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001"/>
  <workbookPr codeName="ThisWorkbook" defaultThemeVersion="124226"/>
  <mc:AlternateContent xmlns:mc="http://schemas.openxmlformats.org/markup-compatibility/2006">
    <mc:Choice Requires="x15">
      <x15ac:absPath xmlns:x15ac="http://schemas.microsoft.com/office/spreadsheetml/2010/11/ac" url="C:\Users\Paulina\Documents\IDU-LP-SGI-010-2020\Adenda 3 publicacion\"/>
    </mc:Choice>
  </mc:AlternateContent>
  <xr:revisionPtr revIDLastSave="0" documentId="8_{C7E58B22-2927-458E-9209-CAD27B687483}" xr6:coauthVersionLast="45" xr6:coauthVersionMax="45" xr10:uidLastSave="{00000000-0000-0000-0000-000000000000}"/>
  <bookViews>
    <workbookView xWindow="-120" yWindow="-120" windowWidth="20730" windowHeight="11160" tabRatio="800" xr2:uid="{00000000-000D-0000-FFFF-FFFF00000000}"/>
  </bookViews>
  <sheets>
    <sheet name="PPTO GRAL G4" sheetId="75" r:id="rId1"/>
    <sheet name="FORMULARIO 1-PPTO OFICIAL" sheetId="58" r:id="rId2"/>
    <sheet name="PRELIMINARES" sheetId="69" r:id="rId3"/>
    <sheet name="AIU" sheetId="8" r:id="rId4"/>
    <sheet name="AMBIENTAL" sheetId="24" r:id="rId5"/>
    <sheet name="AIU AMBIENTAL-BIOSEG" sheetId="32" r:id="rId6"/>
    <sheet name="BIOSEGURIDAD" sheetId="76" r:id="rId7"/>
    <sheet name="DCyCE" sheetId="26" r:id="rId8"/>
    <sheet name="AIU DCyCE" sheetId="33" r:id="rId9"/>
    <sheet name="PMT" sheetId="28" r:id="rId10"/>
    <sheet name="AIU PMT" sheetId="34" r:id="rId11"/>
    <sheet name="ENSAYOS-OBRA" sheetId="46" r:id="rId12"/>
    <sheet name="COMPENSAC-EVALUAC-SEG-SDA" sheetId="56" r:id="rId13"/>
    <sheet name="AJUSTES" sheetId="63" r:id="rId14"/>
    <sheet name="DESGLOCES" sheetId="72" state="hidden" r:id="rId15"/>
    <sheet name="DESGLOSES" sheetId="79" r:id="rId16"/>
    <sheet name="PAGO PRODUC IDU-DISEÑO" sheetId="59" state="hidden" r:id="rId17"/>
    <sheet name="PAGO PRODUC-3ros -DISEÑO" sheetId="60" state="hidden" r:id="rId18"/>
    <sheet name="EPP CONSULTORIA" sheetId="22" state="hidden" r:id="rId19"/>
    <sheet name="CONSULTORIA" sheetId="65" state="hidden"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a" localSheetId="13">#REF!</definedName>
    <definedName name="\a" localSheetId="12">#REF!</definedName>
    <definedName name="\a" localSheetId="19">#REF!</definedName>
    <definedName name="\a" localSheetId="1">#REF!</definedName>
    <definedName name="\a" localSheetId="16">#REF!</definedName>
    <definedName name="\a" localSheetId="17">#REF!</definedName>
    <definedName name="\a" localSheetId="0">#REF!</definedName>
    <definedName name="\a" localSheetId="2">#REF!</definedName>
    <definedName name="\a">#REF!</definedName>
    <definedName name="\b" localSheetId="13">#REF!</definedName>
    <definedName name="\b" localSheetId="12">#REF!</definedName>
    <definedName name="\b" localSheetId="19">#REF!</definedName>
    <definedName name="\b" localSheetId="1">#REF!</definedName>
    <definedName name="\b" localSheetId="16">#REF!</definedName>
    <definedName name="\b" localSheetId="17">#REF!</definedName>
    <definedName name="\b" localSheetId="0">#REF!</definedName>
    <definedName name="\b" localSheetId="2">#REF!</definedName>
    <definedName name="\b">#REF!</definedName>
    <definedName name="\eliminar" localSheetId="13">[1]RESUM96!#REF!</definedName>
    <definedName name="\eliminar" localSheetId="12">[1]RESUM96!#REF!</definedName>
    <definedName name="\eliminar" localSheetId="19">[1]RESUM96!#REF!</definedName>
    <definedName name="\eliminar" localSheetId="16">[1]RESUM96!#REF!</definedName>
    <definedName name="\eliminar" localSheetId="17">[1]RESUM96!#REF!</definedName>
    <definedName name="\eliminar" localSheetId="2">[1]RESUM96!#REF!</definedName>
    <definedName name="\eliminar">[1]RESUM96!#REF!</definedName>
    <definedName name="\eliminar1" localSheetId="13">[1]RESUM96!#REF!</definedName>
    <definedName name="\eliminar1" localSheetId="12">[1]RESUM96!#REF!</definedName>
    <definedName name="\eliminar1" localSheetId="19">[1]RESUM96!#REF!</definedName>
    <definedName name="\eliminar1" localSheetId="16">[1]RESUM96!#REF!</definedName>
    <definedName name="\eliminar1" localSheetId="17">[1]RESUM96!#REF!</definedName>
    <definedName name="\eliminar1" localSheetId="2">[1]RESUM96!#REF!</definedName>
    <definedName name="\eliminar1">[1]RESUM96!#REF!</definedName>
    <definedName name="\q" localSheetId="13">#REF!</definedName>
    <definedName name="\q" localSheetId="12">#REF!</definedName>
    <definedName name="\q" localSheetId="19">#REF!</definedName>
    <definedName name="\q" localSheetId="1">#REF!</definedName>
    <definedName name="\q" localSheetId="16">#REF!</definedName>
    <definedName name="\q" localSheetId="17">#REF!</definedName>
    <definedName name="\q" localSheetId="0">#REF!</definedName>
    <definedName name="\q" localSheetId="2">#REF!</definedName>
    <definedName name="\q">#REF!</definedName>
    <definedName name="_______________EST1" localSheetId="13">#REF!</definedName>
    <definedName name="_______________EST1" localSheetId="19">#REF!</definedName>
    <definedName name="_______________EST1" localSheetId="1">#REF!</definedName>
    <definedName name="_______________EST1" localSheetId="16">#REF!</definedName>
    <definedName name="_______________EST1" localSheetId="17">#REF!</definedName>
    <definedName name="_______________EST1" localSheetId="0">#REF!</definedName>
    <definedName name="_______________EST1" localSheetId="2">#REF!</definedName>
    <definedName name="_______________EST1">#REF!</definedName>
    <definedName name="_______________EST10" localSheetId="13">#REF!</definedName>
    <definedName name="_______________EST10" localSheetId="19">#REF!</definedName>
    <definedName name="_______________EST10" localSheetId="1">#REF!</definedName>
    <definedName name="_______________EST10" localSheetId="16">#REF!</definedName>
    <definedName name="_______________EST10" localSheetId="17">#REF!</definedName>
    <definedName name="_______________EST10" localSheetId="0">#REF!</definedName>
    <definedName name="_______________EST10" localSheetId="2">#REF!</definedName>
    <definedName name="_______________EST10">#REF!</definedName>
    <definedName name="_______________EST11" localSheetId="13">#REF!</definedName>
    <definedName name="_______________EST11" localSheetId="19">#REF!</definedName>
    <definedName name="_______________EST11" localSheetId="1">#REF!</definedName>
    <definedName name="_______________EST11" localSheetId="16">#REF!</definedName>
    <definedName name="_______________EST11" localSheetId="17">#REF!</definedName>
    <definedName name="_______________EST11" localSheetId="0">#REF!</definedName>
    <definedName name="_______________EST11" localSheetId="2">#REF!</definedName>
    <definedName name="_______________EST11">#REF!</definedName>
    <definedName name="_______________EST12" localSheetId="13">#REF!</definedName>
    <definedName name="_______________EST12" localSheetId="19">#REF!</definedName>
    <definedName name="_______________EST12" localSheetId="1">#REF!</definedName>
    <definedName name="_______________EST12" localSheetId="16">#REF!</definedName>
    <definedName name="_______________EST12" localSheetId="17">#REF!</definedName>
    <definedName name="_______________EST12" localSheetId="0">#REF!</definedName>
    <definedName name="_______________EST12" localSheetId="2">#REF!</definedName>
    <definedName name="_______________EST12">#REF!</definedName>
    <definedName name="_______________EST13" localSheetId="13">#REF!</definedName>
    <definedName name="_______________EST13" localSheetId="19">#REF!</definedName>
    <definedName name="_______________EST13" localSheetId="1">#REF!</definedName>
    <definedName name="_______________EST13" localSheetId="16">#REF!</definedName>
    <definedName name="_______________EST13" localSheetId="17">#REF!</definedName>
    <definedName name="_______________EST13" localSheetId="0">#REF!</definedName>
    <definedName name="_______________EST13" localSheetId="2">#REF!</definedName>
    <definedName name="_______________EST13">#REF!</definedName>
    <definedName name="_______________EST14" localSheetId="13">#REF!</definedName>
    <definedName name="_______________EST14" localSheetId="19">#REF!</definedName>
    <definedName name="_______________EST14" localSheetId="1">#REF!</definedName>
    <definedName name="_______________EST14" localSheetId="16">#REF!</definedName>
    <definedName name="_______________EST14" localSheetId="17">#REF!</definedName>
    <definedName name="_______________EST14" localSheetId="0">#REF!</definedName>
    <definedName name="_______________EST14" localSheetId="2">#REF!</definedName>
    <definedName name="_______________EST14">#REF!</definedName>
    <definedName name="_______________EST15" localSheetId="13">#REF!</definedName>
    <definedName name="_______________EST15" localSheetId="19">#REF!</definedName>
    <definedName name="_______________EST15" localSheetId="1">#REF!</definedName>
    <definedName name="_______________EST15" localSheetId="16">#REF!</definedName>
    <definedName name="_______________EST15" localSheetId="17">#REF!</definedName>
    <definedName name="_______________EST15" localSheetId="0">#REF!</definedName>
    <definedName name="_______________EST15" localSheetId="2">#REF!</definedName>
    <definedName name="_______________EST15">#REF!</definedName>
    <definedName name="_______________EST16" localSheetId="13">#REF!</definedName>
    <definedName name="_______________EST16" localSheetId="19">#REF!</definedName>
    <definedName name="_______________EST16" localSheetId="1">#REF!</definedName>
    <definedName name="_______________EST16" localSheetId="16">#REF!</definedName>
    <definedName name="_______________EST16" localSheetId="17">#REF!</definedName>
    <definedName name="_______________EST16" localSheetId="0">#REF!</definedName>
    <definedName name="_______________EST16" localSheetId="2">#REF!</definedName>
    <definedName name="_______________EST16">#REF!</definedName>
    <definedName name="_______________EST17" localSheetId="13">#REF!</definedName>
    <definedName name="_______________EST17" localSheetId="19">#REF!</definedName>
    <definedName name="_______________EST17" localSheetId="1">#REF!</definedName>
    <definedName name="_______________EST17" localSheetId="16">#REF!</definedName>
    <definedName name="_______________EST17" localSheetId="17">#REF!</definedName>
    <definedName name="_______________EST17" localSheetId="0">#REF!</definedName>
    <definedName name="_______________EST17" localSheetId="2">#REF!</definedName>
    <definedName name="_______________EST17">#REF!</definedName>
    <definedName name="_______________EST18" localSheetId="13">#REF!</definedName>
    <definedName name="_______________EST18" localSheetId="19">#REF!</definedName>
    <definedName name="_______________EST18" localSheetId="1">#REF!</definedName>
    <definedName name="_______________EST18" localSheetId="16">#REF!</definedName>
    <definedName name="_______________EST18" localSheetId="17">#REF!</definedName>
    <definedName name="_______________EST18" localSheetId="0">#REF!</definedName>
    <definedName name="_______________EST18" localSheetId="2">#REF!</definedName>
    <definedName name="_______________EST18">#REF!</definedName>
    <definedName name="_______________EST19" localSheetId="13">#REF!</definedName>
    <definedName name="_______________EST19" localSheetId="19">#REF!</definedName>
    <definedName name="_______________EST19" localSheetId="1">#REF!</definedName>
    <definedName name="_______________EST19" localSheetId="16">#REF!</definedName>
    <definedName name="_______________EST19" localSheetId="17">#REF!</definedName>
    <definedName name="_______________EST19" localSheetId="0">#REF!</definedName>
    <definedName name="_______________EST19" localSheetId="2">#REF!</definedName>
    <definedName name="_______________EST19">#REF!</definedName>
    <definedName name="_______________EST2" localSheetId="13">#REF!</definedName>
    <definedName name="_______________EST2" localSheetId="19">#REF!</definedName>
    <definedName name="_______________EST2" localSheetId="1">#REF!</definedName>
    <definedName name="_______________EST2" localSheetId="16">#REF!</definedName>
    <definedName name="_______________EST2" localSheetId="17">#REF!</definedName>
    <definedName name="_______________EST2" localSheetId="0">#REF!</definedName>
    <definedName name="_______________EST2" localSheetId="2">#REF!</definedName>
    <definedName name="_______________EST2">#REF!</definedName>
    <definedName name="_______________EST3" localSheetId="13">#REF!</definedName>
    <definedName name="_______________EST3" localSheetId="19">#REF!</definedName>
    <definedName name="_______________EST3" localSheetId="1">#REF!</definedName>
    <definedName name="_______________EST3" localSheetId="16">#REF!</definedName>
    <definedName name="_______________EST3" localSheetId="17">#REF!</definedName>
    <definedName name="_______________EST3" localSheetId="0">#REF!</definedName>
    <definedName name="_______________EST3" localSheetId="2">#REF!</definedName>
    <definedName name="_______________EST3">#REF!</definedName>
    <definedName name="_______________EST4" localSheetId="13">#REF!</definedName>
    <definedName name="_______________EST4" localSheetId="19">#REF!</definedName>
    <definedName name="_______________EST4" localSheetId="1">#REF!</definedName>
    <definedName name="_______________EST4" localSheetId="16">#REF!</definedName>
    <definedName name="_______________EST4" localSheetId="17">#REF!</definedName>
    <definedName name="_______________EST4" localSheetId="0">#REF!</definedName>
    <definedName name="_______________EST4" localSheetId="2">#REF!</definedName>
    <definedName name="_______________EST4">#REF!</definedName>
    <definedName name="_______________EST5" localSheetId="13">#REF!</definedName>
    <definedName name="_______________EST5" localSheetId="19">#REF!</definedName>
    <definedName name="_______________EST5" localSheetId="1">#REF!</definedName>
    <definedName name="_______________EST5" localSheetId="16">#REF!</definedName>
    <definedName name="_______________EST5" localSheetId="17">#REF!</definedName>
    <definedName name="_______________EST5" localSheetId="0">#REF!</definedName>
    <definedName name="_______________EST5" localSheetId="2">#REF!</definedName>
    <definedName name="_______________EST5">#REF!</definedName>
    <definedName name="_______________EST6" localSheetId="13">#REF!</definedName>
    <definedName name="_______________EST6" localSheetId="19">#REF!</definedName>
    <definedName name="_______________EST6" localSheetId="1">#REF!</definedName>
    <definedName name="_______________EST6" localSheetId="16">#REF!</definedName>
    <definedName name="_______________EST6" localSheetId="17">#REF!</definedName>
    <definedName name="_______________EST6" localSheetId="0">#REF!</definedName>
    <definedName name="_______________EST6" localSheetId="2">#REF!</definedName>
    <definedName name="_______________EST6">#REF!</definedName>
    <definedName name="_______________EST7" localSheetId="13">#REF!</definedName>
    <definedName name="_______________EST7" localSheetId="19">#REF!</definedName>
    <definedName name="_______________EST7" localSheetId="1">#REF!</definedName>
    <definedName name="_______________EST7" localSheetId="16">#REF!</definedName>
    <definedName name="_______________EST7" localSheetId="17">#REF!</definedName>
    <definedName name="_______________EST7" localSheetId="0">#REF!</definedName>
    <definedName name="_______________EST7" localSheetId="2">#REF!</definedName>
    <definedName name="_______________EST7">#REF!</definedName>
    <definedName name="_______________EST8" localSheetId="13">#REF!</definedName>
    <definedName name="_______________EST8" localSheetId="19">#REF!</definedName>
    <definedName name="_______________EST8" localSheetId="1">#REF!</definedName>
    <definedName name="_______________EST8" localSheetId="16">#REF!</definedName>
    <definedName name="_______________EST8" localSheetId="17">#REF!</definedName>
    <definedName name="_______________EST8" localSheetId="0">#REF!</definedName>
    <definedName name="_______________EST8" localSheetId="2">#REF!</definedName>
    <definedName name="_______________EST8">#REF!</definedName>
    <definedName name="_______________EST9" localSheetId="13">#REF!</definedName>
    <definedName name="_______________EST9" localSheetId="19">#REF!</definedName>
    <definedName name="_______________EST9" localSheetId="1">#REF!</definedName>
    <definedName name="_______________EST9" localSheetId="16">#REF!</definedName>
    <definedName name="_______________EST9" localSheetId="17">#REF!</definedName>
    <definedName name="_______________EST9" localSheetId="0">#REF!</definedName>
    <definedName name="_______________EST9" localSheetId="2">#REF!</definedName>
    <definedName name="_______________EST9">#REF!</definedName>
    <definedName name="_______________EXC1" localSheetId="13">#REF!</definedName>
    <definedName name="_______________EXC1" localSheetId="19">#REF!</definedName>
    <definedName name="_______________EXC1" localSheetId="1">#REF!</definedName>
    <definedName name="_______________EXC1" localSheetId="16">#REF!</definedName>
    <definedName name="_______________EXC1" localSheetId="17">#REF!</definedName>
    <definedName name="_______________EXC1" localSheetId="0">#REF!</definedName>
    <definedName name="_______________EXC1" localSheetId="2">#REF!</definedName>
    <definedName name="_______________EXC1">#REF!</definedName>
    <definedName name="_______________EXC10" localSheetId="13">#REF!</definedName>
    <definedName name="_______________EXC10" localSheetId="19">#REF!</definedName>
    <definedName name="_______________EXC10" localSheetId="1">#REF!</definedName>
    <definedName name="_______________EXC10" localSheetId="16">#REF!</definedName>
    <definedName name="_______________EXC10" localSheetId="17">#REF!</definedName>
    <definedName name="_______________EXC10" localSheetId="0">#REF!</definedName>
    <definedName name="_______________EXC10" localSheetId="2">#REF!</definedName>
    <definedName name="_______________EXC10">#REF!</definedName>
    <definedName name="_______________EXC11" localSheetId="13">#REF!</definedName>
    <definedName name="_______________EXC11" localSheetId="19">#REF!</definedName>
    <definedName name="_______________EXC11" localSheetId="1">#REF!</definedName>
    <definedName name="_______________EXC11" localSheetId="16">#REF!</definedName>
    <definedName name="_______________EXC11" localSheetId="17">#REF!</definedName>
    <definedName name="_______________EXC11" localSheetId="0">#REF!</definedName>
    <definedName name="_______________EXC11" localSheetId="2">#REF!</definedName>
    <definedName name="_______________EXC11">#REF!</definedName>
    <definedName name="_______________EXC12" localSheetId="13">#REF!</definedName>
    <definedName name="_______________EXC12" localSheetId="19">#REF!</definedName>
    <definedName name="_______________EXC12" localSheetId="1">#REF!</definedName>
    <definedName name="_______________EXC12" localSheetId="16">#REF!</definedName>
    <definedName name="_______________EXC12" localSheetId="17">#REF!</definedName>
    <definedName name="_______________EXC12" localSheetId="0">#REF!</definedName>
    <definedName name="_______________EXC12" localSheetId="2">#REF!</definedName>
    <definedName name="_______________EXC12">#REF!</definedName>
    <definedName name="_______________EXC2" localSheetId="13">#REF!</definedName>
    <definedName name="_______________EXC2" localSheetId="19">#REF!</definedName>
    <definedName name="_______________EXC2" localSheetId="1">#REF!</definedName>
    <definedName name="_______________EXC2" localSheetId="16">#REF!</definedName>
    <definedName name="_______________EXC2" localSheetId="17">#REF!</definedName>
    <definedName name="_______________EXC2" localSheetId="0">#REF!</definedName>
    <definedName name="_______________EXC2" localSheetId="2">#REF!</definedName>
    <definedName name="_______________EXC2">#REF!</definedName>
    <definedName name="_______________EXC3" localSheetId="13">#REF!</definedName>
    <definedName name="_______________EXC3" localSheetId="19">#REF!</definedName>
    <definedName name="_______________EXC3" localSheetId="1">#REF!</definedName>
    <definedName name="_______________EXC3" localSheetId="16">#REF!</definedName>
    <definedName name="_______________EXC3" localSheetId="17">#REF!</definedName>
    <definedName name="_______________EXC3" localSheetId="0">#REF!</definedName>
    <definedName name="_______________EXC3" localSheetId="2">#REF!</definedName>
    <definedName name="_______________EXC3">#REF!</definedName>
    <definedName name="_______________EXC4" localSheetId="13">#REF!</definedName>
    <definedName name="_______________EXC4" localSheetId="19">#REF!</definedName>
    <definedName name="_______________EXC4" localSheetId="1">#REF!</definedName>
    <definedName name="_______________EXC4" localSheetId="16">#REF!</definedName>
    <definedName name="_______________EXC4" localSheetId="17">#REF!</definedName>
    <definedName name="_______________EXC4" localSheetId="0">#REF!</definedName>
    <definedName name="_______________EXC4" localSheetId="2">#REF!</definedName>
    <definedName name="_______________EXC4">#REF!</definedName>
    <definedName name="_______________EXC5" localSheetId="13">#REF!</definedName>
    <definedName name="_______________EXC5" localSheetId="19">#REF!</definedName>
    <definedName name="_______________EXC5" localSheetId="1">#REF!</definedName>
    <definedName name="_______________EXC5" localSheetId="16">#REF!</definedName>
    <definedName name="_______________EXC5" localSheetId="17">#REF!</definedName>
    <definedName name="_______________EXC5" localSheetId="0">#REF!</definedName>
    <definedName name="_______________EXC5" localSheetId="2">#REF!</definedName>
    <definedName name="_______________EXC5">#REF!</definedName>
    <definedName name="_______________EXC6" localSheetId="13">#REF!</definedName>
    <definedName name="_______________EXC6" localSheetId="19">#REF!</definedName>
    <definedName name="_______________EXC6" localSheetId="1">#REF!</definedName>
    <definedName name="_______________EXC6" localSheetId="16">#REF!</definedName>
    <definedName name="_______________EXC6" localSheetId="17">#REF!</definedName>
    <definedName name="_______________EXC6" localSheetId="0">#REF!</definedName>
    <definedName name="_______________EXC6" localSheetId="2">#REF!</definedName>
    <definedName name="_______________EXC6">#REF!</definedName>
    <definedName name="_______________EXC7" localSheetId="13">#REF!</definedName>
    <definedName name="_______________EXC7" localSheetId="19">#REF!</definedName>
    <definedName name="_______________EXC7" localSheetId="1">#REF!</definedName>
    <definedName name="_______________EXC7" localSheetId="16">#REF!</definedName>
    <definedName name="_______________EXC7" localSheetId="17">#REF!</definedName>
    <definedName name="_______________EXC7" localSheetId="0">#REF!</definedName>
    <definedName name="_______________EXC7" localSheetId="2">#REF!</definedName>
    <definedName name="_______________EXC7">#REF!</definedName>
    <definedName name="_______________EXC8" localSheetId="13">#REF!</definedName>
    <definedName name="_______________EXC8" localSheetId="19">#REF!</definedName>
    <definedName name="_______________EXC8" localSheetId="1">#REF!</definedName>
    <definedName name="_______________EXC8" localSheetId="16">#REF!</definedName>
    <definedName name="_______________EXC8" localSheetId="17">#REF!</definedName>
    <definedName name="_______________EXC8" localSheetId="0">#REF!</definedName>
    <definedName name="_______________EXC8" localSheetId="2">#REF!</definedName>
    <definedName name="_______________EXC8">#REF!</definedName>
    <definedName name="_______________EXC9" localSheetId="13">#REF!</definedName>
    <definedName name="_______________EXC9" localSheetId="19">#REF!</definedName>
    <definedName name="_______________EXC9" localSheetId="1">#REF!</definedName>
    <definedName name="_______________EXC9" localSheetId="16">#REF!</definedName>
    <definedName name="_______________EXC9" localSheetId="17">#REF!</definedName>
    <definedName name="_______________EXC9" localSheetId="0">#REF!</definedName>
    <definedName name="_______________EXC9" localSheetId="2">#REF!</definedName>
    <definedName name="_______________EXC9">#REF!</definedName>
    <definedName name="_____________EST1" localSheetId="13">#REF!</definedName>
    <definedName name="_____________EST1" localSheetId="19">#REF!</definedName>
    <definedName name="_____________EST1" localSheetId="1">#REF!</definedName>
    <definedName name="_____________EST1" localSheetId="16">#REF!</definedName>
    <definedName name="_____________EST1" localSheetId="17">#REF!</definedName>
    <definedName name="_____________EST1" localSheetId="0">#REF!</definedName>
    <definedName name="_____________EST1" localSheetId="2">#REF!</definedName>
    <definedName name="_____________EST1">#REF!</definedName>
    <definedName name="_____________EST10" localSheetId="13">#REF!</definedName>
    <definedName name="_____________EST10" localSheetId="19">#REF!</definedName>
    <definedName name="_____________EST10" localSheetId="1">#REF!</definedName>
    <definedName name="_____________EST10" localSheetId="16">#REF!</definedName>
    <definedName name="_____________EST10" localSheetId="17">#REF!</definedName>
    <definedName name="_____________EST10" localSheetId="0">#REF!</definedName>
    <definedName name="_____________EST10" localSheetId="2">#REF!</definedName>
    <definedName name="_____________EST10">#REF!</definedName>
    <definedName name="_____________EST11" localSheetId="13">#REF!</definedName>
    <definedName name="_____________EST11" localSheetId="19">#REF!</definedName>
    <definedName name="_____________EST11" localSheetId="1">#REF!</definedName>
    <definedName name="_____________EST11" localSheetId="16">#REF!</definedName>
    <definedName name="_____________EST11" localSheetId="17">#REF!</definedName>
    <definedName name="_____________EST11" localSheetId="0">#REF!</definedName>
    <definedName name="_____________EST11" localSheetId="2">#REF!</definedName>
    <definedName name="_____________EST11">#REF!</definedName>
    <definedName name="_____________EST12" localSheetId="13">#REF!</definedName>
    <definedName name="_____________EST12" localSheetId="19">#REF!</definedName>
    <definedName name="_____________EST12" localSheetId="1">#REF!</definedName>
    <definedName name="_____________EST12" localSheetId="16">#REF!</definedName>
    <definedName name="_____________EST12" localSheetId="17">#REF!</definedName>
    <definedName name="_____________EST12" localSheetId="0">#REF!</definedName>
    <definedName name="_____________EST12" localSheetId="2">#REF!</definedName>
    <definedName name="_____________EST12">#REF!</definedName>
    <definedName name="_____________EST13" localSheetId="13">#REF!</definedName>
    <definedName name="_____________EST13" localSheetId="19">#REF!</definedName>
    <definedName name="_____________EST13" localSheetId="1">#REF!</definedName>
    <definedName name="_____________EST13" localSheetId="16">#REF!</definedName>
    <definedName name="_____________EST13" localSheetId="17">#REF!</definedName>
    <definedName name="_____________EST13" localSheetId="0">#REF!</definedName>
    <definedName name="_____________EST13" localSheetId="2">#REF!</definedName>
    <definedName name="_____________EST13">#REF!</definedName>
    <definedName name="_____________EST14" localSheetId="13">#REF!</definedName>
    <definedName name="_____________EST14" localSheetId="19">#REF!</definedName>
    <definedName name="_____________EST14" localSheetId="1">#REF!</definedName>
    <definedName name="_____________EST14" localSheetId="16">#REF!</definedName>
    <definedName name="_____________EST14" localSheetId="17">#REF!</definedName>
    <definedName name="_____________EST14" localSheetId="0">#REF!</definedName>
    <definedName name="_____________EST14" localSheetId="2">#REF!</definedName>
    <definedName name="_____________EST14">#REF!</definedName>
    <definedName name="_____________EST15" localSheetId="13">#REF!</definedName>
    <definedName name="_____________EST15" localSheetId="19">#REF!</definedName>
    <definedName name="_____________EST15" localSheetId="1">#REF!</definedName>
    <definedName name="_____________EST15" localSheetId="16">#REF!</definedName>
    <definedName name="_____________EST15" localSheetId="17">#REF!</definedName>
    <definedName name="_____________EST15" localSheetId="0">#REF!</definedName>
    <definedName name="_____________EST15" localSheetId="2">#REF!</definedName>
    <definedName name="_____________EST15">#REF!</definedName>
    <definedName name="_____________EST16" localSheetId="13">#REF!</definedName>
    <definedName name="_____________EST16" localSheetId="19">#REF!</definedName>
    <definedName name="_____________EST16" localSheetId="1">#REF!</definedName>
    <definedName name="_____________EST16" localSheetId="16">#REF!</definedName>
    <definedName name="_____________EST16" localSheetId="17">#REF!</definedName>
    <definedName name="_____________EST16" localSheetId="0">#REF!</definedName>
    <definedName name="_____________EST16" localSheetId="2">#REF!</definedName>
    <definedName name="_____________EST16">#REF!</definedName>
    <definedName name="_____________EST17" localSheetId="13">#REF!</definedName>
    <definedName name="_____________EST17" localSheetId="19">#REF!</definedName>
    <definedName name="_____________EST17" localSheetId="1">#REF!</definedName>
    <definedName name="_____________EST17" localSheetId="16">#REF!</definedName>
    <definedName name="_____________EST17" localSheetId="17">#REF!</definedName>
    <definedName name="_____________EST17" localSheetId="0">#REF!</definedName>
    <definedName name="_____________EST17" localSheetId="2">#REF!</definedName>
    <definedName name="_____________EST17">#REF!</definedName>
    <definedName name="_____________EST18" localSheetId="13">#REF!</definedName>
    <definedName name="_____________EST18" localSheetId="19">#REF!</definedName>
    <definedName name="_____________EST18" localSheetId="1">#REF!</definedName>
    <definedName name="_____________EST18" localSheetId="16">#REF!</definedName>
    <definedName name="_____________EST18" localSheetId="17">#REF!</definedName>
    <definedName name="_____________EST18" localSheetId="0">#REF!</definedName>
    <definedName name="_____________EST18" localSheetId="2">#REF!</definedName>
    <definedName name="_____________EST18">#REF!</definedName>
    <definedName name="_____________EST19" localSheetId="13">#REF!</definedName>
    <definedName name="_____________EST19" localSheetId="19">#REF!</definedName>
    <definedName name="_____________EST19" localSheetId="1">#REF!</definedName>
    <definedName name="_____________EST19" localSheetId="16">#REF!</definedName>
    <definedName name="_____________EST19" localSheetId="17">#REF!</definedName>
    <definedName name="_____________EST19" localSheetId="0">#REF!</definedName>
    <definedName name="_____________EST19" localSheetId="2">#REF!</definedName>
    <definedName name="_____________EST19">#REF!</definedName>
    <definedName name="_____________EST2" localSheetId="13">#REF!</definedName>
    <definedName name="_____________EST2" localSheetId="19">#REF!</definedName>
    <definedName name="_____________EST2" localSheetId="1">#REF!</definedName>
    <definedName name="_____________EST2" localSheetId="16">#REF!</definedName>
    <definedName name="_____________EST2" localSheetId="17">#REF!</definedName>
    <definedName name="_____________EST2" localSheetId="0">#REF!</definedName>
    <definedName name="_____________EST2" localSheetId="2">#REF!</definedName>
    <definedName name="_____________EST2">#REF!</definedName>
    <definedName name="_____________EST3" localSheetId="13">#REF!</definedName>
    <definedName name="_____________EST3" localSheetId="19">#REF!</definedName>
    <definedName name="_____________EST3" localSheetId="1">#REF!</definedName>
    <definedName name="_____________EST3" localSheetId="16">#REF!</definedName>
    <definedName name="_____________EST3" localSheetId="17">#REF!</definedName>
    <definedName name="_____________EST3" localSheetId="0">#REF!</definedName>
    <definedName name="_____________EST3" localSheetId="2">#REF!</definedName>
    <definedName name="_____________EST3">#REF!</definedName>
    <definedName name="_____________EST4" localSheetId="13">#REF!</definedName>
    <definedName name="_____________EST4" localSheetId="19">#REF!</definedName>
    <definedName name="_____________EST4" localSheetId="1">#REF!</definedName>
    <definedName name="_____________EST4" localSheetId="16">#REF!</definedName>
    <definedName name="_____________EST4" localSheetId="17">#REF!</definedName>
    <definedName name="_____________EST4" localSheetId="0">#REF!</definedName>
    <definedName name="_____________EST4" localSheetId="2">#REF!</definedName>
    <definedName name="_____________EST4">#REF!</definedName>
    <definedName name="_____________EST5" localSheetId="13">#REF!</definedName>
    <definedName name="_____________EST5" localSheetId="19">#REF!</definedName>
    <definedName name="_____________EST5" localSheetId="1">#REF!</definedName>
    <definedName name="_____________EST5" localSheetId="16">#REF!</definedName>
    <definedName name="_____________EST5" localSheetId="17">#REF!</definedName>
    <definedName name="_____________EST5" localSheetId="0">#REF!</definedName>
    <definedName name="_____________EST5" localSheetId="2">#REF!</definedName>
    <definedName name="_____________EST5">#REF!</definedName>
    <definedName name="_____________EST6" localSheetId="13">#REF!</definedName>
    <definedName name="_____________EST6" localSheetId="19">#REF!</definedName>
    <definedName name="_____________EST6" localSheetId="1">#REF!</definedName>
    <definedName name="_____________EST6" localSheetId="16">#REF!</definedName>
    <definedName name="_____________EST6" localSheetId="17">#REF!</definedName>
    <definedName name="_____________EST6" localSheetId="0">#REF!</definedName>
    <definedName name="_____________EST6" localSheetId="2">#REF!</definedName>
    <definedName name="_____________EST6">#REF!</definedName>
    <definedName name="_____________EST7" localSheetId="13">#REF!</definedName>
    <definedName name="_____________EST7" localSheetId="19">#REF!</definedName>
    <definedName name="_____________EST7" localSheetId="1">#REF!</definedName>
    <definedName name="_____________EST7" localSheetId="16">#REF!</definedName>
    <definedName name="_____________EST7" localSheetId="17">#REF!</definedName>
    <definedName name="_____________EST7" localSheetId="0">#REF!</definedName>
    <definedName name="_____________EST7" localSheetId="2">#REF!</definedName>
    <definedName name="_____________EST7">#REF!</definedName>
    <definedName name="_____________EST8" localSheetId="13">#REF!</definedName>
    <definedName name="_____________EST8" localSheetId="19">#REF!</definedName>
    <definedName name="_____________EST8" localSheetId="1">#REF!</definedName>
    <definedName name="_____________EST8" localSheetId="16">#REF!</definedName>
    <definedName name="_____________EST8" localSheetId="17">#REF!</definedName>
    <definedName name="_____________EST8" localSheetId="0">#REF!</definedName>
    <definedName name="_____________EST8" localSheetId="2">#REF!</definedName>
    <definedName name="_____________EST8">#REF!</definedName>
    <definedName name="_____________EST9" localSheetId="13">#REF!</definedName>
    <definedName name="_____________EST9" localSheetId="19">#REF!</definedName>
    <definedName name="_____________EST9" localSheetId="1">#REF!</definedName>
    <definedName name="_____________EST9" localSheetId="16">#REF!</definedName>
    <definedName name="_____________EST9" localSheetId="17">#REF!</definedName>
    <definedName name="_____________EST9" localSheetId="0">#REF!</definedName>
    <definedName name="_____________EST9" localSheetId="2">#REF!</definedName>
    <definedName name="_____________EST9">#REF!</definedName>
    <definedName name="_____________EXC1" localSheetId="13">#REF!</definedName>
    <definedName name="_____________EXC1" localSheetId="19">#REF!</definedName>
    <definedName name="_____________EXC1" localSheetId="1">#REF!</definedName>
    <definedName name="_____________EXC1" localSheetId="16">#REF!</definedName>
    <definedName name="_____________EXC1" localSheetId="17">#REF!</definedName>
    <definedName name="_____________EXC1" localSheetId="0">#REF!</definedName>
    <definedName name="_____________EXC1" localSheetId="2">#REF!</definedName>
    <definedName name="_____________EXC1">#REF!</definedName>
    <definedName name="_____________EXC10" localSheetId="13">#REF!</definedName>
    <definedName name="_____________EXC10" localSheetId="19">#REF!</definedName>
    <definedName name="_____________EXC10" localSheetId="1">#REF!</definedName>
    <definedName name="_____________EXC10" localSheetId="16">#REF!</definedName>
    <definedName name="_____________EXC10" localSheetId="17">#REF!</definedName>
    <definedName name="_____________EXC10" localSheetId="0">#REF!</definedName>
    <definedName name="_____________EXC10" localSheetId="2">#REF!</definedName>
    <definedName name="_____________EXC10">#REF!</definedName>
    <definedName name="_____________EXC11" localSheetId="13">#REF!</definedName>
    <definedName name="_____________EXC11" localSheetId="19">#REF!</definedName>
    <definedName name="_____________EXC11" localSheetId="1">#REF!</definedName>
    <definedName name="_____________EXC11" localSheetId="16">#REF!</definedName>
    <definedName name="_____________EXC11" localSheetId="17">#REF!</definedName>
    <definedName name="_____________EXC11" localSheetId="0">#REF!</definedName>
    <definedName name="_____________EXC11" localSheetId="2">#REF!</definedName>
    <definedName name="_____________EXC11">#REF!</definedName>
    <definedName name="_____________EXC12" localSheetId="13">#REF!</definedName>
    <definedName name="_____________EXC12" localSheetId="19">#REF!</definedName>
    <definedName name="_____________EXC12" localSheetId="1">#REF!</definedName>
    <definedName name="_____________EXC12" localSheetId="16">#REF!</definedName>
    <definedName name="_____________EXC12" localSheetId="17">#REF!</definedName>
    <definedName name="_____________EXC12" localSheetId="0">#REF!</definedName>
    <definedName name="_____________EXC12" localSheetId="2">#REF!</definedName>
    <definedName name="_____________EXC12">#REF!</definedName>
    <definedName name="_____________EXC2" localSheetId="13">#REF!</definedName>
    <definedName name="_____________EXC2" localSheetId="19">#REF!</definedName>
    <definedName name="_____________EXC2" localSheetId="1">#REF!</definedName>
    <definedName name="_____________EXC2" localSheetId="16">#REF!</definedName>
    <definedName name="_____________EXC2" localSheetId="17">#REF!</definedName>
    <definedName name="_____________EXC2" localSheetId="0">#REF!</definedName>
    <definedName name="_____________EXC2" localSheetId="2">#REF!</definedName>
    <definedName name="_____________EXC2">#REF!</definedName>
    <definedName name="_____________EXC3" localSheetId="13">#REF!</definedName>
    <definedName name="_____________EXC3" localSheetId="19">#REF!</definedName>
    <definedName name="_____________EXC3" localSheetId="1">#REF!</definedName>
    <definedName name="_____________EXC3" localSheetId="16">#REF!</definedName>
    <definedName name="_____________EXC3" localSheetId="17">#REF!</definedName>
    <definedName name="_____________EXC3" localSheetId="0">#REF!</definedName>
    <definedName name="_____________EXC3" localSheetId="2">#REF!</definedName>
    <definedName name="_____________EXC3">#REF!</definedName>
    <definedName name="_____________EXC4" localSheetId="13">#REF!</definedName>
    <definedName name="_____________EXC4" localSheetId="19">#REF!</definedName>
    <definedName name="_____________EXC4" localSheetId="1">#REF!</definedName>
    <definedName name="_____________EXC4" localSheetId="16">#REF!</definedName>
    <definedName name="_____________EXC4" localSheetId="17">#REF!</definedName>
    <definedName name="_____________EXC4" localSheetId="0">#REF!</definedName>
    <definedName name="_____________EXC4" localSheetId="2">#REF!</definedName>
    <definedName name="_____________EXC4">#REF!</definedName>
    <definedName name="_____________EXC5" localSheetId="13">#REF!</definedName>
    <definedName name="_____________EXC5" localSheetId="19">#REF!</definedName>
    <definedName name="_____________EXC5" localSheetId="1">#REF!</definedName>
    <definedName name="_____________EXC5" localSheetId="16">#REF!</definedName>
    <definedName name="_____________EXC5" localSheetId="17">#REF!</definedName>
    <definedName name="_____________EXC5" localSheetId="0">#REF!</definedName>
    <definedName name="_____________EXC5" localSheetId="2">#REF!</definedName>
    <definedName name="_____________EXC5">#REF!</definedName>
    <definedName name="_____________EXC6" localSheetId="13">#REF!</definedName>
    <definedName name="_____________EXC6" localSheetId="19">#REF!</definedName>
    <definedName name="_____________EXC6" localSheetId="1">#REF!</definedName>
    <definedName name="_____________EXC6" localSheetId="16">#REF!</definedName>
    <definedName name="_____________EXC6" localSheetId="17">#REF!</definedName>
    <definedName name="_____________EXC6" localSheetId="0">#REF!</definedName>
    <definedName name="_____________EXC6" localSheetId="2">#REF!</definedName>
    <definedName name="_____________EXC6">#REF!</definedName>
    <definedName name="_____________EXC7" localSheetId="13">#REF!</definedName>
    <definedName name="_____________EXC7" localSheetId="19">#REF!</definedName>
    <definedName name="_____________EXC7" localSheetId="1">#REF!</definedName>
    <definedName name="_____________EXC7" localSheetId="16">#REF!</definedName>
    <definedName name="_____________EXC7" localSheetId="17">#REF!</definedName>
    <definedName name="_____________EXC7" localSheetId="0">#REF!</definedName>
    <definedName name="_____________EXC7" localSheetId="2">#REF!</definedName>
    <definedName name="_____________EXC7">#REF!</definedName>
    <definedName name="_____________EXC8" localSheetId="13">#REF!</definedName>
    <definedName name="_____________EXC8" localSheetId="19">#REF!</definedName>
    <definedName name="_____________EXC8" localSheetId="1">#REF!</definedName>
    <definedName name="_____________EXC8" localSheetId="16">#REF!</definedName>
    <definedName name="_____________EXC8" localSheetId="17">#REF!</definedName>
    <definedName name="_____________EXC8" localSheetId="0">#REF!</definedName>
    <definedName name="_____________EXC8" localSheetId="2">#REF!</definedName>
    <definedName name="_____________EXC8">#REF!</definedName>
    <definedName name="_____________EXC9" localSheetId="13">#REF!</definedName>
    <definedName name="_____________EXC9" localSheetId="19">#REF!</definedName>
    <definedName name="_____________EXC9" localSheetId="1">#REF!</definedName>
    <definedName name="_____________EXC9" localSheetId="16">#REF!</definedName>
    <definedName name="_____________EXC9" localSheetId="17">#REF!</definedName>
    <definedName name="_____________EXC9" localSheetId="0">#REF!</definedName>
    <definedName name="_____________EXC9" localSheetId="2">#REF!</definedName>
    <definedName name="_____________EXC9">#REF!</definedName>
    <definedName name="_____________ORO10" localSheetId="13">#REF!</definedName>
    <definedName name="_____________ORO10" localSheetId="19">#REF!</definedName>
    <definedName name="_____________ORO10" localSheetId="1">#REF!</definedName>
    <definedName name="_____________ORO10" localSheetId="16">#REF!</definedName>
    <definedName name="_____________ORO10" localSheetId="17">#REF!</definedName>
    <definedName name="_____________ORO10" localSheetId="0">#REF!</definedName>
    <definedName name="_____________ORO10" localSheetId="2">#REF!</definedName>
    <definedName name="_____________ORO10">#REF!</definedName>
    <definedName name="_____________ORO11" localSheetId="13">#REF!</definedName>
    <definedName name="_____________ORO11" localSheetId="19">#REF!</definedName>
    <definedName name="_____________ORO11" localSheetId="1">#REF!</definedName>
    <definedName name="_____________ORO11" localSheetId="16">#REF!</definedName>
    <definedName name="_____________ORO11" localSheetId="17">#REF!</definedName>
    <definedName name="_____________ORO11" localSheetId="0">#REF!</definedName>
    <definedName name="_____________ORO11" localSheetId="2">#REF!</definedName>
    <definedName name="_____________ORO11">#REF!</definedName>
    <definedName name="_____________ORO12" localSheetId="13">#REF!</definedName>
    <definedName name="_____________ORO12" localSheetId="19">#REF!</definedName>
    <definedName name="_____________ORO12" localSheetId="1">#REF!</definedName>
    <definedName name="_____________ORO12" localSheetId="16">#REF!</definedName>
    <definedName name="_____________ORO12" localSheetId="17">#REF!</definedName>
    <definedName name="_____________ORO12" localSheetId="0">#REF!</definedName>
    <definedName name="_____________ORO12" localSheetId="2">#REF!</definedName>
    <definedName name="_____________ORO12">#REF!</definedName>
    <definedName name="_____________ORO13" localSheetId="13">#REF!</definedName>
    <definedName name="_____________ORO13" localSheetId="19">#REF!</definedName>
    <definedName name="_____________ORO13" localSheetId="1">#REF!</definedName>
    <definedName name="_____________ORO13" localSheetId="16">#REF!</definedName>
    <definedName name="_____________ORO13" localSheetId="17">#REF!</definedName>
    <definedName name="_____________ORO13" localSheetId="0">#REF!</definedName>
    <definedName name="_____________ORO13" localSheetId="2">#REF!</definedName>
    <definedName name="_____________ORO13">#REF!</definedName>
    <definedName name="_____________ORO14" localSheetId="13">#REF!</definedName>
    <definedName name="_____________ORO14" localSheetId="19">#REF!</definedName>
    <definedName name="_____________ORO14" localSheetId="1">#REF!</definedName>
    <definedName name="_____________ORO14" localSheetId="16">#REF!</definedName>
    <definedName name="_____________ORO14" localSheetId="17">#REF!</definedName>
    <definedName name="_____________ORO14" localSheetId="0">#REF!</definedName>
    <definedName name="_____________ORO14" localSheetId="2">#REF!</definedName>
    <definedName name="_____________ORO14">#REF!</definedName>
    <definedName name="_____________ORO15" localSheetId="13">#REF!</definedName>
    <definedName name="_____________ORO15" localSheetId="19">#REF!</definedName>
    <definedName name="_____________ORO15" localSheetId="1">#REF!</definedName>
    <definedName name="_____________ORO15" localSheetId="16">#REF!</definedName>
    <definedName name="_____________ORO15" localSheetId="17">#REF!</definedName>
    <definedName name="_____________ORO15" localSheetId="0">#REF!</definedName>
    <definedName name="_____________ORO15" localSheetId="2">#REF!</definedName>
    <definedName name="_____________ORO15">#REF!</definedName>
    <definedName name="_____________ORO16" localSheetId="13">#REF!</definedName>
    <definedName name="_____________ORO16" localSheetId="19">#REF!</definedName>
    <definedName name="_____________ORO16" localSheetId="1">#REF!</definedName>
    <definedName name="_____________ORO16" localSheetId="16">#REF!</definedName>
    <definedName name="_____________ORO16" localSheetId="17">#REF!</definedName>
    <definedName name="_____________ORO16" localSheetId="0">#REF!</definedName>
    <definedName name="_____________ORO16" localSheetId="2">#REF!</definedName>
    <definedName name="_____________ORO16">#REF!</definedName>
    <definedName name="_____________ORO17" localSheetId="13">#REF!</definedName>
    <definedName name="_____________ORO17" localSheetId="19">#REF!</definedName>
    <definedName name="_____________ORO17" localSheetId="1">#REF!</definedName>
    <definedName name="_____________ORO17" localSheetId="16">#REF!</definedName>
    <definedName name="_____________ORO17" localSheetId="17">#REF!</definedName>
    <definedName name="_____________ORO17" localSheetId="0">#REF!</definedName>
    <definedName name="_____________ORO17" localSheetId="2">#REF!</definedName>
    <definedName name="_____________ORO17">#REF!</definedName>
    <definedName name="_____________ORO18" localSheetId="13">#REF!</definedName>
    <definedName name="_____________ORO18" localSheetId="19">#REF!</definedName>
    <definedName name="_____________ORO18" localSheetId="1">#REF!</definedName>
    <definedName name="_____________ORO18" localSheetId="16">#REF!</definedName>
    <definedName name="_____________ORO18" localSheetId="17">#REF!</definedName>
    <definedName name="_____________ORO18" localSheetId="0">#REF!</definedName>
    <definedName name="_____________ORO18" localSheetId="2">#REF!</definedName>
    <definedName name="_____________ORO18">#REF!</definedName>
    <definedName name="_____________ORO19" localSheetId="13">#REF!</definedName>
    <definedName name="_____________ORO19" localSheetId="19">#REF!</definedName>
    <definedName name="_____________ORO19" localSheetId="1">#REF!</definedName>
    <definedName name="_____________ORO19" localSheetId="16">#REF!</definedName>
    <definedName name="_____________ORO19" localSheetId="17">#REF!</definedName>
    <definedName name="_____________ORO19" localSheetId="0">#REF!</definedName>
    <definedName name="_____________ORO19" localSheetId="2">#REF!</definedName>
    <definedName name="_____________ORO19">#REF!</definedName>
    <definedName name="____________EST1" localSheetId="13">#REF!</definedName>
    <definedName name="____________EST1" localSheetId="19">#REF!</definedName>
    <definedName name="____________EST1" localSheetId="1">#REF!</definedName>
    <definedName name="____________EST1" localSheetId="16">#REF!</definedName>
    <definedName name="____________EST1" localSheetId="17">#REF!</definedName>
    <definedName name="____________EST1" localSheetId="0">#REF!</definedName>
    <definedName name="____________EST1" localSheetId="2">#REF!</definedName>
    <definedName name="____________EST1">#REF!</definedName>
    <definedName name="____________EST10" localSheetId="13">#REF!</definedName>
    <definedName name="____________EST10" localSheetId="19">#REF!</definedName>
    <definedName name="____________EST10" localSheetId="1">#REF!</definedName>
    <definedName name="____________EST10" localSheetId="16">#REF!</definedName>
    <definedName name="____________EST10" localSheetId="17">#REF!</definedName>
    <definedName name="____________EST10" localSheetId="0">#REF!</definedName>
    <definedName name="____________EST10" localSheetId="2">#REF!</definedName>
    <definedName name="____________EST10">#REF!</definedName>
    <definedName name="____________EST11" localSheetId="13">#REF!</definedName>
    <definedName name="____________EST11" localSheetId="19">#REF!</definedName>
    <definedName name="____________EST11" localSheetId="1">#REF!</definedName>
    <definedName name="____________EST11" localSheetId="16">#REF!</definedName>
    <definedName name="____________EST11" localSheetId="17">#REF!</definedName>
    <definedName name="____________EST11" localSheetId="0">#REF!</definedName>
    <definedName name="____________EST11" localSheetId="2">#REF!</definedName>
    <definedName name="____________EST11">#REF!</definedName>
    <definedName name="____________EST12" localSheetId="13">#REF!</definedName>
    <definedName name="____________EST12" localSheetId="19">#REF!</definedName>
    <definedName name="____________EST12" localSheetId="1">#REF!</definedName>
    <definedName name="____________EST12" localSheetId="16">#REF!</definedName>
    <definedName name="____________EST12" localSheetId="17">#REF!</definedName>
    <definedName name="____________EST12" localSheetId="0">#REF!</definedName>
    <definedName name="____________EST12" localSheetId="2">#REF!</definedName>
    <definedName name="____________EST12">#REF!</definedName>
    <definedName name="____________EST13" localSheetId="13">#REF!</definedName>
    <definedName name="____________EST13" localSheetId="19">#REF!</definedName>
    <definedName name="____________EST13" localSheetId="1">#REF!</definedName>
    <definedName name="____________EST13" localSheetId="16">#REF!</definedName>
    <definedName name="____________EST13" localSheetId="17">#REF!</definedName>
    <definedName name="____________EST13" localSheetId="0">#REF!</definedName>
    <definedName name="____________EST13" localSheetId="2">#REF!</definedName>
    <definedName name="____________EST13">#REF!</definedName>
    <definedName name="____________EST14" localSheetId="13">#REF!</definedName>
    <definedName name="____________EST14" localSheetId="19">#REF!</definedName>
    <definedName name="____________EST14" localSheetId="1">#REF!</definedName>
    <definedName name="____________EST14" localSheetId="16">#REF!</definedName>
    <definedName name="____________EST14" localSheetId="17">#REF!</definedName>
    <definedName name="____________EST14" localSheetId="0">#REF!</definedName>
    <definedName name="____________EST14" localSheetId="2">#REF!</definedName>
    <definedName name="____________EST14">#REF!</definedName>
    <definedName name="____________EST15" localSheetId="13">#REF!</definedName>
    <definedName name="____________EST15" localSheetId="19">#REF!</definedName>
    <definedName name="____________EST15" localSheetId="1">#REF!</definedName>
    <definedName name="____________EST15" localSheetId="16">#REF!</definedName>
    <definedName name="____________EST15" localSheetId="17">#REF!</definedName>
    <definedName name="____________EST15" localSheetId="0">#REF!</definedName>
    <definedName name="____________EST15" localSheetId="2">#REF!</definedName>
    <definedName name="____________EST15">#REF!</definedName>
    <definedName name="____________EST16" localSheetId="13">#REF!</definedName>
    <definedName name="____________EST16" localSheetId="19">#REF!</definedName>
    <definedName name="____________EST16" localSheetId="1">#REF!</definedName>
    <definedName name="____________EST16" localSheetId="16">#REF!</definedName>
    <definedName name="____________EST16" localSheetId="17">#REF!</definedName>
    <definedName name="____________EST16" localSheetId="0">#REF!</definedName>
    <definedName name="____________EST16" localSheetId="2">#REF!</definedName>
    <definedName name="____________EST16">#REF!</definedName>
    <definedName name="____________EST17" localSheetId="13">#REF!</definedName>
    <definedName name="____________EST17" localSheetId="19">#REF!</definedName>
    <definedName name="____________EST17" localSheetId="1">#REF!</definedName>
    <definedName name="____________EST17" localSheetId="16">#REF!</definedName>
    <definedName name="____________EST17" localSheetId="17">#REF!</definedName>
    <definedName name="____________EST17" localSheetId="0">#REF!</definedName>
    <definedName name="____________EST17" localSheetId="2">#REF!</definedName>
    <definedName name="____________EST17">#REF!</definedName>
    <definedName name="____________EST18" localSheetId="13">#REF!</definedName>
    <definedName name="____________EST18" localSheetId="19">#REF!</definedName>
    <definedName name="____________EST18" localSheetId="1">#REF!</definedName>
    <definedName name="____________EST18" localSheetId="16">#REF!</definedName>
    <definedName name="____________EST18" localSheetId="17">#REF!</definedName>
    <definedName name="____________EST18" localSheetId="0">#REF!</definedName>
    <definedName name="____________EST18" localSheetId="2">#REF!</definedName>
    <definedName name="____________EST18">#REF!</definedName>
    <definedName name="____________EST19" localSheetId="13">#REF!</definedName>
    <definedName name="____________EST19" localSheetId="19">#REF!</definedName>
    <definedName name="____________EST19" localSheetId="1">#REF!</definedName>
    <definedName name="____________EST19" localSheetId="16">#REF!</definedName>
    <definedName name="____________EST19" localSheetId="17">#REF!</definedName>
    <definedName name="____________EST19" localSheetId="0">#REF!</definedName>
    <definedName name="____________EST19" localSheetId="2">#REF!</definedName>
    <definedName name="____________EST19">#REF!</definedName>
    <definedName name="____________EST2" localSheetId="13">#REF!</definedName>
    <definedName name="____________EST2" localSheetId="19">#REF!</definedName>
    <definedName name="____________EST2" localSheetId="1">#REF!</definedName>
    <definedName name="____________EST2" localSheetId="16">#REF!</definedName>
    <definedName name="____________EST2" localSheetId="17">#REF!</definedName>
    <definedName name="____________EST2" localSheetId="0">#REF!</definedName>
    <definedName name="____________EST2" localSheetId="2">#REF!</definedName>
    <definedName name="____________EST2">#REF!</definedName>
    <definedName name="____________EST3" localSheetId="13">#REF!</definedName>
    <definedName name="____________EST3" localSheetId="19">#REF!</definedName>
    <definedName name="____________EST3" localSheetId="1">#REF!</definedName>
    <definedName name="____________EST3" localSheetId="16">#REF!</definedName>
    <definedName name="____________EST3" localSheetId="17">#REF!</definedName>
    <definedName name="____________EST3" localSheetId="0">#REF!</definedName>
    <definedName name="____________EST3" localSheetId="2">#REF!</definedName>
    <definedName name="____________EST3">#REF!</definedName>
    <definedName name="____________EST4" localSheetId="13">#REF!</definedName>
    <definedName name="____________EST4" localSheetId="19">#REF!</definedName>
    <definedName name="____________EST4" localSheetId="1">#REF!</definedName>
    <definedName name="____________EST4" localSheetId="16">#REF!</definedName>
    <definedName name="____________EST4" localSheetId="17">#REF!</definedName>
    <definedName name="____________EST4" localSheetId="0">#REF!</definedName>
    <definedName name="____________EST4" localSheetId="2">#REF!</definedName>
    <definedName name="____________EST4">#REF!</definedName>
    <definedName name="____________EST5" localSheetId="13">#REF!</definedName>
    <definedName name="____________EST5" localSheetId="19">#REF!</definedName>
    <definedName name="____________EST5" localSheetId="1">#REF!</definedName>
    <definedName name="____________EST5" localSheetId="16">#REF!</definedName>
    <definedName name="____________EST5" localSheetId="17">#REF!</definedName>
    <definedName name="____________EST5" localSheetId="0">#REF!</definedName>
    <definedName name="____________EST5" localSheetId="2">#REF!</definedName>
    <definedName name="____________EST5">#REF!</definedName>
    <definedName name="____________EST6" localSheetId="13">#REF!</definedName>
    <definedName name="____________EST6" localSheetId="19">#REF!</definedName>
    <definedName name="____________EST6" localSheetId="1">#REF!</definedName>
    <definedName name="____________EST6" localSheetId="16">#REF!</definedName>
    <definedName name="____________EST6" localSheetId="17">#REF!</definedName>
    <definedName name="____________EST6" localSheetId="0">#REF!</definedName>
    <definedName name="____________EST6" localSheetId="2">#REF!</definedName>
    <definedName name="____________EST6">#REF!</definedName>
    <definedName name="____________EST7" localSheetId="13">#REF!</definedName>
    <definedName name="____________EST7" localSheetId="19">#REF!</definedName>
    <definedName name="____________EST7" localSheetId="1">#REF!</definedName>
    <definedName name="____________EST7" localSheetId="16">#REF!</definedName>
    <definedName name="____________EST7" localSheetId="17">#REF!</definedName>
    <definedName name="____________EST7" localSheetId="0">#REF!</definedName>
    <definedName name="____________EST7" localSheetId="2">#REF!</definedName>
    <definedName name="____________EST7">#REF!</definedName>
    <definedName name="____________EST8" localSheetId="13">#REF!</definedName>
    <definedName name="____________EST8" localSheetId="19">#REF!</definedName>
    <definedName name="____________EST8" localSheetId="1">#REF!</definedName>
    <definedName name="____________EST8" localSheetId="16">#REF!</definedName>
    <definedName name="____________EST8" localSheetId="17">#REF!</definedName>
    <definedName name="____________EST8" localSheetId="0">#REF!</definedName>
    <definedName name="____________EST8" localSheetId="2">#REF!</definedName>
    <definedName name="____________EST8">#REF!</definedName>
    <definedName name="____________EST9" localSheetId="13">#REF!</definedName>
    <definedName name="____________EST9" localSheetId="19">#REF!</definedName>
    <definedName name="____________EST9" localSheetId="1">#REF!</definedName>
    <definedName name="____________EST9" localSheetId="16">#REF!</definedName>
    <definedName name="____________EST9" localSheetId="17">#REF!</definedName>
    <definedName name="____________EST9" localSheetId="0">#REF!</definedName>
    <definedName name="____________EST9" localSheetId="2">#REF!</definedName>
    <definedName name="____________EST9">#REF!</definedName>
    <definedName name="____________EXC1" localSheetId="13">#REF!</definedName>
    <definedName name="____________EXC1" localSheetId="19">#REF!</definedName>
    <definedName name="____________EXC1" localSheetId="1">#REF!</definedName>
    <definedName name="____________EXC1" localSheetId="16">#REF!</definedName>
    <definedName name="____________EXC1" localSheetId="17">#REF!</definedName>
    <definedName name="____________EXC1" localSheetId="0">#REF!</definedName>
    <definedName name="____________EXC1" localSheetId="2">#REF!</definedName>
    <definedName name="____________EXC1">#REF!</definedName>
    <definedName name="____________EXC10" localSheetId="13">#REF!</definedName>
    <definedName name="____________EXC10" localSheetId="19">#REF!</definedName>
    <definedName name="____________EXC10" localSheetId="1">#REF!</definedName>
    <definedName name="____________EXC10" localSheetId="16">#REF!</definedName>
    <definedName name="____________EXC10" localSheetId="17">#REF!</definedName>
    <definedName name="____________EXC10" localSheetId="0">#REF!</definedName>
    <definedName name="____________EXC10" localSheetId="2">#REF!</definedName>
    <definedName name="____________EXC10">#REF!</definedName>
    <definedName name="____________EXC11" localSheetId="13">#REF!</definedName>
    <definedName name="____________EXC11" localSheetId="19">#REF!</definedName>
    <definedName name="____________EXC11" localSheetId="1">#REF!</definedName>
    <definedName name="____________EXC11" localSheetId="16">#REF!</definedName>
    <definedName name="____________EXC11" localSheetId="17">#REF!</definedName>
    <definedName name="____________EXC11" localSheetId="0">#REF!</definedName>
    <definedName name="____________EXC11" localSheetId="2">#REF!</definedName>
    <definedName name="____________EXC11">#REF!</definedName>
    <definedName name="____________EXC12" localSheetId="13">#REF!</definedName>
    <definedName name="____________EXC12" localSheetId="19">#REF!</definedName>
    <definedName name="____________EXC12" localSheetId="1">#REF!</definedName>
    <definedName name="____________EXC12" localSheetId="16">#REF!</definedName>
    <definedName name="____________EXC12" localSheetId="17">#REF!</definedName>
    <definedName name="____________EXC12" localSheetId="0">#REF!</definedName>
    <definedName name="____________EXC12" localSheetId="2">#REF!</definedName>
    <definedName name="____________EXC12">#REF!</definedName>
    <definedName name="____________EXC2" localSheetId="13">#REF!</definedName>
    <definedName name="____________EXC2" localSheetId="19">#REF!</definedName>
    <definedName name="____________EXC2" localSheetId="1">#REF!</definedName>
    <definedName name="____________EXC2" localSheetId="16">#REF!</definedName>
    <definedName name="____________EXC2" localSheetId="17">#REF!</definedName>
    <definedName name="____________EXC2" localSheetId="0">#REF!</definedName>
    <definedName name="____________EXC2" localSheetId="2">#REF!</definedName>
    <definedName name="____________EXC2">#REF!</definedName>
    <definedName name="____________EXC3" localSheetId="13">#REF!</definedName>
    <definedName name="____________EXC3" localSheetId="19">#REF!</definedName>
    <definedName name="____________EXC3" localSheetId="1">#REF!</definedName>
    <definedName name="____________EXC3" localSheetId="16">#REF!</definedName>
    <definedName name="____________EXC3" localSheetId="17">#REF!</definedName>
    <definedName name="____________EXC3" localSheetId="0">#REF!</definedName>
    <definedName name="____________EXC3" localSheetId="2">#REF!</definedName>
    <definedName name="____________EXC3">#REF!</definedName>
    <definedName name="____________EXC4" localSheetId="13">#REF!</definedName>
    <definedName name="____________EXC4" localSheetId="19">#REF!</definedName>
    <definedName name="____________EXC4" localSheetId="1">#REF!</definedName>
    <definedName name="____________EXC4" localSheetId="16">#REF!</definedName>
    <definedName name="____________EXC4" localSheetId="17">#REF!</definedName>
    <definedName name="____________EXC4" localSheetId="0">#REF!</definedName>
    <definedName name="____________EXC4" localSheetId="2">#REF!</definedName>
    <definedName name="____________EXC4">#REF!</definedName>
    <definedName name="____________EXC5" localSheetId="13">#REF!</definedName>
    <definedName name="____________EXC5" localSheetId="19">#REF!</definedName>
    <definedName name="____________EXC5" localSheetId="1">#REF!</definedName>
    <definedName name="____________EXC5" localSheetId="16">#REF!</definedName>
    <definedName name="____________EXC5" localSheetId="17">#REF!</definedName>
    <definedName name="____________EXC5" localSheetId="0">#REF!</definedName>
    <definedName name="____________EXC5" localSheetId="2">#REF!</definedName>
    <definedName name="____________EXC5">#REF!</definedName>
    <definedName name="____________EXC6" localSheetId="13">#REF!</definedName>
    <definedName name="____________EXC6" localSheetId="19">#REF!</definedName>
    <definedName name="____________EXC6" localSheetId="1">#REF!</definedName>
    <definedName name="____________EXC6" localSheetId="16">#REF!</definedName>
    <definedName name="____________EXC6" localSheetId="17">#REF!</definedName>
    <definedName name="____________EXC6" localSheetId="0">#REF!</definedName>
    <definedName name="____________EXC6" localSheetId="2">#REF!</definedName>
    <definedName name="____________EXC6">#REF!</definedName>
    <definedName name="____________EXC7" localSheetId="13">#REF!</definedName>
    <definedName name="____________EXC7" localSheetId="19">#REF!</definedName>
    <definedName name="____________EXC7" localSheetId="1">#REF!</definedName>
    <definedName name="____________EXC7" localSheetId="16">#REF!</definedName>
    <definedName name="____________EXC7" localSheetId="17">#REF!</definedName>
    <definedName name="____________EXC7" localSheetId="0">#REF!</definedName>
    <definedName name="____________EXC7" localSheetId="2">#REF!</definedName>
    <definedName name="____________EXC7">#REF!</definedName>
    <definedName name="____________EXC8" localSheetId="13">#REF!</definedName>
    <definedName name="____________EXC8" localSheetId="19">#REF!</definedName>
    <definedName name="____________EXC8" localSheetId="1">#REF!</definedName>
    <definedName name="____________EXC8" localSheetId="16">#REF!</definedName>
    <definedName name="____________EXC8" localSheetId="17">#REF!</definedName>
    <definedName name="____________EXC8" localSheetId="0">#REF!</definedName>
    <definedName name="____________EXC8" localSheetId="2">#REF!</definedName>
    <definedName name="____________EXC8">#REF!</definedName>
    <definedName name="____________EXC9" localSheetId="13">#REF!</definedName>
    <definedName name="____________EXC9" localSheetId="19">#REF!</definedName>
    <definedName name="____________EXC9" localSheetId="1">#REF!</definedName>
    <definedName name="____________EXC9" localSheetId="16">#REF!</definedName>
    <definedName name="____________EXC9" localSheetId="17">#REF!</definedName>
    <definedName name="____________EXC9" localSheetId="0">#REF!</definedName>
    <definedName name="____________EXC9" localSheetId="2">#REF!</definedName>
    <definedName name="____________EXC9">#REF!</definedName>
    <definedName name="____________tab1">#REF!</definedName>
    <definedName name="____________tab2">#REF!</definedName>
    <definedName name="____________tab3">#REF!</definedName>
    <definedName name="____________TAB4">#REF!</definedName>
    <definedName name="___________EST1" localSheetId="13">#REF!</definedName>
    <definedName name="___________EST1" localSheetId="19">#REF!</definedName>
    <definedName name="___________EST1" localSheetId="1">#REF!</definedName>
    <definedName name="___________EST1" localSheetId="16">#REF!</definedName>
    <definedName name="___________EST1" localSheetId="17">#REF!</definedName>
    <definedName name="___________EST1" localSheetId="0">#REF!</definedName>
    <definedName name="___________EST1" localSheetId="2">#REF!</definedName>
    <definedName name="___________EST1">#REF!</definedName>
    <definedName name="___________EST10" localSheetId="13">#REF!</definedName>
    <definedName name="___________EST10" localSheetId="19">#REF!</definedName>
    <definedName name="___________EST10" localSheetId="1">#REF!</definedName>
    <definedName name="___________EST10" localSheetId="16">#REF!</definedName>
    <definedName name="___________EST10" localSheetId="17">#REF!</definedName>
    <definedName name="___________EST10" localSheetId="0">#REF!</definedName>
    <definedName name="___________EST10" localSheetId="2">#REF!</definedName>
    <definedName name="___________EST10">#REF!</definedName>
    <definedName name="___________EST11" localSheetId="13">#REF!</definedName>
    <definedName name="___________EST11" localSheetId="19">#REF!</definedName>
    <definedName name="___________EST11" localSheetId="1">#REF!</definedName>
    <definedName name="___________EST11" localSheetId="16">#REF!</definedName>
    <definedName name="___________EST11" localSheetId="17">#REF!</definedName>
    <definedName name="___________EST11" localSheetId="0">#REF!</definedName>
    <definedName name="___________EST11" localSheetId="2">#REF!</definedName>
    <definedName name="___________EST11">#REF!</definedName>
    <definedName name="___________EST12" localSheetId="13">#REF!</definedName>
    <definedName name="___________EST12" localSheetId="19">#REF!</definedName>
    <definedName name="___________EST12" localSheetId="1">#REF!</definedName>
    <definedName name="___________EST12" localSheetId="16">#REF!</definedName>
    <definedName name="___________EST12" localSheetId="17">#REF!</definedName>
    <definedName name="___________EST12" localSheetId="0">#REF!</definedName>
    <definedName name="___________EST12" localSheetId="2">#REF!</definedName>
    <definedName name="___________EST12">#REF!</definedName>
    <definedName name="___________EST13" localSheetId="13">#REF!</definedName>
    <definedName name="___________EST13" localSheetId="19">#REF!</definedName>
    <definedName name="___________EST13" localSheetId="1">#REF!</definedName>
    <definedName name="___________EST13" localSheetId="16">#REF!</definedName>
    <definedName name="___________EST13" localSheetId="17">#REF!</definedName>
    <definedName name="___________EST13" localSheetId="0">#REF!</definedName>
    <definedName name="___________EST13" localSheetId="2">#REF!</definedName>
    <definedName name="___________EST13">#REF!</definedName>
    <definedName name="___________EST14" localSheetId="13">#REF!</definedName>
    <definedName name="___________EST14" localSheetId="19">#REF!</definedName>
    <definedName name="___________EST14" localSheetId="1">#REF!</definedName>
    <definedName name="___________EST14" localSheetId="16">#REF!</definedName>
    <definedName name="___________EST14" localSheetId="17">#REF!</definedName>
    <definedName name="___________EST14" localSheetId="0">#REF!</definedName>
    <definedName name="___________EST14" localSheetId="2">#REF!</definedName>
    <definedName name="___________EST14">#REF!</definedName>
    <definedName name="___________EST15" localSheetId="13">#REF!</definedName>
    <definedName name="___________EST15" localSheetId="19">#REF!</definedName>
    <definedName name="___________EST15" localSheetId="1">#REF!</definedName>
    <definedName name="___________EST15" localSheetId="16">#REF!</definedName>
    <definedName name="___________EST15" localSheetId="17">#REF!</definedName>
    <definedName name="___________EST15" localSheetId="0">#REF!</definedName>
    <definedName name="___________EST15" localSheetId="2">#REF!</definedName>
    <definedName name="___________EST15">#REF!</definedName>
    <definedName name="___________EST16" localSheetId="13">#REF!</definedName>
    <definedName name="___________EST16" localSheetId="19">#REF!</definedName>
    <definedName name="___________EST16" localSheetId="1">#REF!</definedName>
    <definedName name="___________EST16" localSheetId="16">#REF!</definedName>
    <definedName name="___________EST16" localSheetId="17">#REF!</definedName>
    <definedName name="___________EST16" localSheetId="0">#REF!</definedName>
    <definedName name="___________EST16" localSheetId="2">#REF!</definedName>
    <definedName name="___________EST16">#REF!</definedName>
    <definedName name="___________EST17" localSheetId="13">#REF!</definedName>
    <definedName name="___________EST17" localSheetId="19">#REF!</definedName>
    <definedName name="___________EST17" localSheetId="1">#REF!</definedName>
    <definedName name="___________EST17" localSheetId="16">#REF!</definedName>
    <definedName name="___________EST17" localSheetId="17">#REF!</definedName>
    <definedName name="___________EST17" localSheetId="0">#REF!</definedName>
    <definedName name="___________EST17" localSheetId="2">#REF!</definedName>
    <definedName name="___________EST17">#REF!</definedName>
    <definedName name="___________EST18" localSheetId="13">#REF!</definedName>
    <definedName name="___________EST18" localSheetId="19">#REF!</definedName>
    <definedName name="___________EST18" localSheetId="1">#REF!</definedName>
    <definedName name="___________EST18" localSheetId="16">#REF!</definedName>
    <definedName name="___________EST18" localSheetId="17">#REF!</definedName>
    <definedName name="___________EST18" localSheetId="0">#REF!</definedName>
    <definedName name="___________EST18" localSheetId="2">#REF!</definedName>
    <definedName name="___________EST18">#REF!</definedName>
    <definedName name="___________EST19" localSheetId="13">#REF!</definedName>
    <definedName name="___________EST19" localSheetId="19">#REF!</definedName>
    <definedName name="___________EST19" localSheetId="1">#REF!</definedName>
    <definedName name="___________EST19" localSheetId="16">#REF!</definedName>
    <definedName name="___________EST19" localSheetId="17">#REF!</definedName>
    <definedName name="___________EST19" localSheetId="0">#REF!</definedName>
    <definedName name="___________EST19" localSheetId="2">#REF!</definedName>
    <definedName name="___________EST19">#REF!</definedName>
    <definedName name="___________EST2" localSheetId="13">#REF!</definedName>
    <definedName name="___________EST2" localSheetId="19">#REF!</definedName>
    <definedName name="___________EST2" localSheetId="1">#REF!</definedName>
    <definedName name="___________EST2" localSheetId="16">#REF!</definedName>
    <definedName name="___________EST2" localSheetId="17">#REF!</definedName>
    <definedName name="___________EST2" localSheetId="0">#REF!</definedName>
    <definedName name="___________EST2" localSheetId="2">#REF!</definedName>
    <definedName name="___________EST2">#REF!</definedName>
    <definedName name="___________EST3" localSheetId="13">#REF!</definedName>
    <definedName name="___________EST3" localSheetId="19">#REF!</definedName>
    <definedName name="___________EST3" localSheetId="1">#REF!</definedName>
    <definedName name="___________EST3" localSheetId="16">#REF!</definedName>
    <definedName name="___________EST3" localSheetId="17">#REF!</definedName>
    <definedName name="___________EST3" localSheetId="0">#REF!</definedName>
    <definedName name="___________EST3" localSheetId="2">#REF!</definedName>
    <definedName name="___________EST3">#REF!</definedName>
    <definedName name="___________EST4" localSheetId="13">#REF!</definedName>
    <definedName name="___________EST4" localSheetId="19">#REF!</definedName>
    <definedName name="___________EST4" localSheetId="1">#REF!</definedName>
    <definedName name="___________EST4" localSheetId="16">#REF!</definedName>
    <definedName name="___________EST4" localSheetId="17">#REF!</definedName>
    <definedName name="___________EST4" localSheetId="0">#REF!</definedName>
    <definedName name="___________EST4" localSheetId="2">#REF!</definedName>
    <definedName name="___________EST4">#REF!</definedName>
    <definedName name="___________EST5" localSheetId="13">#REF!</definedName>
    <definedName name="___________EST5" localSheetId="19">#REF!</definedName>
    <definedName name="___________EST5" localSheetId="1">#REF!</definedName>
    <definedName name="___________EST5" localSheetId="16">#REF!</definedName>
    <definedName name="___________EST5" localSheetId="17">#REF!</definedName>
    <definedName name="___________EST5" localSheetId="0">#REF!</definedName>
    <definedName name="___________EST5" localSheetId="2">#REF!</definedName>
    <definedName name="___________EST5">#REF!</definedName>
    <definedName name="___________EST6" localSheetId="13">#REF!</definedName>
    <definedName name="___________EST6" localSheetId="19">#REF!</definedName>
    <definedName name="___________EST6" localSheetId="1">#REF!</definedName>
    <definedName name="___________EST6" localSheetId="16">#REF!</definedName>
    <definedName name="___________EST6" localSheetId="17">#REF!</definedName>
    <definedName name="___________EST6" localSheetId="0">#REF!</definedName>
    <definedName name="___________EST6" localSheetId="2">#REF!</definedName>
    <definedName name="___________EST6">#REF!</definedName>
    <definedName name="___________EST7" localSheetId="13">#REF!</definedName>
    <definedName name="___________EST7" localSheetId="19">#REF!</definedName>
    <definedName name="___________EST7" localSheetId="1">#REF!</definedName>
    <definedName name="___________EST7" localSheetId="16">#REF!</definedName>
    <definedName name="___________EST7" localSheetId="17">#REF!</definedName>
    <definedName name="___________EST7" localSheetId="0">#REF!</definedName>
    <definedName name="___________EST7" localSheetId="2">#REF!</definedName>
    <definedName name="___________EST7">#REF!</definedName>
    <definedName name="___________EST8" localSheetId="13">#REF!</definedName>
    <definedName name="___________EST8" localSheetId="19">#REF!</definedName>
    <definedName name="___________EST8" localSheetId="1">#REF!</definedName>
    <definedName name="___________EST8" localSheetId="16">#REF!</definedName>
    <definedName name="___________EST8" localSheetId="17">#REF!</definedName>
    <definedName name="___________EST8" localSheetId="0">#REF!</definedName>
    <definedName name="___________EST8" localSheetId="2">#REF!</definedName>
    <definedName name="___________EST8">#REF!</definedName>
    <definedName name="___________EST9" localSheetId="13">#REF!</definedName>
    <definedName name="___________EST9" localSheetId="19">#REF!</definedName>
    <definedName name="___________EST9" localSheetId="1">#REF!</definedName>
    <definedName name="___________EST9" localSheetId="16">#REF!</definedName>
    <definedName name="___________EST9" localSheetId="17">#REF!</definedName>
    <definedName name="___________EST9" localSheetId="0">#REF!</definedName>
    <definedName name="___________EST9" localSheetId="2">#REF!</definedName>
    <definedName name="___________EST9">#REF!</definedName>
    <definedName name="___________EXC1" localSheetId="13">#REF!</definedName>
    <definedName name="___________EXC1" localSheetId="19">#REF!</definedName>
    <definedName name="___________EXC1" localSheetId="1">#REF!</definedName>
    <definedName name="___________EXC1" localSheetId="16">#REF!</definedName>
    <definedName name="___________EXC1" localSheetId="17">#REF!</definedName>
    <definedName name="___________EXC1" localSheetId="0">#REF!</definedName>
    <definedName name="___________EXC1" localSheetId="2">#REF!</definedName>
    <definedName name="___________EXC1">#REF!</definedName>
    <definedName name="___________EXC10" localSheetId="13">#REF!</definedName>
    <definedName name="___________EXC10" localSheetId="19">#REF!</definedName>
    <definedName name="___________EXC10" localSheetId="1">#REF!</definedName>
    <definedName name="___________EXC10" localSheetId="16">#REF!</definedName>
    <definedName name="___________EXC10" localSheetId="17">#REF!</definedName>
    <definedName name="___________EXC10" localSheetId="0">#REF!</definedName>
    <definedName name="___________EXC10" localSheetId="2">#REF!</definedName>
    <definedName name="___________EXC10">#REF!</definedName>
    <definedName name="___________EXC11" localSheetId="13">#REF!</definedName>
    <definedName name="___________EXC11" localSheetId="19">#REF!</definedName>
    <definedName name="___________EXC11" localSheetId="1">#REF!</definedName>
    <definedName name="___________EXC11" localSheetId="16">#REF!</definedName>
    <definedName name="___________EXC11" localSheetId="17">#REF!</definedName>
    <definedName name="___________EXC11" localSheetId="0">#REF!</definedName>
    <definedName name="___________EXC11" localSheetId="2">#REF!</definedName>
    <definedName name="___________EXC11">#REF!</definedName>
    <definedName name="___________EXC12" localSheetId="13">#REF!</definedName>
    <definedName name="___________EXC12" localSheetId="19">#REF!</definedName>
    <definedName name="___________EXC12" localSheetId="1">#REF!</definedName>
    <definedName name="___________EXC12" localSheetId="16">#REF!</definedName>
    <definedName name="___________EXC12" localSheetId="17">#REF!</definedName>
    <definedName name="___________EXC12" localSheetId="0">#REF!</definedName>
    <definedName name="___________EXC12" localSheetId="2">#REF!</definedName>
    <definedName name="___________EXC12">#REF!</definedName>
    <definedName name="___________EXC2" localSheetId="13">#REF!</definedName>
    <definedName name="___________EXC2" localSheetId="19">#REF!</definedName>
    <definedName name="___________EXC2" localSheetId="1">#REF!</definedName>
    <definedName name="___________EXC2" localSheetId="16">#REF!</definedName>
    <definedName name="___________EXC2" localSheetId="17">#REF!</definedName>
    <definedName name="___________EXC2" localSheetId="0">#REF!</definedName>
    <definedName name="___________EXC2" localSheetId="2">#REF!</definedName>
    <definedName name="___________EXC2">#REF!</definedName>
    <definedName name="___________EXC3" localSheetId="13">#REF!</definedName>
    <definedName name="___________EXC3" localSheetId="19">#REF!</definedName>
    <definedName name="___________EXC3" localSheetId="1">#REF!</definedName>
    <definedName name="___________EXC3" localSheetId="16">#REF!</definedName>
    <definedName name="___________EXC3" localSheetId="17">#REF!</definedName>
    <definedName name="___________EXC3" localSheetId="0">#REF!</definedName>
    <definedName name="___________EXC3" localSheetId="2">#REF!</definedName>
    <definedName name="___________EXC3">#REF!</definedName>
    <definedName name="___________EXC4" localSheetId="13">#REF!</definedName>
    <definedName name="___________EXC4" localSheetId="19">#REF!</definedName>
    <definedName name="___________EXC4" localSheetId="1">#REF!</definedName>
    <definedName name="___________EXC4" localSheetId="16">#REF!</definedName>
    <definedName name="___________EXC4" localSheetId="17">#REF!</definedName>
    <definedName name="___________EXC4" localSheetId="0">#REF!</definedName>
    <definedName name="___________EXC4" localSheetId="2">#REF!</definedName>
    <definedName name="___________EXC4">#REF!</definedName>
    <definedName name="___________EXC5" localSheetId="13">#REF!</definedName>
    <definedName name="___________EXC5" localSheetId="19">#REF!</definedName>
    <definedName name="___________EXC5" localSheetId="1">#REF!</definedName>
    <definedName name="___________EXC5" localSheetId="16">#REF!</definedName>
    <definedName name="___________EXC5" localSheetId="17">#REF!</definedName>
    <definedName name="___________EXC5" localSheetId="0">#REF!</definedName>
    <definedName name="___________EXC5" localSheetId="2">#REF!</definedName>
    <definedName name="___________EXC5">#REF!</definedName>
    <definedName name="___________EXC6" localSheetId="13">#REF!</definedName>
    <definedName name="___________EXC6" localSheetId="19">#REF!</definedName>
    <definedName name="___________EXC6" localSheetId="1">#REF!</definedName>
    <definedName name="___________EXC6" localSheetId="16">#REF!</definedName>
    <definedName name="___________EXC6" localSheetId="17">#REF!</definedName>
    <definedName name="___________EXC6" localSheetId="0">#REF!</definedName>
    <definedName name="___________EXC6" localSheetId="2">#REF!</definedName>
    <definedName name="___________EXC6">#REF!</definedName>
    <definedName name="___________EXC7" localSheetId="13">#REF!</definedName>
    <definedName name="___________EXC7" localSheetId="19">#REF!</definedName>
    <definedName name="___________EXC7" localSheetId="1">#REF!</definedName>
    <definedName name="___________EXC7" localSheetId="16">#REF!</definedName>
    <definedName name="___________EXC7" localSheetId="17">#REF!</definedName>
    <definedName name="___________EXC7" localSheetId="0">#REF!</definedName>
    <definedName name="___________EXC7" localSheetId="2">#REF!</definedName>
    <definedName name="___________EXC7">#REF!</definedName>
    <definedName name="___________EXC8" localSheetId="13">#REF!</definedName>
    <definedName name="___________EXC8" localSheetId="19">#REF!</definedName>
    <definedName name="___________EXC8" localSheetId="1">#REF!</definedName>
    <definedName name="___________EXC8" localSheetId="16">#REF!</definedName>
    <definedName name="___________EXC8" localSheetId="17">#REF!</definedName>
    <definedName name="___________EXC8" localSheetId="0">#REF!</definedName>
    <definedName name="___________EXC8" localSheetId="2">#REF!</definedName>
    <definedName name="___________EXC8">#REF!</definedName>
    <definedName name="___________EXC9" localSheetId="13">#REF!</definedName>
    <definedName name="___________EXC9" localSheetId="19">#REF!</definedName>
    <definedName name="___________EXC9" localSheetId="1">#REF!</definedName>
    <definedName name="___________EXC9" localSheetId="16">#REF!</definedName>
    <definedName name="___________EXC9" localSheetId="17">#REF!</definedName>
    <definedName name="___________EXC9" localSheetId="0">#REF!</definedName>
    <definedName name="___________EXC9" localSheetId="2">#REF!</definedName>
    <definedName name="___________EXC9">#REF!</definedName>
    <definedName name="___________ORO10" localSheetId="13">#REF!</definedName>
    <definedName name="___________ORO10" localSheetId="19">#REF!</definedName>
    <definedName name="___________ORO10" localSheetId="1">#REF!</definedName>
    <definedName name="___________ORO10" localSheetId="16">#REF!</definedName>
    <definedName name="___________ORO10" localSheetId="17">#REF!</definedName>
    <definedName name="___________ORO10" localSheetId="0">#REF!</definedName>
    <definedName name="___________ORO10" localSheetId="2">#REF!</definedName>
    <definedName name="___________ORO10">#REF!</definedName>
    <definedName name="___________ORO11" localSheetId="13">#REF!</definedName>
    <definedName name="___________ORO11" localSheetId="19">#REF!</definedName>
    <definedName name="___________ORO11" localSheetId="1">#REF!</definedName>
    <definedName name="___________ORO11" localSheetId="16">#REF!</definedName>
    <definedName name="___________ORO11" localSheetId="17">#REF!</definedName>
    <definedName name="___________ORO11" localSheetId="0">#REF!</definedName>
    <definedName name="___________ORO11" localSheetId="2">#REF!</definedName>
    <definedName name="___________ORO11">#REF!</definedName>
    <definedName name="___________ORO12" localSheetId="13">#REF!</definedName>
    <definedName name="___________ORO12" localSheetId="19">#REF!</definedName>
    <definedName name="___________ORO12" localSheetId="1">#REF!</definedName>
    <definedName name="___________ORO12" localSheetId="16">#REF!</definedName>
    <definedName name="___________ORO12" localSheetId="17">#REF!</definedName>
    <definedName name="___________ORO12" localSheetId="0">#REF!</definedName>
    <definedName name="___________ORO12" localSheetId="2">#REF!</definedName>
    <definedName name="___________ORO12">#REF!</definedName>
    <definedName name="___________ORO13" localSheetId="13">#REF!</definedName>
    <definedName name="___________ORO13" localSheetId="19">#REF!</definedName>
    <definedName name="___________ORO13" localSheetId="1">#REF!</definedName>
    <definedName name="___________ORO13" localSheetId="16">#REF!</definedName>
    <definedName name="___________ORO13" localSheetId="17">#REF!</definedName>
    <definedName name="___________ORO13" localSheetId="0">#REF!</definedName>
    <definedName name="___________ORO13" localSheetId="2">#REF!</definedName>
    <definedName name="___________ORO13">#REF!</definedName>
    <definedName name="___________ORO14" localSheetId="13">#REF!</definedName>
    <definedName name="___________ORO14" localSheetId="19">#REF!</definedName>
    <definedName name="___________ORO14" localSheetId="1">#REF!</definedName>
    <definedName name="___________ORO14" localSheetId="16">#REF!</definedName>
    <definedName name="___________ORO14" localSheetId="17">#REF!</definedName>
    <definedName name="___________ORO14" localSheetId="0">#REF!</definedName>
    <definedName name="___________ORO14" localSheetId="2">#REF!</definedName>
    <definedName name="___________ORO14">#REF!</definedName>
    <definedName name="___________ORO15" localSheetId="13">#REF!</definedName>
    <definedName name="___________ORO15" localSheetId="19">#REF!</definedName>
    <definedName name="___________ORO15" localSheetId="1">#REF!</definedName>
    <definedName name="___________ORO15" localSheetId="16">#REF!</definedName>
    <definedName name="___________ORO15" localSheetId="17">#REF!</definedName>
    <definedName name="___________ORO15" localSheetId="0">#REF!</definedName>
    <definedName name="___________ORO15" localSheetId="2">#REF!</definedName>
    <definedName name="___________ORO15">#REF!</definedName>
    <definedName name="___________ORO16" localSheetId="13">#REF!</definedName>
    <definedName name="___________ORO16" localSheetId="19">#REF!</definedName>
    <definedName name="___________ORO16" localSheetId="1">#REF!</definedName>
    <definedName name="___________ORO16" localSheetId="16">#REF!</definedName>
    <definedName name="___________ORO16" localSheetId="17">#REF!</definedName>
    <definedName name="___________ORO16" localSheetId="0">#REF!</definedName>
    <definedName name="___________ORO16" localSheetId="2">#REF!</definedName>
    <definedName name="___________ORO16">#REF!</definedName>
    <definedName name="___________ORO17" localSheetId="13">#REF!</definedName>
    <definedName name="___________ORO17" localSheetId="19">#REF!</definedName>
    <definedName name="___________ORO17" localSheetId="1">#REF!</definedName>
    <definedName name="___________ORO17" localSheetId="16">#REF!</definedName>
    <definedName name="___________ORO17" localSheetId="17">#REF!</definedName>
    <definedName name="___________ORO17" localSheetId="0">#REF!</definedName>
    <definedName name="___________ORO17" localSheetId="2">#REF!</definedName>
    <definedName name="___________ORO17">#REF!</definedName>
    <definedName name="___________ORO18" localSheetId="13">#REF!</definedName>
    <definedName name="___________ORO18" localSheetId="19">#REF!</definedName>
    <definedName name="___________ORO18" localSheetId="1">#REF!</definedName>
    <definedName name="___________ORO18" localSheetId="16">#REF!</definedName>
    <definedName name="___________ORO18" localSheetId="17">#REF!</definedName>
    <definedName name="___________ORO18" localSheetId="0">#REF!</definedName>
    <definedName name="___________ORO18" localSheetId="2">#REF!</definedName>
    <definedName name="___________ORO18">#REF!</definedName>
    <definedName name="___________ORO19" localSheetId="13">#REF!</definedName>
    <definedName name="___________ORO19" localSheetId="19">#REF!</definedName>
    <definedName name="___________ORO19" localSheetId="1">#REF!</definedName>
    <definedName name="___________ORO19" localSheetId="16">#REF!</definedName>
    <definedName name="___________ORO19" localSheetId="17">#REF!</definedName>
    <definedName name="___________ORO19" localSheetId="0">#REF!</definedName>
    <definedName name="___________ORO19" localSheetId="2">#REF!</definedName>
    <definedName name="___________ORO19">#REF!</definedName>
    <definedName name="___________tab1" localSheetId="13">#REF!</definedName>
    <definedName name="___________tab1" localSheetId="19">#REF!</definedName>
    <definedName name="___________tab1" localSheetId="1">#REF!</definedName>
    <definedName name="___________tab1" localSheetId="16">#REF!</definedName>
    <definedName name="___________tab1" localSheetId="17">#REF!</definedName>
    <definedName name="___________tab1" localSheetId="0">#REF!</definedName>
    <definedName name="___________tab1" localSheetId="2">#REF!</definedName>
    <definedName name="___________tab1">#REF!</definedName>
    <definedName name="___________tab2" localSheetId="13">#REF!</definedName>
    <definedName name="___________tab2" localSheetId="19">#REF!</definedName>
    <definedName name="___________tab2" localSheetId="1">#REF!</definedName>
    <definedName name="___________tab2" localSheetId="16">#REF!</definedName>
    <definedName name="___________tab2" localSheetId="17">#REF!</definedName>
    <definedName name="___________tab2" localSheetId="0">#REF!</definedName>
    <definedName name="___________tab2" localSheetId="2">#REF!</definedName>
    <definedName name="___________tab2">#REF!</definedName>
    <definedName name="___________tab3" localSheetId="13">#REF!</definedName>
    <definedName name="___________tab3" localSheetId="19">#REF!</definedName>
    <definedName name="___________tab3" localSheetId="1">#REF!</definedName>
    <definedName name="___________tab3" localSheetId="16">#REF!</definedName>
    <definedName name="___________tab3" localSheetId="17">#REF!</definedName>
    <definedName name="___________tab3" localSheetId="0">#REF!</definedName>
    <definedName name="___________tab3" localSheetId="2">#REF!</definedName>
    <definedName name="___________tab3">#REF!</definedName>
    <definedName name="___________TAB4" localSheetId="13">#REF!</definedName>
    <definedName name="___________TAB4" localSheetId="19">#REF!</definedName>
    <definedName name="___________TAB4" localSheetId="1">#REF!</definedName>
    <definedName name="___________TAB4" localSheetId="16">#REF!</definedName>
    <definedName name="___________TAB4" localSheetId="17">#REF!</definedName>
    <definedName name="___________TAB4" localSheetId="0">#REF!</definedName>
    <definedName name="___________TAB4" localSheetId="2">#REF!</definedName>
    <definedName name="___________TAB4">#REF!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RO10" localSheetId="13">#REF!</definedName>
    <definedName name="__________ORO10" localSheetId="19">#REF!</definedName>
    <definedName name="__________ORO10" localSheetId="1">#REF!</definedName>
    <definedName name="__________ORO10" localSheetId="16">#REF!</definedName>
    <definedName name="__________ORO10" localSheetId="17">#REF!</definedName>
    <definedName name="__________ORO10" localSheetId="0">#REF!</definedName>
    <definedName name="__________ORO10" localSheetId="2">#REF!</definedName>
    <definedName name="__________ORO10">#REF!</definedName>
    <definedName name="__________ORO11" localSheetId="13">#REF!</definedName>
    <definedName name="__________ORO11" localSheetId="19">#REF!</definedName>
    <definedName name="__________ORO11" localSheetId="1">#REF!</definedName>
    <definedName name="__________ORO11" localSheetId="16">#REF!</definedName>
    <definedName name="__________ORO11" localSheetId="17">#REF!</definedName>
    <definedName name="__________ORO11" localSheetId="0">#REF!</definedName>
    <definedName name="__________ORO11" localSheetId="2">#REF!</definedName>
    <definedName name="__________ORO11">#REF!</definedName>
    <definedName name="__________ORO12" localSheetId="13">#REF!</definedName>
    <definedName name="__________ORO12" localSheetId="19">#REF!</definedName>
    <definedName name="__________ORO12" localSheetId="1">#REF!</definedName>
    <definedName name="__________ORO12" localSheetId="16">#REF!</definedName>
    <definedName name="__________ORO12" localSheetId="17">#REF!</definedName>
    <definedName name="__________ORO12" localSheetId="0">#REF!</definedName>
    <definedName name="__________ORO12" localSheetId="2">#REF!</definedName>
    <definedName name="__________ORO12">#REF!</definedName>
    <definedName name="__________ORO13" localSheetId="13">#REF!</definedName>
    <definedName name="__________ORO13" localSheetId="19">#REF!</definedName>
    <definedName name="__________ORO13" localSheetId="1">#REF!</definedName>
    <definedName name="__________ORO13" localSheetId="16">#REF!</definedName>
    <definedName name="__________ORO13" localSheetId="17">#REF!</definedName>
    <definedName name="__________ORO13" localSheetId="0">#REF!</definedName>
    <definedName name="__________ORO13" localSheetId="2">#REF!</definedName>
    <definedName name="__________ORO13">#REF!</definedName>
    <definedName name="__________ORO14" localSheetId="13">#REF!</definedName>
    <definedName name="__________ORO14" localSheetId="19">#REF!</definedName>
    <definedName name="__________ORO14" localSheetId="1">#REF!</definedName>
    <definedName name="__________ORO14" localSheetId="16">#REF!</definedName>
    <definedName name="__________ORO14" localSheetId="17">#REF!</definedName>
    <definedName name="__________ORO14" localSheetId="0">#REF!</definedName>
    <definedName name="__________ORO14" localSheetId="2">#REF!</definedName>
    <definedName name="__________ORO14">#REF!</definedName>
    <definedName name="__________ORO15" localSheetId="13">#REF!</definedName>
    <definedName name="__________ORO15" localSheetId="19">#REF!</definedName>
    <definedName name="__________ORO15" localSheetId="1">#REF!</definedName>
    <definedName name="__________ORO15" localSheetId="16">#REF!</definedName>
    <definedName name="__________ORO15" localSheetId="17">#REF!</definedName>
    <definedName name="__________ORO15" localSheetId="0">#REF!</definedName>
    <definedName name="__________ORO15" localSheetId="2">#REF!</definedName>
    <definedName name="__________ORO15">#REF!</definedName>
    <definedName name="__________ORO16" localSheetId="13">#REF!</definedName>
    <definedName name="__________ORO16" localSheetId="19">#REF!</definedName>
    <definedName name="__________ORO16" localSheetId="1">#REF!</definedName>
    <definedName name="__________ORO16" localSheetId="16">#REF!</definedName>
    <definedName name="__________ORO16" localSheetId="17">#REF!</definedName>
    <definedName name="__________ORO16" localSheetId="0">#REF!</definedName>
    <definedName name="__________ORO16" localSheetId="2">#REF!</definedName>
    <definedName name="__________ORO16">#REF!</definedName>
    <definedName name="__________ORO17" localSheetId="13">#REF!</definedName>
    <definedName name="__________ORO17" localSheetId="19">#REF!</definedName>
    <definedName name="__________ORO17" localSheetId="1">#REF!</definedName>
    <definedName name="__________ORO17" localSheetId="16">#REF!</definedName>
    <definedName name="__________ORO17" localSheetId="17">#REF!</definedName>
    <definedName name="__________ORO17" localSheetId="0">#REF!</definedName>
    <definedName name="__________ORO17" localSheetId="2">#REF!</definedName>
    <definedName name="__________ORO17">#REF!</definedName>
    <definedName name="__________ORO18" localSheetId="13">#REF!</definedName>
    <definedName name="__________ORO18" localSheetId="19">#REF!</definedName>
    <definedName name="__________ORO18" localSheetId="1">#REF!</definedName>
    <definedName name="__________ORO18" localSheetId="16">#REF!</definedName>
    <definedName name="__________ORO18" localSheetId="17">#REF!</definedName>
    <definedName name="__________ORO18" localSheetId="0">#REF!</definedName>
    <definedName name="__________ORO18" localSheetId="2">#REF!</definedName>
    <definedName name="__________ORO18">#REF!</definedName>
    <definedName name="__________ORO19" localSheetId="13">#REF!</definedName>
    <definedName name="__________ORO19" localSheetId="19">#REF!</definedName>
    <definedName name="__________ORO19" localSheetId="1">#REF!</definedName>
    <definedName name="__________ORO19" localSheetId="16">#REF!</definedName>
    <definedName name="__________ORO19" localSheetId="17">#REF!</definedName>
    <definedName name="__________ORO19" localSheetId="0">#REF!</definedName>
    <definedName name="__________ORO19" localSheetId="2">#REF!</definedName>
    <definedName name="__________ORO19">#REF!</definedName>
    <definedName name="__________PMT5671" localSheetId="13">[2]MEMORIAS!#REF!</definedName>
    <definedName name="__________PMT5671" localSheetId="19">[2]MEMORIAS!#REF!</definedName>
    <definedName name="__________PMT5671" localSheetId="16">[2]MEMORIAS!#REF!</definedName>
    <definedName name="__________PMT5671" localSheetId="17">[2]MEMORIAS!#REF!</definedName>
    <definedName name="__________PMT5671" localSheetId="2">[2]MEMORIAS!#REF!</definedName>
    <definedName name="__________PMT5671">[2]MEMORIAS!#REF!</definedName>
    <definedName name="__________PMT5805" localSheetId="13">[2]MEMORIAS!#REF!</definedName>
    <definedName name="__________PMT5805" localSheetId="19">[2]MEMORIAS!#REF!</definedName>
    <definedName name="__________PMT5805" localSheetId="16">[2]MEMORIAS!#REF!</definedName>
    <definedName name="__________PMT5805" localSheetId="17">[2]MEMORIAS!#REF!</definedName>
    <definedName name="__________PMT5805" localSheetId="2">[2]MEMORIAS!#REF!</definedName>
    <definedName name="__________PMT5805">[2]MEMORIAS!#REF!</definedName>
    <definedName name="__________PMT5806" localSheetId="13">[2]MEMORIAS!#REF!</definedName>
    <definedName name="__________PMT5806" localSheetId="19">[2]MEMORIAS!#REF!</definedName>
    <definedName name="__________PMT5806" localSheetId="16">[2]MEMORIAS!#REF!</definedName>
    <definedName name="__________PMT5806" localSheetId="17">[2]MEMORIAS!#REF!</definedName>
    <definedName name="__________PMT5806" localSheetId="2">[2]MEMORIAS!#REF!</definedName>
    <definedName name="__________PMT5806">[2]MEMORIAS!#REF!</definedName>
    <definedName name="__________PMT5815" localSheetId="13">[2]MEMORIAS!#REF!</definedName>
    <definedName name="__________PMT5815" localSheetId="19">[2]MEMORIAS!#REF!</definedName>
    <definedName name="__________PMT5815" localSheetId="16">[2]MEMORIAS!#REF!</definedName>
    <definedName name="__________PMT5815" localSheetId="17">[2]MEMORIAS!#REF!</definedName>
    <definedName name="__________PMT5815" localSheetId="2">[2]MEMORIAS!#REF!</definedName>
    <definedName name="__________PMT5815">[2]MEMORIAS!#REF!</definedName>
    <definedName name="__________PMT5820" localSheetId="13">[2]MEMORIAS!#REF!</definedName>
    <definedName name="__________PMT5820" localSheetId="19">[2]MEMORIAS!#REF!</definedName>
    <definedName name="__________PMT5820" localSheetId="16">[2]MEMORIAS!#REF!</definedName>
    <definedName name="__________PMT5820" localSheetId="17">[2]MEMORIAS!#REF!</definedName>
    <definedName name="__________PMT5820" localSheetId="2">[2]MEMORIAS!#REF!</definedName>
    <definedName name="__________PMT5820">[2]MEMORIAS!#REF!</definedName>
    <definedName name="__________tab1" localSheetId="13">#REF!</definedName>
    <definedName name="__________tab1" localSheetId="19">#REF!</definedName>
    <definedName name="__________tab1" localSheetId="1">#REF!</definedName>
    <definedName name="__________tab1" localSheetId="16">#REF!</definedName>
    <definedName name="__________tab1" localSheetId="17">#REF!</definedName>
    <definedName name="__________tab1" localSheetId="0">#REF!</definedName>
    <definedName name="__________tab1" localSheetId="2">#REF!</definedName>
    <definedName name="__________tab1">#REF!</definedName>
    <definedName name="__________tab2" localSheetId="13">#REF!</definedName>
    <definedName name="__________tab2" localSheetId="19">#REF!</definedName>
    <definedName name="__________tab2" localSheetId="1">#REF!</definedName>
    <definedName name="__________tab2" localSheetId="16">#REF!</definedName>
    <definedName name="__________tab2" localSheetId="17">#REF!</definedName>
    <definedName name="__________tab2" localSheetId="0">#REF!</definedName>
    <definedName name="__________tab2" localSheetId="2">#REF!</definedName>
    <definedName name="__________tab2">#REF!</definedName>
    <definedName name="__________tab3" localSheetId="13">#REF!</definedName>
    <definedName name="__________tab3" localSheetId="19">#REF!</definedName>
    <definedName name="__________tab3" localSheetId="1">#REF!</definedName>
    <definedName name="__________tab3" localSheetId="16">#REF!</definedName>
    <definedName name="__________tab3" localSheetId="17">#REF!</definedName>
    <definedName name="__________tab3" localSheetId="0">#REF!</definedName>
    <definedName name="__________tab3" localSheetId="2">#REF!</definedName>
    <definedName name="__________tab3">#REF!</definedName>
    <definedName name="__________TAB4" localSheetId="13">#REF!</definedName>
    <definedName name="__________TAB4" localSheetId="19">#REF!</definedName>
    <definedName name="__________TAB4" localSheetId="1">#REF!</definedName>
    <definedName name="__________TAB4" localSheetId="16">#REF!</definedName>
    <definedName name="__________TAB4" localSheetId="17">#REF!</definedName>
    <definedName name="__________TAB4" localSheetId="0">#REF!</definedName>
    <definedName name="__________TAB4" localSheetId="2">#REF!</definedName>
    <definedName name="__________TAB4">#REF!</definedName>
    <definedName name="_________aiu2">[3]AIU!$J$105</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MT5671" localSheetId="13">[2]MEMORIAS!#REF!</definedName>
    <definedName name="_________PMT5671" localSheetId="19">[2]MEMORIAS!#REF!</definedName>
    <definedName name="_________PMT5671" localSheetId="1">[2]MEMORIAS!#REF!</definedName>
    <definedName name="_________PMT5671" localSheetId="16">[2]MEMORIAS!#REF!</definedName>
    <definedName name="_________PMT5671" localSheetId="17">[2]MEMORIAS!#REF!</definedName>
    <definedName name="_________PMT5671" localSheetId="0">[2]MEMORIAS!#REF!</definedName>
    <definedName name="_________PMT5671" localSheetId="2">[2]MEMORIAS!#REF!</definedName>
    <definedName name="_________PMT5671">[2]MEMORIAS!#REF!</definedName>
    <definedName name="_________PMT5805" localSheetId="13">[2]MEMORIAS!#REF!</definedName>
    <definedName name="_________PMT5805" localSheetId="19">[2]MEMORIAS!#REF!</definedName>
    <definedName name="_________PMT5805" localSheetId="1">[2]MEMORIAS!#REF!</definedName>
    <definedName name="_________PMT5805" localSheetId="16">[2]MEMORIAS!#REF!</definedName>
    <definedName name="_________PMT5805" localSheetId="17">[2]MEMORIAS!#REF!</definedName>
    <definedName name="_________PMT5805" localSheetId="2">[2]MEMORIAS!#REF!</definedName>
    <definedName name="_________PMT5805">[2]MEMORIAS!#REF!</definedName>
    <definedName name="_________PMT5806" localSheetId="13">[2]MEMORIAS!#REF!</definedName>
    <definedName name="_________PMT5806" localSheetId="19">[2]MEMORIAS!#REF!</definedName>
    <definedName name="_________PMT5806" localSheetId="16">[2]MEMORIAS!#REF!</definedName>
    <definedName name="_________PMT5806" localSheetId="17">[2]MEMORIAS!#REF!</definedName>
    <definedName name="_________PMT5806" localSheetId="2">[2]MEMORIAS!#REF!</definedName>
    <definedName name="_________PMT5806">[2]MEMORIAS!#REF!</definedName>
    <definedName name="_________PMT5815" localSheetId="13">[2]MEMORIAS!#REF!</definedName>
    <definedName name="_________PMT5815" localSheetId="19">[2]MEMORIAS!#REF!</definedName>
    <definedName name="_________PMT5815" localSheetId="16">[2]MEMORIAS!#REF!</definedName>
    <definedName name="_________PMT5815" localSheetId="17">[2]MEMORIAS!#REF!</definedName>
    <definedName name="_________PMT5815" localSheetId="2">[2]MEMORIAS!#REF!</definedName>
    <definedName name="_________PMT5815">[2]MEMORIAS!#REF!</definedName>
    <definedName name="_________PMT5820" localSheetId="13">[2]MEMORIAS!#REF!</definedName>
    <definedName name="_________PMT5820" localSheetId="19">[2]MEMORIAS!#REF!</definedName>
    <definedName name="_________PMT5820" localSheetId="16">[2]MEMORIAS!#REF!</definedName>
    <definedName name="_________PMT5820" localSheetId="17">[2]MEMORIAS!#REF!</definedName>
    <definedName name="_________PMT5820" localSheetId="2">[2]MEMORIAS!#REF!</definedName>
    <definedName name="_________PMT5820">[2]MEMORIAS!#REF!</definedName>
    <definedName name="_________r">#REF!</definedName>
    <definedName name="_________tab1" localSheetId="13">#REF!</definedName>
    <definedName name="_________tab1" localSheetId="19">#REF!</definedName>
    <definedName name="_________tab1" localSheetId="1">#REF!</definedName>
    <definedName name="_________tab1" localSheetId="16">#REF!</definedName>
    <definedName name="_________tab1" localSheetId="17">#REF!</definedName>
    <definedName name="_________tab1" localSheetId="0">#REF!</definedName>
    <definedName name="_________tab1" localSheetId="2">#REF!</definedName>
    <definedName name="_________tab1">#REF!</definedName>
    <definedName name="_________tab2" localSheetId="13">#REF!</definedName>
    <definedName name="_________tab2" localSheetId="19">#REF!</definedName>
    <definedName name="_________tab2" localSheetId="1">#REF!</definedName>
    <definedName name="_________tab2" localSheetId="16">#REF!</definedName>
    <definedName name="_________tab2" localSheetId="17">#REF!</definedName>
    <definedName name="_________tab2" localSheetId="0">#REF!</definedName>
    <definedName name="_________tab2" localSheetId="2">#REF!</definedName>
    <definedName name="_________tab2">#REF!</definedName>
    <definedName name="_________tab3" localSheetId="13">#REF!</definedName>
    <definedName name="_________tab3" localSheetId="19">#REF!</definedName>
    <definedName name="_________tab3" localSheetId="1">#REF!</definedName>
    <definedName name="_________tab3" localSheetId="16">#REF!</definedName>
    <definedName name="_________tab3" localSheetId="17">#REF!</definedName>
    <definedName name="_________tab3" localSheetId="0">#REF!</definedName>
    <definedName name="_________tab3" localSheetId="2">#REF!</definedName>
    <definedName name="_________tab3">#REF!</definedName>
    <definedName name="_________TAB4" localSheetId="13">#REF!</definedName>
    <definedName name="_________TAB4" localSheetId="19">#REF!</definedName>
    <definedName name="_________TAB4" localSheetId="1">#REF!</definedName>
    <definedName name="_________TAB4" localSheetId="16">#REF!</definedName>
    <definedName name="_________TAB4" localSheetId="17">#REF!</definedName>
    <definedName name="_________TAB4" localSheetId="0">#REF!</definedName>
    <definedName name="_________TAB4" localSheetId="2">#REF!</definedName>
    <definedName name="_________TAB4">#REF!</definedName>
    <definedName name="________aiu2">[3]AIU!$J$105</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 localSheetId="13">#REF!</definedName>
    <definedName name="________EXC6" localSheetId="19">#REF!</definedName>
    <definedName name="________EXC6" localSheetId="1">#REF!</definedName>
    <definedName name="________EXC6" localSheetId="16">#REF!</definedName>
    <definedName name="________EXC6" localSheetId="17">#REF!</definedName>
    <definedName name="________EXC6" localSheetId="0">#REF!</definedName>
    <definedName name="________EXC6" localSheetId="2">#REF!</definedName>
    <definedName name="________EXC6">#REF!</definedName>
    <definedName name="________EXC7" localSheetId="13">#REF!</definedName>
    <definedName name="________EXC7" localSheetId="19">#REF!</definedName>
    <definedName name="________EXC7" localSheetId="1">#REF!</definedName>
    <definedName name="________EXC7" localSheetId="16">#REF!</definedName>
    <definedName name="________EXC7" localSheetId="17">#REF!</definedName>
    <definedName name="________EXC7" localSheetId="0">#REF!</definedName>
    <definedName name="________EXC7" localSheetId="2">#REF!</definedName>
    <definedName name="________EXC7">#REF!</definedName>
    <definedName name="________EXC8">#REF!</definedName>
    <definedName name="________EXC9">#REF!</definedName>
    <definedName name="________ORO10" localSheetId="13">#REF!</definedName>
    <definedName name="________ORO10" localSheetId="19">#REF!</definedName>
    <definedName name="________ORO10" localSheetId="1">#REF!</definedName>
    <definedName name="________ORO10" localSheetId="16">#REF!</definedName>
    <definedName name="________ORO10" localSheetId="17">#REF!</definedName>
    <definedName name="________ORO10" localSheetId="0">#REF!</definedName>
    <definedName name="________ORO10" localSheetId="2">#REF!</definedName>
    <definedName name="________ORO10">#REF!</definedName>
    <definedName name="________ORO11" localSheetId="13">#REF!</definedName>
    <definedName name="________ORO11" localSheetId="19">#REF!</definedName>
    <definedName name="________ORO11" localSheetId="1">#REF!</definedName>
    <definedName name="________ORO11" localSheetId="16">#REF!</definedName>
    <definedName name="________ORO11" localSheetId="17">#REF!</definedName>
    <definedName name="________ORO11" localSheetId="0">#REF!</definedName>
    <definedName name="________ORO11" localSheetId="2">#REF!</definedName>
    <definedName name="________ORO11">#REF!</definedName>
    <definedName name="________ORO12" localSheetId="13">#REF!</definedName>
    <definedName name="________ORO12" localSheetId="19">#REF!</definedName>
    <definedName name="________ORO12" localSheetId="1">#REF!</definedName>
    <definedName name="________ORO12" localSheetId="16">#REF!</definedName>
    <definedName name="________ORO12" localSheetId="17">#REF!</definedName>
    <definedName name="________ORO12" localSheetId="0">#REF!</definedName>
    <definedName name="________ORO12" localSheetId="2">#REF!</definedName>
    <definedName name="________ORO12">#REF!</definedName>
    <definedName name="________ORO13" localSheetId="13">#REF!</definedName>
    <definedName name="________ORO13" localSheetId="19">#REF!</definedName>
    <definedName name="________ORO13" localSheetId="1">#REF!</definedName>
    <definedName name="________ORO13" localSheetId="16">#REF!</definedName>
    <definedName name="________ORO13" localSheetId="17">#REF!</definedName>
    <definedName name="________ORO13" localSheetId="0">#REF!</definedName>
    <definedName name="________ORO13" localSheetId="2">#REF!</definedName>
    <definedName name="________ORO13">#REF!</definedName>
    <definedName name="________ORO14" localSheetId="13">#REF!</definedName>
    <definedName name="________ORO14" localSheetId="19">#REF!</definedName>
    <definedName name="________ORO14" localSheetId="1">#REF!</definedName>
    <definedName name="________ORO14" localSheetId="16">#REF!</definedName>
    <definedName name="________ORO14" localSheetId="17">#REF!</definedName>
    <definedName name="________ORO14" localSheetId="0">#REF!</definedName>
    <definedName name="________ORO14" localSheetId="2">#REF!</definedName>
    <definedName name="________ORO14">#REF!</definedName>
    <definedName name="________ORO15" localSheetId="13">#REF!</definedName>
    <definedName name="________ORO15" localSheetId="19">#REF!</definedName>
    <definedName name="________ORO15" localSheetId="1">#REF!</definedName>
    <definedName name="________ORO15" localSheetId="16">#REF!</definedName>
    <definedName name="________ORO15" localSheetId="17">#REF!</definedName>
    <definedName name="________ORO15" localSheetId="0">#REF!</definedName>
    <definedName name="________ORO15" localSheetId="2">#REF!</definedName>
    <definedName name="________ORO15">#REF!</definedName>
    <definedName name="________ORO16" localSheetId="13">#REF!</definedName>
    <definedName name="________ORO16" localSheetId="19">#REF!</definedName>
    <definedName name="________ORO16" localSheetId="1">#REF!</definedName>
    <definedName name="________ORO16" localSheetId="16">#REF!</definedName>
    <definedName name="________ORO16" localSheetId="17">#REF!</definedName>
    <definedName name="________ORO16" localSheetId="0">#REF!</definedName>
    <definedName name="________ORO16" localSheetId="2">#REF!</definedName>
    <definedName name="________ORO16">#REF!</definedName>
    <definedName name="________ORO17" localSheetId="13">#REF!</definedName>
    <definedName name="________ORO17" localSheetId="19">#REF!</definedName>
    <definedName name="________ORO17" localSheetId="1">#REF!</definedName>
    <definedName name="________ORO17" localSheetId="16">#REF!</definedName>
    <definedName name="________ORO17" localSheetId="17">#REF!</definedName>
    <definedName name="________ORO17" localSheetId="0">#REF!</definedName>
    <definedName name="________ORO17" localSheetId="2">#REF!</definedName>
    <definedName name="________ORO17">#REF!</definedName>
    <definedName name="________ORO18" localSheetId="13">#REF!</definedName>
    <definedName name="________ORO18" localSheetId="19">#REF!</definedName>
    <definedName name="________ORO18" localSheetId="1">#REF!</definedName>
    <definedName name="________ORO18" localSheetId="16">#REF!</definedName>
    <definedName name="________ORO18" localSheetId="17">#REF!</definedName>
    <definedName name="________ORO18" localSheetId="0">#REF!</definedName>
    <definedName name="________ORO18" localSheetId="2">#REF!</definedName>
    <definedName name="________ORO18">#REF!</definedName>
    <definedName name="________ORO19" localSheetId="13">#REF!</definedName>
    <definedName name="________ORO19" localSheetId="19">#REF!</definedName>
    <definedName name="________ORO19" localSheetId="1">#REF!</definedName>
    <definedName name="________ORO19" localSheetId="16">#REF!</definedName>
    <definedName name="________ORO19" localSheetId="17">#REF!</definedName>
    <definedName name="________ORO19" localSheetId="0">#REF!</definedName>
    <definedName name="________ORO19" localSheetId="2">#REF!</definedName>
    <definedName name="________ORO19">#REF!</definedName>
    <definedName name="________PMT5671" localSheetId="13">[2]MEMORIAS!#REF!</definedName>
    <definedName name="________PMT5671" localSheetId="19">[2]MEMORIAS!#REF!</definedName>
    <definedName name="________PMT5671" localSheetId="16">[2]MEMORIAS!#REF!</definedName>
    <definedName name="________PMT5671" localSheetId="17">[2]MEMORIAS!#REF!</definedName>
    <definedName name="________PMT5671" localSheetId="2">[2]MEMORIAS!#REF!</definedName>
    <definedName name="________PMT5671">[2]MEMORIAS!#REF!</definedName>
    <definedName name="________PMT5805" localSheetId="13">[2]MEMORIAS!#REF!</definedName>
    <definedName name="________PMT5805" localSheetId="19">[2]MEMORIAS!#REF!</definedName>
    <definedName name="________PMT5805" localSheetId="16">[2]MEMORIAS!#REF!</definedName>
    <definedName name="________PMT5805" localSheetId="17">[2]MEMORIAS!#REF!</definedName>
    <definedName name="________PMT5805" localSheetId="2">[2]MEMORIAS!#REF!</definedName>
    <definedName name="________PMT5805">[2]MEMORIAS!#REF!</definedName>
    <definedName name="________PMT5806" localSheetId="13">[2]MEMORIAS!#REF!</definedName>
    <definedName name="________PMT5806" localSheetId="19">[2]MEMORIAS!#REF!</definedName>
    <definedName name="________PMT5806" localSheetId="16">[2]MEMORIAS!#REF!</definedName>
    <definedName name="________PMT5806" localSheetId="17">[2]MEMORIAS!#REF!</definedName>
    <definedName name="________PMT5806" localSheetId="2">[2]MEMORIAS!#REF!</definedName>
    <definedName name="________PMT5806">[2]MEMORIAS!#REF!</definedName>
    <definedName name="________PMT5815" localSheetId="13">[2]MEMORIAS!#REF!</definedName>
    <definedName name="________PMT5815" localSheetId="19">[2]MEMORIAS!#REF!</definedName>
    <definedName name="________PMT5815" localSheetId="16">[2]MEMORIAS!#REF!</definedName>
    <definedName name="________PMT5815" localSheetId="17">[2]MEMORIAS!#REF!</definedName>
    <definedName name="________PMT5815" localSheetId="2">[2]MEMORIAS!#REF!</definedName>
    <definedName name="________PMT5815">[2]MEMORIAS!#REF!</definedName>
    <definedName name="________PMT5820" localSheetId="13">[2]MEMORIAS!#REF!</definedName>
    <definedName name="________PMT5820" localSheetId="19">[2]MEMORIAS!#REF!</definedName>
    <definedName name="________PMT5820" localSheetId="16">[2]MEMORIAS!#REF!</definedName>
    <definedName name="________PMT5820" localSheetId="17">[2]MEMORIAS!#REF!</definedName>
    <definedName name="________PMT5820" localSheetId="2">[2]MEMORIAS!#REF!</definedName>
    <definedName name="________PMT5820">[2]MEMORIAS!#REF!</definedName>
    <definedName name="________r" localSheetId="13">#REF!</definedName>
    <definedName name="________r" localSheetId="19">#REF!</definedName>
    <definedName name="________r" localSheetId="1">#REF!</definedName>
    <definedName name="________r" localSheetId="16">#REF!</definedName>
    <definedName name="________r" localSheetId="17">#REF!</definedName>
    <definedName name="________r" localSheetId="0">#REF!</definedName>
    <definedName name="________r" localSheetId="2">#REF!</definedName>
    <definedName name="________r">#REF!</definedName>
    <definedName name="________tab1" localSheetId="13">#REF!</definedName>
    <definedName name="________tab1" localSheetId="19">#REF!</definedName>
    <definedName name="________tab1" localSheetId="1">#REF!</definedName>
    <definedName name="________tab1" localSheetId="16">#REF!</definedName>
    <definedName name="________tab1" localSheetId="17">#REF!</definedName>
    <definedName name="________tab1" localSheetId="0">#REF!</definedName>
    <definedName name="________tab1" localSheetId="2">#REF!</definedName>
    <definedName name="________tab1">#REF!</definedName>
    <definedName name="________tab2" localSheetId="13">#REF!</definedName>
    <definedName name="________tab2" localSheetId="19">#REF!</definedName>
    <definedName name="________tab2" localSheetId="1">#REF!</definedName>
    <definedName name="________tab2" localSheetId="16">#REF!</definedName>
    <definedName name="________tab2" localSheetId="17">#REF!</definedName>
    <definedName name="________tab2" localSheetId="0">#REF!</definedName>
    <definedName name="________tab2" localSheetId="2">#REF!</definedName>
    <definedName name="________tab2">#REF!</definedName>
    <definedName name="________tab3" localSheetId="13">#REF!</definedName>
    <definedName name="________tab3" localSheetId="19">#REF!</definedName>
    <definedName name="________tab3" localSheetId="1">#REF!</definedName>
    <definedName name="________tab3" localSheetId="16">#REF!</definedName>
    <definedName name="________tab3" localSheetId="17">#REF!</definedName>
    <definedName name="________tab3" localSheetId="0">#REF!</definedName>
    <definedName name="________tab3" localSheetId="2">#REF!</definedName>
    <definedName name="________tab3">#REF!</definedName>
    <definedName name="________TAB4" localSheetId="13">#REF!</definedName>
    <definedName name="________TAB4" localSheetId="19">#REF!</definedName>
    <definedName name="________TAB4" localSheetId="1">#REF!</definedName>
    <definedName name="________TAB4" localSheetId="16">#REF!</definedName>
    <definedName name="________TAB4" localSheetId="17">#REF!</definedName>
    <definedName name="________TAB4" localSheetId="0">#REF!</definedName>
    <definedName name="________TAB4" localSheetId="2">#REF!</definedName>
    <definedName name="________TAB4">#REF!</definedName>
    <definedName name="_______aiu2">[3]AIU!$J$105</definedName>
    <definedName name="_______EST1" localSheetId="13">#REF!</definedName>
    <definedName name="_______EST1" localSheetId="12">#REF!</definedName>
    <definedName name="_______EST1" localSheetId="19">#REF!</definedName>
    <definedName name="_______EST1" localSheetId="1">#REF!</definedName>
    <definedName name="_______EST1" localSheetId="16">#REF!</definedName>
    <definedName name="_______EST1" localSheetId="17">#REF!</definedName>
    <definedName name="_______EST1" localSheetId="0">#REF!</definedName>
    <definedName name="_______EST1" localSheetId="2">#REF!</definedName>
    <definedName name="_______EST1">#REF!</definedName>
    <definedName name="_______EST10" localSheetId="13">#REF!</definedName>
    <definedName name="_______EST10" localSheetId="12">#REF!</definedName>
    <definedName name="_______EST10" localSheetId="19">#REF!</definedName>
    <definedName name="_______EST10" localSheetId="1">#REF!</definedName>
    <definedName name="_______EST10" localSheetId="16">#REF!</definedName>
    <definedName name="_______EST10" localSheetId="17">#REF!</definedName>
    <definedName name="_______EST10" localSheetId="0">#REF!</definedName>
    <definedName name="_______EST10" localSheetId="2">#REF!</definedName>
    <definedName name="_______EST10">#REF!</definedName>
    <definedName name="_______EST11" localSheetId="13">#REF!</definedName>
    <definedName name="_______EST11" localSheetId="12">#REF!</definedName>
    <definedName name="_______EST11" localSheetId="19">#REF!</definedName>
    <definedName name="_______EST11" localSheetId="1">#REF!</definedName>
    <definedName name="_______EST11" localSheetId="16">#REF!</definedName>
    <definedName name="_______EST11" localSheetId="17">#REF!</definedName>
    <definedName name="_______EST11" localSheetId="0">#REF!</definedName>
    <definedName name="_______EST11" localSheetId="2">#REF!</definedName>
    <definedName name="_______EST11">#REF!</definedName>
    <definedName name="_______EST12" localSheetId="13">#REF!</definedName>
    <definedName name="_______EST12" localSheetId="12">#REF!</definedName>
    <definedName name="_______EST12" localSheetId="19">#REF!</definedName>
    <definedName name="_______EST12" localSheetId="1">#REF!</definedName>
    <definedName name="_______EST12" localSheetId="16">#REF!</definedName>
    <definedName name="_______EST12" localSheetId="17">#REF!</definedName>
    <definedName name="_______EST12" localSheetId="0">#REF!</definedName>
    <definedName name="_______EST12" localSheetId="2">#REF!</definedName>
    <definedName name="_______EST12">#REF!</definedName>
    <definedName name="_______EST13" localSheetId="13">#REF!</definedName>
    <definedName name="_______EST13" localSheetId="12">#REF!</definedName>
    <definedName name="_______EST13" localSheetId="19">#REF!</definedName>
    <definedName name="_______EST13" localSheetId="1">#REF!</definedName>
    <definedName name="_______EST13" localSheetId="16">#REF!</definedName>
    <definedName name="_______EST13" localSheetId="17">#REF!</definedName>
    <definedName name="_______EST13" localSheetId="0">#REF!</definedName>
    <definedName name="_______EST13" localSheetId="2">#REF!</definedName>
    <definedName name="_______EST13">#REF!</definedName>
    <definedName name="_______EST14" localSheetId="13">#REF!</definedName>
    <definedName name="_______EST14" localSheetId="12">#REF!</definedName>
    <definedName name="_______EST14" localSheetId="19">#REF!</definedName>
    <definedName name="_______EST14" localSheetId="1">#REF!</definedName>
    <definedName name="_______EST14" localSheetId="16">#REF!</definedName>
    <definedName name="_______EST14" localSheetId="17">#REF!</definedName>
    <definedName name="_______EST14" localSheetId="0">#REF!</definedName>
    <definedName name="_______EST14" localSheetId="2">#REF!</definedName>
    <definedName name="_______EST14">#REF!</definedName>
    <definedName name="_______EST15" localSheetId="13">#REF!</definedName>
    <definedName name="_______EST15" localSheetId="12">#REF!</definedName>
    <definedName name="_______EST15" localSheetId="19">#REF!</definedName>
    <definedName name="_______EST15" localSheetId="1">#REF!</definedName>
    <definedName name="_______EST15" localSheetId="16">#REF!</definedName>
    <definedName name="_______EST15" localSheetId="17">#REF!</definedName>
    <definedName name="_______EST15" localSheetId="0">#REF!</definedName>
    <definedName name="_______EST15" localSheetId="2">#REF!</definedName>
    <definedName name="_______EST15">#REF!</definedName>
    <definedName name="_______EST16" localSheetId="13">#REF!</definedName>
    <definedName name="_______EST16" localSheetId="12">#REF!</definedName>
    <definedName name="_______EST16" localSheetId="19">#REF!</definedName>
    <definedName name="_______EST16" localSheetId="1">#REF!</definedName>
    <definedName name="_______EST16" localSheetId="16">#REF!</definedName>
    <definedName name="_______EST16" localSheetId="17">#REF!</definedName>
    <definedName name="_______EST16" localSheetId="0">#REF!</definedName>
    <definedName name="_______EST16" localSheetId="2">#REF!</definedName>
    <definedName name="_______EST16">#REF!</definedName>
    <definedName name="_______EST17" localSheetId="13">#REF!</definedName>
    <definedName name="_______EST17" localSheetId="12">#REF!</definedName>
    <definedName name="_______EST17" localSheetId="19">#REF!</definedName>
    <definedName name="_______EST17" localSheetId="1">#REF!</definedName>
    <definedName name="_______EST17" localSheetId="16">#REF!</definedName>
    <definedName name="_______EST17" localSheetId="17">#REF!</definedName>
    <definedName name="_______EST17" localSheetId="0">#REF!</definedName>
    <definedName name="_______EST17" localSheetId="2">#REF!</definedName>
    <definedName name="_______EST17">#REF!</definedName>
    <definedName name="_______EST18" localSheetId="13">#REF!</definedName>
    <definedName name="_______EST18" localSheetId="12">#REF!</definedName>
    <definedName name="_______EST18" localSheetId="19">#REF!</definedName>
    <definedName name="_______EST18" localSheetId="1">#REF!</definedName>
    <definedName name="_______EST18" localSheetId="16">#REF!</definedName>
    <definedName name="_______EST18" localSheetId="17">#REF!</definedName>
    <definedName name="_______EST18" localSheetId="0">#REF!</definedName>
    <definedName name="_______EST18" localSheetId="2">#REF!</definedName>
    <definedName name="_______EST18">#REF!</definedName>
    <definedName name="_______EST19" localSheetId="13">#REF!</definedName>
    <definedName name="_______EST19" localSheetId="12">#REF!</definedName>
    <definedName name="_______EST19" localSheetId="19">#REF!</definedName>
    <definedName name="_______EST19" localSheetId="1">#REF!</definedName>
    <definedName name="_______EST19" localSheetId="16">#REF!</definedName>
    <definedName name="_______EST19" localSheetId="17">#REF!</definedName>
    <definedName name="_______EST19" localSheetId="0">#REF!</definedName>
    <definedName name="_______EST19" localSheetId="2">#REF!</definedName>
    <definedName name="_______EST19">#REF!</definedName>
    <definedName name="_______EST2" localSheetId="13">#REF!</definedName>
    <definedName name="_______EST2" localSheetId="12">#REF!</definedName>
    <definedName name="_______EST2" localSheetId="19">#REF!</definedName>
    <definedName name="_______EST2" localSheetId="1">#REF!</definedName>
    <definedName name="_______EST2" localSheetId="16">#REF!</definedName>
    <definedName name="_______EST2" localSheetId="17">#REF!</definedName>
    <definedName name="_______EST2" localSheetId="0">#REF!</definedName>
    <definedName name="_______EST2" localSheetId="2">#REF!</definedName>
    <definedName name="_______EST2">#REF!</definedName>
    <definedName name="_______EST3" localSheetId="13">#REF!</definedName>
    <definedName name="_______EST3" localSheetId="12">#REF!</definedName>
    <definedName name="_______EST3" localSheetId="19">#REF!</definedName>
    <definedName name="_______EST3" localSheetId="1">#REF!</definedName>
    <definedName name="_______EST3" localSheetId="16">#REF!</definedName>
    <definedName name="_______EST3" localSheetId="17">#REF!</definedName>
    <definedName name="_______EST3" localSheetId="0">#REF!</definedName>
    <definedName name="_______EST3" localSheetId="2">#REF!</definedName>
    <definedName name="_______EST3">#REF!</definedName>
    <definedName name="_______EST4" localSheetId="13">#REF!</definedName>
    <definedName name="_______EST4" localSheetId="12">#REF!</definedName>
    <definedName name="_______EST4" localSheetId="19">#REF!</definedName>
    <definedName name="_______EST4" localSheetId="1">#REF!</definedName>
    <definedName name="_______EST4" localSheetId="16">#REF!</definedName>
    <definedName name="_______EST4" localSheetId="17">#REF!</definedName>
    <definedName name="_______EST4" localSheetId="0">#REF!</definedName>
    <definedName name="_______EST4" localSheetId="2">#REF!</definedName>
    <definedName name="_______EST4">#REF!</definedName>
    <definedName name="_______EST5" localSheetId="13">#REF!</definedName>
    <definedName name="_______EST5" localSheetId="12">#REF!</definedName>
    <definedName name="_______EST5" localSheetId="19">#REF!</definedName>
    <definedName name="_______EST5" localSheetId="1">#REF!</definedName>
    <definedName name="_______EST5" localSheetId="16">#REF!</definedName>
    <definedName name="_______EST5" localSheetId="17">#REF!</definedName>
    <definedName name="_______EST5" localSheetId="0">#REF!</definedName>
    <definedName name="_______EST5" localSheetId="2">#REF!</definedName>
    <definedName name="_______EST5">#REF!</definedName>
    <definedName name="_______EST6" localSheetId="13">#REF!</definedName>
    <definedName name="_______EST6" localSheetId="12">#REF!</definedName>
    <definedName name="_______EST6" localSheetId="19">#REF!</definedName>
    <definedName name="_______EST6" localSheetId="1">#REF!</definedName>
    <definedName name="_______EST6" localSheetId="16">#REF!</definedName>
    <definedName name="_______EST6" localSheetId="17">#REF!</definedName>
    <definedName name="_______EST6" localSheetId="0">#REF!</definedName>
    <definedName name="_______EST6" localSheetId="2">#REF!</definedName>
    <definedName name="_______EST6">#REF!</definedName>
    <definedName name="_______EST7" localSheetId="13">#REF!</definedName>
    <definedName name="_______EST7" localSheetId="12">#REF!</definedName>
    <definedName name="_______EST7" localSheetId="19">#REF!</definedName>
    <definedName name="_______EST7" localSheetId="1">#REF!</definedName>
    <definedName name="_______EST7" localSheetId="16">#REF!</definedName>
    <definedName name="_______EST7" localSheetId="17">#REF!</definedName>
    <definedName name="_______EST7" localSheetId="0">#REF!</definedName>
    <definedName name="_______EST7" localSheetId="2">#REF!</definedName>
    <definedName name="_______EST7">#REF!</definedName>
    <definedName name="_______EST8" localSheetId="13">#REF!</definedName>
    <definedName name="_______EST8" localSheetId="12">#REF!</definedName>
    <definedName name="_______EST8" localSheetId="19">#REF!</definedName>
    <definedName name="_______EST8" localSheetId="1">#REF!</definedName>
    <definedName name="_______EST8" localSheetId="16">#REF!</definedName>
    <definedName name="_______EST8" localSheetId="17">#REF!</definedName>
    <definedName name="_______EST8" localSheetId="0">#REF!</definedName>
    <definedName name="_______EST8" localSheetId="2">#REF!</definedName>
    <definedName name="_______EST8">#REF!</definedName>
    <definedName name="_______EST9" localSheetId="13">#REF!</definedName>
    <definedName name="_______EST9" localSheetId="12">#REF!</definedName>
    <definedName name="_______EST9" localSheetId="19">#REF!</definedName>
    <definedName name="_______EST9" localSheetId="1">#REF!</definedName>
    <definedName name="_______EST9" localSheetId="16">#REF!</definedName>
    <definedName name="_______EST9" localSheetId="17">#REF!</definedName>
    <definedName name="_______EST9" localSheetId="0">#REF!</definedName>
    <definedName name="_______EST9" localSheetId="2">#REF!</definedName>
    <definedName name="_______EST9">#REF!</definedName>
    <definedName name="_______EXC1" localSheetId="13">#REF!</definedName>
    <definedName name="_______EXC1" localSheetId="12">#REF!</definedName>
    <definedName name="_______EXC1" localSheetId="19">#REF!</definedName>
    <definedName name="_______EXC1" localSheetId="1">#REF!</definedName>
    <definedName name="_______EXC1" localSheetId="16">#REF!</definedName>
    <definedName name="_______EXC1" localSheetId="17">#REF!</definedName>
    <definedName name="_______EXC1" localSheetId="0">#REF!</definedName>
    <definedName name="_______EXC1" localSheetId="2">#REF!</definedName>
    <definedName name="_______EXC1">#REF!</definedName>
    <definedName name="_______EXC10" localSheetId="13">#REF!</definedName>
    <definedName name="_______EXC10" localSheetId="12">#REF!</definedName>
    <definedName name="_______EXC10" localSheetId="19">#REF!</definedName>
    <definedName name="_______EXC10" localSheetId="1">#REF!</definedName>
    <definedName name="_______EXC10" localSheetId="16">#REF!</definedName>
    <definedName name="_______EXC10" localSheetId="17">#REF!</definedName>
    <definedName name="_______EXC10" localSheetId="0">#REF!</definedName>
    <definedName name="_______EXC10" localSheetId="2">#REF!</definedName>
    <definedName name="_______EXC10">#REF!</definedName>
    <definedName name="_______EXC11" localSheetId="13">#REF!</definedName>
    <definedName name="_______EXC11" localSheetId="12">#REF!</definedName>
    <definedName name="_______EXC11" localSheetId="19">#REF!</definedName>
    <definedName name="_______EXC11" localSheetId="1">#REF!</definedName>
    <definedName name="_______EXC11" localSheetId="16">#REF!</definedName>
    <definedName name="_______EXC11" localSheetId="17">#REF!</definedName>
    <definedName name="_______EXC11" localSheetId="0">#REF!</definedName>
    <definedName name="_______EXC11" localSheetId="2">#REF!</definedName>
    <definedName name="_______EXC11">#REF!</definedName>
    <definedName name="_______EXC12" localSheetId="13">#REF!</definedName>
    <definedName name="_______EXC12" localSheetId="12">#REF!</definedName>
    <definedName name="_______EXC12" localSheetId="19">#REF!</definedName>
    <definedName name="_______EXC12" localSheetId="1">#REF!</definedName>
    <definedName name="_______EXC12" localSheetId="16">#REF!</definedName>
    <definedName name="_______EXC12" localSheetId="17">#REF!</definedName>
    <definedName name="_______EXC12" localSheetId="0">#REF!</definedName>
    <definedName name="_______EXC12" localSheetId="2">#REF!</definedName>
    <definedName name="_______EXC12">#REF!</definedName>
    <definedName name="_______EXC2" localSheetId="13">#REF!</definedName>
    <definedName name="_______EXC2" localSheetId="12">#REF!</definedName>
    <definedName name="_______EXC2" localSheetId="19">#REF!</definedName>
    <definedName name="_______EXC2" localSheetId="1">#REF!</definedName>
    <definedName name="_______EXC2" localSheetId="16">#REF!</definedName>
    <definedName name="_______EXC2" localSheetId="17">#REF!</definedName>
    <definedName name="_______EXC2" localSheetId="0">#REF!</definedName>
    <definedName name="_______EXC2" localSheetId="2">#REF!</definedName>
    <definedName name="_______EXC2">#REF!</definedName>
    <definedName name="_______EXC3" localSheetId="13">#REF!</definedName>
    <definedName name="_______EXC3" localSheetId="12">#REF!</definedName>
    <definedName name="_______EXC3" localSheetId="19">#REF!</definedName>
    <definedName name="_______EXC3" localSheetId="1">#REF!</definedName>
    <definedName name="_______EXC3" localSheetId="16">#REF!</definedName>
    <definedName name="_______EXC3" localSheetId="17">#REF!</definedName>
    <definedName name="_______EXC3" localSheetId="0">#REF!</definedName>
    <definedName name="_______EXC3" localSheetId="2">#REF!</definedName>
    <definedName name="_______EXC3">#REF!</definedName>
    <definedName name="_______EXC4" localSheetId="13">#REF!</definedName>
    <definedName name="_______EXC4" localSheetId="12">#REF!</definedName>
    <definedName name="_______EXC4" localSheetId="19">#REF!</definedName>
    <definedName name="_______EXC4" localSheetId="1">#REF!</definedName>
    <definedName name="_______EXC4" localSheetId="16">#REF!</definedName>
    <definedName name="_______EXC4" localSheetId="17">#REF!</definedName>
    <definedName name="_______EXC4" localSheetId="0">#REF!</definedName>
    <definedName name="_______EXC4" localSheetId="2">#REF!</definedName>
    <definedName name="_______EXC4">#REF!</definedName>
    <definedName name="_______EXC5" localSheetId="13">#REF!</definedName>
    <definedName name="_______EXC5" localSheetId="12">#REF!</definedName>
    <definedName name="_______EXC5" localSheetId="19">#REF!</definedName>
    <definedName name="_______EXC5" localSheetId="1">#REF!</definedName>
    <definedName name="_______EXC5" localSheetId="16">#REF!</definedName>
    <definedName name="_______EXC5" localSheetId="17">#REF!</definedName>
    <definedName name="_______EXC5" localSheetId="0">#REF!</definedName>
    <definedName name="_______EXC5" localSheetId="2">#REF!</definedName>
    <definedName name="_______EXC5">#REF!</definedName>
    <definedName name="_______EXC6" localSheetId="13">#REF!</definedName>
    <definedName name="_______EXC6" localSheetId="19">#REF!</definedName>
    <definedName name="_______EXC6" localSheetId="0">#REF!</definedName>
    <definedName name="_______EXC6" localSheetId="2">#REF!</definedName>
    <definedName name="_______EXC6">#REF!</definedName>
    <definedName name="_______EXC7" localSheetId="13">#REF!</definedName>
    <definedName name="_______EXC7" localSheetId="19">#REF!</definedName>
    <definedName name="_______EXC7" localSheetId="0">#REF!</definedName>
    <definedName name="_______EXC7" localSheetId="2">#REF!</definedName>
    <definedName name="_______EXC7">#REF!</definedName>
    <definedName name="_______EXC8" localSheetId="13">#REF!</definedName>
    <definedName name="_______EXC8" localSheetId="12">#REF!</definedName>
    <definedName name="_______EXC8" localSheetId="19">#REF!</definedName>
    <definedName name="_______EXC8" localSheetId="1">#REF!</definedName>
    <definedName name="_______EXC8" localSheetId="16">#REF!</definedName>
    <definedName name="_______EXC8" localSheetId="17">#REF!</definedName>
    <definedName name="_______EXC8" localSheetId="0">#REF!</definedName>
    <definedName name="_______EXC8" localSheetId="2">#REF!</definedName>
    <definedName name="_______EXC8">#REF!</definedName>
    <definedName name="_______EXC9" localSheetId="13">#REF!</definedName>
    <definedName name="_______EXC9" localSheetId="12">#REF!</definedName>
    <definedName name="_______EXC9" localSheetId="19">#REF!</definedName>
    <definedName name="_______EXC9" localSheetId="1">#REF!</definedName>
    <definedName name="_______EXC9" localSheetId="16">#REF!</definedName>
    <definedName name="_______EXC9" localSheetId="17">#REF!</definedName>
    <definedName name="_______EXC9" localSheetId="0">#REF!</definedName>
    <definedName name="_______EXC9" localSheetId="2">#REF!</definedName>
    <definedName name="_______EXC9">#REF!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MT5671" localSheetId="6">[2]MEMORIAS!#REF!</definedName>
    <definedName name="_______PMT5671" localSheetId="15">[2]MEMORIAS!#REF!</definedName>
    <definedName name="_______PMT5671">[4]MEMORIAS!#REF!</definedName>
    <definedName name="_______PMT5805" localSheetId="6">[2]MEMORIAS!#REF!</definedName>
    <definedName name="_______PMT5805" localSheetId="15">[2]MEMORIAS!#REF!</definedName>
    <definedName name="_______PMT5805">[4]MEMORIAS!#REF!</definedName>
    <definedName name="_______PMT5806" localSheetId="6">[2]MEMORIAS!#REF!</definedName>
    <definedName name="_______PMT5806" localSheetId="15">[2]MEMORIAS!#REF!</definedName>
    <definedName name="_______PMT5806">[4]MEMORIAS!#REF!</definedName>
    <definedName name="_______PMT5815" localSheetId="6">[2]MEMORIAS!#REF!</definedName>
    <definedName name="_______PMT5815" localSheetId="15">[2]MEMORIAS!#REF!</definedName>
    <definedName name="_______PMT5815">[4]MEMORIAS!#REF!</definedName>
    <definedName name="_______PMT5820" localSheetId="6">[2]MEMORIAS!#REF!</definedName>
    <definedName name="_______PMT5820" localSheetId="15">[2]MEMORIAS!#REF!</definedName>
    <definedName name="_______PMT5820">[4]MEMORIAS!#REF!</definedName>
    <definedName name="_______r" localSheetId="13">#REF!</definedName>
    <definedName name="_______r" localSheetId="19">#REF!</definedName>
    <definedName name="_______r" localSheetId="1">#REF!</definedName>
    <definedName name="_______r" localSheetId="16">#REF!</definedName>
    <definedName name="_______r" localSheetId="17">#REF!</definedName>
    <definedName name="_______r" localSheetId="0">#REF!</definedName>
    <definedName name="_______r" localSheetId="2">#REF!</definedName>
    <definedName name="_______r">#REF!</definedName>
    <definedName name="_______tab1">#REF!</definedName>
    <definedName name="_______tab2">#REF!</definedName>
    <definedName name="_______tab3">#REF!</definedName>
    <definedName name="_______TAB4">#REF!</definedName>
    <definedName name="______aiu2" localSheetId="12">[5]AIU!$J$105</definedName>
    <definedName name="______aiu2">[3]AIU!$J$105</definedName>
    <definedName name="______EST1" localSheetId="13">#REF!</definedName>
    <definedName name="______EST1" localSheetId="12">#REF!</definedName>
    <definedName name="______EST1" localSheetId="19">#REF!</definedName>
    <definedName name="______EST1" localSheetId="1">#REF!</definedName>
    <definedName name="______EST1" localSheetId="16">#REF!</definedName>
    <definedName name="______EST1" localSheetId="17">#REF!</definedName>
    <definedName name="______EST1" localSheetId="0">#REF!</definedName>
    <definedName name="______EST1" localSheetId="2">#REF!</definedName>
    <definedName name="______EST1">#REF!</definedName>
    <definedName name="______EST10" localSheetId="13">#REF!</definedName>
    <definedName name="______EST10" localSheetId="12">#REF!</definedName>
    <definedName name="______EST10" localSheetId="19">#REF!</definedName>
    <definedName name="______EST10" localSheetId="1">#REF!</definedName>
    <definedName name="______EST10" localSheetId="16">#REF!</definedName>
    <definedName name="______EST10" localSheetId="17">#REF!</definedName>
    <definedName name="______EST10" localSheetId="0">#REF!</definedName>
    <definedName name="______EST10" localSheetId="2">#REF!</definedName>
    <definedName name="______EST10">#REF!</definedName>
    <definedName name="______EST11" localSheetId="13">#REF!</definedName>
    <definedName name="______EST11" localSheetId="12">#REF!</definedName>
    <definedName name="______EST11" localSheetId="19">#REF!</definedName>
    <definedName name="______EST11" localSheetId="1">#REF!</definedName>
    <definedName name="______EST11" localSheetId="16">#REF!</definedName>
    <definedName name="______EST11" localSheetId="17">#REF!</definedName>
    <definedName name="______EST11" localSheetId="0">#REF!</definedName>
    <definedName name="______EST11" localSheetId="2">#REF!</definedName>
    <definedName name="______EST11">#REF!</definedName>
    <definedName name="______EST12" localSheetId="13">#REF!</definedName>
    <definedName name="______EST12" localSheetId="12">#REF!</definedName>
    <definedName name="______EST12" localSheetId="19">#REF!</definedName>
    <definedName name="______EST12" localSheetId="1">#REF!</definedName>
    <definedName name="______EST12" localSheetId="16">#REF!</definedName>
    <definedName name="______EST12" localSheetId="17">#REF!</definedName>
    <definedName name="______EST12" localSheetId="0">#REF!</definedName>
    <definedName name="______EST12" localSheetId="2">#REF!</definedName>
    <definedName name="______EST12">#REF!</definedName>
    <definedName name="______EST13" localSheetId="13">#REF!</definedName>
    <definedName name="______EST13" localSheetId="12">#REF!</definedName>
    <definedName name="______EST13" localSheetId="19">#REF!</definedName>
    <definedName name="______EST13" localSheetId="1">#REF!</definedName>
    <definedName name="______EST13" localSheetId="16">#REF!</definedName>
    <definedName name="______EST13" localSheetId="17">#REF!</definedName>
    <definedName name="______EST13" localSheetId="0">#REF!</definedName>
    <definedName name="______EST13" localSheetId="2">#REF!</definedName>
    <definedName name="______EST13">#REF!</definedName>
    <definedName name="______EST14" localSheetId="13">#REF!</definedName>
    <definedName name="______EST14" localSheetId="12">#REF!</definedName>
    <definedName name="______EST14" localSheetId="19">#REF!</definedName>
    <definedName name="______EST14" localSheetId="1">#REF!</definedName>
    <definedName name="______EST14" localSheetId="16">#REF!</definedName>
    <definedName name="______EST14" localSheetId="17">#REF!</definedName>
    <definedName name="______EST14" localSheetId="0">#REF!</definedName>
    <definedName name="______EST14" localSheetId="2">#REF!</definedName>
    <definedName name="______EST14">#REF!</definedName>
    <definedName name="______EST15" localSheetId="13">#REF!</definedName>
    <definedName name="______EST15" localSheetId="12">#REF!</definedName>
    <definedName name="______EST15" localSheetId="19">#REF!</definedName>
    <definedName name="______EST15" localSheetId="1">#REF!</definedName>
    <definedName name="______EST15" localSheetId="16">#REF!</definedName>
    <definedName name="______EST15" localSheetId="17">#REF!</definedName>
    <definedName name="______EST15" localSheetId="0">#REF!</definedName>
    <definedName name="______EST15" localSheetId="2">#REF!</definedName>
    <definedName name="______EST15">#REF!</definedName>
    <definedName name="______EST16" localSheetId="13">#REF!</definedName>
    <definedName name="______EST16" localSheetId="12">#REF!</definedName>
    <definedName name="______EST16" localSheetId="19">#REF!</definedName>
    <definedName name="______EST16" localSheetId="1">#REF!</definedName>
    <definedName name="______EST16" localSheetId="16">#REF!</definedName>
    <definedName name="______EST16" localSheetId="17">#REF!</definedName>
    <definedName name="______EST16" localSheetId="0">#REF!</definedName>
    <definedName name="______EST16" localSheetId="2">#REF!</definedName>
    <definedName name="______EST16">#REF!</definedName>
    <definedName name="______EST17" localSheetId="13">#REF!</definedName>
    <definedName name="______EST17" localSheetId="12">#REF!</definedName>
    <definedName name="______EST17" localSheetId="19">#REF!</definedName>
    <definedName name="______EST17" localSheetId="1">#REF!</definedName>
    <definedName name="______EST17" localSheetId="16">#REF!</definedName>
    <definedName name="______EST17" localSheetId="17">#REF!</definedName>
    <definedName name="______EST17" localSheetId="0">#REF!</definedName>
    <definedName name="______EST17" localSheetId="2">#REF!</definedName>
    <definedName name="______EST17">#REF!</definedName>
    <definedName name="______EST18" localSheetId="13">#REF!</definedName>
    <definedName name="______EST18" localSheetId="12">#REF!</definedName>
    <definedName name="______EST18" localSheetId="19">#REF!</definedName>
    <definedName name="______EST18" localSheetId="1">#REF!</definedName>
    <definedName name="______EST18" localSheetId="16">#REF!</definedName>
    <definedName name="______EST18" localSheetId="17">#REF!</definedName>
    <definedName name="______EST18" localSheetId="0">#REF!</definedName>
    <definedName name="______EST18" localSheetId="2">#REF!</definedName>
    <definedName name="______EST18">#REF!</definedName>
    <definedName name="______EST19" localSheetId="13">#REF!</definedName>
    <definedName name="______EST19" localSheetId="12">#REF!</definedName>
    <definedName name="______EST19" localSheetId="19">#REF!</definedName>
    <definedName name="______EST19" localSheetId="1">#REF!</definedName>
    <definedName name="______EST19" localSheetId="16">#REF!</definedName>
    <definedName name="______EST19" localSheetId="17">#REF!</definedName>
    <definedName name="______EST19" localSheetId="0">#REF!</definedName>
    <definedName name="______EST19" localSheetId="2">#REF!</definedName>
    <definedName name="______EST19">#REF!</definedName>
    <definedName name="______EST2" localSheetId="13">#REF!</definedName>
    <definedName name="______EST2" localSheetId="12">#REF!</definedName>
    <definedName name="______EST2" localSheetId="19">#REF!</definedName>
    <definedName name="______EST2" localSheetId="1">#REF!</definedName>
    <definedName name="______EST2" localSheetId="16">#REF!</definedName>
    <definedName name="______EST2" localSheetId="17">#REF!</definedName>
    <definedName name="______EST2" localSheetId="0">#REF!</definedName>
    <definedName name="______EST2" localSheetId="2">#REF!</definedName>
    <definedName name="______EST2">#REF!</definedName>
    <definedName name="______EST3" localSheetId="13">#REF!</definedName>
    <definedName name="______EST3" localSheetId="12">#REF!</definedName>
    <definedName name="______EST3" localSheetId="19">#REF!</definedName>
    <definedName name="______EST3" localSheetId="1">#REF!</definedName>
    <definedName name="______EST3" localSheetId="16">#REF!</definedName>
    <definedName name="______EST3" localSheetId="17">#REF!</definedName>
    <definedName name="______EST3" localSheetId="0">#REF!</definedName>
    <definedName name="______EST3" localSheetId="2">#REF!</definedName>
    <definedName name="______EST3">#REF!</definedName>
    <definedName name="______EST4" localSheetId="13">#REF!</definedName>
    <definedName name="______EST4" localSheetId="12">#REF!</definedName>
    <definedName name="______EST4" localSheetId="19">#REF!</definedName>
    <definedName name="______EST4" localSheetId="1">#REF!</definedName>
    <definedName name="______EST4" localSheetId="16">#REF!</definedName>
    <definedName name="______EST4" localSheetId="17">#REF!</definedName>
    <definedName name="______EST4" localSheetId="0">#REF!</definedName>
    <definedName name="______EST4" localSheetId="2">#REF!</definedName>
    <definedName name="______EST4">#REF!</definedName>
    <definedName name="______EST5" localSheetId="13">#REF!</definedName>
    <definedName name="______EST5" localSheetId="12">#REF!</definedName>
    <definedName name="______EST5" localSheetId="19">#REF!</definedName>
    <definedName name="______EST5" localSheetId="1">#REF!</definedName>
    <definedName name="______EST5" localSheetId="16">#REF!</definedName>
    <definedName name="______EST5" localSheetId="17">#REF!</definedName>
    <definedName name="______EST5" localSheetId="0">#REF!</definedName>
    <definedName name="______EST5" localSheetId="2">#REF!</definedName>
    <definedName name="______EST5">#REF!</definedName>
    <definedName name="______EST6" localSheetId="13">#REF!</definedName>
    <definedName name="______EST6" localSheetId="12">#REF!</definedName>
    <definedName name="______EST6" localSheetId="19">#REF!</definedName>
    <definedName name="______EST6" localSheetId="1">#REF!</definedName>
    <definedName name="______EST6" localSheetId="16">#REF!</definedName>
    <definedName name="______EST6" localSheetId="17">#REF!</definedName>
    <definedName name="______EST6" localSheetId="0">#REF!</definedName>
    <definedName name="______EST6" localSheetId="2">#REF!</definedName>
    <definedName name="______EST6">#REF!</definedName>
    <definedName name="______EST7" localSheetId="13">#REF!</definedName>
    <definedName name="______EST7" localSheetId="12">#REF!</definedName>
    <definedName name="______EST7" localSheetId="19">#REF!</definedName>
    <definedName name="______EST7" localSheetId="1">#REF!</definedName>
    <definedName name="______EST7" localSheetId="16">#REF!</definedName>
    <definedName name="______EST7" localSheetId="17">#REF!</definedName>
    <definedName name="______EST7" localSheetId="0">#REF!</definedName>
    <definedName name="______EST7" localSheetId="2">#REF!</definedName>
    <definedName name="______EST7">#REF!</definedName>
    <definedName name="______EST8" localSheetId="13">#REF!</definedName>
    <definedName name="______EST8" localSheetId="12">#REF!</definedName>
    <definedName name="______EST8" localSheetId="19">#REF!</definedName>
    <definedName name="______EST8" localSheetId="1">#REF!</definedName>
    <definedName name="______EST8" localSheetId="16">#REF!</definedName>
    <definedName name="______EST8" localSheetId="17">#REF!</definedName>
    <definedName name="______EST8" localSheetId="0">#REF!</definedName>
    <definedName name="______EST8" localSheetId="2">#REF!</definedName>
    <definedName name="______EST8">#REF!</definedName>
    <definedName name="______EST9" localSheetId="13">#REF!</definedName>
    <definedName name="______EST9" localSheetId="12">#REF!</definedName>
    <definedName name="______EST9" localSheetId="19">#REF!</definedName>
    <definedName name="______EST9" localSheetId="1">#REF!</definedName>
    <definedName name="______EST9" localSheetId="16">#REF!</definedName>
    <definedName name="______EST9" localSheetId="17">#REF!</definedName>
    <definedName name="______EST9" localSheetId="0">#REF!</definedName>
    <definedName name="______EST9" localSheetId="2">#REF!</definedName>
    <definedName name="______EST9">#REF!</definedName>
    <definedName name="______EXC1" localSheetId="13">#REF!</definedName>
    <definedName name="______EXC1" localSheetId="12">#REF!</definedName>
    <definedName name="______EXC1" localSheetId="19">#REF!</definedName>
    <definedName name="______EXC1" localSheetId="1">#REF!</definedName>
    <definedName name="______EXC1" localSheetId="16">#REF!</definedName>
    <definedName name="______EXC1" localSheetId="17">#REF!</definedName>
    <definedName name="______EXC1" localSheetId="0">#REF!</definedName>
    <definedName name="______EXC1" localSheetId="2">#REF!</definedName>
    <definedName name="______EXC1">#REF!</definedName>
    <definedName name="______EXC10" localSheetId="13">#REF!</definedName>
    <definedName name="______EXC10" localSheetId="12">#REF!</definedName>
    <definedName name="______EXC10" localSheetId="19">#REF!</definedName>
    <definedName name="______EXC10" localSheetId="1">#REF!</definedName>
    <definedName name="______EXC10" localSheetId="16">#REF!</definedName>
    <definedName name="______EXC10" localSheetId="17">#REF!</definedName>
    <definedName name="______EXC10" localSheetId="0">#REF!</definedName>
    <definedName name="______EXC10" localSheetId="2">#REF!</definedName>
    <definedName name="______EXC10">#REF!</definedName>
    <definedName name="______EXC11" localSheetId="13">#REF!</definedName>
    <definedName name="______EXC11" localSheetId="12">#REF!</definedName>
    <definedName name="______EXC11" localSheetId="19">#REF!</definedName>
    <definedName name="______EXC11" localSheetId="1">#REF!</definedName>
    <definedName name="______EXC11" localSheetId="16">#REF!</definedName>
    <definedName name="______EXC11" localSheetId="17">#REF!</definedName>
    <definedName name="______EXC11" localSheetId="0">#REF!</definedName>
    <definedName name="______EXC11" localSheetId="2">#REF!</definedName>
    <definedName name="______EXC11">#REF!</definedName>
    <definedName name="______EXC12" localSheetId="13">#REF!</definedName>
    <definedName name="______EXC12" localSheetId="12">#REF!</definedName>
    <definedName name="______EXC12" localSheetId="19">#REF!</definedName>
    <definedName name="______EXC12" localSheetId="1">#REF!</definedName>
    <definedName name="______EXC12" localSheetId="16">#REF!</definedName>
    <definedName name="______EXC12" localSheetId="17">#REF!</definedName>
    <definedName name="______EXC12" localSheetId="0">#REF!</definedName>
    <definedName name="______EXC12" localSheetId="2">#REF!</definedName>
    <definedName name="______EXC12">#REF!</definedName>
    <definedName name="______EXC2" localSheetId="13">#REF!</definedName>
    <definedName name="______EXC2" localSheetId="12">#REF!</definedName>
    <definedName name="______EXC2" localSheetId="19">#REF!</definedName>
    <definedName name="______EXC2" localSheetId="1">#REF!</definedName>
    <definedName name="______EXC2" localSheetId="16">#REF!</definedName>
    <definedName name="______EXC2" localSheetId="17">#REF!</definedName>
    <definedName name="______EXC2" localSheetId="0">#REF!</definedName>
    <definedName name="______EXC2" localSheetId="2">#REF!</definedName>
    <definedName name="______EXC2">#REF!</definedName>
    <definedName name="______EXC3" localSheetId="13">#REF!</definedName>
    <definedName name="______EXC3" localSheetId="12">#REF!</definedName>
    <definedName name="______EXC3" localSheetId="19">#REF!</definedName>
    <definedName name="______EXC3" localSheetId="1">#REF!</definedName>
    <definedName name="______EXC3" localSheetId="16">#REF!</definedName>
    <definedName name="______EXC3" localSheetId="17">#REF!</definedName>
    <definedName name="______EXC3" localSheetId="0">#REF!</definedName>
    <definedName name="______EXC3" localSheetId="2">#REF!</definedName>
    <definedName name="______EXC3">#REF!</definedName>
    <definedName name="______EXC4" localSheetId="13">#REF!</definedName>
    <definedName name="______EXC4" localSheetId="12">#REF!</definedName>
    <definedName name="______EXC4" localSheetId="19">#REF!</definedName>
    <definedName name="______EXC4" localSheetId="1">#REF!</definedName>
    <definedName name="______EXC4" localSheetId="16">#REF!</definedName>
    <definedName name="______EXC4" localSheetId="17">#REF!</definedName>
    <definedName name="______EXC4" localSheetId="0">#REF!</definedName>
    <definedName name="______EXC4" localSheetId="2">#REF!</definedName>
    <definedName name="______EXC4">#REF!</definedName>
    <definedName name="______EXC5" localSheetId="13">#REF!</definedName>
    <definedName name="______EXC5" localSheetId="12">#REF!</definedName>
    <definedName name="______EXC5" localSheetId="19">#REF!</definedName>
    <definedName name="______EXC5" localSheetId="1">#REF!</definedName>
    <definedName name="______EXC5" localSheetId="16">#REF!</definedName>
    <definedName name="______EXC5" localSheetId="17">#REF!</definedName>
    <definedName name="______EXC5" localSheetId="0">#REF!</definedName>
    <definedName name="______EXC5" localSheetId="2">#REF!</definedName>
    <definedName name="______EXC5">#REF!</definedName>
    <definedName name="______EXC6" localSheetId="13">#REF!</definedName>
    <definedName name="______EXC6" localSheetId="12">#REF!</definedName>
    <definedName name="______EXC6" localSheetId="19">#REF!</definedName>
    <definedName name="______EXC6" localSheetId="1">#REF!</definedName>
    <definedName name="______EXC6" localSheetId="16">#REF!</definedName>
    <definedName name="______EXC6" localSheetId="17">#REF!</definedName>
    <definedName name="______EXC6" localSheetId="0">#REF!</definedName>
    <definedName name="______EXC6" localSheetId="2">#REF!</definedName>
    <definedName name="______EXC6">#REF!</definedName>
    <definedName name="______EXC7" localSheetId="13">#REF!</definedName>
    <definedName name="______EXC7" localSheetId="12">#REF!</definedName>
    <definedName name="______EXC7" localSheetId="19">#REF!</definedName>
    <definedName name="______EXC7" localSheetId="1">#REF!</definedName>
    <definedName name="______EXC7" localSheetId="16">#REF!</definedName>
    <definedName name="______EXC7" localSheetId="17">#REF!</definedName>
    <definedName name="______EXC7" localSheetId="0">#REF!</definedName>
    <definedName name="______EXC7" localSheetId="2">#REF!</definedName>
    <definedName name="______EXC7">#REF!</definedName>
    <definedName name="______EXC8" localSheetId="13">#REF!</definedName>
    <definedName name="______EXC8" localSheetId="12">#REF!</definedName>
    <definedName name="______EXC8" localSheetId="19">#REF!</definedName>
    <definedName name="______EXC8" localSheetId="1">#REF!</definedName>
    <definedName name="______EXC8" localSheetId="16">#REF!</definedName>
    <definedName name="______EXC8" localSheetId="17">#REF!</definedName>
    <definedName name="______EXC8" localSheetId="0">#REF!</definedName>
    <definedName name="______EXC8" localSheetId="2">#REF!</definedName>
    <definedName name="______EXC8">#REF!</definedName>
    <definedName name="______EXC9" localSheetId="13">#REF!</definedName>
    <definedName name="______EXC9" localSheetId="12">#REF!</definedName>
    <definedName name="______EXC9" localSheetId="19">#REF!</definedName>
    <definedName name="______EXC9" localSheetId="1">#REF!</definedName>
    <definedName name="______EXC9" localSheetId="16">#REF!</definedName>
    <definedName name="______EXC9" localSheetId="17">#REF!</definedName>
    <definedName name="______EXC9" localSheetId="0">#REF!</definedName>
    <definedName name="______EXC9" localSheetId="2">#REF!</definedName>
    <definedName name="______EXC9">#REF!</definedName>
    <definedName name="______ORO10" localSheetId="13">#REF!</definedName>
    <definedName name="______ORO10" localSheetId="12">#REF!</definedName>
    <definedName name="______ORO10" localSheetId="19">#REF!</definedName>
    <definedName name="______ORO10" localSheetId="1">#REF!</definedName>
    <definedName name="______ORO10" localSheetId="16">#REF!</definedName>
    <definedName name="______ORO10" localSheetId="17">#REF!</definedName>
    <definedName name="______ORO10" localSheetId="0">#REF!</definedName>
    <definedName name="______ORO10" localSheetId="2">#REF!</definedName>
    <definedName name="______ORO10">#REF!</definedName>
    <definedName name="______ORO11" localSheetId="13">#REF!</definedName>
    <definedName name="______ORO11" localSheetId="12">#REF!</definedName>
    <definedName name="______ORO11" localSheetId="19">#REF!</definedName>
    <definedName name="______ORO11" localSheetId="1">#REF!</definedName>
    <definedName name="______ORO11" localSheetId="16">#REF!</definedName>
    <definedName name="______ORO11" localSheetId="17">#REF!</definedName>
    <definedName name="______ORO11" localSheetId="0">#REF!</definedName>
    <definedName name="______ORO11" localSheetId="2">#REF!</definedName>
    <definedName name="______ORO11">#REF!</definedName>
    <definedName name="______ORO12" localSheetId="13">#REF!</definedName>
    <definedName name="______ORO12" localSheetId="12">#REF!</definedName>
    <definedName name="______ORO12" localSheetId="19">#REF!</definedName>
    <definedName name="______ORO12" localSheetId="1">#REF!</definedName>
    <definedName name="______ORO12" localSheetId="16">#REF!</definedName>
    <definedName name="______ORO12" localSheetId="17">#REF!</definedName>
    <definedName name="______ORO12" localSheetId="0">#REF!</definedName>
    <definedName name="______ORO12" localSheetId="2">#REF!</definedName>
    <definedName name="______ORO12">#REF!</definedName>
    <definedName name="______ORO13" localSheetId="13">#REF!</definedName>
    <definedName name="______ORO13" localSheetId="12">#REF!</definedName>
    <definedName name="______ORO13" localSheetId="19">#REF!</definedName>
    <definedName name="______ORO13" localSheetId="1">#REF!</definedName>
    <definedName name="______ORO13" localSheetId="16">#REF!</definedName>
    <definedName name="______ORO13" localSheetId="17">#REF!</definedName>
    <definedName name="______ORO13" localSheetId="0">#REF!</definedName>
    <definedName name="______ORO13" localSheetId="2">#REF!</definedName>
    <definedName name="______ORO13">#REF!</definedName>
    <definedName name="______ORO14" localSheetId="13">#REF!</definedName>
    <definedName name="______ORO14" localSheetId="12">#REF!</definedName>
    <definedName name="______ORO14" localSheetId="19">#REF!</definedName>
    <definedName name="______ORO14" localSheetId="1">#REF!</definedName>
    <definedName name="______ORO14" localSheetId="16">#REF!</definedName>
    <definedName name="______ORO14" localSheetId="17">#REF!</definedName>
    <definedName name="______ORO14" localSheetId="0">#REF!</definedName>
    <definedName name="______ORO14" localSheetId="2">#REF!</definedName>
    <definedName name="______ORO14">#REF!</definedName>
    <definedName name="______ORO15" localSheetId="13">#REF!</definedName>
    <definedName name="______ORO15" localSheetId="12">#REF!</definedName>
    <definedName name="______ORO15" localSheetId="19">#REF!</definedName>
    <definedName name="______ORO15" localSheetId="1">#REF!</definedName>
    <definedName name="______ORO15" localSheetId="16">#REF!</definedName>
    <definedName name="______ORO15" localSheetId="17">#REF!</definedName>
    <definedName name="______ORO15" localSheetId="0">#REF!</definedName>
    <definedName name="______ORO15" localSheetId="2">#REF!</definedName>
    <definedName name="______ORO15">#REF!</definedName>
    <definedName name="______ORO16" localSheetId="13">#REF!</definedName>
    <definedName name="______ORO16" localSheetId="12">#REF!</definedName>
    <definedName name="______ORO16" localSheetId="19">#REF!</definedName>
    <definedName name="______ORO16" localSheetId="1">#REF!</definedName>
    <definedName name="______ORO16" localSheetId="16">#REF!</definedName>
    <definedName name="______ORO16" localSheetId="17">#REF!</definedName>
    <definedName name="______ORO16" localSheetId="0">#REF!</definedName>
    <definedName name="______ORO16" localSheetId="2">#REF!</definedName>
    <definedName name="______ORO16">#REF!</definedName>
    <definedName name="______ORO17" localSheetId="13">#REF!</definedName>
    <definedName name="______ORO17" localSheetId="12">#REF!</definedName>
    <definedName name="______ORO17" localSheetId="19">#REF!</definedName>
    <definedName name="______ORO17" localSheetId="1">#REF!</definedName>
    <definedName name="______ORO17" localSheetId="16">#REF!</definedName>
    <definedName name="______ORO17" localSheetId="17">#REF!</definedName>
    <definedName name="______ORO17" localSheetId="0">#REF!</definedName>
    <definedName name="______ORO17" localSheetId="2">#REF!</definedName>
    <definedName name="______ORO17">#REF!</definedName>
    <definedName name="______ORO18" localSheetId="13">#REF!</definedName>
    <definedName name="______ORO18" localSheetId="12">#REF!</definedName>
    <definedName name="______ORO18" localSheetId="19">#REF!</definedName>
    <definedName name="______ORO18" localSheetId="1">#REF!</definedName>
    <definedName name="______ORO18" localSheetId="16">#REF!</definedName>
    <definedName name="______ORO18" localSheetId="17">#REF!</definedName>
    <definedName name="______ORO18" localSheetId="0">#REF!</definedName>
    <definedName name="______ORO18" localSheetId="2">#REF!</definedName>
    <definedName name="______ORO18">#REF!</definedName>
    <definedName name="______ORO19" localSheetId="13">#REF!</definedName>
    <definedName name="______ORO19" localSheetId="12">#REF!</definedName>
    <definedName name="______ORO19" localSheetId="19">#REF!</definedName>
    <definedName name="______ORO19" localSheetId="1">#REF!</definedName>
    <definedName name="______ORO19" localSheetId="16">#REF!</definedName>
    <definedName name="______ORO19" localSheetId="17">#REF!</definedName>
    <definedName name="______ORO19" localSheetId="0">#REF!</definedName>
    <definedName name="______ORO19" localSheetId="2">#REF!</definedName>
    <definedName name="______ORO19">#REF!</definedName>
    <definedName name="______PMT5671" localSheetId="13">[2]MEMORIAS!#REF!</definedName>
    <definedName name="______PMT5671" localSheetId="12">[2]MEMORIAS!#REF!</definedName>
    <definedName name="______PMT5671" localSheetId="19">[2]MEMORIAS!#REF!</definedName>
    <definedName name="______PMT5671" localSheetId="16">[2]MEMORIAS!#REF!</definedName>
    <definedName name="______PMT5671" localSheetId="17">[2]MEMORIAS!#REF!</definedName>
    <definedName name="______PMT5671" localSheetId="2">[2]MEMORIAS!#REF!</definedName>
    <definedName name="______PMT5671">[2]MEMORIAS!#REF!</definedName>
    <definedName name="______PMT5805" localSheetId="13">[2]MEMORIAS!#REF!</definedName>
    <definedName name="______PMT5805" localSheetId="12">[2]MEMORIAS!#REF!</definedName>
    <definedName name="______PMT5805" localSheetId="19">[2]MEMORIAS!#REF!</definedName>
    <definedName name="______PMT5805" localSheetId="16">[2]MEMORIAS!#REF!</definedName>
    <definedName name="______PMT5805" localSheetId="17">[2]MEMORIAS!#REF!</definedName>
    <definedName name="______PMT5805" localSheetId="2">[2]MEMORIAS!#REF!</definedName>
    <definedName name="______PMT5805">[2]MEMORIAS!#REF!</definedName>
    <definedName name="______PMT5806" localSheetId="13">[2]MEMORIAS!#REF!</definedName>
    <definedName name="______PMT5806" localSheetId="12">[2]MEMORIAS!#REF!</definedName>
    <definedName name="______PMT5806" localSheetId="19">[2]MEMORIAS!#REF!</definedName>
    <definedName name="______PMT5806" localSheetId="16">[2]MEMORIAS!#REF!</definedName>
    <definedName name="______PMT5806" localSheetId="17">[2]MEMORIAS!#REF!</definedName>
    <definedName name="______PMT5806" localSheetId="2">[2]MEMORIAS!#REF!</definedName>
    <definedName name="______PMT5806">[2]MEMORIAS!#REF!</definedName>
    <definedName name="______PMT5815" localSheetId="13">[2]MEMORIAS!#REF!</definedName>
    <definedName name="______PMT5815" localSheetId="12">[2]MEMORIAS!#REF!</definedName>
    <definedName name="______PMT5815" localSheetId="19">[2]MEMORIAS!#REF!</definedName>
    <definedName name="______PMT5815" localSheetId="16">[2]MEMORIAS!#REF!</definedName>
    <definedName name="______PMT5815" localSheetId="17">[2]MEMORIAS!#REF!</definedName>
    <definedName name="______PMT5815" localSheetId="2">[2]MEMORIAS!#REF!</definedName>
    <definedName name="______PMT5815">[2]MEMORIAS!#REF!</definedName>
    <definedName name="______PMT5820" localSheetId="13">[2]MEMORIAS!#REF!</definedName>
    <definedName name="______PMT5820" localSheetId="12">[2]MEMORIAS!#REF!</definedName>
    <definedName name="______PMT5820" localSheetId="19">[2]MEMORIAS!#REF!</definedName>
    <definedName name="______PMT5820" localSheetId="16">[2]MEMORIAS!#REF!</definedName>
    <definedName name="______PMT5820" localSheetId="17">[2]MEMORIAS!#REF!</definedName>
    <definedName name="______PMT5820" localSheetId="2">[2]MEMORIAS!#REF!</definedName>
    <definedName name="______PMT5820">[2]MEMORIAS!#REF!</definedName>
    <definedName name="______r" localSheetId="13">#REF!</definedName>
    <definedName name="______r" localSheetId="12">#REF!</definedName>
    <definedName name="______r" localSheetId="19">#REF!</definedName>
    <definedName name="______r" localSheetId="1">#REF!</definedName>
    <definedName name="______r" localSheetId="16">#REF!</definedName>
    <definedName name="______r" localSheetId="17">#REF!</definedName>
    <definedName name="______r" localSheetId="0">#REF!</definedName>
    <definedName name="______r" localSheetId="2">#REF!</definedName>
    <definedName name="______r">#REF!</definedName>
    <definedName name="______SAL1" localSheetId="13">#REF!</definedName>
    <definedName name="______SAL1" localSheetId="19">#REF!</definedName>
    <definedName name="______SAL1" localSheetId="1">#REF!</definedName>
    <definedName name="______SAL1" localSheetId="16">#REF!</definedName>
    <definedName name="______SAL1" localSheetId="17">#REF!</definedName>
    <definedName name="______SAL1" localSheetId="0">#REF!</definedName>
    <definedName name="______SAL1" localSheetId="2">#REF!</definedName>
    <definedName name="______SAL1">#REF!</definedName>
    <definedName name="______tab1" localSheetId="13">#REF!</definedName>
    <definedName name="______tab1" localSheetId="12">#REF!</definedName>
    <definedName name="______tab1" localSheetId="19">#REF!</definedName>
    <definedName name="______tab1" localSheetId="1">#REF!</definedName>
    <definedName name="______tab1" localSheetId="16">#REF!</definedName>
    <definedName name="______tab1" localSheetId="17">#REF!</definedName>
    <definedName name="______tab1" localSheetId="0">#REF!</definedName>
    <definedName name="______tab1" localSheetId="2">#REF!</definedName>
    <definedName name="______tab1">#REF!</definedName>
    <definedName name="______tab2" localSheetId="13">#REF!</definedName>
    <definedName name="______tab2" localSheetId="12">#REF!</definedName>
    <definedName name="______tab2" localSheetId="19">#REF!</definedName>
    <definedName name="______tab2" localSheetId="1">#REF!</definedName>
    <definedName name="______tab2" localSheetId="16">#REF!</definedName>
    <definedName name="______tab2" localSheetId="17">#REF!</definedName>
    <definedName name="______tab2" localSheetId="0">#REF!</definedName>
    <definedName name="______tab2" localSheetId="2">#REF!</definedName>
    <definedName name="______tab2">#REF!</definedName>
    <definedName name="______tab3" localSheetId="13">#REF!</definedName>
    <definedName name="______tab3" localSheetId="12">#REF!</definedName>
    <definedName name="______tab3" localSheetId="19">#REF!</definedName>
    <definedName name="______tab3" localSheetId="1">#REF!</definedName>
    <definedName name="______tab3" localSheetId="16">#REF!</definedName>
    <definedName name="______tab3" localSheetId="17">#REF!</definedName>
    <definedName name="______tab3" localSheetId="0">#REF!</definedName>
    <definedName name="______tab3" localSheetId="2">#REF!</definedName>
    <definedName name="______tab3">#REF!</definedName>
    <definedName name="______TAB4" localSheetId="13">#REF!</definedName>
    <definedName name="______TAB4" localSheetId="12">#REF!</definedName>
    <definedName name="______TAB4" localSheetId="19">#REF!</definedName>
    <definedName name="______TAB4" localSheetId="1">#REF!</definedName>
    <definedName name="______TAB4" localSheetId="16">#REF!</definedName>
    <definedName name="______TAB4" localSheetId="17">#REF!</definedName>
    <definedName name="______TAB4" localSheetId="0">#REF!</definedName>
    <definedName name="______TAB4" localSheetId="2">#REF!</definedName>
    <definedName name="______TAB4">#REF!</definedName>
    <definedName name="_____aiu2" localSheetId="12">[5]AIU!$J$105</definedName>
    <definedName name="_____aiu2">[6]AIU!$J$105</definedName>
    <definedName name="_____EST1" localSheetId="13">#REF!</definedName>
    <definedName name="_____EST1" localSheetId="12">#REF!</definedName>
    <definedName name="_____EST1" localSheetId="19">#REF!</definedName>
    <definedName name="_____EST1" localSheetId="1">#REF!</definedName>
    <definedName name="_____EST1" localSheetId="16">#REF!</definedName>
    <definedName name="_____EST1" localSheetId="17">#REF!</definedName>
    <definedName name="_____EST1" localSheetId="0">#REF!</definedName>
    <definedName name="_____EST1" localSheetId="2">#REF!</definedName>
    <definedName name="_____EST1">#REF!</definedName>
    <definedName name="_____EST10" localSheetId="13">#REF!</definedName>
    <definedName name="_____EST10" localSheetId="12">#REF!</definedName>
    <definedName name="_____EST10" localSheetId="19">#REF!</definedName>
    <definedName name="_____EST10" localSheetId="1">#REF!</definedName>
    <definedName name="_____EST10" localSheetId="16">#REF!</definedName>
    <definedName name="_____EST10" localSheetId="17">#REF!</definedName>
    <definedName name="_____EST10" localSheetId="0">#REF!</definedName>
    <definedName name="_____EST10" localSheetId="2">#REF!</definedName>
    <definedName name="_____EST10">#REF!</definedName>
    <definedName name="_____EST11" localSheetId="13">#REF!</definedName>
    <definedName name="_____EST11" localSheetId="12">#REF!</definedName>
    <definedName name="_____EST11" localSheetId="19">#REF!</definedName>
    <definedName name="_____EST11" localSheetId="1">#REF!</definedName>
    <definedName name="_____EST11" localSheetId="16">#REF!</definedName>
    <definedName name="_____EST11" localSheetId="17">#REF!</definedName>
    <definedName name="_____EST11" localSheetId="0">#REF!</definedName>
    <definedName name="_____EST11" localSheetId="2">#REF!</definedName>
    <definedName name="_____EST11">#REF!</definedName>
    <definedName name="_____EST12" localSheetId="13">#REF!</definedName>
    <definedName name="_____EST12" localSheetId="12">#REF!</definedName>
    <definedName name="_____EST12" localSheetId="19">#REF!</definedName>
    <definedName name="_____EST12" localSheetId="1">#REF!</definedName>
    <definedName name="_____EST12" localSheetId="16">#REF!</definedName>
    <definedName name="_____EST12" localSheetId="17">#REF!</definedName>
    <definedName name="_____EST12" localSheetId="0">#REF!</definedName>
    <definedName name="_____EST12" localSheetId="2">#REF!</definedName>
    <definedName name="_____EST12">#REF!</definedName>
    <definedName name="_____EST13" localSheetId="13">#REF!</definedName>
    <definedName name="_____EST13" localSheetId="12">#REF!</definedName>
    <definedName name="_____EST13" localSheetId="19">#REF!</definedName>
    <definedName name="_____EST13" localSheetId="1">#REF!</definedName>
    <definedName name="_____EST13" localSheetId="16">#REF!</definedName>
    <definedName name="_____EST13" localSheetId="17">#REF!</definedName>
    <definedName name="_____EST13" localSheetId="0">#REF!</definedName>
    <definedName name="_____EST13" localSheetId="2">#REF!</definedName>
    <definedName name="_____EST13">#REF!</definedName>
    <definedName name="_____EST14" localSheetId="13">#REF!</definedName>
    <definedName name="_____EST14" localSheetId="12">#REF!</definedName>
    <definedName name="_____EST14" localSheetId="19">#REF!</definedName>
    <definedName name="_____EST14" localSheetId="1">#REF!</definedName>
    <definedName name="_____EST14" localSheetId="16">#REF!</definedName>
    <definedName name="_____EST14" localSheetId="17">#REF!</definedName>
    <definedName name="_____EST14" localSheetId="0">#REF!</definedName>
    <definedName name="_____EST14" localSheetId="2">#REF!</definedName>
    <definedName name="_____EST14">#REF!</definedName>
    <definedName name="_____EST15" localSheetId="13">#REF!</definedName>
    <definedName name="_____EST15" localSheetId="12">#REF!</definedName>
    <definedName name="_____EST15" localSheetId="19">#REF!</definedName>
    <definedName name="_____EST15" localSheetId="1">#REF!</definedName>
    <definedName name="_____EST15" localSheetId="16">#REF!</definedName>
    <definedName name="_____EST15" localSheetId="17">#REF!</definedName>
    <definedName name="_____EST15" localSheetId="0">#REF!</definedName>
    <definedName name="_____EST15" localSheetId="2">#REF!</definedName>
    <definedName name="_____EST15">#REF!</definedName>
    <definedName name="_____EST16" localSheetId="13">#REF!</definedName>
    <definedName name="_____EST16" localSheetId="12">#REF!</definedName>
    <definedName name="_____EST16" localSheetId="19">#REF!</definedName>
    <definedName name="_____EST16" localSheetId="1">#REF!</definedName>
    <definedName name="_____EST16" localSheetId="16">#REF!</definedName>
    <definedName name="_____EST16" localSheetId="17">#REF!</definedName>
    <definedName name="_____EST16" localSheetId="0">#REF!</definedName>
    <definedName name="_____EST16" localSheetId="2">#REF!</definedName>
    <definedName name="_____EST16">#REF!</definedName>
    <definedName name="_____EST17" localSheetId="13">#REF!</definedName>
    <definedName name="_____EST17" localSheetId="12">#REF!</definedName>
    <definedName name="_____EST17" localSheetId="19">#REF!</definedName>
    <definedName name="_____EST17" localSheetId="1">#REF!</definedName>
    <definedName name="_____EST17" localSheetId="16">#REF!</definedName>
    <definedName name="_____EST17" localSheetId="17">#REF!</definedName>
    <definedName name="_____EST17" localSheetId="0">#REF!</definedName>
    <definedName name="_____EST17" localSheetId="2">#REF!</definedName>
    <definedName name="_____EST17">#REF!</definedName>
    <definedName name="_____EST18" localSheetId="13">#REF!</definedName>
    <definedName name="_____EST18" localSheetId="12">#REF!</definedName>
    <definedName name="_____EST18" localSheetId="19">#REF!</definedName>
    <definedName name="_____EST18" localSheetId="1">#REF!</definedName>
    <definedName name="_____EST18" localSheetId="16">#REF!</definedName>
    <definedName name="_____EST18" localSheetId="17">#REF!</definedName>
    <definedName name="_____EST18" localSheetId="0">#REF!</definedName>
    <definedName name="_____EST18" localSheetId="2">#REF!</definedName>
    <definedName name="_____EST18">#REF!</definedName>
    <definedName name="_____EST19" localSheetId="13">#REF!</definedName>
    <definedName name="_____EST19" localSheetId="12">#REF!</definedName>
    <definedName name="_____EST19" localSheetId="19">#REF!</definedName>
    <definedName name="_____EST19" localSheetId="1">#REF!</definedName>
    <definedName name="_____EST19" localSheetId="16">#REF!</definedName>
    <definedName name="_____EST19" localSheetId="17">#REF!</definedName>
    <definedName name="_____EST19" localSheetId="0">#REF!</definedName>
    <definedName name="_____EST19" localSheetId="2">#REF!</definedName>
    <definedName name="_____EST19">#REF!</definedName>
    <definedName name="_____EST2" localSheetId="13">#REF!</definedName>
    <definedName name="_____EST2" localSheetId="12">#REF!</definedName>
    <definedName name="_____EST2" localSheetId="19">#REF!</definedName>
    <definedName name="_____EST2" localSheetId="1">#REF!</definedName>
    <definedName name="_____EST2" localSheetId="16">#REF!</definedName>
    <definedName name="_____EST2" localSheetId="17">#REF!</definedName>
    <definedName name="_____EST2" localSheetId="0">#REF!</definedName>
    <definedName name="_____EST2" localSheetId="2">#REF!</definedName>
    <definedName name="_____EST2">#REF!</definedName>
    <definedName name="_____EST3" localSheetId="13">#REF!</definedName>
    <definedName name="_____EST3" localSheetId="12">#REF!</definedName>
    <definedName name="_____EST3" localSheetId="19">#REF!</definedName>
    <definedName name="_____EST3" localSheetId="1">#REF!</definedName>
    <definedName name="_____EST3" localSheetId="16">#REF!</definedName>
    <definedName name="_____EST3" localSheetId="17">#REF!</definedName>
    <definedName name="_____EST3" localSheetId="0">#REF!</definedName>
    <definedName name="_____EST3" localSheetId="2">#REF!</definedName>
    <definedName name="_____EST3">#REF!</definedName>
    <definedName name="_____EST4" localSheetId="13">#REF!</definedName>
    <definedName name="_____EST4" localSheetId="12">#REF!</definedName>
    <definedName name="_____EST4" localSheetId="19">#REF!</definedName>
    <definedName name="_____EST4" localSheetId="1">#REF!</definedName>
    <definedName name="_____EST4" localSheetId="16">#REF!</definedName>
    <definedName name="_____EST4" localSheetId="17">#REF!</definedName>
    <definedName name="_____EST4" localSheetId="0">#REF!</definedName>
    <definedName name="_____EST4" localSheetId="2">#REF!</definedName>
    <definedName name="_____EST4">#REF!</definedName>
    <definedName name="_____EST5" localSheetId="13">#REF!</definedName>
    <definedName name="_____EST5" localSheetId="12">#REF!</definedName>
    <definedName name="_____EST5" localSheetId="19">#REF!</definedName>
    <definedName name="_____EST5" localSheetId="1">#REF!</definedName>
    <definedName name="_____EST5" localSheetId="16">#REF!</definedName>
    <definedName name="_____EST5" localSheetId="17">#REF!</definedName>
    <definedName name="_____EST5" localSheetId="0">#REF!</definedName>
    <definedName name="_____EST5" localSheetId="2">#REF!</definedName>
    <definedName name="_____EST5">#REF!</definedName>
    <definedName name="_____EST6" localSheetId="13">#REF!</definedName>
    <definedName name="_____EST6" localSheetId="12">#REF!</definedName>
    <definedName name="_____EST6" localSheetId="19">#REF!</definedName>
    <definedName name="_____EST6" localSheetId="1">#REF!</definedName>
    <definedName name="_____EST6" localSheetId="16">#REF!</definedName>
    <definedName name="_____EST6" localSheetId="17">#REF!</definedName>
    <definedName name="_____EST6" localSheetId="0">#REF!</definedName>
    <definedName name="_____EST6" localSheetId="2">#REF!</definedName>
    <definedName name="_____EST6">#REF!</definedName>
    <definedName name="_____EST7" localSheetId="13">#REF!</definedName>
    <definedName name="_____EST7" localSheetId="12">#REF!</definedName>
    <definedName name="_____EST7" localSheetId="19">#REF!</definedName>
    <definedName name="_____EST7" localSheetId="1">#REF!</definedName>
    <definedName name="_____EST7" localSheetId="16">#REF!</definedName>
    <definedName name="_____EST7" localSheetId="17">#REF!</definedName>
    <definedName name="_____EST7" localSheetId="0">#REF!</definedName>
    <definedName name="_____EST7" localSheetId="2">#REF!</definedName>
    <definedName name="_____EST7">#REF!</definedName>
    <definedName name="_____EST8" localSheetId="13">#REF!</definedName>
    <definedName name="_____EST8" localSheetId="12">#REF!</definedName>
    <definedName name="_____EST8" localSheetId="19">#REF!</definedName>
    <definedName name="_____EST8" localSheetId="1">#REF!</definedName>
    <definedName name="_____EST8" localSheetId="16">#REF!</definedName>
    <definedName name="_____EST8" localSheetId="17">#REF!</definedName>
    <definedName name="_____EST8" localSheetId="0">#REF!</definedName>
    <definedName name="_____EST8" localSheetId="2">#REF!</definedName>
    <definedName name="_____EST8">#REF!</definedName>
    <definedName name="_____EST9" localSheetId="13">#REF!</definedName>
    <definedName name="_____EST9" localSheetId="12">#REF!</definedName>
    <definedName name="_____EST9" localSheetId="19">#REF!</definedName>
    <definedName name="_____EST9" localSheetId="1">#REF!</definedName>
    <definedName name="_____EST9" localSheetId="16">#REF!</definedName>
    <definedName name="_____EST9" localSheetId="17">#REF!</definedName>
    <definedName name="_____EST9" localSheetId="0">#REF!</definedName>
    <definedName name="_____EST9" localSheetId="2">#REF!</definedName>
    <definedName name="_____EST9">#REF!</definedName>
    <definedName name="_____EXC1" localSheetId="13">#REF!</definedName>
    <definedName name="_____EXC1" localSheetId="12">#REF!</definedName>
    <definedName name="_____EXC1" localSheetId="19">#REF!</definedName>
    <definedName name="_____EXC1" localSheetId="1">#REF!</definedName>
    <definedName name="_____EXC1" localSheetId="16">#REF!</definedName>
    <definedName name="_____EXC1" localSheetId="17">#REF!</definedName>
    <definedName name="_____EXC1" localSheetId="0">#REF!</definedName>
    <definedName name="_____EXC1" localSheetId="2">#REF!</definedName>
    <definedName name="_____EXC1">#REF!</definedName>
    <definedName name="_____EXC10" localSheetId="13">#REF!</definedName>
    <definedName name="_____EXC10" localSheetId="12">#REF!</definedName>
    <definedName name="_____EXC10" localSheetId="19">#REF!</definedName>
    <definedName name="_____EXC10" localSheetId="1">#REF!</definedName>
    <definedName name="_____EXC10" localSheetId="16">#REF!</definedName>
    <definedName name="_____EXC10" localSheetId="17">#REF!</definedName>
    <definedName name="_____EXC10" localSheetId="0">#REF!</definedName>
    <definedName name="_____EXC10" localSheetId="2">#REF!</definedName>
    <definedName name="_____EXC10">#REF!</definedName>
    <definedName name="_____EXC11" localSheetId="13">#REF!</definedName>
    <definedName name="_____EXC11" localSheetId="12">#REF!</definedName>
    <definedName name="_____EXC11" localSheetId="19">#REF!</definedName>
    <definedName name="_____EXC11" localSheetId="1">#REF!</definedName>
    <definedName name="_____EXC11" localSheetId="16">#REF!</definedName>
    <definedName name="_____EXC11" localSheetId="17">#REF!</definedName>
    <definedName name="_____EXC11" localSheetId="0">#REF!</definedName>
    <definedName name="_____EXC11" localSheetId="2">#REF!</definedName>
    <definedName name="_____EXC11">#REF!</definedName>
    <definedName name="_____EXC12" localSheetId="13">#REF!</definedName>
    <definedName name="_____EXC12" localSheetId="12">#REF!</definedName>
    <definedName name="_____EXC12" localSheetId="19">#REF!</definedName>
    <definedName name="_____EXC12" localSheetId="1">#REF!</definedName>
    <definedName name="_____EXC12" localSheetId="16">#REF!</definedName>
    <definedName name="_____EXC12" localSheetId="17">#REF!</definedName>
    <definedName name="_____EXC12" localSheetId="0">#REF!</definedName>
    <definedName name="_____EXC12" localSheetId="2">#REF!</definedName>
    <definedName name="_____EXC12">#REF!</definedName>
    <definedName name="_____EXC2" localSheetId="13">#REF!</definedName>
    <definedName name="_____EXC2" localSheetId="12">#REF!</definedName>
    <definedName name="_____EXC2" localSheetId="19">#REF!</definedName>
    <definedName name="_____EXC2" localSheetId="1">#REF!</definedName>
    <definedName name="_____EXC2" localSheetId="16">#REF!</definedName>
    <definedName name="_____EXC2" localSheetId="17">#REF!</definedName>
    <definedName name="_____EXC2" localSheetId="0">#REF!</definedName>
    <definedName name="_____EXC2" localSheetId="2">#REF!</definedName>
    <definedName name="_____EXC2">#REF!</definedName>
    <definedName name="_____EXC3" localSheetId="13">#REF!</definedName>
    <definedName name="_____EXC3" localSheetId="12">#REF!</definedName>
    <definedName name="_____EXC3" localSheetId="19">#REF!</definedName>
    <definedName name="_____EXC3" localSheetId="1">#REF!</definedName>
    <definedName name="_____EXC3" localSheetId="16">#REF!</definedName>
    <definedName name="_____EXC3" localSheetId="17">#REF!</definedName>
    <definedName name="_____EXC3" localSheetId="0">#REF!</definedName>
    <definedName name="_____EXC3" localSheetId="2">#REF!</definedName>
    <definedName name="_____EXC3">#REF!</definedName>
    <definedName name="_____EXC4" localSheetId="13">#REF!</definedName>
    <definedName name="_____EXC4" localSheetId="12">#REF!</definedName>
    <definedName name="_____EXC4" localSheetId="19">#REF!</definedName>
    <definedName name="_____EXC4" localSheetId="1">#REF!</definedName>
    <definedName name="_____EXC4" localSheetId="16">#REF!</definedName>
    <definedName name="_____EXC4" localSheetId="17">#REF!</definedName>
    <definedName name="_____EXC4" localSheetId="0">#REF!</definedName>
    <definedName name="_____EXC4" localSheetId="2">#REF!</definedName>
    <definedName name="_____EXC4">#REF!</definedName>
    <definedName name="_____EXC5" localSheetId="13">#REF!</definedName>
    <definedName name="_____EXC5" localSheetId="12">#REF!</definedName>
    <definedName name="_____EXC5" localSheetId="19">#REF!</definedName>
    <definedName name="_____EXC5" localSheetId="1">#REF!</definedName>
    <definedName name="_____EXC5" localSheetId="16">#REF!</definedName>
    <definedName name="_____EXC5" localSheetId="17">#REF!</definedName>
    <definedName name="_____EXC5" localSheetId="0">#REF!</definedName>
    <definedName name="_____EXC5" localSheetId="2">#REF!</definedName>
    <definedName name="_____EXC5">#REF!</definedName>
    <definedName name="_____EXC6" localSheetId="13">#REF!</definedName>
    <definedName name="_____EXC6" localSheetId="12">#REF!</definedName>
    <definedName name="_____EXC6" localSheetId="19">#REF!</definedName>
    <definedName name="_____EXC6" localSheetId="1">#REF!</definedName>
    <definedName name="_____EXC6" localSheetId="16">#REF!</definedName>
    <definedName name="_____EXC6" localSheetId="17">#REF!</definedName>
    <definedName name="_____EXC6" localSheetId="0">#REF!</definedName>
    <definedName name="_____EXC6" localSheetId="2">#REF!</definedName>
    <definedName name="_____EXC6">#REF!</definedName>
    <definedName name="_____EXC7" localSheetId="13">#REF!</definedName>
    <definedName name="_____EXC7" localSheetId="12">#REF!</definedName>
    <definedName name="_____EXC7" localSheetId="19">#REF!</definedName>
    <definedName name="_____EXC7" localSheetId="1">#REF!</definedName>
    <definedName name="_____EXC7" localSheetId="16">#REF!</definedName>
    <definedName name="_____EXC7" localSheetId="17">#REF!</definedName>
    <definedName name="_____EXC7" localSheetId="0">#REF!</definedName>
    <definedName name="_____EXC7" localSheetId="2">#REF!</definedName>
    <definedName name="_____EXC7">#REF!</definedName>
    <definedName name="_____EXC8" localSheetId="13">#REF!</definedName>
    <definedName name="_____EXC8" localSheetId="12">#REF!</definedName>
    <definedName name="_____EXC8" localSheetId="19">#REF!</definedName>
    <definedName name="_____EXC8" localSheetId="1">#REF!</definedName>
    <definedName name="_____EXC8" localSheetId="16">#REF!</definedName>
    <definedName name="_____EXC8" localSheetId="17">#REF!</definedName>
    <definedName name="_____EXC8" localSheetId="0">#REF!</definedName>
    <definedName name="_____EXC8" localSheetId="2">#REF!</definedName>
    <definedName name="_____EXC8">#REF!</definedName>
    <definedName name="_____EXC9" localSheetId="13">#REF!</definedName>
    <definedName name="_____EXC9" localSheetId="12">#REF!</definedName>
    <definedName name="_____EXC9" localSheetId="19">#REF!</definedName>
    <definedName name="_____EXC9" localSheetId="1">#REF!</definedName>
    <definedName name="_____EXC9" localSheetId="16">#REF!</definedName>
    <definedName name="_____EXC9" localSheetId="17">#REF!</definedName>
    <definedName name="_____EXC9" localSheetId="0">#REF!</definedName>
    <definedName name="_____EXC9" localSheetId="2">#REF!</definedName>
    <definedName name="_____EXC9">#REF!</definedName>
    <definedName name="_____ORO10" localSheetId="13">#REF!</definedName>
    <definedName name="_____ORO10" localSheetId="12">#REF!</definedName>
    <definedName name="_____ORO10" localSheetId="19">#REF!</definedName>
    <definedName name="_____ORO10" localSheetId="1">#REF!</definedName>
    <definedName name="_____ORO10" localSheetId="16">#REF!</definedName>
    <definedName name="_____ORO10" localSheetId="17">#REF!</definedName>
    <definedName name="_____ORO10" localSheetId="0">#REF!</definedName>
    <definedName name="_____ORO10" localSheetId="2">#REF!</definedName>
    <definedName name="_____ORO10">#REF!</definedName>
    <definedName name="_____ORO11" localSheetId="13">#REF!</definedName>
    <definedName name="_____ORO11" localSheetId="12">#REF!</definedName>
    <definedName name="_____ORO11" localSheetId="19">#REF!</definedName>
    <definedName name="_____ORO11" localSheetId="1">#REF!</definedName>
    <definedName name="_____ORO11" localSheetId="16">#REF!</definedName>
    <definedName name="_____ORO11" localSheetId="17">#REF!</definedName>
    <definedName name="_____ORO11" localSheetId="0">#REF!</definedName>
    <definedName name="_____ORO11" localSheetId="2">#REF!</definedName>
    <definedName name="_____ORO11">#REF!</definedName>
    <definedName name="_____ORO12" localSheetId="13">#REF!</definedName>
    <definedName name="_____ORO12" localSheetId="12">#REF!</definedName>
    <definedName name="_____ORO12" localSheetId="19">#REF!</definedName>
    <definedName name="_____ORO12" localSheetId="1">#REF!</definedName>
    <definedName name="_____ORO12" localSheetId="16">#REF!</definedName>
    <definedName name="_____ORO12" localSheetId="17">#REF!</definedName>
    <definedName name="_____ORO12" localSheetId="0">#REF!</definedName>
    <definedName name="_____ORO12" localSheetId="2">#REF!</definedName>
    <definedName name="_____ORO12">#REF!</definedName>
    <definedName name="_____ORO13" localSheetId="13">#REF!</definedName>
    <definedName name="_____ORO13" localSheetId="12">#REF!</definedName>
    <definedName name="_____ORO13" localSheetId="19">#REF!</definedName>
    <definedName name="_____ORO13" localSheetId="1">#REF!</definedName>
    <definedName name="_____ORO13" localSheetId="16">#REF!</definedName>
    <definedName name="_____ORO13" localSheetId="17">#REF!</definedName>
    <definedName name="_____ORO13" localSheetId="0">#REF!</definedName>
    <definedName name="_____ORO13" localSheetId="2">#REF!</definedName>
    <definedName name="_____ORO13">#REF!</definedName>
    <definedName name="_____ORO14" localSheetId="13">#REF!</definedName>
    <definedName name="_____ORO14" localSheetId="12">#REF!</definedName>
    <definedName name="_____ORO14" localSheetId="19">#REF!</definedName>
    <definedName name="_____ORO14" localSheetId="1">#REF!</definedName>
    <definedName name="_____ORO14" localSheetId="16">#REF!</definedName>
    <definedName name="_____ORO14" localSheetId="17">#REF!</definedName>
    <definedName name="_____ORO14" localSheetId="0">#REF!</definedName>
    <definedName name="_____ORO14" localSheetId="2">#REF!</definedName>
    <definedName name="_____ORO14">#REF!</definedName>
    <definedName name="_____ORO15" localSheetId="13">#REF!</definedName>
    <definedName name="_____ORO15" localSheetId="12">#REF!</definedName>
    <definedName name="_____ORO15" localSheetId="19">#REF!</definedName>
    <definedName name="_____ORO15" localSheetId="1">#REF!</definedName>
    <definedName name="_____ORO15" localSheetId="16">#REF!</definedName>
    <definedName name="_____ORO15" localSheetId="17">#REF!</definedName>
    <definedName name="_____ORO15" localSheetId="0">#REF!</definedName>
    <definedName name="_____ORO15" localSheetId="2">#REF!</definedName>
    <definedName name="_____ORO15">#REF!</definedName>
    <definedName name="_____ORO16" localSheetId="13">#REF!</definedName>
    <definedName name="_____ORO16" localSheetId="12">#REF!</definedName>
    <definedName name="_____ORO16" localSheetId="19">#REF!</definedName>
    <definedName name="_____ORO16" localSheetId="1">#REF!</definedName>
    <definedName name="_____ORO16" localSheetId="16">#REF!</definedName>
    <definedName name="_____ORO16" localSheetId="17">#REF!</definedName>
    <definedName name="_____ORO16" localSheetId="0">#REF!</definedName>
    <definedName name="_____ORO16" localSheetId="2">#REF!</definedName>
    <definedName name="_____ORO16">#REF!</definedName>
    <definedName name="_____ORO17" localSheetId="13">#REF!</definedName>
    <definedName name="_____ORO17" localSheetId="12">#REF!</definedName>
    <definedName name="_____ORO17" localSheetId="19">#REF!</definedName>
    <definedName name="_____ORO17" localSheetId="1">#REF!</definedName>
    <definedName name="_____ORO17" localSheetId="16">#REF!</definedName>
    <definedName name="_____ORO17" localSheetId="17">#REF!</definedName>
    <definedName name="_____ORO17" localSheetId="0">#REF!</definedName>
    <definedName name="_____ORO17" localSheetId="2">#REF!</definedName>
    <definedName name="_____ORO17">#REF!</definedName>
    <definedName name="_____ORO18" localSheetId="13">#REF!</definedName>
    <definedName name="_____ORO18" localSheetId="12">#REF!</definedName>
    <definedName name="_____ORO18" localSheetId="19">#REF!</definedName>
    <definedName name="_____ORO18" localSheetId="1">#REF!</definedName>
    <definedName name="_____ORO18" localSheetId="16">#REF!</definedName>
    <definedName name="_____ORO18" localSheetId="17">#REF!</definedName>
    <definedName name="_____ORO18" localSheetId="0">#REF!</definedName>
    <definedName name="_____ORO18" localSheetId="2">#REF!</definedName>
    <definedName name="_____ORO18">#REF!</definedName>
    <definedName name="_____ORO19" localSheetId="13">#REF!</definedName>
    <definedName name="_____ORO19" localSheetId="12">#REF!</definedName>
    <definedName name="_____ORO19" localSheetId="19">#REF!</definedName>
    <definedName name="_____ORO19" localSheetId="1">#REF!</definedName>
    <definedName name="_____ORO19" localSheetId="16">#REF!</definedName>
    <definedName name="_____ORO19" localSheetId="17">#REF!</definedName>
    <definedName name="_____ORO19" localSheetId="0">#REF!</definedName>
    <definedName name="_____ORO19" localSheetId="2">#REF!</definedName>
    <definedName name="_____ORO19">#REF!</definedName>
    <definedName name="_____PMT5671" localSheetId="13">[2]MEMORIAS!#REF!</definedName>
    <definedName name="_____PMT5671" localSheetId="12">[2]MEMORIAS!#REF!</definedName>
    <definedName name="_____PMT5671" localSheetId="19">[2]MEMORIAS!#REF!</definedName>
    <definedName name="_____PMT5671" localSheetId="16">[2]MEMORIAS!#REF!</definedName>
    <definedName name="_____PMT5671" localSheetId="17">[2]MEMORIAS!#REF!</definedName>
    <definedName name="_____PMT5671" localSheetId="2">[2]MEMORIAS!#REF!</definedName>
    <definedName name="_____PMT5671">[2]MEMORIAS!#REF!</definedName>
    <definedName name="_____PMT5805" localSheetId="13">[2]MEMORIAS!#REF!</definedName>
    <definedName name="_____PMT5805" localSheetId="12">[2]MEMORIAS!#REF!</definedName>
    <definedName name="_____PMT5805" localSheetId="19">[2]MEMORIAS!#REF!</definedName>
    <definedName name="_____PMT5805" localSheetId="16">[2]MEMORIAS!#REF!</definedName>
    <definedName name="_____PMT5805" localSheetId="17">[2]MEMORIAS!#REF!</definedName>
    <definedName name="_____PMT5805" localSheetId="2">[2]MEMORIAS!#REF!</definedName>
    <definedName name="_____PMT5805">[2]MEMORIAS!#REF!</definedName>
    <definedName name="_____PMT5806" localSheetId="13">[2]MEMORIAS!#REF!</definedName>
    <definedName name="_____PMT5806" localSheetId="12">[2]MEMORIAS!#REF!</definedName>
    <definedName name="_____PMT5806" localSheetId="19">[2]MEMORIAS!#REF!</definedName>
    <definedName name="_____PMT5806" localSheetId="16">[2]MEMORIAS!#REF!</definedName>
    <definedName name="_____PMT5806" localSheetId="17">[2]MEMORIAS!#REF!</definedName>
    <definedName name="_____PMT5806" localSheetId="2">[2]MEMORIAS!#REF!</definedName>
    <definedName name="_____PMT5806">[2]MEMORIAS!#REF!</definedName>
    <definedName name="_____PMT5815" localSheetId="13">[2]MEMORIAS!#REF!</definedName>
    <definedName name="_____PMT5815" localSheetId="12">[2]MEMORIAS!#REF!</definedName>
    <definedName name="_____PMT5815" localSheetId="19">[2]MEMORIAS!#REF!</definedName>
    <definedName name="_____PMT5815" localSheetId="16">[2]MEMORIAS!#REF!</definedName>
    <definedName name="_____PMT5815" localSheetId="17">[2]MEMORIAS!#REF!</definedName>
    <definedName name="_____PMT5815" localSheetId="2">[2]MEMORIAS!#REF!</definedName>
    <definedName name="_____PMT5815">[2]MEMORIAS!#REF!</definedName>
    <definedName name="_____PMT5820" localSheetId="13">[2]MEMORIAS!#REF!</definedName>
    <definedName name="_____PMT5820" localSheetId="12">[2]MEMORIAS!#REF!</definedName>
    <definedName name="_____PMT5820" localSheetId="19">[2]MEMORIAS!#REF!</definedName>
    <definedName name="_____PMT5820" localSheetId="16">[2]MEMORIAS!#REF!</definedName>
    <definedName name="_____PMT5820" localSheetId="17">[2]MEMORIAS!#REF!</definedName>
    <definedName name="_____PMT5820" localSheetId="2">[2]MEMORIAS!#REF!</definedName>
    <definedName name="_____PMT5820">[2]MEMORIAS!#REF!</definedName>
    <definedName name="_____r" localSheetId="13">#REF!</definedName>
    <definedName name="_____r" localSheetId="12">#REF!</definedName>
    <definedName name="_____r" localSheetId="19">#REF!</definedName>
    <definedName name="_____r" localSheetId="1">#REF!</definedName>
    <definedName name="_____r" localSheetId="16">#REF!</definedName>
    <definedName name="_____r" localSheetId="17">#REF!</definedName>
    <definedName name="_____r" localSheetId="0">#REF!</definedName>
    <definedName name="_____r" localSheetId="2">#REF!</definedName>
    <definedName name="_____r">#REF!</definedName>
    <definedName name="_____SAL1" localSheetId="13">#REF!</definedName>
    <definedName name="_____SAL1" localSheetId="19">#REF!</definedName>
    <definedName name="_____SAL1" localSheetId="1">#REF!</definedName>
    <definedName name="_____SAL1" localSheetId="16">#REF!</definedName>
    <definedName name="_____SAL1" localSheetId="17">#REF!</definedName>
    <definedName name="_____SAL1" localSheetId="0">#REF!</definedName>
    <definedName name="_____SAL1" localSheetId="2">#REF!</definedName>
    <definedName name="_____SAL1">#REF!</definedName>
    <definedName name="_____tab1" localSheetId="13">#REF!</definedName>
    <definedName name="_____tab1" localSheetId="12">#REF!</definedName>
    <definedName name="_____tab1" localSheetId="19">#REF!</definedName>
    <definedName name="_____tab1" localSheetId="1">#REF!</definedName>
    <definedName name="_____tab1" localSheetId="16">#REF!</definedName>
    <definedName name="_____tab1" localSheetId="17">#REF!</definedName>
    <definedName name="_____tab1" localSheetId="0">#REF!</definedName>
    <definedName name="_____tab1" localSheetId="2">#REF!</definedName>
    <definedName name="_____tab1">#REF!</definedName>
    <definedName name="_____tab2" localSheetId="13">#REF!</definedName>
    <definedName name="_____tab2" localSheetId="12">#REF!</definedName>
    <definedName name="_____tab2" localSheetId="19">#REF!</definedName>
    <definedName name="_____tab2" localSheetId="1">#REF!</definedName>
    <definedName name="_____tab2" localSheetId="16">#REF!</definedName>
    <definedName name="_____tab2" localSheetId="17">#REF!</definedName>
    <definedName name="_____tab2" localSheetId="0">#REF!</definedName>
    <definedName name="_____tab2" localSheetId="2">#REF!</definedName>
    <definedName name="_____tab2">#REF!</definedName>
    <definedName name="_____tab3" localSheetId="13">#REF!</definedName>
    <definedName name="_____tab3" localSheetId="12">#REF!</definedName>
    <definedName name="_____tab3" localSheetId="19">#REF!</definedName>
    <definedName name="_____tab3" localSheetId="1">#REF!</definedName>
    <definedName name="_____tab3" localSheetId="16">#REF!</definedName>
    <definedName name="_____tab3" localSheetId="17">#REF!</definedName>
    <definedName name="_____tab3" localSheetId="0">#REF!</definedName>
    <definedName name="_____tab3" localSheetId="2">#REF!</definedName>
    <definedName name="_____tab3">#REF!</definedName>
    <definedName name="_____TAB4" localSheetId="13">#REF!</definedName>
    <definedName name="_____TAB4" localSheetId="12">#REF!</definedName>
    <definedName name="_____TAB4" localSheetId="19">#REF!</definedName>
    <definedName name="_____TAB4" localSheetId="1">#REF!</definedName>
    <definedName name="_____TAB4" localSheetId="16">#REF!</definedName>
    <definedName name="_____TAB4" localSheetId="17">#REF!</definedName>
    <definedName name="_____TAB4" localSheetId="0">#REF!</definedName>
    <definedName name="_____TAB4" localSheetId="2">#REF!</definedName>
    <definedName name="_____TAB4">#REF!</definedName>
    <definedName name="_____Vol1" localSheetId="6">[7]Item!$A$1:$D$65536</definedName>
    <definedName name="_____Vol1" localSheetId="12">[8]Item!$A$1:$D$65536</definedName>
    <definedName name="_____Vol1">[9]Item!$A$1:$D$65536</definedName>
    <definedName name="____AFC1">[10]INV!$A$25:$D$28</definedName>
    <definedName name="____AFC3">[10]INV!$F$25:$I$28</definedName>
    <definedName name="____AFC5">[10]INV!$K$25:$N$28</definedName>
    <definedName name="____aiu2" localSheetId="12">[5]AIU!$J$105</definedName>
    <definedName name="____aiu2">[6]AIU!$J$105</definedName>
    <definedName name="____BGC1">[10]INV!$A$5:$D$8</definedName>
    <definedName name="____BGC3">[10]INV!$F$5:$I$8</definedName>
    <definedName name="____BGC5">[10]INV!$K$5:$N$8</definedName>
    <definedName name="____CAC1">[10]INV!$A$19:$D$22</definedName>
    <definedName name="____CAC3">[10]INV!$F$19:$I$22</definedName>
    <definedName name="____CAC5">[10]INV!$K$19:$N$22</definedName>
    <definedName name="____EST1" localSheetId="13">#REF!</definedName>
    <definedName name="____EST1" localSheetId="12">#REF!</definedName>
    <definedName name="____EST1" localSheetId="19">#REF!</definedName>
    <definedName name="____EST1" localSheetId="1">#REF!</definedName>
    <definedName name="____EST1" localSheetId="16">#REF!</definedName>
    <definedName name="____EST1" localSheetId="17">#REF!</definedName>
    <definedName name="____EST1" localSheetId="0">#REF!</definedName>
    <definedName name="____EST1" localSheetId="2">#REF!</definedName>
    <definedName name="____EST1">#REF!</definedName>
    <definedName name="____EST10" localSheetId="13">#REF!</definedName>
    <definedName name="____EST10" localSheetId="12">#REF!</definedName>
    <definedName name="____EST10" localSheetId="19">#REF!</definedName>
    <definedName name="____EST10" localSheetId="1">#REF!</definedName>
    <definedName name="____EST10" localSheetId="16">#REF!</definedName>
    <definedName name="____EST10" localSheetId="17">#REF!</definedName>
    <definedName name="____EST10" localSheetId="0">#REF!</definedName>
    <definedName name="____EST10" localSheetId="2">#REF!</definedName>
    <definedName name="____EST10">#REF!</definedName>
    <definedName name="____EST11" localSheetId="13">#REF!</definedName>
    <definedName name="____EST11" localSheetId="12">#REF!</definedName>
    <definedName name="____EST11" localSheetId="19">#REF!</definedName>
    <definedName name="____EST11" localSheetId="1">#REF!</definedName>
    <definedName name="____EST11" localSheetId="16">#REF!</definedName>
    <definedName name="____EST11" localSheetId="17">#REF!</definedName>
    <definedName name="____EST11" localSheetId="0">#REF!</definedName>
    <definedName name="____EST11" localSheetId="2">#REF!</definedName>
    <definedName name="____EST11">#REF!</definedName>
    <definedName name="____EST12" localSheetId="13">#REF!</definedName>
    <definedName name="____EST12" localSheetId="12">#REF!</definedName>
    <definedName name="____EST12" localSheetId="19">#REF!</definedName>
    <definedName name="____EST12" localSheetId="1">#REF!</definedName>
    <definedName name="____EST12" localSheetId="16">#REF!</definedName>
    <definedName name="____EST12" localSheetId="17">#REF!</definedName>
    <definedName name="____EST12" localSheetId="0">#REF!</definedName>
    <definedName name="____EST12" localSheetId="2">#REF!</definedName>
    <definedName name="____EST12">#REF!</definedName>
    <definedName name="____EST13" localSheetId="13">#REF!</definedName>
    <definedName name="____EST13" localSheetId="12">#REF!</definedName>
    <definedName name="____EST13" localSheetId="19">#REF!</definedName>
    <definedName name="____EST13" localSheetId="1">#REF!</definedName>
    <definedName name="____EST13" localSheetId="16">#REF!</definedName>
    <definedName name="____EST13" localSheetId="17">#REF!</definedName>
    <definedName name="____EST13" localSheetId="0">#REF!</definedName>
    <definedName name="____EST13" localSheetId="2">#REF!</definedName>
    <definedName name="____EST13">#REF!</definedName>
    <definedName name="____EST14" localSheetId="13">#REF!</definedName>
    <definedName name="____EST14" localSheetId="12">#REF!</definedName>
    <definedName name="____EST14" localSheetId="19">#REF!</definedName>
    <definedName name="____EST14" localSheetId="1">#REF!</definedName>
    <definedName name="____EST14" localSheetId="16">#REF!</definedName>
    <definedName name="____EST14" localSheetId="17">#REF!</definedName>
    <definedName name="____EST14" localSheetId="0">#REF!</definedName>
    <definedName name="____EST14" localSheetId="2">#REF!</definedName>
    <definedName name="____EST14">#REF!</definedName>
    <definedName name="____EST15" localSheetId="13">#REF!</definedName>
    <definedName name="____EST15" localSheetId="12">#REF!</definedName>
    <definedName name="____EST15" localSheetId="19">#REF!</definedName>
    <definedName name="____EST15" localSheetId="1">#REF!</definedName>
    <definedName name="____EST15" localSheetId="16">#REF!</definedName>
    <definedName name="____EST15" localSheetId="17">#REF!</definedName>
    <definedName name="____EST15" localSheetId="0">#REF!</definedName>
    <definedName name="____EST15" localSheetId="2">#REF!</definedName>
    <definedName name="____EST15">#REF!</definedName>
    <definedName name="____EST16" localSheetId="13">#REF!</definedName>
    <definedName name="____EST16" localSheetId="12">#REF!</definedName>
    <definedName name="____EST16" localSheetId="19">#REF!</definedName>
    <definedName name="____EST16" localSheetId="1">#REF!</definedName>
    <definedName name="____EST16" localSheetId="16">#REF!</definedName>
    <definedName name="____EST16" localSheetId="17">#REF!</definedName>
    <definedName name="____EST16" localSheetId="0">#REF!</definedName>
    <definedName name="____EST16" localSheetId="2">#REF!</definedName>
    <definedName name="____EST16">#REF!</definedName>
    <definedName name="____EST17" localSheetId="13">#REF!</definedName>
    <definedName name="____EST17" localSheetId="12">#REF!</definedName>
    <definedName name="____EST17" localSheetId="19">#REF!</definedName>
    <definedName name="____EST17" localSheetId="1">#REF!</definedName>
    <definedName name="____EST17" localSheetId="16">#REF!</definedName>
    <definedName name="____EST17" localSheetId="17">#REF!</definedName>
    <definedName name="____EST17" localSheetId="0">#REF!</definedName>
    <definedName name="____EST17" localSheetId="2">#REF!</definedName>
    <definedName name="____EST17">#REF!</definedName>
    <definedName name="____EST18" localSheetId="13">#REF!</definedName>
    <definedName name="____EST18" localSheetId="12">#REF!</definedName>
    <definedName name="____EST18" localSheetId="19">#REF!</definedName>
    <definedName name="____EST18" localSheetId="1">#REF!</definedName>
    <definedName name="____EST18" localSheetId="16">#REF!</definedName>
    <definedName name="____EST18" localSheetId="17">#REF!</definedName>
    <definedName name="____EST18" localSheetId="0">#REF!</definedName>
    <definedName name="____EST18" localSheetId="2">#REF!</definedName>
    <definedName name="____EST18">#REF!</definedName>
    <definedName name="____EST19" localSheetId="13">#REF!</definedName>
    <definedName name="____EST19" localSheetId="12">#REF!</definedName>
    <definedName name="____EST19" localSheetId="19">#REF!</definedName>
    <definedName name="____EST19" localSheetId="1">#REF!</definedName>
    <definedName name="____EST19" localSheetId="16">#REF!</definedName>
    <definedName name="____EST19" localSheetId="17">#REF!</definedName>
    <definedName name="____EST19" localSheetId="0">#REF!</definedName>
    <definedName name="____EST19" localSheetId="2">#REF!</definedName>
    <definedName name="____EST19">#REF!</definedName>
    <definedName name="____EST2" localSheetId="13">#REF!</definedName>
    <definedName name="____EST2" localSheetId="12">#REF!</definedName>
    <definedName name="____EST2" localSheetId="19">#REF!</definedName>
    <definedName name="____EST2" localSheetId="1">#REF!</definedName>
    <definedName name="____EST2" localSheetId="16">#REF!</definedName>
    <definedName name="____EST2" localSheetId="17">#REF!</definedName>
    <definedName name="____EST2" localSheetId="0">#REF!</definedName>
    <definedName name="____EST2" localSheetId="2">#REF!</definedName>
    <definedName name="____EST2">#REF!</definedName>
    <definedName name="____EST3" localSheetId="13">#REF!</definedName>
    <definedName name="____EST3" localSheetId="12">#REF!</definedName>
    <definedName name="____EST3" localSheetId="19">#REF!</definedName>
    <definedName name="____EST3" localSheetId="1">#REF!</definedName>
    <definedName name="____EST3" localSheetId="16">#REF!</definedName>
    <definedName name="____EST3" localSheetId="17">#REF!</definedName>
    <definedName name="____EST3" localSheetId="0">#REF!</definedName>
    <definedName name="____EST3" localSheetId="2">#REF!</definedName>
    <definedName name="____EST3">#REF!</definedName>
    <definedName name="____EST4" localSheetId="13">#REF!</definedName>
    <definedName name="____EST4" localSheetId="12">#REF!</definedName>
    <definedName name="____EST4" localSheetId="19">#REF!</definedName>
    <definedName name="____EST4" localSheetId="1">#REF!</definedName>
    <definedName name="____EST4" localSheetId="16">#REF!</definedName>
    <definedName name="____EST4" localSheetId="17">#REF!</definedName>
    <definedName name="____EST4" localSheetId="0">#REF!</definedName>
    <definedName name="____EST4" localSheetId="2">#REF!</definedName>
    <definedName name="____EST4">#REF!</definedName>
    <definedName name="____EST5" localSheetId="13">#REF!</definedName>
    <definedName name="____EST5" localSheetId="12">#REF!</definedName>
    <definedName name="____EST5" localSheetId="19">#REF!</definedName>
    <definedName name="____EST5" localSheetId="1">#REF!</definedName>
    <definedName name="____EST5" localSheetId="16">#REF!</definedName>
    <definedName name="____EST5" localSheetId="17">#REF!</definedName>
    <definedName name="____EST5" localSheetId="0">#REF!</definedName>
    <definedName name="____EST5" localSheetId="2">#REF!</definedName>
    <definedName name="____EST5">#REF!</definedName>
    <definedName name="____EST6" localSheetId="13">#REF!</definedName>
    <definedName name="____EST6" localSheetId="12">#REF!</definedName>
    <definedName name="____EST6" localSheetId="19">#REF!</definedName>
    <definedName name="____EST6" localSheetId="1">#REF!</definedName>
    <definedName name="____EST6" localSheetId="16">#REF!</definedName>
    <definedName name="____EST6" localSheetId="17">#REF!</definedName>
    <definedName name="____EST6" localSheetId="0">#REF!</definedName>
    <definedName name="____EST6" localSheetId="2">#REF!</definedName>
    <definedName name="____EST6">#REF!</definedName>
    <definedName name="____EST7" localSheetId="13">#REF!</definedName>
    <definedName name="____EST7" localSheetId="12">#REF!</definedName>
    <definedName name="____EST7" localSheetId="19">#REF!</definedName>
    <definedName name="____EST7" localSheetId="1">#REF!</definedName>
    <definedName name="____EST7" localSheetId="16">#REF!</definedName>
    <definedName name="____EST7" localSheetId="17">#REF!</definedName>
    <definedName name="____EST7" localSheetId="0">#REF!</definedName>
    <definedName name="____EST7" localSheetId="2">#REF!</definedName>
    <definedName name="____EST7">#REF!</definedName>
    <definedName name="____EST8" localSheetId="13">#REF!</definedName>
    <definedName name="____EST8" localSheetId="12">#REF!</definedName>
    <definedName name="____EST8" localSheetId="19">#REF!</definedName>
    <definedName name="____EST8" localSheetId="1">#REF!</definedName>
    <definedName name="____EST8" localSheetId="16">#REF!</definedName>
    <definedName name="____EST8" localSheetId="17">#REF!</definedName>
    <definedName name="____EST8" localSheetId="0">#REF!</definedName>
    <definedName name="____EST8" localSheetId="2">#REF!</definedName>
    <definedName name="____EST8">#REF!</definedName>
    <definedName name="____EST9" localSheetId="13">#REF!</definedName>
    <definedName name="____EST9" localSheetId="12">#REF!</definedName>
    <definedName name="____EST9" localSheetId="19">#REF!</definedName>
    <definedName name="____EST9" localSheetId="1">#REF!</definedName>
    <definedName name="____EST9" localSheetId="16">#REF!</definedName>
    <definedName name="____EST9" localSheetId="17">#REF!</definedName>
    <definedName name="____EST9" localSheetId="0">#REF!</definedName>
    <definedName name="____EST9" localSheetId="2">#REF!</definedName>
    <definedName name="____EST9">#REF!</definedName>
    <definedName name="____EXC1" localSheetId="13">#REF!</definedName>
    <definedName name="____EXC1" localSheetId="12">#REF!</definedName>
    <definedName name="____EXC1" localSheetId="19">#REF!</definedName>
    <definedName name="____EXC1" localSheetId="1">#REF!</definedName>
    <definedName name="____EXC1" localSheetId="16">#REF!</definedName>
    <definedName name="____EXC1" localSheetId="17">#REF!</definedName>
    <definedName name="____EXC1" localSheetId="0">#REF!</definedName>
    <definedName name="____EXC1" localSheetId="2">#REF!</definedName>
    <definedName name="____EXC1">#REF!</definedName>
    <definedName name="____EXC10" localSheetId="13">#REF!</definedName>
    <definedName name="____EXC10" localSheetId="12">#REF!</definedName>
    <definedName name="____EXC10" localSheetId="19">#REF!</definedName>
    <definedName name="____EXC10" localSheetId="1">#REF!</definedName>
    <definedName name="____EXC10" localSheetId="16">#REF!</definedName>
    <definedName name="____EXC10" localSheetId="17">#REF!</definedName>
    <definedName name="____EXC10" localSheetId="0">#REF!</definedName>
    <definedName name="____EXC10" localSheetId="2">#REF!</definedName>
    <definedName name="____EXC10">#REF!</definedName>
    <definedName name="____EXC11" localSheetId="13">#REF!</definedName>
    <definedName name="____EXC11" localSheetId="12">#REF!</definedName>
    <definedName name="____EXC11" localSheetId="19">#REF!</definedName>
    <definedName name="____EXC11" localSheetId="1">#REF!</definedName>
    <definedName name="____EXC11" localSheetId="16">#REF!</definedName>
    <definedName name="____EXC11" localSheetId="17">#REF!</definedName>
    <definedName name="____EXC11" localSheetId="0">#REF!</definedName>
    <definedName name="____EXC11" localSheetId="2">#REF!</definedName>
    <definedName name="____EXC11">#REF!</definedName>
    <definedName name="____EXC12" localSheetId="13">#REF!</definedName>
    <definedName name="____EXC12" localSheetId="12">#REF!</definedName>
    <definedName name="____EXC12" localSheetId="19">#REF!</definedName>
    <definedName name="____EXC12" localSheetId="1">#REF!</definedName>
    <definedName name="____EXC12" localSheetId="16">#REF!</definedName>
    <definedName name="____EXC12" localSheetId="17">#REF!</definedName>
    <definedName name="____EXC12" localSheetId="0">#REF!</definedName>
    <definedName name="____EXC12" localSheetId="2">#REF!</definedName>
    <definedName name="____EXC12">#REF!</definedName>
    <definedName name="____EXC2" localSheetId="13">#REF!</definedName>
    <definedName name="____EXC2" localSheetId="12">#REF!</definedName>
    <definedName name="____EXC2" localSheetId="19">#REF!</definedName>
    <definedName name="____EXC2" localSheetId="1">#REF!</definedName>
    <definedName name="____EXC2" localSheetId="16">#REF!</definedName>
    <definedName name="____EXC2" localSheetId="17">#REF!</definedName>
    <definedName name="____EXC2" localSheetId="0">#REF!</definedName>
    <definedName name="____EXC2" localSheetId="2">#REF!</definedName>
    <definedName name="____EXC2">#REF!</definedName>
    <definedName name="____EXC3" localSheetId="13">#REF!</definedName>
    <definedName name="____EXC3" localSheetId="12">#REF!</definedName>
    <definedName name="____EXC3" localSheetId="19">#REF!</definedName>
    <definedName name="____EXC3" localSheetId="1">#REF!</definedName>
    <definedName name="____EXC3" localSheetId="16">#REF!</definedName>
    <definedName name="____EXC3" localSheetId="17">#REF!</definedName>
    <definedName name="____EXC3" localSheetId="0">#REF!</definedName>
    <definedName name="____EXC3" localSheetId="2">#REF!</definedName>
    <definedName name="____EXC3">#REF!</definedName>
    <definedName name="____EXC4" localSheetId="13">#REF!</definedName>
    <definedName name="____EXC4" localSheetId="12">#REF!</definedName>
    <definedName name="____EXC4" localSheetId="19">#REF!</definedName>
    <definedName name="____EXC4" localSheetId="1">#REF!</definedName>
    <definedName name="____EXC4" localSheetId="16">#REF!</definedName>
    <definedName name="____EXC4" localSheetId="17">#REF!</definedName>
    <definedName name="____EXC4" localSheetId="0">#REF!</definedName>
    <definedName name="____EXC4" localSheetId="2">#REF!</definedName>
    <definedName name="____EXC4">#REF!</definedName>
    <definedName name="____EXC5" localSheetId="13">#REF!</definedName>
    <definedName name="____EXC5" localSheetId="12">#REF!</definedName>
    <definedName name="____EXC5" localSheetId="19">#REF!</definedName>
    <definedName name="____EXC5" localSheetId="1">#REF!</definedName>
    <definedName name="____EXC5" localSheetId="16">#REF!</definedName>
    <definedName name="____EXC5" localSheetId="17">#REF!</definedName>
    <definedName name="____EXC5" localSheetId="0">#REF!</definedName>
    <definedName name="____EXC5" localSheetId="2">#REF!</definedName>
    <definedName name="____EXC5">#REF!</definedName>
    <definedName name="____EXC6" localSheetId="13">#REF!</definedName>
    <definedName name="____EXC6" localSheetId="12">#REF!</definedName>
    <definedName name="____EXC6" localSheetId="19">#REF!</definedName>
    <definedName name="____EXC6" localSheetId="1">#REF!</definedName>
    <definedName name="____EXC6" localSheetId="16">#REF!</definedName>
    <definedName name="____EXC6" localSheetId="17">#REF!</definedName>
    <definedName name="____EXC6" localSheetId="0">#REF!</definedName>
    <definedName name="____EXC6" localSheetId="2">#REF!</definedName>
    <definedName name="____EXC6">#REF!</definedName>
    <definedName name="____EXC7" localSheetId="13">#REF!</definedName>
    <definedName name="____EXC7" localSheetId="12">#REF!</definedName>
    <definedName name="____EXC7" localSheetId="19">#REF!</definedName>
    <definedName name="____EXC7" localSheetId="1">#REF!</definedName>
    <definedName name="____EXC7" localSheetId="16">#REF!</definedName>
    <definedName name="____EXC7" localSheetId="17">#REF!</definedName>
    <definedName name="____EXC7" localSheetId="0">#REF!</definedName>
    <definedName name="____EXC7" localSheetId="2">#REF!</definedName>
    <definedName name="____EXC7">#REF!</definedName>
    <definedName name="____EXC8" localSheetId="13">#REF!</definedName>
    <definedName name="____EXC8" localSheetId="12">#REF!</definedName>
    <definedName name="____EXC8" localSheetId="19">#REF!</definedName>
    <definedName name="____EXC8" localSheetId="1">#REF!</definedName>
    <definedName name="____EXC8" localSheetId="16">#REF!</definedName>
    <definedName name="____EXC8" localSheetId="17">#REF!</definedName>
    <definedName name="____EXC8" localSheetId="0">#REF!</definedName>
    <definedName name="____EXC8" localSheetId="2">#REF!</definedName>
    <definedName name="____EXC8">#REF!</definedName>
    <definedName name="____EXC9" localSheetId="13">#REF!</definedName>
    <definedName name="____EXC9" localSheetId="12">#REF!</definedName>
    <definedName name="____EXC9" localSheetId="19">#REF!</definedName>
    <definedName name="____EXC9" localSheetId="1">#REF!</definedName>
    <definedName name="____EXC9" localSheetId="16">#REF!</definedName>
    <definedName name="____EXC9" localSheetId="17">#REF!</definedName>
    <definedName name="____EXC9" localSheetId="0">#REF!</definedName>
    <definedName name="____EXC9" localSheetId="2">#REF!</definedName>
    <definedName name="____EXC9">#REF!</definedName>
    <definedName name="____ORO10" localSheetId="13">#REF!</definedName>
    <definedName name="____ORO10" localSheetId="12">#REF!</definedName>
    <definedName name="____ORO10" localSheetId="19">#REF!</definedName>
    <definedName name="____ORO10" localSheetId="1">#REF!</definedName>
    <definedName name="____ORO10" localSheetId="16">#REF!</definedName>
    <definedName name="____ORO10" localSheetId="17">#REF!</definedName>
    <definedName name="____ORO10" localSheetId="0">#REF!</definedName>
    <definedName name="____ORO10" localSheetId="2">#REF!</definedName>
    <definedName name="____ORO10">#REF!</definedName>
    <definedName name="____ORO11" localSheetId="13">#REF!</definedName>
    <definedName name="____ORO11" localSheetId="12">#REF!</definedName>
    <definedName name="____ORO11" localSheetId="19">#REF!</definedName>
    <definedName name="____ORO11" localSheetId="1">#REF!</definedName>
    <definedName name="____ORO11" localSheetId="16">#REF!</definedName>
    <definedName name="____ORO11" localSheetId="17">#REF!</definedName>
    <definedName name="____ORO11" localSheetId="0">#REF!</definedName>
    <definedName name="____ORO11" localSheetId="2">#REF!</definedName>
    <definedName name="____ORO11">#REF!</definedName>
    <definedName name="____ORO12" localSheetId="13">#REF!</definedName>
    <definedName name="____ORO12" localSheetId="12">#REF!</definedName>
    <definedName name="____ORO12" localSheetId="19">#REF!</definedName>
    <definedName name="____ORO12" localSheetId="1">#REF!</definedName>
    <definedName name="____ORO12" localSheetId="16">#REF!</definedName>
    <definedName name="____ORO12" localSheetId="17">#REF!</definedName>
    <definedName name="____ORO12" localSheetId="0">#REF!</definedName>
    <definedName name="____ORO12" localSheetId="2">#REF!</definedName>
    <definedName name="____ORO12">#REF!</definedName>
    <definedName name="____ORO13" localSheetId="13">#REF!</definedName>
    <definedName name="____ORO13" localSheetId="12">#REF!</definedName>
    <definedName name="____ORO13" localSheetId="19">#REF!</definedName>
    <definedName name="____ORO13" localSheetId="1">#REF!</definedName>
    <definedName name="____ORO13" localSheetId="16">#REF!</definedName>
    <definedName name="____ORO13" localSheetId="17">#REF!</definedName>
    <definedName name="____ORO13" localSheetId="0">#REF!</definedName>
    <definedName name="____ORO13" localSheetId="2">#REF!</definedName>
    <definedName name="____ORO13">#REF!</definedName>
    <definedName name="____ORO14" localSheetId="13">#REF!</definedName>
    <definedName name="____ORO14" localSheetId="12">#REF!</definedName>
    <definedName name="____ORO14" localSheetId="19">#REF!</definedName>
    <definedName name="____ORO14" localSheetId="1">#REF!</definedName>
    <definedName name="____ORO14" localSheetId="16">#REF!</definedName>
    <definedName name="____ORO14" localSheetId="17">#REF!</definedName>
    <definedName name="____ORO14" localSheetId="0">#REF!</definedName>
    <definedName name="____ORO14" localSheetId="2">#REF!</definedName>
    <definedName name="____ORO14">#REF!</definedName>
    <definedName name="____ORO15" localSheetId="13">#REF!</definedName>
    <definedName name="____ORO15" localSheetId="12">#REF!</definedName>
    <definedName name="____ORO15" localSheetId="19">#REF!</definedName>
    <definedName name="____ORO15" localSheetId="1">#REF!</definedName>
    <definedName name="____ORO15" localSheetId="16">#REF!</definedName>
    <definedName name="____ORO15" localSheetId="17">#REF!</definedName>
    <definedName name="____ORO15" localSheetId="0">#REF!</definedName>
    <definedName name="____ORO15" localSheetId="2">#REF!</definedName>
    <definedName name="____ORO15">#REF!</definedName>
    <definedName name="____ORO16" localSheetId="13">#REF!</definedName>
    <definedName name="____ORO16" localSheetId="12">#REF!</definedName>
    <definedName name="____ORO16" localSheetId="19">#REF!</definedName>
    <definedName name="____ORO16" localSheetId="1">#REF!</definedName>
    <definedName name="____ORO16" localSheetId="16">#REF!</definedName>
    <definedName name="____ORO16" localSheetId="17">#REF!</definedName>
    <definedName name="____ORO16" localSheetId="0">#REF!</definedName>
    <definedName name="____ORO16" localSheetId="2">#REF!</definedName>
    <definedName name="____ORO16">#REF!</definedName>
    <definedName name="____ORO17" localSheetId="13">#REF!</definedName>
    <definedName name="____ORO17" localSheetId="12">#REF!</definedName>
    <definedName name="____ORO17" localSheetId="19">#REF!</definedName>
    <definedName name="____ORO17" localSheetId="1">#REF!</definedName>
    <definedName name="____ORO17" localSheetId="16">#REF!</definedName>
    <definedName name="____ORO17" localSheetId="17">#REF!</definedName>
    <definedName name="____ORO17" localSheetId="0">#REF!</definedName>
    <definedName name="____ORO17" localSheetId="2">#REF!</definedName>
    <definedName name="____ORO17">#REF!</definedName>
    <definedName name="____ORO18" localSheetId="13">#REF!</definedName>
    <definedName name="____ORO18" localSheetId="12">#REF!</definedName>
    <definedName name="____ORO18" localSheetId="19">#REF!</definedName>
    <definedName name="____ORO18" localSheetId="1">#REF!</definedName>
    <definedName name="____ORO18" localSheetId="16">#REF!</definedName>
    <definedName name="____ORO18" localSheetId="17">#REF!</definedName>
    <definedName name="____ORO18" localSheetId="0">#REF!</definedName>
    <definedName name="____ORO18" localSheetId="2">#REF!</definedName>
    <definedName name="____ORO18">#REF!</definedName>
    <definedName name="____ORO19" localSheetId="13">#REF!</definedName>
    <definedName name="____ORO19" localSheetId="12">#REF!</definedName>
    <definedName name="____ORO19" localSheetId="19">#REF!</definedName>
    <definedName name="____ORO19" localSheetId="1">#REF!</definedName>
    <definedName name="____ORO19" localSheetId="16">#REF!</definedName>
    <definedName name="____ORO19" localSheetId="17">#REF!</definedName>
    <definedName name="____ORO19" localSheetId="0">#REF!</definedName>
    <definedName name="____ORO19" localSheetId="2">#REF!</definedName>
    <definedName name="____ORO19">#REF!</definedName>
    <definedName name="____PMT5671" localSheetId="13">[2]MEMORIAS!#REF!</definedName>
    <definedName name="____PMT5671" localSheetId="12">[2]MEMORIAS!#REF!</definedName>
    <definedName name="____PMT5671" localSheetId="19">[2]MEMORIAS!#REF!</definedName>
    <definedName name="____PMT5671" localSheetId="16">[2]MEMORIAS!#REF!</definedName>
    <definedName name="____PMT5671" localSheetId="17">[2]MEMORIAS!#REF!</definedName>
    <definedName name="____PMT5671" localSheetId="2">[2]MEMORIAS!#REF!</definedName>
    <definedName name="____PMT5671">[2]MEMORIAS!#REF!</definedName>
    <definedName name="____PMT5805" localSheetId="13">[2]MEMORIAS!#REF!</definedName>
    <definedName name="____PMT5805" localSheetId="12">[2]MEMORIAS!#REF!</definedName>
    <definedName name="____PMT5805" localSheetId="19">[2]MEMORIAS!#REF!</definedName>
    <definedName name="____PMT5805" localSheetId="16">[2]MEMORIAS!#REF!</definedName>
    <definedName name="____PMT5805" localSheetId="17">[2]MEMORIAS!#REF!</definedName>
    <definedName name="____PMT5805" localSheetId="2">[2]MEMORIAS!#REF!</definedName>
    <definedName name="____PMT5805">[2]MEMORIAS!#REF!</definedName>
    <definedName name="____PMT5806" localSheetId="13">[2]MEMORIAS!#REF!</definedName>
    <definedName name="____PMT5806" localSheetId="12">[2]MEMORIAS!#REF!</definedName>
    <definedName name="____PMT5806" localSheetId="19">[2]MEMORIAS!#REF!</definedName>
    <definedName name="____PMT5806" localSheetId="16">[2]MEMORIAS!#REF!</definedName>
    <definedName name="____PMT5806" localSheetId="17">[2]MEMORIAS!#REF!</definedName>
    <definedName name="____PMT5806" localSheetId="2">[2]MEMORIAS!#REF!</definedName>
    <definedName name="____PMT5806">[2]MEMORIAS!#REF!</definedName>
    <definedName name="____PMT5815" localSheetId="13">[2]MEMORIAS!#REF!</definedName>
    <definedName name="____PMT5815" localSheetId="12">[2]MEMORIAS!#REF!</definedName>
    <definedName name="____PMT5815" localSheetId="19">[2]MEMORIAS!#REF!</definedName>
    <definedName name="____PMT5815" localSheetId="16">[2]MEMORIAS!#REF!</definedName>
    <definedName name="____PMT5815" localSheetId="17">[2]MEMORIAS!#REF!</definedName>
    <definedName name="____PMT5815" localSheetId="2">[2]MEMORIAS!#REF!</definedName>
    <definedName name="____PMT5815">[2]MEMORIAS!#REF!</definedName>
    <definedName name="____PMT5820" localSheetId="13">[2]MEMORIAS!#REF!</definedName>
    <definedName name="____PMT5820" localSheetId="12">[2]MEMORIAS!#REF!</definedName>
    <definedName name="____PMT5820" localSheetId="19">[2]MEMORIAS!#REF!</definedName>
    <definedName name="____PMT5820" localSheetId="16">[2]MEMORIAS!#REF!</definedName>
    <definedName name="____PMT5820" localSheetId="17">[2]MEMORIAS!#REF!</definedName>
    <definedName name="____PMT5820" localSheetId="2">[2]MEMORIAS!#REF!</definedName>
    <definedName name="____PMT5820">[2]MEMORIAS!#REF!</definedName>
    <definedName name="____pv2">#REF!</definedName>
    <definedName name="____pv3">'[11]V3 (1000m)'!$H$3</definedName>
    <definedName name="____r" localSheetId="13">#REF!</definedName>
    <definedName name="____r" localSheetId="12">#REF!</definedName>
    <definedName name="____r" localSheetId="19">#REF!</definedName>
    <definedName name="____r" localSheetId="1">#REF!</definedName>
    <definedName name="____r" localSheetId="16">#REF!</definedName>
    <definedName name="____r" localSheetId="17">#REF!</definedName>
    <definedName name="____r" localSheetId="0">#REF!</definedName>
    <definedName name="____r" localSheetId="2">#REF!</definedName>
    <definedName name="____r">#REF!</definedName>
    <definedName name="____SAL1" localSheetId="13">#REF!</definedName>
    <definedName name="____SAL1" localSheetId="19">#REF!</definedName>
    <definedName name="____SAL1" localSheetId="1">#REF!</definedName>
    <definedName name="____SAL1" localSheetId="16">#REF!</definedName>
    <definedName name="____SAL1" localSheetId="17">#REF!</definedName>
    <definedName name="____SAL1" localSheetId="0">#REF!</definedName>
    <definedName name="____SAL1" localSheetId="2">#REF!</definedName>
    <definedName name="____SAL1">#REF!</definedName>
    <definedName name="____SBC1">[10]INV!$A$12:$D$15</definedName>
    <definedName name="____SBC3">[10]INV!$F$12:$I$15</definedName>
    <definedName name="____SBC5">[10]INV!$K$12:$N$15</definedName>
    <definedName name="____tab1" localSheetId="13">#REF!</definedName>
    <definedName name="____tab1" localSheetId="12">#REF!</definedName>
    <definedName name="____tab1" localSheetId="19">#REF!</definedName>
    <definedName name="____tab1" localSheetId="1">#REF!</definedName>
    <definedName name="____tab1" localSheetId="16">#REF!</definedName>
    <definedName name="____tab1" localSheetId="17">#REF!</definedName>
    <definedName name="____tab1" localSheetId="0">#REF!</definedName>
    <definedName name="____tab1" localSheetId="2">#REF!</definedName>
    <definedName name="____tab1">#REF!</definedName>
    <definedName name="____tab2" localSheetId="13">#REF!</definedName>
    <definedName name="____tab2" localSheetId="12">#REF!</definedName>
    <definedName name="____tab2" localSheetId="19">#REF!</definedName>
    <definedName name="____tab2" localSheetId="1">#REF!</definedName>
    <definedName name="____tab2" localSheetId="16">#REF!</definedName>
    <definedName name="____tab2" localSheetId="17">#REF!</definedName>
    <definedName name="____tab2" localSheetId="0">#REF!</definedName>
    <definedName name="____tab2" localSheetId="2">#REF!</definedName>
    <definedName name="____tab2">#REF!</definedName>
    <definedName name="____tab3" localSheetId="13">#REF!</definedName>
    <definedName name="____tab3" localSheetId="12">#REF!</definedName>
    <definedName name="____tab3" localSheetId="19">#REF!</definedName>
    <definedName name="____tab3" localSheetId="1">#REF!</definedName>
    <definedName name="____tab3" localSheetId="16">#REF!</definedName>
    <definedName name="____tab3" localSheetId="17">#REF!</definedName>
    <definedName name="____tab3" localSheetId="0">#REF!</definedName>
    <definedName name="____tab3" localSheetId="2">#REF!</definedName>
    <definedName name="____tab3">#REF!</definedName>
    <definedName name="____TAB4" localSheetId="13">#REF!</definedName>
    <definedName name="____TAB4" localSheetId="12">#REF!</definedName>
    <definedName name="____TAB4" localSheetId="19">#REF!</definedName>
    <definedName name="____TAB4" localSheetId="1">#REF!</definedName>
    <definedName name="____TAB4" localSheetId="16">#REF!</definedName>
    <definedName name="____TAB4" localSheetId="17">#REF!</definedName>
    <definedName name="____TAB4" localSheetId="0">#REF!</definedName>
    <definedName name="____TAB4" localSheetId="2">#REF!</definedName>
    <definedName name="____TAB4">#REF!</definedName>
    <definedName name="____Vol1" localSheetId="6">[7]Item!$A$1:$D$65536</definedName>
    <definedName name="____Vol1" localSheetId="12">[8]Item!$A$1:$D$65536</definedName>
    <definedName name="____Vol1">[9]Item!$A$1:$D$65536</definedName>
    <definedName name="___AFC1">[10]INV!$A$25:$D$28</definedName>
    <definedName name="___AFC3">[10]INV!$F$25:$I$28</definedName>
    <definedName name="___AFC5">[10]INV!$K$25:$N$28</definedName>
    <definedName name="___aiu2" localSheetId="12">[5]AIU!$J$105</definedName>
    <definedName name="___aiu2">[6]AIU!$J$105</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EST1" localSheetId="13">#REF!</definedName>
    <definedName name="___EST1" localSheetId="12">#REF!</definedName>
    <definedName name="___EST1" localSheetId="19">#REF!</definedName>
    <definedName name="___EST1" localSheetId="1">#REF!</definedName>
    <definedName name="___EST1" localSheetId="16">#REF!</definedName>
    <definedName name="___EST1" localSheetId="17">#REF!</definedName>
    <definedName name="___EST1" localSheetId="0">#REF!</definedName>
    <definedName name="___EST1" localSheetId="2">#REF!</definedName>
    <definedName name="___EST1">#REF!</definedName>
    <definedName name="___EST10" localSheetId="13">#REF!</definedName>
    <definedName name="___EST10" localSheetId="12">#REF!</definedName>
    <definedName name="___EST10" localSheetId="19">#REF!</definedName>
    <definedName name="___EST10" localSheetId="1">#REF!</definedName>
    <definedName name="___EST10" localSheetId="16">#REF!</definedName>
    <definedName name="___EST10" localSheetId="17">#REF!</definedName>
    <definedName name="___EST10" localSheetId="0">#REF!</definedName>
    <definedName name="___EST10" localSheetId="2">#REF!</definedName>
    <definedName name="___EST10">#REF!</definedName>
    <definedName name="___EST11" localSheetId="13">#REF!</definedName>
    <definedName name="___EST11" localSheetId="12">#REF!</definedName>
    <definedName name="___EST11" localSheetId="19">#REF!</definedName>
    <definedName name="___EST11" localSheetId="1">#REF!</definedName>
    <definedName name="___EST11" localSheetId="16">#REF!</definedName>
    <definedName name="___EST11" localSheetId="17">#REF!</definedName>
    <definedName name="___EST11" localSheetId="0">#REF!</definedName>
    <definedName name="___EST11" localSheetId="2">#REF!</definedName>
    <definedName name="___EST11">#REF!</definedName>
    <definedName name="___EST12" localSheetId="13">#REF!</definedName>
    <definedName name="___EST12" localSheetId="12">#REF!</definedName>
    <definedName name="___EST12" localSheetId="19">#REF!</definedName>
    <definedName name="___EST12" localSheetId="1">#REF!</definedName>
    <definedName name="___EST12" localSheetId="16">#REF!</definedName>
    <definedName name="___EST12" localSheetId="17">#REF!</definedName>
    <definedName name="___EST12" localSheetId="0">#REF!</definedName>
    <definedName name="___EST12" localSheetId="2">#REF!</definedName>
    <definedName name="___EST12">#REF!</definedName>
    <definedName name="___EST13" localSheetId="13">#REF!</definedName>
    <definedName name="___EST13" localSheetId="12">#REF!</definedName>
    <definedName name="___EST13" localSheetId="19">#REF!</definedName>
    <definedName name="___EST13" localSheetId="1">#REF!</definedName>
    <definedName name="___EST13" localSheetId="16">#REF!</definedName>
    <definedName name="___EST13" localSheetId="17">#REF!</definedName>
    <definedName name="___EST13" localSheetId="0">#REF!</definedName>
    <definedName name="___EST13" localSheetId="2">#REF!</definedName>
    <definedName name="___EST13">#REF!</definedName>
    <definedName name="___EST14" localSheetId="13">#REF!</definedName>
    <definedName name="___EST14" localSheetId="12">#REF!</definedName>
    <definedName name="___EST14" localSheetId="19">#REF!</definedName>
    <definedName name="___EST14" localSheetId="1">#REF!</definedName>
    <definedName name="___EST14" localSheetId="16">#REF!</definedName>
    <definedName name="___EST14" localSheetId="17">#REF!</definedName>
    <definedName name="___EST14" localSheetId="0">#REF!</definedName>
    <definedName name="___EST14" localSheetId="2">#REF!</definedName>
    <definedName name="___EST14">#REF!</definedName>
    <definedName name="___EST15" localSheetId="13">#REF!</definedName>
    <definedName name="___EST15" localSheetId="12">#REF!</definedName>
    <definedName name="___EST15" localSheetId="19">#REF!</definedName>
    <definedName name="___EST15" localSheetId="1">#REF!</definedName>
    <definedName name="___EST15" localSheetId="16">#REF!</definedName>
    <definedName name="___EST15" localSheetId="17">#REF!</definedName>
    <definedName name="___EST15" localSheetId="0">#REF!</definedName>
    <definedName name="___EST15" localSheetId="2">#REF!</definedName>
    <definedName name="___EST15">#REF!</definedName>
    <definedName name="___EST16" localSheetId="13">#REF!</definedName>
    <definedName name="___EST16" localSheetId="12">#REF!</definedName>
    <definedName name="___EST16" localSheetId="19">#REF!</definedName>
    <definedName name="___EST16" localSheetId="1">#REF!</definedName>
    <definedName name="___EST16" localSheetId="16">#REF!</definedName>
    <definedName name="___EST16" localSheetId="17">#REF!</definedName>
    <definedName name="___EST16" localSheetId="0">#REF!</definedName>
    <definedName name="___EST16" localSheetId="2">#REF!</definedName>
    <definedName name="___EST16">#REF!</definedName>
    <definedName name="___EST17" localSheetId="13">#REF!</definedName>
    <definedName name="___EST17" localSheetId="12">#REF!</definedName>
    <definedName name="___EST17" localSheetId="19">#REF!</definedName>
    <definedName name="___EST17" localSheetId="1">#REF!</definedName>
    <definedName name="___EST17" localSheetId="16">#REF!</definedName>
    <definedName name="___EST17" localSheetId="17">#REF!</definedName>
    <definedName name="___EST17" localSheetId="0">#REF!</definedName>
    <definedName name="___EST17" localSheetId="2">#REF!</definedName>
    <definedName name="___EST17">#REF!</definedName>
    <definedName name="___EST18" localSheetId="13">#REF!</definedName>
    <definedName name="___EST18" localSheetId="12">#REF!</definedName>
    <definedName name="___EST18" localSheetId="19">#REF!</definedName>
    <definedName name="___EST18" localSheetId="1">#REF!</definedName>
    <definedName name="___EST18" localSheetId="16">#REF!</definedName>
    <definedName name="___EST18" localSheetId="17">#REF!</definedName>
    <definedName name="___EST18" localSheetId="0">#REF!</definedName>
    <definedName name="___EST18" localSheetId="2">#REF!</definedName>
    <definedName name="___EST18">#REF!</definedName>
    <definedName name="___EST19" localSheetId="13">#REF!</definedName>
    <definedName name="___EST19" localSheetId="12">#REF!</definedName>
    <definedName name="___EST19" localSheetId="19">#REF!</definedName>
    <definedName name="___EST19" localSheetId="1">#REF!</definedName>
    <definedName name="___EST19" localSheetId="16">#REF!</definedName>
    <definedName name="___EST19" localSheetId="17">#REF!</definedName>
    <definedName name="___EST19" localSheetId="0">#REF!</definedName>
    <definedName name="___EST19" localSheetId="2">#REF!</definedName>
    <definedName name="___EST19">#REF!</definedName>
    <definedName name="___EST2" localSheetId="13">#REF!</definedName>
    <definedName name="___EST2" localSheetId="12">#REF!</definedName>
    <definedName name="___EST2" localSheetId="19">#REF!</definedName>
    <definedName name="___EST2" localSheetId="1">#REF!</definedName>
    <definedName name="___EST2" localSheetId="16">#REF!</definedName>
    <definedName name="___EST2" localSheetId="17">#REF!</definedName>
    <definedName name="___EST2" localSheetId="0">#REF!</definedName>
    <definedName name="___EST2" localSheetId="2">#REF!</definedName>
    <definedName name="___EST2">#REF!</definedName>
    <definedName name="___EST3" localSheetId="13">#REF!</definedName>
    <definedName name="___EST3" localSheetId="12">#REF!</definedName>
    <definedName name="___EST3" localSheetId="19">#REF!</definedName>
    <definedName name="___EST3" localSheetId="1">#REF!</definedName>
    <definedName name="___EST3" localSheetId="16">#REF!</definedName>
    <definedName name="___EST3" localSheetId="17">#REF!</definedName>
    <definedName name="___EST3" localSheetId="0">#REF!</definedName>
    <definedName name="___EST3" localSheetId="2">#REF!</definedName>
    <definedName name="___EST3">#REF!</definedName>
    <definedName name="___EST4" localSheetId="13">#REF!</definedName>
    <definedName name="___EST4" localSheetId="12">#REF!</definedName>
    <definedName name="___EST4" localSheetId="19">#REF!</definedName>
    <definedName name="___EST4" localSheetId="1">#REF!</definedName>
    <definedName name="___EST4" localSheetId="16">#REF!</definedName>
    <definedName name="___EST4" localSheetId="17">#REF!</definedName>
    <definedName name="___EST4" localSheetId="0">#REF!</definedName>
    <definedName name="___EST4" localSheetId="2">#REF!</definedName>
    <definedName name="___EST4">#REF!</definedName>
    <definedName name="___EST5" localSheetId="13">#REF!</definedName>
    <definedName name="___EST5" localSheetId="12">#REF!</definedName>
    <definedName name="___EST5" localSheetId="19">#REF!</definedName>
    <definedName name="___EST5" localSheetId="1">#REF!</definedName>
    <definedName name="___EST5" localSheetId="16">#REF!</definedName>
    <definedName name="___EST5" localSheetId="17">#REF!</definedName>
    <definedName name="___EST5" localSheetId="0">#REF!</definedName>
    <definedName name="___EST5" localSheetId="2">#REF!</definedName>
    <definedName name="___EST5">#REF!</definedName>
    <definedName name="___EST6" localSheetId="13">#REF!</definedName>
    <definedName name="___EST6" localSheetId="12">#REF!</definedName>
    <definedName name="___EST6" localSheetId="19">#REF!</definedName>
    <definedName name="___EST6" localSheetId="1">#REF!</definedName>
    <definedName name="___EST6" localSheetId="16">#REF!</definedName>
    <definedName name="___EST6" localSheetId="17">#REF!</definedName>
    <definedName name="___EST6" localSheetId="0">#REF!</definedName>
    <definedName name="___EST6" localSheetId="2">#REF!</definedName>
    <definedName name="___EST6">#REF!</definedName>
    <definedName name="___EST7" localSheetId="13">#REF!</definedName>
    <definedName name="___EST7" localSheetId="12">#REF!</definedName>
    <definedName name="___EST7" localSheetId="19">#REF!</definedName>
    <definedName name="___EST7" localSheetId="1">#REF!</definedName>
    <definedName name="___EST7" localSheetId="16">#REF!</definedName>
    <definedName name="___EST7" localSheetId="17">#REF!</definedName>
    <definedName name="___EST7" localSheetId="0">#REF!</definedName>
    <definedName name="___EST7" localSheetId="2">#REF!</definedName>
    <definedName name="___EST7">#REF!</definedName>
    <definedName name="___EST8" localSheetId="13">#REF!</definedName>
    <definedName name="___EST8" localSheetId="12">#REF!</definedName>
    <definedName name="___EST8" localSheetId="19">#REF!</definedName>
    <definedName name="___EST8" localSheetId="1">#REF!</definedName>
    <definedName name="___EST8" localSheetId="16">#REF!</definedName>
    <definedName name="___EST8" localSheetId="17">#REF!</definedName>
    <definedName name="___EST8" localSheetId="0">#REF!</definedName>
    <definedName name="___EST8" localSheetId="2">#REF!</definedName>
    <definedName name="___EST8">#REF!</definedName>
    <definedName name="___EST9" localSheetId="13">#REF!</definedName>
    <definedName name="___EST9" localSheetId="12">#REF!</definedName>
    <definedName name="___EST9" localSheetId="19">#REF!</definedName>
    <definedName name="___EST9" localSheetId="1">#REF!</definedName>
    <definedName name="___EST9" localSheetId="16">#REF!</definedName>
    <definedName name="___EST9" localSheetId="17">#REF!</definedName>
    <definedName name="___EST9" localSheetId="0">#REF!</definedName>
    <definedName name="___EST9" localSheetId="2">#REF!</definedName>
    <definedName name="___EST9">#REF!</definedName>
    <definedName name="___ETR13" localSheetId="13">#REF!</definedName>
    <definedName name="___ETR13" localSheetId="12">#REF!</definedName>
    <definedName name="___ETR13" localSheetId="19">#REF!</definedName>
    <definedName name="___ETR13" localSheetId="1">#REF!</definedName>
    <definedName name="___ETR13" localSheetId="16">#REF!</definedName>
    <definedName name="___ETR13" localSheetId="17">#REF!</definedName>
    <definedName name="___ETR13" localSheetId="0">#REF!</definedName>
    <definedName name="___ETR13" localSheetId="2">#REF!</definedName>
    <definedName name="___ETR13">#REF!</definedName>
    <definedName name="___EXC1" localSheetId="13">#REF!</definedName>
    <definedName name="___EXC1" localSheetId="12">#REF!</definedName>
    <definedName name="___EXC1" localSheetId="19">#REF!</definedName>
    <definedName name="___EXC1" localSheetId="1">#REF!</definedName>
    <definedName name="___EXC1" localSheetId="16">#REF!</definedName>
    <definedName name="___EXC1" localSheetId="17">#REF!</definedName>
    <definedName name="___EXC1" localSheetId="0">#REF!</definedName>
    <definedName name="___EXC1" localSheetId="2">#REF!</definedName>
    <definedName name="___EXC1">#REF!</definedName>
    <definedName name="___EXC10" localSheetId="13">#REF!</definedName>
    <definedName name="___EXC10" localSheetId="12">#REF!</definedName>
    <definedName name="___EXC10" localSheetId="19">#REF!</definedName>
    <definedName name="___EXC10" localSheetId="1">#REF!</definedName>
    <definedName name="___EXC10" localSheetId="16">#REF!</definedName>
    <definedName name="___EXC10" localSheetId="17">#REF!</definedName>
    <definedName name="___EXC10" localSheetId="0">#REF!</definedName>
    <definedName name="___EXC10" localSheetId="2">#REF!</definedName>
    <definedName name="___EXC10">#REF!</definedName>
    <definedName name="___EXC11" localSheetId="13">#REF!</definedName>
    <definedName name="___EXC11" localSheetId="12">#REF!</definedName>
    <definedName name="___EXC11" localSheetId="19">#REF!</definedName>
    <definedName name="___EXC11" localSheetId="1">#REF!</definedName>
    <definedName name="___EXC11" localSheetId="16">#REF!</definedName>
    <definedName name="___EXC11" localSheetId="17">#REF!</definedName>
    <definedName name="___EXC11" localSheetId="0">#REF!</definedName>
    <definedName name="___EXC11" localSheetId="2">#REF!</definedName>
    <definedName name="___EXC11">#REF!</definedName>
    <definedName name="___EXC12" localSheetId="13">#REF!</definedName>
    <definedName name="___EXC12" localSheetId="12">#REF!</definedName>
    <definedName name="___EXC12" localSheetId="19">#REF!</definedName>
    <definedName name="___EXC12" localSheetId="1">#REF!</definedName>
    <definedName name="___EXC12" localSheetId="16">#REF!</definedName>
    <definedName name="___EXC12" localSheetId="17">#REF!</definedName>
    <definedName name="___EXC12" localSheetId="0">#REF!</definedName>
    <definedName name="___EXC12" localSheetId="2">#REF!</definedName>
    <definedName name="___EXC12">#REF!</definedName>
    <definedName name="___EXC2" localSheetId="13">#REF!</definedName>
    <definedName name="___EXC2" localSheetId="12">#REF!</definedName>
    <definedName name="___EXC2" localSheetId="19">#REF!</definedName>
    <definedName name="___EXC2" localSheetId="1">#REF!</definedName>
    <definedName name="___EXC2" localSheetId="16">#REF!</definedName>
    <definedName name="___EXC2" localSheetId="17">#REF!</definedName>
    <definedName name="___EXC2" localSheetId="0">#REF!</definedName>
    <definedName name="___EXC2" localSheetId="2">#REF!</definedName>
    <definedName name="___EXC2">#REF!</definedName>
    <definedName name="___EXC3" localSheetId="13">#REF!</definedName>
    <definedName name="___EXC3" localSheetId="12">#REF!</definedName>
    <definedName name="___EXC3" localSheetId="19">#REF!</definedName>
    <definedName name="___EXC3" localSheetId="1">#REF!</definedName>
    <definedName name="___EXC3" localSheetId="16">#REF!</definedName>
    <definedName name="___EXC3" localSheetId="17">#REF!</definedName>
    <definedName name="___EXC3" localSheetId="0">#REF!</definedName>
    <definedName name="___EXC3" localSheetId="2">#REF!</definedName>
    <definedName name="___EXC3">#REF!</definedName>
    <definedName name="___EXC4" localSheetId="13">#REF!</definedName>
    <definedName name="___EXC4" localSheetId="12">#REF!</definedName>
    <definedName name="___EXC4" localSheetId="19">#REF!</definedName>
    <definedName name="___EXC4" localSheetId="1">#REF!</definedName>
    <definedName name="___EXC4" localSheetId="16">#REF!</definedName>
    <definedName name="___EXC4" localSheetId="17">#REF!</definedName>
    <definedName name="___EXC4" localSheetId="0">#REF!</definedName>
    <definedName name="___EXC4" localSheetId="2">#REF!</definedName>
    <definedName name="___EXC4">#REF!</definedName>
    <definedName name="___EXC5" localSheetId="13">#REF!</definedName>
    <definedName name="___EXC5" localSheetId="12">#REF!</definedName>
    <definedName name="___EXC5" localSheetId="19">#REF!</definedName>
    <definedName name="___EXC5" localSheetId="1">#REF!</definedName>
    <definedName name="___EXC5" localSheetId="16">#REF!</definedName>
    <definedName name="___EXC5" localSheetId="17">#REF!</definedName>
    <definedName name="___EXC5" localSheetId="0">#REF!</definedName>
    <definedName name="___EXC5" localSheetId="2">#REF!</definedName>
    <definedName name="___EXC5">#REF!</definedName>
    <definedName name="___EXC6" localSheetId="13">#REF!</definedName>
    <definedName name="___EXC6" localSheetId="12">#REF!</definedName>
    <definedName name="___EXC6" localSheetId="19">#REF!</definedName>
    <definedName name="___EXC6" localSheetId="1">#REF!</definedName>
    <definedName name="___EXC6" localSheetId="16">#REF!</definedName>
    <definedName name="___EXC6" localSheetId="17">#REF!</definedName>
    <definedName name="___EXC6" localSheetId="0">#REF!</definedName>
    <definedName name="___EXC6" localSheetId="2">#REF!</definedName>
    <definedName name="___EXC6">#REF!</definedName>
    <definedName name="___EXC7" localSheetId="13">#REF!</definedName>
    <definedName name="___EXC7" localSheetId="12">#REF!</definedName>
    <definedName name="___EXC7" localSheetId="19">#REF!</definedName>
    <definedName name="___EXC7" localSheetId="1">#REF!</definedName>
    <definedName name="___EXC7" localSheetId="16">#REF!</definedName>
    <definedName name="___EXC7" localSheetId="17">#REF!</definedName>
    <definedName name="___EXC7" localSheetId="0">#REF!</definedName>
    <definedName name="___EXC7" localSheetId="2">#REF!</definedName>
    <definedName name="___EXC7">#REF!</definedName>
    <definedName name="___EXC8" localSheetId="13">#REF!</definedName>
    <definedName name="___EXC8" localSheetId="12">#REF!</definedName>
    <definedName name="___EXC8" localSheetId="19">#REF!</definedName>
    <definedName name="___EXC8" localSheetId="1">#REF!</definedName>
    <definedName name="___EXC8" localSheetId="16">#REF!</definedName>
    <definedName name="___EXC8" localSheetId="17">#REF!</definedName>
    <definedName name="___EXC8" localSheetId="0">#REF!</definedName>
    <definedName name="___EXC8" localSheetId="2">#REF!</definedName>
    <definedName name="___EXC8">#REF!</definedName>
    <definedName name="___EXC9" localSheetId="13">#REF!</definedName>
    <definedName name="___EXC9" localSheetId="12">#REF!</definedName>
    <definedName name="___EXC9" localSheetId="19">#REF!</definedName>
    <definedName name="___EXC9" localSheetId="1">#REF!</definedName>
    <definedName name="___EXC9" localSheetId="16">#REF!</definedName>
    <definedName name="___EXC9" localSheetId="17">#REF!</definedName>
    <definedName name="___EXC9" localSheetId="0">#REF!</definedName>
    <definedName name="___EXC9" localSheetId="2">#REF!</definedName>
    <definedName name="___EXC9">#REF!</definedName>
    <definedName name="___ORO10" localSheetId="13">#REF!</definedName>
    <definedName name="___ORO10" localSheetId="12">#REF!</definedName>
    <definedName name="___ORO10" localSheetId="19">#REF!</definedName>
    <definedName name="___ORO10" localSheetId="1">#REF!</definedName>
    <definedName name="___ORO10" localSheetId="16">#REF!</definedName>
    <definedName name="___ORO10" localSheetId="17">#REF!</definedName>
    <definedName name="___ORO10" localSheetId="0">#REF!</definedName>
    <definedName name="___ORO10" localSheetId="2">#REF!</definedName>
    <definedName name="___ORO10">#REF!</definedName>
    <definedName name="___ORO11" localSheetId="13">#REF!</definedName>
    <definedName name="___ORO11" localSheetId="12">#REF!</definedName>
    <definedName name="___ORO11" localSheetId="19">#REF!</definedName>
    <definedName name="___ORO11" localSheetId="1">#REF!</definedName>
    <definedName name="___ORO11" localSheetId="16">#REF!</definedName>
    <definedName name="___ORO11" localSheetId="17">#REF!</definedName>
    <definedName name="___ORO11" localSheetId="0">#REF!</definedName>
    <definedName name="___ORO11" localSheetId="2">#REF!</definedName>
    <definedName name="___ORO11">#REF!</definedName>
    <definedName name="___ORO12" localSheetId="13">#REF!</definedName>
    <definedName name="___ORO12" localSheetId="12">#REF!</definedName>
    <definedName name="___ORO12" localSheetId="19">#REF!</definedName>
    <definedName name="___ORO12" localSheetId="1">#REF!</definedName>
    <definedName name="___ORO12" localSheetId="16">#REF!</definedName>
    <definedName name="___ORO12" localSheetId="17">#REF!</definedName>
    <definedName name="___ORO12" localSheetId="0">#REF!</definedName>
    <definedName name="___ORO12" localSheetId="2">#REF!</definedName>
    <definedName name="___ORO12">#REF!</definedName>
    <definedName name="___ORO13" localSheetId="13">#REF!</definedName>
    <definedName name="___ORO13" localSheetId="12">#REF!</definedName>
    <definedName name="___ORO13" localSheetId="19">#REF!</definedName>
    <definedName name="___ORO13" localSheetId="1">#REF!</definedName>
    <definedName name="___ORO13" localSheetId="16">#REF!</definedName>
    <definedName name="___ORO13" localSheetId="17">#REF!</definedName>
    <definedName name="___ORO13" localSheetId="0">#REF!</definedName>
    <definedName name="___ORO13" localSheetId="2">#REF!</definedName>
    <definedName name="___ORO13">#REF!</definedName>
    <definedName name="___ORO14" localSheetId="13">#REF!</definedName>
    <definedName name="___ORO14" localSheetId="12">#REF!</definedName>
    <definedName name="___ORO14" localSheetId="19">#REF!</definedName>
    <definedName name="___ORO14" localSheetId="1">#REF!</definedName>
    <definedName name="___ORO14" localSheetId="16">#REF!</definedName>
    <definedName name="___ORO14" localSheetId="17">#REF!</definedName>
    <definedName name="___ORO14" localSheetId="0">#REF!</definedName>
    <definedName name="___ORO14" localSheetId="2">#REF!</definedName>
    <definedName name="___ORO14">#REF!</definedName>
    <definedName name="___ORO15" localSheetId="13">#REF!</definedName>
    <definedName name="___ORO15" localSheetId="12">#REF!</definedName>
    <definedName name="___ORO15" localSheetId="19">#REF!</definedName>
    <definedName name="___ORO15" localSheetId="1">#REF!</definedName>
    <definedName name="___ORO15" localSheetId="16">#REF!</definedName>
    <definedName name="___ORO15" localSheetId="17">#REF!</definedName>
    <definedName name="___ORO15" localSheetId="0">#REF!</definedName>
    <definedName name="___ORO15" localSheetId="2">#REF!</definedName>
    <definedName name="___ORO15">#REF!</definedName>
    <definedName name="___ORO16" localSheetId="13">#REF!</definedName>
    <definedName name="___ORO16" localSheetId="12">#REF!</definedName>
    <definedName name="___ORO16" localSheetId="19">#REF!</definedName>
    <definedName name="___ORO16" localSheetId="1">#REF!</definedName>
    <definedName name="___ORO16" localSheetId="16">#REF!</definedName>
    <definedName name="___ORO16" localSheetId="17">#REF!</definedName>
    <definedName name="___ORO16" localSheetId="0">#REF!</definedName>
    <definedName name="___ORO16" localSheetId="2">#REF!</definedName>
    <definedName name="___ORO16">#REF!</definedName>
    <definedName name="___ORO17" localSheetId="13">#REF!</definedName>
    <definedName name="___ORO17" localSheetId="12">#REF!</definedName>
    <definedName name="___ORO17" localSheetId="19">#REF!</definedName>
    <definedName name="___ORO17" localSheetId="1">#REF!</definedName>
    <definedName name="___ORO17" localSheetId="16">#REF!</definedName>
    <definedName name="___ORO17" localSheetId="17">#REF!</definedName>
    <definedName name="___ORO17" localSheetId="0">#REF!</definedName>
    <definedName name="___ORO17" localSheetId="2">#REF!</definedName>
    <definedName name="___ORO17">#REF!</definedName>
    <definedName name="___ORO18" localSheetId="13">#REF!</definedName>
    <definedName name="___ORO18" localSheetId="12">#REF!</definedName>
    <definedName name="___ORO18" localSheetId="19">#REF!</definedName>
    <definedName name="___ORO18" localSheetId="1">#REF!</definedName>
    <definedName name="___ORO18" localSheetId="16">#REF!</definedName>
    <definedName name="___ORO18" localSheetId="17">#REF!</definedName>
    <definedName name="___ORO18" localSheetId="0">#REF!</definedName>
    <definedName name="___ORO18" localSheetId="2">#REF!</definedName>
    <definedName name="___ORO18">#REF!</definedName>
    <definedName name="___ORO19" localSheetId="13">#REF!</definedName>
    <definedName name="___ORO19" localSheetId="12">#REF!</definedName>
    <definedName name="___ORO19" localSheetId="19">#REF!</definedName>
    <definedName name="___ORO19" localSheetId="1">#REF!</definedName>
    <definedName name="___ORO19" localSheetId="16">#REF!</definedName>
    <definedName name="___ORO19" localSheetId="17">#REF!</definedName>
    <definedName name="___ORO19" localSheetId="0">#REF!</definedName>
    <definedName name="___ORO19" localSheetId="2">#REF!</definedName>
    <definedName name="___ORO19">#REF!</definedName>
    <definedName name="___PMT5671" localSheetId="13">[2]MEMORIAS!#REF!</definedName>
    <definedName name="___PMT5671" localSheetId="12">[2]MEMORIAS!#REF!</definedName>
    <definedName name="___PMT5671" localSheetId="19">[2]MEMORIAS!#REF!</definedName>
    <definedName name="___PMT5671" localSheetId="16">[2]MEMORIAS!#REF!</definedName>
    <definedName name="___PMT5671" localSheetId="17">[2]MEMORIAS!#REF!</definedName>
    <definedName name="___PMT5671" localSheetId="2">[2]MEMORIAS!#REF!</definedName>
    <definedName name="___PMT5671">[2]MEMORIAS!#REF!</definedName>
    <definedName name="___PMT5805" localSheetId="13">[2]MEMORIAS!#REF!</definedName>
    <definedName name="___PMT5805" localSheetId="12">[2]MEMORIAS!#REF!</definedName>
    <definedName name="___PMT5805" localSheetId="19">[2]MEMORIAS!#REF!</definedName>
    <definedName name="___PMT5805" localSheetId="16">[2]MEMORIAS!#REF!</definedName>
    <definedName name="___PMT5805" localSheetId="17">[2]MEMORIAS!#REF!</definedName>
    <definedName name="___PMT5805" localSheetId="2">[2]MEMORIAS!#REF!</definedName>
    <definedName name="___PMT5805">[2]MEMORIAS!#REF!</definedName>
    <definedName name="___PMT5806" localSheetId="13">[2]MEMORIAS!#REF!</definedName>
    <definedName name="___PMT5806" localSheetId="12">[2]MEMORIAS!#REF!</definedName>
    <definedName name="___PMT5806" localSheetId="19">[2]MEMORIAS!#REF!</definedName>
    <definedName name="___PMT5806" localSheetId="16">[2]MEMORIAS!#REF!</definedName>
    <definedName name="___PMT5806" localSheetId="17">[2]MEMORIAS!#REF!</definedName>
    <definedName name="___PMT5806" localSheetId="2">[2]MEMORIAS!#REF!</definedName>
    <definedName name="___PMT5806">[2]MEMORIAS!#REF!</definedName>
    <definedName name="___PMT5815" localSheetId="13">[2]MEMORIAS!#REF!</definedName>
    <definedName name="___PMT5815" localSheetId="12">[2]MEMORIAS!#REF!</definedName>
    <definedName name="___PMT5815" localSheetId="19">[2]MEMORIAS!#REF!</definedName>
    <definedName name="___PMT5815" localSheetId="16">[2]MEMORIAS!#REF!</definedName>
    <definedName name="___PMT5815" localSheetId="17">[2]MEMORIAS!#REF!</definedName>
    <definedName name="___PMT5815" localSheetId="2">[2]MEMORIAS!#REF!</definedName>
    <definedName name="___PMT5815">[2]MEMORIAS!#REF!</definedName>
    <definedName name="___PMT5820" localSheetId="13">[2]MEMORIAS!#REF!</definedName>
    <definedName name="___PMT5820" localSheetId="12">[2]MEMORIAS!#REF!</definedName>
    <definedName name="___PMT5820" localSheetId="19">[2]MEMORIAS!#REF!</definedName>
    <definedName name="___PMT5820" localSheetId="16">[2]MEMORIAS!#REF!</definedName>
    <definedName name="___PMT5820" localSheetId="17">[2]MEMORIAS!#REF!</definedName>
    <definedName name="___PMT5820" localSheetId="2">[2]MEMORIAS!#REF!</definedName>
    <definedName name="___PMT5820">[2]MEMORIAS!#REF!</definedName>
    <definedName name="___pv2">#REF!</definedName>
    <definedName name="___pv3">'[11]V3 (1000m)'!$H$3</definedName>
    <definedName name="___r" localSheetId="13">#REF!</definedName>
    <definedName name="___r" localSheetId="12">#REF!</definedName>
    <definedName name="___r" localSheetId="19">#REF!</definedName>
    <definedName name="___r" localSheetId="1">#REF!</definedName>
    <definedName name="___r" localSheetId="16">#REF!</definedName>
    <definedName name="___r" localSheetId="17">#REF!</definedName>
    <definedName name="___r" localSheetId="0">#REF!</definedName>
    <definedName name="___r" localSheetId="2">#REF!</definedName>
    <definedName name="___r">#REF!</definedName>
    <definedName name="___SBC1">[10]INV!$A$12:$D$15</definedName>
    <definedName name="___SBC3">[10]INV!$F$12:$I$15</definedName>
    <definedName name="___SBC5">[10]INV!$K$12:$N$15</definedName>
    <definedName name="___tab1" localSheetId="13">#REF!</definedName>
    <definedName name="___tab1" localSheetId="12">#REF!</definedName>
    <definedName name="___tab1" localSheetId="19">#REF!</definedName>
    <definedName name="___tab1" localSheetId="1">#REF!</definedName>
    <definedName name="___tab1" localSheetId="16">#REF!</definedName>
    <definedName name="___tab1" localSheetId="17">#REF!</definedName>
    <definedName name="___tab1" localSheetId="0">#REF!</definedName>
    <definedName name="___tab1" localSheetId="2">#REF!</definedName>
    <definedName name="___tab1">#REF!</definedName>
    <definedName name="___tab2" localSheetId="13">#REF!</definedName>
    <definedName name="___tab2" localSheetId="12">#REF!</definedName>
    <definedName name="___tab2" localSheetId="19">#REF!</definedName>
    <definedName name="___tab2" localSheetId="1">#REF!</definedName>
    <definedName name="___tab2" localSheetId="16">#REF!</definedName>
    <definedName name="___tab2" localSheetId="17">#REF!</definedName>
    <definedName name="___tab2" localSheetId="0">#REF!</definedName>
    <definedName name="___tab2" localSheetId="2">#REF!</definedName>
    <definedName name="___tab2">#REF!</definedName>
    <definedName name="___tab3" localSheetId="13">#REF!</definedName>
    <definedName name="___tab3" localSheetId="12">#REF!</definedName>
    <definedName name="___tab3" localSheetId="19">#REF!</definedName>
    <definedName name="___tab3" localSheetId="1">#REF!</definedName>
    <definedName name="___tab3" localSheetId="16">#REF!</definedName>
    <definedName name="___tab3" localSheetId="17">#REF!</definedName>
    <definedName name="___tab3" localSheetId="0">#REF!</definedName>
    <definedName name="___tab3" localSheetId="2">#REF!</definedName>
    <definedName name="___tab3">#REF!</definedName>
    <definedName name="___TAB4" localSheetId="13">#REF!</definedName>
    <definedName name="___TAB4" localSheetId="12">#REF!</definedName>
    <definedName name="___TAB4" localSheetId="19">#REF!</definedName>
    <definedName name="___TAB4" localSheetId="1">#REF!</definedName>
    <definedName name="___TAB4" localSheetId="16">#REF!</definedName>
    <definedName name="___TAB4" localSheetId="17">#REF!</definedName>
    <definedName name="___TAB4" localSheetId="0">#REF!</definedName>
    <definedName name="___TAB4" localSheetId="2">#REF!</definedName>
    <definedName name="___TAB4">#REF!</definedName>
    <definedName name="___Vol1" localSheetId="6">[7]Item!$A$1:$D$65536</definedName>
    <definedName name="___Vol1" localSheetId="12">[8]Item!$A$1:$D$65536</definedName>
    <definedName name="___Vol1">[9]Item!$A$1:$D$65536</definedName>
    <definedName name="__123" localSheetId="0" hidden="1">[12]G.G!#REF!</definedName>
    <definedName name="__123" hidden="1">[12]G.G!#REF!</definedName>
    <definedName name="__1234" localSheetId="0" hidden="1">[12]G.G!#REF!</definedName>
    <definedName name="__1234" hidden="1">[12]G.G!#REF!</definedName>
    <definedName name="__123Graph_A" hidden="1">[12]G.G!#REF!</definedName>
    <definedName name="__123Graph_Acaja" hidden="1">[13]EVA!$D$39:$AD$39</definedName>
    <definedName name="__123Graph_ACart_AnticAdic" hidden="1">[13]EVA!$F$95:$I$95</definedName>
    <definedName name="__123Graph_AFACTURAC" hidden="1">[13]Program!$B$120:$Y$120</definedName>
    <definedName name="__123Graph_AGraph2" localSheetId="0" hidden="1">[12]G.G!#REF!</definedName>
    <definedName name="__123Graph_AGraph2" hidden="1">[12]G.G!#REF!</definedName>
    <definedName name="__123Graph_Bcaja" hidden="1">[13]EVA!$D$56:$AD$56</definedName>
    <definedName name="__123Graph_BCart_AnticAdic" hidden="1">[13]EVA!$F$96:$I$96</definedName>
    <definedName name="__123Graph_Ccaja" hidden="1">[13]EVA!$D$58:$AD$58</definedName>
    <definedName name="__123Graph_CCart_AnticAdic" hidden="1">[13]EVA!$F$97:$I$97</definedName>
    <definedName name="__123Graph_Dcaja" hidden="1">[13]EVA!$D$61:$AD$61</definedName>
    <definedName name="__123Graph_DCart_AnticAdic" hidden="1">[13]EVA!$F$99:$I$99</definedName>
    <definedName name="__123Graph_ECart_AnticAdic" hidden="1">[13]EVA!$F$99:$I$99</definedName>
    <definedName name="__123Graph_LBL_ACart_AnticAdic" hidden="1">[13]EVA!$J$95:$K$95</definedName>
    <definedName name="__123Graph_LBL_Ccaja" hidden="1">[13]EVA!$D$58:$AD$58</definedName>
    <definedName name="__123Graph_LBL_DCart_AnticAdic" hidden="1">[13]EVA!$F$98:$I$98</definedName>
    <definedName name="__123Graph_X" localSheetId="0" hidden="1">[12]G.G!#REF!</definedName>
    <definedName name="__123Graph_X" hidden="1">[12]G.G!#REF!</definedName>
    <definedName name="__123Graph_Xcaja" hidden="1">[13]EVA!$D$6:$AD$6</definedName>
    <definedName name="__1Excel_BuiltIn_Print_Area_1_1_1" localSheetId="13">#REF!</definedName>
    <definedName name="__1Excel_BuiltIn_Print_Area_1_1_1" localSheetId="12">#REF!</definedName>
    <definedName name="__1Excel_BuiltIn_Print_Area_1_1_1" localSheetId="19">#REF!</definedName>
    <definedName name="__1Excel_BuiltIn_Print_Area_1_1_1" localSheetId="1">#REF!</definedName>
    <definedName name="__1Excel_BuiltIn_Print_Area_1_1_1" localSheetId="16">#REF!</definedName>
    <definedName name="__1Excel_BuiltIn_Print_Area_1_1_1" localSheetId="17">#REF!</definedName>
    <definedName name="__1Excel_BuiltIn_Print_Area_1_1_1" localSheetId="0">#REF!</definedName>
    <definedName name="__1Excel_BuiltIn_Print_Area_1_1_1" localSheetId="2">#REF!</definedName>
    <definedName name="__1Excel_BuiltIn_Print_Area_1_1_1">#REF!</definedName>
    <definedName name="__2Excel_BuiltIn_Print_Titles_1_1_1_1" localSheetId="13">#REF!</definedName>
    <definedName name="__2Excel_BuiltIn_Print_Titles_1_1_1_1" localSheetId="12">#REF!</definedName>
    <definedName name="__2Excel_BuiltIn_Print_Titles_1_1_1_1" localSheetId="19">#REF!</definedName>
    <definedName name="__2Excel_BuiltIn_Print_Titles_1_1_1_1" localSheetId="1">#REF!</definedName>
    <definedName name="__2Excel_BuiltIn_Print_Titles_1_1_1_1" localSheetId="16">#REF!</definedName>
    <definedName name="__2Excel_BuiltIn_Print_Titles_1_1_1_1" localSheetId="17">#REF!</definedName>
    <definedName name="__2Excel_BuiltIn_Print_Titles_1_1_1_1" localSheetId="0">#REF!</definedName>
    <definedName name="__2Excel_BuiltIn_Print_Titles_1_1_1_1" localSheetId="2">#REF!</definedName>
    <definedName name="__2Excel_BuiltIn_Print_Titles_1_1_1_1">#REF!</definedName>
    <definedName name="__78UIHJ">#REF!</definedName>
    <definedName name="__AFC1">[10]INV!$A$25:$D$28</definedName>
    <definedName name="__AFC3">[10]INV!$F$25:$I$28</definedName>
    <definedName name="__AFC5">[10]INV!$K$25:$N$28</definedName>
    <definedName name="__aiu2" localSheetId="12">[5]AIU!$J$105</definedName>
    <definedName name="__aiu2">[6]AIU!$J$105</definedName>
    <definedName name="__BGC1">[10]INV!$A$5:$D$8</definedName>
    <definedName name="__BGC3">[10]INV!$F$5:$I$8</definedName>
    <definedName name="__BGC5">[10]INV!$K$5:$N$8</definedName>
    <definedName name="__CAC1">[10]INV!$A$19:$D$22</definedName>
    <definedName name="__CAC3">[10]INV!$F$19:$I$22</definedName>
    <definedName name="__CAC5">[10]INV!$K$19:$N$22</definedName>
    <definedName name="__EST1" localSheetId="13">#REF!</definedName>
    <definedName name="__EST1" localSheetId="12">#REF!</definedName>
    <definedName name="__EST1" localSheetId="19">#REF!</definedName>
    <definedName name="__EST1" localSheetId="1">#REF!</definedName>
    <definedName name="__EST1" localSheetId="16">#REF!</definedName>
    <definedName name="__EST1" localSheetId="17">#REF!</definedName>
    <definedName name="__EST1" localSheetId="0">#REF!</definedName>
    <definedName name="__EST1" localSheetId="2">#REF!</definedName>
    <definedName name="__EST1">#REF!</definedName>
    <definedName name="__EST10" localSheetId="13">#REF!</definedName>
    <definedName name="__EST10" localSheetId="12">#REF!</definedName>
    <definedName name="__EST10" localSheetId="19">#REF!</definedName>
    <definedName name="__EST10" localSheetId="1">#REF!</definedName>
    <definedName name="__EST10" localSheetId="16">#REF!</definedName>
    <definedName name="__EST10" localSheetId="17">#REF!</definedName>
    <definedName name="__EST10" localSheetId="0">#REF!</definedName>
    <definedName name="__EST10" localSheetId="2">#REF!</definedName>
    <definedName name="__EST10">#REF!</definedName>
    <definedName name="__EST11" localSheetId="13">#REF!</definedName>
    <definedName name="__EST11" localSheetId="12">#REF!</definedName>
    <definedName name="__EST11" localSheetId="19">#REF!</definedName>
    <definedName name="__EST11" localSheetId="1">#REF!</definedName>
    <definedName name="__EST11" localSheetId="16">#REF!</definedName>
    <definedName name="__EST11" localSheetId="17">#REF!</definedName>
    <definedName name="__EST11" localSheetId="0">#REF!</definedName>
    <definedName name="__EST11" localSheetId="2">#REF!</definedName>
    <definedName name="__EST11">#REF!</definedName>
    <definedName name="__EST12" localSheetId="13">#REF!</definedName>
    <definedName name="__EST12" localSheetId="12">#REF!</definedName>
    <definedName name="__EST12" localSheetId="19">#REF!</definedName>
    <definedName name="__EST12" localSheetId="1">#REF!</definedName>
    <definedName name="__EST12" localSheetId="16">#REF!</definedName>
    <definedName name="__EST12" localSheetId="17">#REF!</definedName>
    <definedName name="__EST12" localSheetId="0">#REF!</definedName>
    <definedName name="__EST12" localSheetId="2">#REF!</definedName>
    <definedName name="__EST12">#REF!</definedName>
    <definedName name="__EST13" localSheetId="13">#REF!</definedName>
    <definedName name="__EST13" localSheetId="12">#REF!</definedName>
    <definedName name="__EST13" localSheetId="19">#REF!</definedName>
    <definedName name="__EST13" localSheetId="1">#REF!</definedName>
    <definedName name="__EST13" localSheetId="16">#REF!</definedName>
    <definedName name="__EST13" localSheetId="17">#REF!</definedName>
    <definedName name="__EST13" localSheetId="0">#REF!</definedName>
    <definedName name="__EST13" localSheetId="2">#REF!</definedName>
    <definedName name="__EST13">#REF!</definedName>
    <definedName name="__EST14" localSheetId="13">#REF!</definedName>
    <definedName name="__EST14" localSheetId="12">#REF!</definedName>
    <definedName name="__EST14" localSheetId="19">#REF!</definedName>
    <definedName name="__EST14" localSheetId="1">#REF!</definedName>
    <definedName name="__EST14" localSheetId="16">#REF!</definedName>
    <definedName name="__EST14" localSheetId="17">#REF!</definedName>
    <definedName name="__EST14" localSheetId="0">#REF!</definedName>
    <definedName name="__EST14" localSheetId="2">#REF!</definedName>
    <definedName name="__EST14">#REF!</definedName>
    <definedName name="__EST15" localSheetId="13">#REF!</definedName>
    <definedName name="__EST15" localSheetId="12">#REF!</definedName>
    <definedName name="__EST15" localSheetId="19">#REF!</definedName>
    <definedName name="__EST15" localSheetId="1">#REF!</definedName>
    <definedName name="__EST15" localSheetId="16">#REF!</definedName>
    <definedName name="__EST15" localSheetId="17">#REF!</definedName>
    <definedName name="__EST15" localSheetId="0">#REF!</definedName>
    <definedName name="__EST15" localSheetId="2">#REF!</definedName>
    <definedName name="__EST15">#REF!</definedName>
    <definedName name="__EST16" localSheetId="13">#REF!</definedName>
    <definedName name="__EST16" localSheetId="12">#REF!</definedName>
    <definedName name="__EST16" localSheetId="19">#REF!</definedName>
    <definedName name="__EST16" localSheetId="1">#REF!</definedName>
    <definedName name="__EST16" localSheetId="16">#REF!</definedName>
    <definedName name="__EST16" localSheetId="17">#REF!</definedName>
    <definedName name="__EST16" localSheetId="0">#REF!</definedName>
    <definedName name="__EST16" localSheetId="2">#REF!</definedName>
    <definedName name="__EST16">#REF!</definedName>
    <definedName name="__EST17" localSheetId="13">#REF!</definedName>
    <definedName name="__EST17" localSheetId="12">#REF!</definedName>
    <definedName name="__EST17" localSheetId="19">#REF!</definedName>
    <definedName name="__EST17" localSheetId="1">#REF!</definedName>
    <definedName name="__EST17" localSheetId="16">#REF!</definedName>
    <definedName name="__EST17" localSheetId="17">#REF!</definedName>
    <definedName name="__EST17" localSheetId="0">#REF!</definedName>
    <definedName name="__EST17" localSheetId="2">#REF!</definedName>
    <definedName name="__EST17">#REF!</definedName>
    <definedName name="__EST18" localSheetId="13">#REF!</definedName>
    <definedName name="__EST18" localSheetId="12">#REF!</definedName>
    <definedName name="__EST18" localSheetId="19">#REF!</definedName>
    <definedName name="__EST18" localSheetId="1">#REF!</definedName>
    <definedName name="__EST18" localSheetId="16">#REF!</definedName>
    <definedName name="__EST18" localSheetId="17">#REF!</definedName>
    <definedName name="__EST18" localSheetId="0">#REF!</definedName>
    <definedName name="__EST18" localSheetId="2">#REF!</definedName>
    <definedName name="__EST18">#REF!</definedName>
    <definedName name="__EST19" localSheetId="13">#REF!</definedName>
    <definedName name="__EST19" localSheetId="12">#REF!</definedName>
    <definedName name="__EST19" localSheetId="19">#REF!</definedName>
    <definedName name="__EST19" localSheetId="1">#REF!</definedName>
    <definedName name="__EST19" localSheetId="16">#REF!</definedName>
    <definedName name="__EST19" localSheetId="17">#REF!</definedName>
    <definedName name="__EST19" localSheetId="0">#REF!</definedName>
    <definedName name="__EST19" localSheetId="2">#REF!</definedName>
    <definedName name="__EST19">#REF!</definedName>
    <definedName name="__EST2" localSheetId="13">#REF!</definedName>
    <definedName name="__EST2" localSheetId="12">#REF!</definedName>
    <definedName name="__EST2" localSheetId="19">#REF!</definedName>
    <definedName name="__EST2" localSheetId="1">#REF!</definedName>
    <definedName name="__EST2" localSheetId="16">#REF!</definedName>
    <definedName name="__EST2" localSheetId="17">#REF!</definedName>
    <definedName name="__EST2" localSheetId="0">#REF!</definedName>
    <definedName name="__EST2" localSheetId="2">#REF!</definedName>
    <definedName name="__EST2">#REF!</definedName>
    <definedName name="__EST3" localSheetId="13">#REF!</definedName>
    <definedName name="__EST3" localSheetId="12">#REF!</definedName>
    <definedName name="__EST3" localSheetId="19">#REF!</definedName>
    <definedName name="__EST3" localSheetId="1">#REF!</definedName>
    <definedName name="__EST3" localSheetId="16">#REF!</definedName>
    <definedName name="__EST3" localSheetId="17">#REF!</definedName>
    <definedName name="__EST3" localSheetId="0">#REF!</definedName>
    <definedName name="__EST3" localSheetId="2">#REF!</definedName>
    <definedName name="__EST3">#REF!</definedName>
    <definedName name="__EST4" localSheetId="13">#REF!</definedName>
    <definedName name="__EST4" localSheetId="12">#REF!</definedName>
    <definedName name="__EST4" localSheetId="19">#REF!</definedName>
    <definedName name="__EST4" localSheetId="1">#REF!</definedName>
    <definedName name="__EST4" localSheetId="16">#REF!</definedName>
    <definedName name="__EST4" localSheetId="17">#REF!</definedName>
    <definedName name="__EST4" localSheetId="0">#REF!</definedName>
    <definedName name="__EST4" localSheetId="2">#REF!</definedName>
    <definedName name="__EST4">#REF!</definedName>
    <definedName name="__EST5" localSheetId="13">#REF!</definedName>
    <definedName name="__EST5" localSheetId="12">#REF!</definedName>
    <definedName name="__EST5" localSheetId="19">#REF!</definedName>
    <definedName name="__EST5" localSheetId="1">#REF!</definedName>
    <definedName name="__EST5" localSheetId="16">#REF!</definedName>
    <definedName name="__EST5" localSheetId="17">#REF!</definedName>
    <definedName name="__EST5" localSheetId="0">#REF!</definedName>
    <definedName name="__EST5" localSheetId="2">#REF!</definedName>
    <definedName name="__EST5">#REF!</definedName>
    <definedName name="__EST52">#REF!</definedName>
    <definedName name="__EST6" localSheetId="13">#REF!</definedName>
    <definedName name="__EST6" localSheetId="12">#REF!</definedName>
    <definedName name="__EST6" localSheetId="19">#REF!</definedName>
    <definedName name="__EST6" localSheetId="1">#REF!</definedName>
    <definedName name="__EST6" localSheetId="16">#REF!</definedName>
    <definedName name="__EST6" localSheetId="17">#REF!</definedName>
    <definedName name="__EST6" localSheetId="0">#REF!</definedName>
    <definedName name="__EST6" localSheetId="2">#REF!</definedName>
    <definedName name="__EST6">#REF!</definedName>
    <definedName name="__EST7" localSheetId="13">#REF!</definedName>
    <definedName name="__EST7" localSheetId="12">#REF!</definedName>
    <definedName name="__EST7" localSheetId="19">#REF!</definedName>
    <definedName name="__EST7" localSheetId="1">#REF!</definedName>
    <definedName name="__EST7" localSheetId="16">#REF!</definedName>
    <definedName name="__EST7" localSheetId="17">#REF!</definedName>
    <definedName name="__EST7" localSheetId="0">#REF!</definedName>
    <definedName name="__EST7" localSheetId="2">#REF!</definedName>
    <definedName name="__EST7">#REF!</definedName>
    <definedName name="__EST8" localSheetId="13">#REF!</definedName>
    <definedName name="__EST8" localSheetId="12">#REF!</definedName>
    <definedName name="__EST8" localSheetId="19">#REF!</definedName>
    <definedName name="__EST8" localSheetId="1">#REF!</definedName>
    <definedName name="__EST8" localSheetId="16">#REF!</definedName>
    <definedName name="__EST8" localSheetId="17">#REF!</definedName>
    <definedName name="__EST8" localSheetId="0">#REF!</definedName>
    <definedName name="__EST8" localSheetId="2">#REF!</definedName>
    <definedName name="__EST8">#REF!</definedName>
    <definedName name="__EST9" localSheetId="13">#REF!</definedName>
    <definedName name="__EST9" localSheetId="12">#REF!</definedName>
    <definedName name="__EST9" localSheetId="19">#REF!</definedName>
    <definedName name="__EST9" localSheetId="1">#REF!</definedName>
    <definedName name="__EST9" localSheetId="16">#REF!</definedName>
    <definedName name="__EST9" localSheetId="17">#REF!</definedName>
    <definedName name="__EST9" localSheetId="0">#REF!</definedName>
    <definedName name="__EST9" localSheetId="2">#REF!</definedName>
    <definedName name="__EST9">#REF!</definedName>
    <definedName name="__ETR13" localSheetId="13">#REF!</definedName>
    <definedName name="__ETR13" localSheetId="12">#REF!</definedName>
    <definedName name="__ETR13" localSheetId="19">#REF!</definedName>
    <definedName name="__ETR13" localSheetId="1">#REF!</definedName>
    <definedName name="__ETR13" localSheetId="16">#REF!</definedName>
    <definedName name="__ETR13" localSheetId="17">#REF!</definedName>
    <definedName name="__ETR13" localSheetId="0">#REF!</definedName>
    <definedName name="__ETR13" localSheetId="2">#REF!</definedName>
    <definedName name="__ETR13">#REF!</definedName>
    <definedName name="__EXC1" localSheetId="13">#REF!</definedName>
    <definedName name="__EXC1" localSheetId="12">#REF!</definedName>
    <definedName name="__EXC1" localSheetId="19">#REF!</definedName>
    <definedName name="__EXC1" localSheetId="1">#REF!</definedName>
    <definedName name="__EXC1" localSheetId="16">#REF!</definedName>
    <definedName name="__EXC1" localSheetId="17">#REF!</definedName>
    <definedName name="__EXC1" localSheetId="0">#REF!</definedName>
    <definedName name="__EXC1" localSheetId="2">#REF!</definedName>
    <definedName name="__EXC1">#REF!</definedName>
    <definedName name="__EXC10" localSheetId="13">#REF!</definedName>
    <definedName name="__EXC10" localSheetId="12">#REF!</definedName>
    <definedName name="__EXC10" localSheetId="19">#REF!</definedName>
    <definedName name="__EXC10" localSheetId="1">#REF!</definedName>
    <definedName name="__EXC10" localSheetId="16">#REF!</definedName>
    <definedName name="__EXC10" localSheetId="17">#REF!</definedName>
    <definedName name="__EXC10" localSheetId="0">#REF!</definedName>
    <definedName name="__EXC10" localSheetId="2">#REF!</definedName>
    <definedName name="__EXC10">#REF!</definedName>
    <definedName name="__EXC11" localSheetId="13">#REF!</definedName>
    <definedName name="__EXC11" localSheetId="12">#REF!</definedName>
    <definedName name="__EXC11" localSheetId="19">#REF!</definedName>
    <definedName name="__EXC11" localSheetId="1">#REF!</definedName>
    <definedName name="__EXC11" localSheetId="16">#REF!</definedName>
    <definedName name="__EXC11" localSheetId="17">#REF!</definedName>
    <definedName name="__EXC11" localSheetId="0">#REF!</definedName>
    <definedName name="__EXC11" localSheetId="2">#REF!</definedName>
    <definedName name="__EXC11">#REF!</definedName>
    <definedName name="__EXC12" localSheetId="13">#REF!</definedName>
    <definedName name="__EXC12" localSheetId="12">#REF!</definedName>
    <definedName name="__EXC12" localSheetId="19">#REF!</definedName>
    <definedName name="__EXC12" localSheetId="1">#REF!</definedName>
    <definedName name="__EXC12" localSheetId="16">#REF!</definedName>
    <definedName name="__EXC12" localSheetId="17">#REF!</definedName>
    <definedName name="__EXC12" localSheetId="0">#REF!</definedName>
    <definedName name="__EXC12" localSheetId="2">#REF!</definedName>
    <definedName name="__EXC12">#REF!</definedName>
    <definedName name="__EXC2" localSheetId="13">#REF!</definedName>
    <definedName name="__EXC2" localSheetId="12">#REF!</definedName>
    <definedName name="__EXC2" localSheetId="19">#REF!</definedName>
    <definedName name="__EXC2" localSheetId="1">#REF!</definedName>
    <definedName name="__EXC2" localSheetId="16">#REF!</definedName>
    <definedName name="__EXC2" localSheetId="17">#REF!</definedName>
    <definedName name="__EXC2" localSheetId="0">#REF!</definedName>
    <definedName name="__EXC2" localSheetId="2">#REF!</definedName>
    <definedName name="__EXC2">#REF!</definedName>
    <definedName name="__EXC3" localSheetId="13">#REF!</definedName>
    <definedName name="__EXC3" localSheetId="12">#REF!</definedName>
    <definedName name="__EXC3" localSheetId="19">#REF!</definedName>
    <definedName name="__EXC3" localSheetId="1">#REF!</definedName>
    <definedName name="__EXC3" localSheetId="16">#REF!</definedName>
    <definedName name="__EXC3" localSheetId="17">#REF!</definedName>
    <definedName name="__EXC3" localSheetId="0">#REF!</definedName>
    <definedName name="__EXC3" localSheetId="2">#REF!</definedName>
    <definedName name="__EXC3">#REF!</definedName>
    <definedName name="__EXC4" localSheetId="13">#REF!</definedName>
    <definedName name="__EXC4" localSheetId="12">#REF!</definedName>
    <definedName name="__EXC4" localSheetId="19">#REF!</definedName>
    <definedName name="__EXC4" localSheetId="1">#REF!</definedName>
    <definedName name="__EXC4" localSheetId="16">#REF!</definedName>
    <definedName name="__EXC4" localSheetId="17">#REF!</definedName>
    <definedName name="__EXC4" localSheetId="0">#REF!</definedName>
    <definedName name="__EXC4" localSheetId="2">#REF!</definedName>
    <definedName name="__EXC4">#REF!</definedName>
    <definedName name="__EXC5" localSheetId="13">#REF!</definedName>
    <definedName name="__EXC5" localSheetId="12">#REF!</definedName>
    <definedName name="__EXC5" localSheetId="19">#REF!</definedName>
    <definedName name="__EXC5" localSheetId="1">#REF!</definedName>
    <definedName name="__EXC5" localSheetId="16">#REF!</definedName>
    <definedName name="__EXC5" localSheetId="17">#REF!</definedName>
    <definedName name="__EXC5" localSheetId="0">#REF!</definedName>
    <definedName name="__EXC5" localSheetId="2">#REF!</definedName>
    <definedName name="__EXC5">#REF!</definedName>
    <definedName name="__EXC6" localSheetId="13">#REF!</definedName>
    <definedName name="__EXC6" localSheetId="12">#REF!</definedName>
    <definedName name="__EXC6" localSheetId="19">#REF!</definedName>
    <definedName name="__EXC6" localSheetId="1">#REF!</definedName>
    <definedName name="__EXC6" localSheetId="16">#REF!</definedName>
    <definedName name="__EXC6" localSheetId="17">#REF!</definedName>
    <definedName name="__EXC6" localSheetId="0">#REF!</definedName>
    <definedName name="__EXC6" localSheetId="2">#REF!</definedName>
    <definedName name="__EXC6">#REF!</definedName>
    <definedName name="__EXC7" localSheetId="13">#REF!</definedName>
    <definedName name="__EXC7" localSheetId="12">#REF!</definedName>
    <definedName name="__EXC7" localSheetId="19">#REF!</definedName>
    <definedName name="__EXC7" localSheetId="1">#REF!</definedName>
    <definedName name="__EXC7" localSheetId="16">#REF!</definedName>
    <definedName name="__EXC7" localSheetId="17">#REF!</definedName>
    <definedName name="__EXC7" localSheetId="0">#REF!</definedName>
    <definedName name="__EXC7" localSheetId="2">#REF!</definedName>
    <definedName name="__EXC7">#REF!</definedName>
    <definedName name="__EXC8" localSheetId="13">#REF!</definedName>
    <definedName name="__EXC8" localSheetId="12">#REF!</definedName>
    <definedName name="__EXC8" localSheetId="19">#REF!</definedName>
    <definedName name="__EXC8" localSheetId="1">#REF!</definedName>
    <definedName name="__EXC8" localSheetId="16">#REF!</definedName>
    <definedName name="__EXC8" localSheetId="17">#REF!</definedName>
    <definedName name="__EXC8" localSheetId="0">#REF!</definedName>
    <definedName name="__EXC8" localSheetId="2">#REF!</definedName>
    <definedName name="__EXC8">#REF!</definedName>
    <definedName name="__EXC9" localSheetId="13">#REF!</definedName>
    <definedName name="__EXC9" localSheetId="12">#REF!</definedName>
    <definedName name="__EXC9" localSheetId="19">#REF!</definedName>
    <definedName name="__EXC9" localSheetId="1">#REF!</definedName>
    <definedName name="__EXC9" localSheetId="16">#REF!</definedName>
    <definedName name="__EXC9" localSheetId="17">#REF!</definedName>
    <definedName name="__EXC9" localSheetId="0">#REF!</definedName>
    <definedName name="__EXC9" localSheetId="2">#REF!</definedName>
    <definedName name="__EXC9">#REF!</definedName>
    <definedName name="__ORO10" localSheetId="13">#REF!</definedName>
    <definedName name="__ORO10" localSheetId="12">#REF!</definedName>
    <definedName name="__ORO10" localSheetId="19">#REF!</definedName>
    <definedName name="__ORO10" localSheetId="1">#REF!</definedName>
    <definedName name="__ORO10" localSheetId="16">#REF!</definedName>
    <definedName name="__ORO10" localSheetId="17">#REF!</definedName>
    <definedName name="__ORO10" localSheetId="0">#REF!</definedName>
    <definedName name="__ORO10" localSheetId="2">#REF!</definedName>
    <definedName name="__ORO10">#REF!</definedName>
    <definedName name="__ORO11" localSheetId="13">#REF!</definedName>
    <definedName name="__ORO11" localSheetId="12">#REF!</definedName>
    <definedName name="__ORO11" localSheetId="19">#REF!</definedName>
    <definedName name="__ORO11" localSheetId="1">#REF!</definedName>
    <definedName name="__ORO11" localSheetId="16">#REF!</definedName>
    <definedName name="__ORO11" localSheetId="17">#REF!</definedName>
    <definedName name="__ORO11" localSheetId="0">#REF!</definedName>
    <definedName name="__ORO11" localSheetId="2">#REF!</definedName>
    <definedName name="__ORO11">#REF!</definedName>
    <definedName name="__ORO12" localSheetId="13">#REF!</definedName>
    <definedName name="__ORO12" localSheetId="12">#REF!</definedName>
    <definedName name="__ORO12" localSheetId="19">#REF!</definedName>
    <definedName name="__ORO12" localSheetId="1">#REF!</definedName>
    <definedName name="__ORO12" localSheetId="16">#REF!</definedName>
    <definedName name="__ORO12" localSheetId="17">#REF!</definedName>
    <definedName name="__ORO12" localSheetId="0">#REF!</definedName>
    <definedName name="__ORO12" localSheetId="2">#REF!</definedName>
    <definedName name="__ORO12">#REF!</definedName>
    <definedName name="__ORO13" localSheetId="13">#REF!</definedName>
    <definedName name="__ORO13" localSheetId="12">#REF!</definedName>
    <definedName name="__ORO13" localSheetId="19">#REF!</definedName>
    <definedName name="__ORO13" localSheetId="1">#REF!</definedName>
    <definedName name="__ORO13" localSheetId="16">#REF!</definedName>
    <definedName name="__ORO13" localSheetId="17">#REF!</definedName>
    <definedName name="__ORO13" localSheetId="0">#REF!</definedName>
    <definedName name="__ORO13" localSheetId="2">#REF!</definedName>
    <definedName name="__ORO13">#REF!</definedName>
    <definedName name="__ORO14" localSheetId="13">#REF!</definedName>
    <definedName name="__ORO14" localSheetId="12">#REF!</definedName>
    <definedName name="__ORO14" localSheetId="19">#REF!</definedName>
    <definedName name="__ORO14" localSheetId="1">#REF!</definedName>
    <definedName name="__ORO14" localSheetId="16">#REF!</definedName>
    <definedName name="__ORO14" localSheetId="17">#REF!</definedName>
    <definedName name="__ORO14" localSheetId="0">#REF!</definedName>
    <definedName name="__ORO14" localSheetId="2">#REF!</definedName>
    <definedName name="__ORO14">#REF!</definedName>
    <definedName name="__ORO15" localSheetId="13">#REF!</definedName>
    <definedName name="__ORO15" localSheetId="12">#REF!</definedName>
    <definedName name="__ORO15" localSheetId="19">#REF!</definedName>
    <definedName name="__ORO15" localSheetId="1">#REF!</definedName>
    <definedName name="__ORO15" localSheetId="16">#REF!</definedName>
    <definedName name="__ORO15" localSheetId="17">#REF!</definedName>
    <definedName name="__ORO15" localSheetId="0">#REF!</definedName>
    <definedName name="__ORO15" localSheetId="2">#REF!</definedName>
    <definedName name="__ORO15">#REF!</definedName>
    <definedName name="__ORO16" localSheetId="13">#REF!</definedName>
    <definedName name="__ORO16" localSheetId="12">#REF!</definedName>
    <definedName name="__ORO16" localSheetId="19">#REF!</definedName>
    <definedName name="__ORO16" localSheetId="1">#REF!</definedName>
    <definedName name="__ORO16" localSheetId="16">#REF!</definedName>
    <definedName name="__ORO16" localSheetId="17">#REF!</definedName>
    <definedName name="__ORO16" localSheetId="0">#REF!</definedName>
    <definedName name="__ORO16" localSheetId="2">#REF!</definedName>
    <definedName name="__ORO16">#REF!</definedName>
    <definedName name="__ORO17" localSheetId="13">#REF!</definedName>
    <definedName name="__ORO17" localSheetId="12">#REF!</definedName>
    <definedName name="__ORO17" localSheetId="19">#REF!</definedName>
    <definedName name="__ORO17" localSheetId="1">#REF!</definedName>
    <definedName name="__ORO17" localSheetId="16">#REF!</definedName>
    <definedName name="__ORO17" localSheetId="17">#REF!</definedName>
    <definedName name="__ORO17" localSheetId="0">#REF!</definedName>
    <definedName name="__ORO17" localSheetId="2">#REF!</definedName>
    <definedName name="__ORO17">#REF!</definedName>
    <definedName name="__ORO18" localSheetId="13">#REF!</definedName>
    <definedName name="__ORO18" localSheetId="12">#REF!</definedName>
    <definedName name="__ORO18" localSheetId="19">#REF!</definedName>
    <definedName name="__ORO18" localSheetId="1">#REF!</definedName>
    <definedName name="__ORO18" localSheetId="16">#REF!</definedName>
    <definedName name="__ORO18" localSheetId="17">#REF!</definedName>
    <definedName name="__ORO18" localSheetId="0">#REF!</definedName>
    <definedName name="__ORO18" localSheetId="2">#REF!</definedName>
    <definedName name="__ORO18">#REF!</definedName>
    <definedName name="__ORO19" localSheetId="13">#REF!</definedName>
    <definedName name="__ORO19" localSheetId="12">#REF!</definedName>
    <definedName name="__ORO19" localSheetId="19">#REF!</definedName>
    <definedName name="__ORO19" localSheetId="1">#REF!</definedName>
    <definedName name="__ORO19" localSheetId="16">#REF!</definedName>
    <definedName name="__ORO19" localSheetId="17">#REF!</definedName>
    <definedName name="__ORO19" localSheetId="0">#REF!</definedName>
    <definedName name="__ORO19" localSheetId="2">#REF!</definedName>
    <definedName name="__ORO19">#REF!</definedName>
    <definedName name="__PMT5671" localSheetId="13">[2]MEMORIAS!#REF!</definedName>
    <definedName name="__PMT5671" localSheetId="12">[2]MEMORIAS!#REF!</definedName>
    <definedName name="__PMT5671" localSheetId="19">[2]MEMORIAS!#REF!</definedName>
    <definedName name="__PMT5671" localSheetId="16">[2]MEMORIAS!#REF!</definedName>
    <definedName name="__PMT5671" localSheetId="17">[2]MEMORIAS!#REF!</definedName>
    <definedName name="__PMT5671" localSheetId="2">[2]MEMORIAS!#REF!</definedName>
    <definedName name="__PMT5671">[2]MEMORIAS!#REF!</definedName>
    <definedName name="__PMT5805" localSheetId="13">[2]MEMORIAS!#REF!</definedName>
    <definedName name="__PMT5805" localSheetId="12">[2]MEMORIAS!#REF!</definedName>
    <definedName name="__PMT5805" localSheetId="19">[2]MEMORIAS!#REF!</definedName>
    <definedName name="__PMT5805" localSheetId="16">[2]MEMORIAS!#REF!</definedName>
    <definedName name="__PMT5805" localSheetId="17">[2]MEMORIAS!#REF!</definedName>
    <definedName name="__PMT5805" localSheetId="2">[2]MEMORIAS!#REF!</definedName>
    <definedName name="__PMT5805">[2]MEMORIAS!#REF!</definedName>
    <definedName name="__PMT5806" localSheetId="13">[2]MEMORIAS!#REF!</definedName>
    <definedName name="__PMT5806" localSheetId="12">[2]MEMORIAS!#REF!</definedName>
    <definedName name="__PMT5806" localSheetId="19">[2]MEMORIAS!#REF!</definedName>
    <definedName name="__PMT5806" localSheetId="16">[2]MEMORIAS!#REF!</definedName>
    <definedName name="__PMT5806" localSheetId="17">[2]MEMORIAS!#REF!</definedName>
    <definedName name="__PMT5806" localSheetId="2">[2]MEMORIAS!#REF!</definedName>
    <definedName name="__PMT5806">[2]MEMORIAS!#REF!</definedName>
    <definedName name="__PMT5815" localSheetId="13">[2]MEMORIAS!#REF!</definedName>
    <definedName name="__PMT5815" localSheetId="12">[2]MEMORIAS!#REF!</definedName>
    <definedName name="__PMT5815" localSheetId="19">[2]MEMORIAS!#REF!</definedName>
    <definedName name="__PMT5815" localSheetId="16">[2]MEMORIAS!#REF!</definedName>
    <definedName name="__PMT5815" localSheetId="17">[2]MEMORIAS!#REF!</definedName>
    <definedName name="__PMT5815" localSheetId="2">[2]MEMORIAS!#REF!</definedName>
    <definedName name="__PMT5815">[2]MEMORIAS!#REF!</definedName>
    <definedName name="__PMT5820" localSheetId="13">[2]MEMORIAS!#REF!</definedName>
    <definedName name="__PMT5820" localSheetId="12">[2]MEMORIAS!#REF!</definedName>
    <definedName name="__PMT5820" localSheetId="19">[2]MEMORIAS!#REF!</definedName>
    <definedName name="__PMT5820" localSheetId="16">[2]MEMORIAS!#REF!</definedName>
    <definedName name="__PMT5820" localSheetId="17">[2]MEMORIAS!#REF!</definedName>
    <definedName name="__PMT5820" localSheetId="2">[2]MEMORIAS!#REF!</definedName>
    <definedName name="__PMT5820">[2]MEMORIAS!#REF!</definedName>
    <definedName name="__pv2">#REF!</definedName>
    <definedName name="__pv3">'[11]V3 (1000m)'!$H$3</definedName>
    <definedName name="__r" localSheetId="13">#REF!</definedName>
    <definedName name="__r" localSheetId="12">#REF!</definedName>
    <definedName name="__r" localSheetId="19">#REF!</definedName>
    <definedName name="__r" localSheetId="1">#REF!</definedName>
    <definedName name="__r" localSheetId="16">#REF!</definedName>
    <definedName name="__r" localSheetId="17">#REF!</definedName>
    <definedName name="__r" localSheetId="0">#REF!</definedName>
    <definedName name="__r" localSheetId="2">#REF!</definedName>
    <definedName name="__r">#REF!</definedName>
    <definedName name="__SAL1" localSheetId="13">#REF!</definedName>
    <definedName name="__SAL1" localSheetId="12">#REF!</definedName>
    <definedName name="__SAL1" localSheetId="19">#REF!</definedName>
    <definedName name="__SAL1" localSheetId="1">#REF!</definedName>
    <definedName name="__SAL1" localSheetId="16">#REF!</definedName>
    <definedName name="__SAL1" localSheetId="17">#REF!</definedName>
    <definedName name="__SAL1" localSheetId="0">#REF!</definedName>
    <definedName name="__SAL1" localSheetId="2">#REF!</definedName>
    <definedName name="__SAL1">#REF!</definedName>
    <definedName name="__SBC1">[10]INV!$A$12:$D$15</definedName>
    <definedName name="__SBC3">[10]INV!$F$12:$I$15</definedName>
    <definedName name="__SBC5">[10]INV!$K$12:$N$15</definedName>
    <definedName name="__tab1" localSheetId="13">#REF!</definedName>
    <definedName name="__tab1" localSheetId="12">#REF!</definedName>
    <definedName name="__tab1" localSheetId="19">#REF!</definedName>
    <definedName name="__tab1" localSheetId="1">#REF!</definedName>
    <definedName name="__tab1" localSheetId="16">#REF!</definedName>
    <definedName name="__tab1" localSheetId="17">#REF!</definedName>
    <definedName name="__tab1" localSheetId="0">#REF!</definedName>
    <definedName name="__tab1" localSheetId="2">#REF!</definedName>
    <definedName name="__tab1">#REF!</definedName>
    <definedName name="__tab2" localSheetId="13">#REF!</definedName>
    <definedName name="__tab2" localSheetId="12">#REF!</definedName>
    <definedName name="__tab2" localSheetId="19">#REF!</definedName>
    <definedName name="__tab2" localSheetId="1">#REF!</definedName>
    <definedName name="__tab2" localSheetId="16">#REF!</definedName>
    <definedName name="__tab2" localSheetId="17">#REF!</definedName>
    <definedName name="__tab2" localSheetId="0">#REF!</definedName>
    <definedName name="__tab2" localSheetId="2">#REF!</definedName>
    <definedName name="__tab2">#REF!</definedName>
    <definedName name="__tab3" localSheetId="13">#REF!</definedName>
    <definedName name="__tab3" localSheetId="12">#REF!</definedName>
    <definedName name="__tab3" localSheetId="19">#REF!</definedName>
    <definedName name="__tab3" localSheetId="1">#REF!</definedName>
    <definedName name="__tab3" localSheetId="16">#REF!</definedName>
    <definedName name="__tab3" localSheetId="17">#REF!</definedName>
    <definedName name="__tab3" localSheetId="0">#REF!</definedName>
    <definedName name="__tab3" localSheetId="2">#REF!</definedName>
    <definedName name="__tab3">#REF!</definedName>
    <definedName name="__TAB4" localSheetId="13">#REF!</definedName>
    <definedName name="__TAB4" localSheetId="12">#REF!</definedName>
    <definedName name="__TAB4" localSheetId="19">#REF!</definedName>
    <definedName name="__TAB4" localSheetId="1">#REF!</definedName>
    <definedName name="__TAB4" localSheetId="16">#REF!</definedName>
    <definedName name="__TAB4" localSheetId="17">#REF!</definedName>
    <definedName name="__TAB4" localSheetId="0">#REF!</definedName>
    <definedName name="__TAB4" localSheetId="2">#REF!</definedName>
    <definedName name="__TAB4">#REF!</definedName>
    <definedName name="__Vol1" localSheetId="6">[7]Item!$A$1:$D$65536</definedName>
    <definedName name="__Vol1" localSheetId="12">[8]Item!$A$1:$D$65536</definedName>
    <definedName name="__Vol1">[9]Item!$A$1:$D$65536</definedName>
    <definedName name="_1__Excel_BuiltIn_Print_Area_1_1_1" localSheetId="13">#REF!</definedName>
    <definedName name="_1__Excel_BuiltIn_Print_Area_1_1_1" localSheetId="19">#REF!</definedName>
    <definedName name="_1__Excel_BuiltIn_Print_Area_1_1_1" localSheetId="2">#REF!</definedName>
    <definedName name="_1__Excel_BuiltIn_Print_Area_1_1_1">#REF!</definedName>
    <definedName name="_123" localSheetId="0" hidden="1">[12]G.G!#REF!</definedName>
    <definedName name="_123" hidden="1">[12]G.G!#REF!</definedName>
    <definedName name="_19Excel_BuiltIn_Print_Area_1_1_1" localSheetId="13">#REF!</definedName>
    <definedName name="_19Excel_BuiltIn_Print_Area_1_1_1" localSheetId="19">#REF!</definedName>
    <definedName name="_19Excel_BuiltIn_Print_Area_1_1_1" localSheetId="1">#REF!</definedName>
    <definedName name="_19Excel_BuiltIn_Print_Area_1_1_1" localSheetId="16">#REF!</definedName>
    <definedName name="_19Excel_BuiltIn_Print_Area_1_1_1" localSheetId="17">#REF!</definedName>
    <definedName name="_19Excel_BuiltIn_Print_Area_1_1_1" localSheetId="0">#REF!</definedName>
    <definedName name="_19Excel_BuiltIn_Print_Area_1_1_1" localSheetId="2">#REF!</definedName>
    <definedName name="_19Excel_BuiltIn_Print_Area_1_1_1">#REF!</definedName>
    <definedName name="_1Excel_BuiltIn_Print_Area_1_1" localSheetId="13">#REF!</definedName>
    <definedName name="_1Excel_BuiltIn_Print_Area_1_1" localSheetId="19">#REF!</definedName>
    <definedName name="_1Excel_BuiltIn_Print_Area_1_1" localSheetId="1">#REF!</definedName>
    <definedName name="_1Excel_BuiltIn_Print_Area_1_1" localSheetId="16">#REF!</definedName>
    <definedName name="_1Excel_BuiltIn_Print_Area_1_1" localSheetId="17">#REF!</definedName>
    <definedName name="_1Excel_BuiltIn_Print_Area_1_1" localSheetId="0">#REF!</definedName>
    <definedName name="_1Excel_BuiltIn_Print_Area_1_1" localSheetId="2">#REF!</definedName>
    <definedName name="_1Excel_BuiltIn_Print_Area_1_1">#REF!</definedName>
    <definedName name="_1Excel_BuiltIn_Print_Area_1_1_1" localSheetId="13">#REF!</definedName>
    <definedName name="_1Excel_BuiltIn_Print_Area_1_1_1" localSheetId="12">#REF!</definedName>
    <definedName name="_1Excel_BuiltIn_Print_Area_1_1_1" localSheetId="19">#REF!</definedName>
    <definedName name="_1Excel_BuiltIn_Print_Area_1_1_1" localSheetId="1">#REF!</definedName>
    <definedName name="_1Excel_BuiltIn_Print_Area_1_1_1" localSheetId="16">#REF!</definedName>
    <definedName name="_1Excel_BuiltIn_Print_Area_1_1_1" localSheetId="17">#REF!</definedName>
    <definedName name="_1Excel_BuiltIn_Print_Area_1_1_1" localSheetId="0">#REF!</definedName>
    <definedName name="_1Excel_BuiltIn_Print_Area_1_1_1" localSheetId="2">#REF!</definedName>
    <definedName name="_1Excel_BuiltIn_Print_Area_1_1_1">#REF!</definedName>
    <definedName name="_2_Excel_BuiltIn_Print_Area_1_1" localSheetId="13">#REF!</definedName>
    <definedName name="_2_Excel_BuiltIn_Print_Area_1_1" localSheetId="19">#REF!</definedName>
    <definedName name="_2_Excel_BuiltIn_Print_Area_1_1" localSheetId="2">#REF!</definedName>
    <definedName name="_2_Excel_BuiltIn_Print_Area_1_1">#REF!</definedName>
    <definedName name="_25Excel_BuiltIn_Print_Titles_1_1_1_1" localSheetId="13">#REF!</definedName>
    <definedName name="_25Excel_BuiltIn_Print_Titles_1_1_1_1" localSheetId="19">#REF!</definedName>
    <definedName name="_25Excel_BuiltIn_Print_Titles_1_1_1_1" localSheetId="1">#REF!</definedName>
    <definedName name="_25Excel_BuiltIn_Print_Titles_1_1_1_1" localSheetId="16">#REF!</definedName>
    <definedName name="_25Excel_BuiltIn_Print_Titles_1_1_1_1" localSheetId="17">#REF!</definedName>
    <definedName name="_25Excel_BuiltIn_Print_Titles_1_1_1_1" localSheetId="0">#REF!</definedName>
    <definedName name="_25Excel_BuiltIn_Print_Titles_1_1_1_1" localSheetId="2">#REF!</definedName>
    <definedName name="_25Excel_BuiltIn_Print_Titles_1_1_1_1">#REF!</definedName>
    <definedName name="_2Excel_BuiltIn_Print_Titles_1_1_1_1" localSheetId="13">#REF!</definedName>
    <definedName name="_2Excel_BuiltIn_Print_Titles_1_1_1_1" localSheetId="12">#REF!</definedName>
    <definedName name="_2Excel_BuiltIn_Print_Titles_1_1_1_1" localSheetId="19">#REF!</definedName>
    <definedName name="_2Excel_BuiltIn_Print_Titles_1_1_1_1" localSheetId="1">#REF!</definedName>
    <definedName name="_2Excel_BuiltIn_Print_Titles_1_1_1_1" localSheetId="16">#REF!</definedName>
    <definedName name="_2Excel_BuiltIn_Print_Titles_1_1_1_1" localSheetId="17">#REF!</definedName>
    <definedName name="_2Excel_BuiltIn_Print_Titles_1_1_1_1" localSheetId="0">#REF!</definedName>
    <definedName name="_2Excel_BuiltIn_Print_Titles_1_1_1_1" localSheetId="2">#REF!</definedName>
    <definedName name="_2Excel_BuiltIn_Print_Titles_1_1_1_1">#REF!</definedName>
    <definedName name="_3_Excel_BuiltIn_Print_Titles_1_1_1_1" localSheetId="13">#REF!</definedName>
    <definedName name="_3_Excel_BuiltIn_Print_Titles_1_1_1_1" localSheetId="19">#REF!</definedName>
    <definedName name="_3_Excel_BuiltIn_Print_Titles_1_1_1_1" localSheetId="2">#REF!</definedName>
    <definedName name="_3_Excel_BuiltIn_Print_Titles_1_1_1_1">#REF!</definedName>
    <definedName name="_3214">#REF!</definedName>
    <definedName name="_5Excel_BuiltIn_Print_Area_1_1" localSheetId="13">#REF!</definedName>
    <definedName name="_5Excel_BuiltIn_Print_Area_1_1" localSheetId="19">#REF!</definedName>
    <definedName name="_5Excel_BuiltIn_Print_Area_1_1" localSheetId="2">#REF!</definedName>
    <definedName name="_5Excel_BuiltIn_Print_Area_1_1">#REF!</definedName>
    <definedName name="_7Excel_BuiltIn_Print_Area_1_1_1" localSheetId="13">#REF!</definedName>
    <definedName name="_7Excel_BuiltIn_Print_Area_1_1_1" localSheetId="19">#REF!</definedName>
    <definedName name="_7Excel_BuiltIn_Print_Area_1_1_1" localSheetId="2">#REF!</definedName>
    <definedName name="_7Excel_BuiltIn_Print_Area_1_1_1">#REF!</definedName>
    <definedName name="_9Excel_BuiltIn_Print_Titles_1_1_1_1" localSheetId="13">#REF!</definedName>
    <definedName name="_9Excel_BuiltIn_Print_Titles_1_1_1_1" localSheetId="19">#REF!</definedName>
    <definedName name="_9Excel_BuiltIn_Print_Titles_1_1_1_1" localSheetId="2">#REF!</definedName>
    <definedName name="_9Excel_BuiltIn_Print_Titles_1_1_1_1">#REF!</definedName>
    <definedName name="_A1" localSheetId="13" hidden="1">{#N/A,#N/A,TRUE,"1842CWN0"}</definedName>
    <definedName name="_A1" localSheetId="6" hidden="1">{#N/A,#N/A,TRUE,"1842CWN0"}</definedName>
    <definedName name="_A1" localSheetId="12" hidden="1">{#N/A,#N/A,TRUE,"1842CWN0"}</definedName>
    <definedName name="_A1" localSheetId="19" hidden="1">{#N/A,#N/A,TRUE,"1842CWN0"}</definedName>
    <definedName name="_A1" localSheetId="15" hidden="1">{#N/A,#N/A,TRUE,"1842CWN0"}</definedName>
    <definedName name="_A1" localSheetId="1" hidden="1">{#N/A,#N/A,TRUE,"1842CWN0"}</definedName>
    <definedName name="_A1" localSheetId="16" hidden="1">{#N/A,#N/A,TRUE,"1842CWN0"}</definedName>
    <definedName name="_A1" localSheetId="17" hidden="1">{#N/A,#N/A,TRUE,"1842CWN0"}</definedName>
    <definedName name="_A1" hidden="1">{#N/A,#N/A,TRUE,"1842CWN0"}</definedName>
    <definedName name="_A1_1" localSheetId="15" hidden="1">{#N/A,#N/A,TRUE,"1842CWN0"}</definedName>
    <definedName name="_A1_1" hidden="1">{#N/A,#N/A,TRUE,"1842CWN0"}</definedName>
    <definedName name="_A1_2" localSheetId="15" hidden="1">{#N/A,#N/A,TRUE,"1842CWN0"}</definedName>
    <definedName name="_A1_2" hidden="1">{#N/A,#N/A,TRUE,"1842CWN0"}</definedName>
    <definedName name="_a3" localSheetId="6" hidden="1">{"TAB1",#N/A,TRUE,"GENERAL";"TAB2",#N/A,TRUE,"GENERAL";"TAB3",#N/A,TRUE,"GENERAL";"TAB4",#N/A,TRUE,"GENERAL";"TAB5",#N/A,TRUE,"GENERAL"}</definedName>
    <definedName name="_a3" localSheetId="15"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localSheetId="15"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localSheetId="15"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localSheetId="1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AA">#REF!</definedName>
    <definedName name="_AAS1" localSheetId="13" hidden="1">{#N/A,#N/A,TRUE,"INGENIERIA";#N/A,#N/A,TRUE,"COMPRAS";#N/A,#N/A,TRUE,"DIRECCION";#N/A,#N/A,TRUE,"RESUMEN"}</definedName>
    <definedName name="_AAS1" localSheetId="6" hidden="1">{#N/A,#N/A,TRUE,"INGENIERIA";#N/A,#N/A,TRUE,"COMPRAS";#N/A,#N/A,TRUE,"DIRECCION";#N/A,#N/A,TRUE,"RESUMEN"}</definedName>
    <definedName name="_AAS1" localSheetId="12" hidden="1">{#N/A,#N/A,TRUE,"INGENIERIA";#N/A,#N/A,TRUE,"COMPRAS";#N/A,#N/A,TRUE,"DIRECCION";#N/A,#N/A,TRUE,"RESUMEN"}</definedName>
    <definedName name="_AAS1" localSheetId="19" hidden="1">{#N/A,#N/A,TRUE,"INGENIERIA";#N/A,#N/A,TRUE,"COMPRAS";#N/A,#N/A,TRUE,"DIRECCION";#N/A,#N/A,TRUE,"RESUMEN"}</definedName>
    <definedName name="_AAS1" localSheetId="15" hidden="1">{#N/A,#N/A,TRUE,"INGENIERIA";#N/A,#N/A,TRUE,"COMPRAS";#N/A,#N/A,TRUE,"DIRECCION";#N/A,#N/A,TRUE,"RESUMEN"}</definedName>
    <definedName name="_AAS1" localSheetId="1" hidden="1">{#N/A,#N/A,TRUE,"INGENIERIA";#N/A,#N/A,TRUE,"COMPRAS";#N/A,#N/A,TRUE,"DIRECCION";#N/A,#N/A,TRUE,"RESUMEN"}</definedName>
    <definedName name="_AAS1" localSheetId="16" hidden="1">{#N/A,#N/A,TRUE,"INGENIERIA";#N/A,#N/A,TRUE,"COMPRAS";#N/A,#N/A,TRUE,"DIRECCION";#N/A,#N/A,TRUE,"RESUMEN"}</definedName>
    <definedName name="_AAS1" localSheetId="17" hidden="1">{#N/A,#N/A,TRUE,"INGENIERIA";#N/A,#N/A,TRUE,"COMPRAS";#N/A,#N/A,TRUE,"DIRECCION";#N/A,#N/A,TRUE,"RESUMEN"}</definedName>
    <definedName name="_AAS1" hidden="1">{#N/A,#N/A,TRUE,"INGENIERIA";#N/A,#N/A,TRUE,"COMPRAS";#N/A,#N/A,TRUE,"DIRECCION";#N/A,#N/A,TRUE,"RESUMEN"}</definedName>
    <definedName name="_AAS1_1" localSheetId="15" hidden="1">{#N/A,#N/A,TRUE,"INGENIERIA";#N/A,#N/A,TRUE,"COMPRAS";#N/A,#N/A,TRUE,"DIRECCION";#N/A,#N/A,TRUE,"RESUMEN"}</definedName>
    <definedName name="_AAS1_1" hidden="1">{#N/A,#N/A,TRUE,"INGENIERIA";#N/A,#N/A,TRUE,"COMPRAS";#N/A,#N/A,TRUE,"DIRECCION";#N/A,#N/A,TRUE,"RESUMEN"}</definedName>
    <definedName name="_AAS1_2" localSheetId="15" hidden="1">{#N/A,#N/A,TRUE,"INGENIERIA";#N/A,#N/A,TRUE,"COMPRAS";#N/A,#N/A,TRUE,"DIRECCION";#N/A,#N/A,TRUE,"RESUMEN"}</definedName>
    <definedName name="_AAS1_2" hidden="1">{#N/A,#N/A,TRUE,"INGENIERIA";#N/A,#N/A,TRUE,"COMPRAS";#N/A,#N/A,TRUE,"DIRECCION";#N/A,#N/A,TRUE,"RESUMEN"}</definedName>
    <definedName name="_ABC1" localSheetId="13" hidden="1">{#N/A,#N/A,TRUE,"1842CWN0"}</definedName>
    <definedName name="_ABC1" localSheetId="6" hidden="1">{#N/A,#N/A,TRUE,"1842CWN0"}</definedName>
    <definedName name="_ABC1" localSheetId="12" hidden="1">{#N/A,#N/A,TRUE,"1842CWN0"}</definedName>
    <definedName name="_ABC1" localSheetId="19" hidden="1">{#N/A,#N/A,TRUE,"1842CWN0"}</definedName>
    <definedName name="_ABC1" localSheetId="15" hidden="1">{#N/A,#N/A,TRUE,"1842CWN0"}</definedName>
    <definedName name="_ABC1" localSheetId="1" hidden="1">{#N/A,#N/A,TRUE,"1842CWN0"}</definedName>
    <definedName name="_ABC1" localSheetId="16" hidden="1">{#N/A,#N/A,TRUE,"1842CWN0"}</definedName>
    <definedName name="_ABC1" localSheetId="17" hidden="1">{#N/A,#N/A,TRUE,"1842CWN0"}</definedName>
    <definedName name="_ABC1" hidden="1">{#N/A,#N/A,TRUE,"1842CWN0"}</definedName>
    <definedName name="_ABC1_1" localSheetId="15" hidden="1">{#N/A,#N/A,TRUE,"1842CWN0"}</definedName>
    <definedName name="_ABC1_1" hidden="1">{#N/A,#N/A,TRUE,"1842CWN0"}</definedName>
    <definedName name="_ABC1_2" localSheetId="15" hidden="1">{#N/A,#N/A,TRUE,"1842CWN0"}</definedName>
    <definedName name="_ABC1_2" hidden="1">{#N/A,#N/A,TRUE,"1842CWN0"}</definedName>
    <definedName name="_abc2" localSheetId="13" hidden="1">{#N/A,#N/A,TRUE,"1842CWN0"}</definedName>
    <definedName name="_abc2" localSheetId="6" hidden="1">{#N/A,#N/A,TRUE,"1842CWN0"}</definedName>
    <definedName name="_abc2" localSheetId="12" hidden="1">{#N/A,#N/A,TRUE,"1842CWN0"}</definedName>
    <definedName name="_abc2" localSheetId="19" hidden="1">{#N/A,#N/A,TRUE,"1842CWN0"}</definedName>
    <definedName name="_abc2" localSheetId="15" hidden="1">{#N/A,#N/A,TRUE,"1842CWN0"}</definedName>
    <definedName name="_abc2" localSheetId="1" hidden="1">{#N/A,#N/A,TRUE,"1842CWN0"}</definedName>
    <definedName name="_abc2" localSheetId="16" hidden="1">{#N/A,#N/A,TRUE,"1842CWN0"}</definedName>
    <definedName name="_abc2" localSheetId="17" hidden="1">{#N/A,#N/A,TRUE,"1842CWN0"}</definedName>
    <definedName name="_abc2" hidden="1">{#N/A,#N/A,TRUE,"1842CWN0"}</definedName>
    <definedName name="_abc2_1" localSheetId="15" hidden="1">{#N/A,#N/A,TRUE,"1842CWN0"}</definedName>
    <definedName name="_abc2_1" hidden="1">{#N/A,#N/A,TRUE,"1842CWN0"}</definedName>
    <definedName name="_abc2_2" localSheetId="15" hidden="1">{#N/A,#N/A,TRUE,"1842CWN0"}</definedName>
    <definedName name="_abc2_2" hidden="1">{#N/A,#N/A,TRUE,"1842CWN0"}</definedName>
    <definedName name="_AFC1">[10]INV!$A$25:$D$28</definedName>
    <definedName name="_AFC3">[10]INV!$F$25:$I$28</definedName>
    <definedName name="_AFC5">[10]INV!$K$25:$N$28</definedName>
    <definedName name="_aiu2" localSheetId="12">[5]AIU!$J$105</definedName>
    <definedName name="_aiu2">[6]AIU!$J$105</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6" hidden="1">{"TAB1",#N/A,TRUE,"GENERAL";"TAB2",#N/A,TRUE,"GENERAL";"TAB3",#N/A,TRUE,"GENERAL";"TAB4",#N/A,TRUE,"GENERAL";"TAB5",#N/A,TRUE,"GENERAL"}</definedName>
    <definedName name="_b2" localSheetId="15"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localSheetId="15"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localSheetId="15"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localSheetId="15"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localSheetId="1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localSheetId="15"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localSheetId="15"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localSheetId="15"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[10]INV!$A$5:$D$8</definedName>
    <definedName name="_BGC3">[10]INV!$F$5:$I$8</definedName>
    <definedName name="_BGC5">[10]INV!$K$5:$N$8</definedName>
    <definedName name="_CAC1">[10]INV!$A$19:$D$22</definedName>
    <definedName name="_CAC3">[10]INV!$F$19:$I$22</definedName>
    <definedName name="_CAC5">[10]INV!$K$19:$N$22</definedName>
    <definedName name="_dasd" localSheetId="0" hidden="1">'[14]46W9'!#REF!</definedName>
    <definedName name="_dasd" hidden="1">'[14]46W9'!#REF!</definedName>
    <definedName name="_EST1" localSheetId="13">#REF!</definedName>
    <definedName name="_EST1" localSheetId="12">#REF!</definedName>
    <definedName name="_EST1" localSheetId="19">#REF!</definedName>
    <definedName name="_EST1" localSheetId="1">#REF!</definedName>
    <definedName name="_EST1" localSheetId="16">#REF!</definedName>
    <definedName name="_EST1" localSheetId="17">#REF!</definedName>
    <definedName name="_EST1" localSheetId="0">#REF!</definedName>
    <definedName name="_EST1" localSheetId="2">#REF!</definedName>
    <definedName name="_EST1">#REF!</definedName>
    <definedName name="_EST10" localSheetId="13">#REF!</definedName>
    <definedName name="_EST10" localSheetId="12">#REF!</definedName>
    <definedName name="_EST10" localSheetId="19">#REF!</definedName>
    <definedName name="_EST10" localSheetId="1">#REF!</definedName>
    <definedName name="_EST10" localSheetId="16">#REF!</definedName>
    <definedName name="_EST10" localSheetId="17">#REF!</definedName>
    <definedName name="_EST10" localSheetId="0">#REF!</definedName>
    <definedName name="_EST10" localSheetId="2">#REF!</definedName>
    <definedName name="_EST10">#REF!</definedName>
    <definedName name="_EST11" localSheetId="13">#REF!</definedName>
    <definedName name="_EST11" localSheetId="12">#REF!</definedName>
    <definedName name="_EST11" localSheetId="19">#REF!</definedName>
    <definedName name="_EST11" localSheetId="1">#REF!</definedName>
    <definedName name="_EST11" localSheetId="16">#REF!</definedName>
    <definedName name="_EST11" localSheetId="17">#REF!</definedName>
    <definedName name="_EST11" localSheetId="0">#REF!</definedName>
    <definedName name="_EST11" localSheetId="2">#REF!</definedName>
    <definedName name="_EST11">#REF!</definedName>
    <definedName name="_EST12" localSheetId="13">#REF!</definedName>
    <definedName name="_EST12" localSheetId="12">#REF!</definedName>
    <definedName name="_EST12" localSheetId="19">#REF!</definedName>
    <definedName name="_EST12" localSheetId="1">#REF!</definedName>
    <definedName name="_EST12" localSheetId="16">#REF!</definedName>
    <definedName name="_EST12" localSheetId="17">#REF!</definedName>
    <definedName name="_EST12" localSheetId="0">#REF!</definedName>
    <definedName name="_EST12" localSheetId="2">#REF!</definedName>
    <definedName name="_EST12">#REF!</definedName>
    <definedName name="_EST13" localSheetId="13">#REF!</definedName>
    <definedName name="_EST13" localSheetId="12">#REF!</definedName>
    <definedName name="_EST13" localSheetId="19">#REF!</definedName>
    <definedName name="_EST13" localSheetId="1">#REF!</definedName>
    <definedName name="_EST13" localSheetId="16">#REF!</definedName>
    <definedName name="_EST13" localSheetId="17">#REF!</definedName>
    <definedName name="_EST13" localSheetId="0">#REF!</definedName>
    <definedName name="_EST13" localSheetId="2">#REF!</definedName>
    <definedName name="_EST13">#REF!</definedName>
    <definedName name="_EST14" localSheetId="13">#REF!</definedName>
    <definedName name="_EST14" localSheetId="12">#REF!</definedName>
    <definedName name="_EST14" localSheetId="19">#REF!</definedName>
    <definedName name="_EST14" localSheetId="1">#REF!</definedName>
    <definedName name="_EST14" localSheetId="16">#REF!</definedName>
    <definedName name="_EST14" localSheetId="17">#REF!</definedName>
    <definedName name="_EST14" localSheetId="0">#REF!</definedName>
    <definedName name="_EST14" localSheetId="2">#REF!</definedName>
    <definedName name="_EST14">#REF!</definedName>
    <definedName name="_EST15" localSheetId="13">#REF!</definedName>
    <definedName name="_EST15" localSheetId="12">#REF!</definedName>
    <definedName name="_EST15" localSheetId="19">#REF!</definedName>
    <definedName name="_EST15" localSheetId="1">#REF!</definedName>
    <definedName name="_EST15" localSheetId="16">#REF!</definedName>
    <definedName name="_EST15" localSheetId="17">#REF!</definedName>
    <definedName name="_EST15" localSheetId="0">#REF!</definedName>
    <definedName name="_EST15" localSheetId="2">#REF!</definedName>
    <definedName name="_EST15">#REF!</definedName>
    <definedName name="_EST16" localSheetId="13">#REF!</definedName>
    <definedName name="_EST16" localSheetId="12">#REF!</definedName>
    <definedName name="_EST16" localSheetId="19">#REF!</definedName>
    <definedName name="_EST16" localSheetId="1">#REF!</definedName>
    <definedName name="_EST16" localSheetId="16">#REF!</definedName>
    <definedName name="_EST16" localSheetId="17">#REF!</definedName>
    <definedName name="_EST16" localSheetId="0">#REF!</definedName>
    <definedName name="_EST16" localSheetId="2">#REF!</definedName>
    <definedName name="_EST16">#REF!</definedName>
    <definedName name="_EST17" localSheetId="13">#REF!</definedName>
    <definedName name="_EST17" localSheetId="12">#REF!</definedName>
    <definedName name="_EST17" localSheetId="19">#REF!</definedName>
    <definedName name="_EST17" localSheetId="1">#REF!</definedName>
    <definedName name="_EST17" localSheetId="16">#REF!</definedName>
    <definedName name="_EST17" localSheetId="17">#REF!</definedName>
    <definedName name="_EST17" localSheetId="0">#REF!</definedName>
    <definedName name="_EST17" localSheetId="2">#REF!</definedName>
    <definedName name="_EST17">#REF!</definedName>
    <definedName name="_EST18" localSheetId="13">#REF!</definedName>
    <definedName name="_EST18" localSheetId="12">#REF!</definedName>
    <definedName name="_EST18" localSheetId="19">#REF!</definedName>
    <definedName name="_EST18" localSheetId="1">#REF!</definedName>
    <definedName name="_EST18" localSheetId="16">#REF!</definedName>
    <definedName name="_EST18" localSheetId="17">#REF!</definedName>
    <definedName name="_EST18" localSheetId="0">#REF!</definedName>
    <definedName name="_EST18" localSheetId="2">#REF!</definedName>
    <definedName name="_EST18">#REF!</definedName>
    <definedName name="_EST19" localSheetId="13">#REF!</definedName>
    <definedName name="_EST19" localSheetId="12">#REF!</definedName>
    <definedName name="_EST19" localSheetId="19">#REF!</definedName>
    <definedName name="_EST19" localSheetId="1">#REF!</definedName>
    <definedName name="_EST19" localSheetId="16">#REF!</definedName>
    <definedName name="_EST19" localSheetId="17">#REF!</definedName>
    <definedName name="_EST19" localSheetId="0">#REF!</definedName>
    <definedName name="_EST19" localSheetId="2">#REF!</definedName>
    <definedName name="_EST19">#REF!</definedName>
    <definedName name="_EST2" localSheetId="13">#REF!</definedName>
    <definedName name="_EST2" localSheetId="12">#REF!</definedName>
    <definedName name="_EST2" localSheetId="19">#REF!</definedName>
    <definedName name="_EST2" localSheetId="1">#REF!</definedName>
    <definedName name="_EST2" localSheetId="16">#REF!</definedName>
    <definedName name="_EST2" localSheetId="17">#REF!</definedName>
    <definedName name="_EST2" localSheetId="0">#REF!</definedName>
    <definedName name="_EST2" localSheetId="2">#REF!</definedName>
    <definedName name="_EST2">#REF!</definedName>
    <definedName name="_EST3" localSheetId="13">#REF!</definedName>
    <definedName name="_EST3" localSheetId="12">#REF!</definedName>
    <definedName name="_EST3" localSheetId="19">#REF!</definedName>
    <definedName name="_EST3" localSheetId="1">#REF!</definedName>
    <definedName name="_EST3" localSheetId="16">#REF!</definedName>
    <definedName name="_EST3" localSheetId="17">#REF!</definedName>
    <definedName name="_EST3" localSheetId="0">#REF!</definedName>
    <definedName name="_EST3" localSheetId="2">#REF!</definedName>
    <definedName name="_EST3">#REF!</definedName>
    <definedName name="_EST4" localSheetId="13">#REF!</definedName>
    <definedName name="_EST4" localSheetId="12">#REF!</definedName>
    <definedName name="_EST4" localSheetId="19">#REF!</definedName>
    <definedName name="_EST4" localSheetId="1">#REF!</definedName>
    <definedName name="_EST4" localSheetId="16">#REF!</definedName>
    <definedName name="_EST4" localSheetId="17">#REF!</definedName>
    <definedName name="_EST4" localSheetId="0">#REF!</definedName>
    <definedName name="_EST4" localSheetId="2">#REF!</definedName>
    <definedName name="_EST4">#REF!</definedName>
    <definedName name="_EST5" localSheetId="13">#REF!</definedName>
    <definedName name="_EST5" localSheetId="12">#REF!</definedName>
    <definedName name="_EST5" localSheetId="19">#REF!</definedName>
    <definedName name="_EST5" localSheetId="1">#REF!</definedName>
    <definedName name="_EST5" localSheetId="16">#REF!</definedName>
    <definedName name="_EST5" localSheetId="17">#REF!</definedName>
    <definedName name="_EST5" localSheetId="0">#REF!</definedName>
    <definedName name="_EST5" localSheetId="2">#REF!</definedName>
    <definedName name="_EST5">#REF!</definedName>
    <definedName name="_EST6" localSheetId="13">#REF!</definedName>
    <definedName name="_EST6" localSheetId="12">#REF!</definedName>
    <definedName name="_EST6" localSheetId="19">#REF!</definedName>
    <definedName name="_EST6" localSheetId="1">#REF!</definedName>
    <definedName name="_EST6" localSheetId="16">#REF!</definedName>
    <definedName name="_EST6" localSheetId="17">#REF!</definedName>
    <definedName name="_EST6" localSheetId="0">#REF!</definedName>
    <definedName name="_EST6" localSheetId="2">#REF!</definedName>
    <definedName name="_EST6">#REF!</definedName>
    <definedName name="_EST7" localSheetId="13">#REF!</definedName>
    <definedName name="_EST7" localSheetId="12">#REF!</definedName>
    <definedName name="_EST7" localSheetId="19">#REF!</definedName>
    <definedName name="_EST7" localSheetId="1">#REF!</definedName>
    <definedName name="_EST7" localSheetId="16">#REF!</definedName>
    <definedName name="_EST7" localSheetId="17">#REF!</definedName>
    <definedName name="_EST7" localSheetId="0">#REF!</definedName>
    <definedName name="_EST7" localSheetId="2">#REF!</definedName>
    <definedName name="_EST7">#REF!</definedName>
    <definedName name="_EST8" localSheetId="13">#REF!</definedName>
    <definedName name="_EST8" localSheetId="12">#REF!</definedName>
    <definedName name="_EST8" localSheetId="19">#REF!</definedName>
    <definedName name="_EST8" localSheetId="1">#REF!</definedName>
    <definedName name="_EST8" localSheetId="16">#REF!</definedName>
    <definedName name="_EST8" localSheetId="17">#REF!</definedName>
    <definedName name="_EST8" localSheetId="0">#REF!</definedName>
    <definedName name="_EST8" localSheetId="2">#REF!</definedName>
    <definedName name="_EST8">#REF!</definedName>
    <definedName name="_EST9" localSheetId="13">#REF!</definedName>
    <definedName name="_EST9" localSheetId="12">#REF!</definedName>
    <definedName name="_EST9" localSheetId="19">#REF!</definedName>
    <definedName name="_EST9" localSheetId="1">#REF!</definedName>
    <definedName name="_EST9" localSheetId="16">#REF!</definedName>
    <definedName name="_EST9" localSheetId="17">#REF!</definedName>
    <definedName name="_EST9" localSheetId="0">#REF!</definedName>
    <definedName name="_EST9" localSheetId="2">#REF!</definedName>
    <definedName name="_EST9">#REF!</definedName>
    <definedName name="_ETR13" localSheetId="13">#REF!</definedName>
    <definedName name="_ETR13" localSheetId="12">#REF!</definedName>
    <definedName name="_ETR13" localSheetId="19">#REF!</definedName>
    <definedName name="_ETR13" localSheetId="1">#REF!</definedName>
    <definedName name="_ETR13" localSheetId="16">#REF!</definedName>
    <definedName name="_ETR13" localSheetId="17">#REF!</definedName>
    <definedName name="_ETR13" localSheetId="0">#REF!</definedName>
    <definedName name="_ETR13" localSheetId="2">#REF!</definedName>
    <definedName name="_ETR13">#REF!</definedName>
    <definedName name="_EXC1" localSheetId="13">#REF!</definedName>
    <definedName name="_EXC1" localSheetId="12">#REF!</definedName>
    <definedName name="_EXC1" localSheetId="19">#REF!</definedName>
    <definedName name="_EXC1" localSheetId="1">#REF!</definedName>
    <definedName name="_EXC1" localSheetId="16">#REF!</definedName>
    <definedName name="_EXC1" localSheetId="17">#REF!</definedName>
    <definedName name="_EXC1" localSheetId="0">#REF!</definedName>
    <definedName name="_EXC1" localSheetId="2">#REF!</definedName>
    <definedName name="_EXC1">#REF!</definedName>
    <definedName name="_EXC10" localSheetId="13">#REF!</definedName>
    <definedName name="_EXC10" localSheetId="12">#REF!</definedName>
    <definedName name="_EXC10" localSheetId="19">#REF!</definedName>
    <definedName name="_EXC10" localSheetId="1">#REF!</definedName>
    <definedName name="_EXC10" localSheetId="16">#REF!</definedName>
    <definedName name="_EXC10" localSheetId="17">#REF!</definedName>
    <definedName name="_EXC10" localSheetId="0">#REF!</definedName>
    <definedName name="_EXC10" localSheetId="2">#REF!</definedName>
    <definedName name="_EXC10">#REF!</definedName>
    <definedName name="_EXC11" localSheetId="13">#REF!</definedName>
    <definedName name="_EXC11" localSheetId="12">#REF!</definedName>
    <definedName name="_EXC11" localSheetId="19">#REF!</definedName>
    <definedName name="_EXC11" localSheetId="1">#REF!</definedName>
    <definedName name="_EXC11" localSheetId="16">#REF!</definedName>
    <definedName name="_EXC11" localSheetId="17">#REF!</definedName>
    <definedName name="_EXC11" localSheetId="0">#REF!</definedName>
    <definedName name="_EXC11" localSheetId="2">#REF!</definedName>
    <definedName name="_EXC11">#REF!</definedName>
    <definedName name="_EXC12" localSheetId="13">#REF!</definedName>
    <definedName name="_EXC12" localSheetId="12">#REF!</definedName>
    <definedName name="_EXC12" localSheetId="19">#REF!</definedName>
    <definedName name="_EXC12" localSheetId="1">#REF!</definedName>
    <definedName name="_EXC12" localSheetId="16">#REF!</definedName>
    <definedName name="_EXC12" localSheetId="17">#REF!</definedName>
    <definedName name="_EXC12" localSheetId="0">#REF!</definedName>
    <definedName name="_EXC12" localSheetId="2">#REF!</definedName>
    <definedName name="_EXC12">#REF!</definedName>
    <definedName name="_EXC2" localSheetId="13">#REF!</definedName>
    <definedName name="_EXC2" localSheetId="12">#REF!</definedName>
    <definedName name="_EXC2" localSheetId="19">#REF!</definedName>
    <definedName name="_EXC2" localSheetId="1">#REF!</definedName>
    <definedName name="_EXC2" localSheetId="16">#REF!</definedName>
    <definedName name="_EXC2" localSheetId="17">#REF!</definedName>
    <definedName name="_EXC2" localSheetId="0">#REF!</definedName>
    <definedName name="_EXC2" localSheetId="2">#REF!</definedName>
    <definedName name="_EXC2">#REF!</definedName>
    <definedName name="_EXC3" localSheetId="13">#REF!</definedName>
    <definedName name="_EXC3" localSheetId="12">#REF!</definedName>
    <definedName name="_EXC3" localSheetId="19">#REF!</definedName>
    <definedName name="_EXC3" localSheetId="1">#REF!</definedName>
    <definedName name="_EXC3" localSheetId="16">#REF!</definedName>
    <definedName name="_EXC3" localSheetId="17">#REF!</definedName>
    <definedName name="_EXC3" localSheetId="0">#REF!</definedName>
    <definedName name="_EXC3" localSheetId="2">#REF!</definedName>
    <definedName name="_EXC3">#REF!</definedName>
    <definedName name="_EXC4" localSheetId="13">#REF!</definedName>
    <definedName name="_EXC4" localSheetId="12">#REF!</definedName>
    <definedName name="_EXC4" localSheetId="19">#REF!</definedName>
    <definedName name="_EXC4" localSheetId="1">#REF!</definedName>
    <definedName name="_EXC4" localSheetId="16">#REF!</definedName>
    <definedName name="_EXC4" localSheetId="17">#REF!</definedName>
    <definedName name="_EXC4" localSheetId="0">#REF!</definedName>
    <definedName name="_EXC4" localSheetId="2">#REF!</definedName>
    <definedName name="_EXC4">#REF!</definedName>
    <definedName name="_EXC5" localSheetId="13">#REF!</definedName>
    <definedName name="_EXC5" localSheetId="12">#REF!</definedName>
    <definedName name="_EXC5" localSheetId="19">#REF!</definedName>
    <definedName name="_EXC5" localSheetId="1">#REF!</definedName>
    <definedName name="_EXC5" localSheetId="16">#REF!</definedName>
    <definedName name="_EXC5" localSheetId="17">#REF!</definedName>
    <definedName name="_EXC5" localSheetId="0">#REF!</definedName>
    <definedName name="_EXC5" localSheetId="2">#REF!</definedName>
    <definedName name="_EXC5">#REF!</definedName>
    <definedName name="_EXC6" localSheetId="13">#REF!</definedName>
    <definedName name="_EXC6" localSheetId="12">#REF!</definedName>
    <definedName name="_EXC6" localSheetId="19">#REF!</definedName>
    <definedName name="_EXC6" localSheetId="1">#REF!</definedName>
    <definedName name="_EXC6" localSheetId="16">#REF!</definedName>
    <definedName name="_EXC6" localSheetId="17">#REF!</definedName>
    <definedName name="_EXC6" localSheetId="0">#REF!</definedName>
    <definedName name="_EXC6" localSheetId="2">#REF!</definedName>
    <definedName name="_EXC6">#REF!</definedName>
    <definedName name="_EXC7" localSheetId="13">#REF!</definedName>
    <definedName name="_EXC7" localSheetId="12">#REF!</definedName>
    <definedName name="_EXC7" localSheetId="19">#REF!</definedName>
    <definedName name="_EXC7" localSheetId="1">#REF!</definedName>
    <definedName name="_EXC7" localSheetId="16">#REF!</definedName>
    <definedName name="_EXC7" localSheetId="17">#REF!</definedName>
    <definedName name="_EXC7" localSheetId="0">#REF!</definedName>
    <definedName name="_EXC7" localSheetId="2">#REF!</definedName>
    <definedName name="_EXC7">#REF!</definedName>
    <definedName name="_EXC8" localSheetId="13">#REF!</definedName>
    <definedName name="_EXC8" localSheetId="12">#REF!</definedName>
    <definedName name="_EXC8" localSheetId="19">#REF!</definedName>
    <definedName name="_EXC8" localSheetId="1">#REF!</definedName>
    <definedName name="_EXC8" localSheetId="16">#REF!</definedName>
    <definedName name="_EXC8" localSheetId="17">#REF!</definedName>
    <definedName name="_EXC8" localSheetId="0">#REF!</definedName>
    <definedName name="_EXC8" localSheetId="2">#REF!</definedName>
    <definedName name="_EXC8">#REF!</definedName>
    <definedName name="_EXC9" localSheetId="13">#REF!</definedName>
    <definedName name="_EXC9" localSheetId="12">#REF!</definedName>
    <definedName name="_EXC9" localSheetId="19">#REF!</definedName>
    <definedName name="_EXC9" localSheetId="1">#REF!</definedName>
    <definedName name="_EXC9" localSheetId="16">#REF!</definedName>
    <definedName name="_EXC9" localSheetId="17">#REF!</definedName>
    <definedName name="_EXC9" localSheetId="0">#REF!</definedName>
    <definedName name="_EXC9" localSheetId="2">#REF!</definedName>
    <definedName name="_EXC9">#REF!</definedName>
    <definedName name="_Fill" localSheetId="13" hidden="1">#REF!</definedName>
    <definedName name="_Fill" localSheetId="6" hidden="1">#REF!</definedName>
    <definedName name="_Fill" localSheetId="12" hidden="1">#REF!</definedName>
    <definedName name="_Fill" localSheetId="19" hidden="1">#REF!</definedName>
    <definedName name="_Fill" localSheetId="1" hidden="1">#REF!</definedName>
    <definedName name="_Fill" localSheetId="16" hidden="1">#REF!</definedName>
    <definedName name="_Fill" localSheetId="17" hidden="1">#REF!</definedName>
    <definedName name="_Fill" localSheetId="0" hidden="1">#REF!</definedName>
    <definedName name="_Fill" localSheetId="2" hidden="1">#REF!</definedName>
    <definedName name="_Fill" hidden="1">#REF!</definedName>
    <definedName name="_xlnm._FilterDatabase" localSheetId="15" hidden="1">DESGLOSES!$B$3:$G$697</definedName>
    <definedName name="_xlnm._FilterDatabase" localSheetId="1" hidden="1">'FORMULARIO 1-PPTO OFICIAL'!$C$8:$L$319</definedName>
    <definedName name="_xlnm._FilterDatabase" hidden="1">'[14]46W9'!#REF!</definedName>
    <definedName name="_g2" localSheetId="6" hidden="1">{"TAB1",#N/A,TRUE,"GENERAL";"TAB2",#N/A,TRUE,"GENERAL";"TAB3",#N/A,TRUE,"GENERAL";"TAB4",#N/A,TRUE,"GENERAL";"TAB5",#N/A,TRUE,"GENERAL"}</definedName>
    <definedName name="_g2" localSheetId="15"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localSheetId="15"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localSheetId="15"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localSheetId="15"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localSheetId="1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localSheetId="15"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6" hidden="1">{"TAB1",#N/A,TRUE,"GENERAL";"TAB2",#N/A,TRUE,"GENERAL";"TAB3",#N/A,TRUE,"GENERAL";"TAB4",#N/A,TRUE,"GENERAL";"TAB5",#N/A,TRUE,"GENERAL"}</definedName>
    <definedName name="_GR1" localSheetId="15"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6" hidden="1">{"via1",#N/A,TRUE,"general";"via2",#N/A,TRUE,"general";"via3",#N/A,TRUE,"general"}</definedName>
    <definedName name="_gtr4" localSheetId="15"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localSheetId="15"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localSheetId="15"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localSheetId="15"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localSheetId="15"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localSheetId="15"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localSheetId="15"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localSheetId="15"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localSheetId="15"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JGFG">'[15]CIRCUITOS CODENSA'!#REF!</definedName>
    <definedName name="_i4" localSheetId="6" hidden="1">{"via1",#N/A,TRUE,"general";"via2",#N/A,TRUE,"general";"via3",#N/A,TRUE,"general"}</definedName>
    <definedName name="_i4" localSheetId="15"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localSheetId="15"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localSheetId="1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localSheetId="15"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localSheetId="15"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localSheetId="15"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localSheetId="15"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6" hidden="1">{"TAB1",#N/A,TRUE,"GENERAL";"TAB2",#N/A,TRUE,"GENERAL";"TAB3",#N/A,TRUE,"GENERAL";"TAB4",#N/A,TRUE,"GENERAL";"TAB5",#N/A,TRUE,"GENERAL"}</definedName>
    <definedName name="_k3" localSheetId="15"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localSheetId="15"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localSheetId="15"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localSheetId="15"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localSheetId="15"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localSheetId="15"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localSheetId="15"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3" hidden="1">#REF!</definedName>
    <definedName name="_Key1" localSheetId="6" hidden="1">#REF!</definedName>
    <definedName name="_Key1" localSheetId="12" hidden="1">#REF!</definedName>
    <definedName name="_Key1" localSheetId="19" hidden="1">#REF!</definedName>
    <definedName name="_Key1" localSheetId="1" hidden="1">#REF!</definedName>
    <definedName name="_Key1" localSheetId="16" hidden="1">#REF!</definedName>
    <definedName name="_Key1" localSheetId="17" hidden="1">#REF!</definedName>
    <definedName name="_Key1" localSheetId="0" hidden="1">#REF!</definedName>
    <definedName name="_Key1" localSheetId="2" hidden="1">#REF!</definedName>
    <definedName name="_Key1" hidden="1">#REF!</definedName>
    <definedName name="_Key2" localSheetId="13" hidden="1">#REF!</definedName>
    <definedName name="_Key2" localSheetId="6" hidden="1">#REF!</definedName>
    <definedName name="_Key2" localSheetId="12" hidden="1">#REF!</definedName>
    <definedName name="_Key2" localSheetId="19" hidden="1">#REF!</definedName>
    <definedName name="_Key2" localSheetId="1" hidden="1">#REF!</definedName>
    <definedName name="_Key2" localSheetId="16" hidden="1">#REF!</definedName>
    <definedName name="_Key2" localSheetId="17" hidden="1">#REF!</definedName>
    <definedName name="_Key2" localSheetId="0" hidden="1">#REF!</definedName>
    <definedName name="_Key2" localSheetId="2" hidden="1">#REF!</definedName>
    <definedName name="_Key2" hidden="1">#REF!</definedName>
    <definedName name="_kjk6" localSheetId="6"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6" hidden="1">{"via1",#N/A,TRUE,"general";"via2",#N/A,TRUE,"general";"via3",#N/A,TRUE,"general"}</definedName>
    <definedName name="_m3" localSheetId="15"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localSheetId="15"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localSheetId="15"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localSheetId="15"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localSheetId="15"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localSheetId="15"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localSheetId="15"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6" hidden="1">{"TAB1",#N/A,TRUE,"GENERAL";"TAB2",#N/A,TRUE,"GENERAL";"TAB3",#N/A,TRUE,"GENERAL";"TAB4",#N/A,TRUE,"GENERAL";"TAB5",#N/A,TRUE,"GENERAL"}</definedName>
    <definedName name="_n3" localSheetId="15"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localSheetId="15"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localSheetId="15"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B">#REF!</definedName>
    <definedName name="_nyn7" localSheetId="6" hidden="1">{"via1",#N/A,TRUE,"general";"via2",#N/A,TRUE,"general";"via3",#N/A,TRUE,"general"}</definedName>
    <definedName name="_nyn7" localSheetId="15"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localSheetId="15"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localSheetId="15"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localSheetId="1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localSheetId="15"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localSheetId="15"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localSheetId="15"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ORO10" localSheetId="13">#REF!</definedName>
    <definedName name="_ORO10" localSheetId="12">#REF!</definedName>
    <definedName name="_ORO10" localSheetId="19">#REF!</definedName>
    <definedName name="_ORO10" localSheetId="1">#REF!</definedName>
    <definedName name="_ORO10" localSheetId="16">#REF!</definedName>
    <definedName name="_ORO10" localSheetId="17">#REF!</definedName>
    <definedName name="_ORO10" localSheetId="0">#REF!</definedName>
    <definedName name="_ORO10" localSheetId="2">#REF!</definedName>
    <definedName name="_ORO10">#REF!</definedName>
    <definedName name="_ORO11" localSheetId="13">#REF!</definedName>
    <definedName name="_ORO11" localSheetId="12">#REF!</definedName>
    <definedName name="_ORO11" localSheetId="19">#REF!</definedName>
    <definedName name="_ORO11" localSheetId="1">#REF!</definedName>
    <definedName name="_ORO11" localSheetId="16">#REF!</definedName>
    <definedName name="_ORO11" localSheetId="17">#REF!</definedName>
    <definedName name="_ORO11" localSheetId="0">#REF!</definedName>
    <definedName name="_ORO11" localSheetId="2">#REF!</definedName>
    <definedName name="_ORO11">#REF!</definedName>
    <definedName name="_ORO12" localSheetId="13">#REF!</definedName>
    <definedName name="_ORO12" localSheetId="12">#REF!</definedName>
    <definedName name="_ORO12" localSheetId="19">#REF!</definedName>
    <definedName name="_ORO12" localSheetId="1">#REF!</definedName>
    <definedName name="_ORO12" localSheetId="16">#REF!</definedName>
    <definedName name="_ORO12" localSheetId="17">#REF!</definedName>
    <definedName name="_ORO12" localSheetId="0">#REF!</definedName>
    <definedName name="_ORO12" localSheetId="2">#REF!</definedName>
    <definedName name="_ORO12">#REF!</definedName>
    <definedName name="_ORO13" localSheetId="13">#REF!</definedName>
    <definedName name="_ORO13" localSheetId="12">#REF!</definedName>
    <definedName name="_ORO13" localSheetId="19">#REF!</definedName>
    <definedName name="_ORO13" localSheetId="1">#REF!</definedName>
    <definedName name="_ORO13" localSheetId="16">#REF!</definedName>
    <definedName name="_ORO13" localSheetId="17">#REF!</definedName>
    <definedName name="_ORO13" localSheetId="0">#REF!</definedName>
    <definedName name="_ORO13" localSheetId="2">#REF!</definedName>
    <definedName name="_ORO13">#REF!</definedName>
    <definedName name="_ORO14" localSheetId="13">#REF!</definedName>
    <definedName name="_ORO14" localSheetId="12">#REF!</definedName>
    <definedName name="_ORO14" localSheetId="19">#REF!</definedName>
    <definedName name="_ORO14" localSheetId="1">#REF!</definedName>
    <definedName name="_ORO14" localSheetId="16">#REF!</definedName>
    <definedName name="_ORO14" localSheetId="17">#REF!</definedName>
    <definedName name="_ORO14" localSheetId="0">#REF!</definedName>
    <definedName name="_ORO14" localSheetId="2">#REF!</definedName>
    <definedName name="_ORO14">#REF!</definedName>
    <definedName name="_ORO15" localSheetId="13">#REF!</definedName>
    <definedName name="_ORO15" localSheetId="12">#REF!</definedName>
    <definedName name="_ORO15" localSheetId="19">#REF!</definedName>
    <definedName name="_ORO15" localSheetId="1">#REF!</definedName>
    <definedName name="_ORO15" localSheetId="16">#REF!</definedName>
    <definedName name="_ORO15" localSheetId="17">#REF!</definedName>
    <definedName name="_ORO15" localSheetId="0">#REF!</definedName>
    <definedName name="_ORO15" localSheetId="2">#REF!</definedName>
    <definedName name="_ORO15">#REF!</definedName>
    <definedName name="_ORO16" localSheetId="13">#REF!</definedName>
    <definedName name="_ORO16" localSheetId="12">#REF!</definedName>
    <definedName name="_ORO16" localSheetId="19">#REF!</definedName>
    <definedName name="_ORO16" localSheetId="1">#REF!</definedName>
    <definedName name="_ORO16" localSheetId="16">#REF!</definedName>
    <definedName name="_ORO16" localSheetId="17">#REF!</definedName>
    <definedName name="_ORO16" localSheetId="0">#REF!</definedName>
    <definedName name="_ORO16" localSheetId="2">#REF!</definedName>
    <definedName name="_ORO16">#REF!</definedName>
    <definedName name="_ORO17" localSheetId="13">#REF!</definedName>
    <definedName name="_ORO17" localSheetId="12">#REF!</definedName>
    <definedName name="_ORO17" localSheetId="19">#REF!</definedName>
    <definedName name="_ORO17" localSheetId="1">#REF!</definedName>
    <definedName name="_ORO17" localSheetId="16">#REF!</definedName>
    <definedName name="_ORO17" localSheetId="17">#REF!</definedName>
    <definedName name="_ORO17" localSheetId="0">#REF!</definedName>
    <definedName name="_ORO17" localSheetId="2">#REF!</definedName>
    <definedName name="_ORO17">#REF!</definedName>
    <definedName name="_ORO18" localSheetId="13">#REF!</definedName>
    <definedName name="_ORO18" localSheetId="12">#REF!</definedName>
    <definedName name="_ORO18" localSheetId="19">#REF!</definedName>
    <definedName name="_ORO18" localSheetId="1">#REF!</definedName>
    <definedName name="_ORO18" localSheetId="16">#REF!</definedName>
    <definedName name="_ORO18" localSheetId="17">#REF!</definedName>
    <definedName name="_ORO18" localSheetId="0">#REF!</definedName>
    <definedName name="_ORO18" localSheetId="2">#REF!</definedName>
    <definedName name="_ORO18">#REF!</definedName>
    <definedName name="_ORO19" localSheetId="13">#REF!</definedName>
    <definedName name="_ORO19" localSheetId="12">#REF!</definedName>
    <definedName name="_ORO19" localSheetId="19">#REF!</definedName>
    <definedName name="_ORO19" localSheetId="1">#REF!</definedName>
    <definedName name="_ORO19" localSheetId="16">#REF!</definedName>
    <definedName name="_ORO19" localSheetId="17">#REF!</definedName>
    <definedName name="_ORO19" localSheetId="0">#REF!</definedName>
    <definedName name="_ORO19" localSheetId="2">#REF!</definedName>
    <definedName name="_ORO19">#REF!</definedName>
    <definedName name="_p6" localSheetId="6" hidden="1">{"via1",#N/A,TRUE,"general";"via2",#N/A,TRUE,"general";"via3",#N/A,TRUE,"general"}</definedName>
    <definedName name="_p6" localSheetId="15"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localSheetId="15"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localSheetId="15"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3" hidden="1">'[16]7422CW00'!#REF!</definedName>
    <definedName name="_Parse_Out" localSheetId="19" hidden="1">'[16]7422CW00'!#REF!</definedName>
    <definedName name="_Parse_Out" localSheetId="16" hidden="1">'[16]7422CW00'!#REF!</definedName>
    <definedName name="_Parse_Out" localSheetId="17" hidden="1">'[16]7422CW00'!#REF!</definedName>
    <definedName name="_Parse_Out" localSheetId="2" hidden="1">'[16]7422CW00'!#REF!</definedName>
    <definedName name="_Parse_Out" hidden="1">'[16]7422CW00'!#REF!</definedName>
    <definedName name="_PMT5671" localSheetId="13">[2]MEMORIAS!#REF!</definedName>
    <definedName name="_PMT5671" localSheetId="12">[2]MEMORIAS!#REF!</definedName>
    <definedName name="_PMT5671" localSheetId="19">[2]MEMORIAS!#REF!</definedName>
    <definedName name="_PMT5671" localSheetId="16">[2]MEMORIAS!#REF!</definedName>
    <definedName name="_PMT5671" localSheetId="17">[2]MEMORIAS!#REF!</definedName>
    <definedName name="_PMT5671" localSheetId="2">[2]MEMORIAS!#REF!</definedName>
    <definedName name="_PMT5671">[2]MEMORIAS!#REF!</definedName>
    <definedName name="_PMT5805" localSheetId="13">[2]MEMORIAS!#REF!</definedName>
    <definedName name="_PMT5805" localSheetId="12">[2]MEMORIAS!#REF!</definedName>
    <definedName name="_PMT5805" localSheetId="19">[2]MEMORIAS!#REF!</definedName>
    <definedName name="_PMT5805" localSheetId="16">[2]MEMORIAS!#REF!</definedName>
    <definedName name="_PMT5805" localSheetId="17">[2]MEMORIAS!#REF!</definedName>
    <definedName name="_PMT5805" localSheetId="2">[2]MEMORIAS!#REF!</definedName>
    <definedName name="_PMT5805">[2]MEMORIAS!#REF!</definedName>
    <definedName name="_PMT5806" localSheetId="13">[2]MEMORIAS!#REF!</definedName>
    <definedName name="_PMT5806" localSheetId="12">[2]MEMORIAS!#REF!</definedName>
    <definedName name="_PMT5806" localSheetId="19">[2]MEMORIAS!#REF!</definedName>
    <definedName name="_PMT5806" localSheetId="16">[2]MEMORIAS!#REF!</definedName>
    <definedName name="_PMT5806" localSheetId="17">[2]MEMORIAS!#REF!</definedName>
    <definedName name="_PMT5806" localSheetId="2">[2]MEMORIAS!#REF!</definedName>
    <definedName name="_PMT5806">[2]MEMORIAS!#REF!</definedName>
    <definedName name="_PMT5815" localSheetId="13">[2]MEMORIAS!#REF!</definedName>
    <definedName name="_PMT5815" localSheetId="12">[2]MEMORIAS!#REF!</definedName>
    <definedName name="_PMT5815" localSheetId="19">[2]MEMORIAS!#REF!</definedName>
    <definedName name="_PMT5815" localSheetId="16">[2]MEMORIAS!#REF!</definedName>
    <definedName name="_PMT5815" localSheetId="17">[2]MEMORIAS!#REF!</definedName>
    <definedName name="_PMT5815" localSheetId="2">[2]MEMORIAS!#REF!</definedName>
    <definedName name="_PMT5815">[2]MEMORIAS!#REF!</definedName>
    <definedName name="_PMT5820" localSheetId="13">[2]MEMORIAS!#REF!</definedName>
    <definedName name="_PMT5820" localSheetId="12">[2]MEMORIAS!#REF!</definedName>
    <definedName name="_PMT5820" localSheetId="19">[2]MEMORIAS!#REF!</definedName>
    <definedName name="_PMT5820" localSheetId="16">[2]MEMORIAS!#REF!</definedName>
    <definedName name="_PMT5820" localSheetId="17">[2]MEMORIAS!#REF!</definedName>
    <definedName name="_PMT5820" localSheetId="2">[2]MEMORIAS!#REF!</definedName>
    <definedName name="_PMT5820">[2]MEMORIAS!#REF!</definedName>
    <definedName name="_pv2" localSheetId="13">#REF!</definedName>
    <definedName name="_pv2" localSheetId="19">#REF!</definedName>
    <definedName name="_pv2" localSheetId="2">#REF!</definedName>
    <definedName name="_pv2">#REF!</definedName>
    <definedName name="_pv3">'[11]V3 (1000m)'!$H$3</definedName>
    <definedName name="_r" localSheetId="13">#REF!</definedName>
    <definedName name="_r" localSheetId="12">#REF!</definedName>
    <definedName name="_r" localSheetId="19">#REF!</definedName>
    <definedName name="_r" localSheetId="1">#REF!</definedName>
    <definedName name="_r" localSheetId="16">#REF!</definedName>
    <definedName name="_r" localSheetId="17">#REF!</definedName>
    <definedName name="_r" localSheetId="0">#REF!</definedName>
    <definedName name="_r" localSheetId="2">#REF!</definedName>
    <definedName name="_r">#REF!</definedName>
    <definedName name="_r4r" localSheetId="6" hidden="1">{"via1",#N/A,TRUE,"general";"via2",#N/A,TRUE,"general";"via3",#N/A,TRUE,"general"}</definedName>
    <definedName name="_r4r" localSheetId="15"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gression_Int" hidden="1">1</definedName>
    <definedName name="_rtu6" localSheetId="6" hidden="1">{"via1",#N/A,TRUE,"general";"via2",#N/A,TRUE,"general";"via3",#N/A,TRUE,"general"}</definedName>
    <definedName name="_rtu6" localSheetId="15"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localSheetId="15"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localSheetId="15"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localSheetId="15"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localSheetId="15"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localSheetId="15"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localSheetId="15"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localSheetId="15"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 localSheetId="13">#REF!</definedName>
    <definedName name="_SAL1" localSheetId="12">#REF!</definedName>
    <definedName name="_SAL1" localSheetId="19">#REF!</definedName>
    <definedName name="_SAL1" localSheetId="1">#REF!</definedName>
    <definedName name="_SAL1" localSheetId="16">#REF!</definedName>
    <definedName name="_SAL1" localSheetId="17">#REF!</definedName>
    <definedName name="_SAL1" localSheetId="0">#REF!</definedName>
    <definedName name="_SAL1" localSheetId="2">#REF!</definedName>
    <definedName name="_SAL1">#REF!</definedName>
    <definedName name="_SBC1">[10]INV!$A$12:$D$15</definedName>
    <definedName name="_SBC3">[10]INV!$F$12:$I$15</definedName>
    <definedName name="_SBC5">[10]INV!$K$12:$N$15</definedName>
    <definedName name="_Sort" localSheetId="13" hidden="1">#REF!</definedName>
    <definedName name="_Sort" localSheetId="6" hidden="1">#REF!</definedName>
    <definedName name="_Sort" localSheetId="12" hidden="1">#REF!</definedName>
    <definedName name="_Sort" localSheetId="19" hidden="1">#REF!</definedName>
    <definedName name="_Sort" localSheetId="1" hidden="1">#REF!</definedName>
    <definedName name="_Sort" localSheetId="16" hidden="1">#REF!</definedName>
    <definedName name="_Sort" localSheetId="17" hidden="1">#REF!</definedName>
    <definedName name="_Sort" localSheetId="0" hidden="1">#REF!</definedName>
    <definedName name="_Sort" localSheetId="2" hidden="1">#REF!</definedName>
    <definedName name="_Sort" hidden="1">#REF!</definedName>
    <definedName name="_t3" localSheetId="6" hidden="1">{"TAB1",#N/A,TRUE,"GENERAL";"TAB2",#N/A,TRUE,"GENERAL";"TAB3",#N/A,TRUE,"GENERAL";"TAB4",#N/A,TRUE,"GENERAL";"TAB5",#N/A,TRUE,"GENERAL"}</definedName>
    <definedName name="_t3" localSheetId="15"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localSheetId="15"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localSheetId="15"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localSheetId="15"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localSheetId="15"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localSheetId="15"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localSheetId="15"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localSheetId="15"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localSheetId="15"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localSheetId="15"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localSheetId="15"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b1" localSheetId="13">#REF!</definedName>
    <definedName name="_tab1" localSheetId="12">#REF!</definedName>
    <definedName name="_tab1" localSheetId="19">#REF!</definedName>
    <definedName name="_tab1" localSheetId="1">#REF!</definedName>
    <definedName name="_tab1" localSheetId="16">#REF!</definedName>
    <definedName name="_tab1" localSheetId="17">#REF!</definedName>
    <definedName name="_tab1" localSheetId="0">#REF!</definedName>
    <definedName name="_tab1" localSheetId="2">#REF!</definedName>
    <definedName name="_tab1">#REF!</definedName>
    <definedName name="_tab2" localSheetId="13">#REF!</definedName>
    <definedName name="_tab2" localSheetId="12">#REF!</definedName>
    <definedName name="_tab2" localSheetId="19">#REF!</definedName>
    <definedName name="_tab2" localSheetId="1">#REF!</definedName>
    <definedName name="_tab2" localSheetId="16">#REF!</definedName>
    <definedName name="_tab2" localSheetId="17">#REF!</definedName>
    <definedName name="_tab2" localSheetId="0">#REF!</definedName>
    <definedName name="_tab2" localSheetId="2">#REF!</definedName>
    <definedName name="_tab2">#REF!</definedName>
    <definedName name="_tab3" localSheetId="13">#REF!</definedName>
    <definedName name="_tab3" localSheetId="12">#REF!</definedName>
    <definedName name="_tab3" localSheetId="19">#REF!</definedName>
    <definedName name="_tab3" localSheetId="1">#REF!</definedName>
    <definedName name="_tab3" localSheetId="16">#REF!</definedName>
    <definedName name="_tab3" localSheetId="17">#REF!</definedName>
    <definedName name="_tab3" localSheetId="0">#REF!</definedName>
    <definedName name="_tab3" localSheetId="2">#REF!</definedName>
    <definedName name="_tab3">#REF!</definedName>
    <definedName name="_TAB4" localSheetId="13">#REF!</definedName>
    <definedName name="_TAB4" localSheetId="12">#REF!</definedName>
    <definedName name="_TAB4" localSheetId="19">#REF!</definedName>
    <definedName name="_TAB4" localSheetId="1">#REF!</definedName>
    <definedName name="_TAB4" localSheetId="16">#REF!</definedName>
    <definedName name="_TAB4" localSheetId="17">#REF!</definedName>
    <definedName name="_TAB4" localSheetId="0">#REF!</definedName>
    <definedName name="_TAB4" localSheetId="2">#REF!</definedName>
    <definedName name="_TAB4">#REF!</definedName>
    <definedName name="_u4" localSheetId="6" hidden="1">{"TAB1",#N/A,TRUE,"GENERAL";"TAB2",#N/A,TRUE,"GENERAL";"TAB3",#N/A,TRUE,"GENERAL";"TAB4",#N/A,TRUE,"GENERAL";"TAB5",#N/A,TRUE,"GENERAL"}</definedName>
    <definedName name="_u4" localSheetId="15"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localSheetId="15"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localSheetId="1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localSheetId="15"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localSheetId="15"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localSheetId="15"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6" hidden="1">{"TAB1",#N/A,TRUE,"GENERAL";"TAB2",#N/A,TRUE,"GENERAL";"TAB3",#N/A,TRUE,"GENERAL";"TAB4",#N/A,TRUE,"GENERAL";"TAB5",#N/A,TRUE,"GENERAL"}</definedName>
    <definedName name="_ur7" localSheetId="15"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localSheetId="15"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localSheetId="15"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localSheetId="15"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localSheetId="15"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localSheetId="1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localSheetId="15"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localSheetId="15"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localSheetId="15"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6" hidden="1">{"via1",#N/A,TRUE,"general";"via2",#N/A,TRUE,"general";"via3",#N/A,TRUE,"general"}</definedName>
    <definedName name="_vfv4" localSheetId="15"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ol1" localSheetId="6">[7]Item!$A$1:$D$65536</definedName>
    <definedName name="_Vol1" localSheetId="12">[8]Item!$A$1:$D$65536</definedName>
    <definedName name="_Vol1">[9]Item!$A$1:$D$65536</definedName>
    <definedName name="_x1" localSheetId="6" hidden="1">{"TAB1",#N/A,TRUE,"GENERAL";"TAB2",#N/A,TRUE,"GENERAL";"TAB3",#N/A,TRUE,"GENERAL";"TAB4",#N/A,TRUE,"GENERAL";"TAB5",#N/A,TRUE,"GENERAL"}</definedName>
    <definedName name="_x1" localSheetId="15"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localSheetId="15"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localSheetId="15"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localSheetId="15"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localSheetId="15"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localSheetId="1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localSheetId="15"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localSheetId="15"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localSheetId="15"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localSheetId="15"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localSheetId="15"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localSheetId="15"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localSheetId="15"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localSheetId="15"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localSheetId="15"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localSheetId="15"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localSheetId="15"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localSheetId="15"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localSheetId="15"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localSheetId="15"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localSheetId="15"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localSheetId="15"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localSheetId="15"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13">#REF!</definedName>
    <definedName name="A" localSheetId="12">#REF!</definedName>
    <definedName name="A" localSheetId="19">#REF!</definedName>
    <definedName name="A" localSheetId="1">#REF!</definedName>
    <definedName name="A" localSheetId="16">#REF!</definedName>
    <definedName name="A" localSheetId="17">#REF!</definedName>
    <definedName name="A" localSheetId="0">#REF!</definedName>
    <definedName name="A" localSheetId="2">#REF!</definedName>
    <definedName name="A">#REF!</definedName>
    <definedName name="A_impresión_IM" localSheetId="13">#REF!</definedName>
    <definedName name="A_impresión_IM" localSheetId="12">#REF!</definedName>
    <definedName name="A_impresión_IM" localSheetId="19">#REF!</definedName>
    <definedName name="A_impresión_IM" localSheetId="1">#REF!</definedName>
    <definedName name="A_impresión_IM" localSheetId="16">#REF!</definedName>
    <definedName name="A_impresión_IM" localSheetId="17">#REF!</definedName>
    <definedName name="A_impresión_IM" localSheetId="0">#REF!</definedName>
    <definedName name="A_impresión_IM" localSheetId="2">#REF!</definedName>
    <definedName name="A_impresión_IM">#REF!</definedName>
    <definedName name="a2a" localSheetId="6" hidden="1">{"TAB1",#N/A,TRUE,"GENERAL";"TAB2",#N/A,TRUE,"GENERAL";"TAB3",#N/A,TRUE,"GENERAL";"TAB4",#N/A,TRUE,"GENERAL";"TAB5",#N/A,TRUE,"GENERAL"}</definedName>
    <definedName name="a2a" localSheetId="15"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3" hidden="1">{#N/A,#N/A,TRUE,"INGENIERIA";#N/A,#N/A,TRUE,"COMPRAS";#N/A,#N/A,TRUE,"DIRECCION";#N/A,#N/A,TRUE,"RESUMEN"}</definedName>
    <definedName name="AA" localSheetId="6" hidden="1">{#N/A,#N/A,TRUE,"INGENIERIA";#N/A,#N/A,TRUE,"COMPRAS";#N/A,#N/A,TRUE,"DIRECCION";#N/A,#N/A,TRUE,"RESUMEN"}</definedName>
    <definedName name="AA" localSheetId="12" hidden="1">{#N/A,#N/A,TRUE,"INGENIERIA";#N/A,#N/A,TRUE,"COMPRAS";#N/A,#N/A,TRUE,"DIRECCION";#N/A,#N/A,TRUE,"RESUMEN"}</definedName>
    <definedName name="AA" localSheetId="19" hidden="1">{#N/A,#N/A,TRUE,"INGENIERIA";#N/A,#N/A,TRUE,"COMPRAS";#N/A,#N/A,TRUE,"DIRECCION";#N/A,#N/A,TRUE,"RESUMEN"}</definedName>
    <definedName name="AA" localSheetId="15" hidden="1">{#N/A,#N/A,TRUE,"INGENIERIA";#N/A,#N/A,TRUE,"COMPRAS";#N/A,#N/A,TRUE,"DIRECCION";#N/A,#N/A,TRUE,"RESUMEN"}</definedName>
    <definedName name="AA" localSheetId="1" hidden="1">{#N/A,#N/A,TRUE,"INGENIERIA";#N/A,#N/A,TRUE,"COMPRAS";#N/A,#N/A,TRUE,"DIRECCION";#N/A,#N/A,TRUE,"RESUMEN"}</definedName>
    <definedName name="AA" localSheetId="16" hidden="1">{#N/A,#N/A,TRUE,"INGENIERIA";#N/A,#N/A,TRUE,"COMPRAS";#N/A,#N/A,TRUE,"DIRECCION";#N/A,#N/A,TRUE,"RESUMEN"}</definedName>
    <definedName name="AA" localSheetId="17" hidden="1">{#N/A,#N/A,TRUE,"INGENIERIA";#N/A,#N/A,TRUE,"COMPRAS";#N/A,#N/A,TRUE,"DIRECCION";#N/A,#N/A,TRUE,"RESUMEN"}</definedName>
    <definedName name="AA" hidden="1">{#N/A,#N/A,TRUE,"INGENIERIA";#N/A,#N/A,TRUE,"COMPRAS";#N/A,#N/A,TRUE,"DIRECCION";#N/A,#N/A,TRUE,"RESUMEN"}</definedName>
    <definedName name="AA_1" localSheetId="15" hidden="1">{#N/A,#N/A,TRUE,"INGENIERIA";#N/A,#N/A,TRUE,"COMPRAS";#N/A,#N/A,TRUE,"DIRECCION";#N/A,#N/A,TRUE,"RESUMEN"}</definedName>
    <definedName name="AA_1" hidden="1">{#N/A,#N/A,TRUE,"INGENIERIA";#N/A,#N/A,TRUE,"COMPRAS";#N/A,#N/A,TRUE,"DIRECCION";#N/A,#N/A,TRUE,"RESUMEN"}</definedName>
    <definedName name="AA_2" localSheetId="15" hidden="1">{#N/A,#N/A,TRUE,"INGENIERIA";#N/A,#N/A,TRUE,"COMPRAS";#N/A,#N/A,TRUE,"DIRECCION";#N/A,#N/A,TRUE,"RESUMEN"}</definedName>
    <definedName name="AA_2" hidden="1">{#N/A,#N/A,TRUE,"INGENIERIA";#N/A,#N/A,TRUE,"COMPRAS";#N/A,#N/A,TRUE,"DIRECCION";#N/A,#N/A,TRUE,"RESUMEN"}</definedName>
    <definedName name="AAA" localSheetId="13">#REF!</definedName>
    <definedName name="AAA" localSheetId="12">#REF!</definedName>
    <definedName name="AAA" localSheetId="19">#REF!</definedName>
    <definedName name="AAA" localSheetId="1">#REF!</definedName>
    <definedName name="AAA" localSheetId="16">#REF!</definedName>
    <definedName name="AAA" localSheetId="17">#REF!</definedName>
    <definedName name="AAA" localSheetId="0">#REF!</definedName>
    <definedName name="AAA" localSheetId="2">#REF!</definedName>
    <definedName name="AAA">#REF!</definedName>
    <definedName name="AAAAAAAAAA" localSheetId="13">#REF!</definedName>
    <definedName name="AAAAAAAAAA" localSheetId="12">#REF!</definedName>
    <definedName name="AAAAAAAAAA" localSheetId="19">#REF!</definedName>
    <definedName name="AAAAAAAAAA" localSheetId="1">#REF!</definedName>
    <definedName name="AAAAAAAAAA" localSheetId="16">#REF!</definedName>
    <definedName name="AAAAAAAAAA" localSheetId="17">#REF!</definedName>
    <definedName name="AAAAAAAAAA" localSheetId="0">#REF!</definedName>
    <definedName name="AAAAAAAAAA" localSheetId="2">#REF!</definedName>
    <definedName name="AAAAAAAAAA">#REF!</definedName>
    <definedName name="AAAAAAAAAAAAAAAAAAAA" localSheetId="13">#REF!</definedName>
    <definedName name="AAAAAAAAAAAAAAAAAAAA" localSheetId="12">#REF!</definedName>
    <definedName name="AAAAAAAAAAAAAAAAAAAA" localSheetId="19">#REF!</definedName>
    <definedName name="AAAAAAAAAAAAAAAAAAAA" localSheetId="1">#REF!</definedName>
    <definedName name="AAAAAAAAAAAAAAAAAAAA" localSheetId="16">#REF!</definedName>
    <definedName name="AAAAAAAAAAAAAAAAAAAA" localSheetId="17">#REF!</definedName>
    <definedName name="AAAAAAAAAAAAAAAAAAAA" localSheetId="0">#REF!</definedName>
    <definedName name="AAAAAAAAAAAAAAAAAAAA" localSheetId="2">#REF!</definedName>
    <definedName name="AAAAAAAAAAAAAAAAAAAA">#REF!</definedName>
    <definedName name="aaaaas" localSheetId="6"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[10]AASHTO!$A$14:$F$17</definedName>
    <definedName name="AADOQUINVEH" localSheetId="13">#REF!</definedName>
    <definedName name="AADOQUINVEH" localSheetId="12">#REF!</definedName>
    <definedName name="AADOQUINVEH" localSheetId="19">#REF!</definedName>
    <definedName name="AADOQUINVEH" localSheetId="1">#REF!</definedName>
    <definedName name="AADOQUINVEH" localSheetId="16">#REF!</definedName>
    <definedName name="AADOQUINVEH" localSheetId="17">#REF!</definedName>
    <definedName name="AADOQUINVEH" localSheetId="0">#REF!</definedName>
    <definedName name="AADOQUINVEH" localSheetId="2">#REF!</definedName>
    <definedName name="AADOQUINVEH">#REF!</definedName>
    <definedName name="Aanden" localSheetId="13">#REF!</definedName>
    <definedName name="Aanden" localSheetId="6">'[17]Tramo 1'!$G$14</definedName>
    <definedName name="Aanden" localSheetId="19">#REF!</definedName>
    <definedName name="Aanden" localSheetId="0">'[18]Tramo 1'!$G$14</definedName>
    <definedName name="Aanden" localSheetId="2">#REF!</definedName>
    <definedName name="Aanden">#REF!</definedName>
    <definedName name="AANDENES" localSheetId="13">#REF!</definedName>
    <definedName name="AANDENES" localSheetId="12">#REF!</definedName>
    <definedName name="AANDENES" localSheetId="19">#REF!</definedName>
    <definedName name="AANDENES" localSheetId="1">#REF!</definedName>
    <definedName name="AANDENES" localSheetId="16">#REF!</definedName>
    <definedName name="AANDENES" localSheetId="17">#REF!</definedName>
    <definedName name="AANDENES" localSheetId="0">#REF!</definedName>
    <definedName name="AANDENES" localSheetId="2">#REF!</definedName>
    <definedName name="AANDENES">#REF!</definedName>
    <definedName name="AAS" localSheetId="13" hidden="1">{#N/A,#N/A,TRUE,"INGENIERIA";#N/A,#N/A,TRUE,"COMPRAS";#N/A,#N/A,TRUE,"DIRECCION";#N/A,#N/A,TRUE,"RESUMEN"}</definedName>
    <definedName name="AAS" localSheetId="6" hidden="1">{#N/A,#N/A,TRUE,"INGENIERIA";#N/A,#N/A,TRUE,"COMPRAS";#N/A,#N/A,TRUE,"DIRECCION";#N/A,#N/A,TRUE,"RESUMEN"}</definedName>
    <definedName name="AAS" localSheetId="12" hidden="1">{#N/A,#N/A,TRUE,"INGENIERIA";#N/A,#N/A,TRUE,"COMPRAS";#N/A,#N/A,TRUE,"DIRECCION";#N/A,#N/A,TRUE,"RESUMEN"}</definedName>
    <definedName name="AAS" localSheetId="19" hidden="1">{#N/A,#N/A,TRUE,"INGENIERIA";#N/A,#N/A,TRUE,"COMPRAS";#N/A,#N/A,TRUE,"DIRECCION";#N/A,#N/A,TRUE,"RESUMEN"}</definedName>
    <definedName name="AAS" localSheetId="15" hidden="1">{#N/A,#N/A,TRUE,"INGENIERIA";#N/A,#N/A,TRUE,"COMPRAS";#N/A,#N/A,TRUE,"DIRECCION";#N/A,#N/A,TRUE,"RESUMEN"}</definedName>
    <definedName name="AAS" localSheetId="1" hidden="1">{#N/A,#N/A,TRUE,"INGENIERIA";#N/A,#N/A,TRUE,"COMPRAS";#N/A,#N/A,TRUE,"DIRECCION";#N/A,#N/A,TRUE,"RESUMEN"}</definedName>
    <definedName name="AAS" localSheetId="16" hidden="1">{#N/A,#N/A,TRUE,"INGENIERIA";#N/A,#N/A,TRUE,"COMPRAS";#N/A,#N/A,TRUE,"DIRECCION";#N/A,#N/A,TRUE,"RESUMEN"}</definedName>
    <definedName name="AAS" localSheetId="17" hidden="1">{#N/A,#N/A,TRUE,"INGENIERIA";#N/A,#N/A,TRUE,"COMPRAS";#N/A,#N/A,TRUE,"DIRECCION";#N/A,#N/A,TRUE,"RESUMEN"}</definedName>
    <definedName name="AAS" hidden="1">{#N/A,#N/A,TRUE,"INGENIERIA";#N/A,#N/A,TRUE,"COMPRAS";#N/A,#N/A,TRUE,"DIRECCION";#N/A,#N/A,TRUE,"RESUMEN"}</definedName>
    <definedName name="AAS_1" localSheetId="15" hidden="1">{#N/A,#N/A,TRUE,"INGENIERIA";#N/A,#N/A,TRUE,"COMPRAS";#N/A,#N/A,TRUE,"DIRECCION";#N/A,#N/A,TRUE,"RESUMEN"}</definedName>
    <definedName name="AAS_1" hidden="1">{#N/A,#N/A,TRUE,"INGENIERIA";#N/A,#N/A,TRUE,"COMPRAS";#N/A,#N/A,TRUE,"DIRECCION";#N/A,#N/A,TRUE,"RESUMEN"}</definedName>
    <definedName name="AAS_2" localSheetId="15" hidden="1">{#N/A,#N/A,TRUE,"INGENIERIA";#N/A,#N/A,TRUE,"COMPRAS";#N/A,#N/A,TRUE,"DIRECCION";#N/A,#N/A,TRUE,"RESUMEN"}</definedName>
    <definedName name="AAS_2" hidden="1">{#N/A,#N/A,TRUE,"INGENIERIA";#N/A,#N/A,TRUE,"COMPRAS";#N/A,#N/A,TRUE,"DIRECCION";#N/A,#N/A,TRUE,"RESUMEN"}</definedName>
    <definedName name="abc" localSheetId="13">#REF!</definedName>
    <definedName name="abc" localSheetId="12">#REF!</definedName>
    <definedName name="abc" localSheetId="19">#REF!</definedName>
    <definedName name="abc" localSheetId="1">#REF!</definedName>
    <definedName name="abc" localSheetId="16">#REF!</definedName>
    <definedName name="abc" localSheetId="17">#REF!</definedName>
    <definedName name="abc" localSheetId="0">#REF!</definedName>
    <definedName name="abc" localSheetId="2">#REF!</definedName>
    <definedName name="abc">#REF!</definedName>
    <definedName name="ABCD" localSheetId="13" hidden="1">#REF!</definedName>
    <definedName name="ABCD" localSheetId="6" hidden="1">#REF!</definedName>
    <definedName name="ABCD" localSheetId="12" hidden="1">#REF!</definedName>
    <definedName name="ABCD" localSheetId="19" hidden="1">#REF!</definedName>
    <definedName name="ABCD" localSheetId="1" hidden="1">#REF!</definedName>
    <definedName name="ABCD" localSheetId="16" hidden="1">#REF!</definedName>
    <definedName name="ABCD" localSheetId="17" hidden="1">#REF!</definedName>
    <definedName name="ABCD" localSheetId="0" hidden="1">#REF!</definedName>
    <definedName name="ABCD" localSheetId="2" hidden="1">#REF!</definedName>
    <definedName name="ABCD" hidden="1">#REF!</definedName>
    <definedName name="ABCDE" localSheetId="13" hidden="1">#REF!</definedName>
    <definedName name="ABCDE" localSheetId="6" hidden="1">#REF!</definedName>
    <definedName name="ABCDE" localSheetId="12" hidden="1">#REF!</definedName>
    <definedName name="ABCDE" localSheetId="19" hidden="1">#REF!</definedName>
    <definedName name="ABCDE" localSheetId="1" hidden="1">#REF!</definedName>
    <definedName name="ABCDE" localSheetId="16" hidden="1">#REF!</definedName>
    <definedName name="ABCDE" localSheetId="17" hidden="1">#REF!</definedName>
    <definedName name="ABCDE" localSheetId="0" hidden="1">#REF!</definedName>
    <definedName name="ABCDE" localSheetId="2" hidden="1">#REF!</definedName>
    <definedName name="ABCDE" hidden="1">#REF!</definedName>
    <definedName name="ABG">[10]AASHTO!$A$2:$F$5</definedName>
    <definedName name="ABR" localSheetId="13">#REF!</definedName>
    <definedName name="ABR" localSheetId="12">#REF!</definedName>
    <definedName name="ABR" localSheetId="19">#REF!</definedName>
    <definedName name="ABR" localSheetId="1">#REF!</definedName>
    <definedName name="ABR" localSheetId="16">#REF!</definedName>
    <definedName name="ABR" localSheetId="17">#REF!</definedName>
    <definedName name="ABR" localSheetId="0">#REF!</definedName>
    <definedName name="ABR" localSheetId="2">#REF!</definedName>
    <definedName name="ABR">#REF!</definedName>
    <definedName name="ac">[19]MEMORIAS!$G$68</definedName>
    <definedName name="ACALZADA" localSheetId="13">#REF!</definedName>
    <definedName name="Acalzada" localSheetId="12">#REF!</definedName>
    <definedName name="ACALZADA" localSheetId="19">#REF!</definedName>
    <definedName name="ACALZADA" localSheetId="1">#REF!</definedName>
    <definedName name="ACALZADA" localSheetId="16">#REF!</definedName>
    <definedName name="ACALZADA" localSheetId="17">#REF!</definedName>
    <definedName name="ACALZADA" localSheetId="0">#REF!</definedName>
    <definedName name="ACALZADA" localSheetId="2">#REF!</definedName>
    <definedName name="ACALZADA">#REF!</definedName>
    <definedName name="AccessDatabase" hidden="1">"C:\C-314\VOLUMENES\volfin4.mdb"</definedName>
    <definedName name="Acicloruta" localSheetId="13">#REF!</definedName>
    <definedName name="Acicloruta" localSheetId="6">'[17]Tramo 1'!$G$16</definedName>
    <definedName name="Acicloruta" localSheetId="19">#REF!</definedName>
    <definedName name="Acicloruta" localSheetId="0">'[18]Tramo 1'!$G$16</definedName>
    <definedName name="Acicloruta" localSheetId="2">#REF!</definedName>
    <definedName name="Acicloruta">#REF!</definedName>
    <definedName name="Actividad" localSheetId="13">#REF!</definedName>
    <definedName name="Actividad" localSheetId="19">#REF!</definedName>
    <definedName name="Actividad" localSheetId="2">#REF!</definedName>
    <definedName name="Actividad">#REF!</definedName>
    <definedName name="ADFGSDB" localSheetId="6" hidden="1">{"via1",#N/A,TRUE,"general";"via2",#N/A,TRUE,"general";"via3",#N/A,TRUE,"general"}</definedName>
    <definedName name="ADFGSDB" localSheetId="15"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6"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localSheetId="15"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xcavacion" localSheetId="13">#REF!</definedName>
    <definedName name="Aexcavacion" localSheetId="19">#REF!</definedName>
    <definedName name="Aexcavacion" localSheetId="2">#REF!</definedName>
    <definedName name="Aexcavacion">#REF!</definedName>
    <definedName name="afdsw" localSheetId="6"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localSheetId="15"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O" localSheetId="13">#REF!</definedName>
    <definedName name="AGO" localSheetId="12">#REF!</definedName>
    <definedName name="AGO" localSheetId="19">#REF!</definedName>
    <definedName name="AGO" localSheetId="1">#REF!</definedName>
    <definedName name="AGO" localSheetId="16">#REF!</definedName>
    <definedName name="AGO" localSheetId="17">#REF!</definedName>
    <definedName name="AGO" localSheetId="0">#REF!</definedName>
    <definedName name="AGO" localSheetId="2">#REF!</definedName>
    <definedName name="AGO">#REF!</definedName>
    <definedName name="agua">[20]criterio!$B$91:$B$93</definedName>
    <definedName name="aiu" localSheetId="12">[21]AIU!$I$121</definedName>
    <definedName name="aiu">[22]AIU!$I$121</definedName>
    <definedName name="AIU_ADMON" localSheetId="12">[23]DATOS!$D$8</definedName>
    <definedName name="AIU_ADMON">[24]DATOS!$D$8</definedName>
    <definedName name="AIU_IMP" localSheetId="12">[23]DATOS!$D$9</definedName>
    <definedName name="AIU_IMP">[24]DATOS!$D$9</definedName>
    <definedName name="AIU_UTIL" localSheetId="12">[23]DATOS!$D$10</definedName>
    <definedName name="AIU_UTIL">[24]DATOS!$D$10</definedName>
    <definedName name="Ajuste" localSheetId="12">[25]Datos!$B$11</definedName>
    <definedName name="Ajuste">[26]Datos!$B$11</definedName>
    <definedName name="Ambien" hidden="1">#REF!</definedName>
    <definedName name="AMBIENTAL" localSheetId="13">#REF!</definedName>
    <definedName name="AMBIENTAL" localSheetId="12">#REF!</definedName>
    <definedName name="AMBIENTAL" localSheetId="19">#REF!</definedName>
    <definedName name="AMBIENTAL" localSheetId="1">#REF!</definedName>
    <definedName name="AMBIENTAL" localSheetId="16">#REF!</definedName>
    <definedName name="AMBIENTAL" localSheetId="17">#REF!</definedName>
    <definedName name="AMBIENTAL" localSheetId="0">#REF!</definedName>
    <definedName name="AMBIENTAL" localSheetId="2">#REF!</definedName>
    <definedName name="AMBIENTAL">#REF!</definedName>
    <definedName name="ANDEN">[27]PRECIOS!$D$55:$D$62</definedName>
    <definedName name="Andenes" localSheetId="13">#REF!</definedName>
    <definedName name="Andenes" localSheetId="19">#REF!</definedName>
    <definedName name="Andenes" localSheetId="2">#REF!</definedName>
    <definedName name="Andenes">#REF!</definedName>
    <definedName name="apoyo">'[28]RESUMEN CIERRE '!$G$136</definedName>
    <definedName name="aqaq" localSheetId="6" hidden="1">{"TAB1",#N/A,TRUE,"GENERAL";"TAB2",#N/A,TRUE,"GENERAL";"TAB3",#N/A,TRUE,"GENERAL";"TAB4",#N/A,TRUE,"GENERAL";"TAB5",#N/A,TRUE,"GENERAL"}</definedName>
    <definedName name="aqaq" localSheetId="15"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EA" localSheetId="13">#REF!</definedName>
    <definedName name="AREA" localSheetId="12">#REF!</definedName>
    <definedName name="AREA" localSheetId="19">#REF!</definedName>
    <definedName name="AREA" localSheetId="1">#REF!</definedName>
    <definedName name="AREA" localSheetId="16">#REF!</definedName>
    <definedName name="AREA" localSheetId="17">#REF!</definedName>
    <definedName name="AREA" localSheetId="0">#REF!</definedName>
    <definedName name="AREA" localSheetId="2">#REF!</definedName>
    <definedName name="AREA">#REF!</definedName>
    <definedName name="_xlnm.Print_Area" localSheetId="3">AIU!$A$1:$M$92</definedName>
    <definedName name="_xlnm.Print_Area" localSheetId="5">'AIU AMBIENTAL-BIOSEG'!$B$1:$L$42</definedName>
    <definedName name="_xlnm.Print_Area" localSheetId="8">'AIU DCyCE'!$B$1:$L$40</definedName>
    <definedName name="_xlnm.Print_Area" localSheetId="10">'AIU PMT'!$B$1:$L$40</definedName>
    <definedName name="_xlnm.Print_Area" localSheetId="13">AJUSTES!$B$2:$G$47</definedName>
    <definedName name="_xlnm.Print_Area" localSheetId="4">AMBIENTAL!$B$1:$O$153</definedName>
    <definedName name="_xlnm.Print_Area" localSheetId="6">BIOSEGURIDAD!$B$1:$R$39</definedName>
    <definedName name="_xlnm.Print_Area" localSheetId="12">'COMPENSAC-EVALUAC-SEG-SDA'!$A$1:$J$18</definedName>
    <definedName name="_xlnm.Print_Area" localSheetId="19">CONSULTORIA!$B$2:$L$120</definedName>
    <definedName name="_xlnm.Print_Area" localSheetId="7">DCyCE!$B$3:$M$78</definedName>
    <definedName name="_xlnm.Print_Area" localSheetId="14">DESGLOCES!$B$1:$G$1642</definedName>
    <definedName name="_xlnm.Print_Area" localSheetId="15">DESGLOSES!$B$1:$G$3089</definedName>
    <definedName name="_xlnm.Print_Area" localSheetId="11">'ENSAYOS-OBRA'!$A$1:$G$26</definedName>
    <definedName name="_xlnm.Print_Area" localSheetId="18">'EPP CONSULTORIA'!$B$1:$O$32</definedName>
    <definedName name="_xlnm.Print_Area" localSheetId="1">'FORMULARIO 1-PPTO OFICIAL'!$A$10:$L$357</definedName>
    <definedName name="_xlnm.Print_Area" localSheetId="16">'PAGO PRODUC IDU-DISEÑO'!$B$1:$F$47</definedName>
    <definedName name="_xlnm.Print_Area" localSheetId="17">'PAGO PRODUC-3ros -DISEÑO'!$B$1:$E$21</definedName>
    <definedName name="_xlnm.Print_Area" localSheetId="9">PMT!$B$1:$AE$41</definedName>
    <definedName name="_xlnm.Print_Area" localSheetId="0">'PPTO GRAL G4'!$B$1:$I$369</definedName>
    <definedName name="_xlnm.Print_Area" localSheetId="2">PRELIMINARES!$A$1:$K$86</definedName>
    <definedName name="_xlnm.Print_Area">#REF!</definedName>
    <definedName name="ASD" localSheetId="6" hidden="1">{"via1",#N/A,TRUE,"general";"via2",#N/A,TRUE,"general";"via3",#N/A,TRUE,"general"}</definedName>
    <definedName name="ASD" localSheetId="15"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localSheetId="15"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localSheetId="15"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localSheetId="15"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eparador" localSheetId="13">#REF!</definedName>
    <definedName name="Aseparador" localSheetId="6">'[17]Tramo 1'!$G$17</definedName>
    <definedName name="Aseparador" localSheetId="19">#REF!</definedName>
    <definedName name="Aseparador" localSheetId="0">'[18]Tramo 1'!$G$17</definedName>
    <definedName name="Aseparador" localSheetId="2">#REF!</definedName>
    <definedName name="Aseparador">#REF!</definedName>
    <definedName name="asfasd" localSheetId="6" hidden="1">{"via1",#N/A,TRUE,"general";"via2",#N/A,TRUE,"general";"via3",#N/A,TRUE,"general"}</definedName>
    <definedName name="asfasd" localSheetId="15"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localSheetId="15"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6" hidden="1">{"TAB1",#N/A,TRUE,"GENERAL";"TAB2",#N/A,TRUE,"GENERAL";"TAB3",#N/A,TRUE,"GENERAL";"TAB4",#N/A,TRUE,"GENERAL";"TAB5",#N/A,TRUE,"GENERAL"}</definedName>
    <definedName name="asff" localSheetId="15"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localSheetId="15"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 localSheetId="13">#REF!</definedName>
    <definedName name="aspecto" localSheetId="19">#REF!</definedName>
    <definedName name="aspecto" localSheetId="2">#REF!</definedName>
    <definedName name="aspecto">#REF!</definedName>
    <definedName name="AU" localSheetId="13">'[15]CIRCUITOS CODENSA'!#REF!</definedName>
    <definedName name="AU" localSheetId="12">'[15]CIRCUITOS CODENSA'!#REF!</definedName>
    <definedName name="AU" localSheetId="19">'[15]CIRCUITOS CODENSA'!#REF!</definedName>
    <definedName name="AU" localSheetId="1">'[15]CIRCUITOS CODENSA'!#REF!</definedName>
    <definedName name="AU" localSheetId="16">'[15]CIRCUITOS CODENSA'!#REF!</definedName>
    <definedName name="AU" localSheetId="17">'[15]CIRCUITOS CODENSA'!#REF!</definedName>
    <definedName name="AU" localSheetId="2">'[15]CIRCUITOS CODENSA'!#REF!</definedName>
    <definedName name="AU">'[15]CIRCUITOS CODENSA'!#REF!</definedName>
    <definedName name="AUTOPISTA" localSheetId="13">'[15]CIRCUITOS CODENSA'!#REF!</definedName>
    <definedName name="AUTOPISTA" localSheetId="12">'[15]CIRCUITOS CODENSA'!#REF!</definedName>
    <definedName name="AUTOPISTA" localSheetId="19">'[15]CIRCUITOS CODENSA'!#REF!</definedName>
    <definedName name="AUTOPISTA" localSheetId="16">'[15]CIRCUITOS CODENSA'!#REF!</definedName>
    <definedName name="AUTOPISTA" localSheetId="17">'[15]CIRCUITOS CODENSA'!#REF!</definedName>
    <definedName name="AUTOPISTA" localSheetId="2">'[15]CIRCUITOS CODENSA'!#REF!</definedName>
    <definedName name="AUTOPISTA">'[15]CIRCUITOS CODENSA'!#REF!</definedName>
    <definedName name="Averde" localSheetId="13">#REF!</definedName>
    <definedName name="Averde" localSheetId="19">#REF!</definedName>
    <definedName name="Averde" localSheetId="2">#REF!</definedName>
    <definedName name="Averde">#REF!</definedName>
    <definedName name="azaz" localSheetId="6" hidden="1">{"TAB1",#N/A,TRUE,"GENERAL";"TAB2",#N/A,TRUE,"GENERAL";"TAB3",#N/A,TRUE,"GENERAL";"TAB4",#N/A,TRUE,"GENERAL";"TAB5",#N/A,TRUE,"GENERAL"}</definedName>
    <definedName name="azaz" localSheetId="15"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onaverde" localSheetId="13">#REF!</definedName>
    <definedName name="Azonaverde" localSheetId="19">#REF!</definedName>
    <definedName name="Azonaverde" localSheetId="2">#REF!</definedName>
    <definedName name="Azonaverde">#REF!</definedName>
    <definedName name="b" localSheetId="13">#REF!</definedName>
    <definedName name="b" localSheetId="12">#REF!</definedName>
    <definedName name="b" localSheetId="19">#REF!</definedName>
    <definedName name="b" localSheetId="1">#REF!</definedName>
    <definedName name="b" localSheetId="16">#REF!</definedName>
    <definedName name="b" localSheetId="17">#REF!</definedName>
    <definedName name="b" localSheetId="0">#REF!</definedName>
    <definedName name="b" localSheetId="2">#REF!</definedName>
    <definedName name="b">#REF!</definedName>
    <definedName name="B_impresión_IM" localSheetId="13">#REF!</definedName>
    <definedName name="B_impresión_IM" localSheetId="12">#REF!</definedName>
    <definedName name="B_impresión_IM" localSheetId="19">#REF!</definedName>
    <definedName name="B_impresión_IM" localSheetId="1">#REF!</definedName>
    <definedName name="B_impresión_IM" localSheetId="16">#REF!</definedName>
    <definedName name="B_impresión_IM" localSheetId="17">#REF!</definedName>
    <definedName name="B_impresión_IM" localSheetId="0">#REF!</definedName>
    <definedName name="B_impresión_IM" localSheetId="2">#REF!</definedName>
    <definedName name="B_impresión_IM">#REF!</definedName>
    <definedName name="BANCO" localSheetId="13">#REF!</definedName>
    <definedName name="BANCO" localSheetId="12">#REF!</definedName>
    <definedName name="BANCO" localSheetId="19">#REF!</definedName>
    <definedName name="BANCO" localSheetId="1">#REF!</definedName>
    <definedName name="BANCO" localSheetId="16">#REF!</definedName>
    <definedName name="BANCO" localSheetId="17">#REF!</definedName>
    <definedName name="BANCO" localSheetId="0">#REF!</definedName>
    <definedName name="BANCO" localSheetId="2">#REF!</definedName>
    <definedName name="BANCO">#REF!</definedName>
    <definedName name="_xlnm.Database">#REF!</definedName>
    <definedName name="bbbbbb" localSheetId="6" hidden="1">{"via1",#N/A,TRUE,"general";"via2",#N/A,TRUE,"general";"via3",#N/A,TRUE,"general"}</definedName>
    <definedName name="bbbbbb" localSheetId="15"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localSheetId="15"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6" hidden="1">{"via1",#N/A,TRUE,"general";"via2",#N/A,TRUE,"general";"via3",#N/A,TRUE,"general"}</definedName>
    <definedName name="BDFB" localSheetId="15"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BDFDFBH">'[29]COSTOS OFICINA'!#REF!</definedName>
    <definedName name="BDFBGDFG">#REF!</definedName>
    <definedName name="BDFGDG" localSheetId="6"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localSheetId="15"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GDFG">#REF!</definedName>
    <definedName name="bfnfv" localSheetId="6"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localSheetId="15"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localSheetId="15"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localSheetId="15"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6" hidden="1">{"via1",#N/A,TRUE,"general";"via2",#N/A,TRUE,"general";"via3",#N/A,TRUE,"general"}</definedName>
    <definedName name="bgvfcdx" localSheetId="15"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mestre">'[30]ESTADO RED'!$E$8</definedName>
    <definedName name="BL" localSheetId="13">'[15]CIRCUITOS CODENSA'!#REF!</definedName>
    <definedName name="BL" localSheetId="12">'[15]CIRCUITOS CODENSA'!#REF!</definedName>
    <definedName name="BL" localSheetId="19">'[15]CIRCUITOS CODENSA'!#REF!</definedName>
    <definedName name="BL" localSheetId="16">'[15]CIRCUITOS CODENSA'!#REF!</definedName>
    <definedName name="BL" localSheetId="17">'[15]CIRCUITOS CODENSA'!#REF!</definedName>
    <definedName name="BL" localSheetId="2">'[15]CIRCUITOS CODENSA'!#REF!</definedName>
    <definedName name="BL">'[15]CIRCUITOS CODENSA'!#REF!</definedName>
    <definedName name="BO" localSheetId="13">'[15]CIRCUITOS CODENSA'!#REF!</definedName>
    <definedName name="BO" localSheetId="12">'[15]CIRCUITOS CODENSA'!#REF!</definedName>
    <definedName name="BO" localSheetId="19">'[15]CIRCUITOS CODENSA'!#REF!</definedName>
    <definedName name="BO" localSheetId="16">'[15]CIRCUITOS CODENSA'!#REF!</definedName>
    <definedName name="BO" localSheetId="17">'[15]CIRCUITOS CODENSA'!#REF!</definedName>
    <definedName name="BO" localSheetId="2">'[15]CIRCUITOS CODENSA'!#REF!</definedName>
    <definedName name="BO">'[15]CIRCUITOS CODENSA'!#REF!</definedName>
    <definedName name="br" localSheetId="6" hidden="1">{"TAB1",#N/A,TRUE,"GENERAL";"TAB2",#N/A,TRUE,"GENERAL";"TAB3",#N/A,TRUE,"GENERAL";"TAB4",#N/A,TRUE,"GENERAL";"TAB5",#N/A,TRUE,"GENERAL"}</definedName>
    <definedName name="br" localSheetId="15"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6" hidden="1">{"via1",#N/A,TRUE,"general";"via2",#N/A,TRUE,"general";"via3",#N/A,TRUE,"general"}</definedName>
    <definedName name="bsb" localSheetId="15"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6" hidden="1">{"via1",#N/A,TRUE,"general";"via2",#N/A,TRUE,"general";"via3",#N/A,TRUE,"general"}</definedName>
    <definedName name="bt" localSheetId="15"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6" hidden="1">{"TAB1",#N/A,TRUE,"GENERAL";"TAB2",#N/A,TRUE,"GENERAL";"TAB3",#N/A,TRUE,"GENERAL";"TAB4",#N/A,TRUE,"GENERAL";"TAB5",#N/A,TRUE,"GENERAL"}</definedName>
    <definedName name="bvbc" localSheetId="15"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localSheetId="15"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GDFGDFG">#REF!</definedName>
    <definedName name="bvn" localSheetId="6" hidden="1">{"via1",#N/A,TRUE,"general";"via2",#N/A,TRUE,"general";"via3",#N/A,TRUE,"general"}</definedName>
    <definedName name="bvn" localSheetId="15"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localSheetId="15"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ANT1.1" localSheetId="13">#REF!</definedName>
    <definedName name="CANT1.1" localSheetId="12">#REF!</definedName>
    <definedName name="CANT1.1" localSheetId="19">#REF!</definedName>
    <definedName name="CANT1.1" localSheetId="1">#REF!</definedName>
    <definedName name="CANT1.1" localSheetId="16">#REF!</definedName>
    <definedName name="CANT1.1" localSheetId="17">#REF!</definedName>
    <definedName name="CANT1.1" localSheetId="0">#REF!</definedName>
    <definedName name="CANT1.1" localSheetId="2">#REF!</definedName>
    <definedName name="CANT1.1">#REF!</definedName>
    <definedName name="CANT1.2" localSheetId="13">#REF!</definedName>
    <definedName name="CANT1.2" localSheetId="12">#REF!</definedName>
    <definedName name="CANT1.2" localSheetId="19">#REF!</definedName>
    <definedName name="CANT1.2" localSheetId="1">#REF!</definedName>
    <definedName name="CANT1.2" localSheetId="16">#REF!</definedName>
    <definedName name="CANT1.2" localSheetId="17">#REF!</definedName>
    <definedName name="CANT1.2" localSheetId="0">#REF!</definedName>
    <definedName name="CANT1.2" localSheetId="2">#REF!</definedName>
    <definedName name="CANT1.2">#REF!</definedName>
    <definedName name="CANT1.3" localSheetId="13">#REF!</definedName>
    <definedName name="CANT1.3" localSheetId="12">#REF!</definedName>
    <definedName name="CANT1.3" localSheetId="19">#REF!</definedName>
    <definedName name="CANT1.3" localSheetId="1">#REF!</definedName>
    <definedName name="CANT1.3" localSheetId="16">#REF!</definedName>
    <definedName name="CANT1.3" localSheetId="17">#REF!</definedName>
    <definedName name="CANT1.3" localSheetId="0">#REF!</definedName>
    <definedName name="CANT1.3" localSheetId="2">#REF!</definedName>
    <definedName name="CANT1.3">#REF!</definedName>
    <definedName name="CANT1.5" localSheetId="13">#REF!</definedName>
    <definedName name="CANT1.5" localSheetId="12">#REF!</definedName>
    <definedName name="CANT1.5" localSheetId="19">#REF!</definedName>
    <definedName name="CANT1.5" localSheetId="1">#REF!</definedName>
    <definedName name="CANT1.5" localSheetId="16">#REF!</definedName>
    <definedName name="CANT1.5" localSheetId="17">#REF!</definedName>
    <definedName name="CANT1.5" localSheetId="0">#REF!</definedName>
    <definedName name="CANT1.5" localSheetId="2">#REF!</definedName>
    <definedName name="CANT1.5">#REF!</definedName>
    <definedName name="CANT1.6" localSheetId="13">#REF!</definedName>
    <definedName name="CANT1.6" localSheetId="12">#REF!</definedName>
    <definedName name="CANT1.6" localSheetId="19">#REF!</definedName>
    <definedName name="CANT1.6" localSheetId="1">#REF!</definedName>
    <definedName name="CANT1.6" localSheetId="16">#REF!</definedName>
    <definedName name="CANT1.6" localSheetId="17">#REF!</definedName>
    <definedName name="CANT1.6" localSheetId="0">#REF!</definedName>
    <definedName name="CANT1.6" localSheetId="2">#REF!</definedName>
    <definedName name="CANT1.6">#REF!</definedName>
    <definedName name="CANT1.7" localSheetId="13">#REF!</definedName>
    <definedName name="CANT1.7" localSheetId="12">#REF!</definedName>
    <definedName name="CANT1.7" localSheetId="19">#REF!</definedName>
    <definedName name="CANT1.7" localSheetId="1">#REF!</definedName>
    <definedName name="CANT1.7" localSheetId="16">#REF!</definedName>
    <definedName name="CANT1.7" localSheetId="17">#REF!</definedName>
    <definedName name="CANT1.7" localSheetId="0">#REF!</definedName>
    <definedName name="CANT1.7" localSheetId="2">#REF!</definedName>
    <definedName name="CANT1.7">#REF!</definedName>
    <definedName name="CANT1.9" localSheetId="13">#REF!</definedName>
    <definedName name="CANT1.9" localSheetId="12">#REF!</definedName>
    <definedName name="CANT1.9" localSheetId="19">#REF!</definedName>
    <definedName name="CANT1.9" localSheetId="1">#REF!</definedName>
    <definedName name="CANT1.9" localSheetId="16">#REF!</definedName>
    <definedName name="CANT1.9" localSheetId="17">#REF!</definedName>
    <definedName name="CANT1.9" localSheetId="0">#REF!</definedName>
    <definedName name="CANT1.9" localSheetId="2">#REF!</definedName>
    <definedName name="CANT1.9">#REF!</definedName>
    <definedName name="CANT2.11" localSheetId="13">#REF!</definedName>
    <definedName name="CANT2.11" localSheetId="12">#REF!</definedName>
    <definedName name="CANT2.11" localSheetId="19">#REF!</definedName>
    <definedName name="CANT2.11" localSheetId="1">#REF!</definedName>
    <definedName name="CANT2.11" localSheetId="16">#REF!</definedName>
    <definedName name="CANT2.11" localSheetId="17">#REF!</definedName>
    <definedName name="CANT2.11" localSheetId="0">#REF!</definedName>
    <definedName name="CANT2.11" localSheetId="2">#REF!</definedName>
    <definedName name="CANT2.11">#REF!</definedName>
    <definedName name="CANT2.12" localSheetId="13">#REF!</definedName>
    <definedName name="CANT2.12" localSheetId="12">#REF!</definedName>
    <definedName name="CANT2.12" localSheetId="19">#REF!</definedName>
    <definedName name="CANT2.12" localSheetId="1">#REF!</definedName>
    <definedName name="CANT2.12" localSheetId="16">#REF!</definedName>
    <definedName name="CANT2.12" localSheetId="17">#REF!</definedName>
    <definedName name="CANT2.12" localSheetId="0">#REF!</definedName>
    <definedName name="CANT2.12" localSheetId="2">#REF!</definedName>
    <definedName name="CANT2.12">#REF!</definedName>
    <definedName name="CANT2.2" localSheetId="13">#REF!</definedName>
    <definedName name="CANT2.2" localSheetId="12">#REF!</definedName>
    <definedName name="CANT2.2" localSheetId="19">#REF!</definedName>
    <definedName name="CANT2.2" localSheetId="1">#REF!</definedName>
    <definedName name="CANT2.2" localSheetId="16">#REF!</definedName>
    <definedName name="CANT2.2" localSheetId="17">#REF!</definedName>
    <definedName name="CANT2.2" localSheetId="0">#REF!</definedName>
    <definedName name="CANT2.2" localSheetId="2">#REF!</definedName>
    <definedName name="CANT2.2">#REF!</definedName>
    <definedName name="CANT2.3" localSheetId="13">#REF!</definedName>
    <definedName name="CANT2.3" localSheetId="12">#REF!</definedName>
    <definedName name="CANT2.3" localSheetId="19">#REF!</definedName>
    <definedName name="CANT2.3" localSheetId="1">#REF!</definedName>
    <definedName name="CANT2.3" localSheetId="16">#REF!</definedName>
    <definedName name="CANT2.3" localSheetId="17">#REF!</definedName>
    <definedName name="CANT2.3" localSheetId="0">#REF!</definedName>
    <definedName name="CANT2.3" localSheetId="2">#REF!</definedName>
    <definedName name="CANT2.3">#REF!</definedName>
    <definedName name="CANT2.4" localSheetId="13">#REF!</definedName>
    <definedName name="CANT2.4" localSheetId="12">#REF!</definedName>
    <definedName name="CANT2.4" localSheetId="19">#REF!</definedName>
    <definedName name="CANT2.4" localSheetId="1">#REF!</definedName>
    <definedName name="CANT2.4" localSheetId="16">#REF!</definedName>
    <definedName name="CANT2.4" localSheetId="17">#REF!</definedName>
    <definedName name="CANT2.4" localSheetId="0">#REF!</definedName>
    <definedName name="CANT2.4" localSheetId="2">#REF!</definedName>
    <definedName name="CANT2.4">#REF!</definedName>
    <definedName name="CANT8.1" localSheetId="13">#REF!</definedName>
    <definedName name="CANT8.1" localSheetId="12">#REF!</definedName>
    <definedName name="CANT8.1" localSheetId="19">#REF!</definedName>
    <definedName name="CANT8.1" localSheetId="1">#REF!</definedName>
    <definedName name="CANT8.1" localSheetId="16">#REF!</definedName>
    <definedName name="CANT8.1" localSheetId="17">#REF!</definedName>
    <definedName name="CANT8.1" localSheetId="0">#REF!</definedName>
    <definedName name="CANT8.1" localSheetId="2">#REF!</definedName>
    <definedName name="CANT8.1">#REF!</definedName>
    <definedName name="CANT8.2" localSheetId="13">#REF!</definedName>
    <definedName name="CANT8.2" localSheetId="12">#REF!</definedName>
    <definedName name="CANT8.2" localSheetId="19">#REF!</definedName>
    <definedName name="CANT8.2" localSheetId="1">#REF!</definedName>
    <definedName name="CANT8.2" localSheetId="16">#REF!</definedName>
    <definedName name="CANT8.2" localSheetId="17">#REF!</definedName>
    <definedName name="CANT8.2" localSheetId="0">#REF!</definedName>
    <definedName name="CANT8.2" localSheetId="2">#REF!</definedName>
    <definedName name="CANT8.2">#REF!</definedName>
    <definedName name="CANT8.3" localSheetId="13">#REF!</definedName>
    <definedName name="CANT8.3" localSheetId="12">#REF!</definedName>
    <definedName name="CANT8.3" localSheetId="19">#REF!</definedName>
    <definedName name="CANT8.3" localSheetId="1">#REF!</definedName>
    <definedName name="CANT8.3" localSheetId="16">#REF!</definedName>
    <definedName name="CANT8.3" localSheetId="17">#REF!</definedName>
    <definedName name="CANT8.3" localSheetId="0">#REF!</definedName>
    <definedName name="CANT8.3" localSheetId="2">#REF!</definedName>
    <definedName name="CANT8.3">#REF!</definedName>
    <definedName name="CANT8.4" localSheetId="13">#REF!</definedName>
    <definedName name="CANT8.4" localSheetId="12">#REF!</definedName>
    <definedName name="CANT8.4" localSheetId="19">#REF!</definedName>
    <definedName name="CANT8.4" localSheetId="1">#REF!</definedName>
    <definedName name="CANT8.4" localSheetId="16">#REF!</definedName>
    <definedName name="CANT8.4" localSheetId="17">#REF!</definedName>
    <definedName name="CANT8.4" localSheetId="0">#REF!</definedName>
    <definedName name="CANT8.4" localSheetId="2">#REF!</definedName>
    <definedName name="CANT8.4">#REF!</definedName>
    <definedName name="CANT8.5" localSheetId="13">#REF!</definedName>
    <definedName name="CANT8.5" localSheetId="12">#REF!</definedName>
    <definedName name="CANT8.5" localSheetId="19">#REF!</definedName>
    <definedName name="CANT8.5" localSheetId="1">#REF!</definedName>
    <definedName name="CANT8.5" localSheetId="16">#REF!</definedName>
    <definedName name="CANT8.5" localSheetId="17">#REF!</definedName>
    <definedName name="CANT8.5" localSheetId="0">#REF!</definedName>
    <definedName name="CANT8.5" localSheetId="2">#REF!</definedName>
    <definedName name="CANT8.5">#REF!</definedName>
    <definedName name="CANT8.6" localSheetId="13">#REF!</definedName>
    <definedName name="CANT8.6" localSheetId="12">#REF!</definedName>
    <definedName name="CANT8.6" localSheetId="19">#REF!</definedName>
    <definedName name="CANT8.6" localSheetId="1">#REF!</definedName>
    <definedName name="CANT8.6" localSheetId="16">#REF!</definedName>
    <definedName name="CANT8.6" localSheetId="17">#REF!</definedName>
    <definedName name="CANT8.6" localSheetId="0">#REF!</definedName>
    <definedName name="CANT8.6" localSheetId="2">#REF!</definedName>
    <definedName name="CANT8.6">#REF!</definedName>
    <definedName name="CANT8.7" localSheetId="13">#REF!</definedName>
    <definedName name="CANT8.7" localSheetId="12">#REF!</definedName>
    <definedName name="CANT8.7" localSheetId="19">#REF!</definedName>
    <definedName name="CANT8.7" localSheetId="1">#REF!</definedName>
    <definedName name="CANT8.7" localSheetId="16">#REF!</definedName>
    <definedName name="CANT8.7" localSheetId="17">#REF!</definedName>
    <definedName name="CANT8.7" localSheetId="0">#REF!</definedName>
    <definedName name="CANT8.7" localSheetId="2">#REF!</definedName>
    <definedName name="CANT8.7">#REF!</definedName>
    <definedName name="captacion">[20]criterio!$B$34:$B$37</definedName>
    <definedName name="CARGO">[31]Datos!$C$38:$C$47</definedName>
    <definedName name="CARGO_CONTRATISTA">#REF!</definedName>
    <definedName name="CARGO_INTERVENTORIA">#REF!</definedName>
    <definedName name="casa" localSheetId="13">#REF!</definedName>
    <definedName name="casa" localSheetId="19">#REF!</definedName>
    <definedName name="casa" localSheetId="0">#REF!</definedName>
    <definedName name="casa" localSheetId="2">#REF!</definedName>
    <definedName name="casa">#REF!</definedName>
    <definedName name="causa">#REF!</definedName>
    <definedName name="CC" localSheetId="13">'[15]CIRCUITOS CODENSA'!#REF!</definedName>
    <definedName name="CC" localSheetId="12">'[15]CIRCUITOS CODENSA'!#REF!</definedName>
    <definedName name="CC" localSheetId="19">'[15]CIRCUITOS CODENSA'!#REF!</definedName>
    <definedName name="CC" localSheetId="16">'[15]CIRCUITOS CODENSA'!#REF!</definedName>
    <definedName name="CC" localSheetId="17">'[15]CIRCUITOS CODENSA'!#REF!</definedName>
    <definedName name="CC" localSheetId="0">'[15]CIRCUITOS CODENSA'!#REF!</definedName>
    <definedName name="CC" localSheetId="2">'[15]CIRCUITOS CODENSA'!#REF!</definedName>
    <definedName name="CC">'[15]CIRCUITOS CODENSA'!#REF!</definedName>
    <definedName name="ccccc" localSheetId="6"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6" hidden="1">{"via1",#N/A,TRUE,"general";"via2",#N/A,TRUE,"general";"via3",#N/A,TRUE,"general"}</definedName>
    <definedName name="cdcdc" localSheetId="15"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_V_INDICES_CIRCUITO_CAUSA" localSheetId="13">#REF!</definedName>
    <definedName name="CDS_V_INDICES_CIRCUITO_CAUSA" localSheetId="12">#REF!</definedName>
    <definedName name="CDS_V_INDICES_CIRCUITO_CAUSA" localSheetId="19">#REF!</definedName>
    <definedName name="CDS_V_INDICES_CIRCUITO_CAUSA" localSheetId="1">#REF!</definedName>
    <definedName name="CDS_V_INDICES_CIRCUITO_CAUSA" localSheetId="16">#REF!</definedName>
    <definedName name="CDS_V_INDICES_CIRCUITO_CAUSA" localSheetId="17">#REF!</definedName>
    <definedName name="CDS_V_INDICES_CIRCUITO_CAUSA" localSheetId="0">#REF!</definedName>
    <definedName name="CDS_V_INDICES_CIRCUITO_CAUSA" localSheetId="2">#REF!</definedName>
    <definedName name="CDS_V_INDICES_CIRCUITO_CAUSA">#REF!</definedName>
    <definedName name="ceerf" localSheetId="6"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IRCUITOS">[32]Circuitos!$C$2:$C$891</definedName>
    <definedName name="CIRCUNVALAR" localSheetId="13">#REF!</definedName>
    <definedName name="CIRCUNVALAR" localSheetId="12">#REF!</definedName>
    <definedName name="CIRCUNVALAR" localSheetId="19">#REF!</definedName>
    <definedName name="CIRCUNVALAR" localSheetId="1">#REF!</definedName>
    <definedName name="CIRCUNVALAR" localSheetId="16">#REF!</definedName>
    <definedName name="CIRCUNVALAR" localSheetId="17">#REF!</definedName>
    <definedName name="CIRCUNVALAR" localSheetId="0">#REF!</definedName>
    <definedName name="CIRCUNVALAR" localSheetId="2">#REF!</definedName>
    <definedName name="CIRCUNVALAR">#REF!</definedName>
    <definedName name="civ" localSheetId="13" hidden="1">{#N/A,#N/A,TRUE,"1842CWN0"}</definedName>
    <definedName name="civ" localSheetId="6" hidden="1">{#N/A,#N/A,TRUE,"1842CWN0"}</definedName>
    <definedName name="civ" localSheetId="12" hidden="1">{#N/A,#N/A,TRUE,"1842CWN0"}</definedName>
    <definedName name="civ" localSheetId="19" hidden="1">{#N/A,#N/A,TRUE,"1842CWN0"}</definedName>
    <definedName name="civ" localSheetId="15" hidden="1">{#N/A,#N/A,TRUE,"1842CWN0"}</definedName>
    <definedName name="civ" localSheetId="1" hidden="1">{#N/A,#N/A,TRUE,"1842CWN0"}</definedName>
    <definedName name="civ" localSheetId="16" hidden="1">{#N/A,#N/A,TRUE,"1842CWN0"}</definedName>
    <definedName name="civ" localSheetId="17" hidden="1">{#N/A,#N/A,TRUE,"1842CWN0"}</definedName>
    <definedName name="civ" hidden="1">{#N/A,#N/A,TRUE,"1842CWN0"}</definedName>
    <definedName name="civ_1" localSheetId="15" hidden="1">{#N/A,#N/A,TRUE,"1842CWN0"}</definedName>
    <definedName name="civ_1" hidden="1">{#N/A,#N/A,TRUE,"1842CWN0"}</definedName>
    <definedName name="civ_2" localSheetId="15" hidden="1">{#N/A,#N/A,TRUE,"1842CWN0"}</definedName>
    <definedName name="civ_2" hidden="1">{#N/A,#N/A,TRUE,"1842CWN0"}</definedName>
    <definedName name="CL" localSheetId="13">'[15]CIRCUITOS CODENSA'!#REF!</definedName>
    <definedName name="CL" localSheetId="12">'[15]CIRCUITOS CODENSA'!#REF!</definedName>
    <definedName name="CL" localSheetId="19">'[15]CIRCUITOS CODENSA'!#REF!</definedName>
    <definedName name="CL" localSheetId="16">'[15]CIRCUITOS CODENSA'!#REF!</definedName>
    <definedName name="CL" localSheetId="17">'[15]CIRCUITOS CODENSA'!#REF!</definedName>
    <definedName name="CL" localSheetId="2">'[15]CIRCUITOS CODENSA'!#REF!</definedName>
    <definedName name="CL">'[15]CIRCUITOS CODENSA'!#REF!</definedName>
    <definedName name="clase">#REF!</definedName>
    <definedName name="codigos" localSheetId="6">[33]Banderas!$A$1:$A$65536</definedName>
    <definedName name="codigos" localSheetId="12">[34]Banderas!$A$1:$A$65536</definedName>
    <definedName name="codigos">[35]Banderas!$A$1:$A$65536</definedName>
    <definedName name="COMPAÑIA_CONTRATISTA">#REF!</definedName>
    <definedName name="COMPAÑIA_INTERVENTORIA">#REF!</definedName>
    <definedName name="comunidades">[20]criterio!$B$95:$B$97</definedName>
    <definedName name="CONDI1" localSheetId="13">#REF!</definedName>
    <definedName name="CONDI1" localSheetId="12">#REF!</definedName>
    <definedName name="CONDI1" localSheetId="19">#REF!</definedName>
    <definedName name="CONDI1" localSheetId="1">#REF!</definedName>
    <definedName name="CONDI1" localSheetId="16">#REF!</definedName>
    <definedName name="CONDI1" localSheetId="17">#REF!</definedName>
    <definedName name="CONDI1" localSheetId="0">#REF!</definedName>
    <definedName name="CONDI1" localSheetId="2">#REF!</definedName>
    <definedName name="CONDI1">#REF!</definedName>
    <definedName name="Consultor">[36]Datos!$B$3</definedName>
    <definedName name="Contratante">'[37]Datos básicos'!$B$1</definedName>
    <definedName name="CONTRATISTA">[31]Datos!$B$3:$B$5</definedName>
    <definedName name="CONTRATO" localSheetId="6">#REF!</definedName>
    <definedName name="Contrato">[36]Datos!$B$2</definedName>
    <definedName name="Coordinador">[36]Datos!$B$6</definedName>
    <definedName name="Costopérdidas" localSheetId="13">[38]Modelo!#REF!</definedName>
    <definedName name="Costopérdidas" localSheetId="12">[38]Modelo!#REF!</definedName>
    <definedName name="Costopérdidas" localSheetId="19">[38]Modelo!#REF!</definedName>
    <definedName name="Costopérdidas" localSheetId="1">[38]Modelo!#REF!</definedName>
    <definedName name="Costopérdidas" localSheetId="16">[38]Modelo!#REF!</definedName>
    <definedName name="Costopérdidas" localSheetId="17">[38]Modelo!#REF!</definedName>
    <definedName name="Costopérdidas" localSheetId="0">[38]Modelo!#REF!</definedName>
    <definedName name="Costopérdidas" localSheetId="2">[38]Modelo!#REF!</definedName>
    <definedName name="Costopérdidas">[38]Modelo!#REF!</definedName>
    <definedName name="CT" localSheetId="13">'[15]CIRCUITOS CODENSA'!#REF!</definedName>
    <definedName name="CT" localSheetId="12">'[15]CIRCUITOS CODENSA'!#REF!</definedName>
    <definedName name="CT" localSheetId="19">'[15]CIRCUITOS CODENSA'!#REF!</definedName>
    <definedName name="CT" localSheetId="1">'[15]CIRCUITOS CODENSA'!#REF!</definedName>
    <definedName name="CT" localSheetId="16">'[15]CIRCUITOS CODENSA'!#REF!</definedName>
    <definedName name="CT" localSheetId="17">'[15]CIRCUITOS CODENSA'!#REF!</definedName>
    <definedName name="CT" localSheetId="2">'[15]CIRCUITOS CODENSA'!#REF!</definedName>
    <definedName name="CT">'[15]CIRCUITOS CODENSA'!#REF!</definedName>
    <definedName name="CU" localSheetId="13">'[15]CIRCUITOS CODENSA'!#REF!</definedName>
    <definedName name="CU" localSheetId="12">'[15]CIRCUITOS CODENSA'!#REF!</definedName>
    <definedName name="CU" localSheetId="19">'[15]CIRCUITOS CODENSA'!#REF!</definedName>
    <definedName name="CU" localSheetId="16">'[15]CIRCUITOS CODENSA'!#REF!</definedName>
    <definedName name="CU" localSheetId="17">'[15]CIRCUITOS CODENSA'!#REF!</definedName>
    <definedName name="CU" localSheetId="2">'[15]CIRCUITOS CODENSA'!#REF!</definedName>
    <definedName name="CU">'[15]CIRCUITOS CODENSA'!#REF!</definedName>
    <definedName name="cuad1" localSheetId="13">#REF!</definedName>
    <definedName name="cuad1" localSheetId="12">#REF!</definedName>
    <definedName name="cuad1" localSheetId="19">#REF!</definedName>
    <definedName name="cuad1" localSheetId="1">#REF!</definedName>
    <definedName name="cuad1" localSheetId="16">#REF!</definedName>
    <definedName name="cuad1" localSheetId="17">#REF!</definedName>
    <definedName name="cuad1" localSheetId="0">#REF!</definedName>
    <definedName name="cuad1" localSheetId="2">#REF!</definedName>
    <definedName name="cuad1">#REF!</definedName>
    <definedName name="cuad2" localSheetId="13">#REF!</definedName>
    <definedName name="cuad2" localSheetId="12">#REF!</definedName>
    <definedName name="cuad2" localSheetId="19">#REF!</definedName>
    <definedName name="cuad2" localSheetId="1">#REF!</definedName>
    <definedName name="cuad2" localSheetId="16">#REF!</definedName>
    <definedName name="cuad2" localSheetId="17">#REF!</definedName>
    <definedName name="cuad2" localSheetId="0">#REF!</definedName>
    <definedName name="cuad2" localSheetId="2">#REF!</definedName>
    <definedName name="cuad2">#REF!</definedName>
    <definedName name="cuad3" localSheetId="13">#REF!</definedName>
    <definedName name="cuad3" localSheetId="12">#REF!</definedName>
    <definedName name="cuad3" localSheetId="19">#REF!</definedName>
    <definedName name="cuad3" localSheetId="1">#REF!</definedName>
    <definedName name="cuad3" localSheetId="16">#REF!</definedName>
    <definedName name="cuad3" localSheetId="17">#REF!</definedName>
    <definedName name="cuad3" localSheetId="0">#REF!</definedName>
    <definedName name="cuad3" localSheetId="2">#REF!</definedName>
    <definedName name="cuad3">#REF!</definedName>
    <definedName name="cuad4" localSheetId="13">#REF!</definedName>
    <definedName name="cuad4" localSheetId="12">#REF!</definedName>
    <definedName name="cuad4" localSheetId="19">#REF!</definedName>
    <definedName name="cuad4" localSheetId="1">#REF!</definedName>
    <definedName name="cuad4" localSheetId="16">#REF!</definedName>
    <definedName name="cuad4" localSheetId="17">#REF!</definedName>
    <definedName name="cuad4" localSheetId="0">#REF!</definedName>
    <definedName name="cuad4" localSheetId="2">#REF!</definedName>
    <definedName name="cuad4">#REF!</definedName>
    <definedName name="CUAD5" localSheetId="13">#REF!</definedName>
    <definedName name="CUAD5" localSheetId="12">#REF!</definedName>
    <definedName name="CUAD5" localSheetId="19">#REF!</definedName>
    <definedName name="CUAD5" localSheetId="1">#REF!</definedName>
    <definedName name="CUAD5" localSheetId="16">#REF!</definedName>
    <definedName name="CUAD5" localSheetId="17">#REF!</definedName>
    <definedName name="CUAD5" localSheetId="0">#REF!</definedName>
    <definedName name="CUAD5" localSheetId="2">#REF!</definedName>
    <definedName name="CUAD5">#REF!</definedName>
    <definedName name="cuado" localSheetId="13">#REF!</definedName>
    <definedName name="cuado" localSheetId="12">#REF!</definedName>
    <definedName name="cuado" localSheetId="19">#REF!</definedName>
    <definedName name="cuado" localSheetId="1">#REF!</definedName>
    <definedName name="cuado" localSheetId="16">#REF!</definedName>
    <definedName name="cuado" localSheetId="17">#REF!</definedName>
    <definedName name="cuado" localSheetId="0">#REF!</definedName>
    <definedName name="cuado" localSheetId="2">#REF!</definedName>
    <definedName name="cuado">#REF!</definedName>
    <definedName name="cuadrilla" localSheetId="12">[25]Cuadrillas!$C$13:$F$43</definedName>
    <definedName name="cuadrilla">[26]Cuadrillas!$C$13:$F$43</definedName>
    <definedName name="CUNET" localSheetId="6" hidden="1">{"via1",#N/A,TRUE,"general";"via2",#N/A,TRUE,"general";"via3",#N/A,TRUE,"general"}</definedName>
    <definedName name="CUNET" localSheetId="15"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6" hidden="1">{"TAB1",#N/A,TRUE,"GENERAL";"TAB2",#N/A,TRUE,"GENERAL";"TAB3",#N/A,TRUE,"GENERAL";"TAB4",#N/A,TRUE,"GENERAL";"TAB5",#N/A,TRUE,"GENERAL"}</definedName>
    <definedName name="cv" localSheetId="15"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fvd" localSheetId="6" hidden="1">{"via1",#N/A,TRUE,"general";"via2",#N/A,TRUE,"general";"via3",#N/A,TRUE,"general"}</definedName>
    <definedName name="cvfvd" localSheetId="15"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localSheetId="15"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localSheetId="15"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ZXDCSDC">#REF!</definedName>
    <definedName name="D" localSheetId="13">#REF!</definedName>
    <definedName name="D" localSheetId="12">#REF!</definedName>
    <definedName name="D" localSheetId="19">#REF!</definedName>
    <definedName name="D" localSheetId="1">#REF!</definedName>
    <definedName name="D" localSheetId="16">#REF!</definedName>
    <definedName name="D" localSheetId="17">#REF!</definedName>
    <definedName name="D" localSheetId="0">#REF!</definedName>
    <definedName name="D" localSheetId="2">#REF!</definedName>
    <definedName name="D">#REF!</definedName>
    <definedName name="DASD" localSheetId="6" hidden="1">{"TAB1",#N/A,TRUE,"GENERAL";"TAB2",#N/A,TRUE,"GENERAL";"TAB3",#N/A,TRUE,"GENERAL";"TAB4",#N/A,TRUE,"GENERAL";"TAB5",#N/A,TRUE,"GENERAL"}</definedName>
    <definedName name="DASD" localSheetId="15"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os" localSheetId="13">#REF!</definedName>
    <definedName name="Datos" localSheetId="12">#REF!</definedName>
    <definedName name="Datos" localSheetId="19">#REF!</definedName>
    <definedName name="Datos" localSheetId="1">#REF!</definedName>
    <definedName name="Datos" localSheetId="16">#REF!</definedName>
    <definedName name="Datos" localSheetId="17">#REF!</definedName>
    <definedName name="Datos" localSheetId="0">#REF!</definedName>
    <definedName name="Datos" localSheetId="2">#REF!</definedName>
    <definedName name="Datos">#REF!</definedName>
    <definedName name="dbfdfbi" localSheetId="6"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6" hidden="1">{"via1",#N/A,TRUE,"general";"via2",#N/A,TRUE,"general";"via3",#N/A,TRUE,"general"}</definedName>
    <definedName name="DCSDCTV" localSheetId="15"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13" hidden="1">{#N/A,#N/A,TRUE,"INGENIERIA";#N/A,#N/A,TRUE,"COMPRAS";#N/A,#N/A,TRUE,"DIRECCION";#N/A,#N/A,TRUE,"RESUMEN"}</definedName>
    <definedName name="dd" localSheetId="6" hidden="1">{#N/A,#N/A,TRUE,"INGENIERIA";#N/A,#N/A,TRUE,"COMPRAS";#N/A,#N/A,TRUE,"DIRECCION";#N/A,#N/A,TRUE,"RESUMEN"}</definedName>
    <definedName name="dd" localSheetId="12" hidden="1">{#N/A,#N/A,TRUE,"INGENIERIA";#N/A,#N/A,TRUE,"COMPRAS";#N/A,#N/A,TRUE,"DIRECCION";#N/A,#N/A,TRUE,"RESUMEN"}</definedName>
    <definedName name="dd" localSheetId="19" hidden="1">{#N/A,#N/A,TRUE,"INGENIERIA";#N/A,#N/A,TRUE,"COMPRAS";#N/A,#N/A,TRUE,"DIRECCION";#N/A,#N/A,TRUE,"RESUMEN"}</definedName>
    <definedName name="dd" localSheetId="15" hidden="1">{#N/A,#N/A,TRUE,"INGENIERIA";#N/A,#N/A,TRUE,"COMPRAS";#N/A,#N/A,TRUE,"DIRECCION";#N/A,#N/A,TRUE,"RESUMEN"}</definedName>
    <definedName name="dd" localSheetId="1" hidden="1">{#N/A,#N/A,TRUE,"INGENIERIA";#N/A,#N/A,TRUE,"COMPRAS";#N/A,#N/A,TRUE,"DIRECCION";#N/A,#N/A,TRUE,"RESUMEN"}</definedName>
    <definedName name="dd" localSheetId="16" hidden="1">{#N/A,#N/A,TRUE,"INGENIERIA";#N/A,#N/A,TRUE,"COMPRAS";#N/A,#N/A,TRUE,"DIRECCION";#N/A,#N/A,TRUE,"RESUMEN"}</definedName>
    <definedName name="dd" localSheetId="17" hidden="1">{#N/A,#N/A,TRUE,"INGENIERIA";#N/A,#N/A,TRUE,"COMPRAS";#N/A,#N/A,TRUE,"DIRECCION";#N/A,#N/A,TRUE,"RESUMEN"}</definedName>
    <definedName name="dd" hidden="1">{#N/A,#N/A,TRUE,"INGENIERIA";#N/A,#N/A,TRUE,"COMPRAS";#N/A,#N/A,TRUE,"DIRECCION";#N/A,#N/A,TRUE,"RESUMEN"}</definedName>
    <definedName name="dd_1" localSheetId="15" hidden="1">{#N/A,#N/A,TRUE,"INGENIERIA";#N/A,#N/A,TRUE,"COMPRAS";#N/A,#N/A,TRUE,"DIRECCION";#N/A,#N/A,TRUE,"RESUMEN"}</definedName>
    <definedName name="dd_1" hidden="1">{#N/A,#N/A,TRUE,"INGENIERIA";#N/A,#N/A,TRUE,"COMPRAS";#N/A,#N/A,TRUE,"DIRECCION";#N/A,#N/A,TRUE,"RESUMEN"}</definedName>
    <definedName name="dd_2" localSheetId="15" hidden="1">{#N/A,#N/A,TRUE,"INGENIERIA";#N/A,#N/A,TRUE,"COMPRAS";#N/A,#N/A,TRUE,"DIRECCION";#N/A,#N/A,TRUE,"RESUMEN"}</definedName>
    <definedName name="dd_2" hidden="1">{#N/A,#N/A,TRUE,"INGENIERIA";#N/A,#N/A,TRUE,"COMPRAS";#N/A,#N/A,TRUE,"DIRECCION";#N/A,#N/A,TRUE,"RESUMEN"}</definedName>
    <definedName name="ddd" localSheetId="6" hidden="1">{"via1",#N/A,TRUE,"general";"via2",#N/A,TRUE,"general";"via3",#N/A,TRUE,"general"}</definedName>
    <definedName name="ddd" localSheetId="15"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6" hidden="1">{"via1",#N/A,TRUE,"general";"via2",#N/A,TRUE,"general";"via3",#N/A,TRUE,"general"}</definedName>
    <definedName name="ddddt" localSheetId="15"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localSheetId="13" hidden="1">{#N/A,#N/A,TRUE,"1842CWN0"}</definedName>
    <definedName name="DDE" localSheetId="6" hidden="1">{#N/A,#N/A,TRUE,"1842CWN0"}</definedName>
    <definedName name="DDE" localSheetId="12" hidden="1">{#N/A,#N/A,TRUE,"1842CWN0"}</definedName>
    <definedName name="DDE" localSheetId="19" hidden="1">{#N/A,#N/A,TRUE,"1842CWN0"}</definedName>
    <definedName name="DDE" localSheetId="15" hidden="1">{#N/A,#N/A,TRUE,"1842CWN0"}</definedName>
    <definedName name="DDE" localSheetId="1" hidden="1">{#N/A,#N/A,TRUE,"1842CWN0"}</definedName>
    <definedName name="DDE" localSheetId="16" hidden="1">{#N/A,#N/A,TRUE,"1842CWN0"}</definedName>
    <definedName name="DDE" localSheetId="17" hidden="1">{#N/A,#N/A,TRUE,"1842CWN0"}</definedName>
    <definedName name="DDE" hidden="1">{#N/A,#N/A,TRUE,"1842CWN0"}</definedName>
    <definedName name="DDE_1" localSheetId="15" hidden="1">{#N/A,#N/A,TRUE,"1842CWN0"}</definedName>
    <definedName name="DDE_1" hidden="1">{#N/A,#N/A,TRUE,"1842CWN0"}</definedName>
    <definedName name="DDE_2" localSheetId="15" hidden="1">{#N/A,#N/A,TRUE,"1842CWN0"}</definedName>
    <definedName name="DDE_2" hidden="1">{#N/A,#N/A,TRUE,"1842CWN0"}</definedName>
    <definedName name="ddewdw" localSheetId="6"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cision">#REF!</definedName>
    <definedName name="deded" localSheetId="6"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localSheetId="15"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nuncias">[20]criterio!$B$121:$B$124</definedName>
    <definedName name="depositos">[20]criterio!$B$4:$B$8</definedName>
    <definedName name="derrames">[20]criterio!$B$15:$B$16</definedName>
    <definedName name="DESC1" localSheetId="12">[39]ITEMS!$B$2</definedName>
    <definedName name="DESC1">[40]ITEMS!$B$2</definedName>
    <definedName name="DESC521">[41]ITEMS!$B$522</definedName>
    <definedName name="DESCRP1" localSheetId="12">[23]DATOS!$D$2</definedName>
    <definedName name="DESCRP1">[24]DATOS!$D$2</definedName>
    <definedName name="DESCRP2" localSheetId="12">[23]DATOS!$D$3</definedName>
    <definedName name="DESCRP2">[24]DATOS!$D$3</definedName>
    <definedName name="dfa" localSheetId="6" hidden="1">{"TAB1",#N/A,TRUE,"GENERAL";"TAB2",#N/A,TRUE,"GENERAL";"TAB3",#N/A,TRUE,"GENERAL";"TAB4",#N/A,TRUE,"GENERAL";"TAB5",#N/A,TRUE,"GENERAL"}</definedName>
    <definedName name="dfa" localSheetId="15"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localSheetId="15"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localSheetId="13" hidden="1">{#N/A,#N/A,TRUE,"1842CWN0"}</definedName>
    <definedName name="DFDE" localSheetId="6" hidden="1">{#N/A,#N/A,TRUE,"1842CWN0"}</definedName>
    <definedName name="DFDE" localSheetId="12" hidden="1">{#N/A,#N/A,TRUE,"1842CWN0"}</definedName>
    <definedName name="DFDE" localSheetId="19" hidden="1">{#N/A,#N/A,TRUE,"1842CWN0"}</definedName>
    <definedName name="DFDE" localSheetId="15" hidden="1">{#N/A,#N/A,TRUE,"1842CWN0"}</definedName>
    <definedName name="DFDE" localSheetId="1" hidden="1">{#N/A,#N/A,TRUE,"1842CWN0"}</definedName>
    <definedName name="DFDE" localSheetId="16" hidden="1">{#N/A,#N/A,TRUE,"1842CWN0"}</definedName>
    <definedName name="DFDE" localSheetId="17" hidden="1">{#N/A,#N/A,TRUE,"1842CWN0"}</definedName>
    <definedName name="DFDE" hidden="1">{#N/A,#N/A,TRUE,"1842CWN0"}</definedName>
    <definedName name="DFDE_1" localSheetId="15" hidden="1">{#N/A,#N/A,TRUE,"1842CWN0"}</definedName>
    <definedName name="DFDE_1" hidden="1">{#N/A,#N/A,TRUE,"1842CWN0"}</definedName>
    <definedName name="DFDE_2" localSheetId="15" hidden="1">{#N/A,#N/A,TRUE,"1842CWN0"}</definedName>
    <definedName name="DFDE_2" hidden="1">{#N/A,#N/A,TRUE,"1842CWN0"}</definedName>
    <definedName name="dfds" localSheetId="6" hidden="1">{"TAB1",#N/A,TRUE,"GENERAL";"TAB2",#N/A,TRUE,"GENERAL";"TAB3",#N/A,TRUE,"GENERAL";"TAB4",#N/A,TRUE,"GENERAL";"TAB5",#N/A,TRUE,"GENERAL"}</definedName>
    <definedName name="dfds" localSheetId="15"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localSheetId="15"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localSheetId="13" hidden="1">{#N/A,#N/A,TRUE,"INGENIERIA";#N/A,#N/A,TRUE,"COMPRAS";#N/A,#N/A,TRUE,"DIRECCION";#N/A,#N/A,TRUE,"RESUMEN"}</definedName>
    <definedName name="DFEET" localSheetId="6" hidden="1">{#N/A,#N/A,TRUE,"INGENIERIA";#N/A,#N/A,TRUE,"COMPRAS";#N/A,#N/A,TRUE,"DIRECCION";#N/A,#N/A,TRUE,"RESUMEN"}</definedName>
    <definedName name="DFEET" localSheetId="12" hidden="1">{#N/A,#N/A,TRUE,"INGENIERIA";#N/A,#N/A,TRUE,"COMPRAS";#N/A,#N/A,TRUE,"DIRECCION";#N/A,#N/A,TRUE,"RESUMEN"}</definedName>
    <definedName name="DFEET" localSheetId="19" hidden="1">{#N/A,#N/A,TRUE,"INGENIERIA";#N/A,#N/A,TRUE,"COMPRAS";#N/A,#N/A,TRUE,"DIRECCION";#N/A,#N/A,TRUE,"RESUMEN"}</definedName>
    <definedName name="DFEET" localSheetId="15" hidden="1">{#N/A,#N/A,TRUE,"INGENIERIA";#N/A,#N/A,TRUE,"COMPRAS";#N/A,#N/A,TRUE,"DIRECCION";#N/A,#N/A,TRUE,"RESUMEN"}</definedName>
    <definedName name="DFEET" localSheetId="1" hidden="1">{#N/A,#N/A,TRUE,"INGENIERIA";#N/A,#N/A,TRUE,"COMPRAS";#N/A,#N/A,TRUE,"DIRECCION";#N/A,#N/A,TRUE,"RESUMEN"}</definedName>
    <definedName name="DFEET" localSheetId="16" hidden="1">{#N/A,#N/A,TRUE,"INGENIERIA";#N/A,#N/A,TRUE,"COMPRAS";#N/A,#N/A,TRUE,"DIRECCION";#N/A,#N/A,TRUE,"RESUMEN"}</definedName>
    <definedName name="DFEET" localSheetId="17" hidden="1">{#N/A,#N/A,TRUE,"INGENIERIA";#N/A,#N/A,TRUE,"COMPRAS";#N/A,#N/A,TRUE,"DIRECCION";#N/A,#N/A,TRUE,"RESUMEN"}</definedName>
    <definedName name="DFEET" hidden="1">{#N/A,#N/A,TRUE,"INGENIERIA";#N/A,#N/A,TRUE,"COMPRAS";#N/A,#N/A,TRUE,"DIRECCION";#N/A,#N/A,TRUE,"RESUMEN"}</definedName>
    <definedName name="DFEET_1" localSheetId="15" hidden="1">{#N/A,#N/A,TRUE,"INGENIERIA";#N/A,#N/A,TRUE,"COMPRAS";#N/A,#N/A,TRUE,"DIRECCION";#N/A,#N/A,TRUE,"RESUMEN"}</definedName>
    <definedName name="DFEET_1" hidden="1">{#N/A,#N/A,TRUE,"INGENIERIA";#N/A,#N/A,TRUE,"COMPRAS";#N/A,#N/A,TRUE,"DIRECCION";#N/A,#N/A,TRUE,"RESUMEN"}</definedName>
    <definedName name="DFEET_2" localSheetId="15" hidden="1">{#N/A,#N/A,TRUE,"INGENIERIA";#N/A,#N/A,TRUE,"COMPRAS";#N/A,#N/A,TRUE,"DIRECCION";#N/A,#N/A,TRUE,"RESUMEN"}</definedName>
    <definedName name="DFEET_2" hidden="1">{#N/A,#N/A,TRUE,"INGENIERIA";#N/A,#N/A,TRUE,"COMPRAS";#N/A,#N/A,TRUE,"DIRECCION";#N/A,#N/A,TRUE,"RESUMEN"}</definedName>
    <definedName name="dffffe" localSheetId="6"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localSheetId="15"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localSheetId="15"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localSheetId="15"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FGDFG">#REF!</definedName>
    <definedName name="DFGDYYB" localSheetId="6"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localSheetId="15"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HB">'[15]CIRCUITOS CODENSA'!#REF!</definedName>
    <definedName name="DFGV" localSheetId="6" hidden="1">{"TAB1",#N/A,TRUE,"GENERAL";"TAB2",#N/A,TRUE,"GENERAL";"TAB3",#N/A,TRUE,"GENERAL";"TAB4",#N/A,TRUE,"GENERAL";"TAB5",#N/A,TRUE,"GENERAL"}</definedName>
    <definedName name="DFGV" localSheetId="15"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VDFGDFG">#REF!</definedName>
    <definedName name="dfgypuj" localSheetId="6"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localSheetId="15"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localSheetId="15"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localSheetId="15"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localSheetId="15"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6" hidden="1">{"via1",#N/A,TRUE,"general";"via2",#N/A,TRUE,"general";"via3",#N/A,TRUE,"general"}</definedName>
    <definedName name="DFRFRF" localSheetId="15"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GDFGDFGDF">'[15]CIRCUITOS CODENSA'!#REF!</definedName>
    <definedName name="DFVUI" localSheetId="6" hidden="1">{"via1",#N/A,TRUE,"general";"via2",#N/A,TRUE,"general";"via3",#N/A,TRUE,"general"}</definedName>
    <definedName name="DFVUI" localSheetId="15"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localSheetId="15"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localSheetId="15"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localSheetId="15"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localSheetId="15"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localSheetId="15"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13" hidden="1">{#N/A,#N/A,TRUE,"1842CWN0"}</definedName>
    <definedName name="DGFEE" localSheetId="6" hidden="1">{#N/A,#N/A,TRUE,"1842CWN0"}</definedName>
    <definedName name="DGFEE" localSheetId="12" hidden="1">{#N/A,#N/A,TRUE,"1842CWN0"}</definedName>
    <definedName name="DGFEE" localSheetId="19" hidden="1">{#N/A,#N/A,TRUE,"1842CWN0"}</definedName>
    <definedName name="DGFEE" localSheetId="15" hidden="1">{#N/A,#N/A,TRUE,"1842CWN0"}</definedName>
    <definedName name="DGFEE" localSheetId="1" hidden="1">{#N/A,#N/A,TRUE,"1842CWN0"}</definedName>
    <definedName name="DGFEE" localSheetId="16" hidden="1">{#N/A,#N/A,TRUE,"1842CWN0"}</definedName>
    <definedName name="DGFEE" localSheetId="17" hidden="1">{#N/A,#N/A,TRUE,"1842CWN0"}</definedName>
    <definedName name="DGFEE" hidden="1">{#N/A,#N/A,TRUE,"1842CWN0"}</definedName>
    <definedName name="DGFEE_1" localSheetId="15" hidden="1">{#N/A,#N/A,TRUE,"1842CWN0"}</definedName>
    <definedName name="DGFEE_1" hidden="1">{#N/A,#N/A,TRUE,"1842CWN0"}</definedName>
    <definedName name="DGFEE_2" localSheetId="15" hidden="1">{#N/A,#N/A,TRUE,"1842CWN0"}</definedName>
    <definedName name="DGFEE_2" hidden="1">{#N/A,#N/A,TRUE,"1842CWN0"}</definedName>
    <definedName name="DGFG" localSheetId="6" hidden="1">{"via1",#N/A,TRUE,"general";"via2",#N/A,TRUE,"general";"via3",#N/A,TRUE,"general"}</definedName>
    <definedName name="DGFG" localSheetId="15"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localSheetId="13" hidden="1">{#N/A,#N/A,TRUE,"INGENIERIA";#N/A,#N/A,TRUE,"COMPRAS";#N/A,#N/A,TRUE,"DIRECCION";#N/A,#N/A,TRUE,"RESUMEN"}</definedName>
    <definedName name="DGFGGHF" localSheetId="6" hidden="1">{#N/A,#N/A,TRUE,"INGENIERIA";#N/A,#N/A,TRUE,"COMPRAS";#N/A,#N/A,TRUE,"DIRECCION";#N/A,#N/A,TRUE,"RESUMEN"}</definedName>
    <definedName name="DGFGGHF" localSheetId="12" hidden="1">{#N/A,#N/A,TRUE,"INGENIERIA";#N/A,#N/A,TRUE,"COMPRAS";#N/A,#N/A,TRUE,"DIRECCION";#N/A,#N/A,TRUE,"RESUMEN"}</definedName>
    <definedName name="DGFGGHF" localSheetId="19" hidden="1">{#N/A,#N/A,TRUE,"INGENIERIA";#N/A,#N/A,TRUE,"COMPRAS";#N/A,#N/A,TRUE,"DIRECCION";#N/A,#N/A,TRUE,"RESUMEN"}</definedName>
    <definedName name="DGFGGHF" localSheetId="15" hidden="1">{#N/A,#N/A,TRUE,"INGENIERIA";#N/A,#N/A,TRUE,"COMPRAS";#N/A,#N/A,TRUE,"DIRECCION";#N/A,#N/A,TRUE,"RESUMEN"}</definedName>
    <definedName name="DGFGGHF" localSheetId="1" hidden="1">{#N/A,#N/A,TRUE,"INGENIERIA";#N/A,#N/A,TRUE,"COMPRAS";#N/A,#N/A,TRUE,"DIRECCION";#N/A,#N/A,TRUE,"RESUMEN"}</definedName>
    <definedName name="DGFGGHF" localSheetId="16" hidden="1">{#N/A,#N/A,TRUE,"INGENIERIA";#N/A,#N/A,TRUE,"COMPRAS";#N/A,#N/A,TRUE,"DIRECCION";#N/A,#N/A,TRUE,"RESUMEN"}</definedName>
    <definedName name="DGFGGHF" localSheetId="17" hidden="1">{#N/A,#N/A,TRUE,"INGENIERIA";#N/A,#N/A,TRUE,"COMPRAS";#N/A,#N/A,TRUE,"DIRECCION";#N/A,#N/A,TRUE,"RESUMEN"}</definedName>
    <definedName name="DGFGGHF" hidden="1">{#N/A,#N/A,TRUE,"INGENIERIA";#N/A,#N/A,TRUE,"COMPRAS";#N/A,#N/A,TRUE,"DIRECCION";#N/A,#N/A,TRUE,"RESUMEN"}</definedName>
    <definedName name="DGFGGHF_1" localSheetId="15" hidden="1">{#N/A,#N/A,TRUE,"INGENIERIA";#N/A,#N/A,TRUE,"COMPRAS";#N/A,#N/A,TRUE,"DIRECCION";#N/A,#N/A,TRUE,"RESUMEN"}</definedName>
    <definedName name="DGFGGHF_1" hidden="1">{#N/A,#N/A,TRUE,"INGENIERIA";#N/A,#N/A,TRUE,"COMPRAS";#N/A,#N/A,TRUE,"DIRECCION";#N/A,#N/A,TRUE,"RESUMEN"}</definedName>
    <definedName name="DGFGGHF_2" localSheetId="15" hidden="1">{#N/A,#N/A,TRUE,"INGENIERIA";#N/A,#N/A,TRUE,"COMPRAS";#N/A,#N/A,TRUE,"DIRECCION";#N/A,#N/A,TRUE,"RESUMEN"}</definedName>
    <definedName name="DGFGGHF_2" hidden="1">{#N/A,#N/A,TRUE,"INGENIERIA";#N/A,#N/A,TRUE,"COMPRAS";#N/A,#N/A,TRUE,"DIRECCION";#N/A,#N/A,TRUE,"RESUMEN"}</definedName>
    <definedName name="DGFR" localSheetId="13" hidden="1">{#N/A,#N/A,TRUE,"1842CWN0"}</definedName>
    <definedName name="DGFR" localSheetId="6" hidden="1">{#N/A,#N/A,TRUE,"1842CWN0"}</definedName>
    <definedName name="DGFR" localSheetId="12" hidden="1">{#N/A,#N/A,TRUE,"1842CWN0"}</definedName>
    <definedName name="DGFR" localSheetId="19" hidden="1">{#N/A,#N/A,TRUE,"1842CWN0"}</definedName>
    <definedName name="DGFR" localSheetId="15" hidden="1">{#N/A,#N/A,TRUE,"1842CWN0"}</definedName>
    <definedName name="DGFR" localSheetId="1" hidden="1">{#N/A,#N/A,TRUE,"1842CWN0"}</definedName>
    <definedName name="DGFR" localSheetId="16" hidden="1">{#N/A,#N/A,TRUE,"1842CWN0"}</definedName>
    <definedName name="DGFR" localSheetId="17" hidden="1">{#N/A,#N/A,TRUE,"1842CWN0"}</definedName>
    <definedName name="DGFR" hidden="1">{#N/A,#N/A,TRUE,"1842CWN0"}</definedName>
    <definedName name="DGFR_1" localSheetId="15" hidden="1">{#N/A,#N/A,TRUE,"1842CWN0"}</definedName>
    <definedName name="DGFR_1" hidden="1">{#N/A,#N/A,TRUE,"1842CWN0"}</definedName>
    <definedName name="DGFR_2" localSheetId="15" hidden="1">{#N/A,#N/A,TRUE,"1842CWN0"}</definedName>
    <definedName name="DGFR_2" hidden="1">{#N/A,#N/A,TRUE,"1842CWN0"}</definedName>
    <definedName name="dgfsado" localSheetId="6"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13" hidden="1">{#N/A,#N/A,TRUE,"INGENIERIA";#N/A,#N/A,TRUE,"COMPRAS";#N/A,#N/A,TRUE,"DIRECCION";#N/A,#N/A,TRUE,"RESUMEN"}</definedName>
    <definedName name="DGGGHHJT" localSheetId="6" hidden="1">{#N/A,#N/A,TRUE,"INGENIERIA";#N/A,#N/A,TRUE,"COMPRAS";#N/A,#N/A,TRUE,"DIRECCION";#N/A,#N/A,TRUE,"RESUMEN"}</definedName>
    <definedName name="DGGGHHJT" localSheetId="12" hidden="1">{#N/A,#N/A,TRUE,"INGENIERIA";#N/A,#N/A,TRUE,"COMPRAS";#N/A,#N/A,TRUE,"DIRECCION";#N/A,#N/A,TRUE,"RESUMEN"}</definedName>
    <definedName name="DGGGHHJT" localSheetId="19" hidden="1">{#N/A,#N/A,TRUE,"INGENIERIA";#N/A,#N/A,TRUE,"COMPRAS";#N/A,#N/A,TRUE,"DIRECCION";#N/A,#N/A,TRUE,"RESUMEN"}</definedName>
    <definedName name="DGGGHHJT" localSheetId="15" hidden="1">{#N/A,#N/A,TRUE,"INGENIERIA";#N/A,#N/A,TRUE,"COMPRAS";#N/A,#N/A,TRUE,"DIRECCION";#N/A,#N/A,TRUE,"RESUMEN"}</definedName>
    <definedName name="DGGGHHJT" localSheetId="1" hidden="1">{#N/A,#N/A,TRUE,"INGENIERIA";#N/A,#N/A,TRUE,"COMPRAS";#N/A,#N/A,TRUE,"DIRECCION";#N/A,#N/A,TRUE,"RESUMEN"}</definedName>
    <definedName name="DGGGHHJT" localSheetId="16" hidden="1">{#N/A,#N/A,TRUE,"INGENIERIA";#N/A,#N/A,TRUE,"COMPRAS";#N/A,#N/A,TRUE,"DIRECCION";#N/A,#N/A,TRUE,"RESUMEN"}</definedName>
    <definedName name="DGGGHHJT" localSheetId="17" hidden="1">{#N/A,#N/A,TRUE,"INGENIERIA";#N/A,#N/A,TRUE,"COMPRAS";#N/A,#N/A,TRUE,"DIRECCION";#N/A,#N/A,TRUE,"RESUMEN"}</definedName>
    <definedName name="DGGGHHJT" hidden="1">{#N/A,#N/A,TRUE,"INGENIERIA";#N/A,#N/A,TRUE,"COMPRAS";#N/A,#N/A,TRUE,"DIRECCION";#N/A,#N/A,TRUE,"RESUMEN"}</definedName>
    <definedName name="DGGGHHJT_1" localSheetId="15" hidden="1">{#N/A,#N/A,TRUE,"INGENIERIA";#N/A,#N/A,TRUE,"COMPRAS";#N/A,#N/A,TRUE,"DIRECCION";#N/A,#N/A,TRUE,"RESUMEN"}</definedName>
    <definedName name="DGGGHHJT_1" hidden="1">{#N/A,#N/A,TRUE,"INGENIERIA";#N/A,#N/A,TRUE,"COMPRAS";#N/A,#N/A,TRUE,"DIRECCION";#N/A,#N/A,TRUE,"RESUMEN"}</definedName>
    <definedName name="DGGGHHJT_2" localSheetId="15" hidden="1">{#N/A,#N/A,TRUE,"INGENIERIA";#N/A,#N/A,TRUE,"COMPRAS";#N/A,#N/A,TRUE,"DIRECCION";#N/A,#N/A,TRUE,"RESUMEN"}</definedName>
    <definedName name="DGGGHHJT_2" hidden="1">{#N/A,#N/A,TRUE,"INGENIERIA";#N/A,#N/A,TRUE,"COMPRAS";#N/A,#N/A,TRUE,"DIRECCION";#N/A,#N/A,TRUE,"RESUMEN"}</definedName>
    <definedName name="dgrdeb" localSheetId="6"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localSheetId="15"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localSheetId="13" hidden="1">{#N/A,#N/A,TRUE,"INGENIERIA";#N/A,#N/A,TRUE,"COMPRAS";#N/A,#N/A,TRUE,"DIRECCION";#N/A,#N/A,TRUE,"RESUMEN"}</definedName>
    <definedName name="DGRR" localSheetId="6" hidden="1">{#N/A,#N/A,TRUE,"INGENIERIA";#N/A,#N/A,TRUE,"COMPRAS";#N/A,#N/A,TRUE,"DIRECCION";#N/A,#N/A,TRUE,"RESUMEN"}</definedName>
    <definedName name="DGRR" localSheetId="12" hidden="1">{#N/A,#N/A,TRUE,"INGENIERIA";#N/A,#N/A,TRUE,"COMPRAS";#N/A,#N/A,TRUE,"DIRECCION";#N/A,#N/A,TRUE,"RESUMEN"}</definedName>
    <definedName name="DGRR" localSheetId="19" hidden="1">{#N/A,#N/A,TRUE,"INGENIERIA";#N/A,#N/A,TRUE,"COMPRAS";#N/A,#N/A,TRUE,"DIRECCION";#N/A,#N/A,TRUE,"RESUMEN"}</definedName>
    <definedName name="DGRR" localSheetId="15" hidden="1">{#N/A,#N/A,TRUE,"INGENIERIA";#N/A,#N/A,TRUE,"COMPRAS";#N/A,#N/A,TRUE,"DIRECCION";#N/A,#N/A,TRUE,"RESUMEN"}</definedName>
    <definedName name="DGRR" localSheetId="1" hidden="1">{#N/A,#N/A,TRUE,"INGENIERIA";#N/A,#N/A,TRUE,"COMPRAS";#N/A,#N/A,TRUE,"DIRECCION";#N/A,#N/A,TRUE,"RESUMEN"}</definedName>
    <definedName name="DGRR" localSheetId="16" hidden="1">{#N/A,#N/A,TRUE,"INGENIERIA";#N/A,#N/A,TRUE,"COMPRAS";#N/A,#N/A,TRUE,"DIRECCION";#N/A,#N/A,TRUE,"RESUMEN"}</definedName>
    <definedName name="DGRR" localSheetId="17" hidden="1">{#N/A,#N/A,TRUE,"INGENIERIA";#N/A,#N/A,TRUE,"COMPRAS";#N/A,#N/A,TRUE,"DIRECCION";#N/A,#N/A,TRUE,"RESUMEN"}</definedName>
    <definedName name="DGRR" hidden="1">{#N/A,#N/A,TRUE,"INGENIERIA";#N/A,#N/A,TRUE,"COMPRAS";#N/A,#N/A,TRUE,"DIRECCION";#N/A,#N/A,TRUE,"RESUMEN"}</definedName>
    <definedName name="DGRR_1" localSheetId="15" hidden="1">{#N/A,#N/A,TRUE,"INGENIERIA";#N/A,#N/A,TRUE,"COMPRAS";#N/A,#N/A,TRUE,"DIRECCION";#N/A,#N/A,TRUE,"RESUMEN"}</definedName>
    <definedName name="DGRR_1" hidden="1">{#N/A,#N/A,TRUE,"INGENIERIA";#N/A,#N/A,TRUE,"COMPRAS";#N/A,#N/A,TRUE,"DIRECCION";#N/A,#N/A,TRUE,"RESUMEN"}</definedName>
    <definedName name="DGRR_2" localSheetId="15" hidden="1">{#N/A,#N/A,TRUE,"INGENIERIA";#N/A,#N/A,TRUE,"COMPRAS";#N/A,#N/A,TRUE,"DIRECCION";#N/A,#N/A,TRUE,"RESUMEN"}</definedName>
    <definedName name="DGRR_2" hidden="1">{#N/A,#N/A,TRUE,"INGENIERIA";#N/A,#N/A,TRUE,"COMPRAS";#N/A,#N/A,TRUE,"DIRECCION";#N/A,#N/A,TRUE,"RESUMEN"}</definedName>
    <definedName name="DH" localSheetId="6" hidden="1">{"via1",#N/A,TRUE,"general";"via2",#N/A,TRUE,"general";"via3",#N/A,TRUE,"general"}</definedName>
    <definedName name="DH" localSheetId="15"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localSheetId="15"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C" localSheetId="13">#REF!</definedName>
    <definedName name="DIC" localSheetId="12">#REF!</definedName>
    <definedName name="DIC" localSheetId="19">#REF!</definedName>
    <definedName name="DIC" localSheetId="1">#REF!</definedName>
    <definedName name="DIC" localSheetId="16">#REF!</definedName>
    <definedName name="DIC" localSheetId="17">#REF!</definedName>
    <definedName name="DIC" localSheetId="0">#REF!</definedName>
    <definedName name="DIC" localSheetId="2">#REF!</definedName>
    <definedName name="DIC">#REF!</definedName>
    <definedName name="direccion">'[28]RESUMEN CIERRE '!$G$135</definedName>
    <definedName name="DIRECTO1">[42]APU!$U$132</definedName>
    <definedName name="DIRECTO10">[42]APU!$U$681</definedName>
    <definedName name="DIRECTO100">[42]APU!$U$6171</definedName>
    <definedName name="DIRECTO101">[42]APU!$U$6232</definedName>
    <definedName name="DIRECTO102">[42]APU!$U$6293</definedName>
    <definedName name="DIRECTO103">[42]APU!$U$6354</definedName>
    <definedName name="DIRECTO104">[42]APU!$U$6415</definedName>
    <definedName name="DIRECTO105">[42]APU!$U$6476</definedName>
    <definedName name="DIRECTO11">[42]APU!$U$742</definedName>
    <definedName name="DIRECTO12">[42]APU!$U$803</definedName>
    <definedName name="DIRECTO124">[42]APU!$U$7635</definedName>
    <definedName name="DIRECTO125">[42]APU!$U$7696</definedName>
    <definedName name="DIRECTO126">[42]APU!$U$7757</definedName>
    <definedName name="DIRECTO127">[42]APU!$U$7818</definedName>
    <definedName name="DIRECTO128">[42]APU!$U$7879</definedName>
    <definedName name="DIRECTO129">[42]APU!$U$7940</definedName>
    <definedName name="DIRECTO13">[42]APU!$U$864</definedName>
    <definedName name="DIRECTO130">[42]APU!$U$8001</definedName>
    <definedName name="DIRECTO131">[42]APU!$U$8062</definedName>
    <definedName name="DIRECTO132">[42]APU!$U$8123</definedName>
    <definedName name="DIRECTO133">[42]APU!$U$8184</definedName>
    <definedName name="DIRECTO134">[42]APU!$U$8245</definedName>
    <definedName name="DIRECTO14">[42]APU!$U$925</definedName>
    <definedName name="DIRECTO15">[42]APU!$U$986</definedName>
    <definedName name="DIRECTO16">[42]APU!$U$1047</definedName>
    <definedName name="DIRECTO17">[42]APU!$U$1108</definedName>
    <definedName name="DIRECTO18">[42]APU!$U$1169</definedName>
    <definedName name="DIRECTO2">[42]APU!$U$193</definedName>
    <definedName name="DIRECTO2.10">[42]APU!$U$14889</definedName>
    <definedName name="DIRECTO2.11">[42]APU!$U$14950</definedName>
    <definedName name="DIRECTO2.12">[42]APU!$U$15011</definedName>
    <definedName name="DIRECTO2.9">[42]APU!$U$11839</definedName>
    <definedName name="DIRECTO21">[42]APU!$U$1352</definedName>
    <definedName name="DIRECTO22">[42]APU!$U$1413</definedName>
    <definedName name="DIRECTO23">[42]APU!$U$1474</definedName>
    <definedName name="DIRECTO24">[42]APU!$U$1535</definedName>
    <definedName name="DIRECTO25">[42]APU!$U$1596</definedName>
    <definedName name="DIRECTO26">[42]APU!$U$1657</definedName>
    <definedName name="DIRECTO27">[42]APU!$U$1718</definedName>
    <definedName name="DIRECTO28">[42]APU!$U$1779</definedName>
    <definedName name="DIRECTO29">[42]APU!$U$1840</definedName>
    <definedName name="DIRECTO3">[42]APU!$U$254</definedName>
    <definedName name="DIRECTO3.15">[42]APU!$U$8667</definedName>
    <definedName name="DIRECTO3.16">[42]APU!$U$8728</definedName>
    <definedName name="DIRECTO3.17">[42]APU!$U$8789</definedName>
    <definedName name="DIRECTO3.18">[42]APU!$U$8850</definedName>
    <definedName name="DIRECTO3.19">[42]APU!$U$8911</definedName>
    <definedName name="DIRECTO3.20">[42]APU!$U$8972</definedName>
    <definedName name="DIRECTO3.21">[42]APU!$U$11961</definedName>
    <definedName name="DIRECTO3.22">[42]APU!$U$14523</definedName>
    <definedName name="DIRECTO3.23">[42]APU!$U$15133</definedName>
    <definedName name="DIRECTO3.24">[42]APU!$U$16292</definedName>
    <definedName name="DIRECTO3.25">[42]APU!$U$16353</definedName>
    <definedName name="DIRECTO3.26">[42]APU!$U$16414</definedName>
    <definedName name="DIRECTO3.27">[42]APU!$U$16475</definedName>
    <definedName name="DIRECTO3.28">[42]APU!$U$16536</definedName>
    <definedName name="DIRECTO30">[42]APU!$U$1901</definedName>
    <definedName name="DIRECTO31">[42]APU!$U$1962</definedName>
    <definedName name="DIRECTO32">[42]APU!$U$2023</definedName>
    <definedName name="DIRECTO33">[42]APU!$U$2084</definedName>
    <definedName name="DIRECTO34">[42]APU!$U$2145</definedName>
    <definedName name="DIRECTO35">[42]APU!$U$2206</definedName>
    <definedName name="DIRECTO36">[42]APU!$U$2267</definedName>
    <definedName name="DIRECTO37">[42]APU!$U$2328</definedName>
    <definedName name="DIRECTO38">[42]APU!$U$2389</definedName>
    <definedName name="DIRECTO39">[42]APU!$U$2450</definedName>
    <definedName name="DIRECTO4">[42]APU!$U$315</definedName>
    <definedName name="DIRECTO4.20">[42]APU!$U$9216</definedName>
    <definedName name="DIRECTO4.21">[42]APU!$U$9277</definedName>
    <definedName name="DIRECTO4.22">[42]APU!$U$9338</definedName>
    <definedName name="DIRECTO4.23">[42]APU!$U$9399</definedName>
    <definedName name="DIRECTO4.24">[42]APU!$U$9460</definedName>
    <definedName name="DIRECTO4.25">[42]APU!$U$9521</definedName>
    <definedName name="DIRECTO4.26">[42]APU!$U$9582</definedName>
    <definedName name="DIRECTO4.27">[42]APU!$U$9643</definedName>
    <definedName name="DIRECTO4.28">[42]APU!$U$9704</definedName>
    <definedName name="DIRECTO4.29">[42]APU!$U$9765</definedName>
    <definedName name="DIRECTO4.30">[42]APU!$U$9826</definedName>
    <definedName name="DIRECTO4.31">[42]APU!$U$9887</definedName>
    <definedName name="DIRECTO4.32">[42]APU!$U$9948</definedName>
    <definedName name="DIRECTO4.33">[42]APU!$U$10009</definedName>
    <definedName name="DIRECTO4.34">[42]APU!$U$10070</definedName>
    <definedName name="DIRECTO4.35">[42]APU!$U$11595</definedName>
    <definedName name="DIRECTO4.36">[42]APU!$U$11656</definedName>
    <definedName name="DIRECTO4.37">[42]APU!$U$15987</definedName>
    <definedName name="DIRECTO4.38">[42]APU!$U$15194</definedName>
    <definedName name="DIRECTO4.39">[42]APU!$U$14279</definedName>
    <definedName name="DIRECTO4.40">[42]APU!$U$14340</definedName>
    <definedName name="DIRECTO4.41">[42]APU!$U$14401</definedName>
    <definedName name="DIRECTO4.42">[42]APU!$U$14462</definedName>
    <definedName name="DIRECTO4.43">[42]APU!$U$14584</definedName>
    <definedName name="DIRECTO4.44">[42]APU!$U$16048</definedName>
    <definedName name="DIRECTO4.45">[42]APU!$U$16109</definedName>
    <definedName name="DIRECTO4.46">[42]APU!$U$14706</definedName>
    <definedName name="DIRECTO4.47">[42]APU!$U$15926</definedName>
    <definedName name="DIRECTO4.48">[42]APU!$U$16170</definedName>
    <definedName name="DIRECTO4.49">[42]APU!$U$16231</definedName>
    <definedName name="DIRECTO4.50">[42]APU!$U$16902</definedName>
    <definedName name="DIRECTO4.51">[42]APU!$U$17634</definedName>
    <definedName name="DIRECTO4.52">[42]APU!$U$17695</definedName>
    <definedName name="DIRECTO40">[42]APU!$U$2511</definedName>
    <definedName name="DIRECTO41">[42]APU!$U$2572</definedName>
    <definedName name="DIRECTO42">[42]APU!$U$2633</definedName>
    <definedName name="DIRECTO43">[42]APU!$U$2694</definedName>
    <definedName name="DIRECTO44">[42]APU!$U$2755</definedName>
    <definedName name="DIRECTO45">[42]APU!$U$2816</definedName>
    <definedName name="DIRECTO46">[42]APU!$U$2877</definedName>
    <definedName name="DIRECTO47">[42]APU!$U$2938</definedName>
    <definedName name="DIRECTO48">[42]APU!$U$2999</definedName>
    <definedName name="DIRECTO49">[42]APU!$U$3060</definedName>
    <definedName name="DIRECTO5">[42]APU!$U$376</definedName>
    <definedName name="DIRECTO5.100">[42]APU!$U$12449</definedName>
    <definedName name="DIRECTO5.101">[42]APU!$U$12510</definedName>
    <definedName name="DIRECTO5.104">[42]APU!$U$12571</definedName>
    <definedName name="DIRECTO5.105">[42]APU!$U$12632</definedName>
    <definedName name="DIRECTO5.106">[42]APU!$U$12693</definedName>
    <definedName name="DIRECTO5.107">[42]APU!$U$12754</definedName>
    <definedName name="DIRECTO5.108">[42]APU!$U$12815</definedName>
    <definedName name="DIRECTO5.109">[42]APU!$U$12876</definedName>
    <definedName name="DIRECTO5.111">[42]APU!$U$12937</definedName>
    <definedName name="DIRECTO5.112">[42]APU!$U$12998</definedName>
    <definedName name="DIRECTO5.113">[42]APU!$U$14767</definedName>
    <definedName name="DIRECTO5.114">[42]APU!$U$14828</definedName>
    <definedName name="DIRECTO5.115">[42]APU!$U$15072</definedName>
    <definedName name="DIRECTO5.53">[42]APU!$U$10131</definedName>
    <definedName name="DIRECTO5.54">[42]APU!$U$10192</definedName>
    <definedName name="DIRECTO5.55">[42]APU!$U$10253</definedName>
    <definedName name="DIRECTO5.56">[42]APU!$U$10314</definedName>
    <definedName name="DIRECTO5.57">[42]APU!$U$10375</definedName>
    <definedName name="DIRECTO5.58">[42]APU!$U$10436</definedName>
    <definedName name="DIRECTO5.59">[42]APU!$U$10497</definedName>
    <definedName name="DIRECTO5.60">[42]APU!$U$10558</definedName>
    <definedName name="DIRECTO5.61">[42]APU!$U$10619</definedName>
    <definedName name="DIRECTO5.62">[42]APU!$U$10680</definedName>
    <definedName name="DIRECTO5.63">[42]APU!$U$10741</definedName>
    <definedName name="DIRECTO5.64">[42]APU!$U$10802</definedName>
    <definedName name="DIRECTO5.65">[42]APU!$U$10863</definedName>
    <definedName name="DIRECTO5.66">[42]APU!$U$10924</definedName>
    <definedName name="DIRECTO5.67">[42]APU!$U$10985</definedName>
    <definedName name="DIRECTO5.68">[42]APU!$U$11046</definedName>
    <definedName name="DIRECTO5.69">[42]APU!$U$11107</definedName>
    <definedName name="DIRECTO5.70">[42]APU!$U$11168</definedName>
    <definedName name="DIRECTO5.71">[42]APU!$U$11229</definedName>
    <definedName name="DIRECTO5.72">[42]APU!$U$12022</definedName>
    <definedName name="DIRECTO5.73">[42]APU!$U$12083</definedName>
    <definedName name="DIRECTO5.74">[42]APU!$U$12144</definedName>
    <definedName name="DIRECTO5.77">[42]APU!$U$12205</definedName>
    <definedName name="DIRECTO5.78">[42]APU!$U$12327</definedName>
    <definedName name="DIRECTO5.79">[42]APU!$U$12388</definedName>
    <definedName name="DIRECTO5.80">[42]APU!$U$12266</definedName>
    <definedName name="DIRECTO5.82">[42]APU!$U$14035</definedName>
    <definedName name="DIRECTO5.83">[42]APU!$U$14096</definedName>
    <definedName name="DIRECTO5.84">[42]APU!$U$13364</definedName>
    <definedName name="DIRECTO5.85">[42]APU!$U$13425</definedName>
    <definedName name="DIRECTO5.86">[42]APU!$U$13486</definedName>
    <definedName name="DIRECTO5.87">[42]APU!$U$13547</definedName>
    <definedName name="DIRECTO5.88">[42]APU!$U$13608</definedName>
    <definedName name="DIRECTO5.89">[42]APU!$U$13669</definedName>
    <definedName name="DIRECTO5.90">[42]APU!$U$13730</definedName>
    <definedName name="DIRECTO5.91">[42]APU!$U$13791</definedName>
    <definedName name="DIRECTO5.92">[42]APU!$U$13852</definedName>
    <definedName name="DIRECTO5.93">[42]APU!$U$13913</definedName>
    <definedName name="DIRECTO5.94">[42]APU!$U$13974</definedName>
    <definedName name="DIRECTO5.95">[42]APU!$U$13059</definedName>
    <definedName name="DIRECTO5.96">[42]APU!$U$13120</definedName>
    <definedName name="DIRECTO5.97">[42]APU!$U$13181</definedName>
    <definedName name="DIRECTO5.98">[42]APU!$U$13242</definedName>
    <definedName name="DIRECTO5.99">[42]APU!$U$13303</definedName>
    <definedName name="DIRECTO50">[42]APU!$U$3121</definedName>
    <definedName name="DIRECTO51">[42]APU!$U$3182</definedName>
    <definedName name="DIRECTO52">[42]APU!$U$3243</definedName>
    <definedName name="DIRECTO53">[42]APU!$U$3304</definedName>
    <definedName name="DIRECTO54">[42]APU!$U$3365</definedName>
    <definedName name="DIRECTO55">[42]APU!$U$3426</definedName>
    <definedName name="DIRECTO56">[42]APU!$U$3487</definedName>
    <definedName name="DIRECTO57">[42]APU!$U$3548</definedName>
    <definedName name="DIRECTO58">[42]APU!$U$3609</definedName>
    <definedName name="DIRECTO59">[42]APU!$U$3670</definedName>
    <definedName name="DIRECTO6">[42]APU!$U$437</definedName>
    <definedName name="DIRECTO60">[42]APU!$U$3731</definedName>
    <definedName name="DIRECTO61">[42]APU!$U$3792</definedName>
    <definedName name="DIRECTO62">[42]APU!$U$3853</definedName>
    <definedName name="DIRECTO63">[42]APU!$U$3914</definedName>
    <definedName name="DIRECTO64">[42]APU!$U$3975</definedName>
    <definedName name="DIRECTO65">[42]APU!$U$4036</definedName>
    <definedName name="DIRECTO66">[42]APU!$U$4097</definedName>
    <definedName name="DIRECTO67">[42]APU!$U$4158</definedName>
    <definedName name="DIRECTO68">[42]APU!$U$4219</definedName>
    <definedName name="DIRECTO69">[42]APU!$U$4280</definedName>
    <definedName name="DIRECTO7">[42]APU!$U$498</definedName>
    <definedName name="DIRECTO7.12">[42]APU!$U$8305</definedName>
    <definedName name="DIRECTO7.13">[42]APU!$U$8366</definedName>
    <definedName name="DIRECTO7.14">[42]APU!$U$8427</definedName>
    <definedName name="DIRECTO7.15">[42]APU!$U$8488</definedName>
    <definedName name="DIRECTO7.16">[42]APU!$U$8606</definedName>
    <definedName name="DIRECTO7.17">[42]APU!$U$11290</definedName>
    <definedName name="DIRECTO7.18">[42]APU!$U$11351</definedName>
    <definedName name="DIRECTO7.19">[42]APU!$U$11412</definedName>
    <definedName name="DIRECTO7.20">[42]APU!$U$11473</definedName>
    <definedName name="DIRECTO7.21">[42]APU!$U$11534</definedName>
    <definedName name="DIRECTO7.22">[42]APU!$U$11717</definedName>
    <definedName name="DIRECTO7.23">[42]APU!$U$11778</definedName>
    <definedName name="DIRECTO7.24">[42]APU!$U$14645</definedName>
    <definedName name="DIRECTO7.25">[42]APU!$U$15255</definedName>
    <definedName name="DIRECTO7.26">[42]APU!$U$15316</definedName>
    <definedName name="DIRECTO7.27">[42]APU!$U$15377</definedName>
    <definedName name="DIRECTO7.28">[42]APU!$U$15438</definedName>
    <definedName name="DIRECTO7.29">[42]APU!$U$15499</definedName>
    <definedName name="DIRECTO7.30">[42]APU!$U$15560</definedName>
    <definedName name="DIRECTO7.31">[42]APU!$U$15621</definedName>
    <definedName name="DIRECTO7.32">[42]APU!$U$15682</definedName>
    <definedName name="DIRECTO7.33">[42]APU!$U$15743</definedName>
    <definedName name="DIRECTO7.34">[42]APU!$U$15804</definedName>
    <definedName name="DIRECTO7.35">[42]APU!$U$15865</definedName>
    <definedName name="DIRECTO7.36">[42]APU!$U$17085</definedName>
    <definedName name="DIRECTO7.37">[42]APU!$U$17268</definedName>
    <definedName name="DIRECTO7.38">[42]APU!$U$17207</definedName>
    <definedName name="DIRECTO7.39">[42]APU!$U$17390</definedName>
    <definedName name="DIRECTO7.40">[42]APU!$U$17451</definedName>
    <definedName name="DIRECTO7.41">[42]APU!$U$17512</definedName>
    <definedName name="DIRECTO7.42">[42]APU!$U$17146</definedName>
    <definedName name="DIRECTO7.43">[42]APU!$U$17573</definedName>
    <definedName name="DIRECTO7.44">[42]APU!$U$17329</definedName>
    <definedName name="DIRECTO70">[42]APU!$U$4341</definedName>
    <definedName name="DIRECTO71">[42]APU!$U$4402</definedName>
    <definedName name="DIRECTO72">[42]APU!$U$4463</definedName>
    <definedName name="DIRECTO73">[42]APU!$U$4524</definedName>
    <definedName name="DIRECTO74">[42]APU!$U$4585</definedName>
    <definedName name="DIRECTO75">[42]APU!$U$4646</definedName>
    <definedName name="DIRECTO76">[42]APU!$U$4707</definedName>
    <definedName name="DIRECTO77">[42]APU!$U$4768</definedName>
    <definedName name="DIRECTO78">[42]APU!$U$4829</definedName>
    <definedName name="DIRECTO79">[42]APU!$U$4890</definedName>
    <definedName name="DIRECTO8">[42]APU!$U$559</definedName>
    <definedName name="DIRECTO80">[42]APU!$U$4951</definedName>
    <definedName name="DIRECTO81">[42]APU!$U$5012</definedName>
    <definedName name="DIRECTO82">[42]APU!$U$5073</definedName>
    <definedName name="DIRECTO83">[42]APU!$U$5134</definedName>
    <definedName name="DIRECTO84">[42]APU!$U$5195</definedName>
    <definedName name="DIRECTO85">[42]APU!$U$5256</definedName>
    <definedName name="DIRECTO86">[42]APU!$U$5317</definedName>
    <definedName name="DIRECTO87">[42]APU!$U$5378</definedName>
    <definedName name="DIRECTO88">[42]APU!$U$5439</definedName>
    <definedName name="DIRECTO89">[42]APU!$U$5500</definedName>
    <definedName name="DIRECTO9">[42]APU!$U$620</definedName>
    <definedName name="DIRECTO9.1">[42]APU!$U$16597</definedName>
    <definedName name="DIRECTO9.2">[42]APU!$U$16658</definedName>
    <definedName name="DIRECTO9.3">[42]APU!$U$16719</definedName>
    <definedName name="DIRECTO9.4">[42]APU!$U$16780</definedName>
    <definedName name="DIRECTO9.5">[42]APU!$U$16841</definedName>
    <definedName name="DIRECTO90">[42]APU!$U$5561</definedName>
    <definedName name="DIRECTO91">[42]APU!$U$5622</definedName>
    <definedName name="DIRECTO92">[42]APU!$U$5683</definedName>
    <definedName name="DIRECTO93">[42]APU!$U$5744</definedName>
    <definedName name="DIRECTO94">[42]APU!$U$5805</definedName>
    <definedName name="DIRECTO95">[42]APU!$U$5866</definedName>
    <definedName name="DIRECTO96">[42]APU!$U$5927</definedName>
    <definedName name="DIRECTO97">[42]APU!$U$5988</definedName>
    <definedName name="DIRECTO98">[42]APU!$U$6049</definedName>
    <definedName name="DIRECTO99">[42]APU!$U$6110</definedName>
    <definedName name="djdytj" localSheetId="6"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6" hidden="1">{"via1",#N/A,TRUE,"general";"via2",#N/A,TRUE,"general";"via3",#N/A,TRUE,"general"}</definedName>
    <definedName name="dry" localSheetId="15"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6" hidden="1">{"via1",#N/A,TRUE,"general";"via2",#N/A,TRUE,"general";"via3",#N/A,TRUE,"general"}</definedName>
    <definedName name="DSAD" localSheetId="15"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6" hidden="1">{"via1",#N/A,TRUE,"general";"via2",#N/A,TRUE,"general";"via3",#N/A,TRUE,"general"}</definedName>
    <definedName name="DSD" localSheetId="15"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localSheetId="15"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localSheetId="15"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GDFGSDFGDF">#REF!</definedName>
    <definedName name="dsfhgfdh" localSheetId="6"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localSheetId="15"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localSheetId="15"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6" hidden="1">{"via1",#N/A,TRUE,"general";"via2",#N/A,TRUE,"general";"via3",#N/A,TRUE,"general"}</definedName>
    <definedName name="dtrhj" localSheetId="15"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RACION">'[28]DATOS BASICOS'!$G$37*30</definedName>
    <definedName name="DWPRICE" localSheetId="13" hidden="1">#REF!</definedName>
    <definedName name="DWPRICE" localSheetId="6" hidden="1">#REF!</definedName>
    <definedName name="DWPRICE" localSheetId="12" hidden="1">#REF!</definedName>
    <definedName name="DWPRICE" localSheetId="19" hidden="1">#REF!</definedName>
    <definedName name="DWPRICE" localSheetId="1" hidden="1">#REF!</definedName>
    <definedName name="DWPRICE" localSheetId="16" hidden="1">#REF!</definedName>
    <definedName name="DWPRICE" localSheetId="17" hidden="1">#REF!</definedName>
    <definedName name="DWPRICE" localSheetId="0" hidden="1">#REF!</definedName>
    <definedName name="DWPRICE" localSheetId="2" hidden="1">#REF!</definedName>
    <definedName name="DWPRICE" hidden="1">#REF!</definedName>
    <definedName name="dxfgg" localSheetId="6" hidden="1">{"via1",#N/A,TRUE,"general";"via2",#N/A,TRUE,"general";"via3",#N/A,TRUE,"general"}</definedName>
    <definedName name="dxfgg" localSheetId="15"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6" hidden="1">{"via1",#N/A,TRUE,"general";"via2",#N/A,TRUE,"general";"via3",#N/A,TRUE,"general"}</definedName>
    <definedName name="e3e33" localSheetId="15"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6"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localSheetId="15"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6"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localSheetId="15"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 localSheetId="12">[43]AIU!$A$1:$IU$4</definedName>
    <definedName name="EF">[44]AIU!$A$1:$IU$4</definedName>
    <definedName name="efef" localSheetId="6" hidden="1">{"TAB1",#N/A,TRUE,"GENERAL";"TAB2",#N/A,TRUE,"GENERAL";"TAB3",#N/A,TRUE,"GENERAL";"TAB4",#N/A,TRUE,"GENERAL";"TAB5",#N/A,TRUE,"GENERAL"}</definedName>
    <definedName name="efef" localSheetId="15"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localSheetId="15"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localSheetId="15"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mergencia">[20]criterio!$B$99:$B$102</definedName>
    <definedName name="enaturales">[20]criterio!$B$86:$B$89</definedName>
    <definedName name="ENE" localSheetId="13">#REF!</definedName>
    <definedName name="ENE" localSheetId="12">#REF!</definedName>
    <definedName name="ENE" localSheetId="19">#REF!</definedName>
    <definedName name="ENE" localSheetId="1">#REF!</definedName>
    <definedName name="ENE" localSheetId="16">#REF!</definedName>
    <definedName name="ENE" localSheetId="17">#REF!</definedName>
    <definedName name="ENE" localSheetId="0">#REF!</definedName>
    <definedName name="ENE" localSheetId="2">#REF!</definedName>
    <definedName name="ENE">#REF!</definedName>
    <definedName name="entorno">[20]criterio!$B$57:$B$70</definedName>
    <definedName name="EQUIPO">[45]EQUIPOS!$A$1:$J$32000</definedName>
    <definedName name="eqw" localSheetId="6" hidden="1">{"via1",#N/A,TRUE,"general";"via2",#N/A,TRUE,"general";"via3",#N/A,TRUE,"general"}</definedName>
    <definedName name="eqw" localSheetId="15"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6" hidden="1">{"TAB1",#N/A,TRUE,"GENERAL";"TAB2",#N/A,TRUE,"GENERAL";"TAB3",#N/A,TRUE,"GENERAL";"TAB4",#N/A,TRUE,"GENERAL";"TAB5",#N/A,TRUE,"GENERAL"}</definedName>
    <definedName name="erg" localSheetId="15"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localSheetId="15"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localSheetId="15"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localSheetId="15"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localSheetId="15"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localSheetId="15"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localSheetId="15"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6" hidden="1">{"TAB1",#N/A,TRUE,"GENERAL";"TAB2",#N/A,TRUE,"GENERAL";"TAB3",#N/A,TRUE,"GENERAL";"TAB4",#N/A,TRUE,"GENERAL";"TAB5",#N/A,TRUE,"GENERAL"}</definedName>
    <definedName name="err" localSheetId="15"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6" hidden="1">{"via1",#N/A,TRUE,"general";"via2",#N/A,TRUE,"general";"via3",#N/A,TRUE,"general"}</definedName>
    <definedName name="ert" localSheetId="15"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localSheetId="15"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localSheetId="15"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localSheetId="15"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localSheetId="15"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localSheetId="15"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localSheetId="15"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localSheetId="15"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localSheetId="15"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localSheetId="15"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localSheetId="15"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localSheetId="15"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localSheetId="15"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localSheetId="15"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localSheetId="15"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localSheetId="15"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localSheetId="15"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3">'[15]CIRCUITOS CODENSA'!#REF!</definedName>
    <definedName name="ES" localSheetId="12">'[15]CIRCUITOS CODENSA'!#REF!</definedName>
    <definedName name="ES" localSheetId="19">'[15]CIRCUITOS CODENSA'!#REF!</definedName>
    <definedName name="ES" localSheetId="1">'[15]CIRCUITOS CODENSA'!#REF!</definedName>
    <definedName name="ES" localSheetId="16">'[15]CIRCUITOS CODENSA'!#REF!</definedName>
    <definedName name="ES" localSheetId="17">'[15]CIRCUITOS CODENSA'!#REF!</definedName>
    <definedName name="ES" localSheetId="2">'[15]CIRCUITOS CODENSA'!#REF!</definedName>
    <definedName name="ES">'[15]CIRCUITOS CODENSA'!#REF!</definedName>
    <definedName name="EST10A" localSheetId="13">#REF!</definedName>
    <definedName name="EST10A" localSheetId="12">#REF!</definedName>
    <definedName name="EST10A" localSheetId="19">#REF!</definedName>
    <definedName name="EST10A" localSheetId="1">#REF!</definedName>
    <definedName name="EST10A" localSheetId="16">#REF!</definedName>
    <definedName name="EST10A" localSheetId="17">#REF!</definedName>
    <definedName name="EST10A" localSheetId="0">#REF!</definedName>
    <definedName name="EST10A" localSheetId="2">#REF!</definedName>
    <definedName name="EST10A">#REF!</definedName>
    <definedName name="EST10V1" localSheetId="13">#REF!</definedName>
    <definedName name="EST10V1" localSheetId="12">#REF!</definedName>
    <definedName name="EST10V1" localSheetId="19">#REF!</definedName>
    <definedName name="EST10V1" localSheetId="1">#REF!</definedName>
    <definedName name="EST10V1" localSheetId="16">#REF!</definedName>
    <definedName name="EST10V1" localSheetId="17">#REF!</definedName>
    <definedName name="EST10V1" localSheetId="0">#REF!</definedName>
    <definedName name="EST10V1" localSheetId="2">#REF!</definedName>
    <definedName name="EST10V1">#REF!</definedName>
    <definedName name="EST11A" localSheetId="13">#REF!</definedName>
    <definedName name="EST11A" localSheetId="12">#REF!</definedName>
    <definedName name="EST11A" localSheetId="19">#REF!</definedName>
    <definedName name="EST11A" localSheetId="1">#REF!</definedName>
    <definedName name="EST11A" localSheetId="16">#REF!</definedName>
    <definedName name="EST11A" localSheetId="17">#REF!</definedName>
    <definedName name="EST11A" localSheetId="0">#REF!</definedName>
    <definedName name="EST11A" localSheetId="2">#REF!</definedName>
    <definedName name="EST11A">#REF!</definedName>
    <definedName name="ESTADO" localSheetId="13">#REF!</definedName>
    <definedName name="ESTADO" localSheetId="19">#REF!</definedName>
    <definedName name="ESTADO" localSheetId="2">#REF!</definedName>
    <definedName name="ESTADO">#REF!</definedName>
    <definedName name="ESTRUCTURA" localSheetId="13" hidden="1">{#N/A,#N/A,TRUE,"INGENIERIA";#N/A,#N/A,TRUE,"COMPRAS";#N/A,#N/A,TRUE,"DIRECCION";#N/A,#N/A,TRUE,"RESUMEN"}</definedName>
    <definedName name="ESTRUCTURA" localSheetId="6" hidden="1">{#N/A,#N/A,TRUE,"INGENIERIA";#N/A,#N/A,TRUE,"COMPRAS";#N/A,#N/A,TRUE,"DIRECCION";#N/A,#N/A,TRUE,"RESUMEN"}</definedName>
    <definedName name="ESTRUCTURA" localSheetId="12" hidden="1">{#N/A,#N/A,TRUE,"INGENIERIA";#N/A,#N/A,TRUE,"COMPRAS";#N/A,#N/A,TRUE,"DIRECCION";#N/A,#N/A,TRUE,"RESUMEN"}</definedName>
    <definedName name="ESTRUCTURA" localSheetId="19" hidden="1">{#N/A,#N/A,TRUE,"INGENIERIA";#N/A,#N/A,TRUE,"COMPRAS";#N/A,#N/A,TRUE,"DIRECCION";#N/A,#N/A,TRUE,"RESUMEN"}</definedName>
    <definedName name="ESTRUCTURA" localSheetId="15" hidden="1">{#N/A,#N/A,TRUE,"INGENIERIA";#N/A,#N/A,TRUE,"COMPRAS";#N/A,#N/A,TRUE,"DIRECCION";#N/A,#N/A,TRUE,"RESUMEN"}</definedName>
    <definedName name="ESTRUCTURA" localSheetId="1" hidden="1">{#N/A,#N/A,TRUE,"INGENIERIA";#N/A,#N/A,TRUE,"COMPRAS";#N/A,#N/A,TRUE,"DIRECCION";#N/A,#N/A,TRUE,"RESUMEN"}</definedName>
    <definedName name="ESTRUCTURA" localSheetId="16" hidden="1">{#N/A,#N/A,TRUE,"INGENIERIA";#N/A,#N/A,TRUE,"COMPRAS";#N/A,#N/A,TRUE,"DIRECCION";#N/A,#N/A,TRUE,"RESUMEN"}</definedName>
    <definedName name="ESTRUCTURA" localSheetId="17" hidden="1">{#N/A,#N/A,TRUE,"INGENIERIA";#N/A,#N/A,TRUE,"COMPRAS";#N/A,#N/A,TRUE,"DIRECCION";#N/A,#N/A,TRUE,"RESUMEN"}</definedName>
    <definedName name="ESTRUCTURA" hidden="1">{#N/A,#N/A,TRUE,"INGENIERIA";#N/A,#N/A,TRUE,"COMPRAS";#N/A,#N/A,TRUE,"DIRECCION";#N/A,#N/A,TRUE,"RESUMEN"}</definedName>
    <definedName name="ESTRUCTURA_1" localSheetId="15" hidden="1">{#N/A,#N/A,TRUE,"INGENIERIA";#N/A,#N/A,TRUE,"COMPRAS";#N/A,#N/A,TRUE,"DIRECCION";#N/A,#N/A,TRUE,"RESUMEN"}</definedName>
    <definedName name="ESTRUCTURA_1" hidden="1">{#N/A,#N/A,TRUE,"INGENIERIA";#N/A,#N/A,TRUE,"COMPRAS";#N/A,#N/A,TRUE,"DIRECCION";#N/A,#N/A,TRUE,"RESUMEN"}</definedName>
    <definedName name="ESTRUCTURA_2" localSheetId="15" hidden="1">{#N/A,#N/A,TRUE,"INGENIERIA";#N/A,#N/A,TRUE,"COMPRAS";#N/A,#N/A,TRUE,"DIRECCION";#N/A,#N/A,TRUE,"RESUMEN"}</definedName>
    <definedName name="ESTRUCTURA_2" hidden="1">{#N/A,#N/A,TRUE,"INGENIERIA";#N/A,#N/A,TRUE,"COMPRAS";#N/A,#N/A,TRUE,"DIRECCION";#N/A,#N/A,TRUE,"RESUMEN"}</definedName>
    <definedName name="etertgg" localSheetId="6" hidden="1">{"via1",#N/A,TRUE,"general";"via2",#N/A,TRUE,"general";"via3",#N/A,TRUE,"general"}</definedName>
    <definedName name="etertgg" localSheetId="15"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6"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localSheetId="15"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localSheetId="15"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localSheetId="15"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localSheetId="15"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localSheetId="15"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localSheetId="15"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localSheetId="15"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ento">[20]criterio!$B$209:$B$212</definedName>
    <definedName name="ewegt" localSheetId="6"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localSheetId="15"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localSheetId="15"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localSheetId="15"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el_BuiltIn__FilterDatabase_2" localSheetId="12">'[46]Presup Av 1o de mayo con 73a '!$A$17:$N$110</definedName>
    <definedName name="Excel_BuiltIn__FilterDatabase_2">'[47]Presup Av 1o de mayo con 73a '!$A$17:$N$110</definedName>
    <definedName name="Excel_BuiltIn_Print_Area_1" localSheetId="13">#REF!</definedName>
    <definedName name="Excel_BuiltIn_Print_Area_1" localSheetId="12">#REF!</definedName>
    <definedName name="Excel_BuiltIn_Print_Area_1" localSheetId="19">#REF!</definedName>
    <definedName name="Excel_BuiltIn_Print_Area_1" localSheetId="1">#REF!</definedName>
    <definedName name="Excel_BuiltIn_Print_Area_1" localSheetId="16">#REF!</definedName>
    <definedName name="Excel_BuiltIn_Print_Area_1" localSheetId="17">#REF!</definedName>
    <definedName name="Excel_BuiltIn_Print_Area_1" localSheetId="0">#REF!</definedName>
    <definedName name="Excel_BuiltIn_Print_Area_1" localSheetId="2">#REF!</definedName>
    <definedName name="Excel_BuiltIn_Print_Area_1">#REF!</definedName>
    <definedName name="Excel_BuiltIn_Print_Area_1_1" localSheetId="13">#REF!</definedName>
    <definedName name="Excel_BuiltIn_Print_Area_1_1" localSheetId="12">#REF!</definedName>
    <definedName name="Excel_BuiltIn_Print_Area_1_1" localSheetId="19">#REF!</definedName>
    <definedName name="Excel_BuiltIn_Print_Area_1_1" localSheetId="1">#REF!</definedName>
    <definedName name="Excel_BuiltIn_Print_Area_1_1" localSheetId="16">#REF!</definedName>
    <definedName name="Excel_BuiltIn_Print_Area_1_1" localSheetId="17">#REF!</definedName>
    <definedName name="Excel_BuiltIn_Print_Area_1_1" localSheetId="0">#REF!</definedName>
    <definedName name="Excel_BuiltIn_Print_Area_1_1" localSheetId="2">#REF!</definedName>
    <definedName name="Excel_BuiltIn_Print_Area_1_1">#REF!</definedName>
    <definedName name="Excel_BuiltIn_Print_Area_1_1_1" localSheetId="13">#REF!</definedName>
    <definedName name="Excel_BuiltIn_Print_Area_1_1_1" localSheetId="12">#REF!</definedName>
    <definedName name="Excel_BuiltIn_Print_Area_1_1_1" localSheetId="19">#REF!</definedName>
    <definedName name="Excel_BuiltIn_Print_Area_1_1_1" localSheetId="1">#REF!</definedName>
    <definedName name="Excel_BuiltIn_Print_Area_1_1_1" localSheetId="16">#REF!</definedName>
    <definedName name="Excel_BuiltIn_Print_Area_1_1_1" localSheetId="17">#REF!</definedName>
    <definedName name="Excel_BuiltIn_Print_Area_1_1_1" localSheetId="0">#REF!</definedName>
    <definedName name="Excel_BuiltIn_Print_Area_1_1_1" localSheetId="2">#REF!</definedName>
    <definedName name="Excel_BuiltIn_Print_Area_1_1_1">#REF!</definedName>
    <definedName name="Excel_BuiltIn_Print_Area_1_1_1_1" localSheetId="13">#REF!</definedName>
    <definedName name="Excel_BuiltIn_Print_Area_1_1_1_1" localSheetId="12">#REF!</definedName>
    <definedName name="Excel_BuiltIn_Print_Area_1_1_1_1" localSheetId="19">#REF!</definedName>
    <definedName name="Excel_BuiltIn_Print_Area_1_1_1_1" localSheetId="1">#REF!</definedName>
    <definedName name="Excel_BuiltIn_Print_Area_1_1_1_1" localSheetId="16">#REF!</definedName>
    <definedName name="Excel_BuiltIn_Print_Area_1_1_1_1" localSheetId="17">#REF!</definedName>
    <definedName name="Excel_BuiltIn_Print_Area_1_1_1_1" localSheetId="0">#REF!</definedName>
    <definedName name="Excel_BuiltIn_Print_Area_1_1_1_1" localSheetId="2">#REF!</definedName>
    <definedName name="Excel_BuiltIn_Print_Area_1_1_1_1">#REF!</definedName>
    <definedName name="Excel_BuiltIn_Print_Area_1_1_1_1_1" localSheetId="13">#REF!</definedName>
    <definedName name="Excel_BuiltIn_Print_Area_1_1_1_1_1" localSheetId="12">#REF!</definedName>
    <definedName name="Excel_BuiltIn_Print_Area_1_1_1_1_1" localSheetId="19">#REF!</definedName>
    <definedName name="Excel_BuiltIn_Print_Area_1_1_1_1_1" localSheetId="1">#REF!</definedName>
    <definedName name="Excel_BuiltIn_Print_Area_1_1_1_1_1" localSheetId="16">#REF!</definedName>
    <definedName name="Excel_BuiltIn_Print_Area_1_1_1_1_1" localSheetId="17">#REF!</definedName>
    <definedName name="Excel_BuiltIn_Print_Area_1_1_1_1_1" localSheetId="0">#REF!</definedName>
    <definedName name="Excel_BuiltIn_Print_Area_1_1_1_1_1" localSheetId="2">#REF!</definedName>
    <definedName name="Excel_BuiltIn_Print_Area_1_1_1_1_1">#REF!</definedName>
    <definedName name="Excel_BuiltIn_Print_Area_1_1_1_1_1_1" localSheetId="13">#REF!</definedName>
    <definedName name="Excel_BuiltIn_Print_Area_1_1_1_1_1_1" localSheetId="12">#REF!</definedName>
    <definedName name="Excel_BuiltIn_Print_Area_1_1_1_1_1_1" localSheetId="19">#REF!</definedName>
    <definedName name="Excel_BuiltIn_Print_Area_1_1_1_1_1_1" localSheetId="1">#REF!</definedName>
    <definedName name="Excel_BuiltIn_Print_Area_1_1_1_1_1_1" localSheetId="16">#REF!</definedName>
    <definedName name="Excel_BuiltIn_Print_Area_1_1_1_1_1_1" localSheetId="17">#REF!</definedName>
    <definedName name="Excel_BuiltIn_Print_Area_1_1_1_1_1_1" localSheetId="0">#REF!</definedName>
    <definedName name="Excel_BuiltIn_Print_Area_1_1_1_1_1_1" localSheetId="2">#REF!</definedName>
    <definedName name="Excel_BuiltIn_Print_Area_1_1_1_1_1_1">#REF!</definedName>
    <definedName name="Excel_BuiltIn_Print_Area_7" localSheetId="13">#REF!</definedName>
    <definedName name="Excel_BuiltIn_Print_Area_7" localSheetId="12">#REF!</definedName>
    <definedName name="Excel_BuiltIn_Print_Area_7" localSheetId="19">#REF!</definedName>
    <definedName name="Excel_BuiltIn_Print_Area_7" localSheetId="1">#REF!</definedName>
    <definedName name="Excel_BuiltIn_Print_Area_7" localSheetId="16">#REF!</definedName>
    <definedName name="Excel_BuiltIn_Print_Area_7" localSheetId="17">#REF!</definedName>
    <definedName name="Excel_BuiltIn_Print_Area_7" localSheetId="0">#REF!</definedName>
    <definedName name="Excel_BuiltIn_Print_Area_7" localSheetId="2">#REF!</definedName>
    <definedName name="Excel_BuiltIn_Print_Area_7">#REF!</definedName>
    <definedName name="Excel_BuiltIn_Print_Titles_1" localSheetId="13">#REF!</definedName>
    <definedName name="Excel_BuiltIn_Print_Titles_1" localSheetId="12">#REF!</definedName>
    <definedName name="Excel_BuiltIn_Print_Titles_1" localSheetId="19">#REF!</definedName>
    <definedName name="Excel_BuiltIn_Print_Titles_1" localSheetId="1">#REF!</definedName>
    <definedName name="Excel_BuiltIn_Print_Titles_1" localSheetId="16">#REF!</definedName>
    <definedName name="Excel_BuiltIn_Print_Titles_1" localSheetId="17">#REF!</definedName>
    <definedName name="Excel_BuiltIn_Print_Titles_1" localSheetId="0">#REF!</definedName>
    <definedName name="Excel_BuiltIn_Print_Titles_1" localSheetId="2">#REF!</definedName>
    <definedName name="Excel_BuiltIn_Print_Titles_1">#REF!</definedName>
    <definedName name="Excel_BuiltIn_Print_Titles_1_1" localSheetId="13">#REF!</definedName>
    <definedName name="Excel_BuiltIn_Print_Titles_1_1" localSheetId="12">#REF!</definedName>
    <definedName name="Excel_BuiltIn_Print_Titles_1_1" localSheetId="19">#REF!</definedName>
    <definedName name="Excel_BuiltIn_Print_Titles_1_1" localSheetId="1">#REF!</definedName>
    <definedName name="Excel_BuiltIn_Print_Titles_1_1" localSheetId="16">#REF!</definedName>
    <definedName name="Excel_BuiltIn_Print_Titles_1_1" localSheetId="17">#REF!</definedName>
    <definedName name="Excel_BuiltIn_Print_Titles_1_1" localSheetId="0">#REF!</definedName>
    <definedName name="Excel_BuiltIn_Print_Titles_1_1" localSheetId="2">#REF!</definedName>
    <definedName name="Excel_BuiltIn_Print_Titles_1_1">#REF!</definedName>
    <definedName name="Excel_BuiltIn_Print_Titles_1_1_1" localSheetId="13">#REF!</definedName>
    <definedName name="Excel_BuiltIn_Print_Titles_1_1_1" localSheetId="12">#REF!</definedName>
    <definedName name="Excel_BuiltIn_Print_Titles_1_1_1" localSheetId="19">#REF!</definedName>
    <definedName name="Excel_BuiltIn_Print_Titles_1_1_1" localSheetId="1">#REF!</definedName>
    <definedName name="Excel_BuiltIn_Print_Titles_1_1_1" localSheetId="16">#REF!</definedName>
    <definedName name="Excel_BuiltIn_Print_Titles_1_1_1" localSheetId="17">#REF!</definedName>
    <definedName name="Excel_BuiltIn_Print_Titles_1_1_1" localSheetId="0">#REF!</definedName>
    <definedName name="Excel_BuiltIn_Print_Titles_1_1_1" localSheetId="2">#REF!</definedName>
    <definedName name="Excel_BuiltIn_Print_Titles_1_1_1">#REF!</definedName>
    <definedName name="Excel_BuiltIn_Print_Titles_1_1_1_1" localSheetId="13">#REF!</definedName>
    <definedName name="Excel_BuiltIn_Print_Titles_1_1_1_1" localSheetId="12">#REF!</definedName>
    <definedName name="Excel_BuiltIn_Print_Titles_1_1_1_1" localSheetId="19">#REF!</definedName>
    <definedName name="Excel_BuiltIn_Print_Titles_1_1_1_1" localSheetId="1">#REF!</definedName>
    <definedName name="Excel_BuiltIn_Print_Titles_1_1_1_1" localSheetId="16">#REF!</definedName>
    <definedName name="Excel_BuiltIn_Print_Titles_1_1_1_1" localSheetId="17">#REF!</definedName>
    <definedName name="Excel_BuiltIn_Print_Titles_1_1_1_1" localSheetId="0">#REF!</definedName>
    <definedName name="Excel_BuiltIn_Print_Titles_1_1_1_1" localSheetId="2">#REF!</definedName>
    <definedName name="Excel_BuiltIn_Print_Titles_1_1_1_1">#REF!</definedName>
    <definedName name="Excel_BuiltIn_Print_Titles_3" localSheetId="13">'[48]COSTOS OFICINA'!#REF!</definedName>
    <definedName name="Excel_BuiltIn_Print_Titles_3" localSheetId="12">'[49]COSTOS OFICINA'!#REF!</definedName>
    <definedName name="Excel_BuiltIn_Print_Titles_3" localSheetId="19">'[48]COSTOS OFICINA'!#REF!</definedName>
    <definedName name="Excel_BuiltIn_Print_Titles_3" localSheetId="16">'[48]COSTOS OFICINA'!#REF!</definedName>
    <definedName name="Excel_BuiltIn_Print_Titles_3" localSheetId="17">'[48]COSTOS OFICINA'!#REF!</definedName>
    <definedName name="Excel_BuiltIn_Print_Titles_3" localSheetId="2">'[48]COSTOS OFICINA'!#REF!</definedName>
    <definedName name="Excel_BuiltIn_Print_Titles_3">'[48]COSTOS OFICINA'!#REF!</definedName>
    <definedName name="Excel_BuiltIn_Print_Titles_4" localSheetId="13">'[48]COSTOS CAMPAMENTO'!#REF!</definedName>
    <definedName name="Excel_BuiltIn_Print_Titles_4" localSheetId="12">'[49]COSTOS CAMPAMENTO'!#REF!</definedName>
    <definedName name="Excel_BuiltIn_Print_Titles_4" localSheetId="19">'[48]COSTOS CAMPAMENTO'!#REF!</definedName>
    <definedName name="Excel_BuiltIn_Print_Titles_4" localSheetId="16">'[48]COSTOS CAMPAMENTO'!#REF!</definedName>
    <definedName name="Excel_BuiltIn_Print_Titles_4" localSheetId="17">'[48]COSTOS CAMPAMENTO'!#REF!</definedName>
    <definedName name="Excel_BuiltIn_Print_Titles_4" localSheetId="2">'[48]COSTOS CAMPAMENTO'!#REF!</definedName>
    <definedName name="Excel_BuiltIn_Print_Titles_4">'[48]COSTOS CAMPAMENTO'!#REF!</definedName>
    <definedName name="EXTERNO" localSheetId="13">#REF!</definedName>
    <definedName name="EXTERNO" localSheetId="19">#REF!</definedName>
    <definedName name="EXTERNO" localSheetId="2">#REF!</definedName>
    <definedName name="EXTERNO">#REF!</definedName>
    <definedName name="FactorCostoPotencia" localSheetId="13">[38]Modelo!#REF!</definedName>
    <definedName name="FactorCostoPotencia" localSheetId="12">[38]Modelo!#REF!</definedName>
    <definedName name="FactorCostoPotencia" localSheetId="19">[38]Modelo!#REF!</definedName>
    <definedName name="FactorCostoPotencia" localSheetId="16">[38]Modelo!#REF!</definedName>
    <definedName name="FactorCostoPotencia" localSheetId="17">[38]Modelo!#REF!</definedName>
    <definedName name="FactorCostoPotencia" localSheetId="2">[38]Modelo!#REF!</definedName>
    <definedName name="FactorCostoPotencia">[38]Modelo!#REF!</definedName>
    <definedName name="fda" localSheetId="6" hidden="1">{"TAB1",#N/A,TRUE,"GENERAL";"TAB2",#N/A,TRUE,"GENERAL";"TAB3",#N/A,TRUE,"GENERAL";"TAB4",#N/A,TRUE,"GENERAL";"TAB5",#N/A,TRUE,"GENERAL"}</definedName>
    <definedName name="fda" localSheetId="15"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6" hidden="1">{"PRES REHAB ARM-PER POR ITEMS  KM A KM",#N/A,TRUE,"Rehabilitacion Arm-Per"}</definedName>
    <definedName name="fdadsfa" localSheetId="15" hidden="1">{"PRES REHAB ARM-PER POR ITEMS  KM A KM",#N/A,TRUE,"Rehabilitacion Arm-Per"}</definedName>
    <definedName name="fdadsfa" hidden="1">{"PRES REHAB ARM-PER POR ITEMS  KM A KM",#N/A,TRUE,"Rehabilitacion Arm-Per"}</definedName>
    <definedName name="fdbjp" localSheetId="6"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localSheetId="15"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localSheetId="15"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localSheetId="15"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localSheetId="15"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[50]MEMORIAS!$H$5</definedName>
    <definedName name="fdsf" localSheetId="6" hidden="1">{"TAB1",#N/A,TRUE,"GENERAL";"TAB2",#N/A,TRUE,"GENERAL";"TAB3",#N/A,TRUE,"GENERAL";"TAB4",#N/A,TRUE,"GENERAL";"TAB5",#N/A,TRUE,"GENERAL"}</definedName>
    <definedName name="fdsf" localSheetId="15"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localSheetId="15"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localSheetId="15"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B" localSheetId="13">#REF!</definedName>
    <definedName name="FEB" localSheetId="12">#REF!</definedName>
    <definedName name="FEB" localSheetId="19">#REF!</definedName>
    <definedName name="FEB" localSheetId="1">#REF!</definedName>
    <definedName name="FEB" localSheetId="16">#REF!</definedName>
    <definedName name="FEB" localSheetId="17">#REF!</definedName>
    <definedName name="FEB" localSheetId="0">#REF!</definedName>
    <definedName name="FEB" localSheetId="2">#REF!</definedName>
    <definedName name="FEB">#REF!</definedName>
    <definedName name="FECH" localSheetId="12">[23]DATOS!$D$6</definedName>
    <definedName name="FECH">[24]DATOS!$D$6</definedName>
    <definedName name="Fecha">[36]Datos!$B$7</definedName>
    <definedName name="FECHA_ELABORACION" localSheetId="6">#REF!</definedName>
    <definedName name="FECHA_ELABORACION" localSheetId="15">#REF!</definedName>
    <definedName name="FECHA_ELABORACION">'[51]DATOS DE ENTRADA'!$C$13</definedName>
    <definedName name="ferfer" localSheetId="6" hidden="1">{"via1",#N/A,TRUE,"general";"via2",#N/A,TRUE,"general";"via3",#N/A,TRUE,"general"}</definedName>
    <definedName name="ferfer" localSheetId="15"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6" hidden="1">{"via1",#N/A,TRUE,"general";"via2",#N/A,TRUE,"general";"via3",#N/A,TRUE,"general"}</definedName>
    <definedName name="fff" localSheetId="15"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localSheetId="13">#REF!</definedName>
    <definedName name="ffff" localSheetId="19">#REF!</definedName>
    <definedName name="ffff" localSheetId="0">#REF!</definedName>
    <definedName name="ffff" localSheetId="2">#REF!</definedName>
    <definedName name="ffff">#REF!</definedName>
    <definedName name="ffffd" localSheetId="6" hidden="1">{"via1",#N/A,TRUE,"general";"via2",#N/A,TRUE,"general";"via3",#N/A,TRUE,"general"}</definedName>
    <definedName name="ffffd" localSheetId="15"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localSheetId="15"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localSheetId="15"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localSheetId="15"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localSheetId="15"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localSheetId="15"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6" hidden="1">{"via1",#N/A,TRUE,"general";"via2",#N/A,TRUE,"general";"via3",#N/A,TRUE,"general"}</definedName>
    <definedName name="FGHFBC" localSheetId="15"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localSheetId="15"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localSheetId="15"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localSheetId="15"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localSheetId="15"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localSheetId="15"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localSheetId="15"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3" hidden="1">{#N/A,#N/A,TRUE,"1842CWN0"}</definedName>
    <definedName name="fhg" localSheetId="6" hidden="1">{#N/A,#N/A,TRUE,"1842CWN0"}</definedName>
    <definedName name="fhg" localSheetId="12" hidden="1">{#N/A,#N/A,TRUE,"1842CWN0"}</definedName>
    <definedName name="fhg" localSheetId="19" hidden="1">{#N/A,#N/A,TRUE,"1842CWN0"}</definedName>
    <definedName name="fhg" localSheetId="15" hidden="1">{#N/A,#N/A,TRUE,"1842CWN0"}</definedName>
    <definedName name="fhg" localSheetId="1" hidden="1">{#N/A,#N/A,TRUE,"1842CWN0"}</definedName>
    <definedName name="fhg" localSheetId="16" hidden="1">{#N/A,#N/A,TRUE,"1842CWN0"}</definedName>
    <definedName name="fhg" localSheetId="17" hidden="1">{#N/A,#N/A,TRUE,"1842CWN0"}</definedName>
    <definedName name="fhg" hidden="1">{#N/A,#N/A,TRUE,"1842CWN0"}</definedName>
    <definedName name="fhg_1" localSheetId="15" hidden="1">{#N/A,#N/A,TRUE,"1842CWN0"}</definedName>
    <definedName name="fhg_1" hidden="1">{#N/A,#N/A,TRUE,"1842CWN0"}</definedName>
    <definedName name="fhg_2" localSheetId="15" hidden="1">{#N/A,#N/A,TRUE,"1842CWN0"}</definedName>
    <definedName name="fhg_2" hidden="1">{#N/A,#N/A,TRUE,"1842CWN0"}</definedName>
    <definedName name="fhgh" localSheetId="6" hidden="1">{"via1",#N/A,TRUE,"general";"via2",#N/A,TRUE,"general";"via3",#N/A,TRUE,"general"}</definedName>
    <definedName name="fhgh" localSheetId="15"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localSheetId="15"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NAL">[52]PRECIOS!$C$50:$C$75</definedName>
    <definedName name="FM">1.18</definedName>
    <definedName name="FO" localSheetId="13">'[15]CIRCUITOS CODENSA'!#REF!</definedName>
    <definedName name="FO" localSheetId="12">'[15]CIRCUITOS CODENSA'!#REF!</definedName>
    <definedName name="FO" localSheetId="19">'[15]CIRCUITOS CODENSA'!#REF!</definedName>
    <definedName name="FO" localSheetId="1">'[15]CIRCUITOS CODENSA'!#REF!</definedName>
    <definedName name="FO" localSheetId="16">'[15]CIRCUITOS CODENSA'!#REF!</definedName>
    <definedName name="FO" localSheetId="17">'[15]CIRCUITOS CODENSA'!#REF!</definedName>
    <definedName name="FO" localSheetId="0">'[15]CIRCUITOS CODENSA'!#REF!</definedName>
    <definedName name="FO" localSheetId="2">'[15]CIRCUITOS CODENSA'!#REF!</definedName>
    <definedName name="FO">'[15]CIRCUITOS CODENSA'!#REF!</definedName>
    <definedName name="FP">#REF!</definedName>
    <definedName name="FR">1.15</definedName>
    <definedName name="frbgsd" localSheetId="6"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localSheetId="15"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localSheetId="15"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localSheetId="15"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ENTE" localSheetId="13">#REF!</definedName>
    <definedName name="FUENTE" localSheetId="19">#REF!</definedName>
    <definedName name="FUENTE" localSheetId="2">#REF!</definedName>
    <definedName name="FUENTE">#REF!</definedName>
    <definedName name="fuenteruido">[20]criterio!$B$77:$B$80</definedName>
    <definedName name="fuentesem">[20]criterio!$B$82:$B$84</definedName>
    <definedName name="fwff" localSheetId="6" hidden="1">{"via1",#N/A,TRUE,"general";"via2",#N/A,TRUE,"general";"via3",#N/A,TRUE,"general"}</definedName>
    <definedName name="fwff" localSheetId="15"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localSheetId="15"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6"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FGDFDF">'[15]CIRCUITOS CODENSA'!#REF!</definedName>
    <definedName name="GDFGDFGDF">'[15]CIRCUITOS CODENSA'!#REF!</definedName>
    <definedName name="gdt" localSheetId="6" hidden="1">{"TAB1",#N/A,TRUE,"GENERAL";"TAB2",#N/A,TRUE,"GENERAL";"TAB3",#N/A,TRUE,"GENERAL";"TAB4",#N/A,TRUE,"GENERAL";"TAB5",#N/A,TRUE,"GENERAL"}</definedName>
    <definedName name="gdt" localSheetId="15"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6" hidden="1">{"via1",#N/A,TRUE,"general";"via2",#N/A,TRUE,"general";"via3",#N/A,TRUE,"general"}</definedName>
    <definedName name="geg" localSheetId="15"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6" hidden="1">{"TAB1",#N/A,TRUE,"GENERAL";"TAB2",#N/A,TRUE,"GENERAL";"TAB3",#N/A,TRUE,"GENERAL";"TAB4",#N/A,TRUE,"GENERAL";"TAB5",#N/A,TRUE,"GENERAL"}</definedName>
    <definedName name="gerg" localSheetId="15"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localSheetId="15"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localSheetId="15"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localSheetId="15"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6" hidden="1">{"via1",#N/A,TRUE,"general";"via2",#N/A,TRUE,"general";"via3",#N/A,TRUE,"general"}</definedName>
    <definedName name="gfgfgr" localSheetId="15"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localSheetId="15"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localSheetId="15"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6" hidden="1">{"via1",#N/A,TRUE,"general";"via2",#N/A,TRUE,"general";"via3",#N/A,TRUE,"general"}</definedName>
    <definedName name="gfutyj6" localSheetId="15"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3">'[15]CIRCUITOS CODENSA'!#REF!</definedName>
    <definedName name="GG" localSheetId="12">'[15]CIRCUITOS CODENSA'!#REF!</definedName>
    <definedName name="GG" localSheetId="19">'[15]CIRCUITOS CODENSA'!#REF!</definedName>
    <definedName name="GG" localSheetId="1">'[15]CIRCUITOS CODENSA'!#REF!</definedName>
    <definedName name="GG" localSheetId="16">'[15]CIRCUITOS CODENSA'!#REF!</definedName>
    <definedName name="GG" localSheetId="17">'[15]CIRCUITOS CODENSA'!#REF!</definedName>
    <definedName name="GG" localSheetId="2">'[15]CIRCUITOS CODENSA'!#REF!</definedName>
    <definedName name="GG">'[15]CIRCUITOS CODENSA'!#REF!</definedName>
    <definedName name="ggdr" localSheetId="6" hidden="1">{"via1",#N/A,TRUE,"general";"via2",#N/A,TRUE,"general";"via3",#N/A,TRUE,"general"}</definedName>
    <definedName name="ggdr" localSheetId="15"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6" hidden="1">{"TAB1",#N/A,TRUE,"GENERAL";"TAB2",#N/A,TRUE,"GENERAL";"TAB3",#N/A,TRUE,"GENERAL";"TAB4",#N/A,TRUE,"GENERAL";"TAB5",#N/A,TRUE,"GENERAL"}</definedName>
    <definedName name="gggb" localSheetId="15"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localSheetId="15"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localSheetId="15"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localSheetId="15"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6" hidden="1">{"via1",#N/A,TRUE,"general";"via2",#N/A,TRUE,"general";"via3",#N/A,TRUE,"general"}</definedName>
    <definedName name="ggtgt" localSheetId="15"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localSheetId="15"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localSheetId="15"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6" hidden="1">{"via1",#N/A,TRUE,"general";"via2",#N/A,TRUE,"general";"via3",#N/A,TRUE,"general"}</definedName>
    <definedName name="ghfg" localSheetId="15"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6"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localSheetId="15" hidden="1">{"via1",#N/A,TRUE,"general";"via2",#N/A,TRUE,"general";"via3",#N/A,TRUE,"general"}</definedName>
    <definedName name="gk" localSheetId="0" hidden="1">{"via1",#N/A,TRUE,"general";"via2",#N/A,TRUE,"general";"via3",#N/A,TRUE,"general"}</definedName>
    <definedName name="gk" hidden="1">{"via1",#N/A,TRUE,"general";"via2",#N/A,TRUE,"general";"via3",#N/A,TRUE,"general"}</definedName>
    <definedName name="_xlnm.Recorder" localSheetId="13">#REF!</definedName>
    <definedName name="_xlnm.Recorder" localSheetId="12">#REF!</definedName>
    <definedName name="_xlnm.Recorder" localSheetId="19">#REF!</definedName>
    <definedName name="_xlnm.Recorder" localSheetId="1">#REF!</definedName>
    <definedName name="_xlnm.Recorder" localSheetId="16">#REF!</definedName>
    <definedName name="_xlnm.Recorder" localSheetId="17">#REF!</definedName>
    <definedName name="_xlnm.Recorder" localSheetId="0">#REF!</definedName>
    <definedName name="_xlnm.Recorder" localSheetId="2">#REF!</definedName>
    <definedName name="_xlnm.Recorder">#REF!</definedName>
    <definedName name="GRAF1ANO" localSheetId="6" hidden="1">{"via1",#N/A,TRUE,"general";"via2",#N/A,TRUE,"general";"via3",#N/A,TRUE,"general"}</definedName>
    <definedName name="GRAF1ANO" localSheetId="15"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localSheetId="15"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6"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6" hidden="1">{"TAB1",#N/A,TRUE,"GENERAL";"TAB2",#N/A,TRUE,"GENERAL";"TAB3",#N/A,TRUE,"GENERAL";"TAB4",#N/A,TRUE,"GENERAL";"TAB5",#N/A,TRUE,"GENERAL"}</definedName>
    <definedName name="GSDG" localSheetId="15"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localSheetId="15"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6" hidden="1">{"via1",#N/A,TRUE,"general";"via2",#N/A,TRUE,"general";"via3",#N/A,TRUE,"general"}</definedName>
    <definedName name="gtgt" localSheetId="15"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localSheetId="15"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localSheetId="15"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 localSheetId="13">#REF!</definedName>
    <definedName name="h" localSheetId="12">#REF!</definedName>
    <definedName name="h" localSheetId="19">#REF!</definedName>
    <definedName name="h" localSheetId="1">#REF!</definedName>
    <definedName name="h" localSheetId="16">#REF!</definedName>
    <definedName name="h" localSheetId="17">#REF!</definedName>
    <definedName name="h" localSheetId="0">#REF!</definedName>
    <definedName name="h" localSheetId="2">#REF!</definedName>
    <definedName name="h">#REF!</definedName>
    <definedName name="H427." localSheetId="12">#REF!</definedName>
    <definedName name="H427." localSheetId="15">'[53]PPTO OBRA'!#REF!</definedName>
    <definedName name="H427." localSheetId="0">#REF!</definedName>
    <definedName name="H427.">#REF!</definedName>
    <definedName name="h9h" localSheetId="6" hidden="1">{"via1",#N/A,TRUE,"general";"via2",#N/A,TRUE,"general";"via3",#N/A,TRUE,"general"}</definedName>
    <definedName name="h9h" localSheetId="15"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6"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localSheetId="15"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localSheetId="15"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localSheetId="15"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6" hidden="1">{"via1",#N/A,TRUE,"general";"via2",#N/A,TRUE,"general";"via3",#N/A,TRUE,"general"}</definedName>
    <definedName name="hfgh" localSheetId="15"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localSheetId="15"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localSheetId="15"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localSheetId="15"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localSheetId="15"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localSheetId="15"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localSheetId="15"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localSheetId="15"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localSheetId="15"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localSheetId="15"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hidden="1">'[14]46W9'!#REF!</definedName>
    <definedName name="hhh" localSheetId="6" hidden="1">{"TAB1",#N/A,TRUE,"GENERAL";"TAB2",#N/A,TRUE,"GENERAL";"TAB3",#N/A,TRUE,"GENERAL";"TAB4",#N/A,TRUE,"GENERAL";"TAB5",#N/A,TRUE,"GENERAL"}</definedName>
    <definedName name="hhh" localSheetId="15"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localSheetId="15"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localSheetId="15"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localSheetId="15"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6" hidden="1">{"via1",#N/A,TRUE,"general";"via2",#N/A,TRUE,"general";"via3",#N/A,TRUE,"general"}</definedName>
    <definedName name="hjfg" localSheetId="15"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localSheetId="15"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localSheetId="15"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localSheetId="15"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6" hidden="1">{"TAB1",#N/A,TRUE,"GENERAL";"TAB2",#N/A,TRUE,"GENERAL";"TAB3",#N/A,TRUE,"GENERAL";"TAB4",#N/A,TRUE,"GENERAL";"TAB5",#N/A,TRUE,"GENERAL"}</definedName>
    <definedName name="hn" localSheetId="15"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6" hidden="1">{"via1",#N/A,TRUE,"general";"via2",#N/A,TRUE,"general";"via3",#N/A,TRUE,"general"}</definedName>
    <definedName name="hsfg" localSheetId="15"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6"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6" hidden="1">{"via1",#N/A,TRUE,"general";"via2",#N/A,TRUE,"general";"via3",#N/A,TRUE,"general"}</definedName>
    <definedName name="htryrt7" localSheetId="15"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6"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j">#REF!</definedName>
    <definedName name="hytirs" localSheetId="6" hidden="1">{"via1",#N/A,TRUE,"general";"via2",#N/A,TRUE,"general";"via3",#N/A,TRUE,"general"}</definedName>
    <definedName name="hytirs" localSheetId="15"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3">#REF!</definedName>
    <definedName name="i" localSheetId="12">#REF!</definedName>
    <definedName name="i" localSheetId="19">#REF!</definedName>
    <definedName name="i" localSheetId="1">#REF!</definedName>
    <definedName name="i" localSheetId="16">#REF!</definedName>
    <definedName name="i" localSheetId="17">#REF!</definedName>
    <definedName name="i" localSheetId="0">#REF!</definedName>
    <definedName name="i" localSheetId="2">#REF!</definedName>
    <definedName name="i">#REF!</definedName>
    <definedName name="i8i" localSheetId="6" hidden="1">{"TAB1",#N/A,TRUE,"GENERAL";"TAB2",#N/A,TRUE,"GENERAL";"TAB3",#N/A,TRUE,"GENERAL";"TAB4",#N/A,TRUE,"GENERAL";"TAB5",#N/A,TRUE,"GENERAL"}</definedName>
    <definedName name="i8i" localSheetId="15"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6" hidden="1">{"TAB1",#N/A,TRUE,"GENERAL";"TAB2",#N/A,TRUE,"GENERAL";"TAB3",#N/A,TRUE,"GENERAL";"TAB4",#N/A,TRUE,"GENERAL";"TAB5",#N/A,TRUE,"GENERAL"}</definedName>
    <definedName name="ii" localSheetId="15"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localSheetId="15"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localSheetId="15"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localSheetId="15"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cendio">[20]criterio!$B$18:$B$21</definedName>
    <definedName name="INSUMOS">[54]Insumos!$A$1:$A$65536</definedName>
    <definedName name="INTEGRAL">'[28]DATOS BASICOS'!$D$48</definedName>
    <definedName name="Interventor">[36]Datos!$B$5</definedName>
    <definedName name="INTERVENTORIA" localSheetId="0" hidden="1">[12]G.G!#REF!</definedName>
    <definedName name="INTERVENTORIA" hidden="1">[12]G.G!#REF!</definedName>
    <definedName name="Io" localSheetId="13">#REF!</definedName>
    <definedName name="Io" localSheetId="12">#REF!</definedName>
    <definedName name="Io" localSheetId="19">#REF!</definedName>
    <definedName name="Io" localSheetId="1">#REF!</definedName>
    <definedName name="Io" localSheetId="16">#REF!</definedName>
    <definedName name="Io" localSheetId="17">#REF!</definedName>
    <definedName name="Io" localSheetId="0">#REF!</definedName>
    <definedName name="Io" localSheetId="2">#REF!</definedName>
    <definedName name="Io">#REF!</definedName>
    <definedName name="Item" localSheetId="12">[55]Item!$A$2:$D$213</definedName>
    <definedName name="Item">[56]Item!$A$2:$D$213</definedName>
    <definedName name="ITEM1">#REF!</definedName>
    <definedName name="ITEM2" localSheetId="6">#REF!</definedName>
    <definedName name="ITEM2">[57]total!$A$2:$E$18</definedName>
    <definedName name="ITEM2.10">[42]APU!$E$14843</definedName>
    <definedName name="ITEM2.11">[42]APU!$E$14904</definedName>
    <definedName name="ITEM2.12">[42]APU!$E$14965</definedName>
    <definedName name="ITEM3">#REF!</definedName>
    <definedName name="ITEM3.15">[42]APU!$E$8621</definedName>
    <definedName name="ITEM3.16">[42]APU!$E$8682</definedName>
    <definedName name="ITEM3.17">[42]APU!$E$8743</definedName>
    <definedName name="ITEM3.18">[42]APU!$E$8804</definedName>
    <definedName name="ITEM3.19">[42]APU!$E$8865</definedName>
    <definedName name="ITEM3.20">[42]APU!$E$8926</definedName>
    <definedName name="ITEM3.21">[42]APU!$E$11915</definedName>
    <definedName name="ITEM3.22">[42]APU!$E$14477</definedName>
    <definedName name="ITEM3.23">[42]APU!$E$15087</definedName>
    <definedName name="ITEM4.20">[42]APU!$E$9170</definedName>
    <definedName name="ITEM4.21">[42]APU!$E$9231</definedName>
    <definedName name="ITEM4.22">[42]APU!$E$9292</definedName>
    <definedName name="ITEM4.23">[42]APU!$E$9353</definedName>
    <definedName name="ITEM4.24">[42]APU!$E$9414</definedName>
    <definedName name="ITEM4.25">[42]APU!$E$9475</definedName>
    <definedName name="ITEM4.26">[42]APU!$E$9536</definedName>
    <definedName name="ITEM4.27">[42]APU!$E$9597</definedName>
    <definedName name="ITEM4.28">[42]APU!$E$9658</definedName>
    <definedName name="ITEM4.29">[42]APU!$E$9719</definedName>
    <definedName name="ITEM4.30">[42]APU!$E$9780</definedName>
    <definedName name="ITEM4.31">[42]APU!$E$9841</definedName>
    <definedName name="ITEM4.32">[42]APU!$E$9902</definedName>
    <definedName name="ITEM4.33">[42]APU!$E$9963</definedName>
    <definedName name="ITEM4.34">[42]APU!$E$10024</definedName>
    <definedName name="ITEM4.35">[42]APU!$E$11549</definedName>
    <definedName name="ITEM4.36">[42]APU!$E$11610</definedName>
    <definedName name="ITEM4.37">[42]APU!$E$15941</definedName>
    <definedName name="ITEM4.38">[42]APU!$E$15148</definedName>
    <definedName name="ITEM4.39">[42]APU!$E$14233</definedName>
    <definedName name="ITEM4.40">[42]APU!$E$14294</definedName>
    <definedName name="ITEM4.41">[42]APU!$E$14355</definedName>
    <definedName name="ITEM4.42">[42]APU!$E$14416</definedName>
    <definedName name="ITEM4.43">[42]APU!$E$14538</definedName>
    <definedName name="ITEM4.44">[42]APU!$E$16002</definedName>
    <definedName name="ITEM4.45">[42]APU!$E$16063</definedName>
    <definedName name="ITEM4.46">[42]APU!$E$14660</definedName>
    <definedName name="ITEM5.100">[42]APU!$E$12403</definedName>
    <definedName name="ITEM5.101">[42]APU!$E$12464</definedName>
    <definedName name="ITEM5.104">[42]APU!$E$12525</definedName>
    <definedName name="ITEM5.105">[42]APU!$E$12586</definedName>
    <definedName name="ITEM5.106">[42]APU!$E$12647</definedName>
    <definedName name="ITEM5.107">[42]APU!$E$12708</definedName>
    <definedName name="ITEM5.108">[42]APU!$E$12769</definedName>
    <definedName name="ITEM5.109">[42]APU!$E$12830</definedName>
    <definedName name="ITEM5.111">[42]APU!$E$12891</definedName>
    <definedName name="ITEM5.112">[42]APU!$E$12952</definedName>
    <definedName name="ITEM5.113">[42]APU!$E$14721</definedName>
    <definedName name="ITEM5.114">[42]APU!$E$14782</definedName>
    <definedName name="ITEM5.115">[42]APU!$E$15026</definedName>
    <definedName name="ITEM5.53">[42]APU!$E$10085</definedName>
    <definedName name="ITEM5.54">[42]APU!$E$10146</definedName>
    <definedName name="ITEM5.55">[42]APU!$E$10207</definedName>
    <definedName name="ITEM5.56">[42]APU!$E$10268</definedName>
    <definedName name="ITEM5.57">[42]APU!$E$10329</definedName>
    <definedName name="ITEM5.58">[42]APU!$E$10390</definedName>
    <definedName name="ITEM5.59">[42]APU!$E$10451</definedName>
    <definedName name="ITEM5.60">[42]APU!$E$10512</definedName>
    <definedName name="ITEM5.61">[42]APU!$E$10573</definedName>
    <definedName name="ITEM5.62">[42]APU!$E$10634</definedName>
    <definedName name="ITEM5.63">[42]APU!$E$10695</definedName>
    <definedName name="ITEM5.64">[42]APU!$E$10756</definedName>
    <definedName name="ITEM5.65">[42]APU!$E$10817</definedName>
    <definedName name="ITEM5.66">[42]APU!$E$10878</definedName>
    <definedName name="ITEM5.67">[42]APU!$E$10939</definedName>
    <definedName name="ITEM5.68">[42]APU!$E$11000</definedName>
    <definedName name="ITEM5.69">[42]APU!$E$11061</definedName>
    <definedName name="ITEM5.70">[42]APU!$E$11122</definedName>
    <definedName name="ITEM5.71">[42]APU!$E$11183</definedName>
    <definedName name="ITEM5.72">[42]APU!$E$11976</definedName>
    <definedName name="ITEM5.73">[42]APU!$E$12037</definedName>
    <definedName name="ITEM5.74">[42]APU!$E$12098</definedName>
    <definedName name="ITEM5.77">[42]APU!$E$12159</definedName>
    <definedName name="ITEM5.78">[42]APU!$E$12281</definedName>
    <definedName name="ITEM5.79">[42]APU!$E$12342</definedName>
    <definedName name="ITEM5.80">[42]APU!$E$12220</definedName>
    <definedName name="ITEM5.82">[42]APU!$E$13989</definedName>
    <definedName name="ITEM5.83">[42]APU!$E$14050</definedName>
    <definedName name="ITEM5.84">[42]APU!$E$13318</definedName>
    <definedName name="ITEM5.85">[42]APU!$E$13379</definedName>
    <definedName name="ITEM5.86">[42]APU!$E$13440</definedName>
    <definedName name="ITEM5.87">[42]APU!$E$13501</definedName>
    <definedName name="ITEM5.88">[42]APU!$E$13562</definedName>
    <definedName name="ITEM5.89">[42]APU!$E$13623</definedName>
    <definedName name="ITEM5.90">[42]APU!$E$13684</definedName>
    <definedName name="ITEM5.91">[42]APU!$E$13745</definedName>
    <definedName name="ITEM5.92">[42]APU!$E$13806</definedName>
    <definedName name="ITEM5.93">[42]APU!$E$13867</definedName>
    <definedName name="ITEM5.94">[42]APU!$E$13928</definedName>
    <definedName name="ITEM5.95">[42]APU!$E$13013</definedName>
    <definedName name="ITEM5.96">[42]APU!$E$13074</definedName>
    <definedName name="ITEM5.97">[42]APU!$E$13135</definedName>
    <definedName name="ITEM5.98">[42]APU!$E$13196</definedName>
    <definedName name="ITEM5.99">[42]APU!$E$13257</definedName>
    <definedName name="ITEM521">[41]ITEMS!$A$522</definedName>
    <definedName name="ITEM7.1">[42]APU!$E$7589</definedName>
    <definedName name="ITEM7.10">[42]APU!$E$8138</definedName>
    <definedName name="ITEM7.11">[42]APU!$E$8199</definedName>
    <definedName name="ITEM7.12">[42]APU!$E$8259</definedName>
    <definedName name="ITEM7.13">[42]APU!$E$8320</definedName>
    <definedName name="ITEM7.14">[42]APU!$E$8381</definedName>
    <definedName name="ITEM7.15">[42]APU!$E$8442</definedName>
    <definedName name="ITEM7.16">[42]APU!$E$8560</definedName>
    <definedName name="ITEM7.17">[42]APU!$E$11244</definedName>
    <definedName name="ITEM7.18">[42]APU!$E$11305</definedName>
    <definedName name="ITEM7.19">[42]APU!$E$11366</definedName>
    <definedName name="ITEM7.2">[42]APU!$E$7650</definedName>
    <definedName name="ITEM7.20">[42]APU!$E$11427</definedName>
    <definedName name="ITEM7.21">[42]APU!$E$11488</definedName>
    <definedName name="ITEM7.22">[42]APU!$E$11671</definedName>
    <definedName name="ITEM7.23">[42]APU!$E$11732</definedName>
    <definedName name="ITEM7.24">[42]APU!$E$14599</definedName>
    <definedName name="ITEM7.25">[42]APU!$E$15209</definedName>
    <definedName name="ITEM7.26">[42]APU!$E$15270</definedName>
    <definedName name="ITEM7.27">[42]APU!$E$15331</definedName>
    <definedName name="ITEM7.28">[42]APU!$E$15392</definedName>
    <definedName name="ITEM7.29">[42]APU!$E$15453</definedName>
    <definedName name="ITEM7.3">[42]APU!$E$7711</definedName>
    <definedName name="ITEM7.30">[42]APU!$E$15514</definedName>
    <definedName name="ITEM7.31">[42]APU!$E$15575</definedName>
    <definedName name="ITEM7.32">[42]APU!$E$15636</definedName>
    <definedName name="ITEM7.33">[42]APU!$E$15697</definedName>
    <definedName name="ITEM7.34">[42]APU!$E$15758</definedName>
    <definedName name="ITEM7.35">[42]APU!$E$15819</definedName>
    <definedName name="ITEM7.4">[42]APU!$E$7772</definedName>
    <definedName name="ITEM7.5">[42]APU!$E$7833</definedName>
    <definedName name="ITEM7.6">[42]APU!$E$7894</definedName>
    <definedName name="ITEM7.7">[42]APU!$E$7955</definedName>
    <definedName name="ITEM7.8">[42]APU!$E$8016</definedName>
    <definedName name="ITEM7.9">[42]APU!$E$8077</definedName>
    <definedName name="IUI" localSheetId="6" hidden="1">{"TAB1",#N/A,TRUE,"GENERAL";"TAB2",#N/A,TRUE,"GENERAL";"TAB3",#N/A,TRUE,"GENERAL";"TAB4",#N/A,TRUE,"GENERAL";"TAB5",#N/A,TRUE,"GENERAL"}</definedName>
    <definedName name="IUI" localSheetId="15"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localSheetId="15"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localSheetId="15"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_UTIL" localSheetId="12">[23]DATOS!$D$11</definedName>
    <definedName name="IVA_UTIL">[24]DATOS!$D$11</definedName>
    <definedName name="iyuiuyi" localSheetId="6" hidden="1">{"via1",#N/A,TRUE,"general";"via2",#N/A,TRUE,"general";"via3",#N/A,TRUE,"general"}</definedName>
    <definedName name="iyuiuyi" localSheetId="15"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localSheetId="15"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localSheetId="15"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localSheetId="15"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localSheetId="15"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localSheetId="15"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localSheetId="15"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localSheetId="15"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localSheetId="15"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localSheetId="15"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6" hidden="1">{"via1",#N/A,TRUE,"general";"via2",#N/A,TRUE,"general";"via3",#N/A,TRUE,"general"}</definedName>
    <definedName name="jj" localSheetId="15" hidden="1">{"via1",#N/A,TRUE,"general";"via2",#N/A,TRUE,"general";"via3",#N/A,TRUE,"general"}</definedName>
    <definedName name="jj" localSheetId="0" hidden="1">{"via1",#N/A,TRUE,"general";"via2",#N/A,TRUE,"general";"via3",#N/A,TRUE,"general"}</definedName>
    <definedName name="jj" hidden="1">{"via1",#N/A,TRUE,"general";"via2",#N/A,TRUE,"general";"via3",#N/A,TRUE,"general"}</definedName>
    <definedName name="jjfq" localSheetId="6" hidden="1">{"via1",#N/A,TRUE,"general";"via2",#N/A,TRUE,"general";"via3",#N/A,TRUE,"general"}</definedName>
    <definedName name="jjfq" localSheetId="15"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6" hidden="1">{"via1",#N/A,TRUE,"general";"via2",#N/A,TRUE,"general";"via3",#N/A,TRUE,"general"}</definedName>
    <definedName name="jjjhjddfg" localSheetId="15"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localSheetId="15"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localSheetId="15"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localSheetId="15"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6" hidden="1">{"TAB1",#N/A,TRUE,"GENERAL";"TAB2",#N/A,TRUE,"GENERAL";"TAB3",#N/A,TRUE,"GENERAL";"TAB4",#N/A,TRUE,"GENERAL";"TAB5",#N/A,TRUE,"GENERAL"}</definedName>
    <definedName name="jkl" localSheetId="15"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ornal" localSheetId="12">[25]Jornal!$A$12:$I$31</definedName>
    <definedName name="Jornal">[26]Jornal!$A$12:$I$31</definedName>
    <definedName name="JRYJ" localSheetId="6" hidden="1">{"via1",#N/A,TRUE,"general";"via2",#N/A,TRUE,"general";"via3",#N/A,TRUE,"general"}</definedName>
    <definedName name="JRYJ" localSheetId="15"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localSheetId="15"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localSheetId="15"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localSheetId="15"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localSheetId="15"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 localSheetId="13">#REF!</definedName>
    <definedName name="JUL" localSheetId="12">#REF!</definedName>
    <definedName name="JUL" localSheetId="19">#REF!</definedName>
    <definedName name="JUL" localSheetId="1">#REF!</definedName>
    <definedName name="JUL" localSheetId="16">#REF!</definedName>
    <definedName name="JUL" localSheetId="17">#REF!</definedName>
    <definedName name="JUL" localSheetId="0">#REF!</definedName>
    <definedName name="JUL" localSheetId="2">#REF!</definedName>
    <definedName name="JUL">#REF!</definedName>
    <definedName name="JUN" localSheetId="13">#REF!</definedName>
    <definedName name="JUN" localSheetId="12">#REF!</definedName>
    <definedName name="JUN" localSheetId="19">#REF!</definedName>
    <definedName name="JUN" localSheetId="1">#REF!</definedName>
    <definedName name="JUN" localSheetId="16">#REF!</definedName>
    <definedName name="JUN" localSheetId="17">#REF!</definedName>
    <definedName name="JUN" localSheetId="0">#REF!</definedName>
    <definedName name="JUN" localSheetId="2">#REF!</definedName>
    <definedName name="JUN">#REF!</definedName>
    <definedName name="juuuhb" localSheetId="6"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6" hidden="1">{"via1",#N/A,TRUE,"general";"via2",#N/A,TRUE,"general";"via3",#N/A,TRUE,"general"}</definedName>
    <definedName name="jyjt7" localSheetId="15"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localSheetId="15"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localSheetId="15"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localSheetId="15"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localSheetId="15"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13">#REF!</definedName>
    <definedName name="K0F1" localSheetId="12">#REF!</definedName>
    <definedName name="K0F1" localSheetId="19">#REF!</definedName>
    <definedName name="K0F1" localSheetId="1">#REF!</definedName>
    <definedName name="K0F1" localSheetId="16">#REF!</definedName>
    <definedName name="K0F1" localSheetId="17">#REF!</definedName>
    <definedName name="K0F1" localSheetId="0">#REF!</definedName>
    <definedName name="K0F1" localSheetId="2">#REF!</definedName>
    <definedName name="K0F1">#REF!</definedName>
    <definedName name="K0F2" localSheetId="13">#REF!</definedName>
    <definedName name="K0F2" localSheetId="12">#REF!</definedName>
    <definedName name="K0F2" localSheetId="19">#REF!</definedName>
    <definedName name="K0F2" localSheetId="1">#REF!</definedName>
    <definedName name="K0F2" localSheetId="16">#REF!</definedName>
    <definedName name="K0F2" localSheetId="17">#REF!</definedName>
    <definedName name="K0F2" localSheetId="0">#REF!</definedName>
    <definedName name="K0F2" localSheetId="2">#REF!</definedName>
    <definedName name="K0F2">#REF!</definedName>
    <definedName name="K10ALO" localSheetId="13">#REF!</definedName>
    <definedName name="K10ALO" localSheetId="12">#REF!</definedName>
    <definedName name="K10ALO" localSheetId="19">#REF!</definedName>
    <definedName name="K10ALO" localSheetId="1">#REF!</definedName>
    <definedName name="K10ALO" localSheetId="16">#REF!</definedName>
    <definedName name="K10ALO" localSheetId="17">#REF!</definedName>
    <definedName name="K10ALO" localSheetId="0">#REF!</definedName>
    <definedName name="K10ALO" localSheetId="2">#REF!</definedName>
    <definedName name="K10ALO">#REF!</definedName>
    <definedName name="K11ALO" localSheetId="13">#REF!</definedName>
    <definedName name="K11ALO" localSheetId="12">#REF!</definedName>
    <definedName name="K11ALO" localSheetId="19">#REF!</definedName>
    <definedName name="K11ALO" localSheetId="1">#REF!</definedName>
    <definedName name="K11ALO" localSheetId="16">#REF!</definedName>
    <definedName name="K11ALO" localSheetId="17">#REF!</definedName>
    <definedName name="K11ALO" localSheetId="0">#REF!</definedName>
    <definedName name="K11ALO" localSheetId="2">#REF!</definedName>
    <definedName name="K11ALO">#REF!</definedName>
    <definedName name="K1F1" localSheetId="13">#REF!</definedName>
    <definedName name="K1F1" localSheetId="12">#REF!</definedName>
    <definedName name="K1F1" localSheetId="19">#REF!</definedName>
    <definedName name="K1F1" localSheetId="1">#REF!</definedName>
    <definedName name="K1F1" localSheetId="16">#REF!</definedName>
    <definedName name="K1F1" localSheetId="17">#REF!</definedName>
    <definedName name="K1F1" localSheetId="0">#REF!</definedName>
    <definedName name="K1F1" localSheetId="2">#REF!</definedName>
    <definedName name="K1F1">#REF!</definedName>
    <definedName name="K1F2" localSheetId="13">#REF!</definedName>
    <definedName name="K1F2" localSheetId="12">#REF!</definedName>
    <definedName name="K1F2" localSheetId="19">#REF!</definedName>
    <definedName name="K1F2" localSheetId="1">#REF!</definedName>
    <definedName name="K1F2" localSheetId="16">#REF!</definedName>
    <definedName name="K1F2" localSheetId="17">#REF!</definedName>
    <definedName name="K1F2" localSheetId="0">#REF!</definedName>
    <definedName name="K1F2" localSheetId="2">#REF!</definedName>
    <definedName name="K1F2">#REF!</definedName>
    <definedName name="K2F1" localSheetId="13">#REF!</definedName>
    <definedName name="K2F1" localSheetId="12">#REF!</definedName>
    <definedName name="K2F1" localSheetId="19">#REF!</definedName>
    <definedName name="K2F1" localSheetId="1">#REF!</definedName>
    <definedName name="K2F1" localSheetId="16">#REF!</definedName>
    <definedName name="K2F1" localSheetId="17">#REF!</definedName>
    <definedName name="K2F1" localSheetId="0">#REF!</definedName>
    <definedName name="K2F1" localSheetId="2">#REF!</definedName>
    <definedName name="K2F1">#REF!</definedName>
    <definedName name="K2F2" localSheetId="13">#REF!</definedName>
    <definedName name="K2F2" localSheetId="12">#REF!</definedName>
    <definedName name="K2F2" localSheetId="19">#REF!</definedName>
    <definedName name="K2F2" localSheetId="1">#REF!</definedName>
    <definedName name="K2F2" localSheetId="16">#REF!</definedName>
    <definedName name="K2F2" localSheetId="17">#REF!</definedName>
    <definedName name="K2F2" localSheetId="0">#REF!</definedName>
    <definedName name="K2F2" localSheetId="2">#REF!</definedName>
    <definedName name="K2F2">#REF!</definedName>
    <definedName name="K3F1" localSheetId="13">#REF!</definedName>
    <definedName name="K3F1" localSheetId="12">#REF!</definedName>
    <definedName name="K3F1" localSheetId="19">#REF!</definedName>
    <definedName name="K3F1" localSheetId="1">#REF!</definedName>
    <definedName name="K3F1" localSheetId="16">#REF!</definedName>
    <definedName name="K3F1" localSheetId="17">#REF!</definedName>
    <definedName name="K3F1" localSheetId="0">#REF!</definedName>
    <definedName name="K3F1" localSheetId="2">#REF!</definedName>
    <definedName name="K3F1">#REF!</definedName>
    <definedName name="K3F2" localSheetId="13">#REF!</definedName>
    <definedName name="K3F2" localSheetId="12">#REF!</definedName>
    <definedName name="K3F2" localSheetId="19">#REF!</definedName>
    <definedName name="K3F2" localSheetId="1">#REF!</definedName>
    <definedName name="K3F2" localSheetId="16">#REF!</definedName>
    <definedName name="K3F2" localSheetId="17">#REF!</definedName>
    <definedName name="K3F2" localSheetId="0">#REF!</definedName>
    <definedName name="K3F2" localSheetId="2">#REF!</definedName>
    <definedName name="K3F2">#REF!</definedName>
    <definedName name="K4F1" localSheetId="13">#REF!</definedName>
    <definedName name="K4F1" localSheetId="12">#REF!</definedName>
    <definedName name="K4F1" localSheetId="19">#REF!</definedName>
    <definedName name="K4F1" localSheetId="1">#REF!</definedName>
    <definedName name="K4F1" localSheetId="16">#REF!</definedName>
    <definedName name="K4F1" localSheetId="17">#REF!</definedName>
    <definedName name="K4F1" localSheetId="0">#REF!</definedName>
    <definedName name="K4F1" localSheetId="2">#REF!</definedName>
    <definedName name="K4F1">#REF!</definedName>
    <definedName name="K4F2" localSheetId="13">#REF!</definedName>
    <definedName name="K4F2" localSheetId="12">#REF!</definedName>
    <definedName name="K4F2" localSheetId="19">#REF!</definedName>
    <definedName name="K4F2" localSheetId="1">#REF!</definedName>
    <definedName name="K4F2" localSheetId="16">#REF!</definedName>
    <definedName name="K4F2" localSheetId="17">#REF!</definedName>
    <definedName name="K4F2" localSheetId="0">#REF!</definedName>
    <definedName name="K4F2" localSheetId="2">#REF!</definedName>
    <definedName name="K4F2">#REF!</definedName>
    <definedName name="K5F1" localSheetId="13">#REF!</definedName>
    <definedName name="K5F1" localSheetId="12">#REF!</definedName>
    <definedName name="K5F1" localSheetId="19">#REF!</definedName>
    <definedName name="K5F1" localSheetId="1">#REF!</definedName>
    <definedName name="K5F1" localSheetId="16">#REF!</definedName>
    <definedName name="K5F1" localSheetId="17">#REF!</definedName>
    <definedName name="K5F1" localSheetId="0">#REF!</definedName>
    <definedName name="K5F1" localSheetId="2">#REF!</definedName>
    <definedName name="K5F1">#REF!</definedName>
    <definedName name="K5F2" localSheetId="13">#REF!</definedName>
    <definedName name="K5F2" localSheetId="12">#REF!</definedName>
    <definedName name="K5F2" localSheetId="19">#REF!</definedName>
    <definedName name="K5F2" localSheetId="1">#REF!</definedName>
    <definedName name="K5F2" localSheetId="16">#REF!</definedName>
    <definedName name="K5F2" localSheetId="17">#REF!</definedName>
    <definedName name="K5F2" localSheetId="0">#REF!</definedName>
    <definedName name="K5F2" localSheetId="2">#REF!</definedName>
    <definedName name="K5F2">#REF!</definedName>
    <definedName name="K6F1" localSheetId="13">#REF!</definedName>
    <definedName name="K6F1" localSheetId="12">#REF!</definedName>
    <definedName name="K6F1" localSheetId="19">#REF!</definedName>
    <definedName name="K6F1" localSheetId="1">#REF!</definedName>
    <definedName name="K6F1" localSheetId="16">#REF!</definedName>
    <definedName name="K6F1" localSheetId="17">#REF!</definedName>
    <definedName name="K6F1" localSheetId="0">#REF!</definedName>
    <definedName name="K6F1" localSheetId="2">#REF!</definedName>
    <definedName name="K6F1">#REF!</definedName>
    <definedName name="K6F2" localSheetId="13">#REF!</definedName>
    <definedName name="K6F2" localSheetId="12">#REF!</definedName>
    <definedName name="K6F2" localSheetId="19">#REF!</definedName>
    <definedName name="K6F2" localSheetId="1">#REF!</definedName>
    <definedName name="K6F2" localSheetId="16">#REF!</definedName>
    <definedName name="K6F2" localSheetId="17">#REF!</definedName>
    <definedName name="K6F2" localSheetId="0">#REF!</definedName>
    <definedName name="K6F2" localSheetId="2">#REF!</definedName>
    <definedName name="K6F2">#REF!</definedName>
    <definedName name="K7F1" localSheetId="13">#REF!</definedName>
    <definedName name="K7F1" localSheetId="12">#REF!</definedName>
    <definedName name="K7F1" localSheetId="19">#REF!</definedName>
    <definedName name="K7F1" localSheetId="1">#REF!</definedName>
    <definedName name="K7F1" localSheetId="16">#REF!</definedName>
    <definedName name="K7F1" localSheetId="17">#REF!</definedName>
    <definedName name="K7F1" localSheetId="0">#REF!</definedName>
    <definedName name="K7F1" localSheetId="2">#REF!</definedName>
    <definedName name="K7F1">#REF!</definedName>
    <definedName name="K7F2" localSheetId="13">#REF!</definedName>
    <definedName name="K7F2" localSheetId="12">#REF!</definedName>
    <definedName name="K7F2" localSheetId="19">#REF!</definedName>
    <definedName name="K7F2" localSheetId="1">#REF!</definedName>
    <definedName name="K7F2" localSheetId="16">#REF!</definedName>
    <definedName name="K7F2" localSheetId="17">#REF!</definedName>
    <definedName name="K7F2" localSheetId="0">#REF!</definedName>
    <definedName name="K7F2" localSheetId="2">#REF!</definedName>
    <definedName name="K7F2">#REF!</definedName>
    <definedName name="K8ALO" localSheetId="13">#REF!</definedName>
    <definedName name="K8ALO" localSheetId="12">#REF!</definedName>
    <definedName name="K8ALO" localSheetId="19">#REF!</definedName>
    <definedName name="K8ALO" localSheetId="1">#REF!</definedName>
    <definedName name="K8ALO" localSheetId="16">#REF!</definedName>
    <definedName name="K8ALO" localSheetId="17">#REF!</definedName>
    <definedName name="K8ALO" localSheetId="0">#REF!</definedName>
    <definedName name="K8ALO" localSheetId="2">#REF!</definedName>
    <definedName name="K8ALO">#REF!</definedName>
    <definedName name="K8F1" localSheetId="13">#REF!</definedName>
    <definedName name="K8F1" localSheetId="12">#REF!</definedName>
    <definedName name="K8F1" localSheetId="19">#REF!</definedName>
    <definedName name="K8F1" localSheetId="1">#REF!</definedName>
    <definedName name="K8F1" localSheetId="16">#REF!</definedName>
    <definedName name="K8F1" localSheetId="17">#REF!</definedName>
    <definedName name="K8F1" localSheetId="0">#REF!</definedName>
    <definedName name="K8F1" localSheetId="2">#REF!</definedName>
    <definedName name="K8F1">#REF!</definedName>
    <definedName name="K8F2" localSheetId="13">#REF!</definedName>
    <definedName name="K8F2" localSheetId="12">#REF!</definedName>
    <definedName name="K8F2" localSheetId="19">#REF!</definedName>
    <definedName name="K8F2" localSheetId="1">#REF!</definedName>
    <definedName name="K8F2" localSheetId="16">#REF!</definedName>
    <definedName name="K8F2" localSheetId="17">#REF!</definedName>
    <definedName name="K8F2" localSheetId="0">#REF!</definedName>
    <definedName name="K8F2" localSheetId="2">#REF!</definedName>
    <definedName name="K8F2">#REF!</definedName>
    <definedName name="K9ALO" localSheetId="13">#REF!</definedName>
    <definedName name="K9ALO" localSheetId="12">#REF!</definedName>
    <definedName name="K9ALO" localSheetId="19">#REF!</definedName>
    <definedName name="K9ALO" localSheetId="1">#REF!</definedName>
    <definedName name="K9ALO" localSheetId="16">#REF!</definedName>
    <definedName name="K9ALO" localSheetId="17">#REF!</definedName>
    <definedName name="K9ALO" localSheetId="0">#REF!</definedName>
    <definedName name="K9ALO" localSheetId="2">#REF!</definedName>
    <definedName name="K9ALO">#REF!</definedName>
    <definedName name="KDL" localSheetId="13" hidden="1">{#N/A,#N/A,TRUE,"1842CWN0"}</definedName>
    <definedName name="KDL" localSheetId="6" hidden="1">{#N/A,#N/A,TRUE,"1842CWN0"}</definedName>
    <definedName name="KDL" localSheetId="12" hidden="1">{#N/A,#N/A,TRUE,"1842CWN0"}</definedName>
    <definedName name="KDL" localSheetId="19" hidden="1">{#N/A,#N/A,TRUE,"1842CWN0"}</definedName>
    <definedName name="KDL" localSheetId="15" hidden="1">{#N/A,#N/A,TRUE,"1842CWN0"}</definedName>
    <definedName name="KDL" localSheetId="1" hidden="1">{#N/A,#N/A,TRUE,"1842CWN0"}</definedName>
    <definedName name="KDL" localSheetId="16" hidden="1">{#N/A,#N/A,TRUE,"1842CWN0"}</definedName>
    <definedName name="KDL" localSheetId="17" hidden="1">{#N/A,#N/A,TRUE,"1842CWN0"}</definedName>
    <definedName name="KDL" hidden="1">{#N/A,#N/A,TRUE,"1842CWN0"}</definedName>
    <definedName name="KDL_1" localSheetId="15" hidden="1">{#N/A,#N/A,TRUE,"1842CWN0"}</definedName>
    <definedName name="KDL_1" hidden="1">{#N/A,#N/A,TRUE,"1842CWN0"}</definedName>
    <definedName name="KDL_2" localSheetId="15" hidden="1">{#N/A,#N/A,TRUE,"1842CWN0"}</definedName>
    <definedName name="KDL_2" hidden="1">{#N/A,#N/A,TRUE,"1842CWN0"}</definedName>
    <definedName name="KHGGH" localSheetId="6" hidden="1">{"via1",#N/A,TRUE,"general";"via2",#N/A,TRUE,"general";"via3",#N/A,TRUE,"general"}</definedName>
    <definedName name="KHGGH" localSheetId="15"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localSheetId="15"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6" hidden="1">{"via1",#N/A,TRUE,"general";"via2",#N/A,TRUE,"general";"via3",#N/A,TRUE,"general"}</definedName>
    <definedName name="kjhkd" localSheetId="15"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6" hidden="1">{"via1",#N/A,TRUE,"general";"via2",#N/A,TRUE,"general";"via3",#N/A,TRUE,"general"}</definedName>
    <definedName name="kjk" localSheetId="15"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localSheetId="15"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13">#REF!</definedName>
    <definedName name="KK" localSheetId="12">#REF!</definedName>
    <definedName name="KK" localSheetId="19">#REF!</definedName>
    <definedName name="KK" localSheetId="1">#REF!</definedName>
    <definedName name="KK" localSheetId="16">#REF!</definedName>
    <definedName name="KK" localSheetId="17">#REF!</definedName>
    <definedName name="KK" localSheetId="0">#REF!</definedName>
    <definedName name="KK" localSheetId="2">#REF!</definedName>
    <definedName name="KK">#REF!</definedName>
    <definedName name="kkkki" localSheetId="6" hidden="1">{"via1",#N/A,TRUE,"general";"via2",#N/A,TRUE,"general";"via3",#N/A,TRUE,"general"}</definedName>
    <definedName name="kkkki" localSheetId="15"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6" hidden="1">{"via1",#N/A,TRUE,"general";"via2",#N/A,TRUE,"general";"via3",#N/A,TRUE,"general"}</definedName>
    <definedName name="krtrk" localSheetId="15"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6" hidden="1">{"TAB1",#N/A,TRUE,"GENERAL";"TAB2",#N/A,TRUE,"GENERAL";"TAB3",#N/A,TRUE,"GENERAL";"TAB4",#N/A,TRUE,"GENERAL";"TAB5",#N/A,TRUE,"GENERAL"}</definedName>
    <definedName name="kyr" localSheetId="15"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egal">[20]criterio!$B$116:$B$119</definedName>
    <definedName name="liuoo" localSheetId="6"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localSheetId="15"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6" hidden="1">{"via1",#N/A,TRUE,"general";"via2",#N/A,TRUE,"general";"via3",#N/A,TRUE,"general"}</definedName>
    <definedName name="lllllh" localSheetId="15"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localSheetId="15"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CALIDAD">[31]Datos!$B$8:$B$27</definedName>
    <definedName name="lolol" localSheetId="6"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EP" localSheetId="13">'[58]Ppto Alt 1'!#REF!</definedName>
    <definedName name="LongEP" localSheetId="19">'[58]Ppto Alt 1'!#REF!</definedName>
    <definedName name="LongEP" localSheetId="2">'[58]Ppto Alt 1'!#REF!</definedName>
    <definedName name="LongEP">'[58]Ppto Alt 1'!#REF!</definedName>
    <definedName name="Longitud" localSheetId="13">#REF!</definedName>
    <definedName name="Longitud" localSheetId="12">#REF!</definedName>
    <definedName name="Longitud" localSheetId="19">#REF!</definedName>
    <definedName name="Longitud" localSheetId="1">#REF!</definedName>
    <definedName name="Longitud" localSheetId="16">#REF!</definedName>
    <definedName name="Longitud" localSheetId="17">#REF!</definedName>
    <definedName name="Longitud" localSheetId="0">#REF!</definedName>
    <definedName name="Longitud" localSheetId="2">#REF!</definedName>
    <definedName name="Longitud">#REF!</definedName>
    <definedName name="Longitud1" localSheetId="13">#REF!</definedName>
    <definedName name="Longitud1" localSheetId="12">#REF!</definedName>
    <definedName name="Longitud1" localSheetId="19">#REF!</definedName>
    <definedName name="Longitud1" localSheetId="1">#REF!</definedName>
    <definedName name="Longitud1" localSheetId="16">#REF!</definedName>
    <definedName name="Longitud1" localSheetId="17">#REF!</definedName>
    <definedName name="Longitud1" localSheetId="0">#REF!</definedName>
    <definedName name="Longitud1" localSheetId="2">#REF!</definedName>
    <definedName name="Longitud1">#REF!</definedName>
    <definedName name="Longitud2" localSheetId="13">#REF!</definedName>
    <definedName name="Longitud2" localSheetId="12">#REF!</definedName>
    <definedName name="Longitud2" localSheetId="19">#REF!</definedName>
    <definedName name="Longitud2" localSheetId="1">#REF!</definedName>
    <definedName name="Longitud2" localSheetId="16">#REF!</definedName>
    <definedName name="Longitud2" localSheetId="17">#REF!</definedName>
    <definedName name="Longitud2" localSheetId="0">#REF!</definedName>
    <definedName name="Longitud2" localSheetId="2">#REF!</definedName>
    <definedName name="Longitud2">#REF!</definedName>
    <definedName name="LP" localSheetId="13">'[15]CIRCUITOS CODENSA'!#REF!</definedName>
    <definedName name="LP" localSheetId="12">'[15]CIRCUITOS CODENSA'!#REF!</definedName>
    <definedName name="LP" localSheetId="19">'[15]CIRCUITOS CODENSA'!#REF!</definedName>
    <definedName name="LP" localSheetId="16">'[15]CIRCUITOS CODENSA'!#REF!</definedName>
    <definedName name="LP" localSheetId="17">'[15]CIRCUITOS CODENSA'!#REF!</definedName>
    <definedName name="LP" localSheetId="2">'[15]CIRCUITOS CODENSA'!#REF!</definedName>
    <definedName name="LP">'[15]CIRCUITOS CODENSA'!#REF!</definedName>
    <definedName name="lplpl" localSheetId="6" hidden="1">{"via1",#N/A,TRUE,"general";"via2",#N/A,TRUE,"general";"via3",#N/A,TRUE,"general"}</definedName>
    <definedName name="lplpl" localSheetId="15"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GAR" localSheetId="13">'[59]MI-FA-16 GESTION DE HALLAZGOS'!#REF!</definedName>
    <definedName name="LUGAR" localSheetId="19">'[59]MI-FA-16 GESTION DE HALLAZGOS'!#REF!</definedName>
    <definedName name="LUGAR" localSheetId="2">'[59]MI-FA-16 GESTION DE HALLAZGOS'!#REF!</definedName>
    <definedName name="LUGAR">'[59]MI-FA-16 GESTION DE HALLAZGOS'!#REF!</definedName>
    <definedName name="mafdsf" localSheetId="6" hidden="1">{"via1",#N/A,TRUE,"general";"via2",#N/A,TRUE,"general";"via3",#N/A,TRUE,"general"}</definedName>
    <definedName name="mafdsf" localSheetId="15"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tenimiento" localSheetId="13">'[29]COSTOS OFICINA'!#REF!</definedName>
    <definedName name="mantenimiento" localSheetId="12">'[29]COSTOS OFICINA'!#REF!</definedName>
    <definedName name="mantenimiento" localSheetId="19">'[29]COSTOS OFICINA'!#REF!</definedName>
    <definedName name="mantenimiento" localSheetId="16">'[29]COSTOS OFICINA'!#REF!</definedName>
    <definedName name="mantenimiento" localSheetId="17">'[29]COSTOS OFICINA'!#REF!</definedName>
    <definedName name="mantenimiento" localSheetId="2">'[29]COSTOS OFICINA'!#REF!</definedName>
    <definedName name="mantenimiento">'[29]COSTOS OFICINA'!#REF!</definedName>
    <definedName name="mao" localSheetId="6" hidden="1">{"TAB1",#N/A,TRUE,"GENERAL";"TAB2",#N/A,TRUE,"GENERAL";"TAB3",#N/A,TRUE,"GENERAL";"TAB4",#N/A,TRUE,"GENERAL";"TAB5",#N/A,TRUE,"GENERAL"}</definedName>
    <definedName name="mao" localSheetId="15"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localSheetId="15"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 localSheetId="13">#REF!</definedName>
    <definedName name="MAR" localSheetId="12">#REF!</definedName>
    <definedName name="MAR" localSheetId="19">#REF!</definedName>
    <definedName name="MAR" localSheetId="1">#REF!</definedName>
    <definedName name="MAR" localSheetId="16">#REF!</definedName>
    <definedName name="MAR" localSheetId="17">#REF!</definedName>
    <definedName name="MAR" localSheetId="0">#REF!</definedName>
    <definedName name="MAR" localSheetId="2">#REF!</definedName>
    <definedName name="MAR">#REF!</definedName>
    <definedName name="masor" localSheetId="6" hidden="1">{"via1",#N/A,TRUE,"general";"via2",#N/A,TRUE,"general";"via3",#N/A,TRUE,"general"}</definedName>
    <definedName name="masor" localSheetId="15"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eriales">[60]Materiales!$A$2:$D$1190</definedName>
    <definedName name="MAY" localSheetId="13">#REF!</definedName>
    <definedName name="MAY" localSheetId="12">#REF!</definedName>
    <definedName name="MAY" localSheetId="19">#REF!</definedName>
    <definedName name="MAY" localSheetId="1">#REF!</definedName>
    <definedName name="MAY" localSheetId="16">#REF!</definedName>
    <definedName name="MAY" localSheetId="17">#REF!</definedName>
    <definedName name="MAY" localSheetId="0">#REF!</definedName>
    <definedName name="MAY" localSheetId="2">#REF!</definedName>
    <definedName name="MAY">#REF!</definedName>
    <definedName name="mdd" localSheetId="6" hidden="1">{"via1",#N/A,TRUE,"general";"via2",#N/A,TRUE,"general";"via3",#N/A,TRUE,"general"}</definedName>
    <definedName name="mdd" localSheetId="15"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DAS">[61]PRECIOS!$B$56:$B$66</definedName>
    <definedName name="meg" localSheetId="6" hidden="1">{"TAB1",#N/A,TRUE,"GENERAL";"TAB2",#N/A,TRUE,"GENERAL";"TAB3",#N/A,TRUE,"GENERAL";"TAB4",#N/A,TRUE,"GENERAL";"TAB5",#N/A,TRUE,"GENERAL"}</definedName>
    <definedName name="meg" localSheetId="15"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es" localSheetId="13">#REF!</definedName>
    <definedName name="meses" localSheetId="12">#REF!</definedName>
    <definedName name="meses" localSheetId="19">#REF!</definedName>
    <definedName name="meses" localSheetId="1">#REF!</definedName>
    <definedName name="meses" localSheetId="16">#REF!</definedName>
    <definedName name="meses" localSheetId="17">#REF!</definedName>
    <definedName name="meses" localSheetId="0">#REF!</definedName>
    <definedName name="meses" localSheetId="2">#REF!</definedName>
    <definedName name="meses">#REF!</definedName>
    <definedName name="met" localSheetId="13" hidden="1">{#N/A,#N/A,TRUE,"1842CWN0"}</definedName>
    <definedName name="met" localSheetId="6" hidden="1">{#N/A,#N/A,TRUE,"1842CWN0"}</definedName>
    <definedName name="met" localSheetId="12" hidden="1">{#N/A,#N/A,TRUE,"1842CWN0"}</definedName>
    <definedName name="met" localSheetId="19" hidden="1">{#N/A,#N/A,TRUE,"1842CWN0"}</definedName>
    <definedName name="met" localSheetId="15" hidden="1">{#N/A,#N/A,TRUE,"1842CWN0"}</definedName>
    <definedName name="met" localSheetId="1" hidden="1">{#N/A,#N/A,TRUE,"1842CWN0"}</definedName>
    <definedName name="met" localSheetId="16" hidden="1">{#N/A,#N/A,TRUE,"1842CWN0"}</definedName>
    <definedName name="met" localSheetId="17" hidden="1">{#N/A,#N/A,TRUE,"1842CWN0"}</definedName>
    <definedName name="met" hidden="1">{#N/A,#N/A,TRUE,"1842CWN0"}</definedName>
    <definedName name="met_1" localSheetId="15" hidden="1">{#N/A,#N/A,TRUE,"1842CWN0"}</definedName>
    <definedName name="met_1" hidden="1">{#N/A,#N/A,TRUE,"1842CWN0"}</definedName>
    <definedName name="met_2" localSheetId="15" hidden="1">{#N/A,#N/A,TRUE,"1842CWN0"}</definedName>
    <definedName name="met_2" hidden="1">{#N/A,#N/A,TRUE,"1842CWN0"}</definedName>
    <definedName name="metal" localSheetId="13" hidden="1">{#N/A,#N/A,TRUE,"1842CWN0"}</definedName>
    <definedName name="metal" localSheetId="6" hidden="1">{#N/A,#N/A,TRUE,"1842CWN0"}</definedName>
    <definedName name="metal" localSheetId="12" hidden="1">{#N/A,#N/A,TRUE,"1842CWN0"}</definedName>
    <definedName name="metal" localSheetId="19" hidden="1">{#N/A,#N/A,TRUE,"1842CWN0"}</definedName>
    <definedName name="metal" localSheetId="15" hidden="1">{#N/A,#N/A,TRUE,"1842CWN0"}</definedName>
    <definedName name="metal" localSheetId="1" hidden="1">{#N/A,#N/A,TRUE,"1842CWN0"}</definedName>
    <definedName name="metal" localSheetId="16" hidden="1">{#N/A,#N/A,TRUE,"1842CWN0"}</definedName>
    <definedName name="metal" localSheetId="17" hidden="1">{#N/A,#N/A,TRUE,"1842CWN0"}</definedName>
    <definedName name="metal" hidden="1">{#N/A,#N/A,TRUE,"1842CWN0"}</definedName>
    <definedName name="metal_1" localSheetId="15" hidden="1">{#N/A,#N/A,TRUE,"1842CWN0"}</definedName>
    <definedName name="metal_1" hidden="1">{#N/A,#N/A,TRUE,"1842CWN0"}</definedName>
    <definedName name="metal_2" localSheetId="15" hidden="1">{#N/A,#N/A,TRUE,"1842CWN0"}</definedName>
    <definedName name="metal_2" hidden="1">{#N/A,#N/A,TRUE,"1842CWN0"}</definedName>
    <definedName name="METRO2">[31]Datos!$F$78:$F$82</definedName>
    <definedName name="METROL">[31]Datos!$F$67:$F$71</definedName>
    <definedName name="mfgjrdt" localSheetId="6"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localSheetId="15"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ínimo" localSheetId="13">#REF!</definedName>
    <definedName name="Mínimo" localSheetId="12">#REF!</definedName>
    <definedName name="Mínimo" localSheetId="19">#REF!</definedName>
    <definedName name="Mínimo" localSheetId="1">#REF!</definedName>
    <definedName name="Mínimo" localSheetId="16">#REF!</definedName>
    <definedName name="Mínimo" localSheetId="17">#REF!</definedName>
    <definedName name="Mínimo" localSheetId="0">#REF!</definedName>
    <definedName name="Mínimo" localSheetId="2">#REF!</definedName>
    <definedName name="Mínimo">#REF!</definedName>
    <definedName name="mjmj" localSheetId="6" hidden="1">{"via1",#N/A,TRUE,"general";"via2",#N/A,TRUE,"general";"via3",#N/A,TRUE,"general"}</definedName>
    <definedName name="mjmj" localSheetId="15"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localSheetId="15"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localSheetId="15"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6"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localSheetId="15"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localSheetId="15"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localSheetId="15"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localSheetId="15"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 localSheetId="13">'[15]CIRCUITOS CODENSA'!#REF!</definedName>
    <definedName name="MO" localSheetId="12">'[15]CIRCUITOS CODENSA'!#REF!</definedName>
    <definedName name="MO" localSheetId="19">'[15]CIRCUITOS CODENSA'!#REF!</definedName>
    <definedName name="MO" localSheetId="1">'[15]CIRCUITOS CODENSA'!#REF!</definedName>
    <definedName name="MO" localSheetId="16">'[15]CIRCUITOS CODENSA'!#REF!</definedName>
    <definedName name="MO" localSheetId="17">'[15]CIRCUITOS CODENSA'!#REF!</definedName>
    <definedName name="MO" localSheetId="2">'[15]CIRCUITOS CODENSA'!#REF!</definedName>
    <definedName name="MO">'[15]CIRCUITOS CODENSA'!#REF!</definedName>
    <definedName name="MOdificad" hidden="1">#REF!</definedName>
    <definedName name="mp">#REF!</definedName>
    <definedName name="MU" localSheetId="13">'[15]CIRCUITOS CODENSA'!#REF!</definedName>
    <definedName name="MU" localSheetId="12">'[15]CIRCUITOS CODENSA'!#REF!</definedName>
    <definedName name="MU" localSheetId="19">'[15]CIRCUITOS CODENSA'!#REF!</definedName>
    <definedName name="MU" localSheetId="16">'[15]CIRCUITOS CODENSA'!#REF!</definedName>
    <definedName name="MU" localSheetId="17">'[15]CIRCUITOS CODENSA'!#REF!</definedName>
    <definedName name="MU" localSheetId="2">'[15]CIRCUITOS CODENSA'!#REF!</definedName>
    <definedName name="MU">'[15]CIRCUITOS CODENSA'!#REF!</definedName>
    <definedName name="MZ" localSheetId="13">'[15]CIRCUITOS CODENSA'!#REF!</definedName>
    <definedName name="MZ" localSheetId="12">'[15]CIRCUITOS CODENSA'!#REF!</definedName>
    <definedName name="MZ" localSheetId="19">'[15]CIRCUITOS CODENSA'!#REF!</definedName>
    <definedName name="MZ" localSheetId="16">'[15]CIRCUITOS CODENSA'!#REF!</definedName>
    <definedName name="MZ" localSheetId="17">'[15]CIRCUITOS CODENSA'!#REF!</definedName>
    <definedName name="MZ" localSheetId="2">'[15]CIRCUITOS CODENSA'!#REF!</definedName>
    <definedName name="MZ">'[15]CIRCUITOS CODENSA'!#REF!</definedName>
    <definedName name="n" localSheetId="6" hidden="1">{"via1",#N/A,TRUE,"general";"via2",#N/A,TRUE,"general";"via3",#N/A,TRUE,"general"}</definedName>
    <definedName name="n" localSheetId="15" hidden="1">{"via1",#N/A,TRUE,"general";"via2",#N/A,TRUE,"general";"via3",#N/A,TRUE,"general"}</definedName>
    <definedName name="n" localSheetId="0" hidden="1">{"via1",#N/A,TRUE,"general";"via2",#N/A,TRUE,"general";"via3",#N/A,TRUE,"general"}</definedName>
    <definedName name="n" hidden="1">{"via1",#N/A,TRUE,"general";"via2",#N/A,TRUE,"general";"via3",#N/A,TRUE,"general"}</definedName>
    <definedName name="N.CicloRutas" localSheetId="13">#REF!</definedName>
    <definedName name="N.CicloRutas" localSheetId="19">#REF!</definedName>
    <definedName name="N.CicloRutas" localSheetId="2">#REF!</definedName>
    <definedName name="N.CicloRutas">#REF!</definedName>
    <definedName name="Nanden" localSheetId="13">#REF!</definedName>
    <definedName name="Nanden" localSheetId="19">#REF!</definedName>
    <definedName name="Nanden" localSheetId="2">#REF!</definedName>
    <definedName name="Nanden">#REF!</definedName>
    <definedName name="nbvnv" localSheetId="6" hidden="1">{"via1",#N/A,TRUE,"general";"via2",#N/A,TRUE,"general";"via3",#N/A,TRUE,"general"}</definedName>
    <definedName name="nbvnv" localSheetId="15"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Calzadas" localSheetId="13">#REF!</definedName>
    <definedName name="NCalzadas" localSheetId="19">#REF!</definedName>
    <definedName name="NCalzadas" localSheetId="2">#REF!</definedName>
    <definedName name="NCalzadas">#REF!</definedName>
    <definedName name="NDHS" localSheetId="6" hidden="1">{"TAB1",#N/A,TRUE,"GENERAL";"TAB2",#N/A,TRUE,"GENERAL";"TAB3",#N/A,TRUE,"GENERAL";"TAB4",#N/A,TRUE,"GENERAL";"TAB5",#N/A,TRUE,"GENERAL"}</definedName>
    <definedName name="NDHS" localSheetId="15"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localSheetId="15"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localSheetId="15"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localSheetId="15"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6" hidden="1">{"TAB1",#N/A,TRUE,"GENERAL";"TAB2",#N/A,TRUE,"GENERAL";"TAB3",#N/A,TRUE,"GENERAL";"TAB4",#N/A,TRUE,"GENERAL";"TAB5",#N/A,TRUE,"GENERAL"}</definedName>
    <definedName name="ngdn" localSheetId="15"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localSheetId="15"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6" hidden="1">{"via1",#N/A,TRUE,"general";"via2",#N/A,TRUE,"general";"via3",#N/A,TRUE,"general"}</definedName>
    <definedName name="nhn" localSheetId="15"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localSheetId="15"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6" hidden="1">{"via1",#N/A,TRUE,"general";"via2",#N/A,TRUE,"general";"via3",#N/A,TRUE,"general"}</definedName>
    <definedName name="nmmmm" localSheetId="15"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localSheetId="15"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localSheetId="15"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localSheetId="15"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localSheetId="15"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localSheetId="15"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ºCONTRATO">[31]Datos!$C$3:$C$5</definedName>
    <definedName name="NOMBRE">[31]Datos!$B$38:$B$65</definedName>
    <definedName name="NOV" localSheetId="13">#REF!</definedName>
    <definedName name="NOV" localSheetId="12">#REF!</definedName>
    <definedName name="NOV" localSheetId="19">#REF!</definedName>
    <definedName name="NOV" localSheetId="1">#REF!</definedName>
    <definedName name="NOV" localSheetId="16">#REF!</definedName>
    <definedName name="NOV" localSheetId="17">#REF!</definedName>
    <definedName name="NOV" localSheetId="0">#REF!</definedName>
    <definedName name="NOV" localSheetId="2">#REF!</definedName>
    <definedName name="NOV">#REF!</definedName>
    <definedName name="NP">#REF!</definedName>
    <definedName name="NUNI" localSheetId="13">#REF!</definedName>
    <definedName name="NUNI" localSheetId="12">#REF!</definedName>
    <definedName name="NUNI" localSheetId="19">#REF!</definedName>
    <definedName name="NUNI" localSheetId="1">#REF!</definedName>
    <definedName name="NUNI" localSheetId="16">#REF!</definedName>
    <definedName name="NUNI" localSheetId="17">#REF!</definedName>
    <definedName name="NUNI" localSheetId="0">#REF!</definedName>
    <definedName name="NUNI" localSheetId="2">#REF!</definedName>
    <definedName name="NUNI">#REF!</definedName>
    <definedName name="nxn" localSheetId="6" hidden="1">{"via1",#N/A,TRUE,"general";"via2",#N/A,TRUE,"general";"via3",#N/A,TRUE,"general"}</definedName>
    <definedName name="nxn" localSheetId="15"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localSheetId="15"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6" hidden="1">{"via1",#N/A,TRUE,"general";"via2",#N/A,TRUE,"general";"via3",#N/A,TRUE,"general"}</definedName>
    <definedName name="o9o9" localSheetId="15"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ETO">#REF!</definedName>
    <definedName name="Obra">[36]Datos!$B$1</definedName>
    <definedName name="obser">[62]BD_SITP_08!$AP:$AV</definedName>
    <definedName name="OBSERVACIONES" localSheetId="13">#REF!</definedName>
    <definedName name="OBSERVACIONES" localSheetId="19">#REF!</definedName>
    <definedName name="OBSERVACIONES" localSheetId="2">#REF!</definedName>
    <definedName name="OBSERVACIONES">#REF!</definedName>
    <definedName name="OCT" localSheetId="13">#REF!</definedName>
    <definedName name="OCT" localSheetId="12">#REF!</definedName>
    <definedName name="OCT" localSheetId="19">#REF!</definedName>
    <definedName name="OCT" localSheetId="1">#REF!</definedName>
    <definedName name="OCT" localSheetId="16">#REF!</definedName>
    <definedName name="OCT" localSheetId="17">#REF!</definedName>
    <definedName name="OCT" localSheetId="0">#REF!</definedName>
    <definedName name="OCT" localSheetId="2">#REF!</definedName>
    <definedName name="OCT">#REF!</definedName>
    <definedName name="oiret" localSheetId="6"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localSheetId="15"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6" hidden="1">{"via1",#N/A,TRUE,"general";"via2",#N/A,TRUE,"general";"via3",#N/A,TRUE,"general"}</definedName>
    <definedName name="ooo" localSheetId="15"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localSheetId="15"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IGEN" localSheetId="13">'[59]MI-FA-16 GESTION DE HALLAZGOS'!#REF!</definedName>
    <definedName name="ORIGEN" localSheetId="19">'[59]MI-FA-16 GESTION DE HALLAZGOS'!#REF!</definedName>
    <definedName name="ORIGEN" localSheetId="2">'[59]MI-FA-16 GESTION DE HALLAZGOS'!#REF!</definedName>
    <definedName name="ORIGEN">'[59]MI-FA-16 GESTION DE HALLAZGOS'!#REF!</definedName>
    <definedName name="ORO" localSheetId="13">#REF!</definedName>
    <definedName name="ORO" localSheetId="12">#REF!</definedName>
    <definedName name="ORO" localSheetId="19">#REF!</definedName>
    <definedName name="ORO" localSheetId="1">#REF!</definedName>
    <definedName name="ORO" localSheetId="16">#REF!</definedName>
    <definedName name="ORO" localSheetId="17">#REF!</definedName>
    <definedName name="ORO" localSheetId="0">#REF!</definedName>
    <definedName name="ORO" localSheetId="2">#REF!</definedName>
    <definedName name="ORO">#REF!</definedName>
    <definedName name="p0p0" localSheetId="6" hidden="1">{"via1",#N/A,TRUE,"general";"via2",#N/A,TRUE,"general";"via3",#N/A,TRUE,"general"}</definedName>
    <definedName name="p0p0" localSheetId="15"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B" localSheetId="13">'[15]CIRCUITOS CODENSA'!#REF!</definedName>
    <definedName name="PB" localSheetId="12">'[15]CIRCUITOS CODENSA'!#REF!</definedName>
    <definedName name="PB" localSheetId="19">'[15]CIRCUITOS CODENSA'!#REF!</definedName>
    <definedName name="PB" localSheetId="16">'[15]CIRCUITOS CODENSA'!#REF!</definedName>
    <definedName name="PB" localSheetId="17">'[15]CIRCUITOS CODENSA'!#REF!</definedName>
    <definedName name="PB" localSheetId="2">'[15]CIRCUITOS CODENSA'!#REF!</definedName>
    <definedName name="PB">'[15]CIRCUITOS CODENSA'!#REF!</definedName>
    <definedName name="PERMANENTE" localSheetId="13">#REF!</definedName>
    <definedName name="PERMANENTE" localSheetId="19">#REF!</definedName>
    <definedName name="PERMANENTE" localSheetId="2">#REF!</definedName>
    <definedName name="PERMANENTE">#REF!</definedName>
    <definedName name="personal">[20]criterio!$B$108:$B$110</definedName>
    <definedName name="PESO14.2" localSheetId="13">#REF!</definedName>
    <definedName name="PESO14.2" localSheetId="12">#REF!</definedName>
    <definedName name="PESO14.2" localSheetId="19">#REF!</definedName>
    <definedName name="PESO14.2" localSheetId="1">#REF!</definedName>
    <definedName name="PESO14.2" localSheetId="16">#REF!</definedName>
    <definedName name="PESO14.2" localSheetId="17">#REF!</definedName>
    <definedName name="PESO14.2" localSheetId="0">#REF!</definedName>
    <definedName name="PESO14.2" localSheetId="2">#REF!</definedName>
    <definedName name="PESO14.2">#REF!</definedName>
    <definedName name="PESO14.3" localSheetId="13">#REF!</definedName>
    <definedName name="PESO14.3" localSheetId="12">#REF!</definedName>
    <definedName name="PESO14.3" localSheetId="19">#REF!</definedName>
    <definedName name="PESO14.3" localSheetId="1">#REF!</definedName>
    <definedName name="PESO14.3" localSheetId="16">#REF!</definedName>
    <definedName name="PESO14.3" localSheetId="17">#REF!</definedName>
    <definedName name="PESO14.3" localSheetId="0">#REF!</definedName>
    <definedName name="PESO14.3" localSheetId="2">#REF!</definedName>
    <definedName name="PESO14.3">#REF!</definedName>
    <definedName name="PESO14.4" localSheetId="13">#REF!</definedName>
    <definedName name="PESO14.4" localSheetId="12">#REF!</definedName>
    <definedName name="PESO14.4" localSheetId="19">#REF!</definedName>
    <definedName name="PESO14.4" localSheetId="1">#REF!</definedName>
    <definedName name="PESO14.4" localSheetId="16">#REF!</definedName>
    <definedName name="PESO14.4" localSheetId="17">#REF!</definedName>
    <definedName name="PESO14.4" localSheetId="0">#REF!</definedName>
    <definedName name="PESO14.4" localSheetId="2">#REF!</definedName>
    <definedName name="PESO14.4">#REF!</definedName>
    <definedName name="PISOS">[61]PRECIOS!$D$56:$D$64</definedName>
    <definedName name="PKHK" localSheetId="6" hidden="1">{"TAB1",#N/A,TRUE,"GENERAL";"TAB2",#N/A,TRUE,"GENERAL";"TAB3",#N/A,TRUE,"GENERAL";"TAB4",#N/A,TRUE,"GENERAL";"TAB5",#N/A,TRUE,"GENERAL"}</definedName>
    <definedName name="PKHK" localSheetId="15"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localSheetId="15"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6" hidden="1">{"TAB1",#N/A,TRUE,"GENERAL";"TAB2",#N/A,TRUE,"GENERAL";"TAB3",#N/A,TRUE,"GENERAL";"TAB4",#N/A,TRUE,"GENERAL";"TAB5",#N/A,TRUE,"GENERAL"}</definedName>
    <definedName name="PLAD" localSheetId="15"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T" localSheetId="13">#REF!</definedName>
    <definedName name="PMT" localSheetId="12">#REF!</definedName>
    <definedName name="PMT" localSheetId="19">#REF!</definedName>
    <definedName name="PMT" localSheetId="1">#REF!</definedName>
    <definedName name="PMT" localSheetId="16">#REF!</definedName>
    <definedName name="PMT" localSheetId="17">#REF!</definedName>
    <definedName name="PMT" localSheetId="0">#REF!</definedName>
    <definedName name="PMT" localSheetId="2">#REF!</definedName>
    <definedName name="PMT">#REF!</definedName>
    <definedName name="POIUP" localSheetId="6" hidden="1">{"via1",#N/A,TRUE,"general";"via2",#N/A,TRUE,"general";"via3",#N/A,TRUE,"general"}</definedName>
    <definedName name="POIUP" localSheetId="15"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localSheetId="15"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localSheetId="15"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6"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6" hidden="1">{"via1",#N/A,TRUE,"general";"via2",#N/A,TRUE,"general";"via3",#N/A,TRUE,"general"}</definedName>
    <definedName name="pouig" localSheetId="15"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6" hidden="1">{"via1",#N/A,TRUE,"general";"via2",#N/A,TRUE,"general";"via3",#N/A,TRUE,"general"}</definedName>
    <definedName name="ppppp9" localSheetId="15"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6" hidden="1">{"via1",#N/A,TRUE,"general";"via2",#N/A,TRUE,"general";"via3",#N/A,TRUE,"general"}</definedName>
    <definedName name="pqroj" localSheetId="15"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 localSheetId="13">#REF!</definedName>
    <definedName name="pre" localSheetId="12">#REF!</definedName>
    <definedName name="pre" localSheetId="19">#REF!</definedName>
    <definedName name="pre" localSheetId="1">#REF!</definedName>
    <definedName name="pre" localSheetId="16">#REF!</definedName>
    <definedName name="pre" localSheetId="17">#REF!</definedName>
    <definedName name="pre" localSheetId="0">#REF!</definedName>
    <definedName name="pre" localSheetId="2">#REF!</definedName>
    <definedName name="pre">#REF!</definedName>
    <definedName name="PRECIO" localSheetId="6">[63]PRECIOS!$A$5:$M$191</definedName>
    <definedName name="PRECIO">[57]total!$A$2:$G$18</definedName>
    <definedName name="Prest.">1.75</definedName>
    <definedName name="Prestaciones">[64]Datos!$B$14</definedName>
    <definedName name="PRESUPUESTADO" localSheetId="13">#REF!</definedName>
    <definedName name="PRESUPUESTADO" localSheetId="12">#REF!</definedName>
    <definedName name="PRESUPUESTADO" localSheetId="19">#REF!</definedName>
    <definedName name="PRESUPUESTADO" localSheetId="1">#REF!</definedName>
    <definedName name="PRESUPUESTADO" localSheetId="16">#REF!</definedName>
    <definedName name="PRESUPUESTADO" localSheetId="17">#REF!</definedName>
    <definedName name="PRESUPUESTADO" localSheetId="0">#REF!</definedName>
    <definedName name="PRESUPUESTADO" localSheetId="2">#REF!</definedName>
    <definedName name="PRESUPUESTADO">#REF!</definedName>
    <definedName name="Presupuesto" hidden="1">[65]OCTUBRE!#REF!</definedName>
    <definedName name="PRIMER" localSheetId="6" hidden="1">{"via1",#N/A,TRUE,"general";"via2",#N/A,TRUE,"general";"via3",#N/A,TRUE,"general"}</definedName>
    <definedName name="PRIMER" localSheetId="15"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6"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A" localSheetId="13">#REF!</definedName>
    <definedName name="PROA" localSheetId="19">#REF!</definedName>
    <definedName name="PROA" localSheetId="2">#REF!</definedName>
    <definedName name="PROA">#REF!</definedName>
    <definedName name="PROB" localSheetId="13">#REF!</definedName>
    <definedName name="PROB" localSheetId="19">#REF!</definedName>
    <definedName name="PROB" localSheetId="2">#REF!</definedName>
    <definedName name="PROB">#REF!</definedName>
    <definedName name="PROC" localSheetId="13">#REF!</definedName>
    <definedName name="PROC" localSheetId="19">#REF!</definedName>
    <definedName name="PROC" localSheetId="2">#REF!</definedName>
    <definedName name="PROC">#REF!</definedName>
    <definedName name="procedimientos">[20]criterio!$B$104:$B$106</definedName>
    <definedName name="PROD" localSheetId="13">#REF!</definedName>
    <definedName name="PROD" localSheetId="19">#REF!</definedName>
    <definedName name="PROD" localSheetId="2">#REF!</definedName>
    <definedName name="PROD">#REF!</definedName>
    <definedName name="PROE" localSheetId="13">#REF!</definedName>
    <definedName name="PROE" localSheetId="19">#REF!</definedName>
    <definedName name="PROE" localSheetId="2">#REF!</definedName>
    <definedName name="PROE">#REF!</definedName>
    <definedName name="PROF" localSheetId="13">#REF!</definedName>
    <definedName name="PROF" localSheetId="19">#REF!</definedName>
    <definedName name="PROF" localSheetId="2">#REF!</definedName>
    <definedName name="PROF">#REF!</definedName>
    <definedName name="PROP" localSheetId="12">[23]DATOS!$D$7</definedName>
    <definedName name="PROP">[24]DATOS!$D$7</definedName>
    <definedName name="PROVISIONALES" localSheetId="13" hidden="1">#REF!</definedName>
    <definedName name="PROVISIONALES" localSheetId="6" hidden="1">#REF!</definedName>
    <definedName name="PROVISIONALES" localSheetId="12" hidden="1">#REF!</definedName>
    <definedName name="PROVISIONALES" localSheetId="19" hidden="1">#REF!</definedName>
    <definedName name="PROVISIONALES" localSheetId="1" hidden="1">#REF!</definedName>
    <definedName name="PROVISIONALES" localSheetId="16" hidden="1">#REF!</definedName>
    <definedName name="PROVISIONALES" localSheetId="17" hidden="1">#REF!</definedName>
    <definedName name="PROVISIONALES" localSheetId="0" hidden="1">#REF!</definedName>
    <definedName name="PROVISIONALES" localSheetId="2" hidden="1">#REF!</definedName>
    <definedName name="PROVISIONALES" hidden="1">#REF!</definedName>
    <definedName name="ptope" localSheetId="6"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localSheetId="15"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ntovertido">[20]criterio!$B$49:$B$55</definedName>
    <definedName name="Q" localSheetId="13">#REF!</definedName>
    <definedName name="Q" localSheetId="12">#REF!</definedName>
    <definedName name="Q" localSheetId="19">#REF!</definedName>
    <definedName name="Q" localSheetId="1">#REF!</definedName>
    <definedName name="Q" localSheetId="16">#REF!</definedName>
    <definedName name="Q" localSheetId="17">#REF!</definedName>
    <definedName name="Q" localSheetId="0">#REF!</definedName>
    <definedName name="Q" localSheetId="2">#REF!</definedName>
    <definedName name="Q">#REF!</definedName>
    <definedName name="q1q1q" localSheetId="6" hidden="1">{"via1",#N/A,TRUE,"general";"via2",#N/A,TRUE,"general";"via3",#N/A,TRUE,"general"}</definedName>
    <definedName name="q1q1q" localSheetId="15"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localSheetId="15"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localSheetId="15"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localSheetId="15"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6" hidden="1">{"via1",#N/A,TRUE,"general";"via2",#N/A,TRUE,"general";"via3",#N/A,TRUE,"general"}</definedName>
    <definedName name="qedcd" localSheetId="15"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FDEDFEW3E">'[15]CIRCUITOS CODENSA'!#REF!</definedName>
    <definedName name="qeqewe" localSheetId="6"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localSheetId="15"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 localSheetId="13">#REF!</definedName>
    <definedName name="qqq" localSheetId="12">#REF!</definedName>
    <definedName name="qqq" localSheetId="19">#REF!</definedName>
    <definedName name="qqq" localSheetId="1">#REF!</definedName>
    <definedName name="qqq" localSheetId="16">#REF!</definedName>
    <definedName name="qqq" localSheetId="17">#REF!</definedName>
    <definedName name="qqq" localSheetId="0">#REF!</definedName>
    <definedName name="qqq" localSheetId="2">#REF!</definedName>
    <definedName name="qqq">#REF!</definedName>
    <definedName name="qqqqqw" localSheetId="6" hidden="1">{"via1",#N/A,TRUE,"general";"via2",#N/A,TRUE,"general";"via3",#N/A,TRUE,"general"}</definedName>
    <definedName name="qqqqqw" localSheetId="15"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6" hidden="1">{"via1",#N/A,TRUE,"general";"via2",#N/A,TRUE,"general";"via3",#N/A,TRUE,"general"}</definedName>
    <definedName name="qw" localSheetId="15"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localSheetId="15"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6"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ceptores">[20]criterio!$B$72:$B$75</definedName>
    <definedName name="rege" localSheetId="6" hidden="1">{"TAB1",#N/A,TRUE,"GENERAL";"TAB2",#N/A,TRUE,"GENERAL";"TAB3",#N/A,TRUE,"GENERAL";"TAB4",#N/A,TRUE,"GENERAL";"TAB5",#N/A,TRUE,"GENERAL"}</definedName>
    <definedName name="rege" localSheetId="15"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[30]CARRETERAS!$A$2</definedName>
    <definedName name="regresd" localSheetId="6"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6" hidden="1">{"via1",#N/A,TRUE,"general";"via2",#N/A,TRUE,"general";"via3",#N/A,TRUE,"general"}</definedName>
    <definedName name="REJHE" localSheetId="15"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aciones">[20]criterio!$B$214:$B$218</definedName>
    <definedName name="rer" localSheetId="6" hidden="1">{"via1",#N/A,TRUE,"general";"via2",#N/A,TRUE,"general";"via3",#N/A,TRUE,"general"}</definedName>
    <definedName name="rer" localSheetId="15"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localSheetId="15"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iduos">[20]criterio!$B$29:$B$32</definedName>
    <definedName name="Resistenciaconductor" localSheetId="13">[38]Modelo!#REF!</definedName>
    <definedName name="Resistenciaconductor" localSheetId="12">[38]Modelo!#REF!</definedName>
    <definedName name="Resistenciaconductor" localSheetId="19">[38]Modelo!#REF!</definedName>
    <definedName name="Resistenciaconductor" localSheetId="1">[38]Modelo!#REF!</definedName>
    <definedName name="Resistenciaconductor" localSheetId="16">[38]Modelo!#REF!</definedName>
    <definedName name="Resistenciaconductor" localSheetId="17">[38]Modelo!#REF!</definedName>
    <definedName name="Resistenciaconductor" localSheetId="2">[38]Modelo!#REF!</definedName>
    <definedName name="Resistenciaconductor">[38]Modelo!#REF!</definedName>
    <definedName name="RESPONSABLE_CONTRATISTA">#REF!</definedName>
    <definedName name="RESPONSABLE_INTERVENTORIA">#REF!</definedName>
    <definedName name="RETTRE" localSheetId="6" hidden="1">{"via1",#N/A,TRUE,"general";"via2",#N/A,TRUE,"general";"via3",#N/A,TRUE,"general"}</definedName>
    <definedName name="RETTRE" localSheetId="15"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localSheetId="15"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localSheetId="15"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localSheetId="15"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localSheetId="15"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localSheetId="15"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localSheetId="15"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localSheetId="15"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6" hidden="1">{"via1",#N/A,TRUE,"general";"via2",#N/A,TRUE,"general";"via3",#N/A,TRUE,"general"}</definedName>
    <definedName name="rge" localSheetId="15"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localSheetId="15"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localSheetId="15"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6" hidden="1">{"TAB1",#N/A,TRUE,"GENERAL";"TAB2",#N/A,TRUE,"GENERAL";"TAB3",#N/A,TRUE,"GENERAL";"TAB4",#N/A,TRUE,"GENERAL";"TAB5",#N/A,TRUE,"GENERAL"}</definedName>
    <definedName name="rj" localSheetId="15"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localSheetId="15"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localSheetId="15"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localSheetId="15"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6" hidden="1">{"via1",#N/A,TRUE,"general";"via2",#N/A,TRUE,"general";"via3",#N/A,TRUE,"general"}</definedName>
    <definedName name="rrr" localSheetId="15"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6" hidden="1">{"via1",#N/A,TRUE,"general";"via2",#N/A,TRUE,"general";"via3",#N/A,TRUE,"general"}</definedName>
    <definedName name="rrrrrb" localSheetId="15"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localSheetId="15"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6"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6" hidden="1">{"TAB1",#N/A,TRUE,"GENERAL";"TAB2",#N/A,TRUE,"GENERAL";"TAB3",#N/A,TRUE,"GENERAL";"TAB4",#N/A,TRUE,"GENERAL";"TAB5",#N/A,TRUE,"GENERAL"}</definedName>
    <definedName name="rt" localSheetId="1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localSheetId="15"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localSheetId="15"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localSheetId="15"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localSheetId="15"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localSheetId="15"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localSheetId="15"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localSheetId="15"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localSheetId="15"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localSheetId="15"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localSheetId="15"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localSheetId="15"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localSheetId="15"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localSheetId="15"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localSheetId="15"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localSheetId="15"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localSheetId="15"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localSheetId="15"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localSheetId="15"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localSheetId="15"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idocem">[20]criterio!$B$204:$B$207</definedName>
    <definedName name="ruru" localSheetId="6" hidden="1">{"TAB1",#N/A,TRUE,"GENERAL";"TAB2",#N/A,TRUE,"GENERAL";"TAB3",#N/A,TRUE,"GENERAL";"TAB4",#N/A,TRUE,"GENERAL";"TAB5",#N/A,TRUE,"GENERAL"}</definedName>
    <definedName name="ruru" localSheetId="15"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6" hidden="1">{"via1",#N/A,TRUE,"general";"via2",#N/A,TRUE,"general";"via3",#N/A,TRUE,"general"}</definedName>
    <definedName name="rutu" localSheetId="15"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localSheetId="15"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localSheetId="15"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localSheetId="15"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12EQ3R4R324R">[1]RESUM96!#REF!</definedName>
    <definedName name="saa" localSheetId="6" hidden="1">{"via1",#N/A,TRUE,"general";"via2",#N/A,TRUE,"general";"via3",#N/A,TRUE,"general"}</definedName>
    <definedName name="saa" localSheetId="15"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localSheetId="15"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localSheetId="15"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localSheetId="15"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MINIMO" localSheetId="0">#REF!</definedName>
    <definedName name="SALARIOMINIMO">#REF!</definedName>
    <definedName name="sanitario">[20]criterio!$B$23:$B$27</definedName>
    <definedName name="sbgfbgdr" localSheetId="6" hidden="1">{"via1",#N/A,TRUE,"general";"via2",#N/A,TRUE,"general";"via3",#N/A,TRUE,"general"}</definedName>
    <definedName name="sbgfbgdr" localSheetId="15"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6" hidden="1">{"TAB1",#N/A,TRUE,"GENERAL";"TAB2",#N/A,TRUE,"GENERAL";"TAB3",#N/A,TRUE,"GENERAL";"TAB4",#N/A,TRUE,"GENERAL";"TAB5",#N/A,TRUE,"GENERAL"}</definedName>
    <definedName name="sd" localSheetId="15"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localSheetId="15"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localSheetId="15"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localSheetId="15"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localSheetId="15"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6" hidden="1">{"via1",#N/A,TRUE,"general";"via2",#N/A,TRUE,"general";"via3",#N/A,TRUE,"general"}</definedName>
    <definedName name="sdfds" localSheetId="15"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localSheetId="15"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localSheetId="15"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localSheetId="15"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localSheetId="15"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localSheetId="15"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6" hidden="1">{"via1",#N/A,TRUE,"general";"via2",#N/A,TRUE,"general";"via3",#N/A,TRUE,"general"}</definedName>
    <definedName name="sdfsd4" localSheetId="15"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localSheetId="15"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6"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localSheetId="15"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localSheetId="15"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localSheetId="15"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localSheetId="15"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ccion1">#REF!</definedName>
    <definedName name="seccion2">#REF!</definedName>
    <definedName name="SEP" localSheetId="13">#REF!</definedName>
    <definedName name="SEP" localSheetId="12">#REF!</definedName>
    <definedName name="SEP" localSheetId="19">#REF!</definedName>
    <definedName name="SEP" localSheetId="1">#REF!</definedName>
    <definedName name="SEP" localSheetId="16">#REF!</definedName>
    <definedName name="SEP" localSheetId="17">#REF!</definedName>
    <definedName name="SEP" localSheetId="0">#REF!</definedName>
    <definedName name="SEP" localSheetId="2">#REF!</definedName>
    <definedName name="SEP">#REF!</definedName>
    <definedName name="setrj" localSheetId="6" hidden="1">{"via1",#N/A,TRUE,"general";"via2",#N/A,TRUE,"general";"via3",#N/A,TRUE,"general"}</definedName>
    <definedName name="setrj" localSheetId="15"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localSheetId="15"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13">'[15]CIRCUITOS CODENSA'!#REF!</definedName>
    <definedName name="SF" localSheetId="12">'[15]CIRCUITOS CODENSA'!#REF!</definedName>
    <definedName name="SF" localSheetId="19">'[15]CIRCUITOS CODENSA'!#REF!</definedName>
    <definedName name="SF" localSheetId="1">'[15]CIRCUITOS CODENSA'!#REF!</definedName>
    <definedName name="SF" localSheetId="16">'[15]CIRCUITOS CODENSA'!#REF!</definedName>
    <definedName name="SF" localSheetId="17">'[15]CIRCUITOS CODENSA'!#REF!</definedName>
    <definedName name="SF" localSheetId="2">'[15]CIRCUITOS CODENSA'!#REF!</definedName>
    <definedName name="SF">'[15]CIRCUITOS CODENSA'!#REF!</definedName>
    <definedName name="sfasf" localSheetId="6"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localSheetId="15"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3">#REF!</definedName>
    <definedName name="SGI_V_INDICES_CIRCUITO_CAUSA" localSheetId="12">#REF!</definedName>
    <definedName name="SGI_V_INDICES_CIRCUITO_CAUSA" localSheetId="19">#REF!</definedName>
    <definedName name="SGI_V_INDICES_CIRCUITO_CAUSA" localSheetId="1">#REF!</definedName>
    <definedName name="SGI_V_INDICES_CIRCUITO_CAUSA" localSheetId="16">#REF!</definedName>
    <definedName name="SGI_V_INDICES_CIRCUITO_CAUSA" localSheetId="17">#REF!</definedName>
    <definedName name="SGI_V_INDICES_CIRCUITO_CAUSA" localSheetId="0">#REF!</definedName>
    <definedName name="SGI_V_INDICES_CIRCUITO_CAUSA" localSheetId="2">#REF!</definedName>
    <definedName name="SGI_V_INDICES_CIRCUITO_CAUSA">#REF!</definedName>
    <definedName name="SJ" localSheetId="13">'[15]CIRCUITOS CODENSA'!#REF!</definedName>
    <definedName name="SJ" localSheetId="12">'[15]CIRCUITOS CODENSA'!#REF!</definedName>
    <definedName name="SJ" localSheetId="19">'[15]CIRCUITOS CODENSA'!#REF!</definedName>
    <definedName name="SJ" localSheetId="1">'[15]CIRCUITOS CODENSA'!#REF!</definedName>
    <definedName name="SJ" localSheetId="16">'[15]CIRCUITOS CODENSA'!#REF!</definedName>
    <definedName name="SJ" localSheetId="17">'[15]CIRCUITOS CODENSA'!#REF!</definedName>
    <definedName name="SJ" localSheetId="2">'[15]CIRCUITOS CODENSA'!#REF!</definedName>
    <definedName name="SJ">'[15]CIRCUITOS CODENSA'!#REF!</definedName>
    <definedName name="SM" localSheetId="13">'[15]CIRCUITOS CODENSA'!#REF!</definedName>
    <definedName name="SM" localSheetId="12">'[15]CIRCUITOS CODENSA'!#REF!</definedName>
    <definedName name="SM" localSheetId="19">'[15]CIRCUITOS CODENSA'!#REF!</definedName>
    <definedName name="SM" localSheetId="1">'[15]CIRCUITOS CODENSA'!#REF!</definedName>
    <definedName name="SM" localSheetId="16">'[15]CIRCUITOS CODENSA'!#REF!</definedName>
    <definedName name="SM" localSheetId="17">'[15]CIRCUITOS CODENSA'!#REF!</definedName>
    <definedName name="SM" localSheetId="2">'[15]CIRCUITOS CODENSA'!#REF!</definedName>
    <definedName name="SM">'[15]CIRCUITOS CODENSA'!#REF!</definedName>
    <definedName name="SMLMV" localSheetId="6">'[66]F.M.'!$C$3</definedName>
    <definedName name="SMLMV" localSheetId="15">'[67]F.M.'!$C$3</definedName>
    <definedName name="SMLMV" localSheetId="0">'[68]F.M.'!$C$3</definedName>
    <definedName name="SMLMV">'[69]F.M.'!$C$3</definedName>
    <definedName name="SMMV">'[28]DATOS BASICOS'!$D$44</definedName>
    <definedName name="SOCIAL" localSheetId="13">#REF!</definedName>
    <definedName name="SOCIAL" localSheetId="12">#REF!</definedName>
    <definedName name="SOCIAL" localSheetId="19">#REF!</definedName>
    <definedName name="SOCIAL" localSheetId="1">#REF!</definedName>
    <definedName name="SOCIAL" localSheetId="16">#REF!</definedName>
    <definedName name="SOCIAL" localSheetId="17">#REF!</definedName>
    <definedName name="SOCIAL" localSheetId="0">#REF!</definedName>
    <definedName name="SOCIAL" localSheetId="2">#REF!</definedName>
    <definedName name="SOCIAL">#REF!</definedName>
    <definedName name="solver_adj" localSheetId="3" hidden="1">AIU!#REF!</definedName>
    <definedName name="solver_adj" localSheetId="5" hidden="1">'AIU AMBIENTAL-BIOSEG'!#REF!</definedName>
    <definedName name="solver_adj" localSheetId="8" hidden="1">'AIU DCyCE'!#REF!</definedName>
    <definedName name="solver_adj" localSheetId="10" hidden="1">'AIU PMT'!#REF!</definedName>
    <definedName name="solver_adj" localSheetId="2" hidden="1">PRELIMINARES!#REF!</definedName>
    <definedName name="solver_cvg" localSheetId="3" hidden="1">0.0001</definedName>
    <definedName name="solver_cvg" localSheetId="5" hidden="1">0.0001</definedName>
    <definedName name="solver_cvg" localSheetId="8" hidden="1">0.0001</definedName>
    <definedName name="solver_cvg" localSheetId="10" hidden="1">0.0001</definedName>
    <definedName name="solver_cvg" localSheetId="2" hidden="1">0.0001</definedName>
    <definedName name="solver_drv" localSheetId="3" hidden="1">1</definedName>
    <definedName name="solver_drv" localSheetId="5" hidden="1">1</definedName>
    <definedName name="solver_drv" localSheetId="8" hidden="1">1</definedName>
    <definedName name="solver_drv" localSheetId="10" hidden="1">1</definedName>
    <definedName name="solver_drv" localSheetId="2" hidden="1">1</definedName>
    <definedName name="solver_eng" localSheetId="3" hidden="1">1</definedName>
    <definedName name="solver_eng" localSheetId="5" hidden="1">1</definedName>
    <definedName name="solver_eng" localSheetId="8" hidden="1">1</definedName>
    <definedName name="solver_eng" localSheetId="10" hidden="1">1</definedName>
    <definedName name="solver_eng" localSheetId="2" hidden="1">1</definedName>
    <definedName name="solver_est" localSheetId="3" hidden="1">1</definedName>
    <definedName name="solver_est" localSheetId="5" hidden="1">1</definedName>
    <definedName name="solver_est" localSheetId="8" hidden="1">1</definedName>
    <definedName name="solver_est" localSheetId="10" hidden="1">1</definedName>
    <definedName name="solver_est" localSheetId="2" hidden="1">1</definedName>
    <definedName name="solver_itr" localSheetId="3" hidden="1">2147483647</definedName>
    <definedName name="solver_itr" localSheetId="5" hidden="1">2147483647</definedName>
    <definedName name="solver_itr" localSheetId="8" hidden="1">2147483647</definedName>
    <definedName name="solver_itr" localSheetId="10" hidden="1">2147483647</definedName>
    <definedName name="solver_itr" localSheetId="2" hidden="1">2147483647</definedName>
    <definedName name="solver_lhs1" localSheetId="3" hidden="1">AIU!#REF!</definedName>
    <definedName name="solver_lhs1" localSheetId="5" hidden="1">'AIU AMBIENTAL-BIOSEG'!$L$42</definedName>
    <definedName name="solver_lhs1" localSheetId="8" hidden="1">'AIU DCyCE'!$L$40</definedName>
    <definedName name="solver_lhs1" localSheetId="10" hidden="1">'AIU PMT'!$L$40</definedName>
    <definedName name="solver_lhs1" localSheetId="2" hidden="1">PRELIMINARES!#REF!</definedName>
    <definedName name="solver_mip" localSheetId="3" hidden="1">2147483647</definedName>
    <definedName name="solver_mip" localSheetId="5" hidden="1">2147483647</definedName>
    <definedName name="solver_mip" localSheetId="8" hidden="1">2147483647</definedName>
    <definedName name="solver_mip" localSheetId="10" hidden="1">2147483647</definedName>
    <definedName name="solver_mip" localSheetId="2" hidden="1">2147483647</definedName>
    <definedName name="solver_mni" localSheetId="3" hidden="1">30</definedName>
    <definedName name="solver_mni" localSheetId="5" hidden="1">30</definedName>
    <definedName name="solver_mni" localSheetId="8" hidden="1">30</definedName>
    <definedName name="solver_mni" localSheetId="10" hidden="1">30</definedName>
    <definedName name="solver_mni" localSheetId="2" hidden="1">30</definedName>
    <definedName name="solver_mrt" localSheetId="3" hidden="1">0.075</definedName>
    <definedName name="solver_mrt" localSheetId="5" hidden="1">0.075</definedName>
    <definedName name="solver_mrt" localSheetId="8" hidden="1">0.075</definedName>
    <definedName name="solver_mrt" localSheetId="10" hidden="1">0.075</definedName>
    <definedName name="solver_mrt" localSheetId="2" hidden="1">0.075</definedName>
    <definedName name="solver_msl" localSheetId="3" hidden="1">2</definedName>
    <definedName name="solver_msl" localSheetId="5" hidden="1">2</definedName>
    <definedName name="solver_msl" localSheetId="8" hidden="1">2</definedName>
    <definedName name="solver_msl" localSheetId="10" hidden="1">2</definedName>
    <definedName name="solver_msl" localSheetId="2" hidden="1">2</definedName>
    <definedName name="solver_neg" localSheetId="3" hidden="1">1</definedName>
    <definedName name="solver_neg" localSheetId="5" hidden="1">1</definedName>
    <definedName name="solver_neg" localSheetId="8" hidden="1">1</definedName>
    <definedName name="solver_neg" localSheetId="10" hidden="1">1</definedName>
    <definedName name="solver_neg" localSheetId="2" hidden="1">1</definedName>
    <definedName name="solver_nod" localSheetId="3" hidden="1">2147483647</definedName>
    <definedName name="solver_nod" localSheetId="5" hidden="1">2147483647</definedName>
    <definedName name="solver_nod" localSheetId="8" hidden="1">2147483647</definedName>
    <definedName name="solver_nod" localSheetId="10" hidden="1">2147483647</definedName>
    <definedName name="solver_nod" localSheetId="2" hidden="1">2147483647</definedName>
    <definedName name="solver_num" localSheetId="3" hidden="1">1</definedName>
    <definedName name="solver_num" localSheetId="5" hidden="1">1</definedName>
    <definedName name="solver_num" localSheetId="8" hidden="1">1</definedName>
    <definedName name="solver_num" localSheetId="10" hidden="1">1</definedName>
    <definedName name="solver_num" localSheetId="2" hidden="1">1</definedName>
    <definedName name="solver_nwt" localSheetId="3" hidden="1">1</definedName>
    <definedName name="solver_nwt" localSheetId="5" hidden="1">1</definedName>
    <definedName name="solver_nwt" localSheetId="8" hidden="1">1</definedName>
    <definedName name="solver_nwt" localSheetId="10" hidden="1">1</definedName>
    <definedName name="solver_nwt" localSheetId="2" hidden="1">1</definedName>
    <definedName name="solver_opt" localSheetId="3" hidden="1">AIU!$M$92</definedName>
    <definedName name="solver_opt" localSheetId="5" hidden="1">'AIU AMBIENTAL-BIOSEG'!$L$42</definedName>
    <definedName name="solver_opt" localSheetId="8" hidden="1">'AIU DCyCE'!$L$40</definedName>
    <definedName name="solver_opt" localSheetId="10" hidden="1">'AIU PMT'!$L$40</definedName>
    <definedName name="solver_opt" localSheetId="2" hidden="1">PRELIMINARES!#REF!</definedName>
    <definedName name="solver_pre" localSheetId="3" hidden="1">0.000001</definedName>
    <definedName name="solver_pre" localSheetId="5" hidden="1">0.000001</definedName>
    <definedName name="solver_pre" localSheetId="8" hidden="1">0.000001</definedName>
    <definedName name="solver_pre" localSheetId="10" hidden="1">0.000001</definedName>
    <definedName name="solver_pre" localSheetId="2" hidden="1">0.000001</definedName>
    <definedName name="solver_rbv" localSheetId="3" hidden="1">1</definedName>
    <definedName name="solver_rbv" localSheetId="5" hidden="1">1</definedName>
    <definedName name="solver_rbv" localSheetId="8" hidden="1">1</definedName>
    <definedName name="solver_rbv" localSheetId="10" hidden="1">1</definedName>
    <definedName name="solver_rbv" localSheetId="2" hidden="1">1</definedName>
    <definedName name="solver_rel1" localSheetId="3" hidden="1">2</definedName>
    <definedName name="solver_rel1" localSheetId="5" hidden="1">2</definedName>
    <definedName name="solver_rel1" localSheetId="8" hidden="1">2</definedName>
    <definedName name="solver_rel1" localSheetId="10" hidden="1">2</definedName>
    <definedName name="solver_rel1" localSheetId="2" hidden="1">2</definedName>
    <definedName name="solver_rhs1" localSheetId="3" hidden="1">AIU!$M$92</definedName>
    <definedName name="solver_rhs1" localSheetId="5" hidden="1">'AIU AMBIENTAL-BIOSEG'!#REF!</definedName>
    <definedName name="solver_rhs1" localSheetId="8" hidden="1">'AIU DCyCE'!#REF!</definedName>
    <definedName name="solver_rhs1" localSheetId="10" hidden="1">'AIU PMT'!#REF!</definedName>
    <definedName name="solver_rhs1" localSheetId="2" hidden="1">PRELIMINARES!#REF!</definedName>
    <definedName name="solver_rlx" localSheetId="3" hidden="1">2</definedName>
    <definedName name="solver_rlx" localSheetId="5" hidden="1">2</definedName>
    <definedName name="solver_rlx" localSheetId="8" hidden="1">2</definedName>
    <definedName name="solver_rlx" localSheetId="10" hidden="1">2</definedName>
    <definedName name="solver_rlx" localSheetId="2" hidden="1">2</definedName>
    <definedName name="solver_rsd" localSheetId="3" hidden="1">0</definedName>
    <definedName name="solver_rsd" localSheetId="5" hidden="1">0</definedName>
    <definedName name="solver_rsd" localSheetId="8" hidden="1">0</definedName>
    <definedName name="solver_rsd" localSheetId="10" hidden="1">0</definedName>
    <definedName name="solver_rsd" localSheetId="2" hidden="1">0</definedName>
    <definedName name="solver_scl" localSheetId="3" hidden="1">1</definedName>
    <definedName name="solver_scl" localSheetId="5" hidden="1">1</definedName>
    <definedName name="solver_scl" localSheetId="8" hidden="1">1</definedName>
    <definedName name="solver_scl" localSheetId="10" hidden="1">1</definedName>
    <definedName name="solver_scl" localSheetId="2" hidden="1">1</definedName>
    <definedName name="solver_sho" localSheetId="3" hidden="1">2</definedName>
    <definedName name="solver_sho" localSheetId="5" hidden="1">2</definedName>
    <definedName name="solver_sho" localSheetId="8" hidden="1">2</definedName>
    <definedName name="solver_sho" localSheetId="10" hidden="1">2</definedName>
    <definedName name="solver_sho" localSheetId="2" hidden="1">2</definedName>
    <definedName name="solver_ssz" localSheetId="3" hidden="1">100</definedName>
    <definedName name="solver_ssz" localSheetId="5" hidden="1">100</definedName>
    <definedName name="solver_ssz" localSheetId="8" hidden="1">100</definedName>
    <definedName name="solver_ssz" localSheetId="10" hidden="1">100</definedName>
    <definedName name="solver_ssz" localSheetId="2" hidden="1">100</definedName>
    <definedName name="solver_tim" localSheetId="3" hidden="1">2147483647</definedName>
    <definedName name="solver_tim" localSheetId="5" hidden="1">2147483647</definedName>
    <definedName name="solver_tim" localSheetId="8" hidden="1">2147483647</definedName>
    <definedName name="solver_tim" localSheetId="10" hidden="1">2147483647</definedName>
    <definedName name="solver_tim" localSheetId="2" hidden="1">2147483647</definedName>
    <definedName name="solver_tol" localSheetId="3" hidden="1">0.01</definedName>
    <definedName name="solver_tol" localSheetId="5" hidden="1">0.01</definedName>
    <definedName name="solver_tol" localSheetId="8" hidden="1">0.01</definedName>
    <definedName name="solver_tol" localSheetId="10" hidden="1">0.01</definedName>
    <definedName name="solver_tol" localSheetId="2" hidden="1">0.01</definedName>
    <definedName name="solver_typ" localSheetId="3" hidden="1">1</definedName>
    <definedName name="solver_typ" localSheetId="5" hidden="1">1</definedName>
    <definedName name="solver_typ" localSheetId="8" hidden="1">1</definedName>
    <definedName name="solver_typ" localSheetId="10" hidden="1">1</definedName>
    <definedName name="solver_typ" localSheetId="2" hidden="1">1</definedName>
    <definedName name="solver_val" localSheetId="3" hidden="1">0</definedName>
    <definedName name="solver_val" localSheetId="5" hidden="1">0</definedName>
    <definedName name="solver_val" localSheetId="8" hidden="1">0</definedName>
    <definedName name="solver_val" localSheetId="10" hidden="1">0</definedName>
    <definedName name="solver_val" localSheetId="2" hidden="1">0</definedName>
    <definedName name="solver_ver" localSheetId="3" hidden="1">3</definedName>
    <definedName name="solver_ver" localSheetId="5" hidden="1">3</definedName>
    <definedName name="solver_ver" localSheetId="8" hidden="1">3</definedName>
    <definedName name="solver_ver" localSheetId="10" hidden="1">3</definedName>
    <definedName name="solver_ver" localSheetId="2" hidden="1">3</definedName>
    <definedName name="srwrwr" localSheetId="6"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6" hidden="1">{"via1",#N/A,TRUE,"general";"via2",#N/A,TRUE,"general";"via3",#N/A,TRUE,"general"}</definedName>
    <definedName name="sssss7" localSheetId="15"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localSheetId="15"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 localSheetId="13">#REF!</definedName>
    <definedName name="st" localSheetId="12">#REF!</definedName>
    <definedName name="st" localSheetId="19">#REF!</definedName>
    <definedName name="st" localSheetId="1">#REF!</definedName>
    <definedName name="st" localSheetId="16">#REF!</definedName>
    <definedName name="st" localSheetId="17">#REF!</definedName>
    <definedName name="st" localSheetId="0">#REF!</definedName>
    <definedName name="st" localSheetId="2">#REF!</definedName>
    <definedName name="st">#REF!</definedName>
    <definedName name="stt" localSheetId="6" hidden="1">{"via1",#N/A,TRUE,"general";"via2",#N/A,TRUE,"general";"via3",#N/A,TRUE,"general"}</definedName>
    <definedName name="stt" localSheetId="15"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 localSheetId="13">'[15]CIRCUITOS CODENSA'!#REF!</definedName>
    <definedName name="SU" localSheetId="12">'[15]CIRCUITOS CODENSA'!#REF!</definedName>
    <definedName name="SU" localSheetId="19">'[15]CIRCUITOS CODENSA'!#REF!</definedName>
    <definedName name="SU" localSheetId="1">'[15]CIRCUITOS CODENSA'!#REF!</definedName>
    <definedName name="SU" localSheetId="16">'[15]CIRCUITOS CODENSA'!#REF!</definedName>
    <definedName name="SU" localSheetId="17">'[15]CIRCUITOS CODENSA'!#REF!</definedName>
    <definedName name="SU" localSheetId="2">'[15]CIRCUITOS CODENSA'!#REF!</definedName>
    <definedName name="SU">'[15]CIRCUITOS CODENSA'!#REF!</definedName>
    <definedName name="SUBESTACIONES" localSheetId="13">'[70]OBRAS SES'!#REF!</definedName>
    <definedName name="SUBESTACIONES" localSheetId="12">'[70]OBRAS SES'!#REF!</definedName>
    <definedName name="SUBESTACIONES" localSheetId="19">'[70]OBRAS SES'!#REF!</definedName>
    <definedName name="SUBESTACIONES" localSheetId="1">'[70]OBRAS SES'!#REF!</definedName>
    <definedName name="SUBESTACIONES" localSheetId="16">'[70]OBRAS SES'!#REF!</definedName>
    <definedName name="SUBESTACIONES" localSheetId="17">'[70]OBRAS SES'!#REF!</definedName>
    <definedName name="SUBESTACIONES" localSheetId="2">'[70]OBRAS SES'!#REF!</definedName>
    <definedName name="SUBESTACIONES">'[70]OBRAS SES'!#REF!</definedName>
    <definedName name="Subrasante" localSheetId="13">#REF!</definedName>
    <definedName name="Subrasante" localSheetId="6">'[17]Tramo 1'!$F$39</definedName>
    <definedName name="Subrasante" localSheetId="19">#REF!</definedName>
    <definedName name="Subrasante" localSheetId="0">'[18]Tramo 1'!$F$39</definedName>
    <definedName name="Subrasante" localSheetId="2">#REF!</definedName>
    <definedName name="Subrasante">#REF!</definedName>
    <definedName name="SUBTRANS">'[28]DATOS BASICOS'!$D$46</definedName>
    <definedName name="Summary" localSheetId="13">#REF!</definedName>
    <definedName name="Summary" localSheetId="19">#REF!</definedName>
    <definedName name="Summary" localSheetId="2">#REF!</definedName>
    <definedName name="Summary">#REF!</definedName>
    <definedName name="SUPERVISOR_IDU">#REF!</definedName>
    <definedName name="swsw" localSheetId="6" hidden="1">{"via1",#N/A,TRUE,"general";"via2",#N/A,TRUE,"general";"via3",#N/A,TRUE,"general"}</definedName>
    <definedName name="swsw" localSheetId="15"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6" hidden="1">{"TAB1",#N/A,TRUE,"GENERAL";"TAB2",#N/A,TRUE,"GENERAL";"TAB3",#N/A,TRUE,"GENERAL";"TAB4",#N/A,TRUE,"GENERAL";"TAB5",#N/A,TRUE,"GENERAL"}</definedName>
    <definedName name="t5t5" localSheetId="15"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2" localSheetId="13">#REF!</definedName>
    <definedName name="tabla2" localSheetId="12">#REF!</definedName>
    <definedName name="tabla2" localSheetId="19">#REF!</definedName>
    <definedName name="tabla2" localSheetId="1">#REF!</definedName>
    <definedName name="tabla2" localSheetId="16">#REF!</definedName>
    <definedName name="tabla2" localSheetId="17">#REF!</definedName>
    <definedName name="tabla2" localSheetId="0">#REF!</definedName>
    <definedName name="tabla2" localSheetId="2">#REF!</definedName>
    <definedName name="tabla2">#REF!</definedName>
    <definedName name="TB" localSheetId="13">'[15]CIRCUITOS CODENSA'!#REF!</definedName>
    <definedName name="TB" localSheetId="12">'[15]CIRCUITOS CODENSA'!#REF!</definedName>
    <definedName name="TB" localSheetId="19">'[15]CIRCUITOS CODENSA'!#REF!</definedName>
    <definedName name="TB" localSheetId="1">'[15]CIRCUITOS CODENSA'!#REF!</definedName>
    <definedName name="TB" localSheetId="16">'[15]CIRCUITOS CODENSA'!#REF!</definedName>
    <definedName name="TB" localSheetId="17">'[15]CIRCUITOS CODENSA'!#REF!</definedName>
    <definedName name="TB" localSheetId="2">'[15]CIRCUITOS CODENSA'!#REF!</definedName>
    <definedName name="TB">'[15]CIRCUITOS CODENSA'!#REF!</definedName>
    <definedName name="tdy" localSheetId="6" hidden="1">{"TAB1",#N/A,TRUE,"GENERAL";"TAB2",#N/A,TRUE,"GENERAL";"TAB3",#N/A,TRUE,"GENERAL";"TAB4",#N/A,TRUE,"GENERAL";"TAB5",#N/A,TRUE,"GENERAL"}</definedName>
    <definedName name="tdy" localSheetId="1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13">'[15]CIRCUITOS CODENSA'!#REF!</definedName>
    <definedName name="TE" localSheetId="12">'[15]CIRCUITOS CODENSA'!#REF!</definedName>
    <definedName name="TE" localSheetId="19">'[15]CIRCUITOS CODENSA'!#REF!</definedName>
    <definedName name="TE" localSheetId="1">'[15]CIRCUITOS CODENSA'!#REF!</definedName>
    <definedName name="TE" localSheetId="16">'[15]CIRCUITOS CODENSA'!#REF!</definedName>
    <definedName name="TE" localSheetId="17">'[15]CIRCUITOS CODENSA'!#REF!</definedName>
    <definedName name="TE" localSheetId="2">'[15]CIRCUITOS CODENSA'!#REF!</definedName>
    <definedName name="TE">'[15]CIRCUITOS CODENSA'!#REF!</definedName>
    <definedName name="tewst" localSheetId="6"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localSheetId="15"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6" hidden="1">{"TAB1",#N/A,TRUE,"GENERAL";"TAB2",#N/A,TRUE,"GENERAL";"TAB3",#N/A,TRUE,"GENERAL";"TAB4",#N/A,TRUE,"GENERAL";"TAB5",#N/A,TRUE,"GENERAL"}</definedName>
    <definedName name="thdh" localSheetId="15"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6" hidden="1">{"via1",#N/A,TRUE,"general";"via2",#N/A,TRUE,"general";"via3",#N/A,TRUE,"general"}</definedName>
    <definedName name="thtj" localSheetId="15"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PO">#REF!</definedName>
    <definedName name="TIPODEVÍA">[31]Datos!$B$30:$B$35</definedName>
    <definedName name="Tipopav" localSheetId="13">#REF!</definedName>
    <definedName name="Tipopav" localSheetId="19">#REF!</definedName>
    <definedName name="Tipopav" localSheetId="2">#REF!</definedName>
    <definedName name="Tipopav">#REF!</definedName>
    <definedName name="tipov">#REF!</definedName>
    <definedName name="tipov2">#REF!</definedName>
    <definedName name="_xlnm.Print_Titles" localSheetId="4">AMBIENTAL!$2:$8</definedName>
    <definedName name="_xlnm.Print_Titles" localSheetId="19">CONSULTORIA!$2:$15</definedName>
    <definedName name="_xlnm.Print_Titles" localSheetId="14">DESGLOCES!$1:$3</definedName>
    <definedName name="_xlnm.Print_Titles" localSheetId="15">DESGLOSES!$1:$3</definedName>
    <definedName name="_xlnm.Print_Titles" localSheetId="1">'FORMULARIO 1-PPTO OFICIAL'!$1:$9</definedName>
    <definedName name="_xlnm.Print_Titles" localSheetId="16">'PAGO PRODUC IDU-DISEÑO'!$1:$7</definedName>
    <definedName name="_xlnm.Print_Titles" localSheetId="0">'PPTO GRAL G4'!$2:$13</definedName>
    <definedName name="To" localSheetId="13">#REF!</definedName>
    <definedName name="To" localSheetId="12">#REF!</definedName>
    <definedName name="To" localSheetId="19">#REF!</definedName>
    <definedName name="To" localSheetId="1">#REF!</definedName>
    <definedName name="To" localSheetId="16">#REF!</definedName>
    <definedName name="To" localSheetId="17">#REF!</definedName>
    <definedName name="To" localSheetId="0">#REF!</definedName>
    <definedName name="To" localSheetId="2">#REF!</definedName>
    <definedName name="To">#REF!</definedName>
    <definedName name="tortas" localSheetId="6"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localSheetId="15"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al" localSheetId="13">#REF!</definedName>
    <definedName name="Total" localSheetId="12">#REF!</definedName>
    <definedName name="Total" localSheetId="19">#REF!</definedName>
    <definedName name="Total" localSheetId="1">#REF!</definedName>
    <definedName name="Total" localSheetId="16">#REF!</definedName>
    <definedName name="Total" localSheetId="17">#REF!</definedName>
    <definedName name="Total" localSheetId="0">#REF!</definedName>
    <definedName name="Total" localSheetId="2">#REF!</definedName>
    <definedName name="Total">#REF!</definedName>
    <definedName name="Total_Kilometro_típico_aereo_11.4_kV" localSheetId="13">'[71]c2.5y2.6'!#REF!</definedName>
    <definedName name="Total_Kilometro_típico_aereo_11.4_kV" localSheetId="12">'[71]c2.5y2.6'!#REF!</definedName>
    <definedName name="Total_Kilometro_típico_aereo_11.4_kV" localSheetId="19">'[71]c2.5y2.6'!#REF!</definedName>
    <definedName name="Total_Kilometro_típico_aereo_11.4_kV" localSheetId="16">'[71]c2.5y2.6'!#REF!</definedName>
    <definedName name="Total_Kilometro_típico_aereo_11.4_kV" localSheetId="17">'[71]c2.5y2.6'!#REF!</definedName>
    <definedName name="Total_Kilometro_típico_aereo_11.4_kV" localSheetId="2">'[71]c2.5y2.6'!#REF!</definedName>
    <definedName name="Total_Kilometro_típico_aereo_11.4_kV">'[71]c2.5y2.6'!#REF!</definedName>
    <definedName name="Total_Kilometro_típico_aereo_34.5_kV" localSheetId="13">'[71]c2.5y2.6'!#REF!</definedName>
    <definedName name="Total_Kilometro_típico_aereo_34.5_kV" localSheetId="12">'[71]c2.5y2.6'!#REF!</definedName>
    <definedName name="Total_Kilometro_típico_aereo_34.5_kV" localSheetId="19">'[71]c2.5y2.6'!#REF!</definedName>
    <definedName name="Total_Kilometro_típico_aereo_34.5_kV" localSheetId="16">'[71]c2.5y2.6'!#REF!</definedName>
    <definedName name="Total_Kilometro_típico_aereo_34.5_kV" localSheetId="17">'[71]c2.5y2.6'!#REF!</definedName>
    <definedName name="Total_Kilometro_típico_aereo_34.5_kV" localSheetId="2">'[71]c2.5y2.6'!#REF!</definedName>
    <definedName name="Total_Kilometro_típico_aereo_34.5_kV">'[71]c2.5y2.6'!#REF!</definedName>
    <definedName name="Total_Kilometro_típico_aereo_rural_11.4kV" localSheetId="13">'[71]c2.5y2.6'!#REF!</definedName>
    <definedName name="Total_Kilometro_típico_aereo_rural_11.4kV" localSheetId="12">'[71]c2.5y2.6'!#REF!</definedName>
    <definedName name="Total_Kilometro_típico_aereo_rural_11.4kV" localSheetId="19">'[71]c2.5y2.6'!#REF!</definedName>
    <definedName name="Total_Kilometro_típico_aereo_rural_11.4kV" localSheetId="16">'[71]c2.5y2.6'!#REF!</definedName>
    <definedName name="Total_Kilometro_típico_aereo_rural_11.4kV" localSheetId="17">'[71]c2.5y2.6'!#REF!</definedName>
    <definedName name="Total_Kilometro_típico_aereo_rural_11.4kV" localSheetId="2">'[71]c2.5y2.6'!#REF!</definedName>
    <definedName name="Total_Kilometro_típico_aereo_rural_11.4kV">'[71]c2.5y2.6'!#REF!</definedName>
    <definedName name="Total_Kilometro_típico_aereo_rural_34.5kV" localSheetId="13">'[71]c2.5y2.6'!#REF!</definedName>
    <definedName name="Total_Kilometro_típico_aereo_rural_34.5kV" localSheetId="12">'[71]c2.5y2.6'!#REF!</definedName>
    <definedName name="Total_Kilometro_típico_aereo_rural_34.5kV" localSheetId="19">'[71]c2.5y2.6'!#REF!</definedName>
    <definedName name="Total_Kilometro_típico_aereo_rural_34.5kV" localSheetId="16">'[71]c2.5y2.6'!#REF!</definedName>
    <definedName name="Total_Kilometro_típico_aereo_rural_34.5kV" localSheetId="17">'[71]c2.5y2.6'!#REF!</definedName>
    <definedName name="Total_Kilometro_típico_aereo_rural_34.5kV" localSheetId="2">'[71]c2.5y2.6'!#REF!</definedName>
    <definedName name="Total_Kilometro_típico_aereo_rural_34.5kV">'[71]c2.5y2.6'!#REF!</definedName>
    <definedName name="Total_Kilometro_típico_subterraneo_11.4_kV" localSheetId="13">'[71]c2.5y2.6'!#REF!</definedName>
    <definedName name="Total_Kilometro_típico_subterraneo_11.4_kV" localSheetId="12">'[71]c2.5y2.6'!#REF!</definedName>
    <definedName name="Total_Kilometro_típico_subterraneo_11.4_kV" localSheetId="19">'[71]c2.5y2.6'!#REF!</definedName>
    <definedName name="Total_Kilometro_típico_subterraneo_11.4_kV" localSheetId="16">'[71]c2.5y2.6'!#REF!</definedName>
    <definedName name="Total_Kilometro_típico_subterraneo_11.4_kV" localSheetId="17">'[71]c2.5y2.6'!#REF!</definedName>
    <definedName name="Total_Kilometro_típico_subterraneo_11.4_kV" localSheetId="2">'[71]c2.5y2.6'!#REF!</definedName>
    <definedName name="Total_Kilometro_típico_subterraneo_11.4_kV">'[71]c2.5y2.6'!#REF!</definedName>
    <definedName name="Total_Kilometro_típico_subterraneo_34.5_kV" localSheetId="13">'[71]c2.5y2.6'!#REF!</definedName>
    <definedName name="Total_Kilometro_típico_subterraneo_34.5_kV" localSheetId="12">'[71]c2.5y2.6'!#REF!</definedName>
    <definedName name="Total_Kilometro_típico_subterraneo_34.5_kV" localSheetId="19">'[71]c2.5y2.6'!#REF!</definedName>
    <definedName name="Total_Kilometro_típico_subterraneo_34.5_kV" localSheetId="16">'[71]c2.5y2.6'!#REF!</definedName>
    <definedName name="Total_Kilometro_típico_subterraneo_34.5_kV" localSheetId="17">'[71]c2.5y2.6'!#REF!</definedName>
    <definedName name="Total_Kilometro_típico_subterraneo_34.5_kV" localSheetId="2">'[71]c2.5y2.6'!#REF!</definedName>
    <definedName name="Total_Kilometro_típico_subterraneo_34.5_kV">'[71]c2.5y2.6'!#REF!</definedName>
    <definedName name="tr" localSheetId="6" hidden="1">{"TAB1",#N/A,TRUE,"GENERAL";"TAB2",#N/A,TRUE,"GENERAL";"TAB3",#N/A,TRUE,"GENERAL";"TAB4",#N/A,TRUE,"GENERAL";"TAB5",#N/A,TRUE,"GENERAL"}</definedName>
    <definedName name="tr" localSheetId="15"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MO">#REF!</definedName>
    <definedName name="trest" localSheetId="6"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localSheetId="15"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localSheetId="15"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localSheetId="15"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6" hidden="1">{"via1",#N/A,TRUE,"general";"via2",#N/A,TRUE,"general";"via3",#N/A,TRUE,"general"}</definedName>
    <definedName name="trjfgjh" localSheetId="15"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'[28]DATOS BASICOS'!$D$33</definedName>
    <definedName name="tru" localSheetId="6" hidden="1">{"via1",#N/A,TRUE,"general";"via2",#N/A,TRUE,"general";"via3",#N/A,TRUE,"general"}</definedName>
    <definedName name="tru" localSheetId="15"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localSheetId="15"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localSheetId="15"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localSheetId="15"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localSheetId="15"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localSheetId="15"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6" hidden="1">{"via1",#N/A,TRUE,"general";"via2",#N/A,TRUE,"general";"via3",#N/A,TRUE,"general"}</definedName>
    <definedName name="TTR" localSheetId="15"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localSheetId="15"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localSheetId="15"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localSheetId="15"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localSheetId="15"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3">'[15]CIRCUITOS CODENSA'!#REF!</definedName>
    <definedName name="TU" localSheetId="12">'[15]CIRCUITOS CODENSA'!#REF!</definedName>
    <definedName name="TU" localSheetId="19">'[15]CIRCUITOS CODENSA'!#REF!</definedName>
    <definedName name="TU" localSheetId="1">'[15]CIRCUITOS CODENSA'!#REF!</definedName>
    <definedName name="TU" localSheetId="16">'[15]CIRCUITOS CODENSA'!#REF!</definedName>
    <definedName name="TU" localSheetId="17">'[15]CIRCUITOS CODENSA'!#REF!</definedName>
    <definedName name="TU" localSheetId="2">'[15]CIRCUITOS CODENSA'!#REF!</definedName>
    <definedName name="TU">'[15]CIRCUITOS CODENSA'!#REF!</definedName>
    <definedName name="tur" localSheetId="6" hidden="1">{"TAB1",#N/A,TRUE,"GENERAL";"TAB2",#N/A,TRUE,"GENERAL";"TAB3",#N/A,TRUE,"GENERAL";"TAB4",#N/A,TRUE,"GENERAL";"TAB5",#N/A,TRUE,"GENERAL"}</definedName>
    <definedName name="tur" localSheetId="15"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localSheetId="15"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6" hidden="1">{"TAB1",#N/A,TRUE,"GENERAL";"TAB2",#N/A,TRUE,"GENERAL";"TAB3",#N/A,TRUE,"GENERAL";"TAB4",#N/A,TRUE,"GENERAL";"TAB5",#N/A,TRUE,"GENERAL"}</definedName>
    <definedName name="twer" localSheetId="15"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localSheetId="15"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localSheetId="15"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localSheetId="15"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localSheetId="15"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localSheetId="15"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localSheetId="15"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localSheetId="15"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localSheetId="15"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localSheetId="15"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localSheetId="15"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6" hidden="1">{"TAB1",#N/A,TRUE,"GENERAL";"TAB2",#N/A,TRUE,"GENERAL";"TAB3",#N/A,TRUE,"GENERAL";"TAB4",#N/A,TRUE,"GENERAL";"TAB5",#N/A,TRUE,"GENERAL"}</definedName>
    <definedName name="u3u" localSheetId="15"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localSheetId="15"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6" hidden="1">{"via1",#N/A,TRUE,"general";"via2",#N/A,TRUE,"general";"via3",#N/A,TRUE,"general"}</definedName>
    <definedName name="UI" localSheetId="15"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6" hidden="1">{"via1",#N/A,TRUE,"general";"via2",#N/A,TRUE,"general";"via3",#N/A,TRUE,"general"}</definedName>
    <definedName name="uijhj" localSheetId="15"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localSheetId="15"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localSheetId="15"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localSheetId="15"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localSheetId="15"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 localSheetId="13">'[15]CIRCUITOS CODENSA'!#REF!</definedName>
    <definedName name="UM" localSheetId="12">'[15]CIRCUITOS CODENSA'!#REF!</definedName>
    <definedName name="UM" localSheetId="19">'[15]CIRCUITOS CODENSA'!#REF!</definedName>
    <definedName name="UM" localSheetId="1">'[15]CIRCUITOS CODENSA'!#REF!</definedName>
    <definedName name="UM" localSheetId="16">'[15]CIRCUITOS CODENSA'!#REF!</definedName>
    <definedName name="UM" localSheetId="17">'[15]CIRCUITOS CODENSA'!#REF!</definedName>
    <definedName name="UM" localSheetId="2">'[15]CIRCUITOS CODENSA'!#REF!</definedName>
    <definedName name="UM">'[15]CIRCUITOS CODENSA'!#REF!</definedName>
    <definedName name="UND">[31]Datos!$F$87:$F$99</definedName>
    <definedName name="UNIDAD1" localSheetId="12">[39]ITEMS!$C$2</definedName>
    <definedName name="UNIDAD1">[40]ITEMS!$C$2</definedName>
    <definedName name="UNIDAD521">[41]ITEMS!$C$522</definedName>
    <definedName name="UOUIV" localSheetId="6"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Z">[31]Datos!$B$68:$B$179</definedName>
    <definedName name="uryur" localSheetId="6"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13">'[15]CIRCUITOS CODENSA'!#REF!</definedName>
    <definedName name="US" localSheetId="12">'[15]CIRCUITOS CODENSA'!#REF!</definedName>
    <definedName name="US" localSheetId="19">'[15]CIRCUITOS CODENSA'!#REF!</definedName>
    <definedName name="US" localSheetId="1">'[15]CIRCUITOS CODENSA'!#REF!</definedName>
    <definedName name="US" localSheetId="16">'[15]CIRCUITOS CODENSA'!#REF!</definedName>
    <definedName name="US" localSheetId="17">'[15]CIRCUITOS CODENSA'!#REF!</definedName>
    <definedName name="US" localSheetId="2">'[15]CIRCUITOS CODENSA'!#REF!</definedName>
    <definedName name="US">'[15]CIRCUITOS CODENSA'!#REF!</definedName>
    <definedName name="uu" localSheetId="6" hidden="1">{"TAB1",#N/A,TRUE,"GENERAL";"TAB2",#N/A,TRUE,"GENERAL";"TAB3",#N/A,TRUE,"GENERAL";"TAB4",#N/A,TRUE,"GENERAL";"TAB5",#N/A,TRUE,"GENERAL"}</definedName>
    <definedName name="uu" localSheetId="15"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localSheetId="15"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localSheetId="15"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6"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localSheetId="15"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localSheetId="15"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localSheetId="15"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oracion">#REF!</definedName>
    <definedName name="VALORACIÓN">#REF!</definedName>
    <definedName name="variacion" localSheetId="12">[25]Datos!$B$8</definedName>
    <definedName name="variacion">[26]Datos!$B$8</definedName>
    <definedName name="vbvbvbvb" localSheetId="6"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6" hidden="1">{"via1",#N/A,TRUE,"general";"via2",#N/A,TRUE,"general";"via3",#N/A,TRUE,"general"}</definedName>
    <definedName name="vdfvuio" localSheetId="15"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localSheetId="15"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 localSheetId="13">'[15]CIRCUITOS CODENSA'!#REF!</definedName>
    <definedName name="VE" localSheetId="12">'[15]CIRCUITOS CODENSA'!#REF!</definedName>
    <definedName name="VE" localSheetId="19">'[15]CIRCUITOS CODENSA'!#REF!</definedName>
    <definedName name="VE" localSheetId="1">'[15]CIRCUITOS CODENSA'!#REF!</definedName>
    <definedName name="VE" localSheetId="16">'[15]CIRCUITOS CODENSA'!#REF!</definedName>
    <definedName name="VE" localSheetId="17">'[15]CIRCUITOS CODENSA'!#REF!</definedName>
    <definedName name="VE" localSheetId="2">'[15]CIRCUITOS CODENSA'!#REF!</definedName>
    <definedName name="VE">'[15]CIRCUITOS CODENSA'!#REF!</definedName>
    <definedName name="vertidos">[20]criterio!$B$43:$B$47</definedName>
    <definedName name="vfbgnhyt" localSheetId="6" hidden="1">{"via1",#N/A,TRUE,"general";"via2",#N/A,TRUE,"general";"via3",#N/A,TRUE,"general"}</definedName>
    <definedName name="vfbgnhyt" localSheetId="15"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6"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localSheetId="15"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DFGDFG">#REF!</definedName>
    <definedName name="VI" localSheetId="13">'[15]CIRCUITOS CODENSA'!#REF!</definedName>
    <definedName name="VI" localSheetId="12">'[15]CIRCUITOS CODENSA'!#REF!</definedName>
    <definedName name="VI" localSheetId="19">'[15]CIRCUITOS CODENSA'!#REF!</definedName>
    <definedName name="VI" localSheetId="1">'[15]CIRCUITOS CODENSA'!#REF!</definedName>
    <definedName name="VI" localSheetId="16">'[15]CIRCUITOS CODENSA'!#REF!</definedName>
    <definedName name="VI" localSheetId="17">'[15]CIRCUITOS CODENSA'!#REF!</definedName>
    <definedName name="VI" localSheetId="2">'[15]CIRCUITOS CODENSA'!#REF!</definedName>
    <definedName name="VI">'[15]CIRCUITOS CODENSA'!#REF!</definedName>
    <definedName name="vk" localSheetId="6" hidden="1">{"via1",#N/A,TRUE,"general";"via2",#N/A,TRUE,"general";"via3",#N/A,TRUE,"general"}</definedName>
    <definedName name="vk" localSheetId="15"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localSheetId="15"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6" hidden="1">{"via1",#N/A,TRUE,"general";"via2",#N/A,TRUE,"general";"via3",#N/A,TRUE,"general"}</definedName>
    <definedName name="vsdfj" localSheetId="15"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6" hidden="1">{"via1",#N/A,TRUE,"general";"via2",#N/A,TRUE,"general";"via3",#N/A,TRUE,"general"}</definedName>
    <definedName name="vt" localSheetId="15"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TAlcanPluvial" localSheetId="13">#REF!</definedName>
    <definedName name="VTAlcanPluvial" localSheetId="6">'[17]Tramo 1'!$H$548</definedName>
    <definedName name="VTAlcanPluvial" localSheetId="19">#REF!</definedName>
    <definedName name="VTAlcanPluvial" localSheetId="0">'[18]Tramo 1'!$H$548</definedName>
    <definedName name="VTAlcanPluvial" localSheetId="2">#REF!</definedName>
    <definedName name="VTAlcanPluvial">#REF!</definedName>
    <definedName name="VTAlcanSanitario" localSheetId="13">#REF!</definedName>
    <definedName name="VTAlcanSanitario" localSheetId="6">'[17]Tramo 1'!#REF!</definedName>
    <definedName name="VTAlcanSanitario" localSheetId="19">#REF!</definedName>
    <definedName name="VTAlcanSanitario" localSheetId="0">'[18]Tramo 1'!#REF!</definedName>
    <definedName name="VTAlcanSanitario" localSheetId="2">#REF!</definedName>
    <definedName name="VTAlcanSanitario">#REF!</definedName>
    <definedName name="VTAndenes" localSheetId="13">#REF!</definedName>
    <definedName name="VTAndenes" localSheetId="6">'[17]Tramo 1'!#REF!</definedName>
    <definedName name="VTAndenes" localSheetId="19">#REF!</definedName>
    <definedName name="VTAndenes" localSheetId="0">'[18]Tramo 1'!#REF!</definedName>
    <definedName name="VTAndenes" localSheetId="2">#REF!</definedName>
    <definedName name="VTAndenes">#REF!</definedName>
    <definedName name="VTCicloRuta" localSheetId="13">#REF!</definedName>
    <definedName name="VTCicloRuta" localSheetId="6">'[17]Tramo 1'!#REF!</definedName>
    <definedName name="VTCicloRuta" localSheetId="19">#REF!</definedName>
    <definedName name="VTCicloRuta" localSheetId="0">'[18]Tramo 1'!#REF!</definedName>
    <definedName name="VTCicloRuta" localSheetId="2">#REF!</definedName>
    <definedName name="VTCicloRuta">#REF!</definedName>
    <definedName name="VTESpPubAdic" localSheetId="13">#REF!</definedName>
    <definedName name="VTESpPubAdic" localSheetId="6">'[17]Tramo 1'!#REF!</definedName>
    <definedName name="VTESpPubAdic" localSheetId="19">#REF!</definedName>
    <definedName name="VTESpPubAdic" localSheetId="0">'[18]Tramo 1'!#REF!</definedName>
    <definedName name="VTESpPubAdic" localSheetId="2">#REF!</definedName>
    <definedName name="VTESpPubAdic">#REF!</definedName>
    <definedName name="VTEspPublico" localSheetId="13">#REF!</definedName>
    <definedName name="VTEspPublico" localSheetId="6">'[17]Tramo 1'!$H$70</definedName>
    <definedName name="VTEspPublico" localSheetId="19">#REF!</definedName>
    <definedName name="VTEspPublico" localSheetId="0">'[18]Tramo 1'!$H$70</definedName>
    <definedName name="VTEspPublico" localSheetId="2">#REF!</definedName>
    <definedName name="VTEspPublico">#REF!</definedName>
    <definedName name="VTEstructuras" localSheetId="13">#REF!</definedName>
    <definedName name="VTEstructuras" localSheetId="6">'[17]Tramo 1'!$H$195</definedName>
    <definedName name="VTEstructuras" localSheetId="19">#REF!</definedName>
    <definedName name="VTEstructuras" localSheetId="0">'[18]Tramo 1'!$H$195</definedName>
    <definedName name="VTEstructuras" localSheetId="2">#REF!</definedName>
    <definedName name="VTEstructuras">#REF!</definedName>
    <definedName name="VTMobUrbano" localSheetId="13">#REF!</definedName>
    <definedName name="VTMobUrbano" localSheetId="6">'[17]Tramo 1'!#REF!</definedName>
    <definedName name="VTMobUrbano" localSheetId="19">#REF!</definedName>
    <definedName name="VTMobUrbano" localSheetId="0">'[18]Tramo 1'!#REF!</definedName>
    <definedName name="VTMobUrbano" localSheetId="2">#REF!</definedName>
    <definedName name="VTMobUrbano">#REF!</definedName>
    <definedName name="VTPavimentos" localSheetId="13">#REF!</definedName>
    <definedName name="VTPavimentos" localSheetId="6">'[17]Tramo 1'!$H$36</definedName>
    <definedName name="VTPavimentos" localSheetId="19">#REF!</definedName>
    <definedName name="VTPavimentos" localSheetId="0">'[18]Tramo 1'!$H$36</definedName>
    <definedName name="VTPavimentos" localSheetId="2">#REF!</definedName>
    <definedName name="VTPavimentos">#REF!</definedName>
    <definedName name="VTPavimentos1" localSheetId="13">#REF!</definedName>
    <definedName name="VTPavimentos1" localSheetId="19">#REF!</definedName>
    <definedName name="VTPavimentos1" localSheetId="0">#REF!</definedName>
    <definedName name="VTPavimentos1" localSheetId="2">#REF!</definedName>
    <definedName name="VTPavimentos1">#REF!</definedName>
    <definedName name="VTPreliminares" localSheetId="13">#REF!</definedName>
    <definedName name="VTPreliminares" localSheetId="6">'[17]Tramo 1'!$H$28</definedName>
    <definedName name="VTPreliminares" localSheetId="19">#REF!</definedName>
    <definedName name="VTPreliminares" localSheetId="0">'[18]Tramo 1'!$H$28</definedName>
    <definedName name="VTPreliminares" localSheetId="2">#REF!</definedName>
    <definedName name="VTPreliminares">#REF!</definedName>
    <definedName name="VTPreliminares1" localSheetId="13">#REF!</definedName>
    <definedName name="VTPreliminares1" localSheetId="19">#REF!</definedName>
    <definedName name="VTPreliminares1" localSheetId="0">#REF!</definedName>
    <definedName name="VTPreliminares1" localSheetId="2">#REF!</definedName>
    <definedName name="VTPreliminares1">#REF!</definedName>
    <definedName name="VTRedesSecas" localSheetId="13">#REF!</definedName>
    <definedName name="VTRedesSecas" localSheetId="6">'[17]Tramo 1'!$H$250</definedName>
    <definedName name="VTRedesSecas" localSheetId="19">#REF!</definedName>
    <definedName name="VTRedesSecas" localSheetId="0">'[18]Tramo 1'!$H$250</definedName>
    <definedName name="VTRedesSecas" localSheetId="2">#REF!</definedName>
    <definedName name="VTRedesSecas">#REF!</definedName>
    <definedName name="VTRElectrica" localSheetId="13">#REF!</definedName>
    <definedName name="VTRElectrica" localSheetId="6">'[17]Tramo 1'!#REF!</definedName>
    <definedName name="VTRElectrica" localSheetId="19">#REF!</definedName>
    <definedName name="VTRElectrica" localSheetId="0">'[18]Tramo 1'!#REF!</definedName>
    <definedName name="VTRElectrica" localSheetId="2">#REF!</definedName>
    <definedName name="VTRElectrica">#REF!</definedName>
    <definedName name="VTRHumedas" localSheetId="13">#REF!</definedName>
    <definedName name="VTRHumedas" localSheetId="6">'[17]Tramo 1'!$H$310</definedName>
    <definedName name="VTRHumedas" localSheetId="19">#REF!</definedName>
    <definedName name="VTRHumedas" localSheetId="0">'[18]Tramo 1'!$H$310</definedName>
    <definedName name="VTRHumedas" localSheetId="2">#REF!</definedName>
    <definedName name="VTRHumedas">#REF!</definedName>
    <definedName name="VTRTelfColTel" localSheetId="13">#REF!</definedName>
    <definedName name="VTRTelfColTel" localSheetId="6">'[17]Tramo 1'!#REF!</definedName>
    <definedName name="VTRTelfColTel" localSheetId="19">#REF!</definedName>
    <definedName name="VTRTelfColTel" localSheetId="0">'[18]Tramo 1'!#REF!</definedName>
    <definedName name="VTRTelfColTel" localSheetId="2">#REF!</definedName>
    <definedName name="VTRTelfColTel">#REF!</definedName>
    <definedName name="VTRTelfETB" localSheetId="13">#REF!</definedName>
    <definedName name="VTRTelfETB" localSheetId="6">'[17]Tramo 1'!#REF!</definedName>
    <definedName name="VTRTelfETB" localSheetId="19">#REF!</definedName>
    <definedName name="VTRTelfETB" localSheetId="0">'[18]Tramo 1'!#REF!</definedName>
    <definedName name="VTRTelfETB" localSheetId="2">#REF!</definedName>
    <definedName name="VTRTelfETB">#REF!</definedName>
    <definedName name="VTSeñDemSem" localSheetId="13">#REF!</definedName>
    <definedName name="VTSeñDemSem" localSheetId="6">'[17]Tramo 1'!$H$198</definedName>
    <definedName name="VTSeñDemSem" localSheetId="19">#REF!</definedName>
    <definedName name="VTSeñDemSem" localSheetId="0">'[18]Tramo 1'!$H$198</definedName>
    <definedName name="VTSeñDemSem" localSheetId="2">#REF!</definedName>
    <definedName name="VTSeñDemSem">#REF!</definedName>
    <definedName name="VTVegetacion" localSheetId="13">#REF!</definedName>
    <definedName name="VTVegetacion" localSheetId="6">'[17]Tramo 1'!#REF!</definedName>
    <definedName name="VTVegetacion" localSheetId="19">#REF!</definedName>
    <definedName name="VTVegetacion" localSheetId="0">'[18]Tramo 1'!#REF!</definedName>
    <definedName name="VTVegetacion" localSheetId="2">#REF!</definedName>
    <definedName name="VTVegetacion">#REF!</definedName>
    <definedName name="vvcxv" localSheetId="6"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6" hidden="1">{"via1",#N/A,TRUE,"general";"via2",#N/A,TRUE,"general";"via3",#N/A,TRUE,"general"}</definedName>
    <definedName name="vvvvt" localSheetId="15"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localSheetId="15"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localSheetId="15"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localSheetId="15"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bordador" localSheetId="13">#REF!</definedName>
    <definedName name="Wabordador" localSheetId="19">#REF!</definedName>
    <definedName name="Wabordador" localSheetId="2">#REF!</definedName>
    <definedName name="Wabordador">#REF!</definedName>
    <definedName name="Wcalzada" localSheetId="13">#REF!</definedName>
    <definedName name="Wcalzada" localSheetId="19">#REF!</definedName>
    <definedName name="Wcalzada" localSheetId="2">#REF!</definedName>
    <definedName name="Wcalzada">#REF!</definedName>
    <definedName name="WcicloRuta" localSheetId="13">#REF!</definedName>
    <definedName name="WcicloRuta" localSheetId="19">#REF!</definedName>
    <definedName name="WcicloRuta" localSheetId="2">#REF!</definedName>
    <definedName name="WcicloRuta">#REF!</definedName>
    <definedName name="WDWEFDEWF">#REF!</definedName>
    <definedName name="werew" localSheetId="6"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localSheetId="15"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localSheetId="15"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localSheetId="15"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localSheetId="15"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localSheetId="15"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localSheetId="15"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localSheetId="15"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localSheetId="15"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localSheetId="15"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peatonal" localSheetId="13">#REF!</definedName>
    <definedName name="Wpeatonal" localSheetId="19">#REF!</definedName>
    <definedName name="Wpeatonal" localSheetId="2">#REF!</definedName>
    <definedName name="Wpeatonal">#REF!</definedName>
    <definedName name="WQEEWQ" localSheetId="6"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13" hidden="1">{#N/A,#N/A,TRUE,"1842CWN0"}</definedName>
    <definedName name="wrn.civil._.works." localSheetId="6" hidden="1">{#N/A,#N/A,TRUE,"1842CWN0"}</definedName>
    <definedName name="wrn.civil._.works." localSheetId="12" hidden="1">{#N/A,#N/A,TRUE,"1842CWN0"}</definedName>
    <definedName name="wrn.civil._.works." localSheetId="19" hidden="1">{#N/A,#N/A,TRUE,"1842CWN0"}</definedName>
    <definedName name="wrn.civil._.works." localSheetId="15" hidden="1">{#N/A,#N/A,TRUE,"1842CWN0"}</definedName>
    <definedName name="wrn.civil._.works." localSheetId="1" hidden="1">{#N/A,#N/A,TRUE,"1842CWN0"}</definedName>
    <definedName name="wrn.civil._.works." localSheetId="16" hidden="1">{#N/A,#N/A,TRUE,"1842CWN0"}</definedName>
    <definedName name="wrn.civil._.works." localSheetId="17" hidden="1">{#N/A,#N/A,TRUE,"1842CWN0"}</definedName>
    <definedName name="wrn.civil._.works." hidden="1">{#N/A,#N/A,TRUE,"1842CWN0"}</definedName>
    <definedName name="wrn.civil._.works._1" localSheetId="15" hidden="1">{#N/A,#N/A,TRUE,"1842CWN0"}</definedName>
    <definedName name="wrn.civil._.works._1" hidden="1">{#N/A,#N/A,TRUE,"1842CWN0"}</definedName>
    <definedName name="wrn.civil._.works._2" localSheetId="15" hidden="1">{#N/A,#N/A,TRUE,"1842CWN0"}</definedName>
    <definedName name="wrn.civil._.works._2" hidden="1">{#N/A,#N/A,TRUE,"1842CWN0"}</definedName>
    <definedName name="wrn.ESTADO._.REHABILITACION." localSheetId="6" hidden="1">{"PRES REHAB ARM-PER POR ITEMS  KM A KM",#N/A,TRUE,"Rehabilitacion Arm-Per"}</definedName>
    <definedName name="wrn.ESTADO._.REHABILITACION." localSheetId="15" hidden="1">{"PRES REHAB ARM-PER POR ITEMS  KM A KM",#N/A,TRUE,"Rehabilitacion Arm-Per"}</definedName>
    <definedName name="wrn.ESTADO._.REHABILITACION." hidden="1">{"PRES REHAB ARM-PER POR ITEMS  KM A KM",#N/A,TRUE,"Rehabilitacion Arm-Per"}</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3" hidden="1">{#N/A,#N/A,TRUE,"INGENIERIA";#N/A,#N/A,TRUE,"COMPRAS";#N/A,#N/A,TRUE,"DIRECCION";#N/A,#N/A,TRUE,"RESUMEN"}</definedName>
    <definedName name="wrn.GERENCIA." localSheetId="6" hidden="1">{#N/A,#N/A,TRUE,"INGENIERIA";#N/A,#N/A,TRUE,"COMPRAS";#N/A,#N/A,TRUE,"DIRECCION";#N/A,#N/A,TRUE,"RESUMEN"}</definedName>
    <definedName name="wrn.GERENCIA." localSheetId="12" hidden="1">{#N/A,#N/A,TRUE,"INGENIERIA";#N/A,#N/A,TRUE,"COMPRAS";#N/A,#N/A,TRUE,"DIRECCION";#N/A,#N/A,TRUE,"RESUMEN"}</definedName>
    <definedName name="wrn.GERENCIA." localSheetId="19" hidden="1">{#N/A,#N/A,TRUE,"INGENIERIA";#N/A,#N/A,TRUE,"COMPRAS";#N/A,#N/A,TRUE,"DIRECCION";#N/A,#N/A,TRUE,"RESUMEN"}</definedName>
    <definedName name="wrn.GERENCIA." localSheetId="15" hidden="1">{#N/A,#N/A,TRUE,"INGENIERIA";#N/A,#N/A,TRUE,"COMPRAS";#N/A,#N/A,TRUE,"DIRECCION";#N/A,#N/A,TRUE,"RESUMEN"}</definedName>
    <definedName name="wrn.GERENCIA." localSheetId="1" hidden="1">{#N/A,#N/A,TRUE,"INGENIERIA";#N/A,#N/A,TRUE,"COMPRAS";#N/A,#N/A,TRUE,"DIRECCION";#N/A,#N/A,TRUE,"RESUMEN"}</definedName>
    <definedName name="wrn.GERENCIA." localSheetId="16" hidden="1">{#N/A,#N/A,TRUE,"INGENIERIA";#N/A,#N/A,TRUE,"COMPRAS";#N/A,#N/A,TRUE,"DIRECCION";#N/A,#N/A,TRUE,"RESUMEN"}</definedName>
    <definedName name="wrn.GERENCIA." localSheetId="17" hidden="1">{#N/A,#N/A,TRUE,"INGENIERIA";#N/A,#N/A,TRUE,"COMPRAS";#N/A,#N/A,TRUE,"DIRECCION";#N/A,#N/A,TRUE,"RESUMEN"}</definedName>
    <definedName name="wrn.GERENCIA." hidden="1">{#N/A,#N/A,TRUE,"INGENIERIA";#N/A,#N/A,TRUE,"COMPRAS";#N/A,#N/A,TRUE,"DIRECCION";#N/A,#N/A,TRUE,"RESUMEN"}</definedName>
    <definedName name="wrn.GERENCIA._1" localSheetId="15" hidden="1">{#N/A,#N/A,TRUE,"INGENIERIA";#N/A,#N/A,TRUE,"COMPRAS";#N/A,#N/A,TRUE,"DIRECCION";#N/A,#N/A,TRUE,"RESUMEN"}</definedName>
    <definedName name="wrn.GERENCIA._1" hidden="1">{#N/A,#N/A,TRUE,"INGENIERIA";#N/A,#N/A,TRUE,"COMPRAS";#N/A,#N/A,TRUE,"DIRECCION";#N/A,#N/A,TRUE,"RESUMEN"}</definedName>
    <definedName name="wrn.GERENCIA._2" localSheetId="15" hidden="1">{#N/A,#N/A,TRUE,"INGENIERIA";#N/A,#N/A,TRUE,"COMPRAS";#N/A,#N/A,TRUE,"DIRECCION";#N/A,#N/A,TRUE,"RESUMEN"}</definedName>
    <definedName name="wrn.GERENCIA._2" hidden="1">{#N/A,#N/A,TRUE,"INGENIERIA";#N/A,#N/A,TRUE,"COMPRAS";#N/A,#N/A,TRUE,"DIRECCION";#N/A,#N/A,TRUE,"RESUMEN"}</definedName>
    <definedName name="wrn.via." localSheetId="6" hidden="1">{"via1",#N/A,TRUE,"general";"via2",#N/A,TRUE,"general";"via3",#N/A,TRUE,"general"}</definedName>
    <definedName name="wrn.via." localSheetId="15"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eparador" localSheetId="13">#REF!</definedName>
    <definedName name="Wseparador" localSheetId="19">#REF!</definedName>
    <definedName name="Wseparador" localSheetId="2">#REF!</definedName>
    <definedName name="Wseparador">#REF!</definedName>
    <definedName name="wsnhed" localSheetId="6" hidden="1">{"via1",#N/A,TRUE,"general";"via2",#N/A,TRUE,"general";"via3",#N/A,TRUE,"general"}</definedName>
    <definedName name="wsnhed" localSheetId="15"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localSheetId="15"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6" hidden="1">{"TAB1",#N/A,TRUE,"GENERAL";"TAB2",#N/A,TRUE,"GENERAL";"TAB3",#N/A,TRUE,"GENERAL";"TAB4",#N/A,TRUE,"GENERAL";"TAB5",#N/A,TRUE,"GENERAL"}</definedName>
    <definedName name="wtt" localSheetId="15"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6" hidden="1">{"via1",#N/A,TRUE,"general";"via2",#N/A,TRUE,"general";"via3",#N/A,TRUE,"general"}</definedName>
    <definedName name="wwded3" localSheetId="15"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 localSheetId="13">#REF!</definedName>
    <definedName name="www" localSheetId="12">#REF!</definedName>
    <definedName name="www" localSheetId="19">#REF!</definedName>
    <definedName name="www" localSheetId="1">#REF!</definedName>
    <definedName name="www" localSheetId="16">#REF!</definedName>
    <definedName name="www" localSheetId="17">#REF!</definedName>
    <definedName name="www" localSheetId="0">#REF!</definedName>
    <definedName name="www" localSheetId="2">#REF!</definedName>
    <definedName name="www">#REF!</definedName>
    <definedName name="wwwwe" localSheetId="6"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localSheetId="15"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 localSheetId="13">#REF!</definedName>
    <definedName name="x" localSheetId="12">#REF!</definedName>
    <definedName name="x" localSheetId="19">#REF!</definedName>
    <definedName name="x" localSheetId="1">#REF!</definedName>
    <definedName name="x" localSheetId="16">#REF!</definedName>
    <definedName name="x" localSheetId="17">#REF!</definedName>
    <definedName name="x" localSheetId="0">#REF!</definedName>
    <definedName name="x" localSheetId="2">#REF!</definedName>
    <definedName name="x">#REF!</definedName>
    <definedName name="xcbvbs" localSheetId="6"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13" hidden="1">{#N/A,#N/A,TRUE,"1842CWN0"}</definedName>
    <definedName name="XSW" localSheetId="6" hidden="1">{#N/A,#N/A,TRUE,"1842CWN0"}</definedName>
    <definedName name="XSW" localSheetId="12" hidden="1">{#N/A,#N/A,TRUE,"1842CWN0"}</definedName>
    <definedName name="XSW" localSheetId="19" hidden="1">{#N/A,#N/A,TRUE,"1842CWN0"}</definedName>
    <definedName name="XSW" localSheetId="15" hidden="1">{#N/A,#N/A,TRUE,"1842CWN0"}</definedName>
    <definedName name="XSW" localSheetId="1" hidden="1">{#N/A,#N/A,TRUE,"1842CWN0"}</definedName>
    <definedName name="XSW" localSheetId="16" hidden="1">{#N/A,#N/A,TRUE,"1842CWN0"}</definedName>
    <definedName name="XSW" localSheetId="17" hidden="1">{#N/A,#N/A,TRUE,"1842CWN0"}</definedName>
    <definedName name="XSW" hidden="1">{#N/A,#N/A,TRUE,"1842CWN0"}</definedName>
    <definedName name="XSW_1" localSheetId="15" hidden="1">{#N/A,#N/A,TRUE,"1842CWN0"}</definedName>
    <definedName name="XSW_1" hidden="1">{#N/A,#N/A,TRUE,"1842CWN0"}</definedName>
    <definedName name="XSW_2" localSheetId="15" hidden="1">{#N/A,#N/A,TRUE,"1842CWN0"}</definedName>
    <definedName name="XSW_2" hidden="1">{#N/A,#N/A,TRUE,"1842CWN0"}</definedName>
    <definedName name="xsxs" localSheetId="6" hidden="1">{"TAB1",#N/A,TRUE,"GENERAL";"TAB2",#N/A,TRUE,"GENERAL";"TAB3",#N/A,TRUE,"GENERAL";"TAB4",#N/A,TRUE,"GENERAL";"TAB5",#N/A,TRUE,"GENERAL"}</definedName>
    <definedName name="xsxs" localSheetId="15"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3">#REF!</definedName>
    <definedName name="xx" localSheetId="12">#REF!</definedName>
    <definedName name="xx" localSheetId="19">#REF!</definedName>
    <definedName name="xx" localSheetId="1">#REF!</definedName>
    <definedName name="xx" localSheetId="16">#REF!</definedName>
    <definedName name="xx" localSheetId="17">#REF!</definedName>
    <definedName name="xx" localSheetId="0">#REF!</definedName>
    <definedName name="xx" localSheetId="2">#REF!</definedName>
    <definedName name="xx">#REF!</definedName>
    <definedName name="xxfg" localSheetId="6" hidden="1">{"via1",#N/A,TRUE,"general";"via2",#N/A,TRUE,"general";"via3",#N/A,TRUE,"general"}</definedName>
    <definedName name="xxfg" localSheetId="15"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 localSheetId="13">#REF!</definedName>
    <definedName name="xxx" localSheetId="12">#REF!</definedName>
    <definedName name="xxx" localSheetId="19">#REF!</definedName>
    <definedName name="xxx" localSheetId="1">#REF!</definedName>
    <definedName name="xxx" localSheetId="16">#REF!</definedName>
    <definedName name="xxx" localSheetId="17">#REF!</definedName>
    <definedName name="xxx" localSheetId="0">#REF!</definedName>
    <definedName name="xxx" localSheetId="2">#REF!</definedName>
    <definedName name="xxx">#REF!</definedName>
    <definedName name="XXXX" localSheetId="13" hidden="1">#REF!</definedName>
    <definedName name="XXXX" localSheetId="6" hidden="1">#REF!</definedName>
    <definedName name="XXXX" localSheetId="12" hidden="1">#REF!</definedName>
    <definedName name="XXXX" localSheetId="19" hidden="1">#REF!</definedName>
    <definedName name="XXXX" localSheetId="1" hidden="1">#REF!</definedName>
    <definedName name="XXXX" localSheetId="16" hidden="1">#REF!</definedName>
    <definedName name="XXXX" localSheetId="17" hidden="1">#REF!</definedName>
    <definedName name="XXXX" localSheetId="0" hidden="1">#REF!</definedName>
    <definedName name="XXXX" localSheetId="2" hidden="1">#REF!</definedName>
    <definedName name="XXXX" hidden="1">#REF!</definedName>
    <definedName name="xxxxxds" localSheetId="6" hidden="1">{"via1",#N/A,TRUE,"general";"via2",#N/A,TRUE,"general";"via3",#N/A,TRUE,"general"}</definedName>
    <definedName name="xxxxxds" localSheetId="15"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6" hidden="1">{"via1",#N/A,TRUE,"general";"via2",#N/A,TRUE,"general";"via3",#N/A,TRUE,"general"}</definedName>
    <definedName name="xxxxxxxxxx29" localSheetId="15"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S" localSheetId="13" hidden="1">#REF!</definedName>
    <definedName name="XZS" localSheetId="6" hidden="1">#REF!</definedName>
    <definedName name="XZS" localSheetId="12" hidden="1">#REF!</definedName>
    <definedName name="XZS" localSheetId="19" hidden="1">#REF!</definedName>
    <definedName name="XZS" localSheetId="1" hidden="1">#REF!</definedName>
    <definedName name="XZS" localSheetId="16" hidden="1">#REF!</definedName>
    <definedName name="XZS" localSheetId="17" hidden="1">#REF!</definedName>
    <definedName name="XZS" localSheetId="0" hidden="1">#REF!</definedName>
    <definedName name="XZS" localSheetId="2" hidden="1">#REF!</definedName>
    <definedName name="XZS" hidden="1">#REF!</definedName>
    <definedName name="XZXZV" localSheetId="6" hidden="1">{"via1",#N/A,TRUE,"general";"via2",#N/A,TRUE,"general";"via3",#N/A,TRUE,"general"}</definedName>
    <definedName name="XZXZV" localSheetId="15"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3">#REF!</definedName>
    <definedName name="y" localSheetId="12">#REF!</definedName>
    <definedName name="y" localSheetId="19">#REF!</definedName>
    <definedName name="y" localSheetId="1">#REF!</definedName>
    <definedName name="y" localSheetId="16">#REF!</definedName>
    <definedName name="y" localSheetId="17">#REF!</definedName>
    <definedName name="y" localSheetId="0">#REF!</definedName>
    <definedName name="y" localSheetId="2">#REF!</definedName>
    <definedName name="y">#REF!</definedName>
    <definedName name="y6y6" localSheetId="6" hidden="1">{"via1",#N/A,TRUE,"general";"via2",#N/A,TRUE,"general";"via3",#N/A,TRUE,"general"}</definedName>
    <definedName name="y6y6" localSheetId="15"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6" hidden="1">{"via1",#N/A,TRUE,"general";"via2",#N/A,TRUE,"general";"via3",#N/A,TRUE,"general"}</definedName>
    <definedName name="yery" localSheetId="15"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6" hidden="1">{"TAB1",#N/A,TRUE,"GENERAL";"TAB2",#N/A,TRUE,"GENERAL";"TAB3",#N/A,TRUE,"GENERAL";"TAB4",#N/A,TRUE,"GENERAL";"TAB5",#N/A,TRUE,"GENERAL"}</definedName>
    <definedName name="yhy" localSheetId="15"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6" hidden="1">{"TAB1",#N/A,TRUE,"GENERAL";"TAB2",#N/A,TRUE,"GENERAL";"TAB3",#N/A,TRUE,"GENERAL";"TAB4",#N/A,TRUE,"GENERAL";"TAB5",#N/A,TRUE,"GENERAL"}</definedName>
    <definedName name="yjyj" localSheetId="15"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6" hidden="1">{"via1",#N/A,TRUE,"general";"via2",#N/A,TRUE,"general";"via3",#N/A,TRUE,"general"}</definedName>
    <definedName name="yrey" localSheetId="15"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localSheetId="15"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6" hidden="1">{"TAB1",#N/A,TRUE,"GENERAL";"TAB2",#N/A,TRUE,"GENERAL";"TAB3",#N/A,TRUE,"GENERAL";"TAB4",#N/A,TRUE,"GENERAL";"TAB5",#N/A,TRUE,"GENERAL"}</definedName>
    <definedName name="ytj" localSheetId="15"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localSheetId="15"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localSheetId="15"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localSheetId="15"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localSheetId="15"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localSheetId="15"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localSheetId="15"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localSheetId="15"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localSheetId="15"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localSheetId="15"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localSheetId="15"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localSheetId="15"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localSheetId="15"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localSheetId="15"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1ADADC8_5E02_4F3B_BBC7_4FA2F8E1A0E4_.wvu.FilterData" localSheetId="0" hidden="1">'PPTO GRAL G4'!$B$14:$I$253</definedName>
    <definedName name="Z_02D8E42D_9B74_4D00_82FA_2230D92DCF5E_.wvu.FilterData" localSheetId="0" hidden="1">'PPTO GRAL G4'!$B$14:$I$253</definedName>
    <definedName name="Z_02E1E6F5_A184_4849_A3A1_174A8C02A566_.wvu.FilterData" localSheetId="0" hidden="1">'PPTO GRAL G4'!$B$14:$I$253</definedName>
    <definedName name="Z_037B9F79_E2CF_489A_963C_4B1016EFCFAD_.wvu.FilterData" localSheetId="0" hidden="1">'PPTO GRAL G4'!$B$14:$I$261</definedName>
    <definedName name="Z_0812109B_DCE1_4D87_963B_168E913CAA50_.wvu.FilterData" localSheetId="0" hidden="1">'PPTO GRAL G4'!$B$14:$I$253</definedName>
    <definedName name="Z_086A872D_15DF_436A_8459_CE22F6819FF4_.wvu.Rows" localSheetId="0" hidden="1">[14]Presentacion!#REF!</definedName>
    <definedName name="Z_086A872D_15DF_436A_8459_CE22F6819FF4_.wvu.Rows" hidden="1">[14]Presentacion!#REF!</definedName>
    <definedName name="Z_08BC09FE_8273_4D5E_99A6_5A1A2A5B41AC_.wvu.FilterData" localSheetId="0" hidden="1">'PPTO GRAL G4'!$B$14:$I$253</definedName>
    <definedName name="Z_09FD3889_820F_48B1_B9AE_B4B4FE00C6DD_.wvu.FilterData" localSheetId="0" hidden="1">'PPTO GRAL G4'!$B$14:$I$253</definedName>
    <definedName name="Z_0ADFD775_A18F_45CD_B6BD_FC01CB10E25A_.wvu.FilterData" localSheetId="0" hidden="1">'PPTO GRAL G4'!$B$14:$I$253</definedName>
    <definedName name="Z_0B959B64_5986_4E45_8DDB_7A564B55B79A_.wvu.FilterData" localSheetId="0" hidden="1">'PPTO GRAL G4'!$B$14:$I$253</definedName>
    <definedName name="Z_0F23F853_7C86_4E54_9FE5_463E1016B959_.wvu.FilterData" localSheetId="0" hidden="1">'PPTO GRAL G4'!$B$14:$I$261</definedName>
    <definedName name="Z_0FB47CF4_2BB7_4472_99A5_C9874DB6E760_.wvu.FilterData" localSheetId="0" hidden="1">'PPTO GRAL G4'!$B$14:$I$253</definedName>
    <definedName name="Z_106EBA6F_1F13_49CF_83D3_CF571926C704_.wvu.FilterData" localSheetId="0" hidden="1">'PPTO GRAL G4'!$B$14:$I$253</definedName>
    <definedName name="Z_110F183C_9045_41FA_BF6D_523173C9A789_.wvu.FilterData" localSheetId="0" hidden="1">'PPTO GRAL G4'!$B$14:$I$253</definedName>
    <definedName name="Z_1163CFFD_5D28_4780_97CE_0284F3B37711_.wvu.FilterData" localSheetId="0" hidden="1">'PPTO GRAL G4'!$B$14:$I$253</definedName>
    <definedName name="Z_11B3FA4E_FC4F_4B77_AA3D_646C3AD434AF_.wvu.FilterData" localSheetId="0" hidden="1">'PPTO GRAL G4'!$B$14:$I$253</definedName>
    <definedName name="Z_15048975_9A8F_45C2_850D_D5999E29BB9F_.wvu.FilterData" localSheetId="0" hidden="1">'PPTO GRAL G4'!$B$14:$I$253</definedName>
    <definedName name="Z_15C5720D_535D_4BA2_AA56_396FB766EAE9_.wvu.FilterData" localSheetId="0" hidden="1">'PPTO GRAL G4'!$B$14:$I$253</definedName>
    <definedName name="Z_15FBA968_A819_402B_9DEB_EBBCBF4A0308_.wvu.FilterData" localSheetId="0" hidden="1">'PPTO GRAL G4'!$B$14:$I$253</definedName>
    <definedName name="Z_164F05B9_4B51_4D11_B73A_5D233970FA5B_.wvu.FilterData" localSheetId="0" hidden="1">'PPTO GRAL G4'!$B$14:$I$261</definedName>
    <definedName name="Z_1676A81D_A88A_4DB0_B878_C4606161CE7A_.wvu.FilterData" localSheetId="0" hidden="1">'PPTO GRAL G4'!$B$14:$I$253</definedName>
    <definedName name="Z_1A01B227_3346_4CA4_8412_177E8CFA686E_.wvu.FilterData" localSheetId="0" hidden="1">'PPTO GRAL G4'!$B$14:$I$261</definedName>
    <definedName name="Z_1ABA0487_16B6_49BD_A7AD_5B6CFE7CBD41_.wvu.FilterData" localSheetId="0" hidden="1">'PPTO GRAL G4'!$B$14:$I$253</definedName>
    <definedName name="Z_1DA02230_B2FA_4A65_BAA0_E64312CE4F3F_.wvu.FilterData" localSheetId="0" hidden="1">'PPTO GRAL G4'!$B$14:$I$261</definedName>
    <definedName name="Z_1E584B3B_41B7_4CA4_9DEA_8657CAC8092E_.wvu.FilterData" localSheetId="0" hidden="1">'PPTO GRAL G4'!$B$14:$I$253</definedName>
    <definedName name="Z_1F19CFFD_D060_472B_BDE0_E84A89366EC4_.wvu.FilterData" localSheetId="0" hidden="1">'PPTO GRAL G4'!$B$14:$I$253</definedName>
    <definedName name="Z_22EB285C_E9EA_428E_B95E_2B36EB942735_.wvu.FilterData" localSheetId="0" hidden="1">'PPTO GRAL G4'!$B$14:$I$253</definedName>
    <definedName name="Z_264DF22C_43AA_40AC_9BA9_6C41E9818D6D_.wvu.FilterData" localSheetId="0" hidden="1">'PPTO GRAL G4'!$B$14:$I$260</definedName>
    <definedName name="Z_265DB425_82AE_40C8_9782_D7163EFD34E5_.wvu.FilterData" localSheetId="0" hidden="1">'PPTO GRAL G4'!$B$14:$I$253</definedName>
    <definedName name="Z_299704EF_CE4B_41A0_8434_7A697B11FC91_.wvu.FilterData" localSheetId="0" hidden="1">'PPTO GRAL G4'!$B$14:$I$253</definedName>
    <definedName name="Z_2A225F93_BA9E_4762_BEA3_B6AE104CBC99_.wvu.FilterData" localSheetId="0" hidden="1">'PPTO GRAL G4'!$B$14:$I$253</definedName>
    <definedName name="Z_307CCD9A_4FA1_4C95_ADD7_6CABB13EAA5D_.wvu.FilterData" localSheetId="0" hidden="1">'PPTO GRAL G4'!$B$14:$I$253</definedName>
    <definedName name="Z_3440A8C5_68C8_4175_8F96_BAF67ED25E49_.wvu.FilterData" localSheetId="0" hidden="1">'PPTO GRAL G4'!$B$14:$I$253</definedName>
    <definedName name="Z_35591796_A28D_4D33_A40F_417C8D3C7684_.wvu.FilterData" localSheetId="0" hidden="1">'PPTO GRAL G4'!$B$14:$I$260</definedName>
    <definedName name="Z_388C1A0E_6439_4DCD_A94E_2AC775FCC065_.wvu.FilterData" localSheetId="0" hidden="1">'PPTO GRAL G4'!$B$14:$I$261</definedName>
    <definedName name="Z_3A1B76E5_AFB1_4FAB_A36D_47C37BB7A668_.wvu.FilterData" localSheetId="0" hidden="1">'PPTO GRAL G4'!$B$14:$I$260</definedName>
    <definedName name="Z_3C47B984_23D1_494A_992D_FD199645AE99_.wvu.FilterData" localSheetId="0" hidden="1">'PPTO GRAL G4'!$C$14:$I$313</definedName>
    <definedName name="Z_3C47B984_23D1_494A_992D_FD199645AE99_.wvu.PrintArea" localSheetId="0" hidden="1">'PPTO GRAL G4'!$C$14:$I$321</definedName>
    <definedName name="Z_3C47B984_23D1_494A_992D_FD199645AE99_.wvu.PrintTitles" localSheetId="0" hidden="1">'PPTO GRAL G4'!#REF!</definedName>
    <definedName name="Z_3F903891_245E_42CB_8A6C_B14FA817C648_.wvu.FilterData" localSheetId="0" hidden="1">'PPTO GRAL G4'!$B$14:$I$253</definedName>
    <definedName name="Z_42334213_5D6C_49B5_AB49_ECC11D2CCEFD_.wvu.FilterData" localSheetId="0" hidden="1">'PPTO GRAL G4'!$B$14:$I$253</definedName>
    <definedName name="Z_4448659B_FA40_47DE_86A0_70DE9D17C18D_.wvu.FilterData" localSheetId="0" hidden="1">'PPTO GRAL G4'!$B$14:$I$253</definedName>
    <definedName name="Z_4832F4F0_E614_4898_8BCD_512DFF778C59_.wvu.FilterData" localSheetId="0" hidden="1">'PPTO GRAL G4'!$B$14:$I$260</definedName>
    <definedName name="Z_499540BD_8200_4AAF_A768_75C088EEBE68_.wvu.FilterData" localSheetId="0" hidden="1">'PPTO GRAL G4'!$B$14:$I$261</definedName>
    <definedName name="Z_4B7269B9_5486_49DD_A106_1A7CD2D6F912_.wvu.FilterData" localSheetId="0" hidden="1">'PPTO GRAL G4'!$B$14:$I$260</definedName>
    <definedName name="Z_503B1B72_7AEB_4EC9_A376_180FF42D2C42_.wvu.FilterData" localSheetId="0" hidden="1">'PPTO GRAL G4'!$B$14:$I$253</definedName>
    <definedName name="Z_59965DED_38B9_42E4_A1EE_8C4BF6117BB4_.wvu.FilterData" localSheetId="0" hidden="1">'PPTO GRAL G4'!$B$14:$I$253</definedName>
    <definedName name="Z_5C476F89_F93B_40EF_A735_7FDACAE92875_.wvu.FilterData" localSheetId="0" hidden="1">'PPTO GRAL G4'!$B$14:$I$260</definedName>
    <definedName name="Z_5CBFCBA8_A1D5_4046_874B_79E248CE4E07_.wvu.FilterData" localSheetId="0" hidden="1">'PPTO GRAL G4'!$B$14:$I$253</definedName>
    <definedName name="Z_5DE14520_EE3E_45BF_B679_3B1F91E71202_.wvu.FilterData" localSheetId="0" hidden="1">'PPTO GRAL G4'!$B$14:$I$253</definedName>
    <definedName name="Z_5E944BFE_D8FB_4E2A_A036_B7F514C07261_.wvu.FilterData" localSheetId="0" hidden="1">'PPTO GRAL G4'!$B$14:$I$253</definedName>
    <definedName name="Z_6171C209_C1D7_4D91_B8A0_882B14185262_.wvu.FilterData" localSheetId="0" hidden="1">'PPTO GRAL G4'!$B$14:$I$253</definedName>
    <definedName name="Z_61D98A5F_8699_4623_AD7D_5B888C3799D5_.wvu.FilterData" localSheetId="0" hidden="1">'PPTO GRAL G4'!$B$14:$I$261</definedName>
    <definedName name="Z_627697CB_B698_480C_A223_1C86453E8E8F_.wvu.FilterData" localSheetId="0" hidden="1">'PPTO GRAL G4'!$B$14:$I$253</definedName>
    <definedName name="Z_62C24A3E_7E2D_40D0_821A_8E987B2D1735_.wvu.FilterData" localSheetId="0" hidden="1">'PPTO GRAL G4'!$B$14:$I$261</definedName>
    <definedName name="Z_64951E4F_4F46_4C62_A50E_D9B964C2CCD1_.wvu.FilterData" localSheetId="0" hidden="1">'PPTO GRAL G4'!$B$14:$I$253</definedName>
    <definedName name="Z_6561D290_F593_4153_ACAA_A44491331AE2_.wvu.FilterData" localSheetId="0" hidden="1">'PPTO GRAL G4'!$B$14:$I$253</definedName>
    <definedName name="Z_67683E00_AAD2_42B0_BE30_3B956F9F998E_.wvu.FilterData" localSheetId="0" hidden="1">'PPTO GRAL G4'!$B$14:$I$253</definedName>
    <definedName name="Z_680F5551_8A90_4D96_A324_968FCC5B0DCD_.wvu.FilterData" localSheetId="0" hidden="1">'PPTO GRAL G4'!$B$14:$I$253</definedName>
    <definedName name="Z_682CC9BE_D4A9_4C47_9EBF_FB52EF30B1E9_.wvu.FilterData" localSheetId="0" hidden="1">'PPTO GRAL G4'!$B$14:$I$253</definedName>
    <definedName name="Z_69B249DD_D50B_42FF_A842_7F33BEB5FA26_.wvu.FilterData" localSheetId="0" hidden="1">'PPTO GRAL G4'!$B$14:$I$253</definedName>
    <definedName name="Z_6CBB2C63_4123_4E32_AFA8_EF6222431CF1_.wvu.FilterData" localSheetId="0" hidden="1">'PPTO GRAL G4'!$B$14:$I$253</definedName>
    <definedName name="Z_6E18CF74_8549_4E02_BD8A_BC79E521E81B_.wvu.FilterData" localSheetId="0" hidden="1">'PPTO GRAL G4'!$B$14:$I$253</definedName>
    <definedName name="Z_707B802E_FBC3_4785_A905_E4C9E64EF55B_.wvu.FilterData" localSheetId="0" hidden="1">'PPTO GRAL G4'!$B$14:$I$253</definedName>
    <definedName name="Z_71F43674_19F3_4CC6_B10D_A17DA96FEE33_.wvu.FilterData" localSheetId="0" hidden="1">'PPTO GRAL G4'!$B$14:$I$253</definedName>
    <definedName name="Z_74B8AD36_E4E3_4CA2_8842_744ECDB72136_.wvu.FilterData" localSheetId="0" hidden="1">'PPTO GRAL G4'!$B$14:$I$253</definedName>
    <definedName name="Z_78F0B012_E980_4EC6_9B02_F13AB13C2936_.wvu.FilterData" localSheetId="0" hidden="1">'PPTO GRAL G4'!$B$14:$I$253</definedName>
    <definedName name="Z_7B3929BD_3F1A_43DE_98C4_6C556896A189_.wvu.FilterData" localSheetId="0" hidden="1">'PPTO GRAL G4'!$B$14:$I$261</definedName>
    <definedName name="Z_7B4F1BC0_8158_46BA_B819_5617A5001D8E_.wvu.FilterData" localSheetId="0" hidden="1">'PPTO GRAL G4'!$B$14:$I$260</definedName>
    <definedName name="Z_7DB094B6_669A_420C_AF61_6457D565C247_.wvu.FilterData" localSheetId="0" hidden="1">'PPTO GRAL G4'!$B$14:$I$253</definedName>
    <definedName name="Z_8601DC32_899A_46F1_8BFF_2A511D999BA2_.wvu.FilterData" localSheetId="0" hidden="1">'PPTO GRAL G4'!$B$14:$I$253</definedName>
    <definedName name="Z_8776B56D_4D52_4ABB_B28B_C8B9A32259BA_.wvu.FilterData" localSheetId="0" hidden="1">'PPTO GRAL G4'!$B$14:$I$253</definedName>
    <definedName name="Z_89C67665_8BBB_412C_823A_546DFD596DC0_.wvu.FilterData" localSheetId="0" hidden="1">'PPTO GRAL G4'!$B$14:$I$253</definedName>
    <definedName name="Z_8AEAF755_C186_4745_B8FB_DCFF0C658E49_.wvu.FilterData" localSheetId="0" hidden="1">'PPTO GRAL G4'!$B$14:$I$261</definedName>
    <definedName name="Z_8CC3CF00_3093_486E_9CB1_160504794C69_.wvu.FilterData" localSheetId="0" hidden="1">'PPTO GRAL G4'!$B$14:$I$253</definedName>
    <definedName name="Z_9010D967_FA42_4739_91A5_BECDA23E4EF8_.wvu.FilterData" localSheetId="0" hidden="1">'PPTO GRAL G4'!$B$14:$I$253</definedName>
    <definedName name="Z_90EFB488_06ED_4765_8708_BBBECAE57B01_.wvu.FilterData" localSheetId="0" hidden="1">'PPTO GRAL G4'!$B$14:$I$261</definedName>
    <definedName name="Z_934D5D25_7017_4C1E_9AD7_7B60B1266F5C_.wvu.FilterData" localSheetId="0" hidden="1">'PPTO GRAL G4'!$B$14:$I$260</definedName>
    <definedName name="Z_96DE8228_C256_425E_8D99_E4EF230847F1_.wvu.FilterData" localSheetId="0" hidden="1">'PPTO GRAL G4'!$B$14:$I$253</definedName>
    <definedName name="Z_9A04CDF4_E16F_43C7_A232_F1E1622FB46F_.wvu.FilterData" localSheetId="0" hidden="1">'PPTO GRAL G4'!$B$14:$I$253</definedName>
    <definedName name="Z_9A6C7771_98D3_49AA_AA8A_A0E25D360A4F_.wvu.FilterData" localSheetId="0" hidden="1">'PPTO GRAL G4'!$B$14:$I$253</definedName>
    <definedName name="Z_9D475B1D_066F_4311_9890_CC93EF52A8C3_.wvu.FilterData" localSheetId="0" hidden="1">'PPTO GRAL G4'!$B$14:$I$253</definedName>
    <definedName name="Z_A0944A22_2470_44A9_BD0F_34DE5E92763F_.wvu.FilterData" localSheetId="0" hidden="1">'PPTO GRAL G4'!$B$14:$I$253</definedName>
    <definedName name="Z_A2D1AEFE_3859_4182_9A2E_5F0B9993BEEA_.wvu.FilterData" localSheetId="0" hidden="1">'PPTO GRAL G4'!$B$14:$I$253</definedName>
    <definedName name="Z_A3FFFB78_A0CA_44D1_A230_E1D62280222E_.wvu.FilterData" localSheetId="0" hidden="1">'PPTO GRAL G4'!$B$14:$I$253</definedName>
    <definedName name="Z_A6472825_5BB1_495A_AA49_155484D64E52_.wvu.FilterData" localSheetId="0" hidden="1">'PPTO GRAL G4'!$B$14:$I$253</definedName>
    <definedName name="Z_A6B081E5_00A9_45CE_B669_702F1FF2C98A_.wvu.FilterData" localSheetId="0" hidden="1">'PPTO GRAL G4'!$B$14:$I$253</definedName>
    <definedName name="Z_A8C98C9D_5F9A_4E41_BB92_AAC5EE7D1C83_.wvu.FilterData" localSheetId="0" hidden="1">'PPTO GRAL G4'!$B$14:$I$260</definedName>
    <definedName name="Z_B0EF1B3B_7122_48EB_A35A_B711E707D613_.wvu.FilterData" localSheetId="0" hidden="1">'PPTO GRAL G4'!$B$14:$I$260</definedName>
    <definedName name="Z_B2281391_8A1D_4C1C_B634_32962FD6768B_.wvu.FilterData" localSheetId="0" hidden="1">'PPTO GRAL G4'!$B$14:$I$253</definedName>
    <definedName name="Z_B38A9017_549F_4927_BB55_53725E1FFC14_.wvu.FilterData" localSheetId="0" hidden="1">'PPTO GRAL G4'!$B$14:$I$253</definedName>
    <definedName name="Z_B5B67510_5105_4EE6_A328_813ECDC64178_.wvu.FilterData" localSheetId="0" hidden="1">'PPTO GRAL G4'!$B$14:$I$253</definedName>
    <definedName name="Z_B5BA35A8_2D8A_4415_A50A_0ACC2510D9E8_.wvu.FilterData" localSheetId="0" hidden="1">'PPTO GRAL G4'!$B$14:$I$253</definedName>
    <definedName name="Z_B6C6AD81_704A_4601_BB4B_E77D81F69BEF_.wvu.FilterData" localSheetId="0" hidden="1">'PPTO GRAL G4'!$B$14:$I$253</definedName>
    <definedName name="Z_B826937A_1450_46C4_A6D8_6A5EEAA9CCC8_.wvu.FilterData" localSheetId="0" hidden="1">'PPTO GRAL G4'!$B$14:$I$253</definedName>
    <definedName name="Z_BDCDE70B_FBAF_473A_81FC_D7E7FF74161C_.wvu.FilterData" localSheetId="0" hidden="1">'PPTO GRAL G4'!$B$14:$I$253</definedName>
    <definedName name="Z_BE0405C9_564E_475D_A12B_ACB24ACBB431_.wvu.FilterData" localSheetId="0" hidden="1">'PPTO GRAL G4'!$B$14:$I$253</definedName>
    <definedName name="Z_C02CF30F_DDBC_4DF1_8C0B_B3D48FE62340_.wvu.FilterData" localSheetId="0" hidden="1">'PPTO GRAL G4'!$B$14:$I$261</definedName>
    <definedName name="Z_C1E1C140_DBFB_40CF_A20D_CF2DA388F823_.wvu.FilterData" localSheetId="0" hidden="1">'PPTO GRAL G4'!$B$14:$I$253</definedName>
    <definedName name="Z_C2C0F9C4_8C15_4A91_838E_DF23C7652854_.wvu.FilterData" localSheetId="0" hidden="1">'PPTO GRAL G4'!$B$14:$I$261</definedName>
    <definedName name="Z_CA903DC3_E32C_40CB_AFB5_7CEE67CADBCC_.wvu.FilterData" localSheetId="0" hidden="1">'PPTO GRAL G4'!$B$14:$I$261</definedName>
    <definedName name="Z_CB881A37_4A98_4FF3_85A1_3070C97067DE_.wvu.FilterData" localSheetId="0" hidden="1">'PPTO GRAL G4'!$B$14:$I$253</definedName>
    <definedName name="Z_CC3286EF_E0A4_4584_8D58_AE96CB1F418E_.wvu.FilterData" localSheetId="0" hidden="1">'PPTO GRAL G4'!$B$14:$I$253</definedName>
    <definedName name="Z_CC9BE407_13A9_4EA7_A905_03A160C57F04_.wvu.FilterData" localSheetId="0" hidden="1">'PPTO GRAL G4'!$B$14:$I$253</definedName>
    <definedName name="Z_D319021C_7BC2_4376_888B_2C93D592EE0E_.wvu.FilterData" localSheetId="0" hidden="1">'PPTO GRAL G4'!$B$14:$I$260</definedName>
    <definedName name="Z_D3B41778_E919_4BBF_B3BE_732325FCD386_.wvu.FilterData" localSheetId="0" hidden="1">'PPTO GRAL G4'!$B$14:$I$261</definedName>
    <definedName name="Z_D55C8B2E_861A_459E_9D09_3AF38A1DE99E_.wvu.Rows" localSheetId="0" hidden="1">[14]Presentacion!#REF!</definedName>
    <definedName name="Z_D55C8B2E_861A_459E_9D09_3AF38A1DE99E_.wvu.Rows" hidden="1">[14]Presentacion!#REF!</definedName>
    <definedName name="Z_D9B74AED_E7EB_4BCF_9C9A_1C638A7E6987_.wvu.FilterData" localSheetId="0" hidden="1">'PPTO GRAL G4'!$B$14:$I$253</definedName>
    <definedName name="Z_DB647BFD_78CF_4105_AFB7_F57A2DD06DD7_.wvu.FilterData" localSheetId="0" hidden="1">'PPTO GRAL G4'!$B$14:$I$253</definedName>
    <definedName name="Z_E3DA6068_5FE8_40A0_97AB_C121EFC4DA98_.wvu.FilterData" localSheetId="0" hidden="1">'PPTO GRAL G4'!$B$14:$I$253</definedName>
    <definedName name="Z_E7C364EE_A9BE_4841_990E_F66FBF7FB5F5_.wvu.FilterData" localSheetId="0" hidden="1">'PPTO GRAL G4'!$B$14:$I$253</definedName>
    <definedName name="Z_E7FEBFD3_D439_4B85_872F_2B3BE3EF1D60_.wvu.FilterData" localSheetId="0" hidden="1">'PPTO GRAL G4'!$B$14:$I$261</definedName>
    <definedName name="Z_E9E05C8A_D1E4_40FD_9D2B_F27A288D61BA_.wvu.FilterData" localSheetId="0" hidden="1">'PPTO GRAL G4'!$B$14:$I$261</definedName>
    <definedName name="Z_E9E05C8A_D1E4_40FD_9D2B_F27A288D61BA_.wvu.PrintArea" localSheetId="0" hidden="1">'PPTO GRAL G4'!$C$14:$I$303</definedName>
    <definedName name="Z_E9E05C8A_D1E4_40FD_9D2B_F27A288D61BA_.wvu.PrintTitles" localSheetId="0" hidden="1">'PPTO GRAL G4'!#REF!</definedName>
    <definedName name="Z_EB20CCBD_0283_45E9_8ACF_5D5AD916F510_.wvu.FilterData" localSheetId="0" hidden="1">'PPTO GRAL G4'!$C$14:$I$313</definedName>
    <definedName name="Z_EB20CCBD_0283_45E9_8ACF_5D5AD916F510_.wvu.PrintArea" localSheetId="0" hidden="1">'PPTO GRAL G4'!$C$14:$I$321</definedName>
    <definedName name="Z_EB20CCBD_0283_45E9_8ACF_5D5AD916F510_.wvu.PrintTitles" localSheetId="0" hidden="1">'PPTO GRAL G4'!#REF!</definedName>
    <definedName name="Z_EEC15596_14D7_49F3_9409_E16E5BED4E04_.wvu.FilterData" localSheetId="0" hidden="1">'PPTO GRAL G4'!$B$14:$I$253</definedName>
    <definedName name="Z_EF82EB41_359D_445D_84FC_53BDEFE858B8_.wvu.FilterData" localSheetId="0" hidden="1">'PPTO GRAL G4'!$B$14:$I$253</definedName>
    <definedName name="Z_EFAABF01_53E5_4F89_A912_6560E5EC8619_.wvu.FilterData" localSheetId="0" hidden="1">'PPTO GRAL G4'!$B$14:$I$260</definedName>
    <definedName name="Z_F210D15B_AFE3_4BA7_ADCF_6C51CEBDFB96_.wvu.FilterData" localSheetId="0" hidden="1">'PPTO GRAL G4'!$B$14:$I$253</definedName>
    <definedName name="Z_F3AFB82F_F02C_48C5_A801_16D9CF78FF75_.wvu.FilterData" localSheetId="0" hidden="1">'PPTO GRAL G4'!$B$14:$I$253</definedName>
    <definedName name="Z_F540D718_D9AA_403F_AE49_60D937FD77E5_.wvu.Rows" localSheetId="0" hidden="1">[14]Presentacion!#REF!</definedName>
    <definedName name="Z_F540D718_D9AA_403F_AE49_60D937FD77E5_.wvu.Rows" hidden="1">[14]Presentacion!#REF!</definedName>
    <definedName name="Z_F66096FE_7CEF_4F88_ABAA_2214E7AEEB60_.wvu.FilterData" localSheetId="0" hidden="1">'PPTO GRAL G4'!$B$14:$I$260</definedName>
    <definedName name="Z_F6CDED35_FE90_4BFD_8510_6B0CE60311F2_.wvu.FilterData" localSheetId="0" hidden="1">'PPTO GRAL G4'!$B$14:$I$260</definedName>
    <definedName name="Z_F8244D37_83E2_4F10_9CAD_016137605092_.wvu.FilterData" localSheetId="0" hidden="1">'PPTO GRAL G4'!$B$14:$I$253</definedName>
    <definedName name="Z_FAB388C7_8B9A_4019_B48A_7C485CA07C44_.wvu.FilterData" localSheetId="0" hidden="1">'PPTO GRAL G4'!$B$14:$I$253</definedName>
    <definedName name="Z_FE38EE35_BC06_45AE_B390_E68B6204D2F9_.wvu.FilterData" localSheetId="0" hidden="1">'PPTO GRAL G4'!$B$14:$I$261</definedName>
    <definedName name="Z_FEF4AD36_4A70_4314_BEC5_56072CE548CA_.wvu.FilterData" localSheetId="0" hidden="1">'PPTO GRAL G4'!$B$14:$I$253</definedName>
    <definedName name="Z_FF53B0CF_5CFE_407B_AE4D_CFB037B04CD9_.wvu.FilterData" localSheetId="0" hidden="1">'PPTO GRAL G4'!$B$14:$I$253</definedName>
    <definedName name="ZAQ" localSheetId="13" hidden="1">{#N/A,#N/A,TRUE,"INGENIERIA";#N/A,#N/A,TRUE,"COMPRAS";#N/A,#N/A,TRUE,"DIRECCION";#N/A,#N/A,TRUE,"RESUMEN"}</definedName>
    <definedName name="ZAQ" localSheetId="6" hidden="1">{#N/A,#N/A,TRUE,"INGENIERIA";#N/A,#N/A,TRUE,"COMPRAS";#N/A,#N/A,TRUE,"DIRECCION";#N/A,#N/A,TRUE,"RESUMEN"}</definedName>
    <definedName name="ZAQ" localSheetId="12" hidden="1">{#N/A,#N/A,TRUE,"INGENIERIA";#N/A,#N/A,TRUE,"COMPRAS";#N/A,#N/A,TRUE,"DIRECCION";#N/A,#N/A,TRUE,"RESUMEN"}</definedName>
    <definedName name="ZAQ" localSheetId="19" hidden="1">{#N/A,#N/A,TRUE,"INGENIERIA";#N/A,#N/A,TRUE,"COMPRAS";#N/A,#N/A,TRUE,"DIRECCION";#N/A,#N/A,TRUE,"RESUMEN"}</definedName>
    <definedName name="ZAQ" localSheetId="15" hidden="1">{#N/A,#N/A,TRUE,"INGENIERIA";#N/A,#N/A,TRUE,"COMPRAS";#N/A,#N/A,TRUE,"DIRECCION";#N/A,#N/A,TRUE,"RESUMEN"}</definedName>
    <definedName name="ZAQ" localSheetId="1" hidden="1">{#N/A,#N/A,TRUE,"INGENIERIA";#N/A,#N/A,TRUE,"COMPRAS";#N/A,#N/A,TRUE,"DIRECCION";#N/A,#N/A,TRUE,"RESUMEN"}</definedName>
    <definedName name="ZAQ" localSheetId="16" hidden="1">{#N/A,#N/A,TRUE,"INGENIERIA";#N/A,#N/A,TRUE,"COMPRAS";#N/A,#N/A,TRUE,"DIRECCION";#N/A,#N/A,TRUE,"RESUMEN"}</definedName>
    <definedName name="ZAQ" localSheetId="17" hidden="1">{#N/A,#N/A,TRUE,"INGENIERIA";#N/A,#N/A,TRUE,"COMPRAS";#N/A,#N/A,TRUE,"DIRECCION";#N/A,#N/A,TRUE,"RESUMEN"}</definedName>
    <definedName name="ZAQ" hidden="1">{#N/A,#N/A,TRUE,"INGENIERIA";#N/A,#N/A,TRUE,"COMPRAS";#N/A,#N/A,TRUE,"DIRECCION";#N/A,#N/A,TRUE,"RESUMEN"}</definedName>
    <definedName name="ZAQ_1" localSheetId="15" hidden="1">{#N/A,#N/A,TRUE,"INGENIERIA";#N/A,#N/A,TRUE,"COMPRAS";#N/A,#N/A,TRUE,"DIRECCION";#N/A,#N/A,TRUE,"RESUMEN"}</definedName>
    <definedName name="ZAQ_1" hidden="1">{#N/A,#N/A,TRUE,"INGENIERIA";#N/A,#N/A,TRUE,"COMPRAS";#N/A,#N/A,TRUE,"DIRECCION";#N/A,#N/A,TRUE,"RESUMEN"}</definedName>
    <definedName name="ZAQ_2" localSheetId="15" hidden="1">{#N/A,#N/A,TRUE,"INGENIERIA";#N/A,#N/A,TRUE,"COMPRAS";#N/A,#N/A,TRUE,"DIRECCION";#N/A,#N/A,TRUE,"RESUMEN"}</definedName>
    <definedName name="ZAQ_2" hidden="1">{#N/A,#N/A,TRUE,"INGENIERIA";#N/A,#N/A,TRUE,"COMPRAS";#N/A,#N/A,TRUE,"DIRECCION";#N/A,#N/A,TRUE,"RESUMEN"}</definedName>
    <definedName name="zdervr" localSheetId="6" hidden="1">{"via1",#N/A,TRUE,"general";"via2",#N/A,TRUE,"general";"via3",#N/A,TRUE,"general"}</definedName>
    <definedName name="zdervr" localSheetId="15"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6"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localSheetId="15"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localSheetId="15"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iterate="1" iterateCount="100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 i="72" l="1"/>
  <c r="D56" i="65"/>
  <c r="E47" i="65"/>
  <c r="E59" i="65"/>
  <c r="B59" i="65"/>
  <c r="E58" i="65"/>
  <c r="B58" i="65"/>
  <c r="E39" i="65"/>
  <c r="J39" i="65" s="1"/>
  <c r="E32" i="65"/>
  <c r="J32" i="65" s="1"/>
  <c r="E36" i="65"/>
  <c r="J36" i="65" s="1"/>
  <c r="K27" i="22"/>
  <c r="H27" i="22"/>
  <c r="D27" i="22"/>
  <c r="K26" i="22"/>
  <c r="H26" i="22"/>
  <c r="D26" i="22"/>
  <c r="K25" i="22"/>
  <c r="H25" i="22"/>
  <c r="D25" i="22"/>
  <c r="Q24" i="22"/>
  <c r="I24" i="22" s="1"/>
  <c r="K24" i="22"/>
  <c r="H24" i="22"/>
  <c r="D24" i="22"/>
  <c r="K22" i="22"/>
  <c r="H22" i="22"/>
  <c r="D22" i="22"/>
  <c r="K21" i="22"/>
  <c r="H21" i="22"/>
  <c r="D21" i="22"/>
  <c r="K20" i="22"/>
  <c r="H20" i="22"/>
  <c r="D20" i="22"/>
  <c r="K19" i="22"/>
  <c r="H19" i="22"/>
  <c r="D19" i="22"/>
  <c r="R18" i="22"/>
  <c r="K18" i="22"/>
  <c r="H18" i="22"/>
  <c r="D18" i="22"/>
  <c r="C18" i="22"/>
  <c r="C19" i="22" s="1"/>
  <c r="C20" i="22" s="1"/>
  <c r="C21" i="22" s="1"/>
  <c r="C22" i="22" s="1"/>
  <c r="C24" i="22" s="1"/>
  <c r="C25" i="22" s="1"/>
  <c r="C26" i="22" s="1"/>
  <c r="C27" i="22" s="1"/>
  <c r="Q17" i="22"/>
  <c r="I17" i="22"/>
  <c r="I21" i="22" s="1"/>
  <c r="K17" i="22"/>
  <c r="N17" i="22" s="1"/>
  <c r="D17" i="22"/>
  <c r="H13" i="22"/>
  <c r="F8" i="22"/>
  <c r="C8" i="22"/>
  <c r="C7" i="22"/>
  <c r="C6" i="22"/>
  <c r="C5" i="22"/>
  <c r="C4" i="22"/>
  <c r="F21" i="60"/>
  <c r="O19" i="60"/>
  <c r="J19" i="60"/>
  <c r="N19" i="60"/>
  <c r="P19" i="60" s="1"/>
  <c r="J18" i="60"/>
  <c r="J17" i="60"/>
  <c r="J16" i="60"/>
  <c r="J15" i="60"/>
  <c r="O14" i="60"/>
  <c r="J14" i="60"/>
  <c r="N14" i="60"/>
  <c r="P14" i="60" s="1"/>
  <c r="O12" i="60"/>
  <c r="J12" i="60"/>
  <c r="J13" i="60"/>
  <c r="J11" i="60"/>
  <c r="J10" i="60"/>
  <c r="J9" i="60"/>
  <c r="O8" i="60"/>
  <c r="J8" i="60"/>
  <c r="N8" i="60"/>
  <c r="P8" i="60" s="1"/>
  <c r="E7" i="60"/>
  <c r="F7" i="60" s="1"/>
  <c r="J43" i="59"/>
  <c r="J42" i="59"/>
  <c r="J41" i="59"/>
  <c r="J40" i="59"/>
  <c r="R27" i="59"/>
  <c r="M27" i="59"/>
  <c r="Q27" i="59" s="1"/>
  <c r="S27" i="59" s="1"/>
  <c r="J27" i="59"/>
  <c r="J28" i="59" s="1"/>
  <c r="J29" i="59" s="1"/>
  <c r="J30" i="59" s="1"/>
  <c r="J31" i="59" s="1"/>
  <c r="J32" i="59" s="1"/>
  <c r="R22" i="59"/>
  <c r="M22" i="59"/>
  <c r="R17" i="59"/>
  <c r="M17" i="59"/>
  <c r="Q17" i="59"/>
  <c r="S17" i="59" s="1"/>
  <c r="R13" i="59"/>
  <c r="M13" i="59"/>
  <c r="Q13" i="59"/>
  <c r="S13" i="59" s="1"/>
  <c r="R11" i="59"/>
  <c r="M11" i="59"/>
  <c r="Q11" i="59"/>
  <c r="S11" i="59" s="1"/>
  <c r="E7" i="59"/>
  <c r="G7" i="59" s="1"/>
  <c r="C120" i="65"/>
  <c r="C119" i="65"/>
  <c r="C108" i="65"/>
  <c r="C107" i="65"/>
  <c r="I86" i="65"/>
  <c r="H86" i="65"/>
  <c r="E86" i="65"/>
  <c r="D86" i="65"/>
  <c r="C86" i="65"/>
  <c r="B86" i="65"/>
  <c r="I85" i="65"/>
  <c r="H85" i="65"/>
  <c r="E85" i="65"/>
  <c r="D85" i="65"/>
  <c r="C85" i="65"/>
  <c r="B85" i="65"/>
  <c r="I84" i="65"/>
  <c r="H84" i="65"/>
  <c r="E84" i="65"/>
  <c r="D84" i="65"/>
  <c r="C84" i="65"/>
  <c r="B84" i="65"/>
  <c r="I83" i="65"/>
  <c r="H83" i="65"/>
  <c r="E83" i="65"/>
  <c r="D83" i="65"/>
  <c r="C83" i="65"/>
  <c r="B83" i="65"/>
  <c r="I82" i="65"/>
  <c r="H82" i="65"/>
  <c r="E82" i="65"/>
  <c r="L82" i="65" s="1"/>
  <c r="K82" i="65"/>
  <c r="D82" i="65"/>
  <c r="C82" i="65"/>
  <c r="B82" i="65"/>
  <c r="I81" i="65"/>
  <c r="H81" i="65"/>
  <c r="E81" i="65"/>
  <c r="L81" i="65" s="1"/>
  <c r="D81" i="65"/>
  <c r="C81" i="65"/>
  <c r="B81" i="65"/>
  <c r="I80" i="65"/>
  <c r="H80" i="65"/>
  <c r="E80" i="65"/>
  <c r="K80" i="65" s="1"/>
  <c r="D80" i="65"/>
  <c r="C80" i="65"/>
  <c r="B80" i="65"/>
  <c r="I79" i="65"/>
  <c r="H79" i="65"/>
  <c r="E79" i="65"/>
  <c r="K79" i="65" s="1"/>
  <c r="D79" i="65"/>
  <c r="C79" i="65"/>
  <c r="B79" i="65"/>
  <c r="I78" i="65"/>
  <c r="H78" i="65"/>
  <c r="E78" i="65"/>
  <c r="L78" i="65" s="1"/>
  <c r="D78" i="65"/>
  <c r="C78" i="65"/>
  <c r="B78" i="65"/>
  <c r="I77" i="65"/>
  <c r="H77" i="65"/>
  <c r="E77" i="65"/>
  <c r="D77" i="65"/>
  <c r="C77" i="65"/>
  <c r="B77" i="65"/>
  <c r="L75" i="65"/>
  <c r="K75" i="65"/>
  <c r="I60" i="65"/>
  <c r="H60" i="65"/>
  <c r="D60" i="65"/>
  <c r="I59" i="65"/>
  <c r="H59" i="65"/>
  <c r="D59" i="65"/>
  <c r="D58" i="65"/>
  <c r="C58" i="65"/>
  <c r="H58" i="65" s="1"/>
  <c r="G57" i="65"/>
  <c r="F57" i="65"/>
  <c r="H57" i="65" s="1"/>
  <c r="E57" i="65"/>
  <c r="D57" i="65"/>
  <c r="C57" i="65"/>
  <c r="I57" i="65" s="1"/>
  <c r="G56" i="65"/>
  <c r="I56" i="65" s="1"/>
  <c r="F56" i="65"/>
  <c r="H56" i="65" s="1"/>
  <c r="I54" i="65"/>
  <c r="H54" i="65"/>
  <c r="E54" i="65"/>
  <c r="L54" i="65" s="1"/>
  <c r="D54" i="65"/>
  <c r="C54" i="65"/>
  <c r="B54" i="65"/>
  <c r="I53" i="65"/>
  <c r="H53" i="65"/>
  <c r="E53" i="65"/>
  <c r="L53" i="65" s="1"/>
  <c r="D53" i="65"/>
  <c r="C53" i="65"/>
  <c r="B53" i="65"/>
  <c r="I52" i="65"/>
  <c r="H52" i="65"/>
  <c r="E52" i="65"/>
  <c r="L52" i="65" s="1"/>
  <c r="D52" i="65"/>
  <c r="C52" i="65"/>
  <c r="B52" i="65"/>
  <c r="I51" i="65"/>
  <c r="H51" i="65"/>
  <c r="E51" i="65"/>
  <c r="D51" i="65"/>
  <c r="C51" i="65"/>
  <c r="B51" i="65"/>
  <c r="I50" i="65"/>
  <c r="H50" i="65"/>
  <c r="E50" i="65"/>
  <c r="L50" i="65" s="1"/>
  <c r="D50" i="65"/>
  <c r="C50" i="65"/>
  <c r="B50" i="65"/>
  <c r="E48" i="65"/>
  <c r="D48" i="65"/>
  <c r="B48" i="65"/>
  <c r="G47" i="65"/>
  <c r="G48" i="65" s="1"/>
  <c r="I48" i="65" s="1"/>
  <c r="F47" i="65"/>
  <c r="F48" i="65"/>
  <c r="H48" i="65"/>
  <c r="D47" i="65"/>
  <c r="C47" i="65"/>
  <c r="I47" i="65" s="1"/>
  <c r="L47" i="65" s="1"/>
  <c r="B47" i="65"/>
  <c r="O46" i="65"/>
  <c r="J45" i="65"/>
  <c r="J75" i="65" s="1"/>
  <c r="I45" i="65"/>
  <c r="I75" i="65" s="1"/>
  <c r="H45" i="65"/>
  <c r="H75" i="65" s="1"/>
  <c r="G45" i="65"/>
  <c r="G75" i="65" s="1"/>
  <c r="F45" i="65"/>
  <c r="F75" i="65" s="1"/>
  <c r="I41" i="65"/>
  <c r="H41" i="65"/>
  <c r="B41" i="65"/>
  <c r="I39" i="65"/>
  <c r="H39" i="65"/>
  <c r="B39" i="65"/>
  <c r="I37" i="65"/>
  <c r="H37" i="65"/>
  <c r="B37" i="65"/>
  <c r="I36" i="65"/>
  <c r="H36" i="65"/>
  <c r="B36" i="65"/>
  <c r="I34" i="65"/>
  <c r="H34" i="65"/>
  <c r="B34" i="65"/>
  <c r="I33" i="65"/>
  <c r="H33" i="65"/>
  <c r="B33" i="65"/>
  <c r="I32" i="65"/>
  <c r="H32" i="65"/>
  <c r="B32" i="65"/>
  <c r="I31" i="65"/>
  <c r="H31" i="65"/>
  <c r="B31" i="65"/>
  <c r="I30" i="65"/>
  <c r="H30" i="65"/>
  <c r="I28" i="65"/>
  <c r="H28" i="65"/>
  <c r="I26" i="65"/>
  <c r="H26" i="65"/>
  <c r="I24" i="65"/>
  <c r="H24" i="65"/>
  <c r="A24" i="65"/>
  <c r="E24" i="65" s="1"/>
  <c r="J24" i="65" s="1"/>
  <c r="I22" i="65"/>
  <c r="H22" i="65"/>
  <c r="B22" i="65"/>
  <c r="I21" i="65"/>
  <c r="H21" i="65"/>
  <c r="I18" i="65"/>
  <c r="H18" i="65"/>
  <c r="I17" i="65"/>
  <c r="H17" i="65"/>
  <c r="A17" i="65"/>
  <c r="E17" i="65" s="1"/>
  <c r="J17" i="65" s="1"/>
  <c r="L17" i="65" s="1"/>
  <c r="L13" i="65"/>
  <c r="C8" i="65"/>
  <c r="B8" i="65"/>
  <c r="B6" i="65"/>
  <c r="Q5" i="65"/>
  <c r="B5" i="65"/>
  <c r="B4" i="65"/>
  <c r="O1" i="65"/>
  <c r="B60" i="65"/>
  <c r="E60" i="65"/>
  <c r="L60" i="65" s="1"/>
  <c r="N12" i="60"/>
  <c r="Q18" i="22"/>
  <c r="I19" i="22" s="1"/>
  <c r="N19" i="22" s="1"/>
  <c r="B56" i="65"/>
  <c r="A18" i="65"/>
  <c r="E18" i="65" s="1"/>
  <c r="J18" i="65" s="1"/>
  <c r="A30" i="65"/>
  <c r="E30" i="65"/>
  <c r="J30" i="65" s="1"/>
  <c r="E37" i="65"/>
  <c r="J37" i="65" s="1"/>
  <c r="K37" i="65" s="1"/>
  <c r="Q22" i="59"/>
  <c r="S22" i="59" s="1"/>
  <c r="P12" i="60"/>
  <c r="I22" i="22"/>
  <c r="E31" i="65"/>
  <c r="E34" i="65"/>
  <c r="J34" i="65" s="1"/>
  <c r="E22" i="65"/>
  <c r="E56" i="65"/>
  <c r="E41" i="65"/>
  <c r="J41" i="65" s="1"/>
  <c r="C13" i="65"/>
  <c r="E33" i="65"/>
  <c r="J33" i="65" s="1"/>
  <c r="L51" i="65"/>
  <c r="I18" i="22"/>
  <c r="L77" i="65"/>
  <c r="I20" i="22"/>
  <c r="A26" i="65"/>
  <c r="E26" i="65" s="1"/>
  <c r="J26" i="65" s="1"/>
  <c r="A21" i="65"/>
  <c r="E21" i="65" s="1"/>
  <c r="J21" i="65" s="1"/>
  <c r="A28" i="65"/>
  <c r="E28" i="65" s="1"/>
  <c r="J28" i="65" s="1"/>
  <c r="B57" i="65"/>
  <c r="I25" i="22" l="1"/>
  <c r="N25" i="22" s="1"/>
  <c r="I26" i="22"/>
  <c r="N26" i="22" s="1"/>
  <c r="I27" i="22"/>
  <c r="N27" i="22" s="1"/>
  <c r="N20" i="22"/>
  <c r="N22" i="22"/>
  <c r="K36" i="65"/>
  <c r="L39" i="65"/>
  <c r="K59" i="65"/>
  <c r="H47" i="65"/>
  <c r="L26" i="65"/>
  <c r="L79" i="65"/>
  <c r="K52" i="65"/>
  <c r="L80" i="65"/>
  <c r="K56" i="65"/>
  <c r="K48" i="65"/>
  <c r="K51" i="65"/>
  <c r="K77" i="65"/>
  <c r="K83" i="65"/>
  <c r="K84" i="65"/>
  <c r="K85" i="65"/>
  <c r="K86" i="65"/>
  <c r="N18" i="22"/>
  <c r="N21" i="22"/>
  <c r="N24" i="22"/>
  <c r="K32" i="65"/>
  <c r="K81" i="65"/>
  <c r="K53" i="65"/>
  <c r="K57" i="65"/>
  <c r="K58" i="65"/>
  <c r="I58" i="65"/>
  <c r="L84" i="65"/>
  <c r="K47" i="65"/>
  <c r="L86" i="65"/>
  <c r="L85" i="65"/>
  <c r="N28" i="22"/>
  <c r="N29" i="22" s="1"/>
  <c r="N32" i="22" s="1"/>
  <c r="K50" i="65"/>
  <c r="K54" i="65"/>
  <c r="L83" i="65"/>
  <c r="L87" i="65" s="1"/>
  <c r="K78" i="65"/>
  <c r="K87" i="65" s="1"/>
  <c r="L59" i="65"/>
  <c r="L48" i="65"/>
  <c r="L36" i="65"/>
  <c r="L58" i="65"/>
  <c r="K41" i="65"/>
  <c r="L41" i="65"/>
  <c r="L57" i="65"/>
  <c r="L56" i="65"/>
  <c r="K28" i="65"/>
  <c r="L28" i="65"/>
  <c r="K39" i="65"/>
  <c r="L32" i="65"/>
  <c r="K60" i="65"/>
  <c r="K17" i="65"/>
  <c r="K21" i="65"/>
  <c r="L21" i="65"/>
  <c r="K24" i="65"/>
  <c r="L24" i="65"/>
  <c r="K33" i="65"/>
  <c r="L33" i="65"/>
  <c r="K26" i="65"/>
  <c r="O26" i="65" s="1"/>
  <c r="M39" i="59" s="1"/>
  <c r="L37" i="65"/>
  <c r="L30" i="65"/>
  <c r="K30" i="65"/>
  <c r="K18" i="65"/>
  <c r="L18" i="65"/>
  <c r="K34" i="65"/>
  <c r="L34" i="65"/>
  <c r="J22" i="65"/>
  <c r="K22" i="65" s="1"/>
  <c r="J31" i="65"/>
  <c r="L31" i="65" s="1"/>
  <c r="F7" i="59"/>
  <c r="O47" i="65" l="1"/>
  <c r="K89" i="65"/>
  <c r="K91" i="65" s="1"/>
  <c r="K65" i="65"/>
  <c r="Q32" i="22"/>
  <c r="O50" i="65"/>
  <c r="O24" i="65"/>
  <c r="R25" i="59" s="1"/>
  <c r="L61" i="65"/>
  <c r="O56" i="65"/>
  <c r="O61" i="65" s="1"/>
  <c r="O36" i="65"/>
  <c r="O28" i="65"/>
  <c r="K61" i="65"/>
  <c r="R39" i="59"/>
  <c r="O17" i="65"/>
  <c r="L22" i="65"/>
  <c r="L42" i="65" s="1"/>
  <c r="Q39" i="59"/>
  <c r="K31" i="65"/>
  <c r="O31" i="65" s="1"/>
  <c r="K92" i="65" l="1"/>
  <c r="K94" i="65"/>
  <c r="M33" i="59"/>
  <c r="Q33" i="59" s="1"/>
  <c r="R33" i="59"/>
  <c r="N65" i="65"/>
  <c r="O65" i="65"/>
  <c r="M25" i="59"/>
  <c r="Q25" i="59" s="1"/>
  <c r="S25" i="59" s="1"/>
  <c r="L63" i="65"/>
  <c r="K67" i="65"/>
  <c r="O67" i="65" s="1"/>
  <c r="O21" i="65"/>
  <c r="O42" i="65" s="1"/>
  <c r="O62" i="65"/>
  <c r="O63" i="65" s="1"/>
  <c r="S39" i="59"/>
  <c r="M8" i="59"/>
  <c r="R8" i="59"/>
  <c r="O45" i="59"/>
  <c r="L20" i="60" s="1"/>
  <c r="K42" i="65"/>
  <c r="S33" i="59" l="1"/>
  <c r="M10" i="59"/>
  <c r="Q10" i="59" s="1"/>
  <c r="R10" i="59"/>
  <c r="O69" i="65"/>
  <c r="O73" i="65"/>
  <c r="Q8" i="59"/>
  <c r="S8" i="59" s="1"/>
  <c r="N42" i="65"/>
  <c r="K63" i="65"/>
  <c r="K69" i="65" s="1"/>
  <c r="J20" i="60" l="1"/>
  <c r="K18" i="60" s="1"/>
  <c r="L18" i="60" s="1"/>
  <c r="S10" i="59"/>
  <c r="M45" i="59"/>
  <c r="N8" i="59" s="1"/>
  <c r="O8" i="59" s="1"/>
  <c r="K70" i="65"/>
  <c r="K71" i="65" s="1"/>
  <c r="P42" i="65"/>
  <c r="N63" i="65"/>
  <c r="N69" i="65" s="1"/>
  <c r="N73" i="65" s="1"/>
  <c r="K8" i="60" l="1"/>
  <c r="K20" i="60" s="1"/>
  <c r="K19" i="60"/>
  <c r="L19" i="60" s="1"/>
  <c r="L21" i="60"/>
  <c r="I18" i="60" s="1"/>
  <c r="G18" i="60" s="1"/>
  <c r="K14" i="60"/>
  <c r="L14" i="60" s="1"/>
  <c r="K13" i="60"/>
  <c r="L13" i="60" s="1"/>
  <c r="K16" i="60"/>
  <c r="L16" i="60" s="1"/>
  <c r="K9" i="60"/>
  <c r="L9" i="60" s="1"/>
  <c r="K12" i="60"/>
  <c r="L12" i="60" s="1"/>
  <c r="K11" i="60"/>
  <c r="L11" i="60" s="1"/>
  <c r="K10" i="60"/>
  <c r="L10" i="60" s="1"/>
  <c r="K15" i="60"/>
  <c r="L15" i="60" s="1"/>
  <c r="I15" i="60" s="1"/>
  <c r="G15" i="60" s="1"/>
  <c r="K17" i="60"/>
  <c r="L17" i="60" s="1"/>
  <c r="N22" i="59"/>
  <c r="O22" i="59" s="1"/>
  <c r="O48" i="59"/>
  <c r="L8" i="59" s="1"/>
  <c r="N13" i="59"/>
  <c r="O13" i="59" s="1"/>
  <c r="N17" i="59"/>
  <c r="O17" i="59" s="1"/>
  <c r="N39" i="59"/>
  <c r="O39" i="59" s="1"/>
  <c r="N25" i="59"/>
  <c r="O25" i="59" s="1"/>
  <c r="N45" i="59"/>
  <c r="N10" i="59"/>
  <c r="O10" i="59" s="1"/>
  <c r="N27" i="59"/>
  <c r="O27" i="59" s="1"/>
  <c r="N33" i="59"/>
  <c r="O33" i="59" s="1"/>
  <c r="N11" i="59"/>
  <c r="O11" i="59" s="1"/>
  <c r="K73" i="65"/>
  <c r="O71" i="65"/>
  <c r="O75" i="65" s="1"/>
  <c r="L27" i="59" l="1"/>
  <c r="H27" i="59" s="1"/>
  <c r="I12" i="60"/>
  <c r="G12" i="60" s="1"/>
  <c r="I13" i="60"/>
  <c r="G13" i="60" s="1"/>
  <c r="L33" i="59"/>
  <c r="H33" i="59" s="1"/>
  <c r="G31" i="59" s="1"/>
  <c r="L13" i="59"/>
  <c r="H13" i="59" s="1"/>
  <c r="G15" i="59" s="1"/>
  <c r="I9" i="60"/>
  <c r="G9" i="60" s="1"/>
  <c r="L25" i="59"/>
  <c r="H25" i="59" s="1"/>
  <c r="G25" i="59" s="1"/>
  <c r="L10" i="59"/>
  <c r="H10" i="59" s="1"/>
  <c r="G10" i="59" s="1"/>
  <c r="I11" i="60"/>
  <c r="G11" i="60" s="1"/>
  <c r="L11" i="59"/>
  <c r="H11" i="59" s="1"/>
  <c r="G12" i="59" s="1"/>
  <c r="L17" i="59"/>
  <c r="H17" i="59" s="1"/>
  <c r="G17" i="59" s="1"/>
  <c r="I16" i="60"/>
  <c r="G16" i="60" s="1"/>
  <c r="I17" i="60"/>
  <c r="G17" i="60" s="1"/>
  <c r="I14" i="60"/>
  <c r="G14" i="60" s="1"/>
  <c r="I10" i="60"/>
  <c r="G10" i="60" s="1"/>
  <c r="I19" i="60"/>
  <c r="G19" i="60" s="1"/>
  <c r="L8" i="60"/>
  <c r="I8" i="60" s="1"/>
  <c r="I21" i="60" s="1"/>
  <c r="L39" i="59"/>
  <c r="H39" i="59" s="1"/>
  <c r="G43" i="59" s="1"/>
  <c r="L22" i="59"/>
  <c r="H22" i="59" s="1"/>
  <c r="G24" i="59" s="1"/>
  <c r="O11" i="65"/>
  <c r="E51" i="59"/>
  <c r="K96" i="65"/>
  <c r="C11" i="65" s="1"/>
  <c r="E23" i="60"/>
  <c r="G27" i="59"/>
  <c r="G30" i="59"/>
  <c r="H8" i="59"/>
  <c r="L48" i="59"/>
  <c r="G13" i="59" l="1"/>
  <c r="G28" i="59"/>
  <c r="G34" i="59"/>
  <c r="G35" i="59"/>
  <c r="G32" i="59"/>
  <c r="G33" i="59"/>
  <c r="G36" i="59"/>
  <c r="G26" i="59"/>
  <c r="G37" i="59"/>
  <c r="G38" i="59"/>
  <c r="G14" i="59"/>
  <c r="G16" i="59"/>
  <c r="G29" i="59"/>
  <c r="G11" i="59"/>
  <c r="G19" i="59"/>
  <c r="G21" i="59"/>
  <c r="G20" i="59"/>
  <c r="G18" i="59"/>
  <c r="G8" i="60"/>
  <c r="G21" i="60" s="1"/>
  <c r="H50" i="59" s="1"/>
  <c r="G41" i="59"/>
  <c r="G40" i="59"/>
  <c r="G42" i="59"/>
  <c r="G23" i="59"/>
  <c r="G22" i="59"/>
  <c r="G39" i="59"/>
  <c r="G8" i="59"/>
  <c r="G48" i="59" s="1"/>
  <c r="H48" i="59"/>
  <c r="G9" i="59"/>
  <c r="O7" i="65"/>
  <c r="O8" i="65" s="1"/>
  <c r="T9" i="65"/>
  <c r="V10" i="65" s="1"/>
  <c r="E22" i="59"/>
  <c r="E8" i="59"/>
  <c r="E11" i="59"/>
  <c r="E10" i="59"/>
  <c r="F10" i="59" s="1"/>
  <c r="E17" i="59"/>
  <c r="E25" i="59"/>
  <c r="E39" i="59"/>
  <c r="E33" i="59"/>
  <c r="E27" i="59"/>
  <c r="E13" i="59"/>
  <c r="O53" i="59"/>
  <c r="E11" i="60"/>
  <c r="E14" i="60"/>
  <c r="E12" i="60"/>
  <c r="E9" i="60"/>
  <c r="E13" i="60"/>
  <c r="E19" i="60"/>
  <c r="E15" i="60"/>
  <c r="E16" i="60"/>
  <c r="E18" i="60"/>
  <c r="E10" i="60"/>
  <c r="E17" i="60"/>
  <c r="L22" i="60"/>
  <c r="E8" i="60" l="1"/>
  <c r="E21" i="60" s="1"/>
  <c r="E49" i="59" s="1"/>
  <c r="H51" i="59"/>
  <c r="F13" i="59"/>
  <c r="F15" i="59"/>
  <c r="F16" i="59"/>
  <c r="F14" i="59"/>
  <c r="F12" i="59"/>
  <c r="F11" i="59"/>
  <c r="F29" i="59"/>
  <c r="F31" i="59"/>
  <c r="F28" i="59"/>
  <c r="F27" i="59"/>
  <c r="F30" i="59"/>
  <c r="F32" i="59"/>
  <c r="E48" i="59"/>
  <c r="F8" i="59"/>
  <c r="F45" i="59" s="1"/>
  <c r="E45" i="59"/>
  <c r="F9" i="59"/>
  <c r="F24" i="59"/>
  <c r="F22" i="59"/>
  <c r="F23" i="59"/>
  <c r="F37" i="59"/>
  <c r="F33" i="59"/>
  <c r="F34" i="59"/>
  <c r="F35" i="59"/>
  <c r="F36" i="59"/>
  <c r="F38" i="59"/>
  <c r="F26" i="59"/>
  <c r="F25" i="59"/>
  <c r="F39" i="59"/>
  <c r="F41" i="59"/>
  <c r="F40" i="59"/>
  <c r="F42" i="59"/>
  <c r="F43" i="59"/>
  <c r="F17" i="59"/>
  <c r="F18" i="59"/>
  <c r="F19" i="59"/>
  <c r="F20" i="59"/>
  <c r="F21" i="59"/>
  <c r="E53" i="59" l="1"/>
  <c r="G45" i="59"/>
</calcChain>
</file>

<file path=xl/sharedStrings.xml><?xml version="1.0" encoding="utf-8"?>
<sst xmlns="http://schemas.openxmlformats.org/spreadsheetml/2006/main" count="12053" uniqueCount="2022">
  <si>
    <t>CANTIDAD</t>
  </si>
  <si>
    <t>UNIDAD</t>
  </si>
  <si>
    <t>FORMATO</t>
  </si>
  <si>
    <t>Presupuesto General de Obras - Costos Directos</t>
  </si>
  <si>
    <t>CÓDIGO</t>
  </si>
  <si>
    <t>PROCESO</t>
  </si>
  <si>
    <t>VERSIÓN</t>
  </si>
  <si>
    <t>FO-DP-01</t>
  </si>
  <si>
    <t>ÍTEM</t>
  </si>
  <si>
    <t>DESCRIPCIÓN</t>
  </si>
  <si>
    <t>VR. UNITARIO</t>
  </si>
  <si>
    <t>VALOR TOTAL</t>
  </si>
  <si>
    <t>CONTRATO No.</t>
  </si>
  <si>
    <t>COSTO DIRECTO ESTIMADO DE OBRA (CD)</t>
  </si>
  <si>
    <t>TERMINO ESTIMADO DE EJECUCIÓN DE OBRA</t>
  </si>
  <si>
    <t>MESES</t>
  </si>
  <si>
    <t>AJUSTES POR CAMBIO DE VIGENCIA</t>
  </si>
  <si>
    <t>A. ADMINISTRACIÓN</t>
  </si>
  <si>
    <t>CARGO</t>
  </si>
  <si>
    <t>CATEGORÍA</t>
  </si>
  <si>
    <t>FACTOR PRESTACIONAL</t>
  </si>
  <si>
    <t>SALARIO + PRESTACIONES</t>
  </si>
  <si>
    <t>A</t>
  </si>
  <si>
    <t>B</t>
  </si>
  <si>
    <t>C</t>
  </si>
  <si>
    <t>D</t>
  </si>
  <si>
    <t>DIRECTOR DE OBRA</t>
  </si>
  <si>
    <t>DEDICACIÓN X ÁREA (M2)</t>
  </si>
  <si>
    <t>COSTO ($/M2.MES)</t>
  </si>
  <si>
    <t>VALOR ($)</t>
  </si>
  <si>
    <t>TOTAL COSTOS PERSONAL + GASTOS OPERACIONALES POR EL TÉRMINO DE EJECUCIÓN EN PORCENTAJE DEL COSTO DIRECTO</t>
  </si>
  <si>
    <t>3. IMPUESTOS Y GARANTÍAS</t>
  </si>
  <si>
    <t>IMPUESTO</t>
  </si>
  <si>
    <t>SUBTOTAL IMPUESTOS</t>
  </si>
  <si>
    <t>VR. BASE</t>
  </si>
  <si>
    <t>% ASEGURADO</t>
  </si>
  <si>
    <t>VIGENCIA AMPARO (MESES)</t>
  </si>
  <si>
    <t>TASA ASEGURADORA</t>
  </si>
  <si>
    <t>RESPONSABILIDAD CIVIL EXTRACONTRACTUAL</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</si>
  <si>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</si>
  <si>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</si>
  <si>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</si>
  <si>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</si>
  <si>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</si>
  <si>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</si>
  <si>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</si>
  <si>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UM</t>
  </si>
  <si>
    <t>REPLANTEO GENERAL</t>
  </si>
  <si>
    <t>M2</t>
  </si>
  <si>
    <t>CUADRILLA (OFICIAL + AYUDANTE)</t>
  </si>
  <si>
    <t>HR</t>
  </si>
  <si>
    <t>HERRAMIENTA MENOR</t>
  </si>
  <si>
    <t>GLB</t>
  </si>
  <si>
    <t>DURMIENTE EN ORDINARIO 2.90 X 0.04 X 0.04</t>
  </si>
  <si>
    <t>UN</t>
  </si>
  <si>
    <t>PINTURA EN ESMALTE DOMESTICO</t>
  </si>
  <si>
    <t>GLN</t>
  </si>
  <si>
    <t>CUADRILLA (OFICIAL + 2 AYUDANTES)</t>
  </si>
  <si>
    <t>COMPRESOR - INCLUYE COMBUSTIBLE</t>
  </si>
  <si>
    <t>MARTILLO NEUMÁTICO 60 LB</t>
  </si>
  <si>
    <t>M3</t>
  </si>
  <si>
    <t>DERECHOS DE BOTADERO</t>
  </si>
  <si>
    <t>TRANSPORTE DE PETREOS</t>
  </si>
  <si>
    <t>M3-KM</t>
  </si>
  <si>
    <t>CUADRILLA (OFICIAL + 4 AYUDANTES)</t>
  </si>
  <si>
    <t>JR</t>
  </si>
  <si>
    <t>RANA - INCLUYE COMBUSTIBLE</t>
  </si>
  <si>
    <t>DIA</t>
  </si>
  <si>
    <t>AGUA</t>
  </si>
  <si>
    <t>LT</t>
  </si>
  <si>
    <t>BORDILLO PREFABRICADO A80 (Suministro e Instalación. Incluye 3cm Mortero de Nivelación 2000 PSI)</t>
  </si>
  <si>
    <t>ML</t>
  </si>
  <si>
    <t>BORDILLO PREFABRICADO A80 (800x200x350mm)</t>
  </si>
  <si>
    <t>BANCA EN CONCRETO TIPO M31 (Suministro e Instalación)</t>
  </si>
  <si>
    <t>RETROCARGADOR - INCLUYE OPERARIO Y COMBUSTIBLE</t>
  </si>
  <si>
    <t>BANCA EN CONCRETO SIN ESPALDAR M31</t>
  </si>
  <si>
    <t>CONTENEDOR DE RAICES TIPO B20 (TIPO A) (1.2x1.2x1.40m. Inc. Suministro, Construcción y filtro en gravilla. No Inc. Tierra)</t>
  </si>
  <si>
    <t>MORTERO 1:3 (Hecho en Obra)</t>
  </si>
  <si>
    <t>ACERO FIGURADO No. 3 (Ø 3/8") F'y=60000 PSI</t>
  </si>
  <si>
    <t>KG</t>
  </si>
  <si>
    <t>GRAVILLA 1/2"</t>
  </si>
  <si>
    <t>BLOQUE ESTRUCTURAL TIPO PIEDRA GRIS</t>
  </si>
  <si>
    <t>ACERO FIGURADO No. 4 (Ø 1/2") F'y=60000 PSI</t>
  </si>
  <si>
    <t>BORDE CONTENEDOR DE RAICES A70 (1070x120x135mm)</t>
  </si>
  <si>
    <t>EXCAVACION MANUAL EN MATERIAL COMUN. Incluye cargue.</t>
  </si>
  <si>
    <t>PROTECTOR DE ARBOL DE DOS TUBOS TIPO M91 (Incluye Suministro e Instalación. No Incluye bases)</t>
  </si>
  <si>
    <t>PROTECTOR DE ARBOL DE DOS TUBOS M91</t>
  </si>
  <si>
    <t>PISO EN LOSETA PREFABRICADA A60 (Suministro e Instalación. Incluye Base 4cm Mortero 1:5 y Arena de Sello)</t>
  </si>
  <si>
    <t>SARDINEL BAJO A85 PARA RAMPAS (Suministro e Instalación. Incluye 3cm Mortero 1:5)</t>
  </si>
  <si>
    <t>ACERO DE REFUERZO (Incluye Suministro, Figurado y Fijación)</t>
  </si>
  <si>
    <t>ALAMBRE RECOCIDO No.18</t>
  </si>
  <si>
    <t>RIEGO DE LIGA CON EMULSION ASFALTICA CRR-1 (Suministro, Barrido Superficie y Riego)</t>
  </si>
  <si>
    <t>CUADRILLA (2 AYUDANTES)</t>
  </si>
  <si>
    <t>CARROTANQUE IRRIGADOR DE AGUA - HORA</t>
  </si>
  <si>
    <t>EMULSION ASFALTICA CRR-1</t>
  </si>
  <si>
    <t>SARDINEL TIPO A10 (Suministro e Instalación. Incluye 3cm Mortero 2000 PSI)</t>
  </si>
  <si>
    <t>SARDINEL PREFABRICADO A10 (800x200x500mm)</t>
  </si>
  <si>
    <t>ARENA LAVADA DE PEÑA</t>
  </si>
  <si>
    <t>PISO EN LOSETA PREFABRICADA A50 (Suministro e Instalación. Incluye Base 4cm Mortero 2000 PSI y Arena de Sello)</t>
  </si>
  <si>
    <t>ARENA LAVADA DE PEÑA PARA EMBOQUILLADO (Incluye Suministro, barrido para sellado de juntas y Compactación)</t>
  </si>
  <si>
    <t>PISO EN LOSETA PREFABRICADA A50 (Suministro e Instalación. Incluye Base 4cm Arena Nivelacion y Arena de Sello)</t>
  </si>
  <si>
    <t>BOLARDO ALTO EN HIERRO M63</t>
  </si>
  <si>
    <t>MOTONIVELADORA - INCLUYE OPERARIO Y COMBUSTIBLE</t>
  </si>
  <si>
    <t>VIBROCOMPACTADOR - INCLUYE OPERARIO Y COMBUSTIBLE</t>
  </si>
  <si>
    <t>COMPACTADOR DE LLANTAS - INCLUYE OPERARIO Y COMBUSTIBLE</t>
  </si>
  <si>
    <t>CUADRILLA (OFICIAL + 6 AYUDANTES)</t>
  </si>
  <si>
    <t>TERMINADORA DE ASFALTO - INCLUYE OPERARIO Y COMBUSTIBLE</t>
  </si>
  <si>
    <t>TRANSPORTE DE BASES ASFALTICAS</t>
  </si>
  <si>
    <t>PINTURA TERMOPLASTICA (Sum y Aplic. con Microesf.)</t>
  </si>
  <si>
    <t>RETIRO DE ADOQUIN SOBRE ARENA</t>
  </si>
  <si>
    <t>ADOQUIN DE ARCILLA 20x10x6</t>
  </si>
  <si>
    <t>ADOQUIN DE ARCILLA TR. LIVIANO 20x10x6cm (Suministro e Instalación. Incluye Base 4cm Arena Nivelacion y Arena de Sello)</t>
  </si>
  <si>
    <t>CONCRETO 3000 PSI (Hecho en Obra 1:2:2 con material de río)</t>
  </si>
  <si>
    <t>ARENA DE PEÑA</t>
  </si>
  <si>
    <t>SELLO DE FISURAS</t>
  </si>
  <si>
    <t>SEGREGADOR BICICLETA (TACHON PLASTICO O CAUCHO ALTA RESISTENCIA COMO POLIPROPILENO DE ALTO IMPACTO, CON ESTRUCTURA DE REFUERZO, ELEMENTOS REFLECTIVOS DE ALTA EFICIENCIA. TIPO TRANSMILENIO 40.5cmx15cmx8.5cm). SUMIN. E INSTAL.</t>
  </si>
  <si>
    <t>PEGANTE EPOXICO DE DOS COMPONENTES</t>
  </si>
  <si>
    <t>PLANTA ELECTRICA 4KW - INCLUYE COMBUSTIBLE</t>
  </si>
  <si>
    <t>TALADRO ROTOPERCUTOR HASTA 3/4"</t>
  </si>
  <si>
    <t>TACHON PLASTICO  REFLECTIVO ALTA RESISTENCIA TIPO TRANSMILENIO</t>
  </si>
  <si>
    <t>VIAJE</t>
  </si>
  <si>
    <t>TRANSPORTE Y DISPOSICION FINAL DE ESCOMBROS EN SITIO AUTORIZADO (distancia de transporte 28 Km)</t>
  </si>
  <si>
    <t>JUEGO DE MOLDES PARA ESTAMPADO CONCRETO</t>
  </si>
  <si>
    <t>COLOR ENDURECEDOR DE CUARZO - OCRE (4 Kg/m2)</t>
  </si>
  <si>
    <t>DESMOLDANTE EN POLVO COLOR (0.2 Kg/m2)</t>
  </si>
  <si>
    <t>SELLADOR ACRÍLICO TRANSPARENTE SEMILUSTRE (0.25 L/m2)</t>
  </si>
  <si>
    <t>FORMALETA MADERA PARA TAPAS-CAJAS Y CAMARAS</t>
  </si>
  <si>
    <t>VIBRADOR TIPO AGUJA</t>
  </si>
  <si>
    <t>DEMARCACIÓN LINEAL CARRIL CICLORRUTA A= 0.1mt,  L= 1.20mt  E= 2.3mm EN PINTURA TERMOPLÁSTICA. INCLUYE SUMINISTRO Y APLICACIÓN CON EQUIPO. INCLUYE MICROESFERAS..</t>
  </si>
  <si>
    <t>ANDAMIO TUBULAR DE 1.50m (6 SECCIONES)</t>
  </si>
  <si>
    <t>CUADRILLA (3 AYUDANTES)</t>
  </si>
  <si>
    <t>MICROESFERAS REFLECTIVAS</t>
  </si>
  <si>
    <t>PINTURA BASE AGUA DOMESTICA</t>
  </si>
  <si>
    <t>MES</t>
  </si>
  <si>
    <t>FUNGIBLES</t>
  </si>
  <si>
    <t>LOSA DE CONCRETO MR45 (Suministro, Formaleteado, Colocación y Acabado. No Incluye Acero, Curado, Juntas)</t>
  </si>
  <si>
    <t>GEOTEXTIL NT 3000 PARA SEPARACION SUBRASANTE/CAPAS GRANULARES (Incluye Suministro e Instalación)</t>
  </si>
  <si>
    <t>CORTE DE PAVIMENTO - INCLUYE EQUIPO: CORTADORA DE CONCRETO INCLUYE OPERARIO Y COMBUSTIBLE.  INCLUYE DISCO DIAMANTADO ASFALTO-CONCRETO 350 mm, AGUA Y MANO DE OBRA</t>
  </si>
  <si>
    <t>CUADRILLA (3 OFICIALES + 6 AYUDANTES)</t>
  </si>
  <si>
    <t>CUADRILLA (OFICIAL + 3 AYUDANTES)</t>
  </si>
  <si>
    <t>CURADOR PARA CONCRETOS Y MORTEROS</t>
  </si>
  <si>
    <t>CONCRETO 1500 PSI (Hecho en Obra) 1:3:5 con arena de río y triturado de 3/4")</t>
  </si>
  <si>
    <t>UN/ME</t>
  </si>
  <si>
    <t>BOTIQUIN PRIMEROS AUXILIOS CON MEDICAMENTOS DE 22CM X 27CM</t>
  </si>
  <si>
    <t>CONOS H=1mt</t>
  </si>
  <si>
    <t>CAMILLA MADERA PRIMEROS AUXILIOS INMOVILIZADOR CABEZA</t>
  </si>
  <si>
    <t>CINTA DE DEMARCACION Cal. 3 (ROLLO 500mx0.10m)</t>
  </si>
  <si>
    <t>SEÑALIZACION TUBULAR COLOMBINA PLASTICA</t>
  </si>
  <si>
    <t>PLASTICO NEGRO CALIBRE 6</t>
  </si>
  <si>
    <t>ALQUILER CARPA VESTIER 2.0m x 2.0m CON ESTRUCTURA, TECHO Y LATERALES EN LONA.</t>
  </si>
  <si>
    <t>CARPA VESTIER 2.0m x 2.0m TECHO Y ESTRUCTURA CON LATERALES EN LONA</t>
  </si>
  <si>
    <t>PROTECCIÓN A ÁRBOLES (INCLUYE SUMINISTRO Y COLOCACIÓN DE DURMIENTES DE 2.90m x 0.04m x 0.04m Y POLISOMBRA AL 47% DE TAL MANERA QUE GARANTICE la protección al individuo vegetal.</t>
  </si>
  <si>
    <t>ALQUILER DE CERRAMIENTO TIPO 1: CONSTA DE SEÑALIZADORES TUBULARES PLÁSTICOS, TRIPLE CINTA PELIGRO CAL. 4, POLISOMBRA 65% PARA CERRAMIENTO. (INCLUYE INSTALACIÓN, MANTENIMIENTO Y DESINSTALACIÓN).</t>
  </si>
  <si>
    <t>ML/ME</t>
  </si>
  <si>
    <t>CINTA DE SEÑALIZACION CAL 4 (ROLLO 500mx0.10m)</t>
  </si>
  <si>
    <t>ALQUILER DE CERRAMIENTO TIPO 3, CONSTA DE SEÑALIZADORES TUBULARES PLASTICOS SEPARADOS ENTRE SI MAXIMO 3MTS TRIPLE CINTA PELIGRO CAL 4 (Incluye instalación, mantenimeinto y desinstalación).</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</si>
  <si>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</si>
  <si>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</si>
  <si>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TABLA BURRA EN ORDINARIO 2.90 X 0.28 X 0.025</t>
  </si>
  <si>
    <t>GAFAS DE SEGURIDAD</t>
  </si>
  <si>
    <t>GUANTES DE VAQUETA</t>
  </si>
  <si>
    <t>MASCARILLA DESECHABLE</t>
  </si>
  <si>
    <t>CASCO DE SEGURIDAD DIELECTRICO</t>
  </si>
  <si>
    <t>PETO EN CARNAZA</t>
  </si>
  <si>
    <t>PROTECTOR AUDITIVO TIPO COPA</t>
  </si>
  <si>
    <t>BOTA CUERO LISA NEGRA SEGURIDAD PUNTERA DE ACERO</t>
  </si>
  <si>
    <t>PAR</t>
  </si>
  <si>
    <t>EXÁMEN MÉDICO OCUPACIONAL DE INGRESO O RETIRO</t>
  </si>
  <si>
    <t>POLISOMBRA VERDE PARA CERRAMIENTO. SUMINISTRO E INSTALACION.</t>
  </si>
  <si>
    <t>TELA VERDE PARA CERRAMIENTO 2.10 METRO DE ANCHO DE 60GR</t>
  </si>
  <si>
    <t>ALQUILER SEÑAL VERTICAL GRUPO I (75x75cm) (Incluye Suministro e Instalación)</t>
  </si>
  <si>
    <t>CONCRETO 2500 PSI PARA ANCLAJE TUBERIA (Hecho en Obra. Incluye Suministro, Formaleteo y Colocación)</t>
  </si>
  <si>
    <t>SEÑAL DE TRANSITO GRUPO I (75x75cm) POSTE 3.5m</t>
  </si>
  <si>
    <t>SEÑAL DE TRANSITO GRUPO I (60x60cm) POSTE 3.5m</t>
  </si>
  <si>
    <t>ROLLO</t>
  </si>
  <si>
    <t>AFICHE TAMAÑO MEDIO PLIEGO A 4X0 TINTAS EN PROPALCOTE DE 115 GR.</t>
  </si>
  <si>
    <t>EXAMEN DE AUDIOMETRÍA DE INGRESO O EGRESO</t>
  </si>
  <si>
    <t>EXAMEN DE OPTOMETRÍA DE INGRESO O EGRESO</t>
  </si>
  <si>
    <t>EXAMEN DE ESPIROMETRÍA DE INGRESO O EGRESO</t>
  </si>
  <si>
    <t>AVISO PUNTO CREA 1.50m x 0.90m EN LÁMINA GALVANIZADA CAL. 24. INCLUYE SUMINISTRO E INSTALACIÓN</t>
  </si>
  <si>
    <t>CARTELERA CON MARCO EN ALUMINIO ANODIZADO, PAÑO COLOR GRIS CON CENEFA SUPERIOR, PUERTAS CORREDIZAS. Incl. transporte</t>
  </si>
  <si>
    <t>BOLSA PARA BASURA TIPO INDUSTRIAL NEGRA DE 60 x 90 Cm CALIBRE 2 (PAQUETE DE 30 UNIDADES)</t>
  </si>
  <si>
    <t>CANECA PLÁSTICA NEGRA DE 55 GALONES CON TAPA PLANA.</t>
  </si>
  <si>
    <t>M2/MS</t>
  </si>
  <si>
    <t>UN/MES</t>
  </si>
  <si>
    <t>INSTITUTO DE DESARROLLO URBANO</t>
  </si>
  <si>
    <t>FECHA:</t>
  </si>
  <si>
    <t>ESPECIALISTA COSTOS Y PRESUPUESTOS D/T DE PROYECTOS</t>
  </si>
  <si>
    <t>EXCAVACION MANUAL PARA REDES PROFUNDIDAD 0m - 2m (Incluye Cargue)</t>
  </si>
  <si>
    <t>RELLENO EN TIERRA NEGRA PARA EMPRADIZACION (Suministro y Extendido)</t>
  </si>
  <si>
    <t>SARDINEL TIPO A10 (Suministro e Instalación. Incluye 3cm Mortero 1:5)</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</si>
  <si>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</si>
  <si>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</si>
  <si>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</si>
  <si>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</si>
  <si>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</si>
  <si>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CAMARA DE INSPECCIÓN T-13 ETB (H=2.3m. Incluye Base, Muros, Cubierta, Aro-Base y Aro-Tapa)</t>
  </si>
  <si>
    <t>CAMARA DE INSPECCIÓN T-14 ETB (H=2.3m. Incluye Base, Muros, Cubierta, Aro-Base y Aro-Tapa)</t>
  </si>
  <si>
    <t>DEMOLICION SUMIDERO EXISTENTE (Incluye Cargue)</t>
  </si>
  <si>
    <t>2 DUCTOS D=4" PVC-TDP (Incluye Suministro e Instalación. No Incluye Rellenos)</t>
  </si>
  <si>
    <t>TUBERIA PVC D=2"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</si>
  <si>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</si>
  <si>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</si>
  <si>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</si>
  <si>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</si>
  <si>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D=12" TIPO U.M. RDE 21 (Suministro e Instalación)</t>
  </si>
  <si>
    <t>TEE HD EXTREMO LISO 6"x4" (Suministro e Instalación)</t>
  </si>
  <si>
    <t>TEE HD EXTREMO LISO 6"x6" (Suministro e Instalación)</t>
  </si>
  <si>
    <t>TEE HD EXTREMO LISO 8"x4" (Suministro e Instalación)</t>
  </si>
  <si>
    <t>TEE HD EXTREMO LISO 8"x6" (Suministro e Instalación)</t>
  </si>
  <si>
    <t>TEE HD EXTREMO LISO 8"x8" (Suministro e Instalación)</t>
  </si>
  <si>
    <t>TEE HD EXTREMO LISO 12"x4" (Suministro e Instalación)</t>
  </si>
  <si>
    <t>TEE HD EXTREMO LISO 12"x6" (Suministro e Instalación)</t>
  </si>
  <si>
    <t>TEE HD EXTREMO LISO 12"x12" (Suministro e Instalación)</t>
  </si>
  <si>
    <t>TEE HD EXTREMO LISO 4"x4" (Suministro e Instalación)</t>
  </si>
  <si>
    <t>CODO HD 90° EXTREMO LISO PARA PVC D=4" (Suministro e Instalación)</t>
  </si>
  <si>
    <t>CODO HD 90° EXTREMO LISO PARA PVC D=6" (Suministro e Instalación)</t>
  </si>
  <si>
    <t>CODO HD 90° EXTREMO LISO PARA PVC D=8"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</si>
  <si>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</si>
  <si>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</si>
  <si>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</si>
  <si>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D=12"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</si>
  <si>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</si>
  <si>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</si>
  <si>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</si>
  <si>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</si>
  <si>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</si>
  <si>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D=6" (Suministro e Instalación)</t>
  </si>
  <si>
    <t>VALVULA COMPUERTA ELASTICA VASTAGO NO ASCENDENTE EXTREMO LISO D=8" (Suministro e Instalación)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</si>
  <si>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</si>
  <si>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</si>
  <si>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</si>
  <si>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4 DUCTOS D=6" PVC-TDP (Incluye Suministro e Instalación. No Incluye Rellenos). NORMA CS217.</t>
  </si>
  <si>
    <t>1 DUCTO D=3" PVC-TDP (Incluye Suministro e Instalación. No Incluye Rellenos) NORMA CS220.</t>
  </si>
  <si>
    <t>9  DUCTOS D=6" PVC-TDP (Incluye Suministro e Instalación. No Incluye Rellenos) NORMA CS213.</t>
  </si>
  <si>
    <t>CODO HD 22.5° EXTREMO LISO PARA PVC D=4" (Suministro e Instalación)</t>
  </si>
  <si>
    <t>LOSA DE CONCRETO MR41 (Suministro, Formaleteado, Colocación y Acabado. No Incluye Acero, Curado, Juntas)</t>
  </si>
  <si>
    <t>BANCA EN CONCRETO TIPO M30 (Suministro e Instalación. No Incluye material de base)</t>
  </si>
  <si>
    <t>BANCA EN CONCRETO TIPO M40 (Suministro e Instalación)</t>
  </si>
  <si>
    <t>UNION DE REPARACION HD EL D=6" (Suministro e Instalación)</t>
  </si>
  <si>
    <t>6  DUCTOS D=6" PVC-TDP (Incluye Suministro e Instalación. No Incluye Rellenos). NORMA CS212.</t>
  </si>
  <si>
    <t>ADAPTADOR TERMINAL CAMPANA PVC D=3" (Suministro e Instalación)</t>
  </si>
  <si>
    <t>2 DUCTOS D=3" PVC-TDP (Incluye Suministro e Instalación. No Incluye Rellenos)</t>
  </si>
  <si>
    <t>SEÑAL DOBLE DE CICLORUTA (Incluye Suministro e Instalación)</t>
  </si>
  <si>
    <t>SEÑAL VERTICAL GRUPO I (60x60cm) (Incluye Suministro e Instalación)</t>
  </si>
  <si>
    <t>SEÑAL VERTICAL GRUPO I (75x75cm) (Incluye Suministro e Instalación)</t>
  </si>
  <si>
    <t>ESTABILIZACIÓN DE SUBRASANTE CON RAJÓN (Suministro, Extendido, Nivelación y Compactación Manual)</t>
  </si>
  <si>
    <t>CONCRETO 3000 PSI (Hecho en Obra 1:2:2 con arena de río y triturado de 3/4")</t>
  </si>
  <si>
    <t>CILINDRO POZO INSP. EN MAMPOSTERIA e=0.37m  (Inc. Sumin. y Const, Acero para Escaleras, Geotextil y Pañete Impermeab.)</t>
  </si>
  <si>
    <t>CILINDRO POZO INSP. EN MAMPOSTERIA e=0.25m (Inc. Sumin. y Const, Acero para Escaleras, Geotextil y Pañete Impermeab.)</t>
  </si>
  <si>
    <t>PLACA FONDO D=1.70m POZO INSPEC. (Fundida en Sitio. Incl. Sumin, Formalet, Ref, Inst. Incl. Concreto 2000 PSI de base)</t>
  </si>
  <si>
    <t>UNION DE REPARACION HD EL D=8" (Suministro e Instalación)</t>
  </si>
  <si>
    <t>UNION DE REPARACION HD EL D=12" (Suministro e Instalación)</t>
  </si>
  <si>
    <t>CICLO-PARQUEADERO TIPO M100 (TIPO 1) (H=1m, L=2m. Incluye Suministro e Instalación. No Incluye bases)</t>
  </si>
  <si>
    <t>CICLO-PARQUEADERO TIPO M101 (TIPO 2) (H=0.6m, L=2m, A=0.6m. Incluye Suministro e Instalación. No Incluye bases)</t>
  </si>
  <si>
    <t>PARADERO TIPO M10 (Inc. Sum. e Inst. Inc. bases en Concreto 3000 PSI, Hecho en Obra. No incluye losas de Concreto)</t>
  </si>
  <si>
    <t>BOLARDO EN HIERRO TIPO M62 (Suministro e Instalación. Incluye base en Concreto 1500 PSI, Premezclado)</t>
  </si>
  <si>
    <t>CODO HD 11.25° EXTREMO LISO PARA PVC D=4" (Suministro e Instalación)</t>
  </si>
  <si>
    <t>CONCRETO 2500 PSI (Hecho en Obra con arena de río y triturado de 3/4")</t>
  </si>
  <si>
    <t>CAJA DE INSPECCIÓN TIPO VEHICULAR NORMA CODENSA CS 280  (Incluye Base, Muros, Pasos, Pañete, Cubierta, Aro y Tapa)</t>
  </si>
  <si>
    <t>DESMONTE Y REINSTALACION DE SEÑALES VIALES (Incluye Dado de Anclaje)</t>
  </si>
  <si>
    <t>TALA DE ARBOLES CLASE IV (20m&lt;H&lt;30m. Incluye Desenraíce, Retiro y Disposición Final)</t>
  </si>
  <si>
    <t>TALA DE ARBOLES CLASE III (10m &lt; H &lt;  20 m. Incluye Desenraíce, Retiro y Disposición Final)</t>
  </si>
  <si>
    <t>TALA DE ARBOLES CLASE I (H&lt;5m. Incluye Desenraíce, Retiro y Disposición Final)</t>
  </si>
  <si>
    <t>SIEMBRA DE GRAMA (incluye Suministro e Instalación. Incluye 10cm de Tierra Negra)</t>
  </si>
  <si>
    <t>PISO EN ADOQUIN DE CONCRETO A25 20x10x6cm (Suministro e Instalación. Incluye Base 3cm Arena Nivelación y Arena de Sello)</t>
  </si>
  <si>
    <t>CAÑUELA TIPO A120 (Suministro e Instalación. Incluye 3cm Mortero 1:5)</t>
  </si>
  <si>
    <t>CUADRILLA (OFICIAL + 6 AYUDANTES). INCLUYE FACTOR DE PRESTACIONES.</t>
  </si>
  <si>
    <t>ENTIBADO TIPO ED1, DISCONTINUO EN MADERA (Incluye Suministro e Instalación)</t>
  </si>
  <si>
    <t>CAJA DE INSPECCIÓN DE 0.6x0.6m (H=0.6m. Incluye Suministro y Construcción. Incluye Marco y Tapa. No Inc. Base y Cañuela)</t>
  </si>
  <si>
    <t>SARDINEL H=0.25m, e=0.15m CONCRETO 3000 PSI (Fundido en Sitio, Concreto Hecho en Obra. Inc. Sumin, Formalet. y Const.)</t>
  </si>
  <si>
    <t>NIVELACION Y COMPACTACIÓN DE SUBRASANTE</t>
  </si>
  <si>
    <t>CURADO DE LOSAS DE CONCRETO (Suministro y Aplicación)</t>
  </si>
  <si>
    <t>SELLADO DE JUNTAS EN PAVIMENTO DE CONCRETO HIDRAULICO (Incluye Limpieza, Suministro e Instalación de Fondo y Sellante)</t>
  </si>
  <si>
    <t>IMPRIMACION CON EMULSION ASFALTICA CRL-0 (Suministro, Barrido Superficie y Riego)</t>
  </si>
  <si>
    <t>RIEGO DE LIGA CON EMULSION ASFALTICA CRR-2 (Suministro, Barrido Superficie y Riego)</t>
  </si>
  <si>
    <t>MORTERO 1:5 (Hecho en Obra)</t>
  </si>
  <si>
    <t>SUBDREN EN GRAVILLA 1/2", 0.5x1m  (Inc. Sumin. y Compact. Inc. Geotextil NT CR=700N y Tubería PVC Corrug.-Filtro D=6")</t>
  </si>
  <si>
    <t>PLACA CUBIERTA D=1.70m POZO INSPEC. (Prefabricada. Incluye Suministro e Instalación. Incluye Tapa)</t>
  </si>
  <si>
    <t>TUBERIA PVC PARA DRENAJE D=6" CON FILTRO (Incluye Suministro e Instalación)</t>
  </si>
  <si>
    <t>CONCRETO 4000 PSI IMPERMEABILIZADO (Hecho en Obra)</t>
  </si>
  <si>
    <t>GEOTEXTIL NT 6000 PARA ESTABILIZACION SUBRASANTE/CAPAS GRANULARES (Inc. Suministro e Instalación)</t>
  </si>
  <si>
    <t>GEOTEXTIL T, RESIST. ULTIMA (TIRA ANCHA)=40 kN/m PARA SEPARACION SUBRASANTE/CAPAS GRANULARES (Inc. Sumin. e Instalación)</t>
  </si>
  <si>
    <t>SARDINEL ESPECIAL A100 PARA RAMPA TIPO A (Suministro e Instalación. Incluye 3cm Mortero 2000 PSI)</t>
  </si>
  <si>
    <t>SARDINEL BAJO A85 PARA RAMPAS (Suministro e Instalación. Incluye 3cm Mortero 2000 PSI)</t>
  </si>
  <si>
    <t>TALA DE ARBOLES CLASE II (5m &lt; H &lt; 10m. Incluye Desenraíce, Retiro y Disposición Final)</t>
  </si>
  <si>
    <t>CAJA DE INSPECCIÓN PARA ALUMBRADO PÚBLICO NORMA CODENSA CS 274  (Anden. Incluye Base, Muros, Pañete, Marco y Tapa). Medidas Externas: 0.90 x 0.90m. Medidas Internas: 0.60 x 0.60m. Altura: 0.93m.</t>
  </si>
  <si>
    <t>CAJA DE INSPECCIÓN DOBLE PARA CANALIZACIÓN NORMA CODENSA CS 276  (Anden. Incluye Base, Muros, Pañete, Marco y Tapas). Medidas Externas: 1.79 x 1.49m. Medidas Internas: 1.49 x 1.19m. Altura: 1.22m.</t>
  </si>
  <si>
    <t>MORTERO 1:4 IMPERMEABILIZADO (Hecho en Obra)</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</si>
  <si>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</si>
  <si>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</si>
  <si>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</si>
  <si>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</si>
  <si>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TUBERIA PVC SANITARIA D=6" TIPO U.S. (Incluye Suministro e Instalación)</t>
  </si>
  <si>
    <t>CORTE Y AMPLIACIÓN DE JUNTA EN PAVIMENTO DE CONCRETO HIDRAULICO</t>
  </si>
  <si>
    <t>DEMARCACION LINEA CONTINUA A=0.15m (e=2.3mm,Termoplástica. Inc. Suministro y Aplicación con Equipo. Incl. Microesferas)</t>
  </si>
  <si>
    <t>FLECHA DIRECCIONAL "A LA DERECHA" (e=2.3mm,Termoplástica. Inc. Suministro y Aplicación con Equipo. Inc Microesferas). Marca Vial para velocidades menores o iguales a 60 Km/h Area de la Marca: 1.51m2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</si>
  <si>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</si>
  <si>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</si>
  <si>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</si>
  <si>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MORTERO 1:3 IMPERMEABILIZADO (Hecho en Obra)</t>
  </si>
  <si>
    <t>EXCAVACION MECANICA PARA REDES PROFUNDIDAD 0m - 3.5m (Incluye Cargue)</t>
  </si>
  <si>
    <t>CUADRILLA (TUBERO + AYUDANTE)</t>
  </si>
  <si>
    <t>CUADRILLA (TUBERO + 2 AYUDANTES)</t>
  </si>
  <si>
    <t>CUADRILLA (TECNICO ELECTRICO + AYUDANTE)</t>
  </si>
  <si>
    <t>CUADRILLA (TECNICO ELECTRICO + 2 AYUDANTES)</t>
  </si>
  <si>
    <t>CAMARA TIPO "D" COLOMBIA TELECOMUNICACIONES DIBUJO CT-042</t>
  </si>
  <si>
    <t>CAMARA TIPO "F1" COLOMBIA TELECOMUNICACIONES DIBUJO CT-050</t>
  </si>
  <si>
    <t>CAMARA DOBLE TIPO "F1" COLOMBIA TELECOMUNICACIONES ESQUEMA CT-049</t>
  </si>
  <si>
    <t>UNION DRESSER D=4" (Suministro e Instalación)</t>
  </si>
  <si>
    <t>UNION DRESSER D=6" (Suministro e Instalación)</t>
  </si>
  <si>
    <t>UNION DRESSER D=12" (Suministro e Instalación)</t>
  </si>
  <si>
    <t>EXCAVACIÓN MANUAL EN MATERIAL COMÚN (INCL CARGUE, TRANSPORTE Y DISPOSICION FINAL)</t>
  </si>
  <si>
    <t>VALVULA COMPUERTA ELASTICA VASTAGO NO ASCENDENTE EXTREMO LISO D=4" (Suministro e Instalación)</t>
  </si>
  <si>
    <t>VALVULA COMPUERTA ELASTICA VASTAGO NO ASCENDENTE EXTREMO LISO D=12" (Suministro e Instalación)</t>
  </si>
  <si>
    <t>CODO HD 11.25° JUNTA HIDRAULICA PARA PVC D=6" (Suministro e Instalación)</t>
  </si>
  <si>
    <t>CODO HD 11.25° JUNTA HIDRAULICA PARA PVC D=4" (Suministro e Instalación)</t>
  </si>
  <si>
    <t>TAPON PVC TIPO U.M. D=4" (Suministro e Instalación)</t>
  </si>
  <si>
    <t>TAPON PVC TIPO U.M. D=6" (Suministro e Instalación)</t>
  </si>
  <si>
    <t>CARCAMO DOCE DUCTOS ETB</t>
  </si>
  <si>
    <t>FRESADO Y REPOSICIÓN DE PAVIMENTO FLEXIBLE e=0.10m</t>
  </si>
  <si>
    <t>SARDINEL PREFABRICADO ALTO RAMPAS A86 (Suministro e Instalación. Incluye 3cm Mortero de Nivelación 2000 PSI)</t>
  </si>
  <si>
    <t>SUMIDERO ALCANTARILLADO COMBINADO EN VIA NS-047-1V4 EAAB</t>
  </si>
  <si>
    <t>SUMIDERO ALCANTARILLADO PLUVIAL EN ANDEN NS-047-1V4 EAAB</t>
  </si>
  <si>
    <t>POZO DE INSPECCION D=1.7 M (INCL. SUMINISTRO E INSTALACION). INCLUYE CILINDRO POZO DE INSPECCION EN MAMPOSTERIA, CONO PREFABRICADO, PLACA FONDO.</t>
  </si>
  <si>
    <t>SUMIDERO ALCANTARILLADO PLUVIAL EN VIA NS-047-1V4 EAAB</t>
  </si>
  <si>
    <t>CONCRETO 3500 PSI (Hecho en Obra con material de río)</t>
  </si>
  <si>
    <t>ESTOPEROLES DE 10 cm x 2.5 cm. SUMINISTRO E INSTALACION.</t>
  </si>
  <si>
    <t>GEOTEXTIL NT 2500 PARA SUBDRENES/FILTROS (Incluye Suministro e Instalación)</t>
  </si>
  <si>
    <t>BOLARDO EN HIERRO TIPO M62 (Suministro e Instalación. Incluye base en Concreto 3000 PSI, Premezclado)</t>
  </si>
  <si>
    <t>BOLARDO EN HIERRO TIPO M63 (Suministro e Instalación. Incluye base en Concreto 3000 PSI premezclado)</t>
  </si>
  <si>
    <t>RETIRO DE LOSETA A-50 SOBRE ARENA</t>
  </si>
  <si>
    <t>FLECHA DE FRENTE PARA CICLORRUTA EN PINTURA TERMOPLASTICA. (INCLUYE SUMINISTRO, APLICACION CON MICROESFERA)</t>
  </si>
  <si>
    <t>MEZCLA ASFALTICA CON ASFALTO CAUCHO (Suministro, Extendido, Nivelación y Compactación)</t>
  </si>
  <si>
    <t>FRANJA DE AJUSTE EN CONCRETO 3000 PSI e= 10 CM  ANCHO ENTRE 12-20CM</t>
  </si>
  <si>
    <t>1 DUCTO D=1 1/2" CONDUIT PVC (NO INCLUYE RELLENOS). SUMINISTRO E INSTALACION.</t>
  </si>
  <si>
    <t>1 DUCTO D= 2" PVC  PESADO DB (NO INCLUYE RELLENOS). SUMINISTRO E INSTALACION.</t>
  </si>
  <si>
    <t>1 DUCTO D= 4" PVC  TDP (NO INCLUYE RELLENOS). SUMINISTRO E INSTALACION.</t>
  </si>
  <si>
    <t>JAZMIN CHINO H=1.5mt (Incluye siembra, caja, tierra, abono, tutor, transporte y disposición final de escombros 28km. SUMINISTRO Y PLANTACION.</t>
  </si>
  <si>
    <t>BLOQUEO Y TRANSPLANTE DE ARBOLES 1 - 5mt  (Incluye transporte, recolección).</t>
  </si>
  <si>
    <t>BLOQUEO Y TRANSPLANTE DE ARBOLES 5 - 10 mt  (Incluye transporte, recolección).</t>
  </si>
  <si>
    <t>BLOQUEO Y TRANSPLANTE DE ARBOLES 10 - 15 mt  (Incluye transporte, recolección).</t>
  </si>
  <si>
    <t>PINTURA ACRILICA DE TRAFICO COLOR BLANCA PARA CUADROS CRUCE CICLORRUTA DE 0.4mt x 0.4mt. SUMINISTRO Y APLICACION.</t>
  </si>
  <si>
    <t>RELLENO CON MEZCLA DE GRAVILLA DE 3/4" Y ARENA DE RIO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</si>
  <si>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</si>
  <si>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</si>
  <si>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</si>
  <si>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</si>
  <si>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</si>
  <si>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</si>
  <si>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</si>
  <si>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</si>
  <si>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</si>
  <si>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DE POZOS, CAJAS Y CAMARAS DE EMPRESAS DE SERVICIOS PÚBLICOS (INCLUYE MARTILLO NEUMÁTICO DE 60 LB, COMPRESOR Y CARGUE).</t>
  </si>
  <si>
    <t>CONCRETO GRAVA COMÚN 4000 PSI (280 Kg/Cm2) PARA ESTRIBOS Y SUPERESTRUCTURA, SUMINISTRO Y COLOCACIÓN. (INCLUYE FORMALETA. NO INCLUYE REFUERZO NI CURADO).</t>
  </si>
  <si>
    <t>IMPRIMACIÓN CON EMULSIÓN ASFÁLTICA CRL-1 (INCLUYE SUMINISTRO, BARRIDO DE SUPERFICIE Y RIEGO).</t>
  </si>
  <si>
    <t>KIT DE NIVELACIÓN PARA HIDRANTE DE DIÁMETRO DE 6", LONGITUD 400mm. SUMINISTRO E INSTALACIÓN. (INCLUYE TRANSPORTE Y TODOS LOS ELEMENTOS NECESARIOS PARA SU INSTALACIÓN).</t>
  </si>
  <si>
    <t>DEMARCACIÓN PICTOGRAMA TRIÁNGULOS CEDA EL PASO EN PINTURA TERMOPLÁSTICA. (e=2.3mm. INCLUYE SUMINISTRO Y APLICACIÓN CON EQUIPO. INCLUYE MICROESFERAS( (A= 1.434m2). INCLUYE PICTOGRAMA.</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</si>
  <si>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</si>
  <si>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</si>
  <si>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</si>
  <si>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</si>
  <si>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REDUCCIÓN CONCENTRICA HD EL 8" x 6". SUMINISTRO E INSTALACIÓN.</t>
  </si>
  <si>
    <t>REDUCCIÓN HD 6" x 4" J.H. SUMINISTRO E INSTALACIÓN.</t>
  </si>
  <si>
    <t>RELOCALIZACIÓN DE MEDIDOR DE ACUEDUCTO D= 1" (INCLUYE: 1mt TUBERÍA GALVANIZADA D= 1", SOLDADURA, CINTA DE TEFLON, REPOSICIÓN DE CAJILLA EN POLIPROPILENO DE ALTA RESISTENCIA CON TAPA. NO INCLUYE MEDIDOR).</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</si>
  <si>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</si>
  <si>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</si>
  <si>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NOGAL H= 1.5m  (Incluye siembra, caja, tierra negra, abono y tutor. Incluye transporte y disposición final de escombros en sitio autorizado (Distancia de transporte 28 Km). SUMINISTRO Y PLANTACION.</t>
  </si>
  <si>
    <t>ROBLE H= 1.5m  (Incluye siembra, caja, tierra negra, abono y tutor. Incluye transporte y disposición final de escombros en sitio autorizado (Distancia de transporte 28 Km). SUMINISTRO Y PLANTACION.</t>
  </si>
  <si>
    <t>YARUMO H= 1.5m  (Incluye siembra, caja, tierra negra, abono y tutor. Incluye transporte y disposición final de escombros en sitio autorizado (Distancia de transporte 28 Km). SUMINISTRO Y PLANTACION.</t>
  </si>
  <si>
    <t>REDUCCION HD 4"x2" J.H. (Suministro e Instalación).</t>
  </si>
  <si>
    <t>REDUCCION HD 4"x 3" J.H. (Suministro e Instalación).</t>
  </si>
  <si>
    <t>KIT DE NIVELACIÓN PARA HIDRANTE TRÁFICO DE DIÁMETRO DE 4", LONGITUD 400mm. SUMINISTRO E INSTALACIÓN  (INCLUYE TRANSPORTE Y TODOS LOS ELEMENTOS NECESARIOS PARA SU INSTALACIÓN).</t>
  </si>
  <si>
    <t>ADOQUIN EN CONCRETO 200x100x60mm  A25 (SUMINISTRO E INSTALACIÓN. INCLUYE BASE 4cm MORTERO 2000 PSI Y ARENA DE SELLO).</t>
  </si>
  <si>
    <t>POSTE TIPO MENSULA T2 (5.50m) EN TUBO SCH 40 GALVANIZADO Y PINTADO.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</si>
  <si>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</si>
  <si>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</si>
  <si>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</si>
  <si>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ACERO LISO PARA TRANSFERENCIA DE LOSAS D= 1 1/4" (NO INCLUYE CANASTILLA). SUMINISTRO E INSTALACIÓN.</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</si>
  <si>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</si>
  <si>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</si>
  <si>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</si>
  <si>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CONSTRUCCIÓN DE CAJA PARA VALVULA D= 3", D= 4", D= 6" Y D= 8" (NORMA EAAB NS-027) DE 0.4m x0.5m H=2.0m (Incluye Marco y Tapa).</t>
  </si>
  <si>
    <t>CONSTRUCCIÓN DE CAJA PARA VALVULA D= 10", D= 12" DE 0.5m x0.6m H=2.0m (Incluye tapa válvula de seguridad).</t>
  </si>
  <si>
    <t>RELOCALIZACIÓN DE MEDIDOR DE ACUEDUCTO D= 1/2" (INCLUYE 1.0m TUBERÍA GALVANIZADA D= 1/2", SOLDADURA, CINTA DE TEFLON,  Y REPOSICIÓN DE CAJILLA EN POLIPROPILENO DE ALTA RESISTENCIA CON TAPA, NO INCLUYE MEDIDOR.).</t>
  </si>
  <si>
    <t>PEDESTAL PARA EQUIPO DE CONTROL EN CONCRETO DE 3000 PSI (1.0m x 1.0m x 1.0m).</t>
  </si>
  <si>
    <t>ELIMINACIÓN DE SETO (H&gt; 2m) INCLUYE DESENRAIZAMIENTO, TRANSPORTE Y DISPOSICIÓN FINAL DE ESCOMBROS EN SITIO AUTORIZADO (Distancia de transporte 28 Km)</t>
  </si>
  <si>
    <t>CAJA DE INSPECCION 0.80X0.8M. SUMINISTRO Y CONSTRUCCION. (H=0.6M. Incluye marco y tapa, no incluye base y cañuela).</t>
  </si>
  <si>
    <t>2 DUCTOS D=2" PVC PESADO DB. SUMINISTRO E INSTALACION. (NO INCLUYE RELLENOS).</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</si>
  <si>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</si>
  <si>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</si>
  <si>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</si>
  <si>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</si>
  <si>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DESCABECE DE PILOTES (INCLUYE TRANSPORTE Y DISPOSICIÓN FINAL DE ESCOMBROS EN SITIO AUTORIZADO A 21 km.</t>
  </si>
  <si>
    <t>BARANDA METALICA M-82 PREFABRICADA (incluye instalación, dados de concreto 3000 PSI grava común de 0.20 x 0.20 mt y pintura). SUMINISTRO E INSTALACION.</t>
  </si>
  <si>
    <t>FILTRO DE DRENAJE DE 0.6m x 1.0m. SUMINISTRO E INSTALACION. (Incluye tuberia perforada  D=4", grava comun 1/2" y geotextil NT 4000 o similar).</t>
  </si>
  <si>
    <t>3 DUCTOS DE D=3" PVC TDP. SUMINISTRO E INSTALACION. (No incluye rellenos).</t>
  </si>
  <si>
    <t>DEMARCACION PICTOGRAMA CICLORUTA  EN PINTURA TERMOPLASTICA (e=2.3mm incluye suministro y aplicación con equipo, incluye microesferas. Area =2mt2).</t>
  </si>
  <si>
    <t>MORTERO ACRILICO DE REPARACIÓN ALTA RESISTENCIA, AUTOIMPRIMANTE. SUMINISTRO Y APLICACIÓN. INCLUYE COSTOS DE SUMINISTRO DE MATERIALES (RECUBRIMIENTO ANTICORROSIVO EN DOS CAPAS.</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</si>
  <si>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</si>
  <si>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</si>
  <si>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</si>
  <si>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BORRADO DE DEMARCACIÓN VIAL POR FRESADO CON MÁQUINA PARA LINEA a=0.20m.</t>
  </si>
  <si>
    <t>TACHA REFLECTIVA BIDIRECCIONAL (Incluye suministro e instalación).</t>
  </si>
  <si>
    <t>RESALTOS EN CAUCHO ANCLADOS, LONGITUD 1m, ANCHO 30cm, ANCHO 4.5cm. (Incluye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</si>
  <si>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</si>
  <si>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</si>
  <si>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CONCRETO 2000 PSI GRAVA COMUN 1" (Suministro y colocación. Incluye suministro de concreto, formaleteado, fundida y curado.)</t>
  </si>
  <si>
    <t>2 DUCTOS D=6" PVC-TDP (No Incluye Rellenos ni excavación). SUMINISTRO E INSTALACIÓN.</t>
  </si>
  <si>
    <t>REDUCCION CONCENTRICA HD 8"x4" (Suministro e Instalación)</t>
  </si>
  <si>
    <t>MALLA PUESTA A TIERRA SUBESTACIONES (INCLUYE SUMINISTRO E INSTALACION).</t>
  </si>
  <si>
    <t>VARILLA COOPER WELD 5/8" x 2.44m. (INCLUYE SUMINISTRO E INSTALACION).</t>
  </si>
  <si>
    <t>BASE PARA POSTE METALICO DE 0.80m x 0.80m H= 0.80m. EN CONCRETO PREMEZCLADO DE 3000 PSI (210 Kg/Cm2). CONSTRUCCION. INCLUYE ESTRUCTURA DE REFUERZO Y SBG_A.</t>
  </si>
  <si>
    <t>RELLENO EN TRITURADO DE 3/4`` (INCLUYE TRANSPORTE, SUMINISTRO, EXTENDIDO MANUAL Y COLOCACIÓN)</t>
  </si>
  <si>
    <t>GEOMEMBRANA LISA HDPE 30 mils. (SUMINISTRO E INSTALACIÓN).</t>
  </si>
  <si>
    <t>TUBERÍA SEMIPESADA IMC, DE 3/4`` DE DIÁMETRO, EXPUESTA, CON SUS ACCESORIOS DE MONTAJE. (Incluye suministro e instalación)</t>
  </si>
  <si>
    <t>SEMAFORO (3x200) S1. LENTES DE POLICARBONATO DE 8" BICICLETAS LUCES, SISTEMA DE ILUMINACIÓN A LEDS, COMPATIBILIDAD C800/900, FIJACION A MASTIL. INCLUYE ELEMENTOS DE FIJACION.</t>
  </si>
  <si>
    <t>CUADRILLA (4 AYUDANTES) HORARIO NOCTURNO</t>
  </si>
  <si>
    <t>DEMARCACION METROS CUADRADO EN PINTURA  TIPO TRAFICO BASE SOLVENTE COLOR AZUL 16 Mils Y 18 Mils (PARADEROS) (INCLUYE SUMINISTRO Y APLICACION CON EQUIPO. INCLUYE MICROESFERAS).</t>
  </si>
  <si>
    <t>REDUCCION CONCENTRICA HD 4" x 2" (SUMINISTRO E INSTALACIÓN).</t>
  </si>
  <si>
    <t>REDUCCION CONCENTRICA HD 6" x 4" (SUMINISTRO E INSTALACIÓN).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</si>
  <si>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</si>
  <si>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</si>
  <si>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RETIRO Y REUBICACION DE POSTES T1, T1X Y T2 (Incluye grua).</t>
  </si>
  <si>
    <t>REUBICACION DE SEMAFORO PEATONAL.</t>
  </si>
  <si>
    <t>REUBICACION DE SEMAFORO VEHICULAR PARA FIJACION DE MASTIL.</t>
  </si>
  <si>
    <t>REUBICACION DE SEMAFORO VEHICULAR PARA FIJACION DE MENSULA.</t>
  </si>
  <si>
    <t>VALOR IVP POR TALA DE INDIVIDUOS VEGETALES NO INCLUIDOS EN EL MANUAL DE SILVICULTURA URBANA CON ALTURA &lt; 5m SEGUN RESOLUCION 7132 DEL 30/12/2011 DE LA SDA.</t>
  </si>
  <si>
    <t>VALOR IVP POR TALA DE INDIVIDUOS VEGETALES INCLUIDOS EN EL MANUAL DE SILVICULTURA URBANA CON ALTURA &gt; 5m SEGUN RESOLUCION 7132 DEL 30/12/2011 DE LA SDA.</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</si>
  <si>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</si>
  <si>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</si>
  <si>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BANCA EN CONCRETO TIPO M30 (INCLUYE CARGUE Y TRANSPORTE A ALMACEN AUTORIZADO POR EL IDU (NO INCLUYE REPARACION DEL SITIO).</t>
  </si>
  <si>
    <t>BARANDA METALICA M81 (instalado y pintado)</t>
  </si>
  <si>
    <t>SEÑAL VERTICAL UNA CARA PARA CICLORUTA PARAL 3m, ÁNGULO DE 2x1/4x3m LAMINA CAL. 16 PINTADA POR UNA CARA 0.60m x 0.60m o 0.75m x 0.75m (Incluye suministro e instalación)</t>
  </si>
  <si>
    <t>CAJILLA PARA MEDIDOR EN POLIPLÁSTICO CON CONCRETO. SUMINISTRO E INSTALACIÓN</t>
  </si>
  <si>
    <t>PRUEBA HIDROSTÁTICA EN TUBERÍAS HASTA 12" DE DIÁMETRO, TRAMOS MÁXIMOS DE 500m. INCLUYE DESINFECCIÓN DE TUBERÍA.</t>
  </si>
  <si>
    <t>SEÑAL VERTICAL GRUPO DE INFORMATIVAS TIPO RECTANGULO (60cm x 75cm). INCLUYE SUMINISTRO E INSTALACION.</t>
  </si>
  <si>
    <t>POSTE TIPO MENSULA T2 (4.50m) EN TUBO SCH 40 GALVANIZADO Y PINTADO. SUMINISTRO E INSTALACIÓN.</t>
  </si>
  <si>
    <t>POSTE TIPO MENSULA T2 (6.50m)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</si>
  <si>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</si>
  <si>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</si>
  <si>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</si>
  <si>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</si>
  <si>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</si>
  <si>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PASACALLES IMPRESO EN LONA BANNER (7.0m x 1.0m) TERMINADO CON PALOS EN LOS EXTREMOS. INCLUYE SUMINISTRO E INSTALACION.</t>
  </si>
  <si>
    <t>ACTUALIZACION DE SISTEMA DE GESTION DEL ARBOLADO URBANO UBICADO EN TERRENO. SIGAU POR ARBOL PARA TALA, BLOQUEO Y TRASLADO</t>
  </si>
  <si>
    <t>ACTUALIZACION DE SISTEMA DE GESTION DEL ARBOLADO URBANO UBICADO EN TERRENO. SIGAU POR ARBOL PARA PLANTACION</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</si>
  <si>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</si>
  <si>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</si>
  <si>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</si>
  <si>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ESTAMPADO PARA CONCRETO MR DE POMPEYANOS, ACCESOS VEHICULARES A PREDIOS Y VÍAS (ACABADO Y CURADO, SUMINISTRO Y MANO DE OBRA. INCLUYE JUEGO DE MOLDES, COLOR ENDURECEDOR DE CUARZO, DESMOLDANTE EN POLVO COLOR, SELLADOR ACRÍLICO TRANSPARENTE SEMILUSTRE).</t>
  </si>
  <si>
    <t>ALQUILER DE PUESTO DE TRABAJO - ESCRITORIO 75x120x50cm</t>
  </si>
  <si>
    <t>ALQUILER DE SILLA PARA ESCRITORIO PARA PUESTO DE TRABAJO</t>
  </si>
  <si>
    <t>ALQUILER DE SILLA PLÁSTICA SIN BRAZOS</t>
  </si>
  <si>
    <t>ALQUILER DE PALETA PARE-SIGA EN POLIETILENO.</t>
  </si>
  <si>
    <t>CONO POZO INSPECCIÓN PREFABRICADO D= 1.20m x 0.60m   e=0.10m  h= 0.75m  (Inc. Suministro e Inst. No Inc. Aro de Ajuste, Aro-Tapa y Tapa)</t>
  </si>
  <si>
    <t xml:space="preserve">ALQUILER BARRERA RELLENABLE (2.00x0.55x1.00m) </t>
  </si>
  <si>
    <t>ALQUILER DE SEÑAL LUMINOSA BIDIRECCIONAL 1.50m x 0.50m (INCLUYE INSTALACIÓN, MANTENIMIENTO Y DESINSTALACIÓN).</t>
  </si>
  <si>
    <t>PISOS EN METALDECK 2" CALIBRE 18 (1.50mm) PARA PUENTES PEATONALES. (Incluye transporte, herramienta menor, mano de obra)</t>
  </si>
  <si>
    <t>TARIFA GLOBAL - GASTOS OFICINA (PAPELERIA, FOTOCOPIAS Y OTROS)</t>
  </si>
  <si>
    <t>TRANSPORTE DE POSTES AP/LA</t>
  </si>
  <si>
    <t>MOVILIZACIÓN, MONTAJE Y DESMONTAJE PILOTEADORA</t>
  </si>
  <si>
    <t>ARENA DE RIO</t>
  </si>
  <si>
    <t>RECEBO COMUN</t>
  </si>
  <si>
    <t>TRITURADO 3/4"</t>
  </si>
  <si>
    <t>SUBBASE GRANULAR B-400</t>
  </si>
  <si>
    <t>BASE GRANULAR B-600</t>
  </si>
  <si>
    <t>SUBBASE GRANULAR B-200</t>
  </si>
  <si>
    <t>BASE GRANULAR CLASE C (BG_C)</t>
  </si>
  <si>
    <t>BASE GRANULAR CLASE A (BG_A)</t>
  </si>
  <si>
    <t>SUBBASE GRANULAR CLASE C (SBG_C)</t>
  </si>
  <si>
    <t>SUBBASE GRANULAR CLASE A (SBG_A)</t>
  </si>
  <si>
    <t>TRITURADO 1-1/2"</t>
  </si>
  <si>
    <t>BASE GRANULAR BG_A CON RECICLADO DE CONCRETO HIDRAULICO</t>
  </si>
  <si>
    <t>BASE GRANULAR BG_C CON RECICLADO DE CONCRETO HIDRAULICO</t>
  </si>
  <si>
    <t>SUBBASE GRANULAR SBG_A CON RECICLADO DE CONCRETO HIDRAULICO</t>
  </si>
  <si>
    <t>SUBBASE GRANULAR PEA (SBG_PEA)</t>
  </si>
  <si>
    <t>BOMBEO DE CONCRETO CON AUTOBOMBA (No incluye suministro ni instalación de concreto)</t>
  </si>
  <si>
    <t>CONCRETO MR41 COLOR GRIS GRAVA 1" (280 Kg/cm2) INCL. TRANSPORTE A LA OBRA</t>
  </si>
  <si>
    <t>EMULSION ASFALTICA CRL-1</t>
  </si>
  <si>
    <t>EMULSION ASFALTICA CRR-2</t>
  </si>
  <si>
    <t>EMULSION ASFALTICA CRL-0</t>
  </si>
  <si>
    <t>EMULSION MODIFICADA CON POLIMEROS CRR-2m</t>
  </si>
  <si>
    <t>MEZCLA ASFÁLTICA EN CALIENTE CON ASFALTO MODIFICADO CON GRANO DE CAUCHO RECICLADO (GCR)</t>
  </si>
  <si>
    <t>CODO G.RAD. PVC U.M. NORMA NTC 382 90° D=2" RDE 21</t>
  </si>
  <si>
    <t>UNION PVC U.M. NORMA NTC 382 D=2"</t>
  </si>
  <si>
    <t>UNION PVC U.M. NORMA NTC 382 D=3"</t>
  </si>
  <si>
    <t>UNION PVC U.M. NORMA NTC 382 D=4"</t>
  </si>
  <si>
    <t>UNION PVC U.M. NORMA NTC 382 D=6"</t>
  </si>
  <si>
    <t>UNION PVC U.M. NORMA NTC 382 D=8"</t>
  </si>
  <si>
    <t>UNION PVC U.M. NORMA NTC 382 D=12"</t>
  </si>
  <si>
    <t>TUBERIA PVC U.M. NORMA NTC 382 D=2" RDE 21</t>
  </si>
  <si>
    <t>TUBERIA PVC U.M. NORMA NTC 382 D=3" RDE 21</t>
  </si>
  <si>
    <t>TUBERIA PVC U.M. NORMA NTC 382 D=4`` RDE 21</t>
  </si>
  <si>
    <t>TUBERIA PVC U.M. NORMA NTC 382 D=6" RDE 21</t>
  </si>
  <si>
    <t>TUBERIA PVC U.M. NORMA NTC 382 D=8" RDE 21</t>
  </si>
  <si>
    <t>TUBERIA PVC U.M. NORMA NTC 382 D=12" RDE 21</t>
  </si>
  <si>
    <t>TUBERIA PVC U.M. NORMA NTC 382 D=6" RDE 32.5</t>
  </si>
  <si>
    <t>UNION REPARACION PVC U.M. NORMA NTC 382 D=6"</t>
  </si>
  <si>
    <t>UNION REPARACION PVC U.M. NORMA NTC 382 D=8"</t>
  </si>
  <si>
    <t>UNION REPARACION PVC U.M. NORMA NTC 382 D=12"</t>
  </si>
  <si>
    <t>ADAPTADOR MACHO PVC U.S. D=2``</t>
  </si>
  <si>
    <t>ADAPTADOR MACHO PVC U.S. D=3``</t>
  </si>
  <si>
    <t>ADAPTADOR MACHO PVC U.S. D=4``</t>
  </si>
  <si>
    <t>TUBERIA PF D=1/2" RDE 9</t>
  </si>
  <si>
    <t>LUBRICANTE U.M. (EMPAQUE 500 gr)</t>
  </si>
  <si>
    <t>TAPON PVC U.M. NORMA NTC 382 D=4"</t>
  </si>
  <si>
    <t>TAPON PVC U.M. NORMA NTC 382 D=6"</t>
  </si>
  <si>
    <t>UNION REPARACION PVC U.M. NORMA NTC 382 D=2"</t>
  </si>
  <si>
    <t>UNION REPARACION PVC U.M. NORMA NTC 382 D=3"</t>
  </si>
  <si>
    <t>UNION REPARACION PVC U.M. NORMA NTC 382 D=4"</t>
  </si>
  <si>
    <t>KIT DE NIVELACIÓN PARA HIDRANTE  DE DIÁMETRO DE 6", LONGITUD 400mm , INCLUYE TODOS LOS ELEMENTOS NECESARIOS PARA SU INSTALACIÓN</t>
  </si>
  <si>
    <t>REDUCCIÓN CONCENTRICA HD EL 4" x 3"</t>
  </si>
  <si>
    <t>REDUCCIÓN HD 6" x 4" J.H.</t>
  </si>
  <si>
    <t>REDUCCIÓN HD 4" x 2" J.H.</t>
  </si>
  <si>
    <t>REGISTRO BOLA 1" TIPO PESADO</t>
  </si>
  <si>
    <t>COLLAR DERIVACION 4" x 1/2"</t>
  </si>
  <si>
    <t>PRUEBA HIDROSTÁTICA EN TUBERÍAS HASTA DE 12" TRAMOS MÁXIMO DE 500 ML</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</si>
  <si>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</si>
  <si>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</si>
  <si>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</si>
  <si>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</si>
  <si>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</si>
  <si>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SANITARIA U.S. D=6"</t>
  </si>
  <si>
    <t>TUBERIA PVC DRENAJE D=160MM (EN ROLLO CON FILTRO)</t>
  </si>
  <si>
    <t>TUBERIA PVC SANITARIA U.S. D=1 1/2"</t>
  </si>
  <si>
    <t>DUCTO PVC TIPO TDP D=3"</t>
  </si>
  <si>
    <t>DUCTO PVC TIPO TDP D=4"</t>
  </si>
  <si>
    <t>TUBERIA CONDUIT PVC D=1 1/2"</t>
  </si>
  <si>
    <t>ADAPTADOR TERMINAL CAMPANA PVC D=3"</t>
  </si>
  <si>
    <t>DUCTO PVC TIPO TDP D=6"</t>
  </si>
  <si>
    <t>DUCTO PESADO PVC TIPO DB D=2"</t>
  </si>
  <si>
    <t>DUCTO PESADO PVC TIPO DB D=3"</t>
  </si>
  <si>
    <t>TEE HD EXTREMO LISO 6"x4" (150x100mm)</t>
  </si>
  <si>
    <t>TEE HD EXTREMO LISO 6"x6" (150x150mm)</t>
  </si>
  <si>
    <t>TEE HD EXTREMO LISO 8"x4" (200x100mm)</t>
  </si>
  <si>
    <t>TEE HD EXTREMO LISO 8"x6" (200x150mm)</t>
  </si>
  <si>
    <t>TEE HD EXTREMO LISO 8"x8" (200x200mm)</t>
  </si>
  <si>
    <t>TEE HD EXTREMO LISO 12"x4" (300x100mm)</t>
  </si>
  <si>
    <t>TEE HD EXTREMO LISO 12"x6" (300x150mm)</t>
  </si>
  <si>
    <t>TEE HD EXTREMO LISO 12"x12" (300x300mm)</t>
  </si>
  <si>
    <t>TEE HD EXTREMO LISO 4"x3" (100x75mm)</t>
  </si>
  <si>
    <t>TEE HD EXTREMO LISO 4"x4" (100x100mm)</t>
  </si>
  <si>
    <t>CODO HD EXTREMO LISO 90ºX4``</t>
  </si>
  <si>
    <t>CODO HD EXTREMO LISO 90ºX6``</t>
  </si>
  <si>
    <t>CODO HD EXTREMO LISO 90ºX8``</t>
  </si>
  <si>
    <t>CODO HD EXTREMO LISO 45ºX4``</t>
  </si>
  <si>
    <t>CODO HD EXTREMO LISO 45ºX6``</t>
  </si>
  <si>
    <t>CODO HD EXTREMO LISO 45ºX8``</t>
  </si>
  <si>
    <t>CODO HD EXTREMO LISO 45ºX12``</t>
  </si>
  <si>
    <t>CODO HD EXTREMO LISO 22.5ºX4``</t>
  </si>
  <si>
    <t>CODO HD EXTREMO LISO 22.5ºX6``</t>
  </si>
  <si>
    <t>CODO HD EXTREMO LISO 22.5ºX12``</t>
  </si>
  <si>
    <t>CODO HD EXTREMO LISO 11.25ºX4``</t>
  </si>
  <si>
    <t>CODO HD EXTREMO LISO 11.25ºX6``</t>
  </si>
  <si>
    <t>CODO HD EXTREMO LISO 11.25ºX12``</t>
  </si>
  <si>
    <t>UNION REPARACION HD EXTREMO LISO D=6"</t>
  </si>
  <si>
    <t>UNION REPARACION HD EXTREMO LISO D=8"</t>
  </si>
  <si>
    <t>UNION REPARACION HD EXTREMO LISO D=12"</t>
  </si>
  <si>
    <t>TAPON HD EXTREMO LISO D=6"</t>
  </si>
  <si>
    <t>VALVULA COMPUERTA ELASTICA VNA E. L. D=6"</t>
  </si>
  <si>
    <t>VALVULA COMPUERTA ELASTICA VNA E. L. D=8"</t>
  </si>
  <si>
    <t>HIDRANTE EXTREMO BRIDA D=4" TIPO TRAFICO</t>
  </si>
  <si>
    <t>HIDRANTE EXTREMO BRIDA D=4" TIPO POSTE</t>
  </si>
  <si>
    <t>HIDRANTE EXTREMO BRIDA D=6" TIPO POSTE</t>
  </si>
  <si>
    <t>UNION GIBAULT HD PARA AC CL 25 D=3"</t>
  </si>
  <si>
    <t>UNION GIBAULT HD PARA AC CL 25 D=4"</t>
  </si>
  <si>
    <t>UNION GIBAULT HD PARA AC CL 25 D=8"</t>
  </si>
  <si>
    <t>UNION GIBAULT HD PARA AC CL 25 D=6"</t>
  </si>
  <si>
    <t>UNION GIBAULT HD PARA AC CL 25 D=12"</t>
  </si>
  <si>
    <t>UNION DRESSER HD D=4"</t>
  </si>
  <si>
    <t>UNION DRESSER HD D=6"</t>
  </si>
  <si>
    <t>UNION DRESSER HD D=12"</t>
  </si>
  <si>
    <t>VALVULA COMPUERTA ELASTICA VNA E. L. D=4"</t>
  </si>
  <si>
    <t>VALVULA COMPUERTA ELASTICA VNA E. L. D=12"</t>
  </si>
  <si>
    <t>CODO HD JUNTA HIDRAULICA PARA PVC 11.25ºX4"</t>
  </si>
  <si>
    <t>CODO HD JUNTA HIDRAULICA PARA PVC 11.25ºX6"</t>
  </si>
  <si>
    <t>REDUCCION CONCENTRICA HD E.L. 6"x4" (150x100mm)</t>
  </si>
  <si>
    <t>REDUCCION CONCENTRICA HD E.L. 8"x4" (200x100mm)</t>
  </si>
  <si>
    <t>REDUCCION CONCENTRICA HD E.L. 8"x6" (200x150mm)</t>
  </si>
  <si>
    <t>REDUCCION CONCENTRICA HD E.L. 12"x4" (300x100mm)</t>
  </si>
  <si>
    <t>ACOPLE UNIVERSAL D=6" (167 a 189mm) R2</t>
  </si>
  <si>
    <t>ACOPLE UNIVERSAL D=8" (218 a 235mm) R1</t>
  </si>
  <si>
    <t>UNION REPARACION HD EXTREMO LISO D=4"</t>
  </si>
  <si>
    <t>CODO HD EXTREMO LISO 22.5ºX8"</t>
  </si>
  <si>
    <t>REDUCCIÓN HD 4" x 3" J.H.</t>
  </si>
  <si>
    <t>KIT DE NIVELACIÓN PARA HIDRANTE TRÁFICO DE DIÁMETRO DE 4", LONGITUD 400mm , INCLUYE TODOS LOS ELEMENTOS NECESARIOS PARA SU INSTALACIÓN</t>
  </si>
  <si>
    <t>ACOPLE UNIVERSAL R1-R2 D= 8"</t>
  </si>
  <si>
    <t>ACOPLE UNIVERSAL R1-R2 D= 12"</t>
  </si>
  <si>
    <t>TAPA VALVULA DE SEGURIDAD CIERRE PERMANENTE No.3</t>
  </si>
  <si>
    <t>REGISTRO DE INCORPORACIÓN HG 1/2" CON ACOPLE</t>
  </si>
  <si>
    <t>ADAPTADOR MACHO PVC 1/2"</t>
  </si>
  <si>
    <t>REDUCCION CONCENTRICA HD E.L.  4" x 2"  (100x50mm)</t>
  </si>
  <si>
    <t>CAJILLA PARA MEDIDOR EN FIBROPLASTICO. CON CONCRETO</t>
  </si>
  <si>
    <t>GRUA EXTENSION PARA POSTES. INCLUYE OPERARIO Y COMBUSTIBLE</t>
  </si>
  <si>
    <t>RETROEXCAVADORA SOBRE ORUGAS - INCLUYE OPERARIO Y COMBUSTIBLE</t>
  </si>
  <si>
    <t>PILOTEADORA - INCLUYE OPERARIO Y COMBUSTIBLE</t>
  </si>
  <si>
    <t>GRUA BRAZO ARTICULADO (H=10.38m) -  - INCLUYE OPERARIO Y COMBUSTIBLE</t>
  </si>
  <si>
    <t>MINICARGADOR - INCLUYE OPERARIO Y COMBUSTIBLE</t>
  </si>
  <si>
    <t>REGLA VIBRATORIA A GASOLINA. INCLUYE COMBUSTIBLE</t>
  </si>
  <si>
    <t>MEZCLADORA A GASOLINA (1.5 Bultos) - INCLUYE COMBUSTIBLE</t>
  </si>
  <si>
    <t>MOTOSIERRA</t>
  </si>
  <si>
    <t>VIBRADOR TIPO PULIDORA</t>
  </si>
  <si>
    <t>CORTADORA DE LADRILLO (SIN DISCO)</t>
  </si>
  <si>
    <t>VIBROCOMPACTADOR BENITIN DE 1 TONELADA - INCLUYE OPERARIO Y COMBUSTIBLE</t>
  </si>
  <si>
    <t>PULIDORA MANUAL ELECTRICA</t>
  </si>
  <si>
    <t>EQUIPO DE PINTURA PARA ESMALTE ALQUIDICO</t>
  </si>
  <si>
    <t>HIDROLAVADORA MOTOR A GASOLINA PRESION 3200 PSI CAUDAL 14-15 LT/MIN - INCLUYE COMBUSTIBLE</t>
  </si>
  <si>
    <t>EQUIPO DE SOLDADURA</t>
  </si>
  <si>
    <t>EQUIPO OXICORTE</t>
  </si>
  <si>
    <t>TRONZADORA</t>
  </si>
  <si>
    <t>TAPA PARA POZO D=0.70m</t>
  </si>
  <si>
    <t>CONO CONCENTRICO PARA POZO D= 1.20m x 0.60m e=0.10m  h= 0.75m  INCL. TRANSPORTE</t>
  </si>
  <si>
    <t>REJILLA SUMIDERO LATERAL 83.50 X 45</t>
  </si>
  <si>
    <t>DESINFECCIÓN DE TUBERÍAS HASTA DE 12", POR TRAMOS.</t>
  </si>
  <si>
    <t>CABLE ELÉCTRICO 2x8 AWG PARA ACOMETIDA TIPO ST CU 600V 75°C</t>
  </si>
  <si>
    <t>CABLE No.2 AWG 600V 90°</t>
  </si>
  <si>
    <t>VARILLA COPPERWELD DE 5/8" (2.4 MT)</t>
  </si>
  <si>
    <t>CONECTORES DE COBRE 25mm 5/8"</t>
  </si>
  <si>
    <t>ALAMBRE DE COBRE No. 4 AWG</t>
  </si>
  <si>
    <t>CABLE No. 2/0 AWG THHN-600V COBRE</t>
  </si>
  <si>
    <t>CURVA CONDUIT GALVANIZADA IMC 3/4"</t>
  </si>
  <si>
    <t>CABLE COBRE DESNUDO NO.2/0 AWG</t>
  </si>
  <si>
    <t>TERMINAL 1 HUECO AWG 2/0</t>
  </si>
  <si>
    <t>ADAPTADOR TERMINAL EMT 1"</t>
  </si>
  <si>
    <t>CAJA GALVANIZADA 5800 CL. 20</t>
  </si>
  <si>
    <t>ACERO FIGURADO No. 5 (Ø 5/8") F'y=60000 PSI</t>
  </si>
  <si>
    <t>ACERO FIGURADO No. 6 (Ø 3/4") F'y=60000 PSI</t>
  </si>
  <si>
    <t>MALLA ELECTROSOLDADA S=250x250mm, Ø=4x4mm</t>
  </si>
  <si>
    <t>MALLA ELECTROSOLDADA S=150x150mm, Ø=6x6mm</t>
  </si>
  <si>
    <t>ACERO FIGURADO No. 8 (Ø 1") F'y=60000 PSI</t>
  </si>
  <si>
    <t>ACERO LISO  D= 1 1/4"</t>
  </si>
  <si>
    <t>GEOTEXTIL NT 3000 o 601 NT</t>
  </si>
  <si>
    <t>GEOTEXTIL NT 4000 o 801 NT</t>
  </si>
  <si>
    <t>GEOTEXTIL NT 6000 o 1201 NT</t>
  </si>
  <si>
    <t>GEOTEXTIL TEJIDO FORTEX BX-40</t>
  </si>
  <si>
    <t>GEOTEXTIL NT 2500 o 501 NT</t>
  </si>
  <si>
    <t>GEOTEXTIL NT 2000 o 451 NT</t>
  </si>
  <si>
    <t>dm3</t>
  </si>
  <si>
    <t>GEOMEMBRANA HDPE 30MIL (0.75MM) PARA SEPARACION SUBRASANTE/CAPAS GRANULARES (INCLUYE SUMINISTRO E INSTALACIÓN)</t>
  </si>
  <si>
    <t>SELLANTE ELASTOMERICO CON BASE EN POLIURETANO</t>
  </si>
  <si>
    <t>IMPRIMANTE Y PUENTE DE ADHERENCIA</t>
  </si>
  <si>
    <t>CATALIZADOR BARRERA EPOXICA COMPONENTE B</t>
  </si>
  <si>
    <t>EPOXICO PARA ANCLAJE DE ALTA RESISTENCIA (Unidad 600cc-900g)</t>
  </si>
  <si>
    <t>LADRILLO TOLETE RECOCIDO 24x12x6</t>
  </si>
  <si>
    <t>LADRILLO TOLETE COMUN</t>
  </si>
  <si>
    <t>BLOQUE PARA CAMARA TELEFONICA ETB</t>
  </si>
  <si>
    <t>ADOQUIN DE CONCRETO A25 (200x100x60mm)</t>
  </si>
  <si>
    <t>BLOQUE PARA CAMARA TELEFONICA EPM -TELECOM</t>
  </si>
  <si>
    <t>BLOQUE No. 5</t>
  </si>
  <si>
    <t>BLOQUE PERFORADO 15X20X40</t>
  </si>
  <si>
    <t>BANCA EN CONCRETO CON ESPALDAR M30</t>
  </si>
  <si>
    <t>CICLO-PARQUEADERO M100</t>
  </si>
  <si>
    <t>BANCA MODULAR EN CONCRETO M40</t>
  </si>
  <si>
    <t>PARADERO EN ACERO INOXIDABLE M10 (INSTALADO)</t>
  </si>
  <si>
    <t>CICLO-PARQUEADERO M101</t>
  </si>
  <si>
    <t>BOLARDO BAJO EN HIERRO M62</t>
  </si>
  <si>
    <t>CANECA EN ACERO INOXIDABLE TIPO BARCELONA</t>
  </si>
  <si>
    <t>LOSETA PREFABRICADA A60 (400x200x60mm)</t>
  </si>
  <si>
    <t>SARDINEL ESPECIAL A100 - RAMPA A (600x200x500mm)</t>
  </si>
  <si>
    <t>CAÑUELA PREFABRICADA A120 (800x300x225mm)</t>
  </si>
  <si>
    <t>SARDINEL BAJO A85 - RAMPAS (800x200x350mm)</t>
  </si>
  <si>
    <t>SARDINEL ALTO RAMPA A86</t>
  </si>
  <si>
    <t>SEÑAL DOBLE CARA PARA CICLORUTA PARAL 3m</t>
  </si>
  <si>
    <t>ESTOPEROL 10 cm x 3 cm</t>
  </si>
  <si>
    <t>HITO DE 75cm DE ALTURA Y 8cm DE DIAMETRO CON REFLECTIVOS DE COLOR AMARILLO</t>
  </si>
  <si>
    <t>BORRADO SEÑALIZACIÓN VIAL TIPO FRESADO CON MÁQUINA BERTELLI O SIMILAR</t>
  </si>
  <si>
    <t>TACHA REFLECTIVA BIDIRECCIONAL</t>
  </si>
  <si>
    <t>RESALTO EN CAUCHO DE L=1m, ANCHO 30cm, ALTO 4.5cm (INCLUYE PERNOS)</t>
  </si>
  <si>
    <t>DELINEADORES TIPO B 0.78 x 0.20 x 0.15 (Incluye tornillos)</t>
  </si>
  <si>
    <t>DELINEADORES TIPO C 0.405 x 0.15 x 0.085 (Incluye tornillos)</t>
  </si>
  <si>
    <t>SEÑAL VERTICAL UNA CARA PARA CICLORUTA PARAL 3m, ÁNGULO DE 2x1/4x3m LAMINA CAL. 16 PINTADA POR UNA CARA 0.60m x 0.60m o 0.75m x 0.75m</t>
  </si>
  <si>
    <t>SEÑAL VERTICAL GRUPO DE INFORMATIVAS TIPO RECTANGULO (60cm x 75cm)</t>
  </si>
  <si>
    <t>RECUBRIMIENTO BARRERA EPOXICO</t>
  </si>
  <si>
    <t>CATALIZADOR ESMALTE  URETANO (COMPONENTE B)</t>
  </si>
  <si>
    <t>DISOLVENTE EPOXICO</t>
  </si>
  <si>
    <t>DISOLVENTE URETANO</t>
  </si>
  <si>
    <t>IMPRIMANTE EPOXICO RICO EN ZINC</t>
  </si>
  <si>
    <t>CATALIZADOR PARA IMPRIMANTE EPOXICO RICO EN ZINC</t>
  </si>
  <si>
    <t>ANTICORROSIVO CROMATO DE ZINC</t>
  </si>
  <si>
    <t>PLASTICO EN FRIO (INCLUYE CATALIZADOR) - PINTURA PARA TRAFICO</t>
  </si>
  <si>
    <t>PINTURA ACRÍLICA BASE SOLVENTE AMARILLO / BLANCO PARA DEMARCACION - PINTUTRAFICO</t>
  </si>
  <si>
    <t>PINTURA ACRÍLICA BASE SOLVENTE AZUL / ROJO PARA DEMARCACION - PINTURA PARA TRAFICO</t>
  </si>
  <si>
    <t>IMPRIMANTE NEGRO MATE - ACRILICO BASE SOLVENTE - PINTURA PARA TRAFICO</t>
  </si>
  <si>
    <t>PLANCHON EN ORDINARIO 4.90 X 0.18 X 0.04</t>
  </si>
  <si>
    <t>REPISA EN ORDINARIO 2.90 X 0.08 X 0.04</t>
  </si>
  <si>
    <t>CERCO EN ORDINARIO 4.90 X 0.08 X 0.08</t>
  </si>
  <si>
    <t>TABLA BURRA EN ORDINARIO 2.90 X 0.23 X 0.025</t>
  </si>
  <si>
    <t>LISTON EN ORDINARIO 3.00 X 0.10 X 0.018</t>
  </si>
  <si>
    <t>LIMATON 3.00 M</t>
  </si>
  <si>
    <t>LIMATON 4.00 M</t>
  </si>
  <si>
    <t>VARA DE CORREDOR 3.0 M</t>
  </si>
  <si>
    <t>FORMALETA MADERA SUMIDEROS</t>
  </si>
  <si>
    <t>PLANCHON PARA ANDAMIO</t>
  </si>
  <si>
    <t>PARAL LARGO (2.0m A 2.50m)</t>
  </si>
  <si>
    <t>FORMALETA METÁLICA (CONCRETO HIDRÁULICO)</t>
  </si>
  <si>
    <t>BAÑO TIPO FLUSHING</t>
  </si>
  <si>
    <t>CEPILLO INDUSTRIAL DE NYLON CON CABO DE 35CM A 42CM X 9CM X 17CM</t>
  </si>
  <si>
    <t>CARRETILLA  RUEDA NEUMATICA PLATON METALICO CAPACIDAD CINCO PIES CUBICOS MANGO MADERA TIPO BUGGY</t>
  </si>
  <si>
    <t>BARRA DE 18LB CON PUNTA Y PALA 150CM X 10CM</t>
  </si>
  <si>
    <t>SERRUCHO DE 20" DIENTE ENDURECIDO</t>
  </si>
  <si>
    <t>MARTILLO DE BOLA DE 2LB</t>
  </si>
  <si>
    <t>EXTINTOR POLVO QUIMICO SECO DE 20LB TIPO ABC METALICO CON GANCHO Y AVISO</t>
  </si>
  <si>
    <t>CARTUCHO VAPORES ORGANICOS</t>
  </si>
  <si>
    <t>CAJILLA PLASTICA Y TAPA EN POLIPROPILENO PARA MEDIDOR.</t>
  </si>
  <si>
    <t>CINTA MÉTRICA DE 30 MT</t>
  </si>
  <si>
    <t>TORNILLO. INCLUYE TUERCA Y ARANDELA</t>
  </si>
  <si>
    <t>OTROS MATERIALES Y ACCESORIOS</t>
  </si>
  <si>
    <t>PALA REDONDA  2 CON CABO</t>
  </si>
  <si>
    <t>FILTRO CONTRA POLVO PARA RESPIRADORES</t>
  </si>
  <si>
    <t>PUNTILLA GRAPA</t>
  </si>
  <si>
    <t>MARCO Y TAPA PARA CAJA DE INSPECCIÓN 0.5x0.5m</t>
  </si>
  <si>
    <t>MARCO Y TAPA CAJA PASO SENCILLA ANDEN ETB</t>
  </si>
  <si>
    <t>MARCO Y TAPAS CAJA PASO DOBLE ANDEN ETB</t>
  </si>
  <si>
    <t>MARCO Y TAPA CIRCULAR CAMARA INSPECCIÓN ETB PL0025</t>
  </si>
  <si>
    <t>MARCO Y TAPA CIRCULAR CAJA VEHICULAR CODENSA CS280</t>
  </si>
  <si>
    <t>MARCO Y TAPA CAJA INSPECCION AP / BT CODENSA CS274</t>
  </si>
  <si>
    <t>MARCO Y TAPA CAJA PASO SENCILLA EN CALZADA ETB</t>
  </si>
  <si>
    <t>MARCO Y TAPAS CAJA PASO DOBLE EN CALZADA ETB</t>
  </si>
  <si>
    <t>MARCO Y TAPAS CAJA INSPECCION DOBLE CODENSA CS276</t>
  </si>
  <si>
    <t>AROBASE AROTAPA HF TIPO 1 EAAB NP-024</t>
  </si>
  <si>
    <t>MARCO Y TAPA CIRCULAR TELECOM CT-014 (F)</t>
  </si>
  <si>
    <t>MARCO Y TAPA CAMARA F1 TELECOM CT-043 (F)</t>
  </si>
  <si>
    <t>MARCO Y TAPAS CAMARA DOBLE F1 TELECOM CT-044 (F)</t>
  </si>
  <si>
    <t>MARCO Y TAPA CAMARA F2 TELECOM CT-053 (F)</t>
  </si>
  <si>
    <t>PLAQUETA TIPO REJILLA (PEATONAL)</t>
  </si>
  <si>
    <t>JUEGO DE ARO Y TAPA EN HF PARA CAMARA T-13 Y T-14 NORMA ETB</t>
  </si>
  <si>
    <t>JGO</t>
  </si>
  <si>
    <t>SOLDADURA SOLVENTE PARA PVC (1/4 GLN)</t>
  </si>
  <si>
    <t>LIMPIADOR (1/4 GLN)</t>
  </si>
  <si>
    <t>SOLDADURA DE ESTAÑO ROLLO DE 250 GR. 1/16"</t>
  </si>
  <si>
    <t>LB</t>
  </si>
  <si>
    <t>SOLDADURA EXOTERMICA</t>
  </si>
  <si>
    <t>GR</t>
  </si>
  <si>
    <t>TUBO CERRAMIENTO NEGRO 2" 1.9mm</t>
  </si>
  <si>
    <t>TUBO CERRAMIENTO  NEGRO 1/2" 1.9 mm</t>
  </si>
  <si>
    <t>ÁNGULO METÁLICO</t>
  </si>
  <si>
    <t>PLATINA METALICA</t>
  </si>
  <si>
    <t>LAMINA HR A-36</t>
  </si>
  <si>
    <t>TORNILLO (Kg)</t>
  </si>
  <si>
    <t>LAMINA ALFAJOR</t>
  </si>
  <si>
    <t>TUERCAS POR KG</t>
  </si>
  <si>
    <t>GRAMA</t>
  </si>
  <si>
    <t>TIERRA NEGRA</t>
  </si>
  <si>
    <t>EUCALIPTO POMARROSO H=1.5mt (Incluye siembra caja, tierra, abono y tutor)</t>
  </si>
  <si>
    <t>JAZMIN CHINO H= 1.5 mt (Incluye siembra,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</si>
  <si>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</si>
  <si>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</si>
  <si>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</si>
  <si>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</si>
  <si>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</si>
  <si>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</si>
  <si>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YARUMO H= 1.5 mt. INCLUYE SIEMBRA, CAJA, TIERRA, ABONO Y TUTOR</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</si>
  <si>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</si>
  <si>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</si>
  <si>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</si>
  <si>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</si>
  <si>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BOTA DE CAUCHO, CINTA AMARILLA, PUNTERA Y PLANTILLA EN ACERO</t>
  </si>
  <si>
    <t>MASCARILLA DESECHABLE CON VALVULA CONTRA POLVO Y PARTICULAS NO TOXICAS</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</si>
  <si>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</si>
  <si>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</si>
  <si>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</si>
  <si>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</si>
  <si>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</si>
  <si>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</si>
  <si>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</si>
  <si>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RESPIRADOR PARA GASES DOBLE SIN CARTUCHO</t>
  </si>
  <si>
    <t>GUANTE CAUCHO NEGRO CORRUGADO CALIBRE 35</t>
  </si>
  <si>
    <t>OVEROL EN DRILL DOS PIEZAS, CAMISA Y PANTALÓN</t>
  </si>
  <si>
    <t>IMPRESIÓN HOJA CARTA, A 1X0 TINTAS EN PAPEL BOND DE 75 GR.</t>
  </si>
  <si>
    <t>PORTÁTILES - Procesador minimo: intel, Core i3 4005U, celeron o similar, Memoria RAM de 4 GB(2x2048 MB) Disco duro de 500gb a 7200 rpm Pantalla LED HP BrightView widescreen alta definición con 35,6 cm</t>
  </si>
  <si>
    <t>SILLA PLÁSTICA SIN BRAZOS</t>
  </si>
  <si>
    <t>TUBERÍA DE ACERO GALVANIZADO 1"</t>
  </si>
  <si>
    <t>TUBERIA DE ACERO GALVANIZADO 1/2"</t>
  </si>
  <si>
    <t>SEMÁFORO PEATONAL DE POLICARBONATO (2x200), LENTES DE POLICARBONATO DE 8", DOS LUCES, SISTEMA DE ILUMINACIÓN A LEDS.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</si>
  <si>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</si>
  <si>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</si>
  <si>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</si>
  <si>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SEMAFORO (3x200) LENTES DE POLICARBONATO DE 8" BICICLETA LUCES. SISTEMA ILUMINACION A LEDS COMPATIBILIDAD C800/900 PARA FIJACION A MASTIL. INCL ELEMENTOS DE FIJACION</t>
  </si>
  <si>
    <t>DETECTORES DE DEMANDA PEATONAL (BOTONES) NO INCLUYE CABLES</t>
  </si>
  <si>
    <t>SONORIZADORES PARA INVIDENTES</t>
  </si>
  <si>
    <t>POSTE TIPO MÉNSULA T2 (4.50m) EN TUBO SCH 40 GALVANIZADO Y PINTADO.</t>
  </si>
  <si>
    <t>POSTE TIPO MÉNSULA T2 (6.50m)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</si>
  <si>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</si>
  <si>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</si>
  <si>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</si>
  <si>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</si>
  <si>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PLEGABLES DE SOSTENIBILIDAD EN TRES CUERPOS TAMAÑO CARTA A 4X4 TINTAS EN PROPALCOTE.</t>
  </si>
  <si>
    <t>VOLANTES TAMAÑO 1/2 CARTA POLICROMÍA COTE DE 115 GR.</t>
  </si>
  <si>
    <t>No.</t>
  </si>
  <si>
    <t>UTILIDAD</t>
  </si>
  <si>
    <t>SUBDIRECCIÓN GENERAL DE DESARROLLO URBANO</t>
  </si>
  <si>
    <t>DIRECCIÓN TÉCNICA DE PROYECTOS</t>
  </si>
  <si>
    <t>Proyectos</t>
  </si>
  <si>
    <t>2.0</t>
  </si>
  <si>
    <t>PERSONAL PROFESIONAL (Ingenieros y Otros)</t>
  </si>
  <si>
    <t>E</t>
  </si>
  <si>
    <t>CANT.</t>
  </si>
  <si>
    <t>PERSONAL TÉCNICO Y PERSONAL AUXILIAR</t>
  </si>
  <si>
    <t>N/A</t>
  </si>
  <si>
    <t>IMPUESTOS</t>
  </si>
  <si>
    <t>Contribución Especial (Impuesto de Guerra Ley 1738 DIC18-2014 prorroga 4 años)</t>
  </si>
  <si>
    <t>ICA (Ley 14 6jul1983, Res 219 25feb2004)</t>
  </si>
  <si>
    <t>GMF (Ley 1739 23dic2014 modifica el Estatuto Tributario)</t>
  </si>
  <si>
    <t>Estampilla pro personas Mayores (Acuerdo 645 de 9 de junio de 2016)</t>
  </si>
  <si>
    <t>GARANTIA UNICA</t>
  </si>
  <si>
    <t>Cumplimiento</t>
  </si>
  <si>
    <t>Salarios y Prestaciones Sociales</t>
  </si>
  <si>
    <t>Buen Manejo de Anticipo</t>
  </si>
  <si>
    <t>Predios, labores y Operaciones- Vigencia (Decreto 1082 de 2015 Sección III)</t>
  </si>
  <si>
    <t>Estampilla Unipedagógica (Dec 584 de 19 dic 2014)</t>
  </si>
  <si>
    <t>Estampilla procultura (Acuerdo 187  20 dic 2005)</t>
  </si>
  <si>
    <t>FACTOR MULTIPLICADOR</t>
  </si>
  <si>
    <t>PRELIMINARES</t>
  </si>
  <si>
    <t>REDES SECAS</t>
  </si>
  <si>
    <t>COSTO TOTAL DEL PROYECTO</t>
  </si>
  <si>
    <t>PRESUPUESTO TOTAL (IVA INCLUIDO):</t>
  </si>
  <si>
    <t>ESPECIALISTAS Y/O PROFESIONALES</t>
  </si>
  <si>
    <t>SIG - CAD</t>
  </si>
  <si>
    <t>PERSONAL ADMINISTRATIVO</t>
  </si>
  <si>
    <t>SUBTOTAL 1</t>
  </si>
  <si>
    <t>COSTOS OPERACIONALES</t>
  </si>
  <si>
    <t xml:space="preserve">ALQUILER EQUIPO, SUMINISTROS Y OTROS ELEMENTOS </t>
  </si>
  <si>
    <t>COSTO UNITARIO SIN IVA ($)</t>
  </si>
  <si>
    <t>SUBTOTAL 2</t>
  </si>
  <si>
    <t>ACTIVIDADES A PRECIO UNITARIO</t>
  </si>
  <si>
    <t>COSTO UNITARIO SIN IVA($)</t>
  </si>
  <si>
    <t>IVA 19%</t>
  </si>
  <si>
    <t>SISTEMA DE GESTIÓN AMBIENTAL, SEGURIDAD Y SALUD EN EL TRABAJO</t>
  </si>
  <si>
    <t>EJECUCIÓN DE DISEÑOS:</t>
  </si>
  <si>
    <t xml:space="preserve">GESTIÓN EN SEGURIDAD Y SALUD EN EL TRABAJO </t>
  </si>
  <si>
    <t>ÍTEMS</t>
  </si>
  <si>
    <t>UN.</t>
  </si>
  <si>
    <t>VALOR UNITARIO (INCLUYE IVA)</t>
  </si>
  <si>
    <t>E1</t>
  </si>
  <si>
    <t>SEGURIDAD Y SALUD EN EL TRABAJO</t>
  </si>
  <si>
    <t>EXÁMENES OCUPACIONALES</t>
  </si>
  <si>
    <t>SUBTOTAL DEL PROGRAMA</t>
  </si>
  <si>
    <t>SUBTOTAL COMPONENTE E</t>
  </si>
  <si>
    <t>TOTAL COSTOS ESTIMADOS SEGURIDAD Y SALUD EN EL TRABAJO</t>
  </si>
  <si>
    <t>ESPECIALISTA EN REDES HIDROSANITARIAS</t>
  </si>
  <si>
    <t>COMPONENTE A - PERSONAL</t>
  </si>
  <si>
    <t>ESPECIFICACIÓN</t>
  </si>
  <si>
    <t>CAT</t>
  </si>
  <si>
    <t>CANT</t>
  </si>
  <si>
    <t>DEDIC 
H/MES</t>
  </si>
  <si>
    <t>TOTAL DEDIC H/PROY</t>
  </si>
  <si>
    <t>VALOR UNITARIO</t>
  </si>
  <si>
    <t>TOTAL ACTIVIDAD</t>
  </si>
  <si>
    <t>ESPECIALISTA AMBIENTAL</t>
  </si>
  <si>
    <t>BRIGADA DE ORDEN, ASEO Y LIMPIEZA</t>
  </si>
  <si>
    <t>SUBTOTAL COMPONENTE A</t>
  </si>
  <si>
    <t>MANEJO DE MATERIALES DE CONSTRUCCIÓN</t>
  </si>
  <si>
    <t>MANEJO INTEGRAL DE RESIDUOS SÓLIDOS</t>
  </si>
  <si>
    <t>DEMARCACIÓN DEL ÁREA DE TRABAJO</t>
  </si>
  <si>
    <t>PROTECCIÓN DE SUMIDEROS</t>
  </si>
  <si>
    <t>SUBTOTAL COMPONENTE D</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</si>
  <si>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</si>
  <si>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MANEJO SEÑALIZACIÓN FRENTE DE OBRA</t>
  </si>
  <si>
    <t>A.I.U.</t>
  </si>
  <si>
    <t>COMPONENTE</t>
  </si>
  <si>
    <t>Unidad</t>
  </si>
  <si>
    <t>Valor Unitario</t>
  </si>
  <si>
    <t>Factor prestacional</t>
  </si>
  <si>
    <t>Dedicación H/Mes</t>
  </si>
  <si>
    <t>Plazo (Meses)</t>
  </si>
  <si>
    <t>Dedicación Total (Meses)</t>
  </si>
  <si>
    <t>Subtotal</t>
  </si>
  <si>
    <t>Componente A. Personal Profesional de Gestión Social</t>
  </si>
  <si>
    <t>A.1</t>
  </si>
  <si>
    <t>Cantidad Obra</t>
  </si>
  <si>
    <t>B.1</t>
  </si>
  <si>
    <t>Programa de Información</t>
  </si>
  <si>
    <t>B.1.1</t>
  </si>
  <si>
    <t>B.2</t>
  </si>
  <si>
    <t>B.2.1</t>
  </si>
  <si>
    <t>B.3</t>
  </si>
  <si>
    <t>Cantidad</t>
  </si>
  <si>
    <t>Dedicación Mes</t>
  </si>
  <si>
    <t>B.3.1</t>
  </si>
  <si>
    <t>B.3.1.1</t>
  </si>
  <si>
    <t>B.3.1.3</t>
  </si>
  <si>
    <t>B.3.1.4</t>
  </si>
  <si>
    <t>AIU</t>
  </si>
  <si>
    <t>CONTROL DE INVERSIÓN PLAN DE MANEJO DE TRÁFICO</t>
  </si>
  <si>
    <t>TIEMPO</t>
  </si>
  <si>
    <t>F.P.</t>
  </si>
  <si>
    <t>CANT TOTAL</t>
  </si>
  <si>
    <t>Und</t>
  </si>
  <si>
    <t>Cant</t>
  </si>
  <si>
    <t xml:space="preserve">PERSONAL </t>
  </si>
  <si>
    <t>PERSONAL PROFESIONAL</t>
  </si>
  <si>
    <t>ESPECIALISTA EN TRÁNSITO Y TRANSPORTE</t>
  </si>
  <si>
    <t>PALETERO</t>
  </si>
  <si>
    <t>OTROS</t>
  </si>
  <si>
    <t>SEÑALIZACION TEMPORAL</t>
  </si>
  <si>
    <t>SUB TOTAL</t>
  </si>
  <si>
    <t>A.I.U</t>
  </si>
  <si>
    <t>VR TOTAL</t>
  </si>
  <si>
    <t>CÁLCULO DE ESTUDIOS Y DISEÑOS</t>
  </si>
  <si>
    <t>MATRIZ PARA CÁLCULO DE AIU- AMBIENTAL</t>
  </si>
  <si>
    <t>no modificar</t>
  </si>
  <si>
    <t>EJECUCIÓN DE OBRA</t>
  </si>
  <si>
    <t>EJECUCIÓN DE OBRAS</t>
  </si>
  <si>
    <t>SUBTOTAL</t>
  </si>
  <si>
    <t>PRESUPUESTO GENERAL DE OBRAS</t>
  </si>
  <si>
    <t>DIRECTOR/COORDINACIÓN</t>
  </si>
  <si>
    <t>MATRIZ PARA CÁLCULO DE AIU- TRANSITO (PMT)</t>
  </si>
  <si>
    <t>SOLDADURA E-7018 x 1/8"</t>
  </si>
  <si>
    <t>NEOPRENO - APOYO EN CAUCHO NEOPRENO. DUREZA 60 REFORZADA CON 2 PLATINAS DE 1/4"</t>
  </si>
  <si>
    <t>INGENIERO RESIDENTE DE OBRA</t>
  </si>
  <si>
    <t>ESPECIALISTA EN URBANISMO Y ESPACIO PÚBLICO</t>
  </si>
  <si>
    <t>ESPECIALISTA EN GEOTECNIA</t>
  </si>
  <si>
    <t>PERSONAL CAMPO</t>
  </si>
  <si>
    <t>1 persona</t>
  </si>
  <si>
    <t>Personas</t>
  </si>
  <si>
    <t>MASCARILLA DESECHABLE (bolsa 100 unidades)</t>
  </si>
  <si>
    <t>TOTAL PERSONAL</t>
  </si>
  <si>
    <t>INSUMO SOCIAL</t>
  </si>
  <si>
    <t>OTROS INSUMOS</t>
  </si>
  <si>
    <t>B.3.1.6</t>
  </si>
  <si>
    <t>B.3.1.7</t>
  </si>
  <si>
    <t>B.3.1.8</t>
  </si>
  <si>
    <t>Estabilidad de la Obra</t>
  </si>
  <si>
    <t>OTRO PERSONAL</t>
  </si>
  <si>
    <t>SUMINISTRO DE CONECTORES DE CORTANTES O PLATINAS EN ACERO A-36. (INCLUYE MATERIAL, CORTE CON TORTUGA, TRANSPORTES REQUERIDOS DESDE ALMACÉN A TALLER Y A OBRA)</t>
  </si>
  <si>
    <t>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t>
  </si>
  <si>
    <t>REPARACIÓN DE BARANDAS EXISTENTES. INCLUYE LIMPIEZA, MORTERO DE REPARACIÓN, INHIBIDOR DE CORROSIÓN, PINTURA ANTICARBONATACIÓN, SUMINISTRO DE MANO DE OBRA, EQUIPOS Y MANEJO DE DESPERDICIOS.</t>
  </si>
  <si>
    <t>GEOMALLA FORTGRID BX-50. SUMINISTRO E INSTALACIÓN.</t>
  </si>
  <si>
    <t>MEZCLA ASFÁLTICA DENSA EN CALIENTE MD12 con Cemento Asfáltico 60-70 (Suministro, Extendido, Nivelación y Compactación con vibrocompactador y compactador de llantas)</t>
  </si>
  <si>
    <t>JUNTA DE DILATACIÓN TRAMOS 1.00 m (MOVIMIENTO +/- 25 mm)</t>
  </si>
  <si>
    <t>SEÑAL CICLORUTA SIC-02. TABLERO 67,03cm x 28,04cm REFLECTIVO DE ALTA INTENSIDAD, PEDESTAL CIRCULAR GALVANIZADO DE 2" Y 2mm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</si>
  <si>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</si>
  <si>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</si>
  <si>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5. SUBTOTAL</t>
  </si>
  <si>
    <t>VALOR TOTAL ( SUBTOTAL 5 + 6 )</t>
  </si>
  <si>
    <t>6. SUBTOTAL</t>
  </si>
  <si>
    <t>EXPLORACIÓN DE SUELOS Y ENSAYOS DE LABORATORIO</t>
  </si>
  <si>
    <t>COSTOS ESTIMADOS PARA ENSAYOS DE LABORATORIO</t>
  </si>
  <si>
    <t>RECOP-ANALIS INF</t>
  </si>
  <si>
    <t xml:space="preserve">ESPECIALISTA FORESTAL </t>
  </si>
  <si>
    <t>KIT BRIGADA DE ASEO Y LIMPIEZA</t>
  </si>
  <si>
    <t>SEÑALIZACIÓN INTERNA DE EXCAVACIONES, POZOS, VACÍOS</t>
  </si>
  <si>
    <t>TARIFA</t>
  </si>
  <si>
    <t>TRANSPORTE TUBERIA Y PREFABRICADOS</t>
  </si>
  <si>
    <t>COSTOS ESTIMADOS PARA COMPENSACIONES A SDA</t>
  </si>
  <si>
    <t>FORMALETA PARAL CORTO-CAMILLA  0.73x1.4m (M2)</t>
  </si>
  <si>
    <t>MARCO Y TAPA CAJA INSPECCION SENCILLA CODENSA CS 275</t>
  </si>
  <si>
    <t>CORTADORA DE CONCRETO (SIN DISCO). INCLUYE COMBUSTIBLE</t>
  </si>
  <si>
    <t>PLACA CUBIERTA POZO D=1.70m, e=0.25m - EAAB</t>
  </si>
  <si>
    <t>TUBERIA PVC DRENAJE D=100 mm (EN ROLLO CON FILTRO)</t>
  </si>
  <si>
    <t>MEZCLA ASFÁLTICA DENSA EN CALIENTE MD12 CON CEMENTO ASFÁLTICO 80-100</t>
  </si>
  <si>
    <t>DISCO DIAMANTADO ASFALTO-CONCRETO 14"/350mm, cortes aprox. 1.600 a 1.800 mts. de profundidad máxima hasta 100mm.</t>
  </si>
  <si>
    <t>POSTE ROLLIZO D= 12cm a 15cm</t>
  </si>
  <si>
    <t>DISEÑO DE MEZCLAS ASFALTICAS METODO MARSHALL.</t>
  </si>
  <si>
    <t>VÍDEO BEAM - ALQUILER POR DIA</t>
  </si>
  <si>
    <t>DISPENSADOR DE JABÓN METÁLICO DE 1 LT</t>
  </si>
  <si>
    <t>ALQUILER DÍA - CAMPERO PICK-UP, CAMIONETA DE 1300-2000cc - TARIFA PLENA</t>
  </si>
  <si>
    <t>FORMALETA PARA CONCRETOS - MADERA (ESTRUCTURAS ENTERRADAS - UN (1) USO)</t>
  </si>
  <si>
    <t>M2/DIA</t>
  </si>
  <si>
    <t>TUBERIA PVC PRESIÓN 1" RDE 21</t>
  </si>
  <si>
    <t>CURVA CONDUIT GALVANIZADA IMC 2"</t>
  </si>
  <si>
    <t>ALQUILER MES - EQUIPO DE TOPOGRAFÍA (Incluye tránsito, nivel y elementos complementarios).</t>
  </si>
  <si>
    <t>ALQUILER MES - LABORATORIO - Estudios (Equipo completo)</t>
  </si>
  <si>
    <t>ALQUILER DÍA - CAMIÓN O SIMILAR &gt; 2000 cc  -  TARIFA PLENA</t>
  </si>
  <si>
    <t>ALQUILER DÍA - VEHÍCULOS CON CAPACIDAD DE CARGA DE 3 TONELADAS O MAS - TARIFA PLENA</t>
  </si>
  <si>
    <t>TRANSPORTE DE EQUIPO MENOR A UNA TONELADA POR VIAJE. INCLUYE ESCOLTA</t>
  </si>
  <si>
    <t>GRUA REMOLQUE. INCLUYE CONDUCTOR Y COMBUSTIBLE. INCLUYE MOVILIZACIÓN Y DESMOVILIZACIÓN</t>
  </si>
  <si>
    <t>CARROTANQUE IRRIGADOR DE AGUA - VIAJE</t>
  </si>
  <si>
    <t>ALQUILER MES - ARRIENDO OFICINA INCL. ADMINISTRACIÓN, SERVICIOS PÚBLICOS, COMUNICACIONES</t>
  </si>
  <si>
    <t>ALQUILER MES - CAMPAMENTOS INCL. SERVICIOS PÚBLICOS PROVISIONALES</t>
  </si>
  <si>
    <t>ACERO ESTRUCTURAL PARA PUENTE PEATONAL TIPO TRANSMILENIO. Suministro, fabricación, transporte y montaje de estructura metálica con el siguiente esquema de protección y pintura:(Guía 6.7.1) Ver observ.</t>
  </si>
  <si>
    <t>GEOMALLA FORTGRID BX-50</t>
  </si>
  <si>
    <t>TUBERIA CONDUIT GALVANIZADA IMC D=2"</t>
  </si>
  <si>
    <t>UNIÓN CONDUIT GALVANIZADA IMC D=2"</t>
  </si>
  <si>
    <t>TUBO CONDUIT GALVANIZADO IMC 3/4"</t>
  </si>
  <si>
    <t>UNIÓN CONDUIT GALVANIZADO IMC 3/4"</t>
  </si>
  <si>
    <t>JUNTA DE DILATACIÓN - TRAMOS DE 1.00 m (Movimiento +/- 25 mm)</t>
  </si>
  <si>
    <t>RAJÓN = 6" A 12" (15 - 30 cm)</t>
  </si>
  <si>
    <t>PASO PLÁSTICO EN POLIPROPILENO DE ALTO IMPACTO CON MATERIAL ORIGINAL. DE 0.40m DE ANCHO x 0.30m DE FONDO x 3.5cm DE GROSOR. Libre de todo mantenimiento de anticorrosivo de inmunizantes y de pintura.</t>
  </si>
  <si>
    <t>SEÑALIZACIÓN VERTICAL - SEÑAL CICLORUTA SIC-02. TABLERO 67,03cm x 28,04cm REFLECTIVO DE ALTA INTENSIDAD, PEDESTAL CIRCULAR GALVANIZADO DE 2" Y 2mm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</si>
  <si>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</si>
  <si>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</si>
  <si>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TARIFA MES - SERVICIO TELEFÓNICA LOCAL Y LIMITADA, INTERNET BANDA ANCHA ILIMITADA 50 MB ESTRATO 4</t>
  </si>
  <si>
    <t>TARIFA MES - EDICIÓN DE INFORME MENSUAL DE INTERVENTORÍA O CONSULTORÍA. Incluye 4 tapas plastificadas tamaño carta color blanco, con 6 tornillos, hojas de papel bond tamaño carta 75 gramos, 170 folios</t>
  </si>
  <si>
    <t>DEMOLICIÓN CONCRETO ESTRUCTURAL (Incluye Cargue manual). No incluye transporte y disposición final de sobrantes.</t>
  </si>
  <si>
    <t>MEZCLA ASFÁLTICA EN CALIENTE TIPO DENSO MD20 ASFALTO CONVENCIONAL 60-70 (Suministro, Extendido, Nivelación y Compactación con vibrocompactador y compactador de llantas)</t>
  </si>
  <si>
    <t>MEZCLA ASFÁLTICA EN CALIENTE TIPO DENSO MD12 ASFALTO CONVENCIONAL 80-100  (cemento asfáltico 80-100) (Suministro, Extendido, Nivelación y Compactación con Vibrocompactador y compactador de llantas)</t>
  </si>
  <si>
    <t>MEZCLA ASFÁLTICA EN CALIENTE TIPO DENSO MD10 ASFALTO CONVENCIONAL (Cemento asfáltico 80-100) (Suministro, Extendido, Nivelación y Compactación con vibrocompactador y compactador de llantas)</t>
  </si>
  <si>
    <t>MEZCLA ASFÁLTICA EN CALIENTE TIPO DENSO MD12 ASF CONVENCIONAL con Cemento Asfáltico 80-100 (Suministro, Extendido y Nivelación Manual y Compactación con vibrocompactador Benitin de 1 tonelada incluye operario y combustible)</t>
  </si>
  <si>
    <t>PISOS EN LOSETA PREFABRICADA A55 TÁCTIL ALERTA O A56 GUIA 40x40x6 cm. SUMINISTRO E INSTALACIÓN. (INCLUYE 4cm DE MORTERO 1:5 HECHO EN OBRA PARA BASE Y ARENA DE PEÑA PARA SELLO).</t>
  </si>
  <si>
    <t>ACOMETIDA DOMICILIARIA DE 1/2" CON COLLAR DE DERIVACION DE 4" x 1/2". SUMINISTRO E INSTALACION. (Incluye tuberia PF, registros y accesorios, longitud promedio de 6.5m, incluye cajilla en polipropileno para medidor)</t>
  </si>
  <si>
    <t>TUBERÍA SEMIPESADA IMC, DE 2" DE DIÁMETRO, EXPUESTA, CON SUS ACCESORIOS DE MONTAJE. (Incluye suministro e instalación)</t>
  </si>
  <si>
    <t>RELLENO EN ARENA DE RIO. INCLUYE TRANSPORTE, SUMINISTRO, EXTENDIDO MANUAL Y COMPACTACION.</t>
  </si>
  <si>
    <t>LAVADO DE ESTRUCTURA EN CONCRETO Y/O METÁLICAS. INCLUYE ALQUILER DE HIDROLAVADORA A GASOLINA PRESION 3200 PSI. INCLUYE ANDAMIO TUBULAR, PLANTA ELÉCTRICA, CARROTANQUE IRRIGADOR DE AGUA, COMBUSTIBLE Y MANO DE OBRA.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</si>
  <si>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</si>
  <si>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ESTABILIZACIÓN DE SUBRASANTE CON RAJÓN, INCLUYE EQUIPO DE COMPACTACIÓN (Suministro, extendido a mano, nivelación y compactación con retroexcavadora sobre oruga y benitín de 1 tonelada incluyen operario y combustible.</t>
  </si>
  <si>
    <t>BORDILLO PREFABRICADO A80 (Suministro e Instalación. Incluye 3cm Mortero de pega 2000 PSI y Nivelación del terreno con relleno en material seleccionado proveniente de excavación).</t>
  </si>
  <si>
    <t>Adecuación del punto IDU-Atención al ciudadano</t>
  </si>
  <si>
    <t>ALQUILER DE BARRICADA METÁLICA CON SEÑAL DE DESVÍO O VÍA CERRADA DE 2.40 m CINTA GRADO INGENIERÍA SHEETING</t>
  </si>
  <si>
    <t>% AJUSTES EYD</t>
  </si>
  <si>
    <t>Verificar</t>
  </si>
  <si>
    <t>VALOR OBRA</t>
  </si>
  <si>
    <t>VALOR CONSUL</t>
  </si>
  <si>
    <t>% CONS</t>
  </si>
  <si>
    <t>SUBTOTAL COSTOS PERSONAL</t>
  </si>
  <si>
    <t>SUBTOTAL OTROS COSTOS DIRECTOS</t>
  </si>
  <si>
    <t>COSTOS PERSONAL + OTROS COSTOS ESTIMADOS PMT</t>
  </si>
  <si>
    <t>TOTAL ESTUDIOS Y DISEÑOS</t>
  </si>
  <si>
    <t>COSTO ($) TOTAL HOMBRES ETAPA ESTUDIOS Y DISEÑOS</t>
  </si>
  <si>
    <t>TOTAL ($) COSTOS INSUMOS ETAPA ESTUDIOS Y DISEÑOS</t>
  </si>
  <si>
    <t>A.2</t>
  </si>
  <si>
    <t>Nombre</t>
  </si>
  <si>
    <t>RELLENO PARA REDES EN ARENA DE PEÑA (Suministro, Extendido, Humedecimiento y Compactación)</t>
  </si>
  <si>
    <t>RELLENO EN MATERIAL SELECCIONADO PROVENIENTE DE LA EXCAVACIÓN (Extendido manual, Humedecimiento y Compactación)</t>
  </si>
  <si>
    <t>BASE GRANULAR CLASE A (BG_A) (Suministro, Extendido, Nivelación, Humedecimiento y Compactación con vibrocompactador)</t>
  </si>
  <si>
    <t>RELLENO EN RECEBO COMUN (Suministro e instalación  Extendido manual, Humedecimiento y Compactación TRANSPORTE A 28 KM).</t>
  </si>
  <si>
    <t>SUBBASE GRANULAR PEATONAL SBG_PEA. SUMINISTRO, EXTENDIDO MANUAL, NIVELACIÓN, HUMEDECIMIENTO Y COMPACTACIÓN</t>
  </si>
  <si>
    <t>MATERIAL SELECCIONADO. SUMINISTRO, EXTENDIDO MANUAL, NIVELACIÓN, HUMEDECIMIENTO Y COMPACTACIÓN.</t>
  </si>
  <si>
    <t>TARIFA JORNAL - PERSONAL DE OBRA - AYUDANTE (Incluye Factor de Prestaciones)</t>
  </si>
  <si>
    <t>TARIFA JORNAL - PERSONAL DE OBRA - OFICIAL (Incluye Factor de Prestaciones)</t>
  </si>
  <si>
    <t>TARIFA HORA - PERSONAL DE OBRA - OFICIAL (Incluye Factor de Prestaciones)</t>
  </si>
  <si>
    <t>TARIFA HORA - PERSONAL DE OBRA - AYUDANTE (Incluye Factor de Prestaciones)</t>
  </si>
  <si>
    <t>TARIFA JORNAL - PERSONAL DE OBRA- TÉCNICO ELÉCTRICO (Incluye Factor de Prestaciones)</t>
  </si>
  <si>
    <t>TARIFA HORA - PERSONAL DE OBRA- TÉCNICO ELÉCTRICO (Incluye Factor de Prestaciones)</t>
  </si>
  <si>
    <t>TARIFA HORA - PERSONAL DE OBRA - PLOMERO (Incluye Factor de Prestaciones)</t>
  </si>
  <si>
    <t>EQUIVALENTE DE ARENA DE SUELOS Y AGREGADOS FINOS</t>
  </si>
  <si>
    <t>RESISTENCIA A LA DEGRADACIÓN DE LOS AGREGADOS GRUESOS DE TAMAÑOS MAYORES DE 19 mm (¾") POR ABRASIÓN E IMPACTO EN LA MÁQUINA DE LOS ÁNGELES (CON TRITURACIÓN DE AGREGADOS)</t>
  </si>
  <si>
    <t>DETERMINACIÓN EN EL LABORATORIO DEL CONTENIDO DE AGUA (HUMEDAD) DE MUESTRAS DE SUELO, ROCA Y MEZCLAS DE SUELO - AGREGADO</t>
  </si>
  <si>
    <t>DETERMINACIÓN DE LOS TAMAÑOS DE LAS PARTÍCULAS DE LOS SUELOS (GRANULOMETRÍA  POR TAMIZADO E HIDROMETRÍA)</t>
  </si>
  <si>
    <t>DETERMINACIÓN DE LOS FACTORES DE CONTRACCIÓN DE LOS SUELOS</t>
  </si>
  <si>
    <t>CBR DE SUELOS COMPACTADOS EN EL LABORATORIO (SUELOS GRANULARES)</t>
  </si>
  <si>
    <t>RESISTENCIA A LA COMPRESIÓN DE CILINDROS DE CONCRETO (MOLDEADOS O NÚCLEOS)</t>
  </si>
  <si>
    <t>ANALISIS GRANULOMETRICO  DE LOS AGREGADOS GRUESO Y FINO</t>
  </si>
  <si>
    <t>RESISTENCIA A LA DEGRADACIÓN DE LOS AGREGADOS DE TAMAÑOS MENORES DE 37.5 MM (1½") POR MEDIO DE LA MÁQUINA DE LOS ÁNGELES (SIN TRITURACIÓN DE LOS AGREGADOS)</t>
  </si>
  <si>
    <t>ÍNDICES DE APLANAMIENTO Y ALARGAMIENTO DE LOS AGREGADOS PARA CARRETERAS</t>
  </si>
  <si>
    <t>RESISTENCIA A LA FLEXIÓN DEL CONCRETO USANDO UNA VIGA SIMPLEMENTE APOYADA Y CARGADA EN LOS TERCIOS DE LA LUZ LIBRE</t>
  </si>
  <si>
    <t>CBR SOBRE MUESTRA INALTERADA (SUELOS COHESIVOS)</t>
  </si>
  <si>
    <t>MÓDULO RESILIENTE DE SUELOS Y AGREGADOS</t>
  </si>
  <si>
    <t>TARIFA JORNAL - PERSONAL DE OBRA - SOLDADOR (Incluye Factor de Prestaciones)</t>
  </si>
  <si>
    <t>TARIFA JORNAL - PERSONAL DE OBRA - OFICIAL HORARIO NOCTURNO (Incluye Factor de Prestaciones)</t>
  </si>
  <si>
    <t>PINTURA EN FRÍO PARA DEMARCACIÓN DE VÍAS. A= 12 cm. INCLUYE EQUIPO AUTOPROPULSADO Y MANO DE OBRA.</t>
  </si>
  <si>
    <t>TARIFA JORNAL - PERSONAL DE OBRA - OPERADOR EQUIPO DE ESPECIALIZACIÓN (Incluye Factor de Prestaciones)</t>
  </si>
  <si>
    <t>PINTURA EN FRÍO PARA DEMARCACIÓN DE VÍAS. INCLUYE EQUIPO MANUAL Y MANO DE OBRA.</t>
  </si>
  <si>
    <t>APLICACIÓN DE BICOMPONENTE (SPRAY O EXTRUSIÓN) INCLUYE EQUIPO Y MANO DE OBRA</t>
  </si>
  <si>
    <t>APLICACIÓN DE BICOMPONENTE (SPRAY O EXTRUSIÓN) INCLUYE EQUIPO Y MANO DE OBRA Y MICROESFERAS</t>
  </si>
  <si>
    <t>SELLADO DE JUNTAS (300 CC). Masilla elástica sellante de un componente, con base en poliuretano, con proceso de curado en presencia de humedad del ambiente. Norma ASTM C-920.</t>
  </si>
  <si>
    <t>TARIFA JORNAL - PERSONAL DE OBRA - OPERADOR EQUIPO DE SEÑALIZACIÓN HORARIO NOCTURNO (Incluye Factor de Prestaciones)</t>
  </si>
  <si>
    <t>TARIFA MES - PERSONAL TÉCNICO - AUXILIAR DE INGENIERÍA (No incluye Factor de Prestaciones)</t>
  </si>
  <si>
    <t>TARIFA MES - PERSONAL TÉCNICO - DIBUJANTE 2 (No incluye Factor de Prestaciones)</t>
  </si>
  <si>
    <t>TARIFA MES - PERSONAL TÉCNICO - LABORATORISTA INSPECTOR (No incluye Factor de Prestaciones)</t>
  </si>
  <si>
    <t>TARIFA MES - PERSONAL TÉCNICO - INSPECTOR 2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</si>
  <si>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</si>
  <si>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</si>
  <si>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</si>
  <si>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ADMINISTRATIVO - AUXILIAR ADMINISTRATIVO-ALMACENISTA (No incluye Factor de Prestaciones)</t>
  </si>
  <si>
    <t>TARIFA MES - PERSONAL ADMINISTRATIVO - SECRETARIA 2 (No incluye Factor de Prestaciones)</t>
  </si>
  <si>
    <t>DENSIDAD Y PESO UNITARIO DEL SUELO EN EL TERRENO POR EL MÉTODO DEL CONO Y ARENA</t>
  </si>
  <si>
    <t>TARIFA JORNAL - PERSONAL DE OBRA - PLOMERO ELECTRICISTA (Incluye Factor de Prestaciones)</t>
  </si>
  <si>
    <t>TARIFA HORA - PERSONAL DE OBRA - OPERARIO (Incluye Factor de Prestaciones)</t>
  </si>
  <si>
    <t>DETERMINACIÓN DE LA RESISTENCIA DEL AGREGADO GRUESO A LA DEGRADACIÓN POR ABRASIÓN, UTILIZANDO EL APARATO MICRO-DEVAL</t>
  </si>
  <si>
    <t>ANÁLISIS GRANULOMÉTRICO DE LOS AGREGADOS EXTRAÍDOS DE MEZCLAS ASFÁLTICAS</t>
  </si>
  <si>
    <t>RESISTENCIA A LA COMPRESIÓN DE ADOQUINES DE CONCRETO</t>
  </si>
  <si>
    <t>TARIFA MES - PERSONAL DE OBRA - AYUDANTE (No incluye Factor de Prestaciones)</t>
  </si>
  <si>
    <t>PINTURA PARA RECUBRIMIENTO ACRÍLICO, IMPERMEABLE, DECORATIVO, EN COLORES MONOCOMPONENTES, CON ACABADO MATE PARA SUPERFICIES EN CONCRETO, MORTERO O FIBROCEMENTO</t>
  </si>
  <si>
    <t>PINTURA (LÁTEX) ACRÍLICA BASE AGUA - Pintura base agua con tecnología acrílica avanzada de uso exterior que ofrece protección a rayos ultravioleta y factores climáticos.</t>
  </si>
  <si>
    <t>APIQUE MANUAL HASTA 2 M DE 1.5 M X 1.5 M - RELLENO Y ADECUACIÓN DEL SITIO - INCLUYE TRANSPORTE</t>
  </si>
  <si>
    <t>CODO 90° 1/4 CXE PVC SANITARIA D= 6"</t>
  </si>
  <si>
    <t>UNIÓN UNIVERSAL D=1"</t>
  </si>
  <si>
    <t>CODO 45° 1/8 CxE PVC SANITARIA D= 6"</t>
  </si>
  <si>
    <t>TAPÓN DE PRUEBA PVC SANITARIA D=6"</t>
  </si>
  <si>
    <t>SEÑAL EN POLIESTRIENO (30cm x 20cm) FOTOLUMINISCENTE - NORMA NTC - ISO</t>
  </si>
  <si>
    <t>SEÑAL EN POLIESTRIENO (30cm x 45cm) REFLECTIVO GRADO INGENIERÍA - NORMA ISO</t>
  </si>
  <si>
    <t>TUBO METÁLICO GALVANIZADO DE 3" CALIBRE 14</t>
  </si>
  <si>
    <t>AGREGADOS SELECCIONADOS (TAMAÑO MÁXIMO 1") BANDAS SONORAS REDUCE VELOCIDAD.</t>
  </si>
  <si>
    <t>RESINA TERMOPLÁSTICA - PINTURA TERMOPLÁSTICA</t>
  </si>
  <si>
    <t>CAMIÓN CON CALDERA PARA DERRETIR EL TERMOPLÁSTICO - Proyecto particular - Transmilenio de la Carrera 7 entre Calle 32 hasta la Calle 200.</t>
  </si>
  <si>
    <t>EQUIPO MANUAL APLICADOR (BANDAS SONORAS REDUCE VELOCIDAD) - Proyecto particular - Transmilenio de la Carrera 7 entre Calle 32 hasta la Calle 200.</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</si>
  <si>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</si>
  <si>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</si>
  <si>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DE TRÁFICO - IMPRIMANTE NEGRO</t>
  </si>
  <si>
    <t>PINTURA DE TRÁFICO - IMPRIMANTE NEGRO - Incluye suministro y aplicación</t>
  </si>
  <si>
    <t>DETERMINACIÓN LÍMITE LÍQUIDO, LÍMITE PLÁSTICO E ÍNDICE DE PLASTICIDAD DE SUELOS</t>
  </si>
  <si>
    <t>DETERMINACIÓN DEL POTENCIAL DE CAMBIO VOLUMÉTRICO DE UN SUELO EMPLEANDO EL APARATO DE LAMBE</t>
  </si>
  <si>
    <t>RELLENO PARA REDES EN SUBBASE GRANULAR B-200 (Suministro, Extendido, Humedecimiento y Compactación)</t>
  </si>
  <si>
    <t>RELLENO PARA ANDENES EN SUBBASE GRANULAR B-400 (Suministro, Extendido, Humedecimiento y Compactación)</t>
  </si>
  <si>
    <t>BASE GRANULAR BG-A (Suministro, Extendido, Nivelación, Humedecimiento y Compactación con vibrocompactador Benitin de 1 tonelada)</t>
  </si>
  <si>
    <t>BASE GRANULAR CLASE C (BG_C) (Suministro, Extendido, Nivelación, Humedecimiento y Compactación con vibrocompactador)</t>
  </si>
  <si>
    <t>BASE GRANULAR CLASE A (BG_A) (Suministro, Extendido Manual, Humedecimiento y Compactación)</t>
  </si>
  <si>
    <t>BASE GRANULAR CLASE C (BG_C) (Suministro, Extendido Manual, Humedecimiento y Compactación)</t>
  </si>
  <si>
    <t>SUBBASE GRANULAR CLASE C (SBG_C) (Suministro, Extendido Manual, Humedecimiento y Compactación)</t>
  </si>
  <si>
    <t>BASE GRANULAR CLASE C (BG_C) CON RECICLADO DE CONCRETO (Suministro, Extendido, Nivelación, Humedecimiento y Compactación con vibrocompactador)</t>
  </si>
  <si>
    <t>SUBBASE GRANULAR CLASE A (SBG_A) (Suministro, Extendido, Nivelación, Humedecimiento y Compactación con compactador neumático)</t>
  </si>
  <si>
    <t>CODO HD 22,5° EXTREMO LISO PARA PVC D=8" (Suministro e Instalación)</t>
  </si>
  <si>
    <t>PINTURA DE TRÁFICO - IMPRIMANTE NEGRO A=15cm. SUMINISTRO Y APLICACIÓN.</t>
  </si>
  <si>
    <t>PINTURA DE TRÁFICO - IMPRIMANTE NEGRO A=20cm. SUMINISTRO Y APLICACIÓN.</t>
  </si>
  <si>
    <t>PINTURA DE TRÁFICO - IMPRIMANTE NEGRO. SUMINISTRO Y APLICACIÓN.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</si>
  <si>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</si>
  <si>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</si>
  <si>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BARANDA METÁLICA M81 (instalado y pintado)</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</si>
  <si>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</si>
  <si>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</si>
  <si>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PAÑETE LISO O RÚSTICO 1:4 IMPERMEABILIZADO.  (Incluye suministro e instalación hecho en obra)</t>
  </si>
  <si>
    <t>CODO 45° CXE PVC SANITARIA D=6" (Incluye suministro e instalación).</t>
  </si>
  <si>
    <t>CAJA DE INSPECCIÓN. Medidas internas de  0.3mx0.3m medidas externas 0.50m x 0.50m (H=0.50m). Incluye Suministro y Construcción. Incluye Marco y Tapa. No Inc. Base y Cañuela)</t>
  </si>
  <si>
    <t>TAPÓN DE PRUEBA PVC SANITARIA D=6" (Incluye suministro e instalación)</t>
  </si>
  <si>
    <t>BANDAS SONORAS REDUCTORAS DE VELOCIDAD DE 3cm DE ALTURA, CONSTRUIDA CON GRAVILLA DE 1/2", PINTURA DE LARGA DURACIÓN BLANCA Y RESINA EPÓXICA</t>
  </si>
  <si>
    <t>PINTURA ACRÍLICA BASE AGUA (e=15mils. Incluye Suministro y Aplicación con Equipo. Incluye Microesferas).</t>
  </si>
  <si>
    <t>PINTURA EN PLASTICO EN FRIO METILMETACRILATO PARA MARCAS VIALES, SIN MICROESFERAS Y ESPESOR SECO SEGÚN NORMA NTC 4744. SUMINISTRO Y APLICACIÓN. (Cebras, Flechas, pictogramas, lineas de pare, senderos peatonales, achurados, etc).</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</si>
  <si>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</si>
  <si>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</si>
  <si>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TRANSPORTE Y DISPOSICIÓN FINAL DE ESCOMBROS EN SITIO AUTORIZADO (distancia de transporte 21 Km). A distancia mayor del acarreo libre (90 m) en sitio autorizado por la entidad Ambiental competente.</t>
  </si>
  <si>
    <t>TEE HD EXTREMO JUNTA HIDRÁULICA 12"x 6" (300 x 150 mm)</t>
  </si>
  <si>
    <t>TEE HD EXTREMO JUNTA HIDRÁULICA 8"x 8" (200x200mm)</t>
  </si>
  <si>
    <t>CODO HD JUNTA HIDRÁULICA PARA PVC 22.5°X6"</t>
  </si>
  <si>
    <t>TEE HD EXTREMO JUNTA HIDRÁULICA 6"x 4" (160 x 100 mm)</t>
  </si>
  <si>
    <t>TEE HD EXTREMO JUNTA HIDRÁULICA 12"x 4" (300 x 100 mm)</t>
  </si>
  <si>
    <t>CODO HD JUNTA HIDRAULICA PARA PVC 45ºX8"</t>
  </si>
  <si>
    <t>TEE HD EXTREMO JUNTA HIDRÁULICA 4"X4" (100x100mm)</t>
  </si>
  <si>
    <t>SEÑAL VERTICAL GRUPO DE PREVENTIVAS SR-38 Y SR-39 TIPO RECTÁNGULO (75cm x 25cm)</t>
  </si>
  <si>
    <t>UNION PVC (PRESION) EXTREMO LISO D=1"</t>
  </si>
  <si>
    <t>ENCUESTA DE PERCEPCIÓN CIUDADANA. Incl. formato de encuesta de percepción ciudadana, diseño de muestra y metodología de recolección en campo, base de datos en formato excel, presentación de resultados</t>
  </si>
  <si>
    <t>PLANTACIÓN DE ÁRBOL CEDRO H=1.5mt (Incluye siembra, caja, tierra abonada, tutor) SUMINISTRO Y SIEMBRA</t>
  </si>
  <si>
    <t>CODO HD JUNTA HIDRÁULICA PARA PVC 45ºX6"</t>
  </si>
  <si>
    <t>CODO HD EXTREMO JUNTA HIDRÁULICA PARA PVC 45ºX12"</t>
  </si>
  <si>
    <t>CODO HD EXTREMO JUNTA HIDRÁULICA PARA PVC 22.5ºX12"</t>
  </si>
  <si>
    <t>CODO HD EXTREMO JUNTA HIDRÁULICA PARA PVC 90ºX4"</t>
  </si>
  <si>
    <t>CODO HD EXTREMO JUNTA HIDRÁULICA PARA PVC 45ºX4"</t>
  </si>
  <si>
    <t>CODO HD EXTREMO JUNTA HIDRÁULICA PARA PVC 90ºX6"</t>
  </si>
  <si>
    <t>CODO HD EXTREMO JUNTA HIDRÁULICA PARA PVC 22.5ºX4"</t>
  </si>
  <si>
    <t>CODO HD JUNTA HIDRAULICA PARA PVC 11.25º X 12"</t>
  </si>
  <si>
    <t>BORDILLO PREFABRICADO A81 (800x150x350mm)</t>
  </si>
  <si>
    <t>LIQUIDAMBAR H=2.5m (Incluye tutor con manguera y almabre)</t>
  </si>
  <si>
    <t>PALMA PHOENIX H=3.5m (Incluye tutor con manguera y almabre)</t>
  </si>
  <si>
    <t>GRAVILEA H=2.5m (Incluye tutor con manguera y almabre)</t>
  </si>
  <si>
    <t>PALMA DE CERA H=3.5mt (Incluye tutor H=3.00m con manguera y alambre) SUMINISTRO.</t>
  </si>
  <si>
    <t>CALISTEMO H=2.5mt (Incluye tutor H=3.00m con manguera y alambre) SUMINISTRO.</t>
  </si>
  <si>
    <t>HIEDRA MIAMI (12 Unidades por m2)</t>
  </si>
  <si>
    <t>UPS, 1 KVA, MONOFÁSICA, 208/120 V C.A, RESPALDO DE 15 MINUTOS.</t>
  </si>
  <si>
    <t>ENTIBADO EC-2 TIPO CAJÓN</t>
  </si>
  <si>
    <t>GRAFIL ACERO DE 5mm</t>
  </si>
  <si>
    <t>TEE HD EXTREMO JUNTA HIDRÁULICA 12"x6" (Suministro e Instalación)</t>
  </si>
  <si>
    <t>TEE HD EXTREMO JUNTA HIDRÁULICA 6"x 6" (Suministro e Instalación)</t>
  </si>
  <si>
    <t>TEE HD EXTREMO JUNTA HIDRÁULICA 8"x 8" (Suministro e Instalación)</t>
  </si>
  <si>
    <t>CODO HD 22.5° EXTREMO JUNTA HIDRÁULICA PARA PVC D= 6" (Suministro e Instalación)</t>
  </si>
  <si>
    <t>TEE HD EXTREMO JUNTA HIDRÁULICA 6"x 4" (Suministro e Instalación)</t>
  </si>
  <si>
    <t>DEMOLICION MANUAL DE CAJA SENCILLA CS 280  (Incluye demolición de placa piso, tapa, muros y cañuela y cargue).</t>
  </si>
  <si>
    <t>TEE HD EXTREMO JUNTA HIDRÁULICA 12" x 4" (Suministro e Instalación)</t>
  </si>
  <si>
    <t>RECONSTRUCCIÓN CÁMARA DE INSPECCIÓN T-13 ETB (H=2.3m. Incluye Base, Muros, Cubierta, Aro-Base y Aro-Tapa)</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</si>
  <si>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</si>
  <si>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</si>
  <si>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</si>
  <si>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</si>
  <si>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</si>
  <si>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RECONSTRUCCIÓN CÁMARA DE INSPECCIÓN T-18 ETB (H=2.3m. Incluye Base, Muros, Cubierta, Aro-Base y Aro-Tapa)</t>
  </si>
  <si>
    <t>CODO HD 45° EXTREMO JUNTA HIDRÁULICA PARA PVC D= 8" (Suministro e Instalación)</t>
  </si>
  <si>
    <t>18 DUCTOS D=4" PVC-TDP (Incluye Suministro e Instalación. No incluye rellenos)</t>
  </si>
  <si>
    <t>TEE HD EXTREMO JUNTA HIDRÁULICA 4"x 4" (Suministro e Instalación)</t>
  </si>
  <si>
    <t>DEMOLICIÓN DE HASTA DOCE (12) DUCTOS DE ASBESTO CEMENTO DE 4" (y menores) EXISTENTES, INCLUYE CARGUE, RETIRO Y DISPOSICIÓN FINAL DE ESCOMBROS</t>
  </si>
  <si>
    <t>SEÑAL VERTICAL GRUPO PREVENTIVA SR-38 Y SR-39 TIPO RECTÁNGULO (75x25cm) (Incluye Suministro e Instalación)</t>
  </si>
  <si>
    <t>EMPATES DE TUBERÍA EN PVC A HG 2"  SUMINISTRO E INSTALACIÓN. (INCLUYE UNIÓN DE REPARACIÓN PVC U.M. D=2", ADAPTADOR MACHO PVC US D=2", UNIÓN GIBAULT HD PARA AC CL. 25 D=2",  Y 1m DE TUBERÍA PVC D=2" RDE 21). TIPO (3)</t>
  </si>
  <si>
    <t>EMPATES DE TUBERÍA EN PVC A HG 3"  SUMINISTRO E INSTALACIÓN. (INCLUYE UNIÓN DE REPARACIÓN PVC U.M. D=3", ADAPTADOR MACHO PVC US D=3", UNIÓN GIBAULT HD CL. 25 D=3",  Y 1m DE TUBERÍA PVC D=3" RDE 21). TIPO (3)</t>
  </si>
  <si>
    <t>NEOPRENO REFORZADO DUREZA 60 PARA TOPES SISMICOS PARA SUPERESTRUCTURAS  (Incluye suministro e instalación).</t>
  </si>
  <si>
    <t>PICTOGRAMA VELOCIDAD MENOS DE 60 KM/H. (Incluye suministro e instalación).</t>
  </si>
  <si>
    <t>PICTOGRAMA TRIANGULAR POMPEYANO. (E=2.3 MM, TERMOPLÁSTICA.) (Incluye suministro y aplicación con equipo, Incluye microesferas). Area de la Marca: 0.35 M2.</t>
  </si>
  <si>
    <t>CODO HD 45° EXTREMO JUNTA HIDRÁULICA PARA PVC D= 6" (Suministro e Instalación)</t>
  </si>
  <si>
    <t>CODO HD 45° EXTREMO JUNTA HIDRÁULICA PARA PVC D= 12" (Suministro e Instalación)</t>
  </si>
  <si>
    <t>CODO HD 22.5° EXTREMO JUNTA HIDRÁULICA PARA PVC D= 12" (Suministro e Instalación)</t>
  </si>
  <si>
    <t>CODO HD 90° EXTREMO JUNTA HIDRÁULICA PARA PVC D= 4" (Suministro e Instalación)</t>
  </si>
  <si>
    <t>CODO HD 45° EXTREMO JUNTA HIDRÁULICA PARA PVC D= 4" (Suministro e Instalación)</t>
  </si>
  <si>
    <t>CODO HD 90° EXTREMO JUNTA HIDRÁULICA PARA PVC D= 6" (Suministro e Instalación)</t>
  </si>
  <si>
    <t>CODO HD 22.5° EXTREMO JUNTA HIDRÁULICA PARA PVC D= 4" (Suministro e Instalación)</t>
  </si>
  <si>
    <t>CODO HD 11.25° JUNTA HIDRAULICA PARA PVC D=12" (Suministro e Instalación)</t>
  </si>
  <si>
    <t>BORDILLO PREFABRICADO A81 (Suministro e Instalación. Incluye 3cm Mortero de Nivelación 2000 PSI)</t>
  </si>
  <si>
    <t>LIQUIDAMBAR H=2.5m (Incluye excavación manual, siembra, caja, tierra, abono, tutor, transporte y disposición final de escombros en sitio autorizado a 28 Km). SUMINISTRO Y PLANTACION.</t>
  </si>
  <si>
    <t>PALMA PHOENIX H=3.5m (Incluye excavación manual, siembra, caja, tierra, abono, tutor, transporte y disposición final de escombros en sitio autorizado a 28 Km). SUMINISTRO Y PLANTACION.</t>
  </si>
  <si>
    <t>GREVILEA H=2.5m (Incluye excavación manual, siembra, caja, tierra, abono, tutor, transporte y disposición final de escombros en sitio autorizado a 28 Km). SUMINISTRO Y PLANTACION.</t>
  </si>
  <si>
    <t>PALMA DE CERA H=3.5mt (Incluye siembra, caja, tierra negra, abono, tutor, transporte y disposición final de escombros a 28 km). SUMINISTRO Y PLANTACION.</t>
  </si>
  <si>
    <t>CALISTEMO H=2.5mt (Incluye siembra, caja, tierra negra, abono, tutor, transporte y disposición final de escombros a 28 km). SUMINISTRO Y PLANTACION.</t>
  </si>
  <si>
    <t>UPS 1 KVA, MONOFÁSICA 208-120 V CA, RESPALDO DE 15 MINUTOS. (Incluye suministro e instalación).</t>
  </si>
  <si>
    <t>ENTIBADO EC-2 TIPO CAJON. (Incluye suministro e instalación).</t>
  </si>
  <si>
    <t>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</si>
  <si>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CAJA DE INSPECCIÓN SENCILLA 1m X 1m. INCLUYE MARCO Y TAPA. (Suministro y construcción)</t>
  </si>
  <si>
    <t>TUBERIA PVC U.M. EXT CORRUGADO/INT LISO U.M. NORMA NTC 3722-1 D=24" (Incluye Suministro e Instalación)</t>
  </si>
  <si>
    <t>TUBERIA PVC U.M. EXT CORRUGADO/INT LISO U.M. NORMA NTC 3722-1 D=30" (Incluye Suministro e Instalación)</t>
  </si>
  <si>
    <t>TRAGANTE CÚPULA 6" x 4" EN ALUMINIO</t>
  </si>
  <si>
    <t>DURANTE AMARILLA (Incluye suministro)</t>
  </si>
  <si>
    <t>SEÑAL VERTICAL SP/SR PARA CICLORUTA DE 0.45 m x 0.45 m, INCLUYE POSTE</t>
  </si>
  <si>
    <t>SEÑAL CICLORUTA SIC-02, TABLERO 0.80M X 0.80M. EN LÁMINA GALVANIZADA C-16. INCLUYE SOPORTE EN TUBO REDONDO 2" EN REFLECTIVO CON PINTURA ELECTROSTÁTICA</t>
  </si>
  <si>
    <t>TEE PVC U.M. 4" X 4"</t>
  </si>
  <si>
    <t>TUBERIA PVC U.M. EXT CORRUGAD LISO U.M. NORMA NTC 3722-1  D=24"</t>
  </si>
  <si>
    <t>TUBERIA PVC U.M. EXT CORRUGAD LISO U.M. NORMA NTC 3722-1  D=30"</t>
  </si>
  <si>
    <t>KIT DE PUESTA A TIERRA CAPACITIVO VERTICAL DE 90 KG DE HIDROSOLTA</t>
  </si>
  <si>
    <t>HIDROSOLTA (15 KILOGRAMOS)</t>
  </si>
  <si>
    <t>SEÑAL VERTICAL DE TRÁNSITO TIPO DELINEADOR OBSTÁCULO LATERAL CON LÁMINA RETRORREFLECTIVA TIPO GRADO DIAMANTE (90X20) INCLUYE POSTE</t>
  </si>
  <si>
    <t>SEÑAL METÁLICA DEINITIVA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</si>
  <si>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</si>
  <si>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</si>
  <si>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</si>
  <si>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</si>
  <si>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</si>
  <si>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ACCESORIOS DE INSTALACIÓN ADICIONALES: CONDULETAS, CONECTORES, RECTOS, ADAPTADOR PVC A EMT, CAJAS METÁLICAS 5800 ENTRE OTROS</t>
  </si>
  <si>
    <t>ESPECIES DE JARDINERÍA PORTE BAJO (CINTAS)</t>
  </si>
  <si>
    <t>TRAGANTE CÚPULA DE 6" x 4" EN ALUMINIO. Incluye suministro e instalación</t>
  </si>
  <si>
    <t>BARRA DE UNION 5/8". (Incluye suministro e instalación).</t>
  </si>
  <si>
    <t>DETECTOR DE DEMANDA PEATONAL (BOTONES) NO INCLUYE CABLES. (Incluye Suministro e instalación).</t>
  </si>
  <si>
    <t>SEÑAL VERTICAL DE TRÁNSITO TIPO SP/SR CON LÁMINA RETRORREFLECTIVA PARA CICLORUTA DE 0.45 m x 0.45 m, INCLUYE POSTE. SUMINISTRO E INSTALACIÓN.</t>
  </si>
  <si>
    <t>DEMOLICION DE CANALIZACION DE REDES DE COMUNICACIONES DUCTOS PVC-TDP (Incluye RETIRO Y DISPOSICION DE ESCOMBROS)</t>
  </si>
  <si>
    <t>DURANTA AMARILLA. (Incluye tierra negra, transporte y disposición final de escombros a 28 KM. Suministro y Plantación)</t>
  </si>
  <si>
    <t>SEÑAL CICLORUTA SIC-02, TABLERO 0.80M X 0.80M. EN LÁMINA GALVANIZADA C-16. INCLUYE SOPORTE EN TUBO REDONDO 2" EN REFLECTIVO CON PINTURA ELECTROSTÁTICA. SUMINISTRO E INSTALACIÓN</t>
  </si>
  <si>
    <t>RECONSTRUCCIÓN CAJA DE INSPECCIÓN DOBLE PARA CANALIZACIÓN NORMA CODENSA CS 276 (Incluye muros , pañete, marco y tapas) MEDIDAS EXTERNAS: 1.79m x 1.49m. MEDIDAS INTERNAS: 1.49m x 1.19m. ALTURA 1.22m</t>
  </si>
  <si>
    <t>RECONSTRUCCIÓN CAJA DE INSPECCIÓN TIPO VEHICULAR (Incluye muros , pañete, marco y tapas) MEDIDAS EXTERNAS: 2.00m x 2.00m. MEDIDAS INTERNAS: 1.50m x 1.50m. ALTURA 1.80m.</t>
  </si>
  <si>
    <t>TEE PVC U.M. 4" X 4" (Suministro e instalación)</t>
  </si>
  <si>
    <t>DELINEADOR DE OBSTÁCULO PARA EL TRÁSITO POR UN LADO DEL OBTÁCULO DE 90CM X 20CM, REFLECTIVO PRISMÁTICO TIPO VII O SUPERIOR, AMARILLO LIMÓN FLUORESCENTE EN LÁMINA GALVANIZADA, PEDESTAL EN ÁNGULO. SUMINISTRO E INSTALACIÓN.</t>
  </si>
  <si>
    <t>REDUCCION CONCENTRICA HD EXTREMO LISO 12"x4" (Suministro e Instalación)</t>
  </si>
  <si>
    <t>SEÑAL DOBLE DE 0.75x0.75m REFLECTIVO ALTA DENSIDAD TIPO IV EN LÁMINA GALVANIZADA, PEDESTAL EN ÁNGULO SP/SR/SI. SUMINISTRO E INSTALACIÓN.</t>
  </si>
  <si>
    <t>SEÑAL DOBLE DE 60 CM, REFLECTIVO ALTA DENSIDAD TIPO IV EN LAMINA GALVANIZADA, PEDESTAL EN ANGULO SP/SR/SI. (Incluye suministro e instalación)</t>
  </si>
  <si>
    <t>SEÑAL VERTICAL REGLAMENTARIA CICLORUTA (D= 45 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</si>
  <si>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</si>
  <si>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</si>
  <si>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</si>
  <si>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POSTE TIPO MASTIL T1X (3.80m) EN TUBO SCH 40 GALVANIZADO Y PINTADO. SUMINISTRO E INSTALACIÓN.</t>
  </si>
  <si>
    <t>ENTIBADO EC-5 CONTINUO MADERA CON PERFILES DE METÁLICOS Y PARALES TELESCÓPICOS. SUMINISTRO E INSTALACIÓN.</t>
  </si>
  <si>
    <t>JARDINERÍA DE PORTE BAJO. INCLUYE SUMINISTRO, SIEMBRA, TIERRA NEGRA Y ABONO. EN BOLSA DE 7" a 15" DE ALTURA DE 10cm A 20cm</t>
  </si>
  <si>
    <t>EMPATE ORTOGONAL PVC - PVC 12"X12" (INCLUYE SUMINISTRO E INSTALACIÓN DE  TEE HD, 3 UNIONES RÁPIDAS, TUBERÍA RDE 21)</t>
  </si>
  <si>
    <t>EMPATE ORTOGONAL PVC - PVC 8"X8" (INCLUYE SUMINISTRO E INSTALACIÓN DE  TEE HD, 3 UNIONES RÁPIDAS, TUBERÍA RDE 21)</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</si>
  <si>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</si>
  <si>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 xml:space="preserve">PRESUPUESTOS Y PROGRAMACIÓN </t>
  </si>
  <si>
    <t>GESTIÓN SOCIAL</t>
  </si>
  <si>
    <t>COMISIÓN TOPOGRAFÍA</t>
  </si>
  <si>
    <t>PERSONAL AUXILIAR TÉCNICO</t>
  </si>
  <si>
    <t>TOPOGRAFÍA</t>
  </si>
  <si>
    <t>SUBTOTAL 1+2: VR. BÁSICO PERSONAL+COSTOS OPERACIONALES:</t>
  </si>
  <si>
    <t>3. VR. BÁSICO PARA ELEMENTOS PARA SALUD Y SEGURIDAD EN EL TRABAJO</t>
  </si>
  <si>
    <t>4. VR. BÁSICO PARA AJUSTES</t>
  </si>
  <si>
    <t>VR. BÁSICO DE PERSONAL, COSTOS OPERACIONALES, SEGURIDAD Y SALUD EN EL TRABAJO - INCLUYE AJUSTES ( 1 + 2 + 3 + 4 )</t>
  </si>
  <si>
    <t xml:space="preserve">VR. BÁSICO + IVA 19% DE PERSONAL, COSTOS OPERACIONALES, SEGURIDAD Y SALUD EN EL TRABAJO - INCLUYE AJUSTES </t>
  </si>
  <si>
    <t>TOTAL RECOP - ANALISIS</t>
  </si>
  <si>
    <t>TOTAL ($) COSTOS INSUMOS ETAPA RECOP - ANALISIS</t>
  </si>
  <si>
    <t>VR. BÁSICO PARA AJUSTES DE PRECIOS UNITARIOS</t>
  </si>
  <si>
    <t>VR. BÁSICO PARA ACTIVIDADES A PAGAR POR PRECIO UNITARIO - INCLUYE AJUSTES</t>
  </si>
  <si>
    <t xml:space="preserve">DURACIÓN (meses): </t>
  </si>
  <si>
    <t>PERSONAL ESPECIALISTA, PROFESIONAL O DE APOYO / DESCRIPCIÓN</t>
  </si>
  <si>
    <t>CATEGORÍA / UNID</t>
  </si>
  <si>
    <t>Vr. H/MES $ SEGÚN CATEGORÍA  / VR. UNIT</t>
  </si>
  <si>
    <t>COSTO ($) TOTAL HOMBRES ETAPA RECOP - ANALISIS</t>
  </si>
  <si>
    <t>Coordinador de la Consultoría</t>
  </si>
  <si>
    <t>SUBTOTAL VALOR BÁSICO ($) INCLUYE FACTOR MULTIPLICADOR</t>
  </si>
  <si>
    <t>VALOR BÁSICO ESTIMADO PARA ENSAYOS DE LABORATORIO</t>
  </si>
  <si>
    <t>COSTO UNITARIO ($) SIN I.V.A.</t>
  </si>
  <si>
    <t>CÓD. IDU</t>
  </si>
  <si>
    <t>ÁREA (M2)</t>
  </si>
  <si>
    <t>GARANTÍAS</t>
  </si>
  <si>
    <t>GARANTÍA ÚNICA</t>
  </si>
  <si>
    <t>ESPECIALISTA EN DISEÑO GEOMÉTRICO</t>
  </si>
  <si>
    <t>MATRIZ PARA CÁLCULO DE A.I.U.</t>
  </si>
  <si>
    <t>MANEJO DE LA VEGETACIÓN EXISTENTE Y DE ACTIVIDADES DE DISEÑO PAISAJÍSTICO</t>
  </si>
  <si>
    <t>PROTECCIÓN DE ARBOLES</t>
  </si>
  <si>
    <t>CONTROL DE EMISIONES ATMOSFÉRICAS</t>
  </si>
  <si>
    <t>GUÍA CÍVICO</t>
  </si>
  <si>
    <t>Subtotal programa de información</t>
  </si>
  <si>
    <t>Subtotal programa de divulgación al ciudadano</t>
  </si>
  <si>
    <t>Subtotal programa de atención al ciudadano</t>
  </si>
  <si>
    <t>SUBTOTAL COSTO DE PERSONAL PARA EL PLAN DE GESTIÓN SOCIAL</t>
  </si>
  <si>
    <t>SUBTOTAL COSTOS DE SUBPROGRAMAS DE PLAN DE GESTIÓN SOCIAL</t>
  </si>
  <si>
    <t>SUBTOTAL COSTO DEL PLAN DE GESTIÓN SOCIAL</t>
  </si>
  <si>
    <t>TOTAL COSTO DEL PLAN DE GESTIÓN SOCIAL</t>
  </si>
  <si>
    <t>FACTOR MULTIPLI- CADOR</t>
  </si>
  <si>
    <t>CONCRETO GRAVA COMÚN 2000 PSI 14 MPa (140 Kg/m2)</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</si>
  <si>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</si>
  <si>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</si>
  <si>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</si>
  <si>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</si>
  <si>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</si>
  <si>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</si>
  <si>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</si>
  <si>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FORMALETA METÁLICA SARDINEL</t>
  </si>
  <si>
    <t>CEMENTO GRIS TIPO III (Bulto x 50 Kg)</t>
  </si>
  <si>
    <t>MORTERO 1500 PSI 10,5 MPa (105 Kg/cm2)</t>
  </si>
  <si>
    <t>CONCRETO MR41</t>
  </si>
  <si>
    <t>MORTERO 4000 PSI 28 MPa (280 Kg/cm2)</t>
  </si>
  <si>
    <t>CONCRETO GRAVA COMÚN 1500 PSI 10.5 MPa (105 Kg/cm2)</t>
  </si>
  <si>
    <t>RAJÓN SUELTO &gt; = 12" (30 - 50 cm)</t>
  </si>
  <si>
    <t>GROUTING 2000 PSI 14 MPa (140 Kg/cm2)</t>
  </si>
  <si>
    <t>GROUTING 17 MPa 2500 PSI (175 Kg/cm2)</t>
  </si>
  <si>
    <t>CONCRETO MR45</t>
  </si>
  <si>
    <t>CONCRETO TREMIE 3000 PSI (210 Kg/cm2)</t>
  </si>
  <si>
    <t>ADITIVO IMPERMEABILIZANTE PARA CONCRETOS Y MORTEROS</t>
  </si>
  <si>
    <t>MORTERO 2500 PSI 17 MPa (175 Kg/cm2)</t>
  </si>
  <si>
    <t>MORTERO 3000 PSI 21 MPa (210 Kg/cm2)</t>
  </si>
  <si>
    <t>RECUBRIMIENTO EN ESMALTE URETANO GRIS</t>
  </si>
  <si>
    <t>CINTA TEFLON - CINTA SELLANTE 1/2" x 0.20 DENSIDAD</t>
  </si>
  <si>
    <t>MORTERO DE REPARACIÓN ESTRUCTURAL</t>
  </si>
  <si>
    <t>SELLADOR ELÁSTICO  DE POLIURETANO. CARTUCHO 300 ml</t>
  </si>
  <si>
    <t>ALQUILER DÍA - VEHÍCULO CAPACIDAD 3 TONELADAS O SUPERIOR (MODELO 2011-2008)</t>
  </si>
  <si>
    <t>AGENTE DESENCOFRANTE</t>
  </si>
  <si>
    <t>CONCRETO TREMIE 4000 PSI  28 MPa (280 Kg/cm2)</t>
  </si>
  <si>
    <t>TARIFA MES - PERSONAL TÉCNICO - TOPÓGRAFO INSPECTOR (No incluye Factor de Prestaciones)</t>
  </si>
  <si>
    <t>LÁMINA COLABORANTE 2" CALIBRE 18 (1.20mm)</t>
  </si>
  <si>
    <t>LÍQUIDO INHIBIDOR PASIVADOR DE CORROSIÓN DEL CONCRETO REFORZADO</t>
  </si>
  <si>
    <t>MORTERO DE REPARACIÓN MONOCOMPONENTE</t>
  </si>
  <si>
    <t>MEZCLA ASFÁLTICA EN CALIENTE DENSA MD12 CON CEMENTO ASFÁLTICO 60-70</t>
  </si>
  <si>
    <t>MEZCLA ASFÁLTICA EN CALIENTE DENSA MD20 CON CEMENTO ASFÁLTICO 60-70</t>
  </si>
  <si>
    <t>TEE BRIDADO, D 6" (DN150), ASTM A126, GALVANIZADO ASTM A123, ASME B16.42, RF CLASE 150.</t>
  </si>
  <si>
    <t>CAMIÓN APLICADOR DE VÍAS DOBLE CABINA DE 3.5 ton DE CAPACIDAD, CON EQUIPO DE APLICACIÓN DE DOS MAQUINAS DEMARCADORAS HIDRA AIRLESS HIDRAM 4000, UNA MAQUINA DEMARCADORA POWRLINE</t>
  </si>
  <si>
    <t>BRIDA CIEGA EN ACERO (HD) D= 4". PRESIÓN DE TRABAJO= 150 PSI. No incluye espárragos, tuerca ni empaques. Incluye Transporte, Incluye IVA.</t>
  </si>
  <si>
    <t>CONCRETO 4000 PSI PARA PLACAS Y VIGAS AEREAS (Premezclado. Incluye suministro, formaleteo y colocación. No incluye refuerzo, curado, andamio, cerchas, parales)</t>
  </si>
  <si>
    <t>CATEGORIA</t>
  </si>
  <si>
    <t>Estampilla Universidad Distrital (Acuerdo 696 de 2017)</t>
  </si>
  <si>
    <t>FORMA DE PAGO PRODUCTOS PARA LA ETAPA DE ESTUDIOS, DISEÑOS Y APROBACIONES</t>
  </si>
  <si>
    <t>PRODUCTO APROBADO</t>
  </si>
  <si>
    <t>VALOR TOTAL A PAGAR CONTRA ENTREGA Y APROBACION DE PRODUCTOS (INCLUYE COSTOS ADMINISTRATIVOS - NO INCLUYE VR. A PAGAR POR PRECIOS UNITARIOS)</t>
  </si>
  <si>
    <t>VALOR A PAGAR CONTRA ENTREGA Y APROBACION DE SUBPRODUCTOS O ENTREGABLES (INCLUYE COSTOS ADMINISTRATIVOS)</t>
  </si>
  <si>
    <t>RELACION DEL PRODUCTO SOBRE EL VALOR PARCIAL A PAGAR CONTRA ENTREGA DE PRODUCTOS</t>
  </si>
  <si>
    <t>PRODUCTO</t>
  </si>
  <si>
    <t>SUBPRODUCTO O ENTREGABLE</t>
  </si>
  <si>
    <t>Trabajo de Campo (georreferenciación, marco de referencia, nivelación, detalles - nube de puntos)</t>
  </si>
  <si>
    <t>Informe y anexos (cálculos y memorias, planos planta - perfil - secciones, MDT, inspección redes)</t>
  </si>
  <si>
    <t>URBANISMO Y ESPACIO PÚBLICO</t>
  </si>
  <si>
    <t>ESTUDIOS Y DISEÑOS ESTRUCTURALES</t>
  </si>
  <si>
    <t>PAVIMENTOS</t>
  </si>
  <si>
    <t>ESTUDIOS SOCIALES</t>
  </si>
  <si>
    <t>VALOR TOTAL PRODUCTOS/SUBPRODUCTOS</t>
  </si>
  <si>
    <t>ESTUDIO DE TRÁNSITO Y TRANSPORTE</t>
  </si>
  <si>
    <t>ESTUDIOS AMBIENTALES - SST - FORESTAL</t>
  </si>
  <si>
    <t>DISEÑOS REDES ACUEDUCTO, ALCANTARILLADO</t>
  </si>
  <si>
    <t>REDES ACUEDUCTO</t>
  </si>
  <si>
    <t>REDES ALCANTARILADO</t>
  </si>
  <si>
    <t>DISEÑO DE REDES  ETB, EPM, CODENSA, GAS NATURAL  Y TELECOM</t>
  </si>
  <si>
    <t>CODENSA</t>
  </si>
  <si>
    <t>ETB</t>
  </si>
  <si>
    <t>EPM</t>
  </si>
  <si>
    <t>TELECOM</t>
  </si>
  <si>
    <t>GAS NATURAL</t>
  </si>
  <si>
    <t>Especialista en Pavimentos</t>
  </si>
  <si>
    <t>Especialista en Diseño Geometrico</t>
  </si>
  <si>
    <t>Ingeniero especialista en SIG-CAD</t>
  </si>
  <si>
    <t>Notas:</t>
  </si>
  <si>
    <t>FRESADO DE PAVIMENTO - INCLUYE FRESADORA, OPERARIO Y COMBUSTIBLE. Incluye agua, puntas. No incluye transporte de maquinaria, transporte del fresado ni disposición final. A TODO COSTO</t>
  </si>
  <si>
    <t>Se debe verificar que los valores de las celdas E45 y F45 sean iguales</t>
  </si>
  <si>
    <t>Se debe verificar que los porcentajes de la columna J en cada producto sumen el 100%</t>
  </si>
  <si>
    <t>Se debe verificar que los porcentajes de las pestañas de pago de productos por cada etapa sumen el 100% (H49+H51=100%)</t>
  </si>
  <si>
    <t>ESTUDIOS Y DISEÑOS</t>
  </si>
  <si>
    <t>CAMILLA EN FIBRA CON ARNÉS - INMOVILIZADOR Y SEÑAL</t>
  </si>
  <si>
    <t>VALLA MÓVIL DE 1.20m x 1.20m EN LÁMINA GALVANIZADA CALIBRE 20, ÁNGULO EN HIERRO DE 2 x 1-1/8" IMPRESO EN VINILO ADHESIVO. Incluye suministro e instalación. Impresión 720 DPI; Tintas para exteriores.</t>
  </si>
  <si>
    <t>ESPECIALISTA EN PAVIMENTOS</t>
  </si>
  <si>
    <t>COSTOS DE COMPENSACIONES Y SEGUIMIENTO SDA</t>
  </si>
  <si>
    <t>VR. TOTAL</t>
  </si>
  <si>
    <t>Valor IVP por compensación de tala</t>
  </si>
  <si>
    <t>Costos de Evaluacion</t>
  </si>
  <si>
    <t>Costos de seguimiento</t>
  </si>
  <si>
    <t>SUBTOTAL COMPENSACIONES Y SEGUIMIENTO SDA</t>
  </si>
  <si>
    <t>SUBTOTAL CON FACTOR MULTIPLICADOR:</t>
  </si>
  <si>
    <t xml:space="preserve"> </t>
  </si>
  <si>
    <t>TOTAL COMPENSACIONES Y SEGUIMIENTO SDA</t>
  </si>
  <si>
    <t>ENSAYOS DE PAVIMENTOS</t>
  </si>
  <si>
    <t>Director de la Consultoría</t>
  </si>
  <si>
    <t>VR. M2</t>
  </si>
  <si>
    <t>AREA</t>
  </si>
  <si>
    <t>SOLDADURA EXOTERMICA CAP No. 90 gr</t>
  </si>
  <si>
    <t>PERFORACIÓN MECÁNICA POR PERCUSIÓN Y LAVADO EN SUELO BLANDO DE 0 a 10m. Incl descrip visual de estratos encontrados,lecturas de campo,tipo y prof. muestras recuperadas,datos nivel freático,SPT,Veleta</t>
  </si>
  <si>
    <t>ALQUILER CEPILLO TEXTURIZADOR DE 1.20 m. Con tubo en aluminio de 1.85 m.</t>
  </si>
  <si>
    <t>ESTOPEROLES METÁLICOS CON ESPIGO. INCLUYE SUMINISTRO E INSTALACIÓN.</t>
  </si>
  <si>
    <t>TALADRO ROTOPERCUTOR MAYOR A 3/4"</t>
  </si>
  <si>
    <t xml:space="preserve">DEMOLICION PAVIMENTO ASFALTICO (Espesor Variable. Incluye Cargue). No incluye transporte y disposición final de sobrantes. </t>
  </si>
  <si>
    <t>DEMOLICIÓN PISOS DE CONCRETO (incluye cargue). No incluye transporte y disposición final de sobrantes.</t>
  </si>
  <si>
    <t>HIEDRA MIAMI (Incluye 12 unidades por m2 y transporte y disposición final de escombros a 28 km). SUMINISTRO Y PLANTACIÓN.</t>
  </si>
  <si>
    <t>FRESADO PAVIMENTO ASFÁLTICO (Incluye Cargue) Incluye agua, puntas. No incluye transporte de maquinaria, transporte del fresado ni disposición final).</t>
  </si>
  <si>
    <t>CAJA DE PASO SENCILLA PARA SEMAFORIZACIÓN PARA ANDÉN, MEDIDAS INTERNAS (60 cm X 50 cm), MEDIDAS EXTERNAS (75 cm X 85 cm) , Altura: 70 cm. Incluye Base, Filtro, Muros en ladrillo precocido, Pañete, Bordillo Perimetral, Marco y tapa según especificaciones de la SDM.</t>
  </si>
  <si>
    <t>DEMARCACIÓN LINEA DISCONTINUA A=0.10 m (e=2.3 mm,Termoplástica. Incluye Suministro y Aplicación con Equipo. Incluye Microesfera</t>
  </si>
  <si>
    <t>TACHA REFLECTIVA UNIDIRECCIONAL BLANCA/ROJA (Incluye Suministro e Instalación)</t>
  </si>
  <si>
    <t>POSTE TIPO MENSULA T2 (2.50m) EN TUBO SCH 40 GALVANIZADO Y PINTADO. INCLUYE SUMINISTRO E INSTALACIÓN.</t>
  </si>
  <si>
    <t>TACHA REFLECTIVA UNIDIRECCIONAL BLANCA/ROJA. Incluye suministro e instalación</t>
  </si>
  <si>
    <t>POSTE TIPO MÉNSULA T2 (2.50m) EN TUBO SCH 40 GALVANIZADO Y PINTADO.</t>
  </si>
  <si>
    <t>OBJETO DE LA CONTRATACIÓN:</t>
  </si>
  <si>
    <t>TERMINO ESTIMADO DE EJECUCIÓN</t>
  </si>
  <si>
    <t>VR. MENSUAL</t>
  </si>
  <si>
    <t>VR. VIGENCIA ACTUAL</t>
  </si>
  <si>
    <t>MESES DE OBRA</t>
  </si>
  <si>
    <t># MESES</t>
  </si>
  <si>
    <t>INCREMENTO/MES X CAMBIO PERIODO</t>
  </si>
  <si>
    <t>VR. A AJUSTAR</t>
  </si>
  <si>
    <t>ICCP PROYECTADO</t>
  </si>
  <si>
    <t>PORCENTAJE INCREMENTO</t>
  </si>
  <si>
    <t>INICIO PROY OBRA</t>
  </si>
  <si>
    <t>VR. AJUSTES</t>
  </si>
  <si>
    <t>FORMULARIO 1</t>
  </si>
  <si>
    <t>PRESUPUESTO OFICIAL</t>
  </si>
  <si>
    <t>[El presente formulario aplica para los procesos de contratación que tengan como forma de pago precios unitarios, la Entidad debe ajustarlo cuando la modalidad de pago corresponde a: precio global, llave en mano, administración delegada y reembolso de gastos] </t>
  </si>
  <si>
    <t>Nº</t>
  </si>
  <si>
    <t>ITEM DE PAGO</t>
  </si>
  <si>
    <t xml:space="preserve">ESPECIFICACIONES </t>
  </si>
  <si>
    <t>DESCRIPCION</t>
  </si>
  <si>
    <t>UND.</t>
  </si>
  <si>
    <t>GENERAL</t>
  </si>
  <si>
    <t>PARTICULAR</t>
  </si>
  <si>
    <t xml:space="preserve">VALOR TOTAL                                </t>
  </si>
  <si>
    <t>PORCENTAJE</t>
  </si>
  <si>
    <t>ADMINISTRACION</t>
  </si>
  <si>
    <t>A=</t>
  </si>
  <si>
    <t>IMPREVISTO</t>
  </si>
  <si>
    <t>I=</t>
  </si>
  <si>
    <t>U=</t>
  </si>
  <si>
    <t>TOTAL A.I.U</t>
  </si>
  <si>
    <t>A.I.U.=</t>
  </si>
  <si>
    <t>Nota: En el presupuesto de consultoria EPPs aplican para: Geólogo, Hidrólogo, Patólogo de estructuras, Ambiental, SST, Forestal, Biologo, Aforadores, Ayudantes de inspección de redes secas y húmedas, Arqueologo, ayudantes de arqueología, Arquitecto BIC, Comision de topografía, Laboratorista. En el caso de los aforadores y ayudantes de inspeccion de redes, la cantidad de EPP sera proporcional al tiempo de su labor.</t>
  </si>
  <si>
    <t>COMPROBACION VALORES</t>
  </si>
  <si>
    <t xml:space="preserve">Informe final de estudios y diseños (informe, planos, anexos y carteras). </t>
  </si>
  <si>
    <t>Esquema General del Proyecto: Incluye Estudios y Diseños de Espacio Público - Paisajismo -  Diseño de Antejardines (Si Aplica) - Arquitectura (Si aplica).</t>
  </si>
  <si>
    <t>Detalles y Producto Final del proyecto: Incluye Estudios y Diseños de Espacio Público - Paisajismo -  Diseño de Antejardines (Si Aplica) - Arquitectura (Si aplica).</t>
  </si>
  <si>
    <t>Plan de exploración del subsuelo para fundaciones, redes y demás estructuras complemetarias.</t>
  </si>
  <si>
    <t>Informe de avance 1.</t>
  </si>
  <si>
    <t>Informe de avance 2.</t>
  </si>
  <si>
    <t>Estudios y diseños geotécnicos definitivos.</t>
  </si>
  <si>
    <t>Informe de Recopilación de información, Plan de exploración. Análisis interdisciplinarios previos, Investigación, recopilación y análisis de información existente, Inventario y diagnóstico preliminar de la infraestructura existente, Plan de investigación geotécnica complementaria, Plan de inventario y diagnóstico de vías, Plan de inventario y diagnóstico de espacio público, Metodología.</t>
  </si>
  <si>
    <t>Estudio geotécnico para diseño de pavimentos. Alcance, resultado de Investigación, recopilación y análisis de información existente, resultados del inventario y diagnóstico preliminares de la infraestructura existente, resultados de la exploración geotécnica existente y complementaria, definición de sectores homogéneos de diseño, análisis de las cargas del tránsito, análisis de la subrasante, definición de módulos dinámicos/resilientes de los materiales propuestos, diseño de pavimentos, diseño de espacio público, dimensionamiento preliminar de pavimentos flexibles, diseño empírico-mecanicista de pavimentos flexibles, diseño de pavimentos rígidos, cálculo de esfuerzos y deflexiones en pavimentos rígidos, diseño de juntas, modulación de losas y detalles constructivos, evaluación de alternativas, cantidades de obra para la alternativa recomendada, memorias de cálculo, plano de localización de los sectores de diseño definidos en el alcance, etapa de mantenimiento, análisis de canteras de fuentes de materiales, análisis de riesgos, recomendaciones técnicas y constructivas, concepto técnico que contenga el análisis del potencial de reutilización de materiales reciclados y recomendaciones de implementación de residuos de construcción y demolición (RCD), recomendaciones de manejo de drenaje superficial y subsuperficial, especificaciones particulares, proceso constructivo, plan de ensayos para diseño de mezclas, control de calidad de materiales y/o sobre el producto terminado, conclusiones.  Informe final con sus respectivos anexos en medio magnético y hoja de firmas, control de cambios y revisiones.</t>
  </si>
  <si>
    <t>Inventario y patología de estructuras existentes a conservar, recuperar, reforzar, ampliar o demoler, según lo establecido en la GU-DP-01 Guía alcance de los entregables en la etapa de diseño.</t>
  </si>
  <si>
    <t>Obras para Estructuras Existentes, según lo establecido en la GU-DP-01 Guía alcance de los entregables en la etapa de diseño.</t>
  </si>
  <si>
    <t>Diseño de Estructuras Nuevas, según lo establecido en la GU-DP-01 Guía alcance de los entregables en la etapa de diseño.</t>
  </si>
  <si>
    <t>Estimación de Cantidades de Obra y personal.</t>
  </si>
  <si>
    <t>Documento Técnico de Soporte.</t>
  </si>
  <si>
    <t>10, 11</t>
  </si>
  <si>
    <t>Estudio ambiental y de Seguridad y salud en el trabajo.</t>
  </si>
  <si>
    <t>Elaboración Apéndice ambiental y SST construcción y mantenimiento.</t>
  </si>
  <si>
    <t>Elaboración Capítulo ambiental y SST - Interventoría de construcción y mantenimiento.</t>
  </si>
  <si>
    <t>Producto No. 06 Matriz de sistematización ciudadanas.</t>
  </si>
  <si>
    <t>Producto No. 07 Documento de caracterización y diagnóstico socioeconómico y cultural del área de influencia.</t>
  </si>
  <si>
    <t>Producto No. 08 Documento identificación, evaluación de los impactos sociales.</t>
  </si>
  <si>
    <t>Producto No. 09 Documento Plan de Manejo Social de los impactos (PMS).</t>
  </si>
  <si>
    <t xml:space="preserve">Producto No 10.  Pliegos sociales. </t>
  </si>
  <si>
    <t>Producto No. 11 Consolidado de gestión social.</t>
  </si>
  <si>
    <t>14, 15</t>
  </si>
  <si>
    <t>PRESUPUESTO, CRONOGRAMA DE OBRA Y DOCUMENTOS PARA CONTRATACIÓN</t>
  </si>
  <si>
    <t>Presupuesto detallado, precios unitarios y cantidades de obra.</t>
  </si>
  <si>
    <t>Cronograma de Obra.</t>
  </si>
  <si>
    <t>Apendice A - Especificaciones Particulares.</t>
  </si>
  <si>
    <t>Apendice B - Especificaciones Generales.</t>
  </si>
  <si>
    <t>Apendice C - Especificaciones de Redes de servicios publicos.</t>
  </si>
  <si>
    <t>DISEÑO DE DEMARCACIÓN Y SEÑALIZACIÓN</t>
  </si>
  <si>
    <t>DISEÑO DE SEMAFORIZACIÓN</t>
  </si>
  <si>
    <t>DOCUMENTO TÉCNICO DE SOPORTE - INSUMO PARA SOLICITUD DE PERMISOS, LINEAMIENTOS Y/O AUTORIZACIONES ANTE LA AUTORIDAD AMBIENTAL COMPETENTE</t>
  </si>
  <si>
    <t>TERCEROS</t>
  </si>
  <si>
    <t>IDU</t>
  </si>
  <si>
    <t>100 SMMLV</t>
  </si>
  <si>
    <t>VEHÍCULO CAPACIDAD 3 TONELADAS O SUPERIOR - MODELO 2011-2008 (75% INCIDENCIA)</t>
  </si>
  <si>
    <t>ADAPTADOR TERMINAL CAMPANA PVC D= 6"</t>
  </si>
  <si>
    <t>TRASLADO RED DE POLIETILENO D= 2" (GN EXTENSIÓN TRONCAL CARACAS). Las obras corresponden a traslado, protecciones o reubicación de tuberías y/o activos de la infraestructura de Gas Natural</t>
  </si>
  <si>
    <t>TACHÓN EN CONCRETO L=0.40m Hi=0.15m, Hs=0.08m (Incluye Suministro e Instalación) INCLUYE PINTURA PARA INSTALAR</t>
  </si>
  <si>
    <t>EXCAVACIÓN MECÁNICA EN MATERIAL COMÚN (Incluye Cargue)</t>
  </si>
  <si>
    <t>REDUCCIÓN CONCENTRICA HD EL 4" x 3". SUMINISTRO E INSTALACIÓN.</t>
  </si>
  <si>
    <t>SEMÁFORO PEATONAL DE POLICARBONATO (2x200), LENTES DE POLICARBONATO DE 8", DOS LUCES, SISTEMA DE ILUMINACIÓN A LEDS. SUMINISTRO E INSTALACIÓN.</t>
  </si>
  <si>
    <t>HITO DE 75cm DE ALTURA Y 8 cm DE DIAMETRO CON REFLECTIVOS DE COLOR AMARILLO. SUMINISTRO E INSTALACION.</t>
  </si>
  <si>
    <t>RETIRO Y REINSTALACIÓN DE SEÑAL BANDERA. INCLUYE SERVICIO DE GRUA.  (DISTANCIA MAXIMA DE REUBICACION 200m).</t>
  </si>
  <si>
    <t>VALOR IVP POR TALA DE INDIVIDUOS VEGETALES NO INCLUIDOS EN EL MANUAL DE SILVICULTURA URBANA CON ALTURA &gt; 5m SEGUN RESOLUCION 7132 DEL 30/12/2011 DE LA SDA.</t>
  </si>
  <si>
    <t>VALOR IVP POR TALA DE INDIVIDUOS VEGETALES INCLUIDOS EN EL MANUAL DE SILVICULTURA URBANA CON ALTURA &lt; 5m SEGUN RESOLUCION 7132 DEL 30/12/2011 DE LA SDA.</t>
  </si>
  <si>
    <t>CODO 90° CXE PVC SANITARIA D=6" (Incluye suministro e instalación).</t>
  </si>
  <si>
    <t>MES 1</t>
  </si>
  <si>
    <t>MES 2</t>
  </si>
  <si>
    <t>DEDICACIÓN FASE DE OBRA (MES)</t>
  </si>
  <si>
    <t>DEDICACIÓN FASE DE RECIBO (MES)</t>
  </si>
  <si>
    <t>N. MESES
OBRA</t>
  </si>
  <si>
    <t>F</t>
  </si>
  <si>
    <t>G</t>
  </si>
  <si>
    <t>H = A*D*E*(B*F+C*G)</t>
  </si>
  <si>
    <t>DEDICACIÓN
FASE DE OBRA</t>
  </si>
  <si>
    <t>DEDICACIÓN
FASE DE RECIBO</t>
  </si>
  <si>
    <t>TOTAL COSTOS PERSONAL + GASTOS OPERACIONALES POR EL TÉRMINO DE EJECUCIÓN DE OBRA (INCLUYE PLAZO DE ENTREGA DE OBRA)</t>
  </si>
  <si>
    <t>TERMINO ESTIMADO DE EJECUCIÓN DE OBRA + ENTREGA DE OBRA</t>
  </si>
  <si>
    <t>Colocación de elemento de publicidad exterior tipo vaya de construcción (Resolución 931 de 2008, numeral 7 del artículo 7)</t>
  </si>
  <si>
    <t>FONDO DE JUNTA EN ESPUMA DE POLIETILENO DE BAJA DENSIDAD D=10 mm</t>
  </si>
  <si>
    <t>ACERO FIGURADO Ø 1/4" A Ø 1" F'y=60000 PSI - Puesto en obra</t>
  </si>
  <si>
    <t>CINTA PARA SEÑALIZACION DE 500MT X 4" PELIGRO CALIBRE 3.5</t>
  </si>
  <si>
    <t>MATERIAL SELECCIONADO</t>
  </si>
  <si>
    <t>TEE HD JUNTA HIDRÁULICA 6"x6" (150x150mm)</t>
  </si>
  <si>
    <t>PRUEBA DE CARGA DINÁMICA PARA PUENTE PEATONAL METÁLICO TIPO TRANSMILENIO (Incluye:  Ejecución de las pruebas mediante nivelación de precisión y Transporte de equipos de medida a obra). Incluye IVA.</t>
  </si>
  <si>
    <t>PRUEBA DE CARGA ESTÁTICA PARA PUENTE PEATONAL METÁLICO TIPO TRANSMILENIO (Incluye: Ejecución de las pruebas mediante nivelación de precisión y Transporte de equipos de medida a obra). Incluye IVA.</t>
  </si>
  <si>
    <t>CANAL DE DRENAJE PD 150V, CLASE D400, COLOR NATURAL, H=27cm, A=20cm, Long=100cm, (Incluye rejilla)</t>
  </si>
  <si>
    <t>DEMOLICIÓN PISOS DE CONCRETO (Espesor variable hasta 0.10 m. Incluye Cargue). No incluye transporte y disposición final de sobrantes.</t>
  </si>
  <si>
    <t>CONCRETO 3000 PSI HECHO EN OBRA PARA REDES (Suministro y Colocación)</t>
  </si>
  <si>
    <t>ANDEN CONCRETO GRAVA COMÚN DE 3000 PSI (210 Kg/cm2) PREMEZCLADO e=0.10m (Incluye Suministro, Formaleteo, Fundida y Curado)</t>
  </si>
  <si>
    <t>CONCRETO 5000 PSI GRAVA COMÚN PARA SUPER ESTRUCTURA (Premezclado. Incluye Sumin, bombeo con autobomba, Formaleteo y Colocación. No incl. Refuerzo, Curado)</t>
  </si>
  <si>
    <t>CONCRETO 4000 PSI GRAVA COMÚN PARA DADOS (Premezclado. Incluye Sumin., bombeo con autobomba, Formaleteo y Colocación. No incl. Refuerzo, Curado)</t>
  </si>
  <si>
    <t>CONCRETO 3000 PSI GRAVA FINA PARA MURO DE CONTENCIÓN (Premezclado. Incl. Sumin, bombeo con autobomba, Formaleteo y Colocación. No incl. Refuerzo, Curado)</t>
  </si>
  <si>
    <t>CONCRETO 1500 PSI GRAVA COMÚN PARA SOLADOS (Premezclado. Incluye Suministro y Colocación)</t>
  </si>
  <si>
    <t>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</si>
  <si>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CONSTRUCCIÓN CANALETA DE AGUAS LLUVIAS DE 0.4 x 0.4 mt EN CONCRETO DE 3000 PSI GRAVA COMÚN INCLUYE REJILLA PREFABRICADA.</t>
  </si>
  <si>
    <t>CANECA DE ACERO INOXIDABLE M121 TIPO BARCELONA (SUMINISTRO E INSTALACIÓN. INCLUYE CONCRETO PARA ANCLAJE DE 3000 PSI PREMEZCLADO GRAVA COMÚN.</t>
  </si>
  <si>
    <t>CONTENEDOR DE RAÍCES TIPO B21 (TIPO B) (1.40m x 1.40m x 1.40m)INCLUYE MUROS EN CONCRETO GRAVA COMÚN 3000 PSI (210 Kg/Cm2), SUMINISTRO CONSTRUCCIÓN Y FILTRO EN GRAVILLA 1/2", FORMALETA Y REFUERZO. NO INCLUYE TIERRA NEGRA.</t>
  </si>
  <si>
    <t>CONCRETO 4000 PSI GRAVA COMÚN PARA MURO ESTRUCTURAL (Premezclado. Incl. Sumin, Formaleteo, bombeo y Colocación. No incl. Refuerzo, Curado).</t>
  </si>
  <si>
    <t>CONCRETO 3000 PSI GRAVA COMÚN PARA ZAPATA (Premezclado. Incluye bombeo, Sumin., Formaleteo y Colocación. No incl. Refuerzo, Curado).</t>
  </si>
  <si>
    <t>CENEFA LINEAL EN LOSETA PREFABRICADA TÁCTIL ALERTA Y GUÍA A55 / A56 ANCHO 0.40m (SUMINISTRO E INSTALACIÓN. INCLUYE BASE EN ARENA DE NIVELACIÓN e= 4 cm Y ARENA DE SELLO).</t>
  </si>
  <si>
    <t>PISO EN CONCRETO COLOR GRIS MR41 (280 Kg/Cm2) GRAVA 1" 28 DIAS  ESTAMPADO e=0.10m (INCLUYE SUMINISTRO Y COLOCACIÓN DE CONCRETO, JUEGO DE MOLDES,  DESMOLDANTE EN POLVO, CURADOR PARA CONCRETO, INCLUYE CORTE Y SELLADO DE JUNTAS.</t>
  </si>
  <si>
    <t>CONCRETO 4000 PSI GRAVA COMÚN PREMEZCLADO PARA TABLERO PUENTE (Incluye Suministro e instalación, bombeo de concreto, aditivo para puente de adherencia de concreto fresco y endurecido).</t>
  </si>
  <si>
    <t>BORDE CONTENEDOR DE RAÍCES A-70 (INCLUYE SUMINISTRO E INSTALACIÓN, INCLUYE BASE DE 3cm EN MORTERO 1:3 HECHO EN OBRA)</t>
  </si>
  <si>
    <t>CONCRETO 3000 PSI GRAVA COMÚN PARA ANCLAJE TUBERÍA (Premezclado. Incluye Suministro, Formaleteo y Colocación)</t>
  </si>
  <si>
    <t>CONCRETO 4000 PSI GRAVA COMÚN ( 28 MPA) PARA ESTRIBOS (Premezclado. Incluye Suministro, Formaleteo, Bombeo,  Colocación y Curado. No incluye Refuerzo)</t>
  </si>
  <si>
    <t>CONCRETO 3000 PSI GRAVA COMÚN PARA VIGAS DE CIMENTACIÓN (Premezclado. Incluye Sumin., Formaleteo y Colocación. No incl. Refuerzo, Curado).</t>
  </si>
  <si>
    <t>CONCRETO 4000 PSI GRAVA COMÚN PARA PLACAS Y VIGAS AÉREAS (Premezclado. Incluye suministro, formaleteo, colocación y curado. No incluye refuerzo).</t>
  </si>
  <si>
    <t>CONCRETO 3000 PSI (21 MPA) GRAVA COMÚN PARA DADOS (Premezclado. Incluye Suministro, Formaleteo y Colocación. No incl. Refuerzo, Curado).</t>
  </si>
  <si>
    <t>CONCRETO 5000 PSI GRAVA COMÚN PARA VIGAS Y PLACAS AÉREAS (Premezclado. Incluye Suministro, Formaleteo, Colocación y Curado. No incluye Refuerzo).</t>
  </si>
  <si>
    <t>CONCRETO 4000 PSI GRAVA COMÚN PARA COLUMNAS. (Premezclado. Incluye Suministro, Formaleteo y Colocación. No incl. Refuerzo, Curado).</t>
  </si>
  <si>
    <t>CONCRETO 3000 PSI GRAVA COMÚN PARA RAMPAS Y ESCALERAS (PREMEZCLADO. INCL. SUMINISTRO, FORMALETEO Y COLOCACIÓN. NO INCL. REFUERZO, CURADO).</t>
  </si>
  <si>
    <t>CONCRETO 3000 PSI (21 MPA) GRAVA COMÚN PARA ANDENES (Premezclado. Incluye suministro, formaleteo, colocación y curado. No incluye refuerzo).</t>
  </si>
  <si>
    <t>CONCRETO 4000 PSI (21 MPA) GRAVA COMÚN PARA CÁRCAMO (Premezclado. Incluye suministro, formaleteo, colocación y curado. No incluye refuerzo).</t>
  </si>
  <si>
    <t>PRUEBA DE CARGA DINÁMICA PARA PUENTE PEATONAL METÁLICO TIPO TRANSMILENIO (Incluye:  Ejecución de las pruebas mediante nivelación de precisión y Transporte de equipos de medida a obra).</t>
  </si>
  <si>
    <t>PRUEBA DE CARGA ESTÁTICA PARA PUENTE PEATONAL METÁLICO TIPO TRANSMILENIO (Incluye: Ejecución de las pruebas mediante nivelación de precisión y Transporte de equipos de medida a obra).</t>
  </si>
  <si>
    <t>CANAL DE DRENAJE PREFABRICADO EN POLYCONCRETO,  PD-150V, CLASE DE CARGA D400, INCLUYE REJILLA, Long=1000 mm, H= 270 mm, Ancho= 200mm,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</si>
  <si>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</si>
  <si>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COSTOS DE OBRA SIN REDES (INCLUYE A.I.U)</t>
  </si>
  <si>
    <t>COSTOS REDES (INCLUYE A.I.U)</t>
  </si>
  <si>
    <t>COSTO TOTAL OBRAS CON A.I.U. ( A )</t>
  </si>
  <si>
    <t>TOTAL OBRAS LICITACIÓN ( A+B+C+D )</t>
  </si>
  <si>
    <t>COSTOS DE COMPENSACIONES, EVALUACIÓN Y SEGUIMIENTO SDA ( G )</t>
  </si>
  <si>
    <t>AFORADORES</t>
  </si>
  <si>
    <t>Colocación de elemento de publicidad exterior tipo valla de construcción (Resolución 931 de 2008, numeral 7 del artículo 7)</t>
  </si>
  <si>
    <t>PINO ROMERON H=1.5m (Incluye tutor con manguera y alambre)</t>
  </si>
  <si>
    <t>CHALECO REFLECTIVO EN TELA</t>
  </si>
  <si>
    <t>GUANTE SOLDADOR</t>
  </si>
  <si>
    <t>DESCENDEDOR ANTICAIDA</t>
  </si>
  <si>
    <t>EXÁMEN DE APTITUD PSICOFÍSICA PARA TRABAJO EN ALTURA (Incluye perfíl lipídico, glicemia pre y post.)</t>
  </si>
  <si>
    <t>ADAPTADOR TERMINAL CAMPANA PVC D=6"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</si>
  <si>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</si>
  <si>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</si>
  <si>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PINO ROMERON H=1.5m (Incluye excavación manual, siembra, caja, tierra, abono, tutor, transporte y disposición final de escombros en sitio autorizado a 28 Km). SUMINISTRO Y PLANTACIÓN.</t>
  </si>
  <si>
    <t xml:space="preserve">GEOTECNIA </t>
  </si>
  <si>
    <t>DISEÑO GEOMÉTRICO</t>
  </si>
  <si>
    <t>Total</t>
  </si>
  <si>
    <t>VÍAS</t>
  </si>
  <si>
    <t>ESPACIO PÚBLICO</t>
  </si>
  <si>
    <t>ARQUEOLOGÍA</t>
  </si>
  <si>
    <t>Ingeniero Catastral o Topográfico</t>
  </si>
  <si>
    <t xml:space="preserve">COMPONTE B. MANEJO AMBIENTAL EN LA EJECUCIÓN DE LAS ACTIVIDADES CONSTRUCTIVAS </t>
  </si>
  <si>
    <t>B1</t>
  </si>
  <si>
    <t xml:space="preserve"> MANEJO DE CAMPAMENTOS FIJOS Y/O TEMPORALES</t>
  </si>
  <si>
    <t>B 2</t>
  </si>
  <si>
    <t>B 3</t>
  </si>
  <si>
    <t>B 4</t>
  </si>
  <si>
    <t xml:space="preserve">B 5 </t>
  </si>
  <si>
    <t>SUBTOTAL COMPONENTE B</t>
  </si>
  <si>
    <t>COMPONTE C. MANEJO DE LA VEGETACIÓN Y DEL PAISAJE</t>
  </si>
  <si>
    <t>COMPONENTE E. PLAN DE SEÑALIZACIÓN</t>
  </si>
  <si>
    <t>SUBTOTAL COMPONENTES A+B+C+D+E</t>
  </si>
  <si>
    <t>ALQUILER BAÑO PORTÁTIL</t>
  </si>
  <si>
    <t>FIN PROY OBRA</t>
  </si>
  <si>
    <t>ESPECIALISTA EN REDES ELÉCTRICAS, GAS, TELÉFONO Y FIBRA ÓPTICA</t>
  </si>
  <si>
    <t>EXCAVACIONES Y RELLENOS</t>
  </si>
  <si>
    <t>ANDENES</t>
  </si>
  <si>
    <t>MOBILIARIO URBANO</t>
  </si>
  <si>
    <t>ENSAYOS PAVIMENTOS</t>
  </si>
  <si>
    <t>Prospección arqueológica</t>
  </si>
  <si>
    <t>Plan de manejo arqueológico</t>
  </si>
  <si>
    <t>Rescate arqueológico</t>
  </si>
  <si>
    <t>Análisis de materiales</t>
  </si>
  <si>
    <t>Laboratorio de materiales</t>
  </si>
  <si>
    <t>Informe de rescate arqueológico</t>
  </si>
  <si>
    <t>COSTO DIÁLOGO CIUDADANO Y DE COMUNICACIÓN ESTRATÉGICA ( C )</t>
  </si>
  <si>
    <t>AJUSTES POR CAMBIO DE VIGENCIA PARA OBRAS-AIU-PMA-PGS-PMT ( E )</t>
  </si>
  <si>
    <t>CÓD.IDU</t>
  </si>
  <si>
    <t>TUBERÍAS</t>
  </si>
  <si>
    <t>SUBTOTAL OBRAS ( A+B+C+D+E )</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</si>
  <si>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</si>
  <si>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BANCA KiiNDEN EN CONCRETO GRIS (1.52*0.56*0.45) (Peso 335kg)</t>
  </si>
  <si>
    <t>TUBERÍA FLEXIBLE DE ALTA DENSIDAD NEGRA. TUBO Ø6", TUBERÍA PEAD, PE100, SDR17, DN50, PE.</t>
  </si>
  <si>
    <t>LOSETA PODOTACTIL EN POLIPROPILENO. ANCHO 0,40m. ACABADOS SEGÚN NORMA NTC 5610. DEC. 308/2018. INCLUYE LIMPIEZA Y ALISTAMIENTO DE SUPERFICIE. INCLUYE TODOS LOS ELEMENTOS DE COLOCACION, FIJACION Y MANO</t>
  </si>
  <si>
    <t>LOSETA PODOTACTIL EN POLIPROPILENO. ANCHO 0,40m. ACABADOS SEGÚN NORMA NTC 5610. DEC. 308/2018. INCLUYE LIMPIEZA Y ALISTAMIENTO DE SUPERFICIE. INCLUYE TODOS LOS ELEMENTOS DE COLOCACIÓN, FIJACIÓN Y MANO DE OBRA. SUMINISTRO E INSTALACIÓN.</t>
  </si>
  <si>
    <t>MATRIZ PARA CÁLCULO DE AIU- DIALOGO CIUDADANO Y COMUNICACIÓN ESTRATÉGICA</t>
  </si>
  <si>
    <t>COSTO DIRECTO ESTIMADO DCyCE (CD)</t>
  </si>
  <si>
    <t>ACTAS DE VECINDAD</t>
  </si>
  <si>
    <t xml:space="preserve">El porcentaje total del A.I.U. y sus elementos, componentes (administración, imprevistos y utilidad), deben elaborase con máximo tres cifras decimales contadas a partir del punto o de la coma. </t>
  </si>
  <si>
    <t>Andenes</t>
  </si>
  <si>
    <t>Ciclorruta</t>
  </si>
  <si>
    <t>Pompeyanos</t>
  </si>
  <si>
    <t>Vías</t>
  </si>
  <si>
    <t>Pontones</t>
  </si>
  <si>
    <t>ENSAYOS DE LABORATORIO</t>
  </si>
  <si>
    <t>CONTROL DE INVERSIÓN DIÁLOGO CIUDADANO Y COMUNICACIÓN ESTRATÉGICA PARA OBRAS DEL IDU</t>
  </si>
  <si>
    <t>ENSAYOS OBRA</t>
  </si>
  <si>
    <t>ESTUDIO DE TRÁNSITO</t>
  </si>
  <si>
    <t>PMT ESPECÍFICO</t>
  </si>
  <si>
    <t>RAMPAS PEATONALES</t>
  </si>
  <si>
    <t>CENEFA EN LOSETA PREFABRICADA A58 GUIA (20x20x6) cm. SUMINISTRO E INSTALACIÓN. (INCLUYE 4cm DE MORTERO 1:5 HECHO EN OBRA PARA BASE Y ARENA DE PEÑA PARA SELLO)</t>
  </si>
  <si>
    <t>CENEFA EN LOSETA PREFABRICADA A57 TÁCTIL ALERTA (20x20x6) cm. SUMINISTRO E INSTALACIÓN. (INCLUYE 4cm DE MORTERO 1:5 HECHO EN OBRA PARA BASE Y ARENA DE PEÑA PARA SELLO)</t>
  </si>
  <si>
    <t>PIEZA DE REMATE FUNDIDA EN SITIO PARA CAÑUELA TIPO A121 DE 0.3X0.5X0.4 M EN CONCRETO DE 3000 PSI (Incluye suministro e instalación)</t>
  </si>
  <si>
    <t>RAMPAS VEHICULARES</t>
  </si>
  <si>
    <t>PAISAJISMO</t>
  </si>
  <si>
    <t>SUMIDEROS Y POZOS</t>
  </si>
  <si>
    <t>TUBERÍA FLEXIBLE DE ALTA DENSIDAD NEGRA. TUBO Ø4", TUBERÍA PEAD, PE100, SDR17, DN50, PE.</t>
  </si>
  <si>
    <t>ACCESORIOS</t>
  </si>
  <si>
    <t>EMPATES</t>
  </si>
  <si>
    <t xml:space="preserve">ACOMETIDAS </t>
  </si>
  <si>
    <t>SEMAFORIZACIÓN</t>
  </si>
  <si>
    <t>RED DE SEMAFORIZACIÓN</t>
  </si>
  <si>
    <t>BANCA KiiNDEN PREFABRICADA EN CONCRETO GRIS (1.52*0.56*0.45) (Peso 335kg)  (Incluye suministros, transporte e instalación)</t>
  </si>
  <si>
    <t>EMPATES DE TUBERÍA EN PVC A PEAD 4" LINEAL SEGÚN NORMA NS-023 (INCLUYE ACCESORIOS). SUMINISTRO E INSTALACIÓN.</t>
  </si>
  <si>
    <t>EMPATES DE TUBERÍA EN PVC A PEAD 6" LINEAL SEGÚN NORMA NS-023 (INCLUYE ACCESORIOS). SUMINISTRO E INSTALACIÓN.</t>
  </si>
  <si>
    <t>EMPATES DE TUBERÍA EN PVC A PEAD 8" LINEAL SEGÚN NORMA NS-023 (INCLUYE ACCESORIOS). SUMINISTRO E INSTALACIÓN.</t>
  </si>
  <si>
    <t>BIÓLOGO O ECÓLOGO</t>
  </si>
  <si>
    <t>RESIDENTE SST</t>
  </si>
  <si>
    <t>Ingeniero y/o Arquitecto (Costos, Presupuestos y Programación)</t>
  </si>
  <si>
    <t>DEMARCACIÓN ÁREA DE TRABAJO</t>
  </si>
  <si>
    <t>ADOQUÍN DE CONCRETO A26 (20x10x6) cm (Suministro e Instalación. Incluye Base 3cm Arena Nivelación y Arena de Sello)</t>
  </si>
  <si>
    <t>NIVELACIÓN DE CÁMARA ETB T-14A H= 0.30m  (Dimensiones internas Largo:2,55m, Ancho:2,24m, Alto 1,80m según Norma ETB) (Incluye demolicion,  transporte y disposicion de escombros, suministros e instalación bloque, concreto placa superior, refuerzo,mortero, Aro y tapa ETB).</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</si>
  <si>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</si>
  <si>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</si>
  <si>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</si>
  <si>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CAMARA TIPO "D" COLOMBIA TELECOMUNICACIONES (Dimensiones internas Largo:1,90m, Ancho:1,06m, Alto:1,60m según Norma TELECOM)(Incluye demolicion,  transporte y disposicion de escombros, suministros e instalación bloque, mortero, marco y tapa).</t>
  </si>
  <si>
    <t>NIVELACIÓN DE CAMARA TIPO "F1" COLOMBIA TELECOMUNICACIONES (Dimensiones internas Largo:0,69m, Ancho:0,56m, Alto 0,90m) (Incluye demolicion,  transporte y disposicion de escombros, suministros e instalación bloque, mortero, marco y tapa).</t>
  </si>
  <si>
    <t>PINTURA EN PLASTICO EN FRIO METILMETACRILATO DE a=20cm PARA LINEAS DE DEMARCACIÓN, CON MICROESFERAS Y ESPESOR SECO SEGÚN NORMA NTC 4744.  SUMINISTRO Y APLICACIÓN.</t>
  </si>
  <si>
    <t>SEÑALIZACIÓN Y SEMAFORIZACIÓN</t>
  </si>
  <si>
    <t>PROFESIONAL BIC</t>
  </si>
  <si>
    <t>SUBTOTAL GASTOS OPERACIONALES</t>
  </si>
  <si>
    <t>SUBTOTAL COSTOS DE PERSONAL</t>
  </si>
  <si>
    <t>RESIDENTE MAQUINARIA Y EQUIPOS</t>
  </si>
  <si>
    <t>PRELIMINARES DE OBRA</t>
  </si>
  <si>
    <t>INSPECTOR SST - MA</t>
  </si>
  <si>
    <t>POLIETILENO NEGRO</t>
  </si>
  <si>
    <t>SEÑALES TUBULARES</t>
  </si>
  <si>
    <t>CINTA DE DEMARCACIÓN</t>
  </si>
  <si>
    <t>PUNTO ECOLÓGICO</t>
  </si>
  <si>
    <t>MANEJO INTEGRAL DE CUERPOS DE AGUA Y SUMIDEROS</t>
  </si>
  <si>
    <t xml:space="preserve">PROTECCIÓN DE ZONAS VERDES </t>
  </si>
  <si>
    <t xml:space="preserve">MANEJO Y RESCATE DE AVIFAUNA </t>
  </si>
  <si>
    <t>SUBTOTAL DEL COMPONENTE C</t>
  </si>
  <si>
    <t>COMPONTE D.   GESTIÓN EN SEGURIDAD Y SALUD EN EL TRABAJO</t>
  </si>
  <si>
    <t xml:space="preserve"> GESTIÓN EN SEGURIDAD Y SALUD EN EL TRABAJO</t>
  </si>
  <si>
    <t xml:space="preserve">EQUIPOS DE EMERGENCIA </t>
  </si>
  <si>
    <t xml:space="preserve">EXÁMENES OCUPACIONALES </t>
  </si>
  <si>
    <t>E.1.1</t>
  </si>
  <si>
    <t>E.1.2</t>
  </si>
  <si>
    <t>E.1.3</t>
  </si>
  <si>
    <t>TERMINO ESTIMADO PRELIMINARES</t>
  </si>
  <si>
    <t>ESPECIALISTA ÁREA ECONOMÓMICA</t>
  </si>
  <si>
    <t xml:space="preserve">COMUNICADOR SOCIAL </t>
  </si>
  <si>
    <t>PEDAGOGO O LICENCIADO</t>
  </si>
  <si>
    <t>A.3</t>
  </si>
  <si>
    <t>A.5</t>
  </si>
  <si>
    <t>A.6</t>
  </si>
  <si>
    <t>A.7</t>
  </si>
  <si>
    <t>A.4</t>
  </si>
  <si>
    <t>A.8</t>
  </si>
  <si>
    <t>Componente B.  Plan de Gestión social</t>
  </si>
  <si>
    <t>Programa de Divulgación al ciudadano</t>
  </si>
  <si>
    <t>Programa de Atención al ciudadano</t>
  </si>
  <si>
    <t>TERMINO ESTIMADO DE PRELIMINARES</t>
  </si>
  <si>
    <t>OBRA</t>
  </si>
  <si>
    <t>RESIDENTE TRÁNSITO Y TRANSPORTE</t>
  </si>
  <si>
    <t>COSTOS ESTIMADOS PARA PRELIMINARES</t>
  </si>
  <si>
    <t>MATRIZ PARA CÁLCULO PRELIMINARES</t>
  </si>
  <si>
    <t>N. MESES
PRELIMINARES</t>
  </si>
  <si>
    <t>F= A*B*C*D*E</t>
  </si>
  <si>
    <t>IVA</t>
  </si>
  <si>
    <t>SUBTOTAL  PERSONAL PRELIMINARES</t>
  </si>
  <si>
    <t>SUBTOTAL  PERSONAL OBRA</t>
  </si>
  <si>
    <t>RESIDENTE SOCIAL</t>
  </si>
  <si>
    <t>ASISTENTE SOCIAL</t>
  </si>
  <si>
    <t>Profesional Arquitecto para actas de vecindad</t>
  </si>
  <si>
    <t>Profesional social para actas de vecindad</t>
  </si>
  <si>
    <t>SUBTOTAL ENSAYOS</t>
  </si>
  <si>
    <t>ETAPA DE OBRA</t>
  </si>
  <si>
    <t>COSTO ACTIVIDADES AMBIENTALES Y SST ( B )</t>
  </si>
  <si>
    <t>LOSETA PREFABRICADA A50 - A55 - A56 (400x400x60mm)</t>
  </si>
  <si>
    <t>REUBICACION DE SONORIZADORES PARA INVIDENTES (Incluye desmonte).</t>
  </si>
  <si>
    <t>REUBICACION DE DETECTOR DE DEMANDA PEATONAL (BOTONES) NO INCLUYE CABLES. (Incluye desmonte).</t>
  </si>
  <si>
    <t>SEMAFORO (3x200) S2. LENTES DE POLICARBONATO DE 8" BICICLETAS LUCES, SISTEMA DE ILUMINACIÓN A LEDS, COMPATIBILIDAD C800/900, FIJACION A MENSULA. INCLUYE ELEMENTOS DE FIJACION.</t>
  </si>
  <si>
    <t>LOSETA ACHURADO TIPO A20 ( Incluye suministro e instalación.Incluye Base 4cm Mortero 1:5 y Arena de Sello)</t>
  </si>
  <si>
    <t>PILOTE D=0.70 M DE CONCRETO TREMIE 4000 PSI (28 MPA) (Incl. Excavación, Cargue, movilización, montaje, descabece y desmontaje equipo).</t>
  </si>
  <si>
    <t>CONCRETO 4000 PSI GRAVA COMÚN PARA TOPE SÍSMICO (Premezclado. Incluye Sumin., Formaleteo y Colocación. No incl. Refuerzo, Curado).</t>
  </si>
  <si>
    <t>NIVELACIÓN DE CAMARA TIPO "F2" COLOMBIA TELECOMUNICACIONES  (Dimensiones internas Largo:0,41m, Ancho:0,36m, Alto:0,90m según Norma TELECOM) (Incluye demolicion,  transporte y disposicion de escombros, suministros e instalación bloque, mortero, marco y tapa).</t>
  </si>
  <si>
    <t xml:space="preserve"> 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</si>
  <si>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</si>
  <si>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RENIVELACIÓN DE ACOMETIDA DOMICILIARIA.</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</si>
  <si>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</si>
  <si>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</si>
  <si>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</si>
  <si>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CONCRETO 3000 PSI GRAVA COMÚN PARA PIEZA REMATE TIPO HOMBROS PARA RAMPA (Premezclado. Incluye Sumin., bombeo con autobomba, Formaleteo y Colocación. No incl. Refuerzo, Curado).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</si>
  <si>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</si>
  <si>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Ø8", TUBERÍA PEAD, PE100, SDR17, DN50, PE.</t>
  </si>
  <si>
    <t>BANCA MC PREFABRICADA EN CONCRETO GRIS (1.93*0.54*0.47) (Peso 497kg)  (Incluye suministros, transporte e instalación)</t>
  </si>
  <si>
    <t xml:space="preserve"> CAJA PARA VALVULAS GN EN MAMPOSTERÍA 0,5m x 0,5m x 0,7m (Incluye suministro de materiales e instalación)</t>
  </si>
  <si>
    <t>MESA LIPPET DOBLE PREFABRICADA EN CONCRETO Y ACERO (1.91*1.20*0.75) (Incluye suministro e instalación)</t>
  </si>
  <si>
    <t>MESA LIPPET INDIVIDUAL PREFABRICADA EN CONCRETO Y ACERO (1.91*0.70*0.75) (Peso 100kg) (Incluye suministro e instalación)</t>
  </si>
  <si>
    <t>BANCA VATEEN AGRUPACIONES EN CONCRETO GRIS 1.50 x 0.45m (Incluye suministro e instalación)</t>
  </si>
  <si>
    <t>BANCA BORÁ DOBLE PREFABRICADA EN CONCRETO GRIS (1.42*0.74*0.30) (Peso 220kg) (Incluye suministro e instalación)</t>
  </si>
  <si>
    <t xml:space="preserve">MESA APPEL EN PREFABRICADA CONCRETO GRIS (2.75*1.53*0.76) (Peso 280kg) (Incluye suministro e instalación) </t>
  </si>
  <si>
    <t>BRIDA FLANGLES SLIP-ON D= 6" ACERO SOLDABLE RF 150 LB. ANSI B16.5</t>
  </si>
  <si>
    <t>ADOQUIN DE CONCRETO A26 (200x100x60mm)</t>
  </si>
  <si>
    <t>MESA LIPPET DOBLE EN CONCRETO Y ACERO (1.91mx1.20mx0.75m)</t>
  </si>
  <si>
    <t>MESA LIPPET INDIVIDUAL EN CONCRETO Y ACERO (1.91mx0.70mx0.75m) Peso 100Kg.</t>
  </si>
  <si>
    <t>LOSETA PREFABRICADA A58 (200x200x60mm)</t>
  </si>
  <si>
    <t>LOSETA PREFABRICADA A57 (200x200x60mm)</t>
  </si>
  <si>
    <t>BANCA BORÁ DOBLE EN CONCRETO GRIS (1.42*0.74*0.30) (Peso 220 kg)</t>
  </si>
  <si>
    <t>MESA APPEL EN CONCRETO GRIS (2.75mx1.53mx0.76m) Peso 280Kg.</t>
  </si>
  <si>
    <t>BANCA MC EN CONCRETO GRIS (1.93*0.54*0.47) (Peso 497 kg)</t>
  </si>
  <si>
    <t>TEE PEAD U. M . 4" X 2"</t>
  </si>
  <si>
    <t>BANCA VATEEN AGRUPACIONES EN CONCRETO GRIS 1.50 x 0.45m</t>
  </si>
  <si>
    <t>VR. UNIT.</t>
  </si>
  <si>
    <t>VR. PARCIAL</t>
  </si>
  <si>
    <t>DEDICACIÓN FASE DE PRELIMINARES (MES)</t>
  </si>
  <si>
    <t>DEDICACIÓN
FASE DE PRELIMINARES</t>
  </si>
  <si>
    <t>COSTO UNITARIO SIN IVA($)
FASE DE PRELIMINARES</t>
  </si>
  <si>
    <t>INGENIERO ESPECIALISTA EN SIG CAD</t>
  </si>
  <si>
    <t>COORDINADOR GENERAL</t>
  </si>
  <si>
    <t xml:space="preserve">ARQUEÓLOGO </t>
  </si>
  <si>
    <t>ARQUEÓLOGO</t>
  </si>
  <si>
    <t>NIVELACIÓN DE CÁMARA DOBLE TIPO  2"F1" COLOMBIA TELECOMUNICACIONES (Dimensiones internas Largo: 1.56m, Ancho:0,50m, Alto 0,90m según Norma TELECOM) (Incluye demolición, transporte y disposición de escombros, suministros e instalación bloque, mortero, marco y tapa).</t>
  </si>
  <si>
    <t>BLOQUE DE CONCRETO ESTRUCTURAL (0.12X0.2X0.4)m PARA CONTENEDOR DE RAICES (Incluye suministro e instalación, grouting 14 Mpa y grafil D=6 mm para refuerzo horizontal)</t>
  </si>
  <si>
    <t>TAPA (REJILLA) PARA CAÑUELA A-124. Dimensiones: 600x300x100mm. (Incluye suministro de materiales e instalación)</t>
  </si>
  <si>
    <t>HORTENCIA (Incluye tierra negra, e=20cm, suministro y plantación).</t>
  </si>
  <si>
    <t>CENEFA LINEAL EN LOSETA PREFABRICADA TÁCTIL ALERTA A57 / A58 ANCHO 0.20m color amarillo. (SUMINISTRO E INSTALACIÓN. INCLUYE BASE EN ARENA DE NIVELACIÓN e= 4cm Y ARENA DE SELLO).</t>
  </si>
  <si>
    <t>TAPA (REJILLA) PARA CAÑUELA A-124. Dimensiones: 600x300x100mm.</t>
  </si>
  <si>
    <t>PROFESIONAL EN PRESUPUESTO Y PROGRAMACIÓN</t>
  </si>
  <si>
    <t>ACERO ESTRUCTURAL A709 GRADO 50. (Incluye transporte, fabricación y montaje con anticorrosivo y pintura de acabado en epóxico) (Incluye materiales, insumos, herramientas y equipos, andamios, mano de obra calificada y todo lo necesario para desarrollar la obra.</t>
  </si>
  <si>
    <t>EMPATE ORTOGONAL PVC-PVC  6"X4" (INCLUYE SUMINISTRO E INSTALACIÓN DE  TEE  6"X4"PVC, 4 UNIONES, TUBERÍA RDE 21) (Suministro e Instalación)</t>
  </si>
  <si>
    <t>EMPATE ORTOGONAL PVC-PVC  6"X6" (INCLUYE SUMINISTRO E INSTALACIÓN DE  TEE  6"X6"PVC, 4 UNIONES, TUBERÍA RDE 21) (Suministro e Instalación)</t>
  </si>
  <si>
    <t>PILOTE D=120 CM CON CONCRETO TREMIE DE 4000 PSI. (Incl. Excavación, Cargue, movilización, montaje y desmontaje equipo y concreto)</t>
  </si>
  <si>
    <t>PILOTE D=60 CM CON CONCRETO TREMIE DE 4000 PSI. (Incl. Excavación, Cargue, movilización, montaje y desmontaje equipo y concreto).</t>
  </si>
  <si>
    <t>TEE HD EXTREMO JUNTA HIDRÁULICA 12"x 12" (Suministro e Instalación)</t>
  </si>
  <si>
    <t>EMPATE ORTOGONAL PVC - PVC 4"X4" (INCLUYE SUMINISTRO E INSTALACIÓN DE TEE HD, 3 UNIONES RÁPIDAS, TUBERÍA RDE 21)</t>
  </si>
  <si>
    <t>EMPATE ORTOGONAL PVC - PVC 6"X6" (INCLUYE SUMINISTRO E INSTALACIÓN DE TEE HD, 3 UNIONES RÁPIDAS, TUBERÍA RDE 21)</t>
  </si>
  <si>
    <t>1 DUCTO D= 3" PVC PESADO DB (No incluye excavación ni rellenos). SUMINISTRO E INSTALACION.</t>
  </si>
  <si>
    <t>BORDILLO EN CONCRETO GRAVA COMÚN 1" 2000 PSI, FUNDIDO EN SITIO, A LA VISTA, DE 10cm x 35cm. REFUERZO SEGÚN DISEÑO ESTRUCTURAL, SIMILAR O EQUIVALENTE. (Incluye Suministro, Formaleteo, fundida y curado e instalación).</t>
  </si>
  <si>
    <t>PLACA DE CONCRETO LAVADO FUNDIDA EN SITIO DE 3000 PSI (21 Mpa), ESPESOR DE PLACA: 10 cm CON MALLA ELECTROSOLDADA DE mm, CON DILATACIONES REMÓVIBLES EN MADERA DE 15 x 15 mm</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</si>
  <si>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</si>
  <si>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</si>
  <si>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</si>
  <si>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 xml:space="preserve">BORDILLO EN CONCRETO GRAVA COMÚN 1" 2000 PSI, FUNDIDO EN SITIO, A LA VISTA, DE 20cm x 20cm. REFUERZO SEGÚN DISEÑO ESTRUCTURAL, SIMILAR O EQUIVALENTE. (Incluye Suministro e instalación, Formaleteo, fundida y curado, acero de refuerzo y nivelación en arena) </t>
  </si>
  <si>
    <t>CAJA METÁLICA PARA DERIVACIÓN 30X30X15 cm ET925 (incluye suministro e instalación)</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</si>
  <si>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</si>
  <si>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</si>
  <si>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</si>
  <si>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BOLARDO RETRÁCTIL (INCLUYE SUMINISTRO, ADECUACIÓN E INSTALACION)</t>
  </si>
  <si>
    <t>DEMOLICIÓN CICLOPARQUEADERO TIPO 2 REF M101</t>
  </si>
  <si>
    <t>TRASLADO BANCA CONCRETO CON ESPALDAR. (Traslado en camioneta a almacén y reubicación posterior).</t>
  </si>
  <si>
    <t>LOSETA PREFABRICADA EN CONCRETO A20 TIPO PANOT DE 20x20x6cm color gris (Suministro e Instalación. Incluye mortero de 1500 PSI de Nivelación)</t>
  </si>
  <si>
    <t>LOSETA PREFABRICADA A20 GRIS (200x200x60mm)</t>
  </si>
  <si>
    <t>HORTENSIA JUMBO - FLOR AZUL - 6 PLANTAS POR M2</t>
  </si>
  <si>
    <t>ACERO ESTRUCTURAL A709 GRADO 50. (Incluye transporte, fabricación y montaje con anticorrosivo y pintura de acabado en epóxico) (Incluye materiales, insumos, herramientas y equipos, andamios, mano de o</t>
  </si>
  <si>
    <t>TEE HD EXTREMO JUNTA HIDRÁULICA 12"X12"</t>
  </si>
  <si>
    <t>TEE HD EXTREMO JUNTA HIDRÁULICA 6"x6"</t>
  </si>
  <si>
    <t>RECEPCIÓN DE NIDOS RESCATADOS  (MAXIMO 3 HUEVOS).</t>
  </si>
  <si>
    <t>GUACAL PARA TRASLADO DE FAUNA</t>
  </si>
  <si>
    <t>RECEPCIÓN DE AVES RESCATADAS</t>
  </si>
  <si>
    <t>INFORME SOBRE LAS AVES RESCATADAS</t>
  </si>
  <si>
    <t>MALLA ELECTROSOLDADA S=150x150mm, Ø=8.5x8.5mm</t>
  </si>
  <si>
    <t>CAJA METALICA PARA DERIVACION ET 925</t>
  </si>
  <si>
    <t>TUBERÍA DE CORAZA METÁLICA FLEXIBLE 2"</t>
  </si>
  <si>
    <t>TUBERÍA DE CORAZA METÁLICA FLEXIBLE 3/4"</t>
  </si>
  <si>
    <t>BOLARDO RETRÁCTIL CON LLAVE PARA CONTROL DE ESTACIONAMIENTOS. Incluye: Base metálica de alta resistencia, Bandas reflejantes, de 60x900 mm, peso: 5.5Kg</t>
  </si>
  <si>
    <t>LOSETA PREFABRICADA EN CONCRETO MACIZO LISA A20 GRIS (20x20x6cm)</t>
  </si>
  <si>
    <t>B.3.1.2</t>
  </si>
  <si>
    <t>B.1.2</t>
  </si>
  <si>
    <t>B.1.3</t>
  </si>
  <si>
    <t>B.1.4</t>
  </si>
  <si>
    <t>B.1.5</t>
  </si>
  <si>
    <t>B.3.1.9</t>
  </si>
  <si>
    <t>B.3.1.10</t>
  </si>
  <si>
    <t>OBRAS A CARGO DEL IDU</t>
  </si>
  <si>
    <t>REDES CODENSA</t>
  </si>
  <si>
    <t>REDES ETB</t>
  </si>
  <si>
    <t>BASE GRANULAR B-600 (Suministro, Transporte, Extendido, Nivelación, Humedecimiento y Compactación con vibrocompactador)</t>
  </si>
  <si>
    <t>PIEZA DE REMATE CURVA A117 PARA RAMPA VEHICULAR TIPO C (600x400x450mm). Incluye suministro e instalación. Incluye 3cm de mortero 1:5.</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</si>
  <si>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</si>
  <si>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</si>
  <si>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</si>
  <si>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PROTECCIÓN TEMPORAL PARA MONUMENTOS Y/O BIENES MUEBLES CON TELA KAMBEL GRAMAJE 90, COLOR BLANCO. INCLUYE CUERDA NYLON PARA AMARRE. Incluye suministro y colocación.</t>
  </si>
  <si>
    <t>PERFORACIÓN HORIZONTAL PARA DUCTO DE POLIETILENO D=4" (Incluye tubería).SUMINISTRO, INSTALACIÓN, TRANSPORTE Y DISPOSICIÓN FINAL DE SOBRANTES.</t>
  </si>
  <si>
    <t>SARDINEL ESPECIAL A116 PARA RAMPA VEHICULAR TIPO C (Suministro e instalación, incluye 3cm de Mortero 1:5</t>
  </si>
  <si>
    <t>PIEZA DE REMATE CURVA A117 PARA RAMPA TIPO C (600x400x450mm)</t>
  </si>
  <si>
    <t>SARDINEL ESPECIAL A116 PARA RAMPA TIPO C (600x600x350mm)</t>
  </si>
  <si>
    <t>CANAL DE DRENAJE MONOLÍTICO Y REJA EN CONCRETO POLIMÉRICO RD 100V, H265 F900 (1.00 x 0.16 x 0.265 m)</t>
  </si>
  <si>
    <t>CANAL DE DRENAJE MONOLÍTICO Y REJA EN CONCRETO POLIMÉRICO RD 150V, H380 F900 (1.00 x 0.21 x 0.38 m)</t>
  </si>
  <si>
    <t>TELA KAMBREL GRAMAJE 90, COLOR BLANCO.</t>
  </si>
  <si>
    <t>CUERDA NYLON D= 3mm</t>
  </si>
  <si>
    <t>PERFORACIÓN HORIZONTAL PARA DUCTO DE POLIETILENO D=4", INCL. TUBERÍA (INCL. SUMINISTRO E INSTALACIÓN)</t>
  </si>
  <si>
    <t>C 1</t>
  </si>
  <si>
    <t>C 2</t>
  </si>
  <si>
    <t>D 1</t>
  </si>
  <si>
    <t>D 2</t>
  </si>
  <si>
    <t>D 3</t>
  </si>
  <si>
    <t>E 1</t>
  </si>
  <si>
    <t>C 5</t>
  </si>
  <si>
    <t>5.1</t>
  </si>
  <si>
    <t>TRATAMIENTO INTEGRAL DE ÁRBOLES DE 1m A 5m. (Incluye riego, fertilización edáfica, mano de obra, poda general y radicular).</t>
  </si>
  <si>
    <t>TRATAMIENTO INTEGRAL DE ÁRBOLES MAYORES A 5m. (Incluye riego, fertilización edáfica, mano de obra, poda general y radicular).</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</si>
  <si>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</si>
  <si>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</si>
  <si>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</si>
  <si>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</si>
  <si>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</si>
  <si>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</si>
  <si>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</si>
  <si>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</si>
  <si>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</si>
  <si>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</si>
  <si>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</si>
  <si>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</si>
  <si>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</si>
  <si>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</si>
  <si>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</si>
  <si>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</si>
  <si>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</si>
  <si>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</si>
  <si>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</si>
  <si>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</si>
  <si>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</si>
  <si>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Código</t>
  </si>
  <si>
    <t>JARDINERA FALDEK EN CONCRETO GRIS AUTOPORTANTE, SIMPLEMENTE PUESTA (Dimensiones (0.50 X 0.50) m, peso = 91 kg) (Incluye suministro e instalación)</t>
  </si>
  <si>
    <t>CANAL DE DRENAJE MONOLÍTICO Y REJA EN CONCRETO POLIMÉRICO RD 150V H480 F900 (1.00 X 0.21 X 0.48) m (Incluye concreto 21 MPa para cama y atraque. Incluye suministro, instalación y prueba de estanqueidad).</t>
  </si>
  <si>
    <t xml:space="preserve"> CANAL DE DRENAJE MONOLÍTICO Y REJA EN CONCRETO POLIMÉRICO RD 200V H330 F900 (1.00 X 0.26 X 0.33) m, INCLUYE CONCRETO 21 Mpa PARA CAMA Y ATRAQUE (Incluye suministro, instalación y prueba de estanqueidad).</t>
  </si>
  <si>
    <t>EMPATE ORTOGONAL PVC - PVC 4"X3" SEGÚN NORMA NS-023, INCLUYE SUMINISTRO E INSTALACIÓN DE TUBERÍA PVC D=4" U.M RDE 21=1 ML, TEE HD EL 4"X3"=1 UN, UZ U.M PVC D=4"=1 UN, UZ U.M PVC D=3"=1 UN,  UR U.M PVC D=4"=1 UN, UR U.M PVC D=3"=1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</si>
  <si>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</si>
  <si>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</si>
  <si>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ALQUILER DE ENTIBADO METÁLICO TIPO CAJÓN (E1A-E1B) O DESLIZANTE (E2) SEGÚN NORMA EAAB (Incluye colocación y transporte)</t>
  </si>
  <si>
    <t>CAJA PARA CONEXIÓN DE DRENAJE EN CONCRETO REFORZADO 28 MPa (Dimensiones internas: (1.6x0.8) m, H=1.5 m, e=0,2 m) (Incluye muros, concreto de limpieza e=0,05 m, placa de base y placa de cubierta e=0,16 m, dos arobases y arotapas HF según NP-024. Suministro y construcción</t>
  </si>
  <si>
    <t>PILOTE D=0.50 M DE CONCRETO TREMIE 4000 PSI (28 MPA) (Incl. Excavación, Cargue, movilización, montaje, descabece y desmontaje equipo).</t>
  </si>
  <si>
    <t>PILOTE D=0.40 M DE CONCRETO TREMIE 4000 PSI (28 MPA) (Incl. Excavación, Cargue, movilización, montaje, descabece y desmontaje equipo).</t>
  </si>
  <si>
    <t>PLANTACIÓN DE ÁRBOL CARISECO H= 1.5 m (Incluye aplicación y mezcla se sustrato, tutor, amarre y siembra. Incluye transporte y disposición final de sobrantes en sitio autorizado. Suministro y plantación)</t>
  </si>
  <si>
    <t>PLANTACIÓN DE ÁRBOL CEDRO H=1.5mt (Incluye siembra, caja, tierra abonada, tutor) SUMINISTRO Y SIEMBRA.</t>
  </si>
  <si>
    <t>PLANTACIÓN DE ÁRBOL SIETECUEROS H= 1.5 m (Incluye aplicación y mezcla se sustrato, tutor, amarre y siembra. Incluye transporte y disposición final de sobrantes en sitio autorizado. Suministro y plantación).</t>
  </si>
  <si>
    <t>PLAQUETA TIPO REJILLA (PEATONAL) 0.40 x 0.40 e= 6cm</t>
  </si>
  <si>
    <t>PROTECTOR AUDITIVO TIPO TAPON INSERCION EN SILICONA CON CORDEL EN ESTUCHE</t>
  </si>
  <si>
    <t>TUBERÍA DE ACERO GALVANIZADO 1". Espesor del tubo (1.5mm)</t>
  </si>
  <si>
    <t>VEHÍCULO CAPACIDAD 3 TONELADAS O SUPERIOR - MODELO 2012-2009 (75% INCIDENCIA)</t>
  </si>
  <si>
    <t>TUBERÍA DE ACERO GALVANIZADO 1/2". Espesor del tubo (15mm)</t>
  </si>
  <si>
    <t>SIETECUEROS H= 1.5 m (Incluye aplicación y mezcla se sustrato, tutor, amarre y siembra. Incluye transporte y disposición final de sobrantes en sitio autorizado. Suministro y plantación)</t>
  </si>
  <si>
    <t>EQUIPO DE SOLDADURA - CAPACIDAD 225 AMP</t>
  </si>
  <si>
    <t>ALQUILER DÍA - VEHÍCULO CAPACIDAD 3 TONELADAS O SUPERIOR (MODELO 2012-2009)</t>
  </si>
  <si>
    <t>CONO CONCENTRICO PARA POZO D= 1.20m x 0.60m e=0.10m  h= 0.75m</t>
  </si>
  <si>
    <t>ALQUILER MES - CAMPERO PICK-UP, CAMIONETA DE 1300-2000cc - MODELO 2012 - 2009  - INCIDENCIA  75%</t>
  </si>
  <si>
    <t>CANAL DE DRENAJE MONOLÍTICO EN CONCRETO POLIMÉRICO RD 200V, CLASE F900, COLOR NATURAL, H=53cm, A=26cm, Long=100cm (Incluye rejilla)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</si>
  <si>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</si>
  <si>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</si>
  <si>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</si>
  <si>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JARDINERA FALDEK EN CONCRETO GRIS AUTOPORTANTE (Dimensiones (0.50 X 0.50) m, peso = 91 kg)</t>
  </si>
  <si>
    <t>CANAL DE DRENAJE MONOLÍTICO Y REJA EN CONCRETO POLIMÉRICO RD 150V H480 F900 (1.00 X 0.21 X 0.48) m</t>
  </si>
  <si>
    <t>CANAL DE DRENAJE MONOLÍTICO Y REJA EN CONCRETO POLÍMERICO RD 200V H330 F900 (1.00 X 0.26 X 0.33) m</t>
  </si>
  <si>
    <t>ALQUILER ENTIBADO METÁLICO TIPO CAJÓN (E1A-E1B) O DESLIZANTE (E2) SEGÚN NORMA EAAB</t>
  </si>
  <si>
    <t>PLANTACIÓN DE ÁRBOL CARISECO H= 1.5 m (Incl. aplicación y mezcla de sustrato, tutor, amarre y siembra. Incl. transporte y disposición final de sobrantes en sitio autorizado. Suministro y plantación).</t>
  </si>
  <si>
    <t>COD. IDU</t>
  </si>
  <si>
    <t>DEMOLICIONES</t>
  </si>
  <si>
    <t>EXCAVACIONES</t>
  </si>
  <si>
    <t>TRATAMIENTOS SIVICULTURALES</t>
  </si>
  <si>
    <t>PROTECCIÓN TEMPORAL DE BIENES</t>
  </si>
  <si>
    <t>BICICARRIL</t>
  </si>
  <si>
    <t>ZONAS VERDES</t>
  </si>
  <si>
    <t>ARBORIZACIÓN</t>
  </si>
  <si>
    <t>ACOMETIDAS</t>
  </si>
  <si>
    <t>REDES MOVISTAR</t>
  </si>
  <si>
    <t>REDES GAS NATURAL</t>
  </si>
  <si>
    <t>TRASLADOS DE RED</t>
  </si>
  <si>
    <t>REDES HIDROSANITARIAS</t>
  </si>
  <si>
    <t>ALCANTARILLADO</t>
  </si>
  <si>
    <t>ALCANTARILLADO PLUVIAL</t>
  </si>
  <si>
    <t>OBRAS DE DRENAJE</t>
  </si>
  <si>
    <t>RED MENOR DE ACUEDUCTO</t>
  </si>
  <si>
    <t>VÁLVULAS</t>
  </si>
  <si>
    <t>SEÑALIZACIÓN Y DEMARCACIÓN VIAL</t>
  </si>
  <si>
    <t>MANTENIMIENTO CORRECTIVO DE ESPACIO PUBLICO LOSETA A-50 SOBRE ARENA.  INCL. RETIRO LOSETA E INSTALAR NUEVA</t>
  </si>
  <si>
    <t>MANTENIMIENTO CORRECTIVO DE CICLORUTAS EN PAVIMENTO ASFALTICO ANCHO 2.5MT. INCLUYE SELLO DE FISURAS EN EL 50% DEL AREA Y REPOSICION DE CARPETA EN EL 50% DEL AREA RESTANTE TRANSP. Y DISPOSICIÓN FINAL DE ESCOMBROS A 21 KM.</t>
  </si>
  <si>
    <t>MANTENIMIENTO CORRECTIVO DE ESPACIO PUBLICO LOSETA A-50 SOBRE ARENA.  INCL. RETIRO LOSETA E INSTALAR LA MISMA.</t>
  </si>
  <si>
    <t>PERFORACIÓN HORIZONTAL PARA DUCTO DE POLIETILENO D=8", INCLUYE TUBERÍA (Incluye movilización y desmovilización de equipo, suministro e instalación de tubería, transporte y disposición final de sobrantes).</t>
  </si>
  <si>
    <t>UNIÓN DE REPARACIÓN HD EL D=4" (Suministro e Instalación).</t>
  </si>
  <si>
    <t>LOSETA PODOTACTIL ALERTA/GUÍA EN POLIURETANO DE ALTA DENSIDAD, ANCHO=0.4 m EN COLOR AMARILLO SEGÚN NTC 5610 (Incluye limpieza y alistamiento de superficie, suministro e instalación).</t>
  </si>
  <si>
    <t>CUCHARO H= 1.5 m (Incluye aplicación y mezcla se sustrato, tutor, amarre y siembra. Incluye transporte y disposición final de sobrantes en sitio autorizado. Suministro y plantación).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</si>
  <si>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</si>
  <si>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(No incluye tierra negra adicional. No incluye remoción y transporte de sobrantes. Suministro y plantación).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</si>
  <si>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</si>
  <si>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</si>
  <si>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ADAPTADOR TERMINAL CAMPANA PVC D=2" (Suministro e Instalación)</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</si>
  <si>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</si>
  <si>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PERFORACIÓN HORIZONTAL PARA DUCTO DE POLIETILENO D=8", INCL. BENTONITA Y POLÍMEROS REQUERIDOS E INSTALACIÓN DE TUBERÍA</t>
  </si>
  <si>
    <t>LOSETA PODOTACTIL EN POLIURETANO. ANCHO 0,40m. ACABADOS SEGÚN NORMA NTC 5610. DEC. 308/2018. INCLUYE LIMPIEZA Y ALISTAMIENTO DE SUPERFICIE. INCLUYE TODOS LOS ELEMENTOS DE COLOCACION, FIJACION Y MANO</t>
  </si>
  <si>
    <t>HELECHO MACHO (Incluye suministro y transporte)</t>
  </si>
  <si>
    <t>PERFORACIÓN HORIZONTAL PARA DUCTO DE POLIETILENO D=6", INCLUYE TUBERÍA (Incluye suministro e instalación)</t>
  </si>
  <si>
    <t>PERFORACIÓN HORIZONTAL PARA DUCTO DE POLIETILENO D=12", INCLUYE TUBERÍA (Incluye suministro e instalación)</t>
  </si>
  <si>
    <t>ADAPTADOR TERMINAL CAMPANA PVC D=2"</t>
  </si>
  <si>
    <t>VoBo: ING. CLAUDIA TATIANA RAMOS BERMÚDEZ</t>
  </si>
  <si>
    <t>SUBDIRECTORA GENERAL DE INFRAESTRUCTURA - ORDENADORA DEL GASTO</t>
  </si>
  <si>
    <t>VR. UNITARIO
CON A.I.U.</t>
  </si>
  <si>
    <t>CANTIDAD MES</t>
  </si>
  <si>
    <t>FONDO PARA MAYORES CANTIDADES DE OBRA E ITEMS NO PREVISTOS (J)</t>
  </si>
  <si>
    <t>VALOR TOTAL ( A+B+C+D+E+F+G+H+I+J )</t>
  </si>
  <si>
    <t>POMPEYANO</t>
  </si>
  <si>
    <t>SOBRE ANCHO ANDENES - CICLO RUTA</t>
  </si>
  <si>
    <t>CICLO RUTA</t>
  </si>
  <si>
    <t>ZONA REDUCCIÓN DE ANDÉN Y AMPLIACIÓN DE CALZADA</t>
  </si>
  <si>
    <t>MANTENIMIENTO CORRECTIVO ESPACIO PUBLICO Y CICLORUTAS</t>
  </si>
  <si>
    <t>REDES DE SERVICIOS PUBLICOS</t>
  </si>
  <si>
    <t>SEÑALIZACIÓN HORIZONTAL</t>
  </si>
  <si>
    <t>SEÑALIZACIÓN VERTICAL</t>
  </si>
  <si>
    <t>SEÑALIZACIÓN, DEMARCACIÓN CICLO RUTA</t>
  </si>
  <si>
    <t>CONSTRUCCIÓN ACERAS Y CICLORRUTA CALLE 92 Y CALLE 94 DESDE CARRERA 7 HASTA LA AUTOPISTA NORTE Y OBRAS COMPLEMENTARIAS, EN  BOGOTÁ, D.C.</t>
  </si>
  <si>
    <t>VALOR GLOBAL AMBIENTAL CON AIU : TOTAL COMPONENTES A+B+C+D+E</t>
  </si>
  <si>
    <t>E.1.4</t>
  </si>
  <si>
    <t>SEÑALES DE CAMPAMENTO Y FRENTES DE OBRA</t>
  </si>
  <si>
    <t>PROTECCION DE CUERPO DE AGUA</t>
  </si>
  <si>
    <t>RESCATE Y REUBICACION DE NIDOS</t>
  </si>
  <si>
    <t>E.1.5</t>
  </si>
  <si>
    <t>E.1.6</t>
  </si>
  <si>
    <t>Registro de Vallas - Trámite de registro publicidad  Publicidad Exterior Visual  (Resolución 2560 de 2016).</t>
  </si>
  <si>
    <t xml:space="preserve">NOTA 2: Se debe tener en cuenta que el PRECIO UNITARIO incluye el valor de A.I.U. </t>
  </si>
  <si>
    <t xml:space="preserve">NOTA 3: Cuando la fracción decimal del peso sea  igual o superior a 5 se aproximara por exceso al número entero siguiente del peso y cuando la fracción decimal del peso sea inferior a 5 se aproximará por defecto al número entero del peso. </t>
  </si>
  <si>
    <t xml:space="preserve">NOTA 4:  El A.I.U y su discriminación deben estar en porcentaje (%). </t>
  </si>
  <si>
    <t xml:space="preserve">NOTA 5:  El reconocimiento económico de los requerimientos  ambientales exigidos  por las autoridades ambientales, y/o sociales que son de obligatorio cumplimiento, serán reconocidos a cargo de reembolso de gastos (afectados por un % de administracion).(Ajustar de acuerdo al proyecto) </t>
  </si>
  <si>
    <t>NOTA 6: 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</si>
  <si>
    <t>COSTO PLAN DE MANEJO DE TRÁNSITO ( D )</t>
  </si>
  <si>
    <t>COSTOS ESTIMADOS PARA ENSAYOS DE LABORATORIO EN LA FASE DE EJECUCIÓN ( F )</t>
  </si>
  <si>
    <t>VALOR ESTIMADO DE FASE DE PRELIMINARES (INCLUYE ENSAYOS DE LABORATORIO, AJUSTES E IVA) ( H )</t>
  </si>
  <si>
    <t>1. COSTOS DE PERSONAL</t>
  </si>
  <si>
    <t>GASTOS OPERACIONALES</t>
  </si>
  <si>
    <t>SUBTOTAL COSTOS PERSONAL + GASTOS OPERACIONALES + ENSAYOS LABORATORIO PARA FASE PRELIMINARES</t>
  </si>
  <si>
    <t>SUBTOTAL COSTOS ESTIMADO PARA FASE PRELIMINARES (INCLUYE  IVA)</t>
  </si>
  <si>
    <t>TERMINO ESTIMADO FASE PRELIMINARES</t>
  </si>
  <si>
    <t>F.M</t>
  </si>
  <si>
    <t>A.</t>
  </si>
  <si>
    <t>COSTOS DE PERSONAL</t>
  </si>
  <si>
    <t>lim</t>
  </si>
  <si>
    <t>TOPE SALARIO (MES)
INCLUYE F.P</t>
  </si>
  <si>
    <t>N.A</t>
  </si>
  <si>
    <t>SUBTOTAL COSTOS DE PERSONAL INCLUYENDO FACTOR MULTIPLICADOR</t>
  </si>
  <si>
    <t>TOTAL COSTOS ESTIMADOS PARA FASE PRELIMINARES (INCLUYE  IVA)</t>
  </si>
  <si>
    <t>( A + B )</t>
  </si>
  <si>
    <t>TACHÓN PLÁSTICO  REFLECTIVO ALTA RESISTENCIA DE L:40cm x Ancho:15cm x Alto:8cm INCLUYE TORNILLOS DE ANCLAJE</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</si>
  <si>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</si>
  <si>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</si>
  <si>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</si>
  <si>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</si>
  <si>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TERMÓMETRO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</si>
  <si>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</si>
  <si>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</si>
  <si>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</si>
  <si>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</si>
  <si>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TAPABOCAS DESECHABLE. (Según Apéndice Bioseguridad Covid 19)_ Exento de IVA de forma temporal</t>
  </si>
  <si>
    <t>BORRADO DE DEMARCACIÓN VIAL POR FRESADO CON MÁQUINA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</si>
  <si>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</si>
  <si>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</si>
  <si>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</si>
  <si>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</si>
  <si>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</si>
  <si>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</si>
  <si>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IMPLEMENTACIÓN DE MEDIDAS DE BIOSEGURIDAD</t>
  </si>
  <si>
    <t>ELEMENTOS PARA LIMPIEZA Y DESINFECCIÓN</t>
  </si>
  <si>
    <t>PUNTO DE CONTROL DE OBRA</t>
  </si>
  <si>
    <t>PUNTO DE  AISLAMIENTO</t>
  </si>
  <si>
    <t>ELEMENTOS DE PROTECCIÓN INDIVIDUAL</t>
  </si>
  <si>
    <t>SUBTOTAL COSTOS DEL PROGRAMA</t>
  </si>
  <si>
    <t>COSTOS ADMINISTRATIVOS</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</si>
  <si>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</si>
  <si>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</si>
  <si>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</si>
  <si>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PLAZO EJECUCIÓN PRELIMINARES</t>
  </si>
  <si>
    <t>CANTIDAD ESTIMADA PERSONAL - PRELIMINARES
(UND-10 PERSONAS)</t>
  </si>
  <si>
    <t>CANTIDAD ESTIMADA PERSONAL - OBRA
(UND-10 PERSONAS)</t>
  </si>
  <si>
    <t>MES
PRELIMINARES</t>
  </si>
  <si>
    <t>MES
OBRA</t>
  </si>
  <si>
    <t>SUBTOTAL COMPONENTES A+C+D+E</t>
  </si>
  <si>
    <t>SUBTOTAL COSTOS DIRECTOS BIOSEGURIDAD</t>
  </si>
  <si>
    <t>RESIDENTE AMBIENTAL</t>
  </si>
  <si>
    <t xml:space="preserve">RESIDENTE FORESTAL </t>
  </si>
  <si>
    <t>PROFESIONAL EN SIG CAD</t>
  </si>
  <si>
    <t>PROFESIONAL SIG CAD</t>
  </si>
  <si>
    <t>LOSETA LISA BICAPA TPO A40 (60 X 20 X 6) cm TEXTURA DE ANDÉN COLOR GRIS CLARO (Suministro, colocación y compactación con equipo manual. Incluye base en arena de nivelación e=4 cm y arena de sello)</t>
  </si>
  <si>
    <t>CENEFA LINEAL EN LOSETA LISA BICAPA TIPO A51 (40 X 20 X 6) cm PARA FRANJA DE SEGURIDAD (Suministro, colocación y compactación con equipo manual. Incluye base en arena de nivelación e=4 cm y arena de sello)</t>
  </si>
  <si>
    <t>TARIFA (MES)</t>
  </si>
  <si>
    <t>TARIFA 
(MES)</t>
  </si>
  <si>
    <t>TARIFA
(MES)</t>
  </si>
  <si>
    <t>INGENIERO MODELADOR</t>
  </si>
  <si>
    <t>RECIBO OBRA</t>
  </si>
  <si>
    <t>TERMINO ESTIMADO DE RECIBO DE OBRA</t>
  </si>
  <si>
    <t>Subtotal Componente personal Fase Preliminares</t>
  </si>
  <si>
    <t>Subtotal Componente personal Fase Obra</t>
  </si>
  <si>
    <t>PLAZO EJECUCIÓN OBRA (hasta Diciembre 2021)</t>
  </si>
  <si>
    <t>FONDO PARA MAYORES CANTIDADES DE OBRA E ITEMS NO PREVISTOS</t>
  </si>
  <si>
    <t xml:space="preserve"> LOSETA LISA BICAPA TPO A40 (60 X 20 X 6) cm TEXTURA DE ANDÉN COLOR GRIS MEDIO (Suministro, colocación y compactación con equipo manual. Incluye base en arena de nivelación e=4 cm y arena de sello)</t>
  </si>
  <si>
    <t>ANGEO PLÁSTICO (Suministro e instalación)</t>
  </si>
  <si>
    <t>ENROCADO EN PIEDRA PARTIDA CON DIÁMETROS DE 25 A 75 MM (Suministro y colocación)</t>
  </si>
  <si>
    <t>TRAGANTE CÚPULA CONCÉNTRICA DE 8"x 6" EN ALUMINIO (Incluye suministro e instalación)</t>
  </si>
  <si>
    <t xml:space="preserve"> LOSETA LISA BICAPA TPO A40 (60 X 20 X 6) cm TEXTURA DE ANDÉN COLOR GRIS OSCURO (Suministro, colocación y compactación con equipo manual. Incluye base en arena de nivelación e=4 cm y arena de sello)</t>
  </si>
  <si>
    <t xml:space="preserve"> JARDINERA KIINDEN EN CONCRETO GRIS AUTOPORTANTE, SIMPLEMENTE PUESTA (Dimensiones (0.59 X 1.29) m, peso = 200 kg) (Incluye suministro y colocación)</t>
  </si>
  <si>
    <t>ABONO ORGÁNICO COMPOST (Incluye suministro, transporte y extendido manual)</t>
  </si>
  <si>
    <t>PIEDRA PÓMEZ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</si>
  <si>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</si>
  <si>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</si>
  <si>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</si>
  <si>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</si>
  <si>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Vr. Unitario</t>
  </si>
  <si>
    <t>Vr. Total</t>
  </si>
  <si>
    <t>TACHON EN CONCRETO 0.40x0.15x0.08m INCLUYE PINTURA PARA INSTALAR</t>
  </si>
  <si>
    <t>HITO DE 75cm DE ALTURA Y 8cm DE DIAMETRO CON REFLECTIVOS DE COLOR AMARILLO. SIN TORNILLO DE ANCLAJE</t>
  </si>
  <si>
    <t>HIPOCLORITO</t>
  </si>
  <si>
    <t>LOSETA LISA BICAPA TPO A40 (60 X 20 x 6) cm COLOR GRIS CLARO (No incluye transporte)</t>
  </si>
  <si>
    <t>LOSETA LISA BICAPA TPO A40 (60 X 20 x 6) cm COLOR GRIS MEDIO (No incluye transporte)</t>
  </si>
  <si>
    <t>ANGEO PLÁSTICO</t>
  </si>
  <si>
    <t>LOSETA LISA BICAPA TPO A40 (60 X 20 x 6) cm COLOR GRIS OSCURO (No incluye transporte)</t>
  </si>
  <si>
    <t>JARDINERA KIINDEN EN CONCRETO GRIS AUTOPORTANTE, SIMPLEMENTE PUESTA (Dimensiones (0.59 X 1.29) m, peso = 200 kg)</t>
  </si>
  <si>
    <t>ABONO ORGÁNICO COMPOST (No incluye transporte)</t>
  </si>
  <si>
    <t>PIEDRA POMEZ (No incluye transporte)</t>
  </si>
  <si>
    <t>REJA TIPO PASARELA FUNDICIÓN CLASE DE CARGA C250, Long=500 mm, H=22 mm, Ancho=323 mm</t>
  </si>
  <si>
    <t>TUBERÍA PVC SANITARIA D=10"</t>
  </si>
  <si>
    <t>TEE PVC SANITARIA D=6"</t>
  </si>
  <si>
    <t>CODO 22.5° CXC PVC SANITARIA D=6"</t>
  </si>
  <si>
    <t>FASE PRELIMINARES</t>
  </si>
  <si>
    <t>ACTUALIZÓ : ING. FABIAN ENRIQUE MARTIN LEAL</t>
  </si>
  <si>
    <t>MEDIDAS DE BIOSEGURIDAD ( I )</t>
  </si>
  <si>
    <t>TRAGANTE CÚPULA CONCÉNTRICA DE 8"x 6" EN ALUMINIO</t>
  </si>
  <si>
    <t>N. MESES RECIBO</t>
  </si>
  <si>
    <t>N. MESES
RECIBO</t>
  </si>
  <si>
    <t>F= A*B*C*E</t>
  </si>
  <si>
    <t>N2</t>
  </si>
  <si>
    <t>VR. BÁSICO FONDO POR CAMBIO DE VIGENCIA</t>
  </si>
  <si>
    <t>FONDO POR CAMBIO DE VIGENCIA</t>
  </si>
  <si>
    <t>MEDIDAS DE BIOSEGURIDAD</t>
  </si>
  <si>
    <t>COSTOS ESTIMADOS PARA ENSAYOS DE LABORATORIO EN LA FASE DE EJECUCIÓN</t>
  </si>
  <si>
    <t>SUBTOTAL COSTOS FONDO CAMBIO VIGENCIA BIOSEGURIDAD</t>
  </si>
  <si>
    <t>SUBTOTAL VR. BÁSICO ENSAYOS DE LABORATORIO (INCLUYE CAMBIO DE VIGENCIA)</t>
  </si>
  <si>
    <t>DIRECTORA TÉCNICA DE PROYECTOS</t>
  </si>
  <si>
    <t>VoBo: ING. MARÍA CONSTANZA GARCÍA ALICASTRO</t>
  </si>
  <si>
    <t>PRESUPUESTO A JULIO DE 2020</t>
  </si>
  <si>
    <t/>
  </si>
  <si>
    <t>NOTA 2: El valor del A.I.U. que presenten los proponentes no debe ser menor al 29,839%  o mayor al 33,154%.</t>
  </si>
  <si>
    <t>TERMINO ESTIMADO PRELIMINARES - GESTION Y AVALES ANTE TERCEROS Y MODIFICACIONES DE DISEÑOS.</t>
  </si>
  <si>
    <t>SUBTOTAL COSTOS ESTIMADOS PARA GESTION Y AVALES ANTE TERCEROS Y MODIFICACIONES DE DISEÑOS (INCLUYE F.M  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</si>
</sst>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quot;$&quot;\ #,##0.00_);[Red]\(&quot;$&quot;\ #,##0.00\)"/>
    <numFmt numFmtId="167" formatCode="_(* #,##0_);_(* \(#,##0\);_(* &quot;-&quot;_);_(@_)"/>
    <numFmt numFmtId="168" formatCode="_(&quot;$&quot;\ * #,##0.00_);_(&quot;$&quot;\ * \(#,##0.00\);_(&quot;$&quot;\ * &quot;-&quot;??_);_(@_)"/>
    <numFmt numFmtId="169" formatCode="_(* #,##0.00_);_(* \(#,##0.00\);_(* &quot;-&quot;??_);_(@_)"/>
    <numFmt numFmtId="170" formatCode="_ &quot;$&quot;\ * #,##0.00_ ;_ &quot;$&quot;\ * \-#,##0.00_ ;_ &quot;$&quot;\ * &quot;-&quot;??_ ;_ @_ "/>
    <numFmt numFmtId="171" formatCode="_ * #,##0.00_ ;_ * \-#,##0.00_ ;_ * &quot;-&quot;??_ ;_ @_ "/>
    <numFmt numFmtId="172" formatCode="_-* #,##0.00\ _€_-;\-* #,##0.00\ _€_-;_-* &quot;-&quot;??\ _€_-;_-@_-"/>
    <numFmt numFmtId="173" formatCode="&quot;$&quot;\ #,##0"/>
    <numFmt numFmtId="174" formatCode="&quot;$&quot;\ #,##0.00"/>
    <numFmt numFmtId="175" formatCode="_-&quot;$&quot;* #,##0_-;\-&quot;$&quot;* #,##0_-;_-&quot;$&quot;* &quot;-&quot;??_-;_-@_-"/>
    <numFmt numFmtId="176" formatCode="[$$-240A]\ #,##0"/>
    <numFmt numFmtId="177" formatCode="[$$-240A]\ #,##0.00"/>
    <numFmt numFmtId="178" formatCode="0.0%"/>
    <numFmt numFmtId="179" formatCode="0.0000%"/>
    <numFmt numFmtId="180" formatCode="&quot;$&quot;\ #,##0.0"/>
    <numFmt numFmtId="181" formatCode="_ * #,##0.0_ ;_ * \-#,##0.0_ ;_ * &quot;-&quot;??_ ;_ @_ "/>
    <numFmt numFmtId="182" formatCode="0.0"/>
    <numFmt numFmtId="183" formatCode="0.000"/>
    <numFmt numFmtId="184" formatCode="_(&quot;$&quot;\ #,##0.0_);_(&quot;$&quot;\ \(#,##0.0\);_(&quot;$&quot;\ &quot;-&quot;??_);_(@_)"/>
    <numFmt numFmtId="185" formatCode="0.0000"/>
    <numFmt numFmtId="186" formatCode="#,##0.0000"/>
    <numFmt numFmtId="187" formatCode="_(&quot;$&quot;\ * #,##0_);_(&quot;$&quot;\ * \(#,##0\);_(&quot;$&quot;\ * &quot;-&quot;??_);_(@_)"/>
    <numFmt numFmtId="188" formatCode="[$$-240A]#,##0.00;[Red]\([$$-240A]#,##0.00\)"/>
    <numFmt numFmtId="189" formatCode="[$$-240A]#,##0;[Red]\([$$-240A]#,##0\)"/>
    <numFmt numFmtId="190" formatCode="#,##0.00;[Red]#,##0.00"/>
    <numFmt numFmtId="191" formatCode="#,##0.0"/>
    <numFmt numFmtId="192" formatCode="_-* #,##0.00\ _P_t_a_-;\-* #,##0.00\ _P_t_a_-;_-* &quot;-&quot;??\ _P_t_a_-;_-@_-"/>
    <numFmt numFmtId="193" formatCode="_-* #,##0\ _P_t_a_-;\-* #,##0\ _P_t_a_-;_-* &quot;-&quot;??\ _P_t_a_-;_-@_-"/>
    <numFmt numFmtId="194" formatCode="_ * #,##0_ ;_ * \-#,##0_ ;_ * \-??_ ;_ @_ "/>
    <numFmt numFmtId="195" formatCode="[$$-240A]\ #,##0.0"/>
    <numFmt numFmtId="196" formatCode="_-* #,##0_-;\-* #,##0_-;_-* &quot;-&quot;??_-;_-@_-"/>
    <numFmt numFmtId="197" formatCode="&quot;$&quot;\ #,##0;[Red]&quot;$&quot;\ \-#,##0"/>
    <numFmt numFmtId="198" formatCode="_-* #,##0\ _P_t_a_-;\-* #,##0\ _P_t_a_-;_-* &quot;-&quot;\ _P_t_a_-;_-@_-"/>
    <numFmt numFmtId="199" formatCode="_-* #,##0.00\ &quot;Pta&quot;_-;\-* #,##0.00\ &quot;Pta&quot;_-;_-* &quot;-&quot;??\ &quot;Pta&quot;_-;_-@_-"/>
    <numFmt numFmtId="200" formatCode="_ [$€]\ * #,##0.00_ ;_ [$€]\ * \-#,##0.00_ ;_ [$€]\ * &quot;-&quot;??_ ;_ @_ "/>
    <numFmt numFmtId="201" formatCode="_-* #,##0.0_-;\-* #,##0.0_-;_-* &quot;-&quot;??_-;_-@_-"/>
    <numFmt numFmtId="202" formatCode="_ &quot;$&quot;\ * #,##0_ ;_ &quot;$&quot;\ * \-#,##0_ ;_ &quot;$&quot;\ * &quot;-&quot;_ ;_ @_ "/>
    <numFmt numFmtId="203" formatCode="\$#,##0\ ;\(\$#,##0\)"/>
    <numFmt numFmtId="204" formatCode="_ [$€-2]\ * #,##0.00_ ;_ [$€-2]\ * \-#,##0.00_ ;_ [$€-2]\ * &quot;-&quot;??_ "/>
    <numFmt numFmtId="205" formatCode="_ * #,##0.00_ ;_ * \-#,##0.00_ ;_ * \-??_ ;_ @_ "/>
    <numFmt numFmtId="206" formatCode="_-* #,##0.00\ &quot;€&quot;_-;\-* #,##0.00\ &quot;€&quot;_-;_-* &quot;-&quot;??\ &quot;€&quot;_-;_-@_-"/>
    <numFmt numFmtId="207" formatCode="_ &quot;$&quot;* #,##0.00_ ;_ &quot;$&quot;* \-#,##0.00_ ;_ &quot;$&quot;* &quot;-&quot;??_ ;_ @_ "/>
    <numFmt numFmtId="208" formatCode="_([$€]* #,##0.00_);_([$€]* \(#,##0.00\);_([$€]* &quot;-&quot;??_);_(@_)"/>
    <numFmt numFmtId="209" formatCode="_-* #,##0.00\ _P_t_s_-;\-* #,##0.00\ _P_t_s_-;_-* &quot;-&quot;??\ _P_t_s_-;_-@_-"/>
    <numFmt numFmtId="210" formatCode="_-&quot;$&quot;* #,##0.0_-;\-&quot;$&quot;* #,##0.0_-;_-&quot;$&quot;* &quot;-&quot;??_-;_-@_-"/>
    <numFmt numFmtId="211" formatCode="[$$-240A]#,##0.0;[Red]\([$$-240A]#,##0.0\)"/>
    <numFmt numFmtId="212" formatCode="&quot;$&quot;\ #,##0.00;[Red]&quot;$&quot;\ \-#,##0.00"/>
    <numFmt numFmtId="213" formatCode="#,##0.000"/>
    <numFmt numFmtId="214" formatCode="_ &quot;$&quot;\ * #,##0.0_ ;_ &quot;$&quot;\ * \-#,##0.0_ ;_ &quot;$&quot;\ * &quot;-&quot;?_ ;_ @_ "/>
    <numFmt numFmtId="215" formatCode="&quot;MES&quot;\ #\ "/>
    <numFmt numFmtId="216" formatCode="&quot;$&quot;#,##0.0"/>
    <numFmt numFmtId="217" formatCode="_(&quot;$&quot;\ #,##0.0_);_(&quot;$&quot;\ \(#,##0.0\);_(&quot;$&quot;\ &quot;-&quot;_);_(@_)"/>
    <numFmt numFmtId="218" formatCode="0.000%"/>
    <numFmt numFmtId="219" formatCode="_(&quot;$&quot;\ #,##0.00_);_(&quot;$&quot;\ \(#,##0.00\);_(&quot;$&quot;\ &quot;-&quot;_);_(@_)"/>
    <numFmt numFmtId="220" formatCode="&quot;$&quot;\ #,##0.0_);\(&quot;$&quot;\ #,##0.0\)"/>
    <numFmt numFmtId="221" formatCode="_(&quot;$&quot;\ #,##0_);_(&quot;$&quot;\ \(#,##0\);_(&quot;$&quot;\ &quot;-&quot;_);_(@_)"/>
    <numFmt numFmtId="222" formatCode="_(&quot;$&quot;\ #,##0.000_);_(&quot;$&quot;\ \(#,##0.000\);_(&quot;$&quot;\ &quot;-&quot;_);_(@_)"/>
    <numFmt numFmtId="223" formatCode="&quot;$&quot;\ #,##0.000_);\(&quot;$&quot;\ #,##0.000\)"/>
    <numFmt numFmtId="224" formatCode="_(&quot;$&quot;\ #,##0.0000_);_(&quot;$&quot;\ \(#,##0.0000\);_(&quot;$&quot;\ &quot;-&quot;_);_(@_)"/>
    <numFmt numFmtId="225" formatCode="_-[$$-240A]\ * #,##0.00_ ;_-[$$-240A]\ * \-#,##0.00\ ;_-[$$-240A]\ * &quot;-&quot;??_ ;_-@_ "/>
    <numFmt numFmtId="226" formatCode="_-[$$-240A]* #,##0.00_-;\-[$$-240A]* #,##0.00_-;_-[$$-240A]* &quot;-&quot;??_-;_-@_-"/>
    <numFmt numFmtId="227" formatCode="_-* #,##0.00\ &quot;Pts&quot;_-;\-* #,##0.00\ &quot;Pts&quot;_-;_-* &quot;-&quot;??\ &quot;Pts&quot;_-;_-@_-"/>
    <numFmt numFmtId="228" formatCode="_([$$-240A]\ * #,##0.00_);_([$$-240A]\ * \(#,##0.00\);_([$$-240A]\ * &quot;-&quot;??_);_(@_)"/>
    <numFmt numFmtId="229" formatCode="0#.00\ \L\t"/>
    <numFmt numFmtId="230" formatCode="[$-80A]d&quot; de &quot;mmmm&quot; de &quot;yyyy;@"/>
    <numFmt numFmtId="231" formatCode="[$-240A]d&quot; de &quot;mmmm&quot; de &quot;yyyy;@"/>
    <numFmt numFmtId="232" formatCode="#,##0.00_ ;\-#,##0.00\ "/>
    <numFmt numFmtId="233" formatCode="#."/>
    <numFmt numFmtId="234" formatCode="#,##0.00\ ;&quot; -&quot;#,##0.00\ ;&quot; -&quot;00\ ;@\ "/>
    <numFmt numFmtId="235" formatCode="&quot;C$&quot;#,##0_);\(&quot;C$&quot;#,##0\)"/>
    <numFmt numFmtId="236" formatCode="\$#,##0.00\ ;\(\$#,##0.00\)"/>
    <numFmt numFmtId="237" formatCode="General_)"/>
    <numFmt numFmtId="238" formatCode="0.00000"/>
  </numFmts>
  <fonts count="15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8"/>
      <name val="Arial"/>
      <family val="2"/>
    </font>
    <font>
      <sz val="10"/>
      <name val="Arial"/>
      <family val="2"/>
    </font>
    <font>
      <b/>
      <sz val="9"/>
      <name val="Arial"/>
      <family val="2"/>
    </font>
    <font>
      <sz val="9"/>
      <name val="Arial"/>
      <family val="2"/>
    </font>
    <font>
      <sz val="10"/>
      <color indexed="8"/>
      <name val="MS Sans Serif"/>
      <family val="2"/>
    </font>
    <font>
      <b/>
      <sz val="11"/>
      <name val="Arial"/>
      <family val="2"/>
    </font>
    <font>
      <b/>
      <sz val="10"/>
      <name val="Arial"/>
      <family val="2"/>
    </font>
    <font>
      <b/>
      <sz val="8"/>
      <name val="Arial"/>
      <family val="2"/>
    </font>
    <font>
      <sz val="11"/>
      <name val="Arial"/>
      <family val="2"/>
    </font>
    <font>
      <sz val="9"/>
      <color indexed="8"/>
      <name val="Arial"/>
      <family val="2"/>
    </font>
    <font>
      <b/>
      <sz val="7"/>
      <name val="Arial"/>
      <family val="2"/>
    </font>
    <font>
      <b/>
      <sz val="9"/>
      <color indexed="8"/>
      <name val="Arial"/>
      <family val="2"/>
    </font>
    <font>
      <sz val="7"/>
      <name val="Arial"/>
      <family val="2"/>
    </font>
    <font>
      <sz val="8"/>
      <name val="Arial"/>
      <family val="2"/>
      <charset val="1"/>
    </font>
    <font>
      <b/>
      <sz val="8"/>
      <name val="Arial"/>
      <family val="2"/>
      <charset val="1"/>
    </font>
    <font>
      <sz val="5"/>
      <name val="Arial"/>
      <family val="2"/>
    </font>
    <font>
      <b/>
      <sz val="10"/>
      <name val="Arial"/>
      <family val="2"/>
      <charset val="1"/>
    </font>
    <font>
      <sz val="8"/>
      <color indexed="8"/>
      <name val="Arial"/>
      <family val="2"/>
    </font>
    <font>
      <sz val="11"/>
      <color indexed="8"/>
      <name val="Calibri"/>
      <family val="2"/>
    </font>
    <font>
      <b/>
      <sz val="12"/>
      <name val="Arial"/>
      <family val="2"/>
    </font>
    <font>
      <b/>
      <sz val="8"/>
      <color indexed="8"/>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7.5"/>
      <name val="Arial"/>
      <family val="2"/>
    </font>
    <font>
      <sz val="10"/>
      <name val="Arial"/>
      <family val="2"/>
    </font>
    <font>
      <sz val="6"/>
      <name val="Arial"/>
      <family val="2"/>
    </font>
    <font>
      <b/>
      <sz val="10"/>
      <color indexed="8"/>
      <name val="Arial"/>
      <family val="2"/>
    </font>
    <font>
      <b/>
      <sz val="5"/>
      <name val="Arial"/>
      <family val="2"/>
    </font>
    <font>
      <b/>
      <sz val="6"/>
      <name val="Arial"/>
      <family val="2"/>
    </font>
    <font>
      <sz val="11"/>
      <color indexed="8"/>
      <name val="Calibri"/>
      <family val="2"/>
    </font>
    <font>
      <sz val="11"/>
      <color indexed="8"/>
      <name val="Calibri"/>
      <family val="2"/>
    </font>
    <font>
      <sz val="11"/>
      <color indexed="8"/>
      <name val="Arial"/>
      <family val="2"/>
    </font>
    <font>
      <sz val="9"/>
      <color indexed="8"/>
      <name val="Arial"/>
      <family val="2"/>
    </font>
    <font>
      <sz val="10"/>
      <color indexed="8"/>
      <name val="Arial"/>
      <family val="2"/>
    </font>
    <font>
      <sz val="8"/>
      <color indexed="8"/>
      <name val="Arial"/>
      <family val="2"/>
    </font>
    <font>
      <b/>
      <sz val="10"/>
      <color indexed="8"/>
      <name val="Arial"/>
      <family val="2"/>
    </font>
    <font>
      <b/>
      <sz val="9"/>
      <color indexed="8"/>
      <name val="Arial"/>
      <family val="2"/>
    </font>
    <font>
      <sz val="7"/>
      <color indexed="8"/>
      <name val="Arial"/>
      <family val="2"/>
    </font>
    <font>
      <sz val="8"/>
      <color indexed="9"/>
      <name val="Arial"/>
      <family val="2"/>
    </font>
    <font>
      <b/>
      <sz val="11"/>
      <color indexed="8"/>
      <name val="Arial"/>
      <family val="2"/>
    </font>
    <font>
      <sz val="10"/>
      <color indexed="10"/>
      <name val="Arial"/>
      <family val="2"/>
    </font>
    <font>
      <sz val="10"/>
      <color indexed="13"/>
      <name val="Arial"/>
      <family val="2"/>
    </font>
    <font>
      <sz val="11"/>
      <color indexed="8"/>
      <name val="Arial"/>
      <family val="2"/>
    </font>
    <font>
      <b/>
      <sz val="10"/>
      <color indexed="10"/>
      <name val="Arial"/>
      <family val="2"/>
    </font>
    <font>
      <sz val="8"/>
      <color indexed="13"/>
      <name val="Arial"/>
      <family val="2"/>
    </font>
    <font>
      <sz val="11"/>
      <color theme="1"/>
      <name val="Calibri"/>
      <family val="2"/>
      <scheme val="minor"/>
    </font>
    <font>
      <sz val="11"/>
      <color rgb="FF000000"/>
      <name val="Calibri"/>
      <family val="2"/>
    </font>
    <font>
      <sz val="10"/>
      <color rgb="FFFF0000"/>
      <name val="Arial"/>
      <family val="2"/>
    </font>
    <font>
      <b/>
      <sz val="10"/>
      <color rgb="FFFFFF00"/>
      <name val="Arial"/>
      <family val="2"/>
    </font>
    <font>
      <b/>
      <sz val="11"/>
      <color rgb="FFFFFF00"/>
      <name val="Arial"/>
      <family val="2"/>
    </font>
    <font>
      <b/>
      <sz val="10"/>
      <color rgb="FFFF0000"/>
      <name val="Arial"/>
      <family val="2"/>
    </font>
    <font>
      <sz val="12"/>
      <name val="Arial Narrow"/>
      <family val="2"/>
    </font>
    <font>
      <sz val="11"/>
      <name val="Arial Narrow"/>
      <family val="2"/>
    </font>
    <font>
      <b/>
      <sz val="12"/>
      <name val="Arial Narrow"/>
      <family val="2"/>
    </font>
    <font>
      <sz val="8"/>
      <name val="Arial Narrow"/>
      <family val="2"/>
    </font>
    <font>
      <sz val="12"/>
      <color rgb="FFFF0000"/>
      <name val="Arial Narrow"/>
      <family val="2"/>
    </font>
    <font>
      <sz val="10"/>
      <color theme="1"/>
      <name val="Arial"/>
      <family val="2"/>
    </font>
    <font>
      <b/>
      <sz val="8"/>
      <color indexed="13"/>
      <name val="Arial"/>
      <family val="2"/>
    </font>
    <font>
      <sz val="11"/>
      <color rgb="FFFF0000"/>
      <name val="Arial"/>
      <family val="2"/>
    </font>
    <font>
      <sz val="10"/>
      <color theme="1"/>
      <name val="Calibri"/>
      <family val="2"/>
      <scheme val="minor"/>
    </font>
    <font>
      <sz val="8"/>
      <color indexed="11"/>
      <name val="Arial"/>
      <family val="2"/>
    </font>
    <font>
      <sz val="10"/>
      <color indexed="11"/>
      <name val="Arial"/>
      <family val="2"/>
    </font>
    <font>
      <sz val="7"/>
      <color indexed="11"/>
      <name val="Arial"/>
      <family val="2"/>
    </font>
    <font>
      <sz val="8"/>
      <color rgb="FFFF0000"/>
      <name val="Arial"/>
      <family val="2"/>
    </font>
    <font>
      <sz val="9"/>
      <color rgb="FFFF0000"/>
      <name val="Arial"/>
      <family val="2"/>
    </font>
    <font>
      <sz val="11"/>
      <name val="Calibri"/>
      <family val="2"/>
      <scheme val="minor"/>
    </font>
    <font>
      <b/>
      <sz val="11"/>
      <name val="Arial Narrow"/>
      <family val="2"/>
    </font>
    <font>
      <b/>
      <sz val="10"/>
      <name val="Calibri"/>
      <family val="2"/>
      <scheme val="minor"/>
    </font>
    <font>
      <sz val="11"/>
      <color rgb="FF000000"/>
      <name val="Calibri"/>
      <family val="2"/>
    </font>
    <font>
      <b/>
      <sz val="9"/>
      <color rgb="FF000000"/>
      <name val="Arial"/>
      <family val="2"/>
    </font>
    <font>
      <sz val="9"/>
      <color rgb="FF00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rgb="FF000000"/>
      <name val="Arial"/>
      <family val="2"/>
    </font>
    <font>
      <sz val="10"/>
      <color indexed="64"/>
      <name val="Arial"/>
      <family val="2"/>
    </font>
    <font>
      <u/>
      <sz val="11"/>
      <color theme="10"/>
      <name val="Calibri"/>
      <family val="2"/>
      <scheme val="minor"/>
    </font>
    <font>
      <b/>
      <sz val="18"/>
      <color theme="3"/>
      <name val="Cambria"/>
      <family val="2"/>
      <scheme val="major"/>
    </font>
    <font>
      <sz val="10"/>
      <color indexed="9"/>
      <name val="Arial"/>
      <family val="2"/>
    </font>
    <font>
      <b/>
      <sz val="10"/>
      <color indexed="52"/>
      <name val="Arial"/>
      <family val="2"/>
    </font>
    <font>
      <b/>
      <sz val="15"/>
      <color indexed="56"/>
      <name val="Arial"/>
      <family val="2"/>
    </font>
    <font>
      <b/>
      <sz val="10"/>
      <name val="Helv"/>
    </font>
    <font>
      <b/>
      <sz val="10"/>
      <color indexed="63"/>
      <name val="Arial"/>
      <family val="2"/>
    </font>
    <font>
      <sz val="10"/>
      <name val="Symbol"/>
      <family val="1"/>
      <charset val="2"/>
    </font>
    <font>
      <sz val="12"/>
      <name val="Arial MT"/>
    </font>
    <font>
      <b/>
      <sz val="12"/>
      <name val="Helv"/>
    </font>
    <font>
      <sz val="10"/>
      <name val="MS Sans Serif"/>
      <family val="2"/>
    </font>
    <font>
      <u/>
      <sz val="8.8000000000000007"/>
      <color theme="10"/>
      <name val="Calibri"/>
      <family val="2"/>
    </font>
    <font>
      <sz val="10"/>
      <name val="Calibri"/>
      <family val="2"/>
      <scheme val="minor"/>
    </font>
    <font>
      <sz val="9"/>
      <name val="Calibri"/>
      <family val="2"/>
      <scheme val="minor"/>
    </font>
    <font>
      <b/>
      <sz val="10"/>
      <color theme="1"/>
      <name val="Arial"/>
      <family val="2"/>
    </font>
    <font>
      <sz val="8"/>
      <color rgb="FF000000"/>
      <name val="Arial"/>
      <family val="2"/>
    </font>
    <font>
      <b/>
      <sz val="9"/>
      <color rgb="FF000000"/>
      <name val="Arial"/>
      <family val="2"/>
    </font>
    <font>
      <sz val="8"/>
      <color rgb="FF000000"/>
      <name val="Arial"/>
      <family val="2"/>
    </font>
    <font>
      <sz val="10"/>
      <color theme="0" tint="-0.499984740745262"/>
      <name val="Arial"/>
      <family val="2"/>
    </font>
    <font>
      <sz val="10"/>
      <color rgb="FFFF7C80"/>
      <name val="Arial"/>
      <family val="2"/>
    </font>
    <font>
      <sz val="11"/>
      <color theme="1"/>
      <name val="Arial"/>
      <family val="2"/>
    </font>
    <font>
      <sz val="12"/>
      <name val="Times New Roman"/>
      <family val="1"/>
    </font>
    <font>
      <sz val="12"/>
      <color indexed="24"/>
      <name val="Arial"/>
      <family val="2"/>
    </font>
    <font>
      <b/>
      <sz val="18"/>
      <color indexed="24"/>
      <name val="Arial"/>
      <family val="2"/>
    </font>
    <font>
      <b/>
      <sz val="12"/>
      <color indexed="24"/>
      <name val="Arial"/>
      <family val="2"/>
    </font>
    <font>
      <b/>
      <sz val="1"/>
      <color indexed="8"/>
      <name val="Courier"/>
      <family val="3"/>
    </font>
    <font>
      <sz val="8"/>
      <name val="Courier"/>
      <family val="3"/>
    </font>
    <font>
      <sz val="12"/>
      <color indexed="24"/>
      <name val="Modern"/>
      <family val="3"/>
      <charset val="255"/>
    </font>
    <font>
      <b/>
      <sz val="18"/>
      <color indexed="24"/>
      <name val="Modern"/>
      <family val="3"/>
      <charset val="255"/>
    </font>
    <font>
      <b/>
      <sz val="12"/>
      <color indexed="24"/>
      <name val="Modern"/>
      <family val="3"/>
      <charset val="255"/>
    </font>
    <font>
      <sz val="9"/>
      <color rgb="FF000000"/>
      <name val="Calibri"/>
      <family val="2"/>
    </font>
    <font>
      <sz val="9"/>
      <color theme="1"/>
      <name val="Arial"/>
      <family val="2"/>
    </font>
  </fonts>
  <fills count="8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10"/>
        <bgColor indexed="64"/>
      </patternFill>
    </fill>
    <fill>
      <patternFill patternType="solid">
        <fgColor indexed="9"/>
        <bgColor indexed="64"/>
      </patternFill>
    </fill>
    <fill>
      <patternFill patternType="solid">
        <fgColor indexed="55"/>
        <bgColor indexed="64"/>
      </patternFill>
    </fill>
    <fill>
      <patternFill patternType="solid">
        <fgColor indexed="41"/>
        <bgColor indexed="64"/>
      </patternFill>
    </fill>
    <fill>
      <patternFill patternType="solid">
        <fgColor indexed="44"/>
        <bgColor indexed="64"/>
      </patternFill>
    </fill>
    <fill>
      <patternFill patternType="solid">
        <fgColor indexed="51"/>
        <bgColor indexed="64"/>
      </patternFill>
    </fill>
    <fill>
      <patternFill patternType="solid">
        <fgColor indexed="42"/>
        <bgColor indexed="64"/>
      </patternFill>
    </fill>
    <fill>
      <patternFill patternType="solid">
        <fgColor indexed="9"/>
        <bgColor indexed="9"/>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13"/>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4" tint="0.79998168889431442"/>
        <bgColor indexed="9"/>
      </patternFill>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00B0F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15"/>
      </patternFill>
    </fill>
  </fills>
  <borders count="13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right/>
      <top/>
      <bottom style="thin">
        <color indexed="64"/>
      </bottom>
      <diagonal/>
    </border>
    <border>
      <left/>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style="medium">
        <color indexed="64"/>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8"/>
      </right>
      <top style="thin">
        <color indexed="8"/>
      </top>
      <bottom style="thin">
        <color indexed="8"/>
      </bottom>
      <diagonal/>
    </border>
    <border>
      <left style="medium">
        <color indexed="64"/>
      </left>
      <right/>
      <top style="thin">
        <color indexed="8"/>
      </top>
      <bottom style="thin">
        <color indexed="8"/>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thin">
        <color indexed="8"/>
      </left>
      <right/>
      <top style="thin">
        <color indexed="8"/>
      </top>
      <bottom/>
      <diagonal/>
    </border>
    <border>
      <left style="thin">
        <color indexed="8"/>
      </left>
      <right style="medium">
        <color indexed="64"/>
      </right>
      <top style="thin">
        <color indexed="8"/>
      </top>
      <bottom style="thin">
        <color indexed="8"/>
      </bottom>
      <diagonal/>
    </border>
    <border>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8"/>
      </right>
      <top style="thin">
        <color indexed="64"/>
      </top>
      <bottom style="thin">
        <color indexed="64"/>
      </bottom>
      <diagonal/>
    </border>
    <border>
      <left/>
      <right style="thin">
        <color indexed="64"/>
      </right>
      <top style="thin">
        <color indexed="8"/>
      </top>
      <bottom style="thin">
        <color indexed="8"/>
      </bottom>
      <diagonal/>
    </border>
    <border>
      <left/>
      <right style="thin">
        <color indexed="64"/>
      </right>
      <top style="thin">
        <color indexed="8"/>
      </top>
      <bottom style="thin">
        <color indexed="64"/>
      </bottom>
      <diagonal/>
    </border>
    <border>
      <left/>
      <right style="thin">
        <color indexed="64"/>
      </right>
      <top style="thin">
        <color indexed="64"/>
      </top>
      <bottom style="thin">
        <color indexed="8"/>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medium">
        <color indexed="64"/>
      </left>
      <right/>
      <top/>
      <bottom style="thin">
        <color indexed="64"/>
      </bottom>
      <diagonal/>
    </border>
    <border>
      <left style="double">
        <color indexed="64"/>
      </left>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thin">
        <color indexed="64"/>
      </top>
      <bottom style="thin">
        <color indexed="8"/>
      </bottom>
      <diagonal/>
    </border>
    <border>
      <left/>
      <right/>
      <top/>
      <bottom style="double">
        <color auto="1"/>
      </bottom>
      <diagonal/>
    </border>
    <border>
      <left style="medium">
        <color indexed="64"/>
      </left>
      <right style="medium">
        <color indexed="64"/>
      </right>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indexed="52"/>
      </bottom>
      <diagonal/>
    </border>
    <border>
      <left style="thin">
        <color indexed="8"/>
      </left>
      <right style="thin">
        <color indexed="64"/>
      </right>
      <top style="thin">
        <color indexed="8"/>
      </top>
      <bottom style="thin">
        <color indexed="8"/>
      </bottom>
      <diagonal/>
    </border>
    <border>
      <left style="thin">
        <color indexed="8"/>
      </left>
      <right style="thin">
        <color indexed="8"/>
      </right>
      <top/>
      <bottom style="thin">
        <color indexed="8"/>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thin">
        <color indexed="64"/>
      </top>
      <bottom style="double">
        <color indexed="64"/>
      </bottom>
      <diagonal/>
    </border>
  </borders>
  <cellStyleXfs count="10483">
    <xf numFmtId="0" fontId="0" fillId="0" borderId="0"/>
    <xf numFmtId="0" fontId="29" fillId="2" borderId="0" applyNumberFormat="0" applyBorder="0" applyAlignment="0" applyProtection="0"/>
    <xf numFmtId="0" fontId="29" fillId="2" borderId="0" applyNumberFormat="0" applyBorder="0" applyAlignment="0" applyProtection="0"/>
    <xf numFmtId="0" fontId="29" fillId="2" borderId="0" applyNumberFormat="0" applyBorder="0" applyAlignment="0" applyProtection="0"/>
    <xf numFmtId="0" fontId="29" fillId="2" borderId="0" applyNumberFormat="0" applyBorder="0" applyAlignment="0" applyProtection="0"/>
    <xf numFmtId="0" fontId="29" fillId="2"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2" borderId="0" applyNumberFormat="0" applyBorder="0" applyAlignment="0" applyProtection="0"/>
    <xf numFmtId="0" fontId="29" fillId="2"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29" fillId="4" borderId="0" applyNumberFormat="0" applyBorder="0" applyAlignment="0" applyProtection="0"/>
    <xf numFmtId="0" fontId="29" fillId="4"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5" borderId="0" applyNumberFormat="0" applyBorder="0" applyAlignment="0" applyProtection="0"/>
    <xf numFmtId="0" fontId="29" fillId="8" borderId="0" applyNumberFormat="0" applyBorder="0" applyAlignment="0" applyProtection="0"/>
    <xf numFmtId="0" fontId="29" fillId="8"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9" borderId="0" applyNumberFormat="0" applyBorder="0" applyAlignment="0" applyProtection="0"/>
    <xf numFmtId="0" fontId="41" fillId="3" borderId="0" applyNumberFormat="0" applyBorder="0" applyAlignment="0" applyProtection="0"/>
    <xf numFmtId="0" fontId="35" fillId="4" borderId="0" applyNumberFormat="0" applyBorder="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7" fillId="21" borderId="2" applyNumberFormat="0" applyAlignment="0" applyProtection="0"/>
    <xf numFmtId="0" fontId="38" fillId="0" borderId="3" applyNumberFormat="0" applyFill="0" applyAlignment="0" applyProtection="0"/>
    <xf numFmtId="0" fontId="37" fillId="21" borderId="2" applyNumberFormat="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203" fontId="12" fillId="0" borderId="0" applyFont="0" applyFill="0" applyBorder="0" applyAlignment="0" applyProtection="0"/>
    <xf numFmtId="203" fontId="12" fillId="0" borderId="0" applyFont="0" applyFill="0" applyBorder="0" applyAlignment="0" applyProtection="0"/>
    <xf numFmtId="203" fontId="12" fillId="0" borderId="0" applyFont="0" applyFill="0" applyBorder="0" applyAlignment="0" applyProtection="0"/>
    <xf numFmtId="203"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39" fillId="0" borderId="0" applyNumberFormat="0" applyFill="0" applyBorder="0" applyAlignment="0" applyProtection="0"/>
    <xf numFmtId="0" fontId="49" fillId="22" borderId="0" applyNumberFormat="0" applyBorder="0" applyAlignment="0" applyProtection="0"/>
    <xf numFmtId="0" fontId="49" fillId="23" borderId="0" applyNumberFormat="0" applyBorder="0" applyAlignment="0" applyProtection="0"/>
    <xf numFmtId="0" fontId="49" fillId="24" borderId="0" applyNumberFormat="0" applyBorder="0" applyAlignment="0" applyProtection="0"/>
    <xf numFmtId="0" fontId="29" fillId="25" borderId="0" applyNumberFormat="0" applyBorder="0" applyAlignment="0" applyProtection="0"/>
    <xf numFmtId="0" fontId="29" fillId="25" borderId="0" applyNumberFormat="0" applyBorder="0" applyAlignment="0" applyProtection="0"/>
    <xf numFmtId="0" fontId="29" fillId="25" borderId="0" applyNumberFormat="0" applyBorder="0" applyAlignment="0" applyProtection="0"/>
    <xf numFmtId="0" fontId="29" fillId="25" borderId="0" applyNumberFormat="0" applyBorder="0" applyAlignment="0" applyProtection="0"/>
    <xf numFmtId="0" fontId="34" fillId="26" borderId="0" applyNumberFormat="0" applyBorder="0" applyAlignment="0" applyProtection="0"/>
    <xf numFmtId="0" fontId="34" fillId="16" borderId="0" applyNumberFormat="0" applyBorder="0" applyAlignment="0" applyProtection="0"/>
    <xf numFmtId="0" fontId="34" fillId="16" borderId="0" applyNumberFormat="0" applyBorder="0" applyAlignment="0" applyProtection="0"/>
    <xf numFmtId="0" fontId="34" fillId="16" borderId="0" applyNumberFormat="0" applyBorder="0" applyAlignment="0" applyProtection="0"/>
    <xf numFmtId="0" fontId="34" fillId="16" borderId="0" applyNumberFormat="0" applyBorder="0" applyAlignment="0" applyProtection="0"/>
    <xf numFmtId="0" fontId="34" fillId="16"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29" fillId="28" borderId="0" applyNumberFormat="0" applyBorder="0" applyAlignment="0" applyProtection="0"/>
    <xf numFmtId="0" fontId="34" fillId="29"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34" fillId="17"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30" borderId="0" applyNumberFormat="0" applyBorder="0" applyAlignment="0" applyProtection="0"/>
    <xf numFmtId="0" fontId="29" fillId="30" borderId="0" applyNumberFormat="0" applyBorder="0" applyAlignment="0" applyProtection="0"/>
    <xf numFmtId="0" fontId="34" fillId="2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34" fillId="18" borderId="0" applyNumberFormat="0" applyBorder="0" applyAlignment="0" applyProtection="0"/>
    <xf numFmtId="0" fontId="29" fillId="25" borderId="0" applyNumberFormat="0" applyBorder="0" applyAlignment="0" applyProtection="0"/>
    <xf numFmtId="0" fontId="29" fillId="25" borderId="0" applyNumberFormat="0" applyBorder="0" applyAlignment="0" applyProtection="0"/>
    <xf numFmtId="0" fontId="29" fillId="28" borderId="0" applyNumberFormat="0" applyBorder="0" applyAlignment="0" applyProtection="0"/>
    <xf numFmtId="0" fontId="29" fillId="28" borderId="0" applyNumberFormat="0" applyBorder="0" applyAlignment="0" applyProtection="0"/>
    <xf numFmtId="0" fontId="34" fillId="28"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34" fillId="13" borderId="0" applyNumberFormat="0" applyBorder="0" applyAlignment="0" applyProtection="0"/>
    <xf numFmtId="0" fontId="29" fillId="31" borderId="0" applyNumberFormat="0" applyBorder="0" applyAlignment="0" applyProtection="0"/>
    <xf numFmtId="0" fontId="29" fillId="31" borderId="0" applyNumberFormat="0" applyBorder="0" applyAlignment="0" applyProtection="0"/>
    <xf numFmtId="0" fontId="29" fillId="25" borderId="0" applyNumberFormat="0" applyBorder="0" applyAlignment="0" applyProtection="0"/>
    <xf numFmtId="0" fontId="29" fillId="25" borderId="0" applyNumberFormat="0" applyBorder="0" applyAlignment="0" applyProtection="0"/>
    <xf numFmtId="0" fontId="34" fillId="26"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29" fillId="27" borderId="0" applyNumberFormat="0" applyBorder="0" applyAlignment="0" applyProtection="0"/>
    <xf numFmtId="0" fontId="29" fillId="27" borderId="0" applyNumberFormat="0" applyBorder="0" applyAlignment="0" applyProtection="0"/>
    <xf numFmtId="0" fontId="29" fillId="32" borderId="0" applyNumberFormat="0" applyBorder="0" applyAlignment="0" applyProtection="0"/>
    <xf numFmtId="0" fontId="29" fillId="32" borderId="0" applyNumberFormat="0" applyBorder="0" applyAlignment="0" applyProtection="0"/>
    <xf numFmtId="0" fontId="34" fillId="32"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34" fillId="19" borderId="0" applyNumberFormat="0" applyBorder="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51" fillId="0" borderId="0"/>
    <xf numFmtId="0" fontId="51" fillId="0" borderId="0"/>
    <xf numFmtId="200" fontId="12" fillId="0" borderId="0" applyFont="0" applyFill="0" applyBorder="0" applyAlignment="0" applyProtection="0"/>
    <xf numFmtId="204" fontId="29" fillId="0" borderId="0" applyFont="0" applyFill="0" applyBorder="0" applyAlignment="0" applyProtection="0"/>
    <xf numFmtId="204" fontId="29" fillId="0" borderId="0" applyFont="0" applyFill="0" applyBorder="0" applyAlignment="0" applyProtection="0"/>
    <xf numFmtId="208" fontId="55" fillId="0" borderId="0" applyFont="0" applyFill="0" applyBorder="0" applyAlignment="0" applyProtection="0"/>
    <xf numFmtId="200" fontId="12" fillId="0" borderId="0" applyFont="0" applyFill="0" applyBorder="0" applyAlignment="0" applyProtection="0"/>
    <xf numFmtId="204" fontId="29" fillId="0" borderId="0" applyFont="0" applyFill="0" applyBorder="0" applyAlignment="0" applyProtection="0"/>
    <xf numFmtId="0" fontId="45" fillId="0" borderId="0" applyNumberForma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0" fontId="35" fillId="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47" fillId="0" borderId="4"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8" fillId="0" borderId="5" applyNumberFormat="0" applyFill="0" applyAlignment="0" applyProtection="0"/>
    <xf numFmtId="0" fontId="39" fillId="0" borderId="6" applyNumberFormat="0" applyFill="0" applyAlignment="0" applyProtection="0"/>
    <xf numFmtId="0" fontId="39" fillId="0" borderId="0" applyNumberFormat="0" applyFill="0" applyBorder="0" applyAlignment="0" applyProtection="0"/>
    <xf numFmtId="0" fontId="10" fillId="0" borderId="0" applyNumberFormat="0" applyFill="0" applyBorder="0" applyAlignment="0" applyProtection="0">
      <alignment vertical="top"/>
      <protection locked="0"/>
    </xf>
    <xf numFmtId="0" fontId="41" fillId="3" borderId="0" applyNumberFormat="0" applyBorder="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38" fillId="0" borderId="3" applyNumberFormat="0" applyFill="0" applyAlignment="0" applyProtection="0"/>
    <xf numFmtId="43" fontId="9" fillId="0" borderId="0" applyFont="0" applyFill="0" applyBorder="0" applyAlignment="0" applyProtection="0"/>
    <xf numFmtId="198"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29"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29"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71" fontId="32" fillId="0" borderId="0" applyFont="0" applyFill="0" applyBorder="0" applyAlignment="0" applyProtection="0"/>
    <xf numFmtId="169" fontId="29"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43" fontId="78" fillId="0" borderId="0" applyFont="0" applyFill="0" applyBorder="0" applyAlignment="0" applyProtection="0"/>
    <xf numFmtId="192" fontId="12" fillId="0" borderId="0" applyFont="0" applyFill="0" applyBorder="0" applyAlignment="0" applyProtection="0"/>
    <xf numFmtId="172" fontId="29" fillId="0" borderId="0" applyFont="0" applyFill="0" applyBorder="0" applyAlignment="0" applyProtection="0"/>
    <xf numFmtId="192" fontId="12" fillId="0" borderId="0" applyFont="0" applyFill="0" applyBorder="0" applyAlignment="0" applyProtection="0"/>
    <xf numFmtId="169" fontId="2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2" fontId="29" fillId="0" borderId="0" applyFont="0" applyFill="0" applyBorder="0" applyAlignment="0" applyProtection="0"/>
    <xf numFmtId="171" fontId="12" fillId="0" borderId="0" applyFont="0" applyFill="0" applyBorder="0" applyAlignment="0" applyProtection="0"/>
    <xf numFmtId="169" fontId="62" fillId="0" borderId="0" applyFont="0" applyFill="0" applyBorder="0" applyAlignment="0" applyProtection="0"/>
    <xf numFmtId="173" fontId="12" fillId="0" borderId="0" applyFont="0" applyFill="0" applyBorder="0" applyAlignment="0" applyProtection="0"/>
    <xf numFmtId="209" fontId="12" fillId="0" borderId="0" applyFont="0" applyFill="0" applyBorder="0" applyAlignment="0" applyProtection="0"/>
    <xf numFmtId="169" fontId="62" fillId="0" borderId="0" applyFont="0" applyFill="0" applyBorder="0" applyAlignment="0" applyProtection="0"/>
    <xf numFmtId="191" fontId="12" fillId="0" borderId="0" applyFont="0" applyFill="0" applyBorder="0" applyAlignment="0" applyProtection="0"/>
    <xf numFmtId="169" fontId="62" fillId="0" borderId="0" applyFont="0" applyFill="0" applyBorder="0" applyAlignment="0" applyProtection="0"/>
    <xf numFmtId="191" fontId="12" fillId="0" borderId="0" applyFont="0" applyFill="0" applyBorder="0" applyAlignment="0" applyProtection="0"/>
    <xf numFmtId="169" fontId="62" fillId="0" borderId="0" applyFont="0" applyFill="0" applyBorder="0" applyAlignment="0" applyProtection="0"/>
    <xf numFmtId="202" fontId="1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194" fontId="12" fillId="0" borderId="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169" fontId="62" fillId="0" borderId="0" applyFont="0" applyFill="0" applyBorder="0" applyAlignment="0" applyProtection="0"/>
    <xf numFmtId="43" fontId="78" fillId="0" borderId="0" applyFont="0" applyFill="0" applyBorder="0" applyAlignment="0" applyProtection="0"/>
    <xf numFmtId="194" fontId="12" fillId="0" borderId="0" applyFill="0" applyBorder="0" applyAlignment="0" applyProtection="0"/>
    <xf numFmtId="172" fontId="29" fillId="0" borderId="0" applyFont="0" applyFill="0" applyBorder="0" applyAlignment="0" applyProtection="0"/>
    <xf numFmtId="192" fontId="12" fillId="0" borderId="0" applyFont="0" applyFill="0" applyBorder="0" applyAlignment="0" applyProtection="0"/>
    <xf numFmtId="172" fontId="29"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69" fontId="29"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92" fontId="12" fillId="0" borderId="0" applyFont="0" applyFill="0" applyBorder="0" applyAlignment="0" applyProtection="0"/>
    <xf numFmtId="169" fontId="15" fillId="0" borderId="0" applyFont="0" applyFill="0" applyBorder="0" applyAlignment="0" applyProtection="0"/>
    <xf numFmtId="171" fontId="12" fillId="0" borderId="0" applyFont="0" applyFill="0" applyBorder="0" applyAlignment="0" applyProtection="0"/>
    <xf numFmtId="169" fontId="29" fillId="0" borderId="0" applyFont="0" applyFill="0" applyBorder="0" applyAlignment="0" applyProtection="0"/>
    <xf numFmtId="17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92" fontId="12" fillId="0" borderId="0" applyFont="0" applyFill="0" applyBorder="0" applyAlignment="0" applyProtection="0"/>
    <xf numFmtId="171" fontId="12" fillId="0" borderId="0" applyFont="0" applyFill="0" applyBorder="0" applyAlignment="0" applyProtection="0"/>
    <xf numFmtId="169" fontId="62" fillId="0" borderId="0" applyFont="0" applyFill="0" applyBorder="0" applyAlignment="0" applyProtection="0"/>
    <xf numFmtId="169" fontId="29" fillId="0" borderId="0" applyFont="0" applyFill="0" applyBorder="0" applyAlignment="0" applyProtection="0"/>
    <xf numFmtId="169" fontId="29" fillId="0" borderId="0" applyFont="0" applyFill="0" applyBorder="0" applyAlignment="0" applyProtection="0"/>
    <xf numFmtId="192"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3" fontId="12" fillId="0" borderId="0" applyFont="0" applyFill="0" applyBorder="0" applyAlignment="0" applyProtection="0"/>
    <xf numFmtId="171" fontId="12" fillId="0" borderId="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1" fontId="12" fillId="0" borderId="0" applyFont="0" applyFill="0" applyBorder="0" applyAlignment="0" applyProtection="0"/>
    <xf numFmtId="171"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205" fontId="12" fillId="0" borderId="0" applyFill="0" applyBorder="0" applyAlignment="0" applyProtection="0"/>
    <xf numFmtId="205" fontId="12" fillId="0" borderId="0" applyFill="0" applyBorder="0" applyAlignment="0" applyProtection="0"/>
    <xf numFmtId="171" fontId="12" fillId="0" borderId="0" applyFont="0" applyFill="0" applyBorder="0" applyAlignment="0" applyProtection="0"/>
    <xf numFmtId="171" fontId="32" fillId="0" borderId="0" applyFont="0" applyFill="0" applyBorder="0" applyAlignment="0" applyProtection="0"/>
    <xf numFmtId="171" fontId="12" fillId="0" borderId="0" applyFont="0" applyFill="0" applyBorder="0" applyAlignment="0" applyProtection="0"/>
    <xf numFmtId="205" fontId="12" fillId="0" borderId="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4" fontId="9" fillId="0" borderId="0" applyFont="0" applyFill="0" applyBorder="0" applyAlignment="0" applyProtection="0"/>
    <xf numFmtId="207" fontId="32" fillId="0" borderId="0" applyFont="0" applyFill="0" applyBorder="0" applyAlignment="0" applyProtection="0"/>
    <xf numFmtId="207" fontId="3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68" fontId="29" fillId="0" borderId="0" applyFont="0" applyFill="0" applyBorder="0" applyAlignment="0" applyProtection="0"/>
    <xf numFmtId="168" fontId="63" fillId="0" borderId="0" applyFont="0" applyFill="0" applyBorder="0" applyAlignment="0" applyProtection="0"/>
    <xf numFmtId="168" fontId="63" fillId="0" borderId="0" applyFont="0" applyFill="0" applyBorder="0" applyAlignment="0" applyProtection="0"/>
    <xf numFmtId="164" fontId="12" fillId="0" borderId="0" applyFont="0" applyFill="0" applyBorder="0" applyAlignment="0" applyProtection="0"/>
    <xf numFmtId="168" fontId="29"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68" fontId="12" fillId="0" borderId="0" applyFont="0" applyFill="0" applyBorder="0" applyAlignment="0" applyProtection="0"/>
    <xf numFmtId="170" fontId="12" fillId="0" borderId="0" applyFont="0" applyFill="0" applyBorder="0" applyAlignment="0" applyProtection="0"/>
    <xf numFmtId="168" fontId="62" fillId="0" borderId="0" applyFont="0" applyFill="0" applyBorder="0" applyAlignment="0" applyProtection="0"/>
    <xf numFmtId="177" fontId="12" fillId="0" borderId="0" applyFont="0" applyFill="0" applyBorder="0" applyAlignment="0" applyProtection="0"/>
    <xf numFmtId="206" fontId="12" fillId="0" borderId="0" applyFont="0" applyFill="0" applyBorder="0" applyAlignment="0" applyProtection="0"/>
    <xf numFmtId="168" fontId="62" fillId="0" borderId="0" applyFont="0" applyFill="0" applyBorder="0" applyAlignment="0" applyProtection="0"/>
    <xf numFmtId="170" fontId="12" fillId="0" borderId="0" applyFont="0" applyFill="0" applyBorder="0" applyAlignment="0" applyProtection="0"/>
    <xf numFmtId="168" fontId="62" fillId="0" borderId="0" applyFont="0" applyFill="0" applyBorder="0" applyAlignment="0" applyProtection="0"/>
    <xf numFmtId="170" fontId="12" fillId="0" borderId="0" applyFont="0" applyFill="0" applyBorder="0" applyAlignment="0" applyProtection="0"/>
    <xf numFmtId="168" fontId="62" fillId="0" borderId="0" applyFont="0" applyFill="0" applyBorder="0" applyAlignment="0" applyProtection="0"/>
    <xf numFmtId="168" fontId="29" fillId="0" borderId="0" applyFont="0" applyFill="0" applyBorder="0" applyAlignment="0" applyProtection="0"/>
    <xf numFmtId="168" fontId="62" fillId="0" borderId="0" applyFont="0" applyFill="0" applyBorder="0" applyAlignment="0" applyProtection="0"/>
    <xf numFmtId="170" fontId="12" fillId="0" borderId="0" applyFont="0" applyFill="0" applyBorder="0" applyAlignment="0" applyProtection="0"/>
    <xf numFmtId="168" fontId="62" fillId="0" borderId="0" applyFont="0" applyFill="0" applyBorder="0" applyAlignment="0" applyProtection="0"/>
    <xf numFmtId="168" fontId="29" fillId="0" borderId="0" applyFont="0" applyFill="0" applyBorder="0" applyAlignment="0" applyProtection="0"/>
    <xf numFmtId="168" fontId="62" fillId="0" borderId="0" applyFont="0" applyFill="0" applyBorder="0" applyAlignment="0" applyProtection="0"/>
    <xf numFmtId="206" fontId="12" fillId="0" borderId="0" applyFont="0" applyFill="0" applyBorder="0" applyAlignment="0" applyProtection="0"/>
    <xf numFmtId="168" fontId="62" fillId="0" borderId="0" applyFont="0" applyFill="0" applyBorder="0" applyAlignment="0" applyProtection="0"/>
    <xf numFmtId="168" fontId="62" fillId="0" borderId="0" applyFont="0" applyFill="0" applyBorder="0" applyAlignment="0" applyProtection="0"/>
    <xf numFmtId="168" fontId="29" fillId="0" borderId="0" applyFont="0" applyFill="0" applyBorder="0" applyAlignment="0" applyProtection="0"/>
    <xf numFmtId="168" fontId="62" fillId="0" borderId="0" applyFont="0" applyFill="0" applyBorder="0" applyAlignment="0" applyProtection="0"/>
    <xf numFmtId="170" fontId="12" fillId="0" borderId="0" applyFont="0" applyFill="0" applyBorder="0" applyAlignment="0" applyProtection="0"/>
    <xf numFmtId="168" fontId="62" fillId="0" borderId="0" applyFont="0" applyFill="0" applyBorder="0" applyAlignment="0" applyProtection="0"/>
    <xf numFmtId="168" fontId="62" fillId="0" borderId="0" applyFont="0" applyFill="0" applyBorder="0" applyAlignment="0" applyProtection="0"/>
    <xf numFmtId="168" fontId="78" fillId="0" borderId="0" applyFont="0" applyFill="0" applyBorder="0" applyAlignment="0" applyProtection="0"/>
    <xf numFmtId="168" fontId="62" fillId="0" borderId="0" applyFont="0" applyFill="0" applyBorder="0" applyAlignment="0" applyProtection="0"/>
    <xf numFmtId="168" fontId="62" fillId="0" borderId="0" applyFont="0" applyFill="0" applyBorder="0" applyAlignment="0" applyProtection="0"/>
    <xf numFmtId="168" fontId="29" fillId="0" borderId="0" applyFont="0" applyFill="0" applyBorder="0" applyAlignment="0" applyProtection="0"/>
    <xf numFmtId="168" fontId="62" fillId="0" borderId="0" applyFont="0" applyFill="0" applyBorder="0" applyAlignment="0" applyProtection="0"/>
    <xf numFmtId="206" fontId="12" fillId="0" borderId="0" applyFont="0" applyFill="0" applyBorder="0" applyAlignment="0" applyProtection="0"/>
    <xf numFmtId="164" fontId="12" fillId="0" borderId="0" applyFont="0" applyFill="0" applyBorder="0" applyAlignment="0" applyProtection="0"/>
    <xf numFmtId="168" fontId="1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12" fillId="0" borderId="0" applyFont="0" applyFill="0" applyBorder="0" applyAlignment="0" applyProtection="0"/>
    <xf numFmtId="199" fontId="1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1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0" fontId="12" fillId="0" borderId="0" applyFont="0" applyFill="0" applyBorder="0" applyAlignment="0" applyProtection="0"/>
    <xf numFmtId="199" fontId="12" fillId="0" borderId="0" applyFont="0" applyFill="0" applyBorder="0" applyAlignment="0" applyProtection="0"/>
    <xf numFmtId="168" fontId="12" fillId="0" borderId="0" applyFont="0" applyFill="0" applyBorder="0" applyAlignment="0" applyProtection="0"/>
    <xf numFmtId="168" fontId="29" fillId="0" borderId="0" applyFont="0" applyFill="0" applyBorder="0" applyAlignment="0" applyProtection="0"/>
    <xf numFmtId="168" fontId="12" fillId="0" borderId="0" applyFont="0" applyFill="0" applyBorder="0" applyAlignment="0" applyProtection="0"/>
    <xf numFmtId="168" fontId="29" fillId="0" borderId="0" applyFont="0" applyFill="0" applyBorder="0" applyAlignment="0" applyProtection="0"/>
    <xf numFmtId="168" fontId="12" fillId="0" borderId="0" applyFont="0" applyFill="0" applyBorder="0" applyAlignment="0" applyProtection="0"/>
    <xf numFmtId="199" fontId="12" fillId="0" borderId="0" applyFont="0" applyFill="0" applyBorder="0" applyAlignment="0" applyProtection="0"/>
    <xf numFmtId="168" fontId="12" fillId="0" borderId="0" applyFont="0" applyFill="0" applyBorder="0" applyAlignment="0" applyProtection="0"/>
    <xf numFmtId="199" fontId="12" fillId="0" borderId="0" applyFont="0" applyFill="0" applyBorder="0" applyAlignment="0" applyProtection="0"/>
    <xf numFmtId="164" fontId="12" fillId="0" borderId="0" applyFont="0" applyFill="0" applyBorder="0" applyAlignment="0" applyProtection="0"/>
    <xf numFmtId="168" fontId="12" fillId="0" borderId="0" applyFont="0" applyFill="0" applyBorder="0" applyAlignment="0" applyProtection="0"/>
    <xf numFmtId="168" fontId="62" fillId="0" borderId="0" applyFont="0" applyFill="0" applyBorder="0" applyAlignment="0" applyProtection="0"/>
    <xf numFmtId="170" fontId="12" fillId="0" borderId="0" applyFill="0" applyBorder="0" applyAlignment="0" applyProtection="0"/>
    <xf numFmtId="170" fontId="12" fillId="0" borderId="0" applyFont="0" applyFill="0" applyBorder="0" applyAlignment="0" applyProtection="0"/>
    <xf numFmtId="168" fontId="12" fillId="0" borderId="0" applyFont="0" applyFill="0" applyBorder="0" applyAlignment="0" applyProtection="0"/>
    <xf numFmtId="164" fontId="12" fillId="0" borderId="0" applyFont="0" applyFill="0" applyBorder="0" applyAlignment="0" applyProtection="0"/>
    <xf numFmtId="170" fontId="12" fillId="0" borderId="0" applyFill="0" applyBorder="0" applyAlignment="0" applyProtection="0"/>
    <xf numFmtId="207" fontId="32" fillId="0" borderId="0" applyFont="0" applyFill="0" applyBorder="0" applyAlignment="0" applyProtection="0"/>
    <xf numFmtId="168" fontId="12" fillId="0" borderId="0" applyFont="0" applyFill="0" applyBorder="0" applyAlignment="0" applyProtection="0"/>
    <xf numFmtId="164" fontId="12" fillId="0" borderId="0" applyFont="0" applyFill="0" applyBorder="0" applyAlignment="0" applyProtection="0"/>
    <xf numFmtId="207" fontId="32" fillId="0" borderId="0" applyFont="0" applyFill="0" applyBorder="0" applyAlignment="0" applyProtection="0"/>
    <xf numFmtId="168" fontId="12" fillId="0" borderId="0" applyFont="0" applyFill="0" applyBorder="0" applyAlignment="0" applyProtection="0"/>
    <xf numFmtId="207" fontId="32" fillId="0" borderId="0" applyFont="0" applyFill="0" applyBorder="0" applyAlignment="0" applyProtection="0"/>
    <xf numFmtId="164" fontId="12" fillId="0" borderId="0" applyFont="0" applyFill="0" applyBorder="0" applyAlignment="0" applyProtection="0"/>
    <xf numFmtId="207" fontId="32" fillId="0" borderId="0" applyFont="0" applyFill="0" applyBorder="0" applyAlignment="0" applyProtection="0"/>
    <xf numFmtId="170" fontId="12" fillId="0" borderId="0" applyFont="0" applyFill="0" applyBorder="0" applyAlignment="0" applyProtection="0"/>
    <xf numFmtId="0" fontId="42" fillId="33" borderId="0" applyNumberFormat="0" applyBorder="0" applyAlignment="0" applyProtection="0"/>
    <xf numFmtId="0" fontId="15" fillId="0" borderId="0"/>
    <xf numFmtId="0" fontId="12" fillId="0" borderId="0" applyBorder="0"/>
    <xf numFmtId="0" fontId="12" fillId="0" borderId="0" applyBorder="0"/>
    <xf numFmtId="0" fontId="12" fillId="0" borderId="0"/>
    <xf numFmtId="0" fontId="12" fillId="0" borderId="0"/>
    <xf numFmtId="0" fontId="12" fillId="0" borderId="0"/>
    <xf numFmtId="0" fontId="12" fillId="0" borderId="0"/>
    <xf numFmtId="0" fontId="79" fillId="0" borderId="0"/>
    <xf numFmtId="0" fontId="78" fillId="0" borderId="0"/>
    <xf numFmtId="0" fontId="15" fillId="0" borderId="0"/>
    <xf numFmtId="0" fontId="78" fillId="0" borderId="0"/>
    <xf numFmtId="0" fontId="12" fillId="0" borderId="0"/>
    <xf numFmtId="0" fontId="12" fillId="0" borderId="0"/>
    <xf numFmtId="0" fontId="12" fillId="0" borderId="0"/>
    <xf numFmtId="0" fontId="78" fillId="0" borderId="0"/>
    <xf numFmtId="0" fontId="12" fillId="0" borderId="0"/>
    <xf numFmtId="0" fontId="12" fillId="0" borderId="0"/>
    <xf numFmtId="0" fontId="78" fillId="0" borderId="0"/>
    <xf numFmtId="0" fontId="12" fillId="0" borderId="0"/>
    <xf numFmtId="0" fontId="12" fillId="0" borderId="0"/>
    <xf numFmtId="0" fontId="12" fillId="0" borderId="0"/>
    <xf numFmtId="0" fontId="12" fillId="0" borderId="0"/>
    <xf numFmtId="0" fontId="12" fillId="0" borderId="0"/>
    <xf numFmtId="0" fontId="78" fillId="0" borderId="0"/>
    <xf numFmtId="0" fontId="15" fillId="0" borderId="0"/>
    <xf numFmtId="0" fontId="78" fillId="0" borderId="0"/>
    <xf numFmtId="0" fontId="78" fillId="0" borderId="0"/>
    <xf numFmtId="37" fontId="33" fillId="0" borderId="0" applyBorder="0"/>
    <xf numFmtId="0" fontId="12" fillId="0" borderId="0"/>
    <xf numFmtId="0" fontId="78" fillId="0" borderId="0"/>
    <xf numFmtId="0" fontId="78" fillId="0" borderId="0"/>
    <xf numFmtId="0" fontId="78" fillId="0" borderId="0"/>
    <xf numFmtId="0" fontId="79" fillId="0" borderId="0"/>
    <xf numFmtId="0" fontId="12" fillId="0" borderId="0"/>
    <xf numFmtId="0" fontId="12" fillId="0" borderId="0"/>
    <xf numFmtId="0" fontId="78" fillId="0" borderId="0"/>
    <xf numFmtId="0" fontId="15" fillId="0" borderId="0"/>
    <xf numFmtId="0" fontId="12" fillId="0" borderId="0"/>
    <xf numFmtId="0" fontId="12" fillId="0" borderId="0"/>
    <xf numFmtId="0" fontId="15" fillId="0" borderId="0"/>
    <xf numFmtId="0" fontId="78" fillId="0" borderId="0"/>
    <xf numFmtId="0" fontId="78" fillId="0" borderId="0"/>
    <xf numFmtId="0" fontId="12" fillId="0" borderId="0"/>
    <xf numFmtId="0" fontId="79" fillId="0" borderId="0"/>
    <xf numFmtId="0" fontId="29" fillId="0" borderId="0"/>
    <xf numFmtId="0" fontId="29" fillId="0" borderId="0"/>
    <xf numFmtId="0" fontId="29" fillId="0" borderId="0"/>
    <xf numFmtId="0" fontId="78" fillId="0" borderId="0"/>
    <xf numFmtId="0" fontId="29" fillId="0" borderId="0"/>
    <xf numFmtId="0" fontId="12" fillId="0" borderId="0"/>
    <xf numFmtId="0" fontId="78"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29" fillId="0" borderId="0"/>
    <xf numFmtId="0" fontId="12" fillId="0" borderId="0"/>
    <xf numFmtId="0" fontId="79" fillId="0" borderId="0"/>
    <xf numFmtId="0" fontId="79" fillId="0" borderId="0"/>
    <xf numFmtId="0" fontId="79" fillId="0" borderId="0"/>
    <xf numFmtId="0" fontId="12" fillId="0" borderId="0"/>
    <xf numFmtId="0" fontId="29" fillId="0" borderId="0"/>
    <xf numFmtId="200" fontId="12" fillId="0" borderId="0"/>
    <xf numFmtId="0" fontId="12" fillId="0" borderId="0" applyBorder="0"/>
    <xf numFmtId="0" fontId="50" fillId="0" borderId="0"/>
    <xf numFmtId="0" fontId="15" fillId="0" borderId="0"/>
    <xf numFmtId="0" fontId="12" fillId="0" borderId="0"/>
    <xf numFmtId="0" fontId="53" fillId="0" borderId="0"/>
    <xf numFmtId="0" fontId="15" fillId="0" borderId="0"/>
    <xf numFmtId="0" fontId="12" fillId="0" borderId="0"/>
    <xf numFmtId="0" fontId="15" fillId="0" borderId="0"/>
    <xf numFmtId="0" fontId="78" fillId="0" borderId="0"/>
    <xf numFmtId="0" fontId="12" fillId="0" borderId="0"/>
    <xf numFmtId="0" fontId="12" fillId="0" borderId="0"/>
    <xf numFmtId="0" fontId="12" fillId="0" borderId="0"/>
    <xf numFmtId="0" fontId="12" fillId="0" borderId="0" applyBorder="0"/>
    <xf numFmtId="0" fontId="12" fillId="0" borderId="0"/>
    <xf numFmtId="0" fontId="12" fillId="0" borderId="0" applyBorder="0"/>
    <xf numFmtId="0" fontId="12" fillId="0" borderId="0" applyBorder="0"/>
    <xf numFmtId="0" fontId="12" fillId="0" borderId="0"/>
    <xf numFmtId="0" fontId="12" fillId="0" borderId="0"/>
    <xf numFmtId="0" fontId="12" fillId="0" borderId="0"/>
    <xf numFmtId="0" fontId="12" fillId="0" borderId="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9" fontId="12" fillId="0" borderId="0" applyFont="0" applyFill="0" applyBorder="0" applyAlignment="0" applyProtection="0"/>
    <xf numFmtId="9" fontId="9"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12" fillId="0" borderId="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29" fillId="0" borderId="0" applyFont="0" applyFill="0" applyBorder="0" applyAlignment="0" applyProtection="0"/>
    <xf numFmtId="9" fontId="62" fillId="0" borderId="0" applyFont="0" applyFill="0" applyBorder="0" applyAlignment="0" applyProtection="0"/>
    <xf numFmtId="9" fontId="62" fillId="0" borderId="0" applyFont="0" applyFill="0" applyBorder="0" applyAlignment="0" applyProtection="0"/>
    <xf numFmtId="9" fontId="3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32" fillId="0" borderId="0" applyFont="0" applyFill="0" applyBorder="0" applyAlignment="0" applyProtection="0"/>
    <xf numFmtId="9" fontId="32" fillId="0" borderId="0" applyFont="0" applyFill="0" applyBorder="0" applyAlignment="0" applyProtection="0"/>
    <xf numFmtId="9" fontId="29" fillId="0" borderId="0" applyFont="0" applyFill="0" applyBorder="0" applyAlignment="0" applyProtection="0"/>
    <xf numFmtId="9" fontId="57"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29"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29" fillId="0" borderId="0" applyFont="0" applyFill="0" applyBorder="0" applyAlignment="0" applyProtection="0"/>
    <xf numFmtId="9" fontId="3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29"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12" fillId="0" borderId="0" applyFill="0" applyBorder="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4" applyNumberFormat="0" applyFill="0" applyAlignment="0" applyProtection="0"/>
    <xf numFmtId="0" fontId="48" fillId="0" borderId="5" applyNumberFormat="0" applyFill="0" applyAlignment="0" applyProtection="0"/>
    <xf numFmtId="0" fontId="39" fillId="0" borderId="6" applyNumberFormat="0" applyFill="0" applyAlignment="0" applyProtection="0"/>
    <xf numFmtId="0" fontId="46" fillId="0" borderId="0" applyNumberFormat="0" applyFill="0" applyBorder="0" applyAlignment="0" applyProtection="0"/>
    <xf numFmtId="0" fontId="54" fillId="0" borderId="0" applyNumberFormat="0" applyFill="0" applyBorder="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4" fillId="0" borderId="0" applyNumberFormat="0" applyFill="0" applyBorder="0" applyAlignment="0" applyProtection="0"/>
    <xf numFmtId="0" fontId="9" fillId="0" borderId="0"/>
    <xf numFmtId="0" fontId="9" fillId="0" borderId="0"/>
    <xf numFmtId="0" fontId="9" fillId="0" borderId="0"/>
    <xf numFmtId="0" fontId="9" fillId="0" borderId="0" applyBorder="0"/>
    <xf numFmtId="0" fontId="8" fillId="0" borderId="0"/>
    <xf numFmtId="0" fontId="8" fillId="0" borderId="0"/>
    <xf numFmtId="0" fontId="9" fillId="0" borderId="0"/>
    <xf numFmtId="0" fontId="9" fillId="0" borderId="0"/>
    <xf numFmtId="0" fontId="9" fillId="0" borderId="0"/>
    <xf numFmtId="170" fontId="9" fillId="0" borderId="0" applyFont="0" applyFill="0" applyBorder="0" applyAlignment="0" applyProtection="0"/>
    <xf numFmtId="0" fontId="9" fillId="0" borderId="0"/>
    <xf numFmtId="202" fontId="9" fillId="0" borderId="0" applyFont="0" applyFill="0" applyBorder="0" applyAlignment="0" applyProtection="0"/>
    <xf numFmtId="0" fontId="9" fillId="0" borderId="0"/>
    <xf numFmtId="227" fontId="9" fillId="0" borderId="0" applyFont="0" applyFill="0" applyBorder="0" applyAlignment="0" applyProtection="0"/>
    <xf numFmtId="229" fontId="9" fillId="0" borderId="0" applyFont="0" applyFill="0" applyBorder="0" applyAlignment="0" applyProtection="0"/>
    <xf numFmtId="9" fontId="9" fillId="0" borderId="0" applyFont="0" applyFill="0" applyBorder="0" applyAlignment="0" applyProtection="0"/>
    <xf numFmtId="171"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43" fontId="9"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168" fontId="79" fillId="0" borderId="0" applyFont="0" applyFill="0" applyBorder="0" applyAlignment="0" applyProtection="0"/>
    <xf numFmtId="0" fontId="7" fillId="0" borderId="0"/>
    <xf numFmtId="164" fontId="9" fillId="0" borderId="0" applyFont="0" applyFill="0" applyBorder="0" applyAlignment="0" applyProtection="0"/>
    <xf numFmtId="192" fontId="9" fillId="0" borderId="0" applyFont="0" applyFill="0" applyBorder="0" applyAlignment="0" applyProtection="0"/>
    <xf numFmtId="168" fontId="9" fillId="0" borderId="0" applyFont="0" applyFill="0" applyBorder="0" applyAlignment="0" applyProtection="0"/>
    <xf numFmtId="0" fontId="9" fillId="0" borderId="0" applyBorder="0"/>
    <xf numFmtId="0" fontId="9" fillId="0" borderId="0"/>
    <xf numFmtId="0" fontId="101" fillId="0" borderId="0"/>
    <xf numFmtId="200" fontId="6" fillId="0" borderId="0"/>
    <xf numFmtId="171" fontId="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200" fontId="9" fillId="0" borderId="0"/>
    <xf numFmtId="168" fontId="29" fillId="0" borderId="0" applyFont="0" applyFill="0" applyBorder="0" applyAlignment="0" applyProtection="0"/>
    <xf numFmtId="200" fontId="119" fillId="0" borderId="0"/>
    <xf numFmtId="171" fontId="9" fillId="0" borderId="0" applyFont="0" applyFill="0" applyBorder="0" applyAlignment="0" applyProtection="0"/>
    <xf numFmtId="200" fontId="9" fillId="0" borderId="0"/>
    <xf numFmtId="200" fontId="9" fillId="0" borderId="0"/>
    <xf numFmtId="169" fontId="6" fillId="0" borderId="0" applyFont="0" applyFill="0" applyBorder="0" applyAlignment="0" applyProtection="0"/>
    <xf numFmtId="169" fontId="89" fillId="0" borderId="0" applyFont="0" applyFill="0" applyBorder="0" applyAlignment="0" applyProtection="0"/>
    <xf numFmtId="169" fontId="6" fillId="0" borderId="0" applyFont="0" applyFill="0" applyBorder="0" applyAlignment="0" applyProtection="0"/>
    <xf numFmtId="200" fontId="9" fillId="0" borderId="0"/>
    <xf numFmtId="200" fontId="9" fillId="0" borderId="0"/>
    <xf numFmtId="200" fontId="9" fillId="0" borderId="0"/>
    <xf numFmtId="200" fontId="9" fillId="0" borderId="0"/>
    <xf numFmtId="200" fontId="89" fillId="0" borderId="0"/>
    <xf numFmtId="200" fontId="120" fillId="0" borderId="0"/>
    <xf numFmtId="200" fontId="120" fillId="0" borderId="0"/>
    <xf numFmtId="168" fontId="6" fillId="0" borderId="0" applyFont="0" applyFill="0" applyBorder="0" applyAlignment="0" applyProtection="0"/>
    <xf numFmtId="200" fontId="6" fillId="0" borderId="0"/>
    <xf numFmtId="200" fontId="9" fillId="0" borderId="0"/>
    <xf numFmtId="205" fontId="9" fillId="0" borderId="0" applyFill="0" applyBorder="0" applyAlignment="0" applyProtection="0"/>
    <xf numFmtId="9" fontId="9" fillId="0" borderId="0" applyFont="0" applyFill="0" applyBorder="0" applyAlignment="0" applyProtection="0"/>
    <xf numFmtId="200" fontId="29" fillId="2" borderId="0" applyNumberFormat="0" applyBorder="0" applyAlignment="0" applyProtection="0"/>
    <xf numFmtId="200" fontId="29" fillId="3" borderId="0" applyNumberFormat="0" applyBorder="0" applyAlignment="0" applyProtection="0"/>
    <xf numFmtId="200" fontId="29" fillId="4" borderId="0" applyNumberFormat="0" applyBorder="0" applyAlignment="0" applyProtection="0"/>
    <xf numFmtId="200" fontId="29" fillId="5" borderId="0" applyNumberFormat="0" applyBorder="0" applyAlignment="0" applyProtection="0"/>
    <xf numFmtId="200" fontId="29" fillId="6" borderId="0" applyNumberFormat="0" applyBorder="0" applyAlignment="0" applyProtection="0"/>
    <xf numFmtId="200" fontId="29" fillId="7" borderId="0" applyNumberFormat="0" applyBorder="0" applyAlignment="0" applyProtection="0"/>
    <xf numFmtId="200" fontId="29" fillId="8" borderId="0" applyNumberFormat="0" applyBorder="0" applyAlignment="0" applyProtection="0"/>
    <xf numFmtId="200" fontId="29" fillId="9" borderId="0" applyNumberFormat="0" applyBorder="0" applyAlignment="0" applyProtection="0"/>
    <xf numFmtId="200" fontId="29" fillId="10" borderId="0" applyNumberFormat="0" applyBorder="0" applyAlignment="0" applyProtection="0"/>
    <xf numFmtId="200" fontId="29" fillId="5" borderId="0" applyNumberFormat="0" applyBorder="0" applyAlignment="0" applyProtection="0"/>
    <xf numFmtId="200" fontId="29" fillId="8" borderId="0" applyNumberFormat="0" applyBorder="0" applyAlignment="0" applyProtection="0"/>
    <xf numFmtId="200" fontId="29" fillId="11" borderId="0" applyNumberFormat="0" applyBorder="0" applyAlignment="0" applyProtection="0"/>
    <xf numFmtId="200" fontId="34" fillId="12" borderId="0" applyNumberFormat="0" applyBorder="0" applyAlignment="0" applyProtection="0"/>
    <xf numFmtId="200" fontId="34" fillId="9" borderId="0" applyNumberFormat="0" applyBorder="0" applyAlignment="0" applyProtection="0"/>
    <xf numFmtId="200" fontId="34" fillId="10" borderId="0" applyNumberFormat="0" applyBorder="0" applyAlignment="0" applyProtection="0"/>
    <xf numFmtId="200" fontId="34" fillId="13" borderId="0" applyNumberFormat="0" applyBorder="0" applyAlignment="0" applyProtection="0"/>
    <xf numFmtId="200" fontId="34" fillId="14" borderId="0" applyNumberFormat="0" applyBorder="0" applyAlignment="0" applyProtection="0"/>
    <xf numFmtId="200" fontId="34" fillId="15" borderId="0" applyNumberFormat="0" applyBorder="0" applyAlignment="0" applyProtection="0"/>
    <xf numFmtId="200" fontId="35" fillId="4" borderId="0" applyNumberFormat="0" applyBorder="0" applyAlignment="0" applyProtection="0"/>
    <xf numFmtId="200" fontId="36" fillId="20" borderId="1" applyNumberFormat="0" applyAlignment="0" applyProtection="0"/>
    <xf numFmtId="200" fontId="37" fillId="21" borderId="2" applyNumberFormat="0" applyAlignment="0" applyProtection="0"/>
    <xf numFmtId="200" fontId="38" fillId="0" borderId="3" applyNumberFormat="0" applyFill="0" applyAlignment="0" applyProtection="0"/>
    <xf numFmtId="200" fontId="39" fillId="0" borderId="0" applyNumberFormat="0" applyFill="0" applyBorder="0" applyAlignment="0" applyProtection="0"/>
    <xf numFmtId="200" fontId="34" fillId="16" borderId="0" applyNumberFormat="0" applyBorder="0" applyAlignment="0" applyProtection="0"/>
    <xf numFmtId="200" fontId="34" fillId="17" borderId="0" applyNumberFormat="0" applyBorder="0" applyAlignment="0" applyProtection="0"/>
    <xf numFmtId="200" fontId="34" fillId="18" borderId="0" applyNumberFormat="0" applyBorder="0" applyAlignment="0" applyProtection="0"/>
    <xf numFmtId="200" fontId="34" fillId="13" borderId="0" applyNumberFormat="0" applyBorder="0" applyAlignment="0" applyProtection="0"/>
    <xf numFmtId="200" fontId="34" fillId="14" borderId="0" applyNumberFormat="0" applyBorder="0" applyAlignment="0" applyProtection="0"/>
    <xf numFmtId="200" fontId="34" fillId="19" borderId="0" applyNumberFormat="0" applyBorder="0" applyAlignment="0" applyProtection="0"/>
    <xf numFmtId="200" fontId="40" fillId="7" borderId="1" applyNumberFormat="0" applyAlignment="0" applyProtection="0"/>
    <xf numFmtId="200" fontId="41" fillId="3" borderId="0" applyNumberFormat="0" applyBorder="0" applyAlignment="0" applyProtection="0"/>
    <xf numFmtId="200" fontId="29" fillId="0" borderId="0"/>
    <xf numFmtId="200" fontId="29" fillId="0" borderId="0"/>
    <xf numFmtId="200" fontId="29" fillId="34" borderId="7" applyNumberFormat="0" applyFont="0" applyAlignment="0" applyProtection="0"/>
    <xf numFmtId="200" fontId="43" fillId="20" borderId="8" applyNumberFormat="0" applyAlignment="0" applyProtection="0"/>
    <xf numFmtId="200" fontId="44" fillId="0" borderId="0" applyNumberFormat="0" applyFill="0" applyBorder="0" applyAlignment="0" applyProtection="0"/>
    <xf numFmtId="200" fontId="45" fillId="0" borderId="0" applyNumberFormat="0" applyFill="0" applyBorder="0" applyAlignment="0" applyProtection="0"/>
    <xf numFmtId="200" fontId="46" fillId="0" borderId="0" applyNumberFormat="0" applyFill="0" applyBorder="0" applyAlignment="0" applyProtection="0"/>
    <xf numFmtId="200" fontId="47" fillId="0" borderId="4" applyNumberFormat="0" applyFill="0" applyAlignment="0" applyProtection="0"/>
    <xf numFmtId="200" fontId="48" fillId="0" borderId="5" applyNumberFormat="0" applyFill="0" applyAlignment="0" applyProtection="0"/>
    <xf numFmtId="200" fontId="39" fillId="0" borderId="6" applyNumberFormat="0" applyFill="0" applyAlignment="0" applyProtection="0"/>
    <xf numFmtId="171" fontId="9" fillId="0" borderId="0" applyFont="0" applyFill="0" applyBorder="0" applyAlignment="0" applyProtection="0"/>
    <xf numFmtId="168" fontId="29" fillId="0" borderId="0" applyFont="0" applyFill="0" applyBorder="0" applyAlignment="0" applyProtection="0"/>
    <xf numFmtId="200" fontId="105" fillId="0" borderId="122" applyNumberFormat="0" applyFill="0" applyAlignment="0" applyProtection="0"/>
    <xf numFmtId="200" fontId="106" fillId="0" borderId="123" applyNumberFormat="0" applyFill="0" applyAlignment="0" applyProtection="0"/>
    <xf numFmtId="200" fontId="108" fillId="58" borderId="0" applyNumberFormat="0" applyBorder="0" applyAlignment="0" applyProtection="0"/>
    <xf numFmtId="200" fontId="111" fillId="61" borderId="125" applyNumberFormat="0" applyAlignment="0" applyProtection="0"/>
    <xf numFmtId="200" fontId="112" fillId="61" borderId="124" applyNumberFormat="0" applyAlignment="0" applyProtection="0"/>
    <xf numFmtId="200" fontId="116" fillId="0" borderId="0" applyNumberFormat="0" applyFill="0" applyBorder="0" applyAlignment="0" applyProtection="0"/>
    <xf numFmtId="200" fontId="117" fillId="0" borderId="129" applyNumberFormat="0" applyFill="0" applyAlignment="0" applyProtection="0"/>
    <xf numFmtId="200" fontId="118" fillId="64" borderId="0" applyNumberFormat="0" applyBorder="0" applyAlignment="0" applyProtection="0"/>
    <xf numFmtId="200" fontId="6" fillId="65" borderId="0" applyNumberFormat="0" applyBorder="0" applyAlignment="0" applyProtection="0"/>
    <xf numFmtId="200" fontId="6" fillId="66" borderId="0" applyNumberFormat="0" applyBorder="0" applyAlignment="0" applyProtection="0"/>
    <xf numFmtId="200" fontId="118" fillId="68" borderId="0" applyNumberFormat="0" applyBorder="0" applyAlignment="0" applyProtection="0"/>
    <xf numFmtId="200" fontId="6" fillId="69" borderId="0" applyNumberFormat="0" applyBorder="0" applyAlignment="0" applyProtection="0"/>
    <xf numFmtId="200" fontId="6" fillId="70" borderId="0" applyNumberFormat="0" applyBorder="0" applyAlignment="0" applyProtection="0"/>
    <xf numFmtId="200" fontId="118" fillId="72" borderId="0" applyNumberFormat="0" applyBorder="0" applyAlignment="0" applyProtection="0"/>
    <xf numFmtId="200" fontId="6" fillId="73" borderId="0" applyNumberFormat="0" applyBorder="0" applyAlignment="0" applyProtection="0"/>
    <xf numFmtId="200" fontId="6" fillId="74" borderId="0" applyNumberFormat="0" applyBorder="0" applyAlignment="0" applyProtection="0"/>
    <xf numFmtId="200" fontId="118" fillId="76" borderId="0" applyNumberFormat="0" applyBorder="0" applyAlignment="0" applyProtection="0"/>
    <xf numFmtId="200" fontId="6" fillId="77" borderId="0" applyNumberFormat="0" applyBorder="0" applyAlignment="0" applyProtection="0"/>
    <xf numFmtId="200" fontId="6" fillId="78" borderId="0" applyNumberFormat="0" applyBorder="0" applyAlignment="0" applyProtection="0"/>
    <xf numFmtId="200" fontId="118" fillId="80" borderId="0" applyNumberFormat="0" applyBorder="0" applyAlignment="0" applyProtection="0"/>
    <xf numFmtId="200" fontId="6" fillId="81" borderId="0" applyNumberFormat="0" applyBorder="0" applyAlignment="0" applyProtection="0"/>
    <xf numFmtId="200" fontId="6" fillId="82" borderId="0" applyNumberFormat="0" applyBorder="0" applyAlignment="0" applyProtection="0"/>
    <xf numFmtId="200" fontId="118" fillId="84" borderId="0" applyNumberFormat="0" applyBorder="0" applyAlignment="0" applyProtection="0"/>
    <xf numFmtId="200" fontId="6" fillId="85" borderId="0" applyNumberFormat="0" applyBorder="0" applyAlignment="0" applyProtection="0"/>
    <xf numFmtId="200" fontId="6" fillId="86" borderId="0" applyNumberFormat="0" applyBorder="0" applyAlignment="0" applyProtection="0"/>
    <xf numFmtId="168" fontId="6" fillId="0" borderId="0" applyFont="0" applyFill="0" applyBorder="0" applyAlignment="0" applyProtection="0"/>
    <xf numFmtId="200" fontId="122" fillId="0" borderId="0" applyNumberFormat="0" applyFill="0" applyBorder="0" applyAlignment="0" applyProtection="0"/>
    <xf numFmtId="200" fontId="109" fillId="59" borderId="0" applyNumberFormat="0" applyBorder="0" applyAlignment="0" applyProtection="0"/>
    <xf numFmtId="200" fontId="118" fillId="67" borderId="0" applyNumberFormat="0" applyBorder="0" applyAlignment="0" applyProtection="0"/>
    <xf numFmtId="200" fontId="118" fillId="71" borderId="0" applyNumberFormat="0" applyBorder="0" applyAlignment="0" applyProtection="0"/>
    <xf numFmtId="200" fontId="118" fillId="75" borderId="0" applyNumberFormat="0" applyBorder="0" applyAlignment="0" applyProtection="0"/>
    <xf numFmtId="200" fontId="118" fillId="79" borderId="0" applyNumberFormat="0" applyBorder="0" applyAlignment="0" applyProtection="0"/>
    <xf numFmtId="200" fontId="118" fillId="83" borderId="0" applyNumberFormat="0" applyBorder="0" applyAlignment="0" applyProtection="0"/>
    <xf numFmtId="200" fontId="118" fillId="87" borderId="0" applyNumberFormat="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89" fillId="0" borderId="0"/>
    <xf numFmtId="0" fontId="120" fillId="0" borderId="0"/>
    <xf numFmtId="0" fontId="120" fillId="0" borderId="0"/>
    <xf numFmtId="168"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0" fontId="6" fillId="0" borderId="0"/>
    <xf numFmtId="0" fontId="6" fillId="0" borderId="0"/>
    <xf numFmtId="168" fontId="6" fillId="0" borderId="0" applyFont="0" applyFill="0" applyBorder="0" applyAlignment="0" applyProtection="0"/>
    <xf numFmtId="0" fontId="89" fillId="0" borderId="0"/>
    <xf numFmtId="0" fontId="9" fillId="0" borderId="0"/>
    <xf numFmtId="0" fontId="29" fillId="2" borderId="0" applyNumberFormat="0" applyBorder="0" applyAlignment="0" applyProtection="0"/>
    <xf numFmtId="0" fontId="29" fillId="3" borderId="0" applyNumberFormat="0" applyBorder="0" applyAlignment="0" applyProtection="0"/>
    <xf numFmtId="0" fontId="29" fillId="4" borderId="0" applyNumberFormat="0" applyBorder="0" applyAlignment="0" applyProtection="0"/>
    <xf numFmtId="0" fontId="29" fillId="5" borderId="0" applyNumberFormat="0" applyBorder="0" applyAlignment="0" applyProtection="0"/>
    <xf numFmtId="0" fontId="29" fillId="6" borderId="0" applyNumberFormat="0" applyBorder="0" applyAlignment="0" applyProtection="0"/>
    <xf numFmtId="0" fontId="29" fillId="7" borderId="0" applyNumberFormat="0" applyBorder="0" applyAlignment="0" applyProtection="0"/>
    <xf numFmtId="0" fontId="29" fillId="8"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5" borderId="0" applyNumberFormat="0" applyBorder="0" applyAlignment="0" applyProtection="0"/>
    <xf numFmtId="0" fontId="29" fillId="8" borderId="0" applyNumberFormat="0" applyBorder="0" applyAlignment="0" applyProtection="0"/>
    <xf numFmtId="0" fontId="29" fillId="11" borderId="0" applyNumberFormat="0" applyBorder="0" applyAlignment="0" applyProtection="0"/>
    <xf numFmtId="0" fontId="123" fillId="12" borderId="0" applyNumberFormat="0" applyBorder="0" applyAlignment="0" applyProtection="0"/>
    <xf numFmtId="0" fontId="123" fillId="9" borderId="0" applyNumberFormat="0" applyBorder="0" applyAlignment="0" applyProtection="0"/>
    <xf numFmtId="0" fontId="123" fillId="10" borderId="0" applyNumberFormat="0" applyBorder="0" applyAlignment="0" applyProtection="0"/>
    <xf numFmtId="0" fontId="123" fillId="13" borderId="0" applyNumberFormat="0" applyBorder="0" applyAlignment="0" applyProtection="0"/>
    <xf numFmtId="0" fontId="123" fillId="14" borderId="0" applyNumberFormat="0" applyBorder="0" applyAlignment="0" applyProtection="0"/>
    <xf numFmtId="0" fontId="123" fillId="15"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124" fillId="20"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206" fontId="9" fillId="0" borderId="0" applyFont="0" applyFill="0" applyBorder="0" applyAlignment="0" applyProtection="0"/>
    <xf numFmtId="0" fontId="125" fillId="0" borderId="4" applyNumberFormat="0" applyFill="0" applyAlignment="0" applyProtection="0"/>
    <xf numFmtId="0" fontId="11" fillId="88" borderId="19" applyFont="0" applyFill="0" applyBorder="0" applyAlignment="0">
      <alignment horizontal="left"/>
    </xf>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11" fillId="88" borderId="19" applyFont="0" applyFill="0" applyBorder="0" applyAlignment="0">
      <alignment horizontal="left"/>
    </xf>
    <xf numFmtId="0" fontId="9" fillId="0" borderId="0"/>
    <xf numFmtId="0" fontId="9" fillId="0" borderId="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7" fillId="20" borderId="8" applyNumberFormat="0" applyAlignment="0" applyProtection="0"/>
    <xf numFmtId="0" fontId="128" fillId="0" borderId="0"/>
    <xf numFmtId="0" fontId="129" fillId="0" borderId="0"/>
    <xf numFmtId="0" fontId="129" fillId="0" borderId="0"/>
    <xf numFmtId="0" fontId="129" fillId="0" borderId="0"/>
    <xf numFmtId="0" fontId="130" fillId="0" borderId="0"/>
    <xf numFmtId="0" fontId="128" fillId="0" borderId="0"/>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0" fontId="126" fillId="0" borderId="54"/>
    <xf numFmtId="171" fontId="9" fillId="0" borderId="0" applyFont="0" applyFill="0" applyBorder="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206" fontId="9" fillId="0" borderId="0" applyFont="0" applyFill="0" applyBorder="0" applyAlignment="0" applyProtection="0"/>
    <xf numFmtId="0" fontId="17" fillId="44" borderId="0" applyFont="0" applyFill="0" applyAlignment="0">
      <alignment horizontal="left"/>
    </xf>
    <xf numFmtId="0" fontId="6" fillId="0" borderId="0"/>
    <xf numFmtId="0" fontId="6" fillId="0" borderId="0"/>
    <xf numFmtId="9" fontId="6" fillId="0" borderId="0" applyFont="0" applyFill="0" applyBorder="0" applyAlignment="0" applyProtection="0"/>
    <xf numFmtId="169" fontId="89" fillId="0" borderId="0" applyFont="0" applyFill="0" applyBorder="0" applyAlignment="0" applyProtection="0"/>
    <xf numFmtId="0" fontId="6" fillId="0" borderId="0"/>
    <xf numFmtId="168" fontId="6" fillId="0" borderId="0" applyFont="0" applyFill="0" applyBorder="0" applyAlignment="0" applyProtection="0"/>
    <xf numFmtId="0" fontId="6" fillId="0" borderId="0"/>
    <xf numFmtId="200" fontId="6" fillId="0" borderId="0"/>
    <xf numFmtId="171" fontId="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200" fontId="9" fillId="0" borderId="0"/>
    <xf numFmtId="168" fontId="29" fillId="0" borderId="0" applyFont="0" applyFill="0" applyBorder="0" applyAlignment="0" applyProtection="0"/>
    <xf numFmtId="200" fontId="119" fillId="0" borderId="0"/>
    <xf numFmtId="171" fontId="9" fillId="0" borderId="0" applyFont="0" applyFill="0" applyBorder="0" applyAlignment="0" applyProtection="0"/>
    <xf numFmtId="200" fontId="9" fillId="0" borderId="0"/>
    <xf numFmtId="200" fontId="9" fillId="0" borderId="0"/>
    <xf numFmtId="169" fontId="6" fillId="0" borderId="0" applyFont="0" applyFill="0" applyBorder="0" applyAlignment="0" applyProtection="0"/>
    <xf numFmtId="200" fontId="9" fillId="0" borderId="0"/>
    <xf numFmtId="200" fontId="9" fillId="0" borderId="0"/>
    <xf numFmtId="200" fontId="89" fillId="0" borderId="0"/>
    <xf numFmtId="200" fontId="120" fillId="0" borderId="0"/>
    <xf numFmtId="200" fontId="120" fillId="0" borderId="0"/>
    <xf numFmtId="168" fontId="6" fillId="0" borderId="0" applyFont="0" applyFill="0" applyBorder="0" applyAlignment="0" applyProtection="0"/>
    <xf numFmtId="200" fontId="6" fillId="0" borderId="0"/>
    <xf numFmtId="200" fontId="40" fillId="7" borderId="1" applyNumberFormat="0" applyAlignment="0" applyProtection="0"/>
    <xf numFmtId="200" fontId="29" fillId="34" borderId="7" applyNumberFormat="0" applyFont="0" applyAlignment="0" applyProtection="0"/>
    <xf numFmtId="168" fontId="29" fillId="0" borderId="0" applyFont="0" applyFill="0" applyBorder="0" applyAlignment="0" applyProtection="0"/>
    <xf numFmtId="200" fontId="121" fillId="0" borderId="0" applyNumberFormat="0" applyFill="0" applyBorder="0" applyAlignment="0" applyProtection="0"/>
    <xf numFmtId="200" fontId="104" fillId="0" borderId="121" applyNumberFormat="0" applyFill="0" applyAlignment="0" applyProtection="0"/>
    <xf numFmtId="200" fontId="105" fillId="0" borderId="122" applyNumberFormat="0" applyFill="0" applyAlignment="0" applyProtection="0"/>
    <xf numFmtId="200" fontId="106" fillId="0" borderId="123" applyNumberFormat="0" applyFill="0" applyAlignment="0" applyProtection="0"/>
    <xf numFmtId="200" fontId="106" fillId="0" borderId="0" applyNumberFormat="0" applyFill="0" applyBorder="0" applyAlignment="0" applyProtection="0"/>
    <xf numFmtId="200" fontId="107" fillId="57" borderId="0" applyNumberFormat="0" applyBorder="0" applyAlignment="0" applyProtection="0"/>
    <xf numFmtId="200" fontId="108" fillId="58" borderId="0" applyNumberFormat="0" applyBorder="0" applyAlignment="0" applyProtection="0"/>
    <xf numFmtId="200" fontId="110" fillId="60" borderId="124" applyNumberFormat="0" applyAlignment="0" applyProtection="0"/>
    <xf numFmtId="200" fontId="111" fillId="61" borderId="125" applyNumberFormat="0" applyAlignment="0" applyProtection="0"/>
    <xf numFmtId="200" fontId="112" fillId="61" borderId="124" applyNumberFormat="0" applyAlignment="0" applyProtection="0"/>
    <xf numFmtId="200" fontId="113" fillId="0" borderId="126" applyNumberFormat="0" applyFill="0" applyAlignment="0" applyProtection="0"/>
    <xf numFmtId="200" fontId="114" fillId="62" borderId="127" applyNumberFormat="0" applyAlignment="0" applyProtection="0"/>
    <xf numFmtId="200" fontId="115" fillId="0" borderId="0" applyNumberFormat="0" applyFill="0" applyBorder="0" applyAlignment="0" applyProtection="0"/>
    <xf numFmtId="200" fontId="6" fillId="63" borderId="128" applyNumberFormat="0" applyFont="0" applyAlignment="0" applyProtection="0"/>
    <xf numFmtId="200" fontId="116" fillId="0" borderId="0" applyNumberFormat="0" applyFill="0" applyBorder="0" applyAlignment="0" applyProtection="0"/>
    <xf numFmtId="200" fontId="117" fillId="0" borderId="129" applyNumberFormat="0" applyFill="0" applyAlignment="0" applyProtection="0"/>
    <xf numFmtId="200" fontId="118" fillId="64" borderId="0" applyNumberFormat="0" applyBorder="0" applyAlignment="0" applyProtection="0"/>
    <xf numFmtId="200" fontId="6" fillId="65" borderId="0" applyNumberFormat="0" applyBorder="0" applyAlignment="0" applyProtection="0"/>
    <xf numFmtId="200" fontId="6" fillId="66" borderId="0" applyNumberFormat="0" applyBorder="0" applyAlignment="0" applyProtection="0"/>
    <xf numFmtId="200" fontId="118" fillId="68" borderId="0" applyNumberFormat="0" applyBorder="0" applyAlignment="0" applyProtection="0"/>
    <xf numFmtId="200" fontId="6" fillId="69" borderId="0" applyNumberFormat="0" applyBorder="0" applyAlignment="0" applyProtection="0"/>
    <xf numFmtId="200" fontId="6" fillId="70" borderId="0" applyNumberFormat="0" applyBorder="0" applyAlignment="0" applyProtection="0"/>
    <xf numFmtId="200" fontId="118" fillId="72" borderId="0" applyNumberFormat="0" applyBorder="0" applyAlignment="0" applyProtection="0"/>
    <xf numFmtId="200" fontId="6" fillId="73" borderId="0" applyNumberFormat="0" applyBorder="0" applyAlignment="0" applyProtection="0"/>
    <xf numFmtId="200" fontId="6" fillId="74" borderId="0" applyNumberFormat="0" applyBorder="0" applyAlignment="0" applyProtection="0"/>
    <xf numFmtId="200" fontId="118" fillId="76" borderId="0" applyNumberFormat="0" applyBorder="0" applyAlignment="0" applyProtection="0"/>
    <xf numFmtId="200" fontId="6" fillId="77" borderId="0" applyNumberFormat="0" applyBorder="0" applyAlignment="0" applyProtection="0"/>
    <xf numFmtId="200" fontId="6" fillId="78" borderId="0" applyNumberFormat="0" applyBorder="0" applyAlignment="0" applyProtection="0"/>
    <xf numFmtId="200" fontId="118" fillId="80" borderId="0" applyNumberFormat="0" applyBorder="0" applyAlignment="0" applyProtection="0"/>
    <xf numFmtId="200" fontId="6" fillId="81" borderId="0" applyNumberFormat="0" applyBorder="0" applyAlignment="0" applyProtection="0"/>
    <xf numFmtId="200" fontId="6" fillId="82" borderId="0" applyNumberFormat="0" applyBorder="0" applyAlignment="0" applyProtection="0"/>
    <xf numFmtId="200" fontId="118" fillId="84" borderId="0" applyNumberFormat="0" applyBorder="0" applyAlignment="0" applyProtection="0"/>
    <xf numFmtId="200" fontId="6" fillId="85" borderId="0" applyNumberFormat="0" applyBorder="0" applyAlignment="0" applyProtection="0"/>
    <xf numFmtId="200" fontId="6" fillId="86" borderId="0" applyNumberFormat="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9" fillId="0" borderId="0"/>
    <xf numFmtId="0" fontId="9" fillId="0" borderId="0"/>
    <xf numFmtId="0" fontId="120" fillId="0" borderId="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200" fontId="6" fillId="0" borderId="0"/>
    <xf numFmtId="0" fontId="6" fillId="0" borderId="0"/>
    <xf numFmtId="0" fontId="122" fillId="0" borderId="0" applyNumberFormat="0" applyFill="0" applyBorder="0" applyAlignment="0" applyProtection="0"/>
    <xf numFmtId="0" fontId="105" fillId="0" borderId="122" applyNumberFormat="0" applyFill="0" applyAlignment="0" applyProtection="0"/>
    <xf numFmtId="0" fontId="106" fillId="0" borderId="123" applyNumberFormat="0" applyFill="0" applyAlignment="0" applyProtection="0"/>
    <xf numFmtId="0" fontId="106" fillId="0" borderId="0" applyNumberFormat="0" applyFill="0" applyBorder="0" applyAlignment="0" applyProtection="0"/>
    <xf numFmtId="0" fontId="107" fillId="57" borderId="0" applyNumberFormat="0" applyBorder="0" applyAlignment="0" applyProtection="0"/>
    <xf numFmtId="0" fontId="108" fillId="58" borderId="0" applyNumberFormat="0" applyBorder="0" applyAlignment="0" applyProtection="0"/>
    <xf numFmtId="0" fontId="109" fillId="59" borderId="0" applyNumberFormat="0" applyBorder="0" applyAlignment="0" applyProtection="0"/>
    <xf numFmtId="0" fontId="110" fillId="60" borderId="124" applyNumberFormat="0" applyAlignment="0" applyProtection="0"/>
    <xf numFmtId="0" fontId="111" fillId="61" borderId="125" applyNumberFormat="0" applyAlignment="0" applyProtection="0"/>
    <xf numFmtId="0" fontId="112" fillId="61" borderId="124" applyNumberFormat="0" applyAlignment="0" applyProtection="0"/>
    <xf numFmtId="0" fontId="113" fillId="0" borderId="126" applyNumberFormat="0" applyFill="0" applyAlignment="0" applyProtection="0"/>
    <xf numFmtId="0" fontId="114" fillId="62" borderId="127" applyNumberFormat="0" applyAlignment="0" applyProtection="0"/>
    <xf numFmtId="0" fontId="115" fillId="0" borderId="0" applyNumberFormat="0" applyFill="0" applyBorder="0" applyAlignment="0" applyProtection="0"/>
    <xf numFmtId="0" fontId="116" fillId="0" borderId="0" applyNumberFormat="0" applyFill="0" applyBorder="0" applyAlignment="0" applyProtection="0"/>
    <xf numFmtId="0" fontId="117" fillId="0" borderId="129" applyNumberFormat="0" applyFill="0" applyAlignment="0" applyProtection="0"/>
    <xf numFmtId="0" fontId="118" fillId="64" borderId="0" applyNumberFormat="0" applyBorder="0" applyAlignment="0" applyProtection="0"/>
    <xf numFmtId="0" fontId="6" fillId="65" borderId="0" applyNumberFormat="0" applyBorder="0" applyAlignment="0" applyProtection="0"/>
    <xf numFmtId="0" fontId="6" fillId="66" borderId="0" applyNumberFormat="0" applyBorder="0" applyAlignment="0" applyProtection="0"/>
    <xf numFmtId="0" fontId="118" fillId="67" borderId="0" applyNumberFormat="0" applyBorder="0" applyAlignment="0" applyProtection="0"/>
    <xf numFmtId="0" fontId="118" fillId="68" borderId="0" applyNumberFormat="0" applyBorder="0" applyAlignment="0" applyProtection="0"/>
    <xf numFmtId="0" fontId="6" fillId="69" borderId="0" applyNumberFormat="0" applyBorder="0" applyAlignment="0" applyProtection="0"/>
    <xf numFmtId="0" fontId="6" fillId="70" borderId="0" applyNumberFormat="0" applyBorder="0" applyAlignment="0" applyProtection="0"/>
    <xf numFmtId="0" fontId="118" fillId="71" borderId="0" applyNumberFormat="0" applyBorder="0" applyAlignment="0" applyProtection="0"/>
    <xf numFmtId="0" fontId="118" fillId="72" borderId="0" applyNumberFormat="0" applyBorder="0" applyAlignment="0" applyProtection="0"/>
    <xf numFmtId="0" fontId="6" fillId="73" borderId="0" applyNumberFormat="0" applyBorder="0" applyAlignment="0" applyProtection="0"/>
    <xf numFmtId="0" fontId="6" fillId="74" borderId="0" applyNumberFormat="0" applyBorder="0" applyAlignment="0" applyProtection="0"/>
    <xf numFmtId="0" fontId="118" fillId="75" borderId="0" applyNumberFormat="0" applyBorder="0" applyAlignment="0" applyProtection="0"/>
    <xf numFmtId="0" fontId="118" fillId="76" borderId="0" applyNumberFormat="0" applyBorder="0" applyAlignment="0" applyProtection="0"/>
    <xf numFmtId="0" fontId="6" fillId="77" borderId="0" applyNumberFormat="0" applyBorder="0" applyAlignment="0" applyProtection="0"/>
    <xf numFmtId="0" fontId="6" fillId="78" borderId="0" applyNumberFormat="0" applyBorder="0" applyAlignment="0" applyProtection="0"/>
    <xf numFmtId="0" fontId="118" fillId="79" borderId="0" applyNumberFormat="0" applyBorder="0" applyAlignment="0" applyProtection="0"/>
    <xf numFmtId="0" fontId="118" fillId="80" borderId="0" applyNumberFormat="0" applyBorder="0" applyAlignment="0" applyProtection="0"/>
    <xf numFmtId="0" fontId="6" fillId="81" borderId="0" applyNumberFormat="0" applyBorder="0" applyAlignment="0" applyProtection="0"/>
    <xf numFmtId="0" fontId="6" fillId="82" borderId="0" applyNumberFormat="0" applyBorder="0" applyAlignment="0" applyProtection="0"/>
    <xf numFmtId="0" fontId="118" fillId="83" borderId="0" applyNumberFormat="0" applyBorder="0" applyAlignment="0" applyProtection="0"/>
    <xf numFmtId="0" fontId="118" fillId="84" borderId="0" applyNumberFormat="0" applyBorder="0" applyAlignment="0" applyProtection="0"/>
    <xf numFmtId="0" fontId="6" fillId="85" borderId="0" applyNumberFormat="0" applyBorder="0" applyAlignment="0" applyProtection="0"/>
    <xf numFmtId="0" fontId="6" fillId="86" borderId="0" applyNumberFormat="0" applyBorder="0" applyAlignment="0" applyProtection="0"/>
    <xf numFmtId="0" fontId="118" fillId="87" borderId="0" applyNumberFormat="0" applyBorder="0" applyAlignment="0" applyProtection="0"/>
    <xf numFmtId="0" fontId="131" fillId="0" borderId="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9" borderId="0" applyNumberFormat="0" applyBorder="0" applyAlignment="0" applyProtection="0"/>
    <xf numFmtId="0" fontId="41" fillId="3" borderId="0" applyNumberFormat="0" applyBorder="0" applyAlignment="0" applyProtection="0"/>
    <xf numFmtId="0" fontId="36" fillId="20" borderId="1" applyNumberFormat="0" applyAlignment="0" applyProtection="0"/>
    <xf numFmtId="0" fontId="45" fillId="0" borderId="0" applyNumberFormat="0" applyFill="0" applyBorder="0" applyAlignment="0" applyProtection="0"/>
    <xf numFmtId="0" fontId="35" fillId="4" borderId="0" applyNumberFormat="0" applyBorder="0" applyAlignment="0" applyProtection="0"/>
    <xf numFmtId="0" fontId="47" fillId="0" borderId="4" applyNumberFormat="0" applyFill="0" applyAlignment="0" applyProtection="0"/>
    <xf numFmtId="0" fontId="48" fillId="0" borderId="5" applyNumberFormat="0" applyFill="0" applyAlignment="0" applyProtection="0"/>
    <xf numFmtId="0" fontId="39" fillId="0" borderId="6" applyNumberFormat="0" applyFill="0" applyAlignment="0" applyProtection="0"/>
    <xf numFmtId="0" fontId="42" fillId="33" borderId="0" applyNumberFormat="0" applyBorder="0" applyAlignment="0" applyProtection="0"/>
    <xf numFmtId="0" fontId="42" fillId="33" borderId="0" applyNumberFormat="0" applyBorder="0" applyAlignment="0" applyProtection="0"/>
    <xf numFmtId="0" fontId="131" fillId="0" borderId="0"/>
    <xf numFmtId="0" fontId="131" fillId="0" borderId="0"/>
    <xf numFmtId="0" fontId="131" fillId="0" borderId="0"/>
    <xf numFmtId="0" fontId="131" fillId="0" borderId="0"/>
    <xf numFmtId="0" fontId="131" fillId="0" borderId="0"/>
    <xf numFmtId="0" fontId="131" fillId="0" borderId="0"/>
    <xf numFmtId="0" fontId="29" fillId="0" borderId="0"/>
    <xf numFmtId="0" fontId="29" fillId="0" borderId="0"/>
    <xf numFmtId="0" fontId="131" fillId="0" borderId="0"/>
    <xf numFmtId="0" fontId="131" fillId="0" borderId="0"/>
    <xf numFmtId="0" fontId="131" fillId="0" borderId="0"/>
    <xf numFmtId="0" fontId="131" fillId="0" borderId="0"/>
    <xf numFmtId="0" fontId="6" fillId="63" borderId="128" applyNumberFormat="0" applyFont="0" applyAlignment="0" applyProtection="0"/>
    <xf numFmtId="0" fontId="6" fillId="63" borderId="128" applyNumberFormat="0" applyFont="0" applyAlignment="0" applyProtection="0"/>
    <xf numFmtId="0" fontId="29" fillId="34" borderId="7" applyNumberFormat="0" applyFont="0" applyAlignment="0" applyProtection="0"/>
    <xf numFmtId="0" fontId="43" fillId="20" borderId="8" applyNumberFormat="0" applyAlignment="0" applyProtection="0"/>
    <xf numFmtId="9" fontId="29" fillId="0" borderId="0" applyFont="0" applyFill="0" applyBorder="0" applyAlignment="0" applyProtection="0"/>
    <xf numFmtId="9" fontId="29" fillId="0" borderId="0" applyFont="0" applyFill="0" applyBorder="0" applyAlignment="0" applyProtection="0"/>
    <xf numFmtId="0" fontId="6" fillId="0" borderId="0"/>
    <xf numFmtId="0" fontId="6" fillId="0" borderId="0"/>
    <xf numFmtId="0" fontId="13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1" fillId="0" borderId="0"/>
    <xf numFmtId="0" fontId="131" fillId="0" borderId="0"/>
    <xf numFmtId="0" fontId="131" fillId="0" borderId="0"/>
    <xf numFmtId="0" fontId="131" fillId="0" borderId="0"/>
    <xf numFmtId="0" fontId="131" fillId="0" borderId="0"/>
    <xf numFmtId="0" fontId="131" fillId="0" borderId="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32" fillId="0" borderId="0" applyNumberFormat="0" applyFill="0" applyBorder="0" applyAlignment="0" applyProtection="0">
      <alignment vertical="top"/>
      <protection locked="0"/>
    </xf>
    <xf numFmtId="169" fontId="22" fillId="0" borderId="0" applyFont="0" applyFill="0" applyBorder="0" applyAlignment="0" applyProtection="0"/>
    <xf numFmtId="0" fontId="15" fillId="0" borderId="0"/>
    <xf numFmtId="0" fontId="15" fillId="0" borderId="0"/>
    <xf numFmtId="41" fontId="9" fillId="0" borderId="0" applyFont="0" applyFill="0" applyBorder="0" applyAlignment="0" applyProtection="0"/>
    <xf numFmtId="0" fontId="15" fillId="0" borderId="0"/>
    <xf numFmtId="0" fontId="79" fillId="0" borderId="0"/>
    <xf numFmtId="168" fontId="6" fillId="0" borderId="0" applyFont="0" applyFill="0" applyBorder="0" applyAlignment="0" applyProtection="0"/>
    <xf numFmtId="0" fontId="79" fillId="0" borderId="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6" fillId="0" borderId="0"/>
    <xf numFmtId="169" fontId="6" fillId="0" borderId="0" applyFont="0" applyFill="0" applyBorder="0" applyAlignment="0" applyProtection="0"/>
    <xf numFmtId="0" fontId="6" fillId="0" borderId="0"/>
    <xf numFmtId="169" fontId="6" fillId="0" borderId="0" applyFont="0" applyFill="0" applyBorder="0" applyAlignment="0" applyProtection="0"/>
    <xf numFmtId="0" fontId="6" fillId="0" borderId="0"/>
    <xf numFmtId="169"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168"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9" fontId="6" fillId="0" borderId="0" applyFont="0" applyFill="0" applyBorder="0" applyAlignment="0" applyProtection="0"/>
    <xf numFmtId="0" fontId="6" fillId="0" borderId="0"/>
    <xf numFmtId="169" fontId="6" fillId="0" borderId="0" applyFont="0" applyFill="0" applyBorder="0" applyAlignment="0" applyProtection="0"/>
    <xf numFmtId="169"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6" fillId="0" borderId="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9"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71" fontId="32" fillId="0" borderId="0" applyFont="0" applyFill="0" applyBorder="0" applyAlignment="0" applyProtection="0"/>
    <xf numFmtId="0" fontId="15" fillId="0" borderId="0"/>
    <xf numFmtId="0" fontId="6" fillId="0" borderId="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2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9" fontId="9" fillId="0" borderId="0" applyFont="0" applyFill="0" applyBorder="0" applyAlignment="0" applyProtection="0"/>
    <xf numFmtId="0" fontId="6" fillId="0" borderId="0"/>
    <xf numFmtId="200" fontId="46" fillId="0" borderId="0" applyNumberFormat="0" applyFill="0" applyBorder="0" applyAlignment="0" applyProtection="0"/>
    <xf numFmtId="0" fontId="6" fillId="0" borderId="0"/>
    <xf numFmtId="167" fontId="9" fillId="0" borderId="0" applyFont="0" applyFill="0" applyBorder="0" applyAlignment="0" applyProtection="0"/>
    <xf numFmtId="169" fontId="6" fillId="0" borderId="0" applyFont="0" applyFill="0" applyBorder="0" applyAlignment="0" applyProtection="0"/>
    <xf numFmtId="0" fontId="9" fillId="0" borderId="0"/>
    <xf numFmtId="43" fontId="9" fillId="0" borderId="0" applyFont="0" applyFill="0" applyBorder="0" applyAlignment="0" applyProtection="0"/>
    <xf numFmtId="169" fontId="6"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9" fillId="0" borderId="0" applyFont="0" applyFill="0" applyBorder="0" applyAlignment="0" applyProtection="0"/>
    <xf numFmtId="168" fontId="9" fillId="0" borderId="0" applyFont="0" applyFill="0" applyBorder="0" applyAlignment="0" applyProtection="0"/>
    <xf numFmtId="170" fontId="9"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79" fillId="0" borderId="0"/>
    <xf numFmtId="171" fontId="9" fillId="0" borderId="0" applyFont="0" applyFill="0" applyBorder="0" applyAlignment="0" applyProtection="0"/>
    <xf numFmtId="0" fontId="9" fillId="0" borderId="0"/>
    <xf numFmtId="0" fontId="79" fillId="0" borderId="0"/>
    <xf numFmtId="0" fontId="6" fillId="0" borderId="0"/>
    <xf numFmtId="0" fontId="6" fillId="0" borderId="0"/>
    <xf numFmtId="0" fontId="29" fillId="0" borderId="0"/>
    <xf numFmtId="0" fontId="6" fillId="0" borderId="0"/>
    <xf numFmtId="0" fontId="15" fillId="0" borderId="0"/>
    <xf numFmtId="9" fontId="9" fillId="0" borderId="0" applyFont="0" applyFill="0" applyBorder="0" applyAlignment="0" applyProtection="0"/>
    <xf numFmtId="9" fontId="9"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9" fillId="0" borderId="0" applyFont="0" applyFill="0" applyBorder="0" applyAlignment="0" applyProtection="0"/>
    <xf numFmtId="9" fontId="9" fillId="0" borderId="0" applyFill="0" applyBorder="0" applyAlignment="0" applyProtection="0"/>
    <xf numFmtId="0" fontId="9" fillId="0" borderId="0"/>
    <xf numFmtId="0" fontId="6" fillId="0" borderId="0"/>
    <xf numFmtId="0" fontId="6" fillId="0" borderId="0"/>
    <xf numFmtId="167" fontId="6" fillId="0" borderId="0" applyFont="0" applyFill="0" applyBorder="0" applyAlignment="0" applyProtection="0"/>
    <xf numFmtId="200" fontId="38" fillId="0" borderId="130" applyNumberFormat="0" applyFill="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0" fontId="38" fillId="0" borderId="130" applyNumberFormat="0" applyFill="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200" fontId="5" fillId="0" borderId="0"/>
    <xf numFmtId="0" fontId="9" fillId="0" borderId="0" applyBorder="0"/>
    <xf numFmtId="169" fontId="5" fillId="0" borderId="0" applyFont="0" applyFill="0" applyBorder="0" applyAlignment="0" applyProtection="0"/>
    <xf numFmtId="0" fontId="9" fillId="0" borderId="0"/>
    <xf numFmtId="0" fontId="9" fillId="0" borderId="0"/>
    <xf numFmtId="200" fontId="4" fillId="0" borderId="0"/>
    <xf numFmtId="171" fontId="9" fillId="0" borderId="0" applyFont="0" applyFill="0" applyBorder="0" applyAlignment="0" applyProtection="0"/>
    <xf numFmtId="43" fontId="4" fillId="0" borderId="0" applyFont="0" applyFill="0" applyBorder="0" applyAlignment="0" applyProtection="0"/>
    <xf numFmtId="43" fontId="89"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200" fontId="4" fillId="0" borderId="0"/>
    <xf numFmtId="200" fontId="4" fillId="65" borderId="0" applyNumberFormat="0" applyBorder="0" applyAlignment="0" applyProtection="0"/>
    <xf numFmtId="200" fontId="4" fillId="66" borderId="0" applyNumberFormat="0" applyBorder="0" applyAlignment="0" applyProtection="0"/>
    <xf numFmtId="200" fontId="4" fillId="69" borderId="0" applyNumberFormat="0" applyBorder="0" applyAlignment="0" applyProtection="0"/>
    <xf numFmtId="200" fontId="4" fillId="70" borderId="0" applyNumberFormat="0" applyBorder="0" applyAlignment="0" applyProtection="0"/>
    <xf numFmtId="200" fontId="4" fillId="73" borderId="0" applyNumberFormat="0" applyBorder="0" applyAlignment="0" applyProtection="0"/>
    <xf numFmtId="200" fontId="4" fillId="74" borderId="0" applyNumberFormat="0" applyBorder="0" applyAlignment="0" applyProtection="0"/>
    <xf numFmtId="200" fontId="4" fillId="77" borderId="0" applyNumberFormat="0" applyBorder="0" applyAlignment="0" applyProtection="0"/>
    <xf numFmtId="200" fontId="4" fillId="78" borderId="0" applyNumberFormat="0" applyBorder="0" applyAlignment="0" applyProtection="0"/>
    <xf numFmtId="200" fontId="4" fillId="81" borderId="0" applyNumberFormat="0" applyBorder="0" applyAlignment="0" applyProtection="0"/>
    <xf numFmtId="200" fontId="4" fillId="82" borderId="0" applyNumberFormat="0" applyBorder="0" applyAlignment="0" applyProtection="0"/>
    <xf numFmtId="200" fontId="4" fillId="85" borderId="0" applyNumberFormat="0" applyBorder="0" applyAlignment="0" applyProtection="0"/>
    <xf numFmtId="200" fontId="4" fillId="86" borderId="0" applyNumberFormat="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4" fillId="0" borderId="0"/>
    <xf numFmtId="0" fontId="4" fillId="0" borderId="0"/>
    <xf numFmtId="0" fontId="4" fillId="0" borderId="0"/>
    <xf numFmtId="0" fontId="4" fillId="0" borderId="0"/>
    <xf numFmtId="168"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4" fillId="0" borderId="0" applyFont="0" applyFill="0" applyBorder="0" applyAlignment="0" applyProtection="0"/>
    <xf numFmtId="0" fontId="4" fillId="0" borderId="0"/>
    <xf numFmtId="0" fontId="4" fillId="0" borderId="0"/>
    <xf numFmtId="0" fontId="4" fillId="0" borderId="0"/>
    <xf numFmtId="168" fontId="4"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43" fontId="89" fillId="0" borderId="0" applyFont="0" applyFill="0" applyBorder="0" applyAlignment="0" applyProtection="0"/>
    <xf numFmtId="0" fontId="4" fillId="0" borderId="0"/>
    <xf numFmtId="168" fontId="4" fillId="0" borderId="0" applyFont="0" applyFill="0" applyBorder="0" applyAlignment="0" applyProtection="0"/>
    <xf numFmtId="0" fontId="4" fillId="0" borderId="0"/>
    <xf numFmtId="200" fontId="4" fillId="0" borderId="0"/>
    <xf numFmtId="43" fontId="4" fillId="0" borderId="0" applyFont="0" applyFill="0" applyBorder="0" applyAlignment="0" applyProtection="0"/>
    <xf numFmtId="168" fontId="4" fillId="0" borderId="0" applyFont="0" applyFill="0" applyBorder="0" applyAlignment="0" applyProtection="0"/>
    <xf numFmtId="200" fontId="4" fillId="0" borderId="0"/>
    <xf numFmtId="200" fontId="4" fillId="63" borderId="128" applyNumberFormat="0" applyFont="0" applyAlignment="0" applyProtection="0"/>
    <xf numFmtId="200" fontId="4" fillId="65" borderId="0" applyNumberFormat="0" applyBorder="0" applyAlignment="0" applyProtection="0"/>
    <xf numFmtId="200" fontId="4" fillId="66" borderId="0" applyNumberFormat="0" applyBorder="0" applyAlignment="0" applyProtection="0"/>
    <xf numFmtId="200" fontId="4" fillId="69" borderId="0" applyNumberFormat="0" applyBorder="0" applyAlignment="0" applyProtection="0"/>
    <xf numFmtId="200" fontId="4" fillId="70" borderId="0" applyNumberFormat="0" applyBorder="0" applyAlignment="0" applyProtection="0"/>
    <xf numFmtId="200" fontId="4" fillId="73" borderId="0" applyNumberFormat="0" applyBorder="0" applyAlignment="0" applyProtection="0"/>
    <xf numFmtId="200" fontId="4" fillId="74" borderId="0" applyNumberFormat="0" applyBorder="0" applyAlignment="0" applyProtection="0"/>
    <xf numFmtId="200" fontId="4" fillId="77" borderId="0" applyNumberFormat="0" applyBorder="0" applyAlignment="0" applyProtection="0"/>
    <xf numFmtId="200" fontId="4" fillId="78" borderId="0" applyNumberFormat="0" applyBorder="0" applyAlignment="0" applyProtection="0"/>
    <xf numFmtId="200" fontId="4" fillId="81" borderId="0" applyNumberFormat="0" applyBorder="0" applyAlignment="0" applyProtection="0"/>
    <xf numFmtId="200" fontId="4" fillId="82" borderId="0" applyNumberFormat="0" applyBorder="0" applyAlignment="0" applyProtection="0"/>
    <xf numFmtId="200" fontId="4" fillId="85" borderId="0" applyNumberFormat="0" applyBorder="0" applyAlignment="0" applyProtection="0"/>
    <xf numFmtId="200" fontId="4" fillId="86" borderId="0" applyNumberFormat="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200" fontId="4" fillId="0" borderId="0"/>
    <xf numFmtId="0" fontId="4" fillId="0" borderId="0"/>
    <xf numFmtId="0" fontId="4" fillId="65" borderId="0" applyNumberFormat="0" applyBorder="0" applyAlignment="0" applyProtection="0"/>
    <xf numFmtId="0" fontId="4" fillId="66" borderId="0" applyNumberFormat="0" applyBorder="0" applyAlignment="0" applyProtection="0"/>
    <xf numFmtId="0" fontId="4" fillId="69" borderId="0" applyNumberFormat="0" applyBorder="0" applyAlignment="0" applyProtection="0"/>
    <xf numFmtId="0" fontId="4" fillId="70" borderId="0" applyNumberFormat="0" applyBorder="0" applyAlignment="0" applyProtection="0"/>
    <xf numFmtId="0" fontId="4" fillId="73" borderId="0" applyNumberFormat="0" applyBorder="0" applyAlignment="0" applyProtection="0"/>
    <xf numFmtId="0" fontId="4" fillId="74" borderId="0" applyNumberFormat="0" applyBorder="0" applyAlignment="0" applyProtection="0"/>
    <xf numFmtId="0" fontId="4" fillId="77" borderId="0" applyNumberFormat="0" applyBorder="0" applyAlignment="0" applyProtection="0"/>
    <xf numFmtId="0" fontId="4" fillId="78" borderId="0" applyNumberFormat="0" applyBorder="0" applyAlignment="0" applyProtection="0"/>
    <xf numFmtId="0" fontId="4" fillId="81" borderId="0" applyNumberFormat="0" applyBorder="0" applyAlignment="0" applyProtection="0"/>
    <xf numFmtId="0" fontId="4" fillId="82" borderId="0" applyNumberFormat="0" applyBorder="0" applyAlignment="0" applyProtection="0"/>
    <xf numFmtId="0" fontId="4" fillId="85" borderId="0" applyNumberFormat="0" applyBorder="0" applyAlignment="0" applyProtection="0"/>
    <xf numFmtId="0" fontId="4" fillId="86" borderId="0" applyNumberFormat="0" applyBorder="0" applyAlignment="0" applyProtection="0"/>
    <xf numFmtId="0" fontId="4" fillId="63" borderId="128" applyNumberFormat="0" applyFont="0" applyAlignment="0" applyProtection="0"/>
    <xf numFmtId="0" fontId="4" fillId="63" borderId="128" applyNumberFormat="0" applyFon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8"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5" fillId="0" borderId="0" applyFont="0" applyFill="0" applyBorder="0" applyAlignment="0" applyProtection="0"/>
    <xf numFmtId="43" fontId="22" fillId="0" borderId="0" applyFont="0" applyFill="0" applyBorder="0" applyAlignment="0" applyProtection="0"/>
    <xf numFmtId="41" fontId="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168"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9"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3"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4" fillId="0" borderId="0"/>
    <xf numFmtId="0" fontId="4" fillId="0" borderId="0"/>
    <xf numFmtId="41" fontId="9"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4" fontId="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4" fillId="0" borderId="0"/>
    <xf numFmtId="168" fontId="4" fillId="0" borderId="0" applyFont="0" applyFill="0" applyBorder="0" applyAlignment="0" applyProtection="0"/>
    <xf numFmtId="0" fontId="9" fillId="0" borderId="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9" fillId="0" borderId="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2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79" fillId="0" borderId="0" applyFont="0" applyFill="0" applyBorder="0" applyAlignment="0" applyProtection="0"/>
    <xf numFmtId="168" fontId="79" fillId="0" borderId="0" applyFont="0" applyFill="0" applyBorder="0" applyAlignment="0" applyProtection="0"/>
    <xf numFmtId="168" fontId="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0" fontId="4" fillId="0" borderId="0"/>
    <xf numFmtId="0" fontId="141" fillId="0" borderId="0"/>
    <xf numFmtId="41" fontId="141" fillId="0" borderId="0" applyFont="0" applyFill="0" applyBorder="0" applyAlignment="0" applyProtection="0"/>
    <xf numFmtId="9" fontId="141" fillId="0" borderId="0" applyFont="0" applyFill="0" applyBorder="0" applyAlignment="0" applyProtection="0"/>
    <xf numFmtId="200" fontId="3" fillId="0" borderId="0"/>
    <xf numFmtId="169" fontId="3" fillId="0" borderId="0" applyFont="0" applyFill="0" applyBorder="0" applyAlignment="0" applyProtection="0"/>
    <xf numFmtId="0" fontId="9" fillId="0" borderId="0"/>
    <xf numFmtId="0" fontId="2" fillId="0" borderId="0"/>
    <xf numFmtId="0" fontId="9" fillId="0" borderId="0" applyBorder="0"/>
    <xf numFmtId="0" fontId="9" fillId="0" borderId="0"/>
    <xf numFmtId="169" fontId="9" fillId="0" borderId="0" applyFont="0" applyFill="0" applyBorder="0" applyAlignment="0" applyProtection="0"/>
    <xf numFmtId="169" fontId="9" fillId="0" borderId="0" applyFont="0" applyFill="0" applyBorder="0" applyAlignment="0" applyProtection="0"/>
    <xf numFmtId="9" fontId="2" fillId="0" borderId="0" applyFont="0" applyFill="0" applyBorder="0" applyAlignment="0" applyProtection="0"/>
    <xf numFmtId="0" fontId="142" fillId="0" borderId="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0" fontId="36" fillId="20" borderId="1" applyNumberFormat="0" applyAlignment="0" applyProtection="0"/>
    <xf numFmtId="200" fontId="143" fillId="0" borderId="0" applyProtection="0"/>
    <xf numFmtId="200" fontId="144" fillId="0" borderId="0" applyProtection="0"/>
    <xf numFmtId="200" fontId="145" fillId="0" borderId="0" applyProtection="0"/>
    <xf numFmtId="0" fontId="52" fillId="0" borderId="0" applyNumberFormat="0" applyFill="0" applyBorder="0" applyAlignment="0" applyProtection="0"/>
    <xf numFmtId="0" fontId="30" fillId="0" borderId="0" applyNumberFormat="0" applyFill="0" applyBorder="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208" fontId="55" fillId="0" borderId="0" applyFont="0" applyFill="0" applyBorder="0" applyAlignment="0" applyProtection="0"/>
    <xf numFmtId="0" fontId="9" fillId="0" borderId="0" applyFont="0" applyFill="0" applyBorder="0" applyAlignment="0" applyProtection="0"/>
    <xf numFmtId="2" fontId="143" fillId="0" borderId="0" applyProtection="0"/>
    <xf numFmtId="4" fontId="143" fillId="0" borderId="0" applyProtection="0"/>
    <xf numFmtId="0" fontId="39" fillId="0" borderId="6" applyNumberFormat="0" applyFill="0" applyAlignment="0" applyProtection="0"/>
    <xf numFmtId="0" fontId="39" fillId="0" borderId="6" applyNumberFormat="0" applyFill="0" applyAlignment="0" applyProtection="0"/>
    <xf numFmtId="233" fontId="146" fillId="0" borderId="0">
      <protection locked="0"/>
    </xf>
    <xf numFmtId="233" fontId="146" fillId="0" borderId="0">
      <protection locked="0"/>
    </xf>
    <xf numFmtId="0" fontId="10" fillId="0" borderId="0" applyNumberFormat="0" applyFill="0" applyBorder="0" applyAlignment="0" applyProtection="0">
      <alignment vertical="top"/>
      <protection locked="0"/>
    </xf>
    <xf numFmtId="0" fontId="121" fillId="0" borderId="0" applyNumberFormat="0" applyFill="0" applyBorder="0" applyAlignment="0" applyProtection="0"/>
    <xf numFmtId="0" fontId="10" fillId="0" borderId="0" applyNumberFormat="0" applyFill="0" applyBorder="0" applyAlignment="0" applyProtection="0">
      <alignment vertical="top"/>
      <protection locked="0"/>
    </xf>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2" fillId="0" borderId="0" applyFont="0" applyFill="0" applyBorder="0" applyAlignment="0" applyProtection="0"/>
    <xf numFmtId="192" fontId="9" fillId="0" borderId="0" applyFont="0" applyFill="0" applyBorder="0" applyAlignment="0" applyProtection="0"/>
    <xf numFmtId="43" fontId="22" fillId="0" borderId="0" applyFont="0" applyFill="0" applyBorder="0" applyAlignment="0" applyProtection="0"/>
    <xf numFmtId="43" fontId="29" fillId="0" borderId="0" applyFont="0" applyFill="0" applyBorder="0" applyAlignment="0" applyProtection="0"/>
    <xf numFmtId="234" fontId="29" fillId="0" borderId="0" applyBorder="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9" fillId="0" borderId="0" applyFont="0" applyFill="0" applyBorder="0" applyAlignment="0" applyProtection="0"/>
    <xf numFmtId="171" fontId="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91" fontId="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9" fontId="79" fillId="0" borderId="0" applyFont="0" applyFill="0" applyBorder="0" applyAlignment="0" applyProtection="0"/>
    <xf numFmtId="43" fontId="2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192"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2"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 fillId="0" borderId="0" applyFont="0" applyFill="0" applyBorder="0" applyAlignment="0" applyProtection="0"/>
    <xf numFmtId="166" fontId="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1" fontId="9" fillId="0" borderId="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9" fontId="89" fillId="0" borderId="0" applyFont="0" applyFill="0" applyBorder="0" applyAlignment="0" applyProtection="0"/>
    <xf numFmtId="43" fontId="89" fillId="0" borderId="0" applyFont="0" applyFill="0" applyBorder="0" applyAlignment="0" applyProtection="0"/>
    <xf numFmtId="169" fontId="89" fillId="0" borderId="0" applyFont="0" applyFill="0" applyBorder="0" applyAlignment="0" applyProtection="0"/>
    <xf numFmtId="43" fontId="89" fillId="0" borderId="0" applyFont="0" applyFill="0" applyBorder="0" applyAlignment="0" applyProtection="0"/>
    <xf numFmtId="43" fontId="89" fillId="0" borderId="0" applyFont="0" applyFill="0" applyBorder="0" applyAlignment="0" applyProtection="0"/>
    <xf numFmtId="169" fontId="2" fillId="0" borderId="0" applyFont="0" applyFill="0" applyBorder="0" applyAlignment="0" applyProtection="0"/>
    <xf numFmtId="43" fontId="22" fillId="0" borderId="0" applyFont="0" applyFill="0" applyBorder="0" applyAlignment="0" applyProtection="0"/>
    <xf numFmtId="169" fontId="2" fillId="0" borderId="0" applyFont="0" applyFill="0" applyBorder="0" applyAlignment="0" applyProtection="0"/>
    <xf numFmtId="42" fontId="7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7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7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4" fontId="9" fillId="0" borderId="0" applyFont="0" applyFill="0" applyBorder="0" applyAlignment="0" applyProtection="0"/>
    <xf numFmtId="168" fontId="2" fillId="0" borderId="0" applyFont="0" applyFill="0" applyBorder="0" applyAlignment="0" applyProtection="0"/>
    <xf numFmtId="164" fontId="9" fillId="0" borderId="0" applyFont="0" applyFill="0" applyBorder="0" applyAlignment="0" applyProtection="0"/>
    <xf numFmtId="168" fontId="2" fillId="0" borderId="0" applyFont="0" applyFill="0" applyBorder="0" applyAlignment="0" applyProtection="0"/>
    <xf numFmtId="164" fontId="9" fillId="0" borderId="0" applyFont="0" applyFill="0" applyBorder="0" applyAlignment="0" applyProtection="0"/>
    <xf numFmtId="0" fontId="29" fillId="0" borderId="0"/>
    <xf numFmtId="168" fontId="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206" fontId="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8" fontId="9" fillId="0" borderId="0" applyFont="0" applyFill="0" applyBorder="0" applyAlignment="0" applyProtection="0"/>
    <xf numFmtId="168" fontId="29" fillId="0" borderId="0" applyFont="0" applyFill="0" applyBorder="0" applyAlignment="0" applyProtection="0"/>
    <xf numFmtId="168" fontId="29" fillId="0" borderId="0" applyFont="0" applyFill="0" applyBorder="0" applyAlignment="0" applyProtection="0"/>
    <xf numFmtId="164" fontId="9" fillId="0" borderId="0" applyFont="0" applyFill="0" applyBorder="0" applyAlignment="0" applyProtection="0"/>
    <xf numFmtId="235" fontId="9" fillId="0" borderId="0" applyFont="0" applyFill="0" applyBorder="0" applyAlignment="0" applyProtection="0"/>
    <xf numFmtId="236" fontId="143" fillId="0" borderId="0" applyProtection="0"/>
    <xf numFmtId="237" fontId="147" fillId="0" borderId="0"/>
    <xf numFmtId="0" fontId="89" fillId="0" borderId="0"/>
    <xf numFmtId="0" fontId="89" fillId="0" borderId="0"/>
    <xf numFmtId="208" fontId="9" fillId="0" borderId="0"/>
    <xf numFmtId="200" fontId="9" fillId="0" borderId="0"/>
    <xf numFmtId="0" fontId="2" fillId="0" borderId="0"/>
    <xf numFmtId="0" fontId="15" fillId="0" borderId="0"/>
    <xf numFmtId="0" fontId="2" fillId="0" borderId="0"/>
    <xf numFmtId="0" fontId="2" fillId="0" borderId="0"/>
    <xf numFmtId="0" fontId="15" fillId="0" borderId="0"/>
    <xf numFmtId="0" fontId="9" fillId="0" borderId="0"/>
    <xf numFmtId="0" fontId="15" fillId="0" borderId="0"/>
    <xf numFmtId="0" fontId="2" fillId="0" borderId="0"/>
    <xf numFmtId="0" fontId="29" fillId="0" borderId="0"/>
    <xf numFmtId="0" fontId="79" fillId="0" borderId="0"/>
    <xf numFmtId="0" fontId="79" fillId="0" borderId="0"/>
    <xf numFmtId="0" fontId="89" fillId="0" borderId="0"/>
    <xf numFmtId="0" fontId="89" fillId="0" borderId="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9" fillId="34" borderId="7" applyNumberFormat="0" applyFon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9" fillId="0" borderId="0" applyFill="0" applyBorder="0" applyAlignment="0" applyProtection="0"/>
    <xf numFmtId="9" fontId="9" fillId="0" borderId="0" applyFont="0" applyFill="0" applyBorder="0" applyAlignment="0" applyProtection="0"/>
    <xf numFmtId="9" fontId="89" fillId="0" borderId="0" applyFont="0" applyFill="0" applyBorder="0" applyAlignment="0" applyProtection="0"/>
    <xf numFmtId="9" fontId="29" fillId="0" borderId="0" applyBorder="0" applyProtection="0"/>
    <xf numFmtId="9" fontId="89" fillId="0" borderId="0" applyFont="0" applyFill="0" applyBorder="0" applyAlignment="0" applyProtection="0"/>
    <xf numFmtId="9" fontId="89"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2" fillId="0" borderId="0" applyFont="0" applyFill="0" applyBorder="0" applyAlignment="0" applyProtection="0"/>
    <xf numFmtId="9" fontId="29" fillId="0" borderId="0" applyFont="0" applyFill="0" applyBorder="0" applyAlignment="0" applyProtection="0"/>
    <xf numFmtId="9" fontId="32" fillId="0" borderId="0" applyFont="0" applyFill="0" applyBorder="0" applyAlignment="0" applyProtection="0"/>
    <xf numFmtId="3" fontId="9" fillId="0" borderId="0" applyFont="0" applyFill="0" applyBorder="0" applyAlignment="0" applyProtection="0"/>
    <xf numFmtId="0" fontId="73" fillId="0" borderId="0">
      <alignment vertical="top"/>
    </xf>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43" fillId="20" borderId="8" applyNumberFormat="0" applyAlignment="0" applyProtection="0"/>
    <xf numFmtId="0" fontId="131" fillId="0" borderId="0"/>
    <xf numFmtId="0" fontId="9" fillId="0" borderId="0" applyNumberFormat="0"/>
    <xf numFmtId="0" fontId="39" fillId="0" borderId="6"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49" fillId="0" borderId="9" applyNumberFormat="0" applyFill="0" applyAlignment="0" applyProtection="0"/>
    <xf numFmtId="0" fontId="148" fillId="0" borderId="0" applyProtection="0"/>
    <xf numFmtId="236" fontId="148" fillId="0" borderId="0" applyProtection="0"/>
    <xf numFmtId="0" fontId="149" fillId="0" borderId="0" applyProtection="0"/>
    <xf numFmtId="0" fontId="150" fillId="0" borderId="0" applyProtection="0"/>
    <xf numFmtId="0" fontId="148" fillId="0" borderId="136" applyProtection="0"/>
    <xf numFmtId="0" fontId="148" fillId="0" borderId="0"/>
    <xf numFmtId="10" fontId="148" fillId="0" borderId="0" applyProtection="0"/>
    <xf numFmtId="0" fontId="148" fillId="0" borderId="0"/>
    <xf numFmtId="2" fontId="148" fillId="0" borderId="0" applyProtection="0"/>
    <xf numFmtId="4" fontId="148" fillId="0" borderId="0" applyProtection="0"/>
    <xf numFmtId="0" fontId="9" fillId="0" borderId="0"/>
    <xf numFmtId="168" fontId="29" fillId="0" borderId="0" applyFont="0" applyFill="0" applyBorder="0" applyAlignment="0" applyProtection="0"/>
    <xf numFmtId="42" fontId="9" fillId="0" borderId="0" applyFont="0" applyFill="0" applyBorder="0" applyAlignment="0" applyProtection="0"/>
    <xf numFmtId="0" fontId="9" fillId="0" borderId="0"/>
    <xf numFmtId="0" fontId="1" fillId="0" borderId="0"/>
    <xf numFmtId="42" fontId="79" fillId="0" borderId="0" applyFont="0" applyFill="0" applyBorder="0" applyAlignment="0" applyProtection="0"/>
  </cellStyleXfs>
  <cellXfs count="2666">
    <xf numFmtId="0" fontId="0" fillId="0" borderId="0" xfId="0"/>
    <xf numFmtId="0" fontId="19" fillId="0" borderId="0" xfId="0" applyFont="1" applyAlignment="1">
      <alignment vertical="center"/>
    </xf>
    <xf numFmtId="0" fontId="64" fillId="0" borderId="0" xfId="0" applyFont="1"/>
    <xf numFmtId="0" fontId="64" fillId="0" borderId="0" xfId="0" applyFont="1" applyAlignment="1">
      <alignment horizontal="center" vertical="center"/>
    </xf>
    <xf numFmtId="0" fontId="65" fillId="0" borderId="0" xfId="0" applyFont="1" applyAlignment="1">
      <alignment horizontal="center" vertical="center"/>
    </xf>
    <xf numFmtId="0" fontId="64" fillId="0" borderId="0" xfId="0" applyFont="1" applyFill="1"/>
    <xf numFmtId="0" fontId="0" fillId="0" borderId="0" xfId="0" applyAlignment="1">
      <alignment vertical="center"/>
    </xf>
    <xf numFmtId="0" fontId="24" fillId="0" borderId="0" xfId="511" applyFont="1" applyFill="1" applyAlignment="1">
      <alignment vertical="center"/>
    </xf>
    <xf numFmtId="0" fontId="25" fillId="0" borderId="0" xfId="511" applyFont="1" applyFill="1" applyAlignment="1">
      <alignment vertical="center"/>
    </xf>
    <xf numFmtId="0" fontId="24" fillId="0" borderId="0" xfId="511" applyFont="1" applyFill="1" applyAlignment="1">
      <alignment vertical="center" wrapText="1"/>
    </xf>
    <xf numFmtId="0" fontId="18" fillId="35" borderId="10" xfId="511" applyFont="1" applyFill="1" applyBorder="1" applyAlignment="1" applyProtection="1">
      <alignment horizontal="center" vertical="center" wrapText="1"/>
    </xf>
    <xf numFmtId="0" fontId="18" fillId="0" borderId="11" xfId="511" applyFont="1" applyFill="1" applyBorder="1" applyAlignment="1" applyProtection="1">
      <alignment horizontal="left" vertical="center"/>
    </xf>
    <xf numFmtId="188" fontId="11" fillId="0" borderId="10" xfId="511" applyNumberFormat="1" applyFont="1" applyFill="1" applyBorder="1" applyAlignment="1" applyProtection="1">
      <alignment horizontal="right" vertical="center"/>
    </xf>
    <xf numFmtId="188" fontId="11" fillId="0" borderId="10" xfId="511" applyNumberFormat="1" applyFont="1" applyFill="1" applyBorder="1" applyAlignment="1" applyProtection="1">
      <alignment vertical="center"/>
    </xf>
    <xf numFmtId="188" fontId="18" fillId="0" borderId="10" xfId="511" applyNumberFormat="1" applyFont="1" applyFill="1" applyBorder="1" applyAlignment="1" applyProtection="1">
      <alignment vertical="center"/>
    </xf>
    <xf numFmtId="0" fontId="11" fillId="0" borderId="0" xfId="511" applyFont="1" applyFill="1" applyBorder="1" applyAlignment="1" applyProtection="1">
      <alignment horizontal="left" vertical="center"/>
    </xf>
    <xf numFmtId="37" fontId="11" fillId="0" borderId="0" xfId="511" applyNumberFormat="1" applyFont="1" applyFill="1" applyBorder="1" applyAlignment="1" applyProtection="1">
      <alignment vertical="center"/>
    </xf>
    <xf numFmtId="0" fontId="25" fillId="0" borderId="0" xfId="511" applyFont="1" applyFill="1" applyAlignment="1">
      <alignment horizontal="center" vertical="center"/>
    </xf>
    <xf numFmtId="0" fontId="11" fillId="35" borderId="12" xfId="511" applyFont="1" applyFill="1" applyBorder="1" applyAlignment="1" applyProtection="1">
      <alignment vertical="center" wrapText="1"/>
    </xf>
    <xf numFmtId="0" fontId="11" fillId="35" borderId="11" xfId="511" applyFont="1" applyFill="1" applyBorder="1" applyAlignment="1" applyProtection="1">
      <alignment vertical="center" wrapText="1"/>
    </xf>
    <xf numFmtId="0" fontId="18" fillId="35" borderId="10" xfId="511" applyFont="1" applyFill="1" applyBorder="1" applyAlignment="1">
      <alignment horizontal="center" vertical="center"/>
    </xf>
    <xf numFmtId="188" fontId="11" fillId="0" borderId="10" xfId="511" applyNumberFormat="1" applyFont="1" applyFill="1" applyBorder="1" applyAlignment="1">
      <alignment horizontal="right" vertical="center" wrapText="1"/>
    </xf>
    <xf numFmtId="0" fontId="25" fillId="0" borderId="0" xfId="511" applyFont="1" applyFill="1" applyBorder="1" applyAlignment="1" applyProtection="1">
      <alignment vertical="center"/>
    </xf>
    <xf numFmtId="0" fontId="11" fillId="0" borderId="10" xfId="511" applyFont="1" applyFill="1" applyBorder="1" applyAlignment="1" applyProtection="1">
      <alignment vertical="center" wrapText="1"/>
    </xf>
    <xf numFmtId="190" fontId="11" fillId="0" borderId="10" xfId="511" applyNumberFormat="1" applyFont="1" applyFill="1" applyBorder="1" applyAlignment="1">
      <alignment horizontal="center" vertical="center" wrapText="1"/>
    </xf>
    <xf numFmtId="190" fontId="11" fillId="0" borderId="10" xfId="511" applyNumberFormat="1" applyFont="1" applyFill="1" applyBorder="1" applyAlignment="1" applyProtection="1">
      <alignment horizontal="center" vertical="center" wrapText="1"/>
    </xf>
    <xf numFmtId="0" fontId="27" fillId="0" borderId="0" xfId="511" applyFont="1" applyFill="1" applyBorder="1" applyAlignment="1" applyProtection="1">
      <alignment horizontal="left" vertical="center"/>
    </xf>
    <xf numFmtId="0" fontId="27" fillId="0" borderId="0" xfId="511" applyFont="1" applyFill="1" applyBorder="1" applyAlignment="1">
      <alignment vertical="center"/>
    </xf>
    <xf numFmtId="179" fontId="27" fillId="0" borderId="0" xfId="511" applyNumberFormat="1" applyFont="1" applyFill="1" applyBorder="1" applyAlignment="1" applyProtection="1">
      <alignment vertical="center"/>
    </xf>
    <xf numFmtId="0" fontId="0" fillId="0" borderId="0" xfId="0" applyBorder="1"/>
    <xf numFmtId="0" fontId="68" fillId="0" borderId="0" xfId="0" applyFont="1" applyBorder="1" applyAlignment="1">
      <alignment horizontal="center" vertical="center"/>
    </xf>
    <xf numFmtId="0" fontId="18" fillId="35" borderId="12" xfId="511" applyFont="1" applyFill="1" applyBorder="1" applyAlignment="1" applyProtection="1">
      <alignment horizontal="left" vertical="center" wrapText="1"/>
    </xf>
    <xf numFmtId="0" fontId="0" fillId="0" borderId="0" xfId="0" applyAlignment="1">
      <alignment horizontal="center" vertical="center"/>
    </xf>
    <xf numFmtId="191" fontId="11" fillId="0" borderId="10" xfId="511" applyNumberFormat="1" applyFont="1" applyFill="1" applyBorder="1" applyAlignment="1" applyProtection="1">
      <alignment horizontal="center" vertical="center"/>
    </xf>
    <xf numFmtId="0" fontId="24" fillId="0" borderId="0" xfId="511" applyFont="1" applyFill="1" applyAlignment="1">
      <alignment horizontal="center" vertical="center"/>
    </xf>
    <xf numFmtId="0" fontId="18" fillId="0" borderId="19" xfId="511" applyFont="1" applyFill="1" applyBorder="1" applyAlignment="1" applyProtection="1">
      <alignment vertical="center"/>
    </xf>
    <xf numFmtId="0" fontId="18" fillId="0" borderId="12" xfId="511" applyFont="1" applyFill="1" applyBorder="1" applyAlignment="1" applyProtection="1">
      <alignment vertical="center"/>
    </xf>
    <xf numFmtId="0" fontId="18" fillId="0" borderId="0" xfId="511" applyFont="1" applyFill="1" applyAlignment="1">
      <alignment vertical="center" wrapText="1"/>
    </xf>
    <xf numFmtId="0" fontId="11" fillId="0" borderId="19" xfId="511" applyFont="1" applyFill="1" applyBorder="1" applyAlignment="1" applyProtection="1">
      <alignment horizontal="left" vertical="center"/>
    </xf>
    <xf numFmtId="0" fontId="11" fillId="0" borderId="12" xfId="511" applyFont="1" applyFill="1" applyBorder="1" applyAlignment="1" applyProtection="1">
      <alignment horizontal="left" vertical="center"/>
    </xf>
    <xf numFmtId="0" fontId="11" fillId="0" borderId="11" xfId="511" applyFont="1" applyFill="1" applyBorder="1" applyAlignment="1" applyProtection="1">
      <alignment horizontal="left" vertical="center"/>
    </xf>
    <xf numFmtId="0" fontId="24" fillId="0" borderId="0" xfId="511" applyFont="1" applyFill="1" applyBorder="1" applyAlignment="1">
      <alignment horizontal="center" vertical="center"/>
    </xf>
    <xf numFmtId="37" fontId="18" fillId="0" borderId="0" xfId="511" applyNumberFormat="1" applyFont="1" applyFill="1" applyBorder="1" applyAlignment="1" applyProtection="1">
      <alignment vertical="center"/>
    </xf>
    <xf numFmtId="0" fontId="18" fillId="0" borderId="0" xfId="511" applyFont="1" applyFill="1" applyBorder="1" applyAlignment="1" applyProtection="1">
      <alignment horizontal="center" vertical="center" wrapText="1"/>
    </xf>
    <xf numFmtId="0" fontId="19" fillId="0" borderId="0" xfId="437" applyFont="1" applyAlignment="1">
      <alignment vertical="center"/>
    </xf>
    <xf numFmtId="0" fontId="17" fillId="0" borderId="19" xfId="515" applyFont="1" applyFill="1" applyBorder="1" applyAlignment="1">
      <alignment vertical="center"/>
    </xf>
    <xf numFmtId="0" fontId="17" fillId="0" borderId="12" xfId="515" applyFont="1" applyFill="1" applyBorder="1" applyAlignment="1">
      <alignment vertical="center"/>
    </xf>
    <xf numFmtId="0" fontId="17" fillId="0" borderId="12" xfId="515" applyFont="1" applyFill="1" applyBorder="1" applyAlignment="1">
      <alignment horizontal="center" vertical="center"/>
    </xf>
    <xf numFmtId="195" fontId="17" fillId="0" borderId="11" xfId="515" applyNumberFormat="1" applyFont="1" applyFill="1" applyBorder="1" applyAlignment="1">
      <alignment vertical="center"/>
    </xf>
    <xf numFmtId="0" fontId="17" fillId="0" borderId="10" xfId="519" applyFont="1" applyFill="1" applyBorder="1" applyAlignment="1">
      <alignment horizontal="center" vertical="center" wrapText="1"/>
    </xf>
    <xf numFmtId="2" fontId="17" fillId="0" borderId="10" xfId="519" applyNumberFormat="1" applyFont="1" applyFill="1" applyBorder="1" applyAlignment="1">
      <alignment horizontal="center" vertical="center"/>
    </xf>
    <xf numFmtId="196" fontId="12" fillId="0" borderId="10" xfId="347" applyNumberFormat="1" applyFont="1" applyFill="1" applyBorder="1" applyAlignment="1">
      <alignment horizontal="center" vertical="center"/>
    </xf>
    <xf numFmtId="0" fontId="17" fillId="35" borderId="10" xfId="519" applyFont="1" applyFill="1" applyBorder="1" applyAlignment="1">
      <alignment horizontal="center" vertical="center"/>
    </xf>
    <xf numFmtId="0" fontId="17" fillId="35" borderId="19" xfId="519" applyFont="1" applyFill="1" applyBorder="1" applyAlignment="1">
      <alignment vertical="center"/>
    </xf>
    <xf numFmtId="0" fontId="17" fillId="35" borderId="12" xfId="519" applyFont="1" applyFill="1" applyBorder="1" applyAlignment="1">
      <alignment vertical="center"/>
    </xf>
    <xf numFmtId="0" fontId="12" fillId="35" borderId="12" xfId="519" applyFont="1" applyFill="1" applyBorder="1" applyAlignment="1">
      <alignment vertical="center"/>
    </xf>
    <xf numFmtId="0" fontId="19" fillId="0" borderId="0" xfId="437" applyFont="1" applyFill="1" applyBorder="1" applyAlignment="1">
      <alignment vertical="center"/>
    </xf>
    <xf numFmtId="0" fontId="17" fillId="0" borderId="0" xfId="519" applyFont="1" applyFill="1" applyBorder="1" applyAlignment="1">
      <alignment vertical="center" wrapText="1"/>
    </xf>
    <xf numFmtId="0" fontId="17" fillId="0" borderId="10" xfId="0" applyFont="1" applyFill="1" applyBorder="1" applyAlignment="1">
      <alignment horizontal="center" vertical="center" wrapText="1"/>
    </xf>
    <xf numFmtId="195" fontId="17" fillId="0" borderId="0" xfId="348" applyNumberFormat="1" applyFont="1" applyFill="1" applyBorder="1" applyAlignment="1">
      <alignment horizontal="right" vertical="center"/>
    </xf>
    <xf numFmtId="195" fontId="19" fillId="0" borderId="0" xfId="0" applyNumberFormat="1" applyFont="1" applyAlignment="1">
      <alignment vertical="center"/>
    </xf>
    <xf numFmtId="0" fontId="18" fillId="38" borderId="10" xfId="519" applyFont="1" applyFill="1" applyBorder="1" applyAlignment="1">
      <alignment horizontal="center" vertical="center"/>
    </xf>
    <xf numFmtId="0" fontId="18" fillId="38" borderId="10" xfId="519" applyFont="1" applyFill="1" applyBorder="1" applyAlignment="1">
      <alignment horizontal="center" vertical="center" wrapText="1"/>
    </xf>
    <xf numFmtId="0" fontId="21" fillId="38" borderId="10" xfId="519" applyFont="1" applyFill="1" applyBorder="1" applyAlignment="1">
      <alignment horizontal="center" vertical="center" wrapText="1"/>
    </xf>
    <xf numFmtId="0" fontId="19" fillId="0" borderId="0" xfId="0" applyFont="1" applyFill="1" applyAlignment="1">
      <alignment vertical="center"/>
    </xf>
    <xf numFmtId="0" fontId="19" fillId="0" borderId="0" xfId="0" applyFont="1" applyFill="1" applyBorder="1" applyAlignment="1">
      <alignment vertical="center"/>
    </xf>
    <xf numFmtId="0" fontId="17" fillId="0" borderId="0" xfId="519" applyFont="1" applyFill="1" applyBorder="1" applyAlignment="1">
      <alignment vertical="center"/>
    </xf>
    <xf numFmtId="0" fontId="12" fillId="0" borderId="10" xfId="0" applyFont="1" applyFill="1" applyBorder="1" applyAlignment="1">
      <alignment horizontal="justify" vertical="center" wrapText="1"/>
    </xf>
    <xf numFmtId="0" fontId="19" fillId="0" borderId="30" xfId="0" applyFont="1" applyFill="1" applyBorder="1" applyAlignment="1">
      <alignment vertical="center"/>
    </xf>
    <xf numFmtId="0" fontId="17" fillId="0" borderId="30" xfId="519" applyFont="1" applyFill="1" applyBorder="1" applyAlignment="1">
      <alignment vertical="center" wrapText="1"/>
    </xf>
    <xf numFmtId="0" fontId="19" fillId="0" borderId="0" xfId="0" applyFont="1" applyAlignment="1">
      <alignment horizontal="center" vertical="center"/>
    </xf>
    <xf numFmtId="0" fontId="17" fillId="0" borderId="0" xfId="519" applyFont="1" applyFill="1" applyBorder="1" applyAlignment="1">
      <alignment horizontal="center" vertical="center"/>
    </xf>
    <xf numFmtId="0" fontId="64" fillId="0" borderId="0" xfId="0" applyFont="1" applyAlignment="1">
      <alignment vertical="center" wrapText="1"/>
    </xf>
    <xf numFmtId="0" fontId="22" fillId="0" borderId="12" xfId="0" applyFont="1" applyBorder="1" applyAlignment="1">
      <alignment horizontal="center" vertical="center" wrapText="1"/>
    </xf>
    <xf numFmtId="0" fontId="31" fillId="35" borderId="31" xfId="0" applyFont="1" applyFill="1" applyBorder="1" applyAlignment="1">
      <alignment horizontal="center" vertical="center" wrapText="1"/>
    </xf>
    <xf numFmtId="0" fontId="22" fillId="0" borderId="19" xfId="0" applyFont="1" applyBorder="1" applyAlignment="1">
      <alignment vertical="center" wrapText="1"/>
    </xf>
    <xf numFmtId="0" fontId="12" fillId="0" borderId="12" xfId="0" applyFont="1" applyBorder="1" applyAlignment="1">
      <alignment vertical="center" wrapText="1"/>
    </xf>
    <xf numFmtId="0" fontId="20" fillId="0" borderId="10" xfId="0" applyFont="1" applyBorder="1" applyAlignment="1">
      <alignment horizontal="center" vertical="center" wrapText="1"/>
    </xf>
    <xf numFmtId="0" fontId="12" fillId="0" borderId="19" xfId="0" applyFont="1" applyBorder="1" applyAlignment="1">
      <alignment vertical="center" wrapText="1"/>
    </xf>
    <xf numFmtId="0" fontId="64" fillId="0" borderId="12" xfId="0" applyFont="1" applyBorder="1"/>
    <xf numFmtId="0" fontId="12" fillId="0" borderId="12" xfId="0" applyFont="1" applyBorder="1" applyAlignment="1">
      <alignment horizontal="center" vertical="center" wrapText="1"/>
    </xf>
    <xf numFmtId="0" fontId="14" fillId="0" borderId="12" xfId="516" applyFont="1" applyBorder="1" applyAlignment="1">
      <alignment horizontal="center" vertical="center" wrapText="1"/>
    </xf>
    <xf numFmtId="0" fontId="22" fillId="0" borderId="11" xfId="0" applyFont="1" applyBorder="1" applyAlignment="1">
      <alignment horizontal="right" vertical="center"/>
    </xf>
    <xf numFmtId="0" fontId="12" fillId="0" borderId="30" xfId="0" applyFont="1" applyBorder="1" applyAlignment="1">
      <alignment horizontal="center" vertical="center" wrapText="1"/>
    </xf>
    <xf numFmtId="0" fontId="14" fillId="0" borderId="30" xfId="516" applyFont="1" applyBorder="1" applyAlignment="1">
      <alignment horizontal="center" vertical="center" wrapText="1"/>
    </xf>
    <xf numFmtId="0" fontId="12" fillId="0" borderId="30" xfId="0" applyFont="1" applyBorder="1" applyAlignment="1">
      <alignment horizontal="right" vertical="center" wrapText="1"/>
    </xf>
    <xf numFmtId="197" fontId="12" fillId="0" borderId="17" xfId="0" applyNumberFormat="1" applyFont="1" applyBorder="1" applyAlignment="1">
      <alignment horizontal="right" vertical="center" wrapText="1"/>
    </xf>
    <xf numFmtId="0" fontId="22" fillId="35"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22" fillId="0" borderId="15" xfId="0" applyFont="1" applyBorder="1" applyAlignment="1">
      <alignment horizontal="center" vertical="center" wrapText="1"/>
    </xf>
    <xf numFmtId="0" fontId="22" fillId="0" borderId="14" xfId="0" applyFont="1" applyBorder="1" applyAlignment="1">
      <alignment vertical="center" wrapText="1"/>
    </xf>
    <xf numFmtId="182" fontId="20" fillId="0" borderId="10" xfId="0" applyNumberFormat="1" applyFont="1" applyFill="1" applyBorder="1" applyAlignment="1">
      <alignment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191" fontId="20" fillId="0" borderId="10" xfId="0" applyNumberFormat="1" applyFont="1" applyFill="1" applyBorder="1" applyAlignment="1">
      <alignment vertical="center" wrapText="1"/>
    </xf>
    <xf numFmtId="0" fontId="72" fillId="0" borderId="0" xfId="0" applyFont="1"/>
    <xf numFmtId="182" fontId="14" fillId="0" borderId="10" xfId="0" applyNumberFormat="1" applyFont="1" applyBorder="1" applyAlignment="1">
      <alignment horizontal="center" vertical="center" wrapText="1"/>
    </xf>
    <xf numFmtId="0" fontId="12" fillId="0" borderId="0" xfId="0" applyFont="1" applyBorder="1" applyAlignment="1">
      <alignment horizontal="center" vertical="center" wrapText="1"/>
    </xf>
    <xf numFmtId="0" fontId="20" fillId="0" borderId="0" xfId="0" applyFont="1" applyBorder="1" applyAlignment="1">
      <alignment vertical="center" wrapText="1"/>
    </xf>
    <xf numFmtId="0" fontId="12" fillId="0" borderId="0" xfId="0" applyFont="1" applyBorder="1" applyAlignment="1">
      <alignment horizontal="right" vertical="center" wrapText="1"/>
    </xf>
    <xf numFmtId="0" fontId="64" fillId="0" borderId="0" xfId="0" applyFont="1" applyAlignment="1">
      <alignment horizontal="left" vertical="center" wrapText="1"/>
    </xf>
    <xf numFmtId="0" fontId="22" fillId="0" borderId="0" xfId="0" applyFont="1" applyBorder="1" applyAlignment="1">
      <alignment vertical="center" wrapText="1"/>
    </xf>
    <xf numFmtId="0" fontId="64" fillId="0" borderId="0" xfId="0" applyFont="1" applyBorder="1" applyAlignment="1">
      <alignment vertical="center" wrapText="1"/>
    </xf>
    <xf numFmtId="0" fontId="12" fillId="0" borderId="0" xfId="0" applyFont="1" applyFill="1" applyBorder="1" applyAlignment="1">
      <alignment horizontal="center" vertical="center" wrapText="1"/>
    </xf>
    <xf numFmtId="0" fontId="12" fillId="0" borderId="0" xfId="0" applyFont="1" applyFill="1" applyBorder="1" applyAlignment="1">
      <alignment horizontal="left" vertical="center" wrapText="1"/>
    </xf>
    <xf numFmtId="10" fontId="12" fillId="0" borderId="0" xfId="0" applyNumberFormat="1" applyFont="1" applyFill="1" applyBorder="1" applyAlignment="1">
      <alignment horizontal="center" vertical="center" wrapText="1"/>
    </xf>
    <xf numFmtId="0" fontId="64" fillId="0" borderId="0" xfId="0" applyFont="1" applyAlignment="1">
      <alignment horizontal="center"/>
    </xf>
    <xf numFmtId="0" fontId="65" fillId="37" borderId="10" xfId="0" applyFont="1" applyFill="1" applyBorder="1" applyAlignment="1">
      <alignment horizontal="center" vertical="center" wrapText="1"/>
    </xf>
    <xf numFmtId="0" fontId="64" fillId="0" borderId="12" xfId="0" applyFont="1" applyBorder="1" applyAlignment="1">
      <alignment horizontal="center"/>
    </xf>
    <xf numFmtId="0" fontId="20" fillId="0" borderId="0" xfId="0" applyFont="1" applyBorder="1" applyAlignment="1">
      <alignment horizontal="center" vertical="center" wrapText="1"/>
    </xf>
    <xf numFmtId="0" fontId="12" fillId="0" borderId="0" xfId="512" applyFont="1" applyAlignment="1">
      <alignment vertical="center"/>
    </xf>
    <xf numFmtId="0" fontId="12" fillId="0" borderId="0" xfId="512" applyFont="1" applyAlignment="1">
      <alignment horizontal="center" vertical="center"/>
    </xf>
    <xf numFmtId="0" fontId="17" fillId="0" borderId="0" xfId="512" applyFont="1" applyAlignment="1">
      <alignment vertical="center"/>
    </xf>
    <xf numFmtId="0" fontId="17" fillId="0" borderId="11" xfId="512" applyFont="1" applyBorder="1" applyAlignment="1">
      <alignment horizontal="center" vertical="center"/>
    </xf>
    <xf numFmtId="182" fontId="17" fillId="35" borderId="10" xfId="512" applyNumberFormat="1" applyFont="1" applyFill="1" applyBorder="1" applyAlignment="1">
      <alignment horizontal="center" vertical="center"/>
    </xf>
    <xf numFmtId="0" fontId="17" fillId="0" borderId="19" xfId="512" applyFont="1" applyBorder="1" applyAlignment="1">
      <alignment horizontal="left" vertical="center"/>
    </xf>
    <xf numFmtId="0" fontId="12" fillId="0" borderId="12" xfId="512" applyFont="1" applyBorder="1" applyAlignment="1">
      <alignment horizontal="left" vertical="center"/>
    </xf>
    <xf numFmtId="0" fontId="12" fillId="0" borderId="12" xfId="512" applyFont="1" applyBorder="1" applyAlignment="1">
      <alignment horizontal="center" vertical="center"/>
    </xf>
    <xf numFmtId="4" fontId="12" fillId="0" borderId="12" xfId="512" applyNumberFormat="1" applyFont="1" applyBorder="1" applyAlignment="1">
      <alignment horizontal="right" vertical="center"/>
    </xf>
    <xf numFmtId="0" fontId="17" fillId="0" borderId="19" xfId="512" applyFont="1" applyFill="1" applyBorder="1" applyAlignment="1">
      <alignment horizontal="left" vertical="center"/>
    </xf>
    <xf numFmtId="0" fontId="12" fillId="0" borderId="12" xfId="512" applyFont="1" applyFill="1" applyBorder="1" applyAlignment="1">
      <alignment horizontal="left" vertical="center"/>
    </xf>
    <xf numFmtId="0" fontId="12" fillId="0" borderId="12" xfId="512" applyFont="1" applyFill="1" applyBorder="1" applyAlignment="1">
      <alignment horizontal="center" vertical="center"/>
    </xf>
    <xf numFmtId="0" fontId="12" fillId="0" borderId="10" xfId="512" applyFont="1" applyFill="1" applyBorder="1" applyAlignment="1">
      <alignment horizontal="center" vertical="center"/>
    </xf>
    <xf numFmtId="0" fontId="17" fillId="35" borderId="19" xfId="512" applyFont="1" applyFill="1" applyBorder="1" applyAlignment="1">
      <alignment horizontal="right" vertical="center"/>
    </xf>
    <xf numFmtId="182" fontId="12" fillId="35" borderId="12" xfId="512" applyNumberFormat="1" applyFont="1" applyFill="1" applyBorder="1" applyAlignment="1">
      <alignment horizontal="left" vertical="center"/>
    </xf>
    <xf numFmtId="0" fontId="12" fillId="35" borderId="12" xfId="512" applyFont="1" applyFill="1" applyBorder="1" applyAlignment="1">
      <alignment horizontal="left" vertical="center"/>
    </xf>
    <xf numFmtId="182" fontId="12" fillId="35" borderId="12" xfId="512" applyNumberFormat="1" applyFont="1" applyFill="1" applyBorder="1" applyAlignment="1">
      <alignment vertical="center"/>
    </xf>
    <xf numFmtId="4" fontId="12" fillId="35" borderId="12" xfId="512" applyNumberFormat="1" applyFont="1" applyFill="1" applyBorder="1" applyAlignment="1">
      <alignment horizontal="right" vertical="center"/>
    </xf>
    <xf numFmtId="0" fontId="12" fillId="0" borderId="10" xfId="512" applyFont="1" applyFill="1" applyBorder="1" applyAlignment="1">
      <alignment horizontal="justify" vertical="center" wrapText="1"/>
    </xf>
    <xf numFmtId="175" fontId="12" fillId="0" borderId="10" xfId="431" applyNumberFormat="1" applyFont="1" applyFill="1" applyBorder="1" applyAlignment="1">
      <alignment horizontal="center" vertical="center"/>
    </xf>
    <xf numFmtId="182" fontId="12" fillId="0" borderId="0" xfId="512" applyNumberFormat="1" applyFont="1" applyBorder="1" applyAlignment="1">
      <alignment horizontal="center" vertical="center"/>
    </xf>
    <xf numFmtId="0" fontId="17" fillId="0" borderId="0" xfId="512" applyFont="1" applyBorder="1" applyAlignment="1">
      <alignment horizontal="right" vertical="center"/>
    </xf>
    <xf numFmtId="182" fontId="17" fillId="0" borderId="0" xfId="512" applyNumberFormat="1" applyFont="1" applyBorder="1" applyAlignment="1">
      <alignment horizontal="center" vertical="center"/>
    </xf>
    <xf numFmtId="182" fontId="12" fillId="0" borderId="0" xfId="512" applyNumberFormat="1" applyFont="1" applyBorder="1" applyAlignment="1">
      <alignment vertical="center"/>
    </xf>
    <xf numFmtId="0" fontId="12" fillId="0" borderId="0" xfId="512" applyFont="1" applyBorder="1" applyAlignment="1">
      <alignment vertical="center"/>
    </xf>
    <xf numFmtId="0" fontId="0" fillId="0" borderId="0" xfId="0" applyBorder="1" applyAlignment="1">
      <alignment vertical="top" wrapText="1"/>
    </xf>
    <xf numFmtId="0" fontId="12" fillId="0" borderId="10" xfId="0" applyFont="1" applyBorder="1" applyAlignment="1">
      <alignment horizontal="center" vertical="center"/>
    </xf>
    <xf numFmtId="0" fontId="17" fillId="0" borderId="34" xfId="0" applyFont="1" applyBorder="1" applyAlignment="1">
      <alignment horizontal="center" vertical="center"/>
    </xf>
    <xf numFmtId="0" fontId="22" fillId="0" borderId="12" xfId="0" applyFont="1" applyBorder="1" applyAlignment="1">
      <alignment vertical="center" wrapText="1"/>
    </xf>
    <xf numFmtId="184" fontId="14" fillId="0" borderId="39" xfId="349" applyNumberFormat="1" applyFont="1" applyFill="1" applyBorder="1" applyAlignment="1" applyProtection="1">
      <alignment horizontal="center" vertical="center" wrapText="1"/>
    </xf>
    <xf numFmtId="0" fontId="17" fillId="0" borderId="42" xfId="515" applyFont="1" applyFill="1" applyBorder="1" applyAlignment="1">
      <alignment vertical="center"/>
    </xf>
    <xf numFmtId="195" fontId="17" fillId="0" borderId="43" xfId="515" applyNumberFormat="1" applyFont="1" applyFill="1" applyBorder="1" applyAlignment="1">
      <alignment vertical="center"/>
    </xf>
    <xf numFmtId="0" fontId="19" fillId="0" borderId="0" xfId="437" applyFont="1" applyBorder="1" applyAlignment="1">
      <alignment vertical="center"/>
    </xf>
    <xf numFmtId="0" fontId="0" fillId="0" borderId="16" xfId="0" applyBorder="1" applyAlignment="1">
      <alignment vertical="top" wrapText="1"/>
    </xf>
    <xf numFmtId="0" fontId="17" fillId="0" borderId="0" xfId="0" applyFont="1" applyBorder="1" applyAlignment="1">
      <alignment horizontal="center" vertical="top" wrapText="1"/>
    </xf>
    <xf numFmtId="0" fontId="0" fillId="0" borderId="0" xfId="0" applyBorder="1" applyAlignment="1">
      <alignment horizontal="left" vertical="top" wrapText="1"/>
    </xf>
    <xf numFmtId="196" fontId="12" fillId="0" borderId="36" xfId="347" applyNumberFormat="1" applyFont="1" applyFill="1" applyBorder="1" applyAlignment="1">
      <alignment horizontal="center" vertical="center"/>
    </xf>
    <xf numFmtId="196" fontId="12" fillId="0" borderId="46" xfId="347" applyNumberFormat="1" applyFont="1" applyFill="1" applyBorder="1" applyAlignment="1">
      <alignment horizontal="center" vertical="center"/>
    </xf>
    <xf numFmtId="196" fontId="12" fillId="35" borderId="12" xfId="347" applyNumberFormat="1" applyFont="1" applyFill="1" applyBorder="1" applyAlignment="1">
      <alignment horizontal="center" vertical="center" wrapText="1"/>
    </xf>
    <xf numFmtId="191" fontId="12" fillId="35" borderId="12" xfId="515" applyNumberFormat="1" applyFont="1" applyFill="1" applyBorder="1" applyAlignment="1">
      <alignment horizontal="center" vertical="center" wrapText="1"/>
    </xf>
    <xf numFmtId="0" fontId="18" fillId="35" borderId="10" xfId="511" applyFont="1" applyFill="1" applyBorder="1" applyAlignment="1">
      <alignment horizontal="center" vertical="center" wrapText="1"/>
    </xf>
    <xf numFmtId="0" fontId="18" fillId="35" borderId="14" xfId="511" applyFont="1" applyFill="1" applyBorder="1" applyAlignment="1" applyProtection="1">
      <alignment vertical="center"/>
    </xf>
    <xf numFmtId="0" fontId="18" fillId="35" borderId="0" xfId="511" applyFont="1" applyFill="1" applyAlignment="1">
      <alignment vertical="center" wrapText="1"/>
    </xf>
    <xf numFmtId="0" fontId="18" fillId="35" borderId="12" xfId="511" applyFont="1" applyFill="1" applyBorder="1" applyAlignment="1" applyProtection="1">
      <alignment vertical="center"/>
    </xf>
    <xf numFmtId="0" fontId="18" fillId="35" borderId="11" xfId="511" applyFont="1" applyFill="1" applyBorder="1" applyAlignment="1" applyProtection="1">
      <alignment vertical="center"/>
    </xf>
    <xf numFmtId="0" fontId="17" fillId="0" borderId="32" xfId="0" applyFont="1" applyBorder="1" applyAlignment="1">
      <alignment vertical="center"/>
    </xf>
    <xf numFmtId="183" fontId="24" fillId="0" borderId="10" xfId="511" applyNumberFormat="1" applyFont="1" applyFill="1" applyBorder="1" applyAlignment="1">
      <alignment horizontal="center" vertical="center"/>
    </xf>
    <xf numFmtId="0" fontId="0" fillId="0" borderId="27" xfId="0" applyBorder="1" applyAlignment="1">
      <alignment vertical="top" wrapText="1"/>
    </xf>
    <xf numFmtId="0" fontId="0" fillId="0" borderId="48" xfId="0" applyBorder="1" applyAlignment="1">
      <alignment vertical="top" wrapText="1"/>
    </xf>
    <xf numFmtId="0" fontId="12" fillId="0" borderId="12" xfId="519" applyFont="1" applyFill="1" applyBorder="1" applyAlignment="1">
      <alignment horizontal="center" vertical="center"/>
    </xf>
    <xf numFmtId="0" fontId="12" fillId="0" borderId="12" xfId="519" applyFont="1" applyFill="1" applyBorder="1" applyAlignment="1">
      <alignment horizontal="left" vertical="center"/>
    </xf>
    <xf numFmtId="0" fontId="12" fillId="0" borderId="46" xfId="519" applyFont="1" applyFill="1" applyBorder="1" applyAlignment="1">
      <alignment horizontal="center" vertical="center"/>
    </xf>
    <xf numFmtId="2" fontId="12" fillId="0" borderId="12" xfId="519" applyNumberFormat="1" applyFont="1" applyFill="1" applyBorder="1" applyAlignment="1">
      <alignment horizontal="center" vertical="center"/>
    </xf>
    <xf numFmtId="176" fontId="12" fillId="0" borderId="12" xfId="519" applyNumberFormat="1" applyFont="1" applyFill="1" applyBorder="1" applyAlignment="1">
      <alignment horizontal="right" vertical="center"/>
    </xf>
    <xf numFmtId="185" fontId="12" fillId="0" borderId="12" xfId="519" applyNumberFormat="1" applyFont="1" applyFill="1" applyBorder="1" applyAlignment="1">
      <alignment horizontal="center" vertical="center"/>
    </xf>
    <xf numFmtId="0" fontId="0" fillId="0" borderId="49" xfId="0" applyBorder="1" applyAlignment="1">
      <alignment vertical="top" wrapText="1"/>
    </xf>
    <xf numFmtId="0" fontId="12" fillId="0" borderId="49" xfId="512" applyFont="1" applyBorder="1" applyAlignment="1">
      <alignment vertical="center"/>
    </xf>
    <xf numFmtId="0" fontId="12" fillId="0" borderId="18" xfId="512" applyFont="1" applyBorder="1" applyAlignment="1">
      <alignment vertical="center"/>
    </xf>
    <xf numFmtId="4" fontId="12" fillId="0" borderId="12" xfId="512" applyNumberFormat="1" applyFont="1" applyFill="1" applyBorder="1" applyAlignment="1">
      <alignment horizontal="right" vertical="center"/>
    </xf>
    <xf numFmtId="0" fontId="73" fillId="0" borderId="10" xfId="0" applyFont="1" applyBorder="1" applyAlignment="1">
      <alignment horizontal="center"/>
    </xf>
    <xf numFmtId="0" fontId="19" fillId="0" borderId="10" xfId="438" applyFont="1" applyBorder="1" applyAlignment="1">
      <alignment horizontal="center" vertical="center"/>
    </xf>
    <xf numFmtId="0" fontId="73" fillId="0" borderId="0" xfId="0" applyFont="1"/>
    <xf numFmtId="0" fontId="12" fillId="0" borderId="54" xfId="0" applyFont="1" applyBorder="1" applyAlignment="1">
      <alignment horizontal="center" vertical="center"/>
    </xf>
    <xf numFmtId="0" fontId="17" fillId="0" borderId="56" xfId="0" applyFont="1" applyBorder="1" applyAlignment="1">
      <alignment horizontal="left" vertical="center"/>
    </xf>
    <xf numFmtId="0" fontId="12" fillId="0" borderId="57" xfId="0" applyFont="1" applyBorder="1" applyAlignment="1">
      <alignment horizontal="left" vertical="center"/>
    </xf>
    <xf numFmtId="0" fontId="72" fillId="0" borderId="12" xfId="0" applyFont="1" applyBorder="1" applyAlignment="1">
      <alignment horizontal="center"/>
    </xf>
    <xf numFmtId="0" fontId="12" fillId="43" borderId="54" xfId="0" applyFont="1" applyFill="1" applyBorder="1" applyAlignment="1">
      <alignment horizontal="left" vertical="center" wrapText="1"/>
    </xf>
    <xf numFmtId="186" fontId="12" fillId="0" borderId="56" xfId="0" applyNumberFormat="1" applyFont="1" applyBorder="1" applyAlignment="1">
      <alignment horizontal="center" vertical="center"/>
    </xf>
    <xf numFmtId="0" fontId="12" fillId="0" borderId="57" xfId="0" applyFont="1" applyBorder="1" applyAlignment="1">
      <alignment horizontal="center" vertical="center"/>
    </xf>
    <xf numFmtId="4" fontId="12" fillId="0" borderId="57" xfId="0" applyNumberFormat="1" applyFont="1" applyBorder="1" applyAlignment="1">
      <alignment horizontal="right" vertical="center"/>
    </xf>
    <xf numFmtId="0" fontId="0" fillId="0" borderId="62" xfId="0" applyBorder="1"/>
    <xf numFmtId="0" fontId="76" fillId="0" borderId="59" xfId="0" applyFont="1" applyBorder="1" applyAlignment="1">
      <alignment horizontal="left" vertical="center"/>
    </xf>
    <xf numFmtId="0" fontId="19" fillId="0" borderId="33" xfId="438" applyFont="1" applyBorder="1" applyAlignment="1">
      <alignment horizontal="center" vertical="center"/>
    </xf>
    <xf numFmtId="0" fontId="19" fillId="0" borderId="45" xfId="438" applyFont="1" applyBorder="1" applyAlignment="1">
      <alignment horizontal="center" vertical="center"/>
    </xf>
    <xf numFmtId="0" fontId="19" fillId="0" borderId="36" xfId="438" applyFont="1" applyBorder="1" applyAlignment="1">
      <alignment horizontal="center" vertical="center"/>
    </xf>
    <xf numFmtId="186" fontId="67" fillId="0" borderId="36" xfId="438" applyNumberFormat="1" applyFont="1" applyFill="1" applyBorder="1" applyAlignment="1">
      <alignment horizontal="center" vertical="center" wrapText="1"/>
    </xf>
    <xf numFmtId="0" fontId="0" fillId="0" borderId="63" xfId="0" applyBorder="1"/>
    <xf numFmtId="0" fontId="73" fillId="0" borderId="46" xfId="0" applyFont="1" applyBorder="1" applyAlignment="1">
      <alignment horizontal="center"/>
    </xf>
    <xf numFmtId="0" fontId="17" fillId="0" borderId="44" xfId="0" applyFont="1" applyBorder="1"/>
    <xf numFmtId="0" fontId="0" fillId="0" borderId="64" xfId="0" applyBorder="1"/>
    <xf numFmtId="186" fontId="11" fillId="0" borderId="10" xfId="511" applyNumberFormat="1" applyFont="1" applyFill="1" applyBorder="1" applyAlignment="1" applyProtection="1">
      <alignment horizontal="center" vertical="center"/>
    </xf>
    <xf numFmtId="0" fontId="17" fillId="35" borderId="10" xfId="512" applyFont="1" applyFill="1" applyBorder="1" applyAlignment="1">
      <alignment horizontal="center" vertical="center"/>
    </xf>
    <xf numFmtId="212" fontId="22" fillId="0" borderId="11" xfId="0" applyNumberFormat="1" applyFont="1" applyBorder="1" applyAlignment="1">
      <alignment horizontal="right" vertical="center" wrapText="1"/>
    </xf>
    <xf numFmtId="4" fontId="12" fillId="0" borderId="0" xfId="512" applyNumberFormat="1" applyFont="1" applyBorder="1" applyAlignment="1">
      <alignment vertical="center"/>
    </xf>
    <xf numFmtId="0" fontId="17" fillId="0" borderId="42" xfId="512" applyFont="1" applyBorder="1" applyAlignment="1">
      <alignment horizontal="center" vertical="center"/>
    </xf>
    <xf numFmtId="4" fontId="12" fillId="0" borderId="43" xfId="512" applyNumberFormat="1" applyFont="1" applyBorder="1" applyAlignment="1">
      <alignment horizontal="right" vertical="center"/>
    </xf>
    <xf numFmtId="0" fontId="17" fillId="0" borderId="33" xfId="512" applyFont="1" applyBorder="1" applyAlignment="1">
      <alignment horizontal="center" vertical="center"/>
    </xf>
    <xf numFmtId="0" fontId="12" fillId="0" borderId="33" xfId="512" applyFont="1" applyBorder="1" applyAlignment="1">
      <alignment horizontal="center" vertical="center"/>
    </xf>
    <xf numFmtId="0" fontId="17" fillId="0" borderId="65" xfId="0" applyFont="1" applyBorder="1" applyAlignment="1">
      <alignment horizontal="center" vertical="center"/>
    </xf>
    <xf numFmtId="182" fontId="12" fillId="0" borderId="66" xfId="0" applyNumberFormat="1" applyFont="1" applyBorder="1" applyAlignment="1">
      <alignment horizontal="center" vertical="center"/>
    </xf>
    <xf numFmtId="182" fontId="12" fillId="35" borderId="42" xfId="512" applyNumberFormat="1" applyFont="1" applyFill="1" applyBorder="1" applyAlignment="1">
      <alignment horizontal="center" vertical="center"/>
    </xf>
    <xf numFmtId="182" fontId="12" fillId="0" borderId="33" xfId="512" applyNumberFormat="1" applyFont="1" applyBorder="1" applyAlignment="1">
      <alignment horizontal="center" vertical="center"/>
    </xf>
    <xf numFmtId="182" fontId="12" fillId="35" borderId="67" xfId="512" applyNumberFormat="1" applyFont="1" applyFill="1" applyBorder="1" applyAlignment="1">
      <alignment horizontal="center" vertical="center"/>
    </xf>
    <xf numFmtId="0" fontId="17" fillId="35" borderId="68" xfId="512" applyFont="1" applyFill="1" applyBorder="1" applyAlignment="1">
      <alignment horizontal="right" vertical="center"/>
    </xf>
    <xf numFmtId="182" fontId="12" fillId="35" borderId="50" xfId="512" applyNumberFormat="1" applyFont="1" applyFill="1" applyBorder="1" applyAlignment="1">
      <alignment horizontal="left" vertical="center"/>
    </xf>
    <xf numFmtId="0" fontId="12" fillId="35" borderId="50" xfId="512" applyFont="1" applyFill="1" applyBorder="1" applyAlignment="1">
      <alignment horizontal="left" vertical="center"/>
    </xf>
    <xf numFmtId="182" fontId="12" fillId="35" borderId="50" xfId="512" applyNumberFormat="1" applyFont="1" applyFill="1" applyBorder="1" applyAlignment="1">
      <alignment vertical="center"/>
    </xf>
    <xf numFmtId="4" fontId="12" fillId="35" borderId="50" xfId="512" applyNumberFormat="1" applyFont="1" applyFill="1" applyBorder="1" applyAlignment="1">
      <alignment horizontal="right" vertical="center"/>
    </xf>
    <xf numFmtId="195" fontId="17" fillId="38" borderId="10" xfId="519" applyNumberFormat="1" applyFont="1" applyFill="1" applyBorder="1" applyAlignment="1">
      <alignment horizontal="center" vertical="center" wrapText="1"/>
    </xf>
    <xf numFmtId="176" fontId="17" fillId="38" borderId="10" xfId="519" applyNumberFormat="1" applyFont="1" applyFill="1" applyBorder="1" applyAlignment="1">
      <alignment horizontal="center" vertical="center" wrapText="1"/>
    </xf>
    <xf numFmtId="0" fontId="17" fillId="38" borderId="10" xfId="519" applyFont="1" applyFill="1" applyBorder="1" applyAlignment="1">
      <alignment horizontal="center" vertical="center"/>
    </xf>
    <xf numFmtId="0" fontId="19" fillId="0" borderId="0" xfId="480" applyFont="1"/>
    <xf numFmtId="2" fontId="17" fillId="0" borderId="0" xfId="433" applyNumberFormat="1" applyFont="1" applyFill="1" applyBorder="1" applyAlignment="1">
      <alignment horizontal="center" vertical="center" wrapText="1"/>
    </xf>
    <xf numFmtId="2" fontId="17" fillId="0" borderId="0" xfId="433" applyNumberFormat="1" applyFont="1" applyFill="1" applyBorder="1" applyAlignment="1">
      <alignment vertical="center" wrapText="1"/>
    </xf>
    <xf numFmtId="15" fontId="18" fillId="0" borderId="0" xfId="480" applyNumberFormat="1" applyFont="1" applyAlignment="1">
      <alignment horizontal="center" vertical="center"/>
    </xf>
    <xf numFmtId="0" fontId="16" fillId="42" borderId="20" xfId="517" applyFont="1" applyFill="1" applyBorder="1" applyAlignment="1">
      <alignment horizontal="justify" vertical="center" wrapText="1"/>
    </xf>
    <xf numFmtId="0" fontId="17" fillId="42" borderId="21" xfId="433" applyFont="1" applyFill="1" applyBorder="1" applyAlignment="1">
      <alignment vertical="center"/>
    </xf>
    <xf numFmtId="0" fontId="17" fillId="42" borderId="22" xfId="433" applyFont="1" applyFill="1" applyBorder="1" applyAlignment="1">
      <alignment vertical="center"/>
    </xf>
    <xf numFmtId="180" fontId="17" fillId="42" borderId="22" xfId="433" applyNumberFormat="1" applyFont="1" applyFill="1" applyBorder="1" applyAlignment="1">
      <alignment horizontal="center" vertical="center"/>
    </xf>
    <xf numFmtId="195" fontId="17" fillId="42" borderId="20" xfId="433" applyNumberFormat="1" applyFont="1" applyFill="1" applyBorder="1" applyAlignment="1">
      <alignment horizontal="right" vertical="center" wrapText="1"/>
    </xf>
    <xf numFmtId="195" fontId="12" fillId="0" borderId="0" xfId="433" applyNumberFormat="1" applyFont="1" applyBorder="1" applyAlignment="1">
      <alignment horizontal="center" vertical="center"/>
    </xf>
    <xf numFmtId="0" fontId="16" fillId="0" borderId="20" xfId="517" applyFont="1" applyFill="1" applyBorder="1" applyAlignment="1">
      <alignment horizontal="justify" vertical="center" wrapText="1"/>
    </xf>
    <xf numFmtId="0" fontId="17" fillId="0" borderId="21" xfId="433" applyFont="1" applyFill="1" applyBorder="1" applyAlignment="1">
      <alignment vertical="center"/>
    </xf>
    <xf numFmtId="0" fontId="17" fillId="0" borderId="22" xfId="433" applyFont="1" applyFill="1" applyBorder="1" applyAlignment="1">
      <alignment vertical="center"/>
    </xf>
    <xf numFmtId="180" fontId="17" fillId="0" borderId="22" xfId="433" applyNumberFormat="1" applyFont="1" applyFill="1" applyBorder="1" applyAlignment="1">
      <alignment horizontal="center" vertical="center"/>
    </xf>
    <xf numFmtId="195" fontId="17" fillId="0" borderId="20" xfId="433" applyNumberFormat="1" applyFont="1" applyFill="1" applyBorder="1" applyAlignment="1">
      <alignment horizontal="right" vertical="center" wrapText="1"/>
    </xf>
    <xf numFmtId="0" fontId="12" fillId="0" borderId="0" xfId="433" applyFont="1" applyFill="1" applyBorder="1" applyAlignment="1">
      <alignment horizontal="justify" vertical="center" wrapText="1"/>
    </xf>
    <xf numFmtId="4" fontId="66" fillId="0" borderId="0" xfId="480" applyNumberFormat="1" applyFont="1" applyFill="1" applyBorder="1" applyAlignment="1">
      <alignment horizontal="center" vertical="center"/>
    </xf>
    <xf numFmtId="0" fontId="12" fillId="0" borderId="0" xfId="433" applyFont="1" applyFill="1" applyBorder="1" applyAlignment="1">
      <alignment horizontal="center" vertical="center"/>
    </xf>
    <xf numFmtId="180" fontId="12" fillId="0" borderId="0" xfId="433" applyNumberFormat="1" applyFont="1" applyFill="1" applyBorder="1" applyAlignment="1">
      <alignment vertical="center"/>
    </xf>
    <xf numFmtId="39" fontId="12" fillId="0" borderId="0" xfId="344" applyNumberFormat="1" applyFont="1" applyFill="1" applyBorder="1" applyAlignment="1">
      <alignment horizontal="center" vertical="center"/>
    </xf>
    <xf numFmtId="0" fontId="12" fillId="0" borderId="0" xfId="433" applyFont="1" applyFill="1" applyAlignment="1">
      <alignment vertical="center"/>
    </xf>
    <xf numFmtId="0" fontId="12" fillId="0" borderId="0" xfId="433" applyFont="1" applyFill="1" applyAlignment="1">
      <alignment horizontal="center" vertical="center"/>
    </xf>
    <xf numFmtId="0" fontId="19" fillId="0" borderId="0" xfId="480" applyFont="1" applyAlignment="1"/>
    <xf numFmtId="191" fontId="12" fillId="0" borderId="12" xfId="512" applyNumberFormat="1" applyFont="1" applyBorder="1" applyAlignment="1">
      <alignment horizontal="right" vertical="center"/>
    </xf>
    <xf numFmtId="0" fontId="12" fillId="0" borderId="0" xfId="0" applyFont="1" applyAlignment="1">
      <alignment vertical="center"/>
    </xf>
    <xf numFmtId="0" fontId="12" fillId="0" borderId="27" xfId="0" applyFont="1" applyBorder="1" applyAlignment="1">
      <alignment vertical="top" wrapText="1"/>
    </xf>
    <xf numFmtId="0" fontId="17" fillId="0" borderId="15" xfId="519" applyFont="1" applyFill="1" applyBorder="1" applyAlignment="1">
      <alignment horizontal="center" vertical="center" wrapText="1"/>
    </xf>
    <xf numFmtId="2" fontId="12" fillId="0" borderId="12" xfId="550" applyNumberFormat="1" applyFont="1" applyFill="1" applyBorder="1" applyAlignment="1">
      <alignment horizontal="center" vertical="center"/>
    </xf>
    <xf numFmtId="0" fontId="72" fillId="0" borderId="73" xfId="0" applyFont="1" applyBorder="1" applyAlignment="1">
      <alignment horizontal="center"/>
    </xf>
    <xf numFmtId="0" fontId="14" fillId="0" borderId="0" xfId="0" applyFont="1" applyAlignment="1">
      <alignment horizontal="center" vertical="center"/>
    </xf>
    <xf numFmtId="3" fontId="67" fillId="0" borderId="10" xfId="438" applyNumberFormat="1" applyFont="1" applyFill="1" applyBorder="1" applyAlignment="1">
      <alignment horizontal="center" vertical="center" wrapText="1"/>
    </xf>
    <xf numFmtId="1" fontId="12" fillId="0" borderId="12" xfId="519" applyNumberFormat="1" applyFont="1" applyFill="1" applyBorder="1" applyAlignment="1">
      <alignment horizontal="center" vertical="center"/>
    </xf>
    <xf numFmtId="191" fontId="17" fillId="35" borderId="11" xfId="512" applyNumberFormat="1" applyFont="1" applyFill="1" applyBorder="1" applyAlignment="1">
      <alignment horizontal="right" vertical="center"/>
    </xf>
    <xf numFmtId="164" fontId="81" fillId="0" borderId="0" xfId="349" applyFont="1"/>
    <xf numFmtId="0" fontId="17" fillId="0" borderId="31" xfId="519" applyNumberFormat="1" applyFont="1" applyFill="1" applyBorder="1" applyAlignment="1">
      <alignment horizontal="center" vertical="center" wrapText="1"/>
    </xf>
    <xf numFmtId="2" fontId="13" fillId="0" borderId="0" xfId="433" applyNumberFormat="1" applyFont="1" applyFill="1" applyBorder="1" applyAlignment="1">
      <alignment horizontal="center" vertical="center" wrapText="1"/>
    </xf>
    <xf numFmtId="214" fontId="21" fillId="35" borderId="0" xfId="433" applyNumberFormat="1" applyFont="1" applyFill="1" applyBorder="1" applyAlignment="1">
      <alignment horizontal="center" vertical="center" wrapText="1"/>
    </xf>
    <xf numFmtId="195" fontId="17" fillId="42" borderId="0" xfId="433" applyNumberFormat="1" applyFont="1" applyFill="1" applyBorder="1" applyAlignment="1">
      <alignment horizontal="right" vertical="center" wrapText="1"/>
    </xf>
    <xf numFmtId="195" fontId="17" fillId="0" borderId="0" xfId="433" applyNumberFormat="1" applyFont="1" applyFill="1" applyBorder="1" applyAlignment="1">
      <alignment horizontal="right" vertical="center" wrapText="1"/>
    </xf>
    <xf numFmtId="0" fontId="11" fillId="0" borderId="10" xfId="511" applyFont="1" applyFill="1" applyBorder="1" applyAlignment="1">
      <alignment horizontal="center" vertical="center"/>
    </xf>
    <xf numFmtId="216" fontId="0" fillId="0" borderId="10" xfId="0" applyNumberFormat="1" applyBorder="1" applyAlignment="1">
      <alignment vertical="center"/>
    </xf>
    <xf numFmtId="0" fontId="12" fillId="51" borderId="46" xfId="519" applyFont="1" applyFill="1" applyBorder="1" applyAlignment="1">
      <alignment horizontal="center" vertical="center"/>
    </xf>
    <xf numFmtId="2" fontId="12" fillId="51" borderId="46" xfId="550" applyNumberFormat="1" applyFont="1" applyFill="1" applyBorder="1" applyAlignment="1">
      <alignment horizontal="center" vertical="center"/>
    </xf>
    <xf numFmtId="177" fontId="12" fillId="0" borderId="11" xfId="348" applyNumberFormat="1" applyFont="1" applyFill="1" applyBorder="1" applyAlignment="1">
      <alignment horizontal="right" vertical="center"/>
    </xf>
    <xf numFmtId="177" fontId="12" fillId="0" borderId="46" xfId="348" applyNumberFormat="1" applyFont="1" applyFill="1" applyBorder="1" applyAlignment="1">
      <alignment horizontal="right" vertical="center"/>
    </xf>
    <xf numFmtId="177" fontId="17" fillId="0" borderId="10" xfId="348" applyNumberFormat="1" applyFont="1" applyFill="1" applyBorder="1" applyAlignment="1">
      <alignment horizontal="right" vertical="center"/>
    </xf>
    <xf numFmtId="212" fontId="12" fillId="0" borderId="12" xfId="0" applyNumberFormat="1" applyFont="1" applyFill="1" applyBorder="1" applyAlignment="1">
      <alignment vertical="center" wrapText="1"/>
    </xf>
    <xf numFmtId="212" fontId="22" fillId="0" borderId="12" xfId="0" applyNumberFormat="1" applyFont="1" applyFill="1" applyBorder="1" applyAlignment="1">
      <alignment horizontal="center" vertical="center" wrapText="1"/>
    </xf>
    <xf numFmtId="212" fontId="20" fillId="0" borderId="10" xfId="0" applyNumberFormat="1" applyFont="1" applyBorder="1" applyAlignment="1">
      <alignment horizontal="right" vertical="center" wrapText="1"/>
    </xf>
    <xf numFmtId="212" fontId="22" fillId="0" borderId="11" xfId="0" applyNumberFormat="1" applyFont="1" applyBorder="1" applyAlignment="1">
      <alignment horizontal="center" vertical="center" wrapText="1"/>
    </xf>
    <xf numFmtId="212" fontId="14" fillId="0" borderId="10" xfId="0" applyNumberFormat="1" applyFont="1" applyBorder="1" applyAlignment="1">
      <alignment horizontal="right" vertical="center" wrapText="1"/>
    </xf>
    <xf numFmtId="212" fontId="22" fillId="0" borderId="0" xfId="0" applyNumberFormat="1" applyFont="1" applyBorder="1" applyAlignment="1">
      <alignment horizontal="right" vertical="center" wrapText="1"/>
    </xf>
    <xf numFmtId="212" fontId="64" fillId="0" borderId="0" xfId="0" applyNumberFormat="1" applyFont="1" applyBorder="1" applyAlignment="1">
      <alignment vertical="center" wrapText="1"/>
    </xf>
    <xf numFmtId="212" fontId="12" fillId="0" borderId="0" xfId="0" applyNumberFormat="1" applyFont="1" applyFill="1" applyBorder="1" applyAlignment="1">
      <alignment horizontal="center" vertical="center" wrapText="1"/>
    </xf>
    <xf numFmtId="212" fontId="59" fillId="0" borderId="11" xfId="0" applyNumberFormat="1" applyFont="1" applyBorder="1" applyAlignment="1">
      <alignment horizontal="right" vertical="center" wrapText="1"/>
    </xf>
    <xf numFmtId="0" fontId="12" fillId="52" borderId="56" xfId="0" applyFont="1" applyFill="1" applyBorder="1" applyAlignment="1">
      <alignment horizontal="center" vertical="center"/>
    </xf>
    <xf numFmtId="0" fontId="12" fillId="52" borderId="82" xfId="0" applyFont="1" applyFill="1" applyBorder="1" applyAlignment="1">
      <alignment horizontal="center" vertical="center"/>
    </xf>
    <xf numFmtId="4" fontId="12" fillId="0" borderId="54" xfId="0" applyNumberFormat="1" applyFont="1" applyBorder="1" applyAlignment="1">
      <alignment horizontal="center" vertical="center"/>
    </xf>
    <xf numFmtId="174" fontId="12" fillId="0" borderId="83" xfId="0" applyNumberFormat="1" applyFont="1" applyBorder="1" applyAlignment="1">
      <alignment horizontal="right" vertical="center"/>
    </xf>
    <xf numFmtId="174" fontId="12" fillId="0" borderId="84" xfId="0" applyNumberFormat="1" applyFont="1" applyBorder="1" applyAlignment="1">
      <alignment horizontal="right" vertical="center"/>
    </xf>
    <xf numFmtId="174" fontId="17" fillId="35" borderId="59" xfId="512" applyNumberFormat="1" applyFont="1" applyFill="1" applyBorder="1" applyAlignment="1">
      <alignment horizontal="right" vertical="center"/>
    </xf>
    <xf numFmtId="174" fontId="12" fillId="0" borderId="59" xfId="512" applyNumberFormat="1" applyFont="1" applyBorder="1" applyAlignment="1">
      <alignment horizontal="right" vertical="center"/>
    </xf>
    <xf numFmtId="174" fontId="12" fillId="0" borderId="43" xfId="512" applyNumberFormat="1" applyFont="1" applyBorder="1" applyAlignment="1">
      <alignment horizontal="right" vertical="center"/>
    </xf>
    <xf numFmtId="174" fontId="17" fillId="35" borderId="53" xfId="512" applyNumberFormat="1" applyFont="1" applyFill="1" applyBorder="1" applyAlignment="1">
      <alignment horizontal="right" vertical="center"/>
    </xf>
    <xf numFmtId="174" fontId="12" fillId="0" borderId="0" xfId="512" applyNumberFormat="1" applyFont="1" applyBorder="1" applyAlignment="1">
      <alignment vertical="center"/>
    </xf>
    <xf numFmtId="4" fontId="12" fillId="51" borderId="19" xfId="431" applyNumberFormat="1" applyFont="1" applyFill="1" applyBorder="1" applyAlignment="1">
      <alignment horizontal="center" vertical="center"/>
    </xf>
    <xf numFmtId="4" fontId="12" fillId="52" borderId="56" xfId="0" applyNumberFormat="1" applyFont="1" applyFill="1" applyBorder="1" applyAlignment="1">
      <alignment horizontal="center" vertical="center"/>
    </xf>
    <xf numFmtId="4" fontId="12" fillId="0" borderId="10" xfId="512" applyNumberFormat="1" applyFont="1" applyBorder="1" applyAlignment="1">
      <alignment horizontal="center" vertical="center"/>
    </xf>
    <xf numFmtId="9" fontId="18" fillId="0" borderId="86" xfId="566" applyNumberFormat="1" applyFont="1" applyFill="1" applyBorder="1" applyAlignment="1">
      <alignment horizontal="center" vertical="center" wrapText="1"/>
    </xf>
    <xf numFmtId="9" fontId="18" fillId="0" borderId="64" xfId="566" applyNumberFormat="1" applyFont="1" applyFill="1" applyBorder="1" applyAlignment="1">
      <alignment horizontal="center" vertical="center" wrapText="1"/>
    </xf>
    <xf numFmtId="10" fontId="18" fillId="0" borderId="63" xfId="388" applyNumberFormat="1" applyFont="1" applyFill="1" applyBorder="1" applyAlignment="1">
      <alignment horizontal="center" vertical="center" wrapText="1"/>
    </xf>
    <xf numFmtId="9" fontId="11" fillId="0" borderId="0" xfId="559" applyFont="1"/>
    <xf numFmtId="219" fontId="18" fillId="0" borderId="87" xfId="388" applyNumberFormat="1" applyFont="1" applyFill="1" applyBorder="1" applyAlignment="1">
      <alignment horizontal="center" vertical="center" wrapText="1"/>
    </xf>
    <xf numFmtId="10" fontId="18" fillId="0" borderId="88" xfId="566" applyNumberFormat="1" applyFont="1" applyFill="1" applyBorder="1" applyAlignment="1">
      <alignment horizontal="center" vertical="center" wrapText="1"/>
    </xf>
    <xf numFmtId="10" fontId="18" fillId="0" borderId="89" xfId="388" applyNumberFormat="1" applyFont="1" applyFill="1" applyBorder="1" applyAlignment="1">
      <alignment horizontal="center" vertical="center" wrapText="1"/>
    </xf>
    <xf numFmtId="10" fontId="18" fillId="0" borderId="18" xfId="388" applyNumberFormat="1" applyFont="1" applyFill="1" applyBorder="1" applyAlignment="1">
      <alignment horizontal="center" vertical="center" wrapText="1"/>
    </xf>
    <xf numFmtId="219" fontId="18" fillId="0" borderId="20" xfId="388" applyNumberFormat="1" applyFont="1" applyFill="1" applyBorder="1" applyAlignment="1">
      <alignment horizontal="center" vertical="center" wrapText="1"/>
    </xf>
    <xf numFmtId="10" fontId="18" fillId="0" borderId="0" xfId="566" applyNumberFormat="1" applyFont="1" applyFill="1" applyBorder="1" applyAlignment="1">
      <alignment horizontal="center" vertical="center" wrapText="1"/>
    </xf>
    <xf numFmtId="10" fontId="18" fillId="0" borderId="77" xfId="566" applyNumberFormat="1" applyFont="1" applyFill="1" applyBorder="1" applyAlignment="1">
      <alignment horizontal="center" vertical="center" wrapText="1"/>
    </xf>
    <xf numFmtId="9" fontId="11" fillId="0" borderId="0" xfId="559" applyFont="1" applyFill="1"/>
    <xf numFmtId="219" fontId="18" fillId="0" borderId="71" xfId="388" applyNumberFormat="1" applyFont="1" applyFill="1" applyBorder="1" applyAlignment="1">
      <alignment horizontal="center" vertical="center" wrapText="1"/>
    </xf>
    <xf numFmtId="10" fontId="18" fillId="0" borderId="74" xfId="566" applyNumberFormat="1" applyFont="1" applyFill="1" applyBorder="1" applyAlignment="1">
      <alignment horizontal="center" vertical="center" wrapText="1"/>
    </xf>
    <xf numFmtId="10" fontId="18" fillId="0" borderId="11" xfId="388" applyNumberFormat="1" applyFont="1" applyFill="1" applyBorder="1" applyAlignment="1">
      <alignment horizontal="center" vertical="center" wrapText="1"/>
    </xf>
    <xf numFmtId="0" fontId="13" fillId="37" borderId="48" xfId="518" applyFont="1" applyFill="1" applyBorder="1" applyAlignment="1">
      <alignment vertical="center" wrapText="1"/>
    </xf>
    <xf numFmtId="0" fontId="12" fillId="37" borderId="0" xfId="518" applyFill="1" applyAlignment="1">
      <alignment horizontal="justify" vertical="center" wrapText="1"/>
    </xf>
    <xf numFmtId="0" fontId="12" fillId="37" borderId="0" xfId="518" applyFill="1" applyAlignment="1">
      <alignment horizontal="justify" vertical="center"/>
    </xf>
    <xf numFmtId="0" fontId="12" fillId="37" borderId="0" xfId="513" applyFill="1"/>
    <xf numFmtId="0" fontId="13" fillId="37" borderId="61" xfId="518" applyFont="1" applyFill="1" applyBorder="1" applyAlignment="1">
      <alignment vertical="center" wrapText="1"/>
    </xf>
    <xf numFmtId="0" fontId="12" fillId="37" borderId="0" xfId="518" applyFont="1" applyFill="1" applyAlignment="1">
      <alignment horizontal="justify" vertical="center"/>
    </xf>
    <xf numFmtId="0" fontId="12" fillId="37" borderId="0" xfId="513" applyFont="1" applyFill="1"/>
    <xf numFmtId="0" fontId="17" fillId="37" borderId="51" xfId="518" applyFont="1" applyFill="1" applyBorder="1" applyAlignment="1">
      <alignment horizontal="center" vertical="center"/>
    </xf>
    <xf numFmtId="195" fontId="17" fillId="37" borderId="51" xfId="518" applyNumberFormat="1" applyFont="1" applyFill="1" applyBorder="1" applyAlignment="1">
      <alignment horizontal="center" vertical="center" wrapText="1"/>
    </xf>
    <xf numFmtId="176" fontId="17" fillId="37" borderId="64" xfId="518" applyNumberFormat="1" applyFont="1" applyFill="1" applyBorder="1" applyAlignment="1">
      <alignment horizontal="center" vertical="center" wrapText="1"/>
    </xf>
    <xf numFmtId="0" fontId="12" fillId="0" borderId="32" xfId="514" applyFont="1" applyFill="1" applyBorder="1" applyAlignment="1">
      <alignment horizontal="center" vertical="center"/>
    </xf>
    <xf numFmtId="0" fontId="12" fillId="0" borderId="34" xfId="518" applyFont="1" applyFill="1" applyBorder="1" applyAlignment="1">
      <alignment horizontal="justify" vertical="center"/>
    </xf>
    <xf numFmtId="196" fontId="12" fillId="0" borderId="34" xfId="347" applyNumberFormat="1" applyFont="1" applyFill="1" applyBorder="1" applyAlignment="1">
      <alignment horizontal="center" vertical="center"/>
    </xf>
    <xf numFmtId="2" fontId="12" fillId="0" borderId="34" xfId="518" applyNumberFormat="1" applyFont="1" applyFill="1" applyBorder="1" applyAlignment="1">
      <alignment horizontal="center" vertical="center" wrapText="1"/>
    </xf>
    <xf numFmtId="166" fontId="50" fillId="0" borderId="34" xfId="436" applyNumberFormat="1" applyFont="1" applyFill="1" applyBorder="1" applyAlignment="1">
      <alignment horizontal="right" vertical="center" wrapText="1"/>
    </xf>
    <xf numFmtId="177" fontId="12" fillId="0" borderId="59" xfId="518" applyNumberFormat="1" applyFont="1" applyFill="1" applyBorder="1" applyAlignment="1">
      <alignment vertical="center" wrapText="1"/>
    </xf>
    <xf numFmtId="2" fontId="12" fillId="0" borderId="46" xfId="518" applyNumberFormat="1" applyFont="1" applyFill="1" applyBorder="1" applyAlignment="1">
      <alignment horizontal="center" vertical="center" wrapText="1"/>
    </xf>
    <xf numFmtId="0" fontId="12" fillId="0" borderId="0" xfId="518" applyFont="1" applyFill="1" applyAlignment="1">
      <alignment horizontal="justify" vertical="center"/>
    </xf>
    <xf numFmtId="0" fontId="12" fillId="0" borderId="0" xfId="518" applyFont="1" applyFill="1" applyAlignment="1">
      <alignment horizontal="center" vertical="center"/>
    </xf>
    <xf numFmtId="2" fontId="12" fillId="0" borderId="10" xfId="518" applyNumberFormat="1" applyFont="1" applyFill="1" applyBorder="1" applyAlignment="1">
      <alignment horizontal="center" vertical="center"/>
    </xf>
    <xf numFmtId="225" fontId="17" fillId="35" borderId="29" xfId="518" applyNumberFormat="1" applyFont="1" applyFill="1" applyBorder="1" applyAlignment="1">
      <alignment vertical="center"/>
    </xf>
    <xf numFmtId="0" fontId="17" fillId="35" borderId="22" xfId="518" applyFont="1" applyFill="1" applyBorder="1" applyAlignment="1">
      <alignment vertical="center"/>
    </xf>
    <xf numFmtId="225" fontId="17" fillId="35" borderId="20" xfId="518" applyNumberFormat="1" applyFont="1" applyFill="1" applyBorder="1" applyAlignment="1">
      <alignment vertical="center"/>
    </xf>
    <xf numFmtId="10" fontId="17" fillId="35" borderId="20" xfId="518" applyNumberFormat="1" applyFont="1" applyFill="1" applyBorder="1" applyAlignment="1">
      <alignment horizontal="center" vertical="center"/>
    </xf>
    <xf numFmtId="0" fontId="73" fillId="37" borderId="0" xfId="513" applyFont="1" applyFill="1"/>
    <xf numFmtId="0" fontId="73" fillId="37" borderId="0" xfId="514" applyFont="1" applyFill="1"/>
    <xf numFmtId="0" fontId="73" fillId="37" borderId="0" xfId="514" applyFont="1" applyFill="1" applyAlignment="1">
      <alignment horizontal="center"/>
    </xf>
    <xf numFmtId="0" fontId="12" fillId="37" borderId="0" xfId="513" applyFill="1" applyAlignment="1">
      <alignment horizontal="center"/>
    </xf>
    <xf numFmtId="195" fontId="12" fillId="37" borderId="0" xfId="513" applyNumberFormat="1" applyFill="1" applyAlignment="1">
      <alignment horizontal="right"/>
    </xf>
    <xf numFmtId="195" fontId="12" fillId="37" borderId="0" xfId="513" applyNumberFormat="1" applyFill="1"/>
    <xf numFmtId="0" fontId="65" fillId="0" borderId="10" xfId="0" applyFont="1" applyFill="1" applyBorder="1" applyAlignment="1">
      <alignment horizontal="justify" vertical="center" wrapText="1"/>
    </xf>
    <xf numFmtId="0" fontId="64" fillId="0" borderId="12" xfId="0" applyFont="1" applyFill="1" applyBorder="1"/>
    <xf numFmtId="0" fontId="12" fillId="0" borderId="82" xfId="0" applyFont="1" applyBorder="1" applyAlignment="1">
      <alignment horizontal="left" vertical="center" wrapText="1"/>
    </xf>
    <xf numFmtId="0" fontId="64" fillId="0" borderId="0" xfId="619" applyFont="1" applyAlignment="1">
      <alignment vertical="center"/>
    </xf>
    <xf numFmtId="0" fontId="64" fillId="0" borderId="22" xfId="619" applyFont="1" applyBorder="1" applyAlignment="1">
      <alignment vertical="center"/>
    </xf>
    <xf numFmtId="0" fontId="9" fillId="0" borderId="28" xfId="619" applyBorder="1" applyAlignment="1">
      <alignment vertical="top" wrapText="1"/>
    </xf>
    <xf numFmtId="0" fontId="9" fillId="0" borderId="22" xfId="619" applyBorder="1" applyAlignment="1">
      <alignment vertical="top" wrapText="1"/>
    </xf>
    <xf numFmtId="0" fontId="18" fillId="0" borderId="36" xfId="620" applyFont="1" applyFill="1" applyBorder="1" applyAlignment="1">
      <alignment horizontal="center" vertical="center"/>
    </xf>
    <xf numFmtId="0" fontId="18" fillId="0" borderId="50" xfId="621" applyFont="1" applyFill="1" applyBorder="1" applyAlignment="1">
      <alignment horizontal="center" vertical="center"/>
    </xf>
    <xf numFmtId="176" fontId="18" fillId="35" borderId="34" xfId="622" applyNumberFormat="1" applyFont="1" applyFill="1" applyBorder="1" applyAlignment="1">
      <alignment horizontal="center" vertical="center"/>
    </xf>
    <xf numFmtId="176" fontId="18" fillId="35" borderId="62" xfId="622" applyNumberFormat="1" applyFont="1" applyFill="1" applyBorder="1" applyAlignment="1">
      <alignment horizontal="center" vertical="center"/>
    </xf>
    <xf numFmtId="176" fontId="18" fillId="35" borderId="59" xfId="622" applyNumberFormat="1" applyFont="1" applyFill="1" applyBorder="1" applyAlignment="1">
      <alignment horizontal="center" vertical="center"/>
    </xf>
    <xf numFmtId="0" fontId="9" fillId="0" borderId="33" xfId="622" applyFont="1" applyFill="1" applyBorder="1" applyAlignment="1">
      <alignment horizontal="center" vertical="center"/>
    </xf>
    <xf numFmtId="17" fontId="9" fillId="0" borderId="10" xfId="622" applyNumberFormat="1" applyFont="1" applyFill="1" applyBorder="1" applyAlignment="1">
      <alignment horizontal="center" vertical="center"/>
    </xf>
    <xf numFmtId="0" fontId="9" fillId="0" borderId="10" xfId="622" applyFont="1" applyFill="1" applyBorder="1" applyAlignment="1">
      <alignment horizontal="center" vertical="center"/>
    </xf>
    <xf numFmtId="2" fontId="9" fillId="0" borderId="10" xfId="622" applyNumberFormat="1" applyFont="1" applyFill="1" applyBorder="1" applyAlignment="1">
      <alignment horizontal="center" vertical="center"/>
    </xf>
    <xf numFmtId="185" fontId="9" fillId="0" borderId="10" xfId="622" applyNumberFormat="1" applyFont="1" applyFill="1" applyBorder="1" applyAlignment="1">
      <alignment horizontal="center" vertical="center"/>
    </xf>
    <xf numFmtId="0" fontId="64" fillId="0" borderId="59" xfId="619" applyFont="1" applyBorder="1" applyAlignment="1">
      <alignment vertical="center"/>
    </xf>
    <xf numFmtId="0" fontId="17" fillId="0" borderId="33" xfId="622" applyFont="1" applyFill="1" applyBorder="1" applyAlignment="1">
      <alignment horizontal="center" vertical="center"/>
    </xf>
    <xf numFmtId="17" fontId="17" fillId="0" borderId="10" xfId="622" applyNumberFormat="1" applyFont="1" applyFill="1" applyBorder="1" applyAlignment="1">
      <alignment horizontal="center" vertical="center"/>
    </xf>
    <xf numFmtId="0" fontId="17" fillId="0" borderId="10" xfId="622" applyFont="1" applyFill="1" applyBorder="1" applyAlignment="1">
      <alignment horizontal="center" vertical="center"/>
    </xf>
    <xf numFmtId="2" fontId="17" fillId="0" borderId="10" xfId="622" applyNumberFormat="1" applyFont="1" applyFill="1" applyBorder="1" applyAlignment="1">
      <alignment horizontal="center" vertical="center"/>
    </xf>
    <xf numFmtId="185" fontId="17" fillId="0" borderId="10" xfId="622" applyNumberFormat="1" applyFont="1" applyFill="1" applyBorder="1" applyAlignment="1">
      <alignment horizontal="center" vertical="center"/>
    </xf>
    <xf numFmtId="1" fontId="17" fillId="0" borderId="10" xfId="622" applyNumberFormat="1" applyFont="1" applyFill="1" applyBorder="1" applyAlignment="1">
      <alignment horizontal="center" vertical="center"/>
    </xf>
    <xf numFmtId="180" fontId="12" fillId="0" borderId="54" xfId="0" applyNumberFormat="1" applyFont="1" applyBorder="1" applyAlignment="1">
      <alignment horizontal="center" vertical="center"/>
    </xf>
    <xf numFmtId="180" fontId="12" fillId="0" borderId="57" xfId="0" applyNumberFormat="1" applyFont="1" applyBorder="1" applyAlignment="1">
      <alignment horizontal="right" vertical="center"/>
    </xf>
    <xf numFmtId="180" fontId="12" fillId="35" borderId="12" xfId="512" applyNumberFormat="1" applyFont="1" applyFill="1" applyBorder="1" applyAlignment="1">
      <alignment horizontal="right" vertical="center"/>
    </xf>
    <xf numFmtId="180" fontId="12" fillId="0" borderId="12" xfId="512" applyNumberFormat="1" applyFont="1" applyBorder="1" applyAlignment="1">
      <alignment horizontal="right" vertical="center"/>
    </xf>
    <xf numFmtId="180" fontId="12" fillId="0" borderId="10" xfId="431" applyNumberFormat="1" applyFont="1" applyFill="1" applyBorder="1" applyAlignment="1">
      <alignment horizontal="center" vertical="center"/>
    </xf>
    <xf numFmtId="180" fontId="12" fillId="0" borderId="12" xfId="512" applyNumberFormat="1" applyFont="1" applyFill="1" applyBorder="1" applyAlignment="1">
      <alignment horizontal="right" vertical="center"/>
    </xf>
    <xf numFmtId="0" fontId="84" fillId="0" borderId="0" xfId="623" applyFont="1"/>
    <xf numFmtId="0" fontId="85" fillId="0" borderId="0" xfId="623" applyFont="1" applyAlignment="1">
      <alignment horizontal="center" vertical="center"/>
    </xf>
    <xf numFmtId="0" fontId="85" fillId="0" borderId="0" xfId="623" applyFont="1"/>
    <xf numFmtId="0" fontId="84" fillId="0" borderId="108" xfId="623" applyFont="1" applyBorder="1"/>
    <xf numFmtId="0" fontId="84" fillId="0" borderId="109" xfId="623" applyFont="1" applyBorder="1"/>
    <xf numFmtId="0" fontId="84" fillId="0" borderId="109" xfId="623" applyFont="1" applyBorder="1" applyAlignment="1">
      <alignment horizontal="center" vertical="center"/>
    </xf>
    <xf numFmtId="0" fontId="84" fillId="0" borderId="109" xfId="623" applyFont="1" applyBorder="1" applyAlignment="1">
      <alignment horizontal="center"/>
    </xf>
    <xf numFmtId="0" fontId="84" fillId="0" borderId="110" xfId="623" applyFont="1" applyBorder="1"/>
    <xf numFmtId="0" fontId="84" fillId="53" borderId="110" xfId="623" applyFont="1" applyFill="1" applyBorder="1"/>
    <xf numFmtId="0" fontId="84" fillId="0" borderId="0" xfId="623" applyFont="1" applyFill="1"/>
    <xf numFmtId="0" fontId="84" fillId="0" borderId="110" xfId="623" applyFont="1" applyFill="1" applyBorder="1"/>
    <xf numFmtId="0" fontId="85" fillId="0" borderId="0" xfId="623" applyFont="1" applyFill="1"/>
    <xf numFmtId="0" fontId="86" fillId="0" borderId="36" xfId="626" applyFont="1" applyBorder="1" applyAlignment="1">
      <alignment horizontal="center" vertical="center" wrapText="1"/>
    </xf>
    <xf numFmtId="0" fontId="84" fillId="0" borderId="106" xfId="625" applyFont="1" applyBorder="1" applyAlignment="1">
      <alignment horizontal="center" vertical="center"/>
    </xf>
    <xf numFmtId="165" fontId="84" fillId="0" borderId="92" xfId="628" applyNumberFormat="1" applyFont="1" applyBorder="1" applyAlignment="1">
      <alignment vertical="center" wrapText="1"/>
    </xf>
    <xf numFmtId="0" fontId="84" fillId="0" borderId="10" xfId="626" applyFont="1" applyBorder="1" applyAlignment="1">
      <alignment horizontal="center" vertical="center"/>
    </xf>
    <xf numFmtId="43" fontId="84" fillId="0" borderId="10" xfId="249" applyFont="1" applyBorder="1" applyAlignment="1">
      <alignment horizontal="left" vertical="center" wrapText="1"/>
    </xf>
    <xf numFmtId="165" fontId="84" fillId="0" borderId="10" xfId="628" applyNumberFormat="1" applyFont="1" applyBorder="1" applyAlignment="1">
      <alignment horizontal="right" vertical="center" wrapText="1"/>
    </xf>
    <xf numFmtId="165" fontId="86" fillId="0" borderId="92" xfId="628" applyNumberFormat="1" applyFont="1" applyBorder="1" applyAlignment="1">
      <alignment vertical="center" wrapText="1"/>
    </xf>
    <xf numFmtId="0" fontId="87" fillId="0" borderId="0" xfId="623" applyFont="1"/>
    <xf numFmtId="225" fontId="86" fillId="0" borderId="0" xfId="631" applyNumberFormat="1" applyFont="1" applyAlignment="1">
      <alignment vertical="center"/>
    </xf>
    <xf numFmtId="0" fontId="84" fillId="0" borderId="0" xfId="469" applyFont="1"/>
    <xf numFmtId="0" fontId="84" fillId="0" borderId="0" xfId="469" applyFont="1" applyAlignment="1">
      <alignment horizontal="center" vertical="center"/>
    </xf>
    <xf numFmtId="180" fontId="84" fillId="0" borderId="59" xfId="632" applyNumberFormat="1" applyFont="1" applyBorder="1" applyAlignment="1">
      <alignment vertical="center"/>
    </xf>
    <xf numFmtId="180" fontId="88" fillId="0" borderId="59" xfId="632" applyNumberFormat="1" applyFont="1" applyBorder="1" applyAlignment="1">
      <alignment vertical="center"/>
    </xf>
    <xf numFmtId="0" fontId="84" fillId="0" borderId="0" xfId="469" applyFont="1" applyAlignment="1">
      <alignment horizontal="center"/>
    </xf>
    <xf numFmtId="2" fontId="84" fillId="0" borderId="0" xfId="469" applyNumberFormat="1" applyFont="1"/>
    <xf numFmtId="228" fontId="84" fillId="0" borderId="0" xfId="632" applyNumberFormat="1" applyFont="1"/>
    <xf numFmtId="39" fontId="86" fillId="0" borderId="0" xfId="632" applyNumberFormat="1" applyFont="1" applyAlignment="1">
      <alignment vertical="center"/>
    </xf>
    <xf numFmtId="225" fontId="86" fillId="53" borderId="10" xfId="633" applyNumberFormat="1" applyFont="1" applyFill="1" applyBorder="1" applyAlignment="1">
      <alignment horizontal="center" vertical="center"/>
    </xf>
    <xf numFmtId="0" fontId="55" fillId="0" borderId="0" xfId="623" applyFont="1"/>
    <xf numFmtId="0" fontId="85" fillId="0" borderId="0" xfId="623" applyFont="1" applyAlignment="1">
      <alignment horizontal="center"/>
    </xf>
    <xf numFmtId="0" fontId="11" fillId="0" borderId="0" xfId="636" applyFont="1"/>
    <xf numFmtId="0" fontId="9" fillId="0" borderId="37" xfId="636" applyFont="1" applyBorder="1" applyAlignment="1">
      <alignment horizontal="center" vertical="center" wrapText="1"/>
    </xf>
    <xf numFmtId="0" fontId="17" fillId="0" borderId="27" xfId="636" applyFont="1" applyBorder="1" applyAlignment="1">
      <alignment vertical="center" wrapText="1"/>
    </xf>
    <xf numFmtId="0" fontId="17" fillId="0" borderId="48" xfId="636" applyFont="1" applyBorder="1" applyAlignment="1">
      <alignment vertical="center" wrapText="1"/>
    </xf>
    <xf numFmtId="0" fontId="9" fillId="0" borderId="0" xfId="627" applyFont="1"/>
    <xf numFmtId="10" fontId="9" fillId="0" borderId="0" xfId="637" applyNumberFormat="1" applyFont="1"/>
    <xf numFmtId="0" fontId="9" fillId="0" borderId="0" xfId="627" applyFont="1" applyAlignment="1">
      <alignment horizontal="center"/>
    </xf>
    <xf numFmtId="0" fontId="17" fillId="0" borderId="0" xfId="636" applyFont="1" applyBorder="1" applyAlignment="1">
      <alignment horizontal="center" vertical="center" wrapText="1"/>
    </xf>
    <xf numFmtId="0" fontId="17" fillId="0" borderId="60" xfId="636" applyFont="1" applyBorder="1" applyAlignment="1">
      <alignment horizontal="center" vertical="center" wrapText="1"/>
    </xf>
    <xf numFmtId="0" fontId="17" fillId="0" borderId="60" xfId="636" applyFont="1" applyBorder="1" applyAlignment="1">
      <alignment vertical="center" wrapText="1"/>
    </xf>
    <xf numFmtId="0" fontId="17" fillId="0" borderId="41" xfId="636" applyFont="1" applyBorder="1" applyAlignment="1">
      <alignment horizontal="center" vertical="center" wrapText="1"/>
    </xf>
    <xf numFmtId="0" fontId="17" fillId="0" borderId="28" xfId="636" applyFont="1" applyBorder="1" applyAlignment="1">
      <alignment horizontal="center" vertical="center" wrapText="1"/>
    </xf>
    <xf numFmtId="0" fontId="17" fillId="0" borderId="61" xfId="636" applyFont="1" applyBorder="1" applyAlignment="1">
      <alignment horizontal="center" vertical="center" wrapText="1"/>
    </xf>
    <xf numFmtId="0" fontId="18" fillId="0" borderId="0" xfId="636" applyFont="1"/>
    <xf numFmtId="0" fontId="17" fillId="0" borderId="44" xfId="636" applyFont="1" applyFill="1" applyBorder="1" applyAlignment="1">
      <alignment horizontal="center" vertical="center" wrapText="1"/>
    </xf>
    <xf numFmtId="10" fontId="21" fillId="0" borderId="22" xfId="636" applyNumberFormat="1" applyFont="1" applyFill="1" applyBorder="1" applyAlignment="1">
      <alignment horizontal="center" vertical="center" wrapText="1"/>
    </xf>
    <xf numFmtId="10" fontId="21" fillId="0" borderId="64" xfId="636" applyNumberFormat="1" applyFont="1" applyFill="1" applyBorder="1" applyAlignment="1">
      <alignment horizontal="center" vertical="center" wrapText="1"/>
    </xf>
    <xf numFmtId="0" fontId="9" fillId="0" borderId="44" xfId="636" applyFont="1" applyFill="1" applyBorder="1" applyAlignment="1">
      <alignment horizontal="center" vertical="center" wrapText="1"/>
    </xf>
    <xf numFmtId="0" fontId="17" fillId="0" borderId="86" xfId="636" applyFont="1" applyFill="1" applyBorder="1" applyAlignment="1">
      <alignment horizontal="center" vertical="center" wrapText="1"/>
    </xf>
    <xf numFmtId="0" fontId="17" fillId="0" borderId="51" xfId="636" applyFont="1" applyFill="1" applyBorder="1" applyAlignment="1">
      <alignment vertical="center" wrapText="1"/>
    </xf>
    <xf numFmtId="0" fontId="80" fillId="0" borderId="0" xfId="638" applyFont="1" applyAlignment="1">
      <alignment horizontal="center" vertical="center"/>
    </xf>
    <xf numFmtId="0" fontId="9" fillId="0" borderId="34" xfId="638" applyFont="1" applyBorder="1" applyAlignment="1">
      <alignment horizontal="justify" vertical="center" wrapText="1"/>
    </xf>
    <xf numFmtId="165" fontId="9" fillId="0" borderId="10" xfId="638" applyNumberFormat="1" applyFont="1" applyFill="1" applyBorder="1" applyAlignment="1">
      <alignment horizontal="center" vertical="center"/>
    </xf>
    <xf numFmtId="219" fontId="19" fillId="0" borderId="10" xfId="388" applyNumberFormat="1" applyFont="1" applyFill="1" applyBorder="1" applyAlignment="1">
      <alignment horizontal="center" vertical="center" wrapText="1"/>
    </xf>
    <xf numFmtId="219" fontId="91" fillId="0" borderId="10" xfId="388" applyNumberFormat="1" applyFont="1" applyFill="1" applyBorder="1" applyAlignment="1">
      <alignment horizontal="center" vertical="center" wrapText="1"/>
    </xf>
    <xf numFmtId="0" fontId="9" fillId="0" borderId="36" xfId="638" applyFont="1" applyBorder="1" applyAlignment="1">
      <alignment horizontal="justify" vertical="center" wrapText="1"/>
    </xf>
    <xf numFmtId="0" fontId="9" fillId="0" borderId="51" xfId="638" applyFont="1" applyFill="1" applyBorder="1" applyAlignment="1">
      <alignment horizontal="justify" vertical="center" wrapText="1"/>
    </xf>
    <xf numFmtId="10" fontId="18" fillId="0" borderId="63" xfId="634" applyNumberFormat="1" applyFont="1" applyFill="1" applyBorder="1" applyAlignment="1">
      <alignment horizontal="center" vertical="center" wrapText="1"/>
    </xf>
    <xf numFmtId="43" fontId="18" fillId="0" borderId="20" xfId="639" applyFont="1" applyFill="1" applyBorder="1" applyAlignment="1">
      <alignment horizontal="center" vertical="center" wrapText="1"/>
    </xf>
    <xf numFmtId="9" fontId="91" fillId="0" borderId="113" xfId="640" applyFont="1" applyFill="1" applyBorder="1" applyAlignment="1">
      <alignment horizontal="center" vertical="center"/>
    </xf>
    <xf numFmtId="10" fontId="18" fillId="0" borderId="11" xfId="634" applyNumberFormat="1" applyFont="1" applyFill="1" applyBorder="1" applyAlignment="1">
      <alignment horizontal="center" vertical="center" wrapText="1"/>
    </xf>
    <xf numFmtId="9" fontId="91" fillId="0" borderId="114" xfId="640" applyFont="1" applyFill="1" applyBorder="1" applyAlignment="1">
      <alignment horizontal="center" vertical="center"/>
    </xf>
    <xf numFmtId="9" fontId="91" fillId="0" borderId="115" xfId="640" applyFont="1" applyFill="1" applyBorder="1" applyAlignment="1">
      <alignment horizontal="center" vertical="center"/>
    </xf>
    <xf numFmtId="0" fontId="9" fillId="0" borderId="34" xfId="638" applyFont="1" applyFill="1" applyBorder="1" applyAlignment="1">
      <alignment vertical="center" wrapText="1"/>
    </xf>
    <xf numFmtId="9" fontId="91" fillId="0" borderId="116" xfId="640" applyFont="1" applyFill="1" applyBorder="1" applyAlignment="1">
      <alignment horizontal="center" vertical="center"/>
    </xf>
    <xf numFmtId="0" fontId="9" fillId="0" borderId="10" xfId="638" applyFont="1" applyFill="1" applyBorder="1" applyAlignment="1">
      <alignment vertical="center" wrapText="1"/>
    </xf>
    <xf numFmtId="9" fontId="91" fillId="0" borderId="117" xfId="640" applyFont="1" applyFill="1" applyBorder="1" applyAlignment="1">
      <alignment horizontal="center" vertical="center"/>
    </xf>
    <xf numFmtId="10" fontId="91" fillId="0" borderId="113" xfId="640" applyNumberFormat="1" applyFont="1" applyFill="1" applyBorder="1" applyAlignment="1">
      <alignment horizontal="center" vertical="center"/>
    </xf>
    <xf numFmtId="10" fontId="91" fillId="0" borderId="114" xfId="640" applyNumberFormat="1" applyFont="1" applyFill="1" applyBorder="1" applyAlignment="1">
      <alignment horizontal="center" vertical="center"/>
    </xf>
    <xf numFmtId="0" fontId="9" fillId="0" borderId="36" xfId="638" applyFont="1" applyFill="1" applyBorder="1" applyAlignment="1">
      <alignment vertical="center" wrapText="1"/>
    </xf>
    <xf numFmtId="10" fontId="91" fillId="0" borderId="117" xfId="640" applyNumberFormat="1" applyFont="1" applyFill="1" applyBorder="1" applyAlignment="1">
      <alignment horizontal="center" vertical="center"/>
    </xf>
    <xf numFmtId="10" fontId="91" fillId="0" borderId="116" xfId="640" applyNumberFormat="1" applyFont="1" applyFill="1" applyBorder="1" applyAlignment="1">
      <alignment horizontal="center" vertical="center"/>
    </xf>
    <xf numFmtId="0" fontId="9" fillId="0" borderId="0" xfId="636" applyFont="1"/>
    <xf numFmtId="0" fontId="9" fillId="0" borderId="10" xfId="638" applyFont="1" applyBorder="1" applyAlignment="1">
      <alignment horizontal="justify" vertical="center" wrapText="1"/>
    </xf>
    <xf numFmtId="10" fontId="18" fillId="0" borderId="93" xfId="634" applyNumberFormat="1" applyFont="1" applyFill="1" applyBorder="1" applyAlignment="1">
      <alignment horizontal="center" vertical="center" wrapText="1"/>
    </xf>
    <xf numFmtId="0" fontId="18" fillId="0" borderId="0" xfId="636" applyFont="1" applyFill="1" applyBorder="1" applyAlignment="1">
      <alignment horizontal="left" vertical="center" wrapText="1"/>
    </xf>
    <xf numFmtId="0" fontId="9" fillId="0" borderId="0" xfId="638" applyFont="1" applyBorder="1" applyAlignment="1">
      <alignment horizontal="left"/>
    </xf>
    <xf numFmtId="10" fontId="18" fillId="0" borderId="0" xfId="634" applyNumberFormat="1" applyFont="1" applyFill="1" applyBorder="1" applyAlignment="1">
      <alignment horizontal="center" vertical="center" wrapText="1"/>
    </xf>
    <xf numFmtId="0" fontId="9" fillId="0" borderId="0" xfId="636" applyFont="1" applyAlignment="1">
      <alignment horizontal="center" vertical="center" wrapText="1"/>
    </xf>
    <xf numFmtId="0" fontId="9" fillId="0" borderId="0" xfId="636" applyFont="1" applyAlignment="1">
      <alignment horizontal="left" vertical="center" wrapText="1"/>
    </xf>
    <xf numFmtId="0" fontId="17" fillId="0" borderId="20" xfId="636" applyFont="1" applyBorder="1" applyAlignment="1">
      <alignment horizontal="center" vertical="center" wrapText="1"/>
    </xf>
    <xf numFmtId="10" fontId="11" fillId="0" borderId="0" xfId="636" applyNumberFormat="1" applyFont="1"/>
    <xf numFmtId="221" fontId="9" fillId="0" borderId="0" xfId="627" applyNumberFormat="1" applyFont="1"/>
    <xf numFmtId="217" fontId="18" fillId="0" borderId="0" xfId="636" applyNumberFormat="1" applyFont="1" applyBorder="1" applyAlignment="1">
      <alignment horizontal="center"/>
    </xf>
    <xf numFmtId="217" fontId="11" fillId="0" borderId="0" xfId="636" applyNumberFormat="1" applyFont="1" applyAlignment="1">
      <alignment horizontal="center" vertical="center"/>
    </xf>
    <xf numFmtId="10" fontId="11" fillId="0" borderId="0" xfId="642" applyNumberFormat="1" applyFont="1" applyFill="1" applyAlignment="1">
      <alignment horizontal="center" vertical="center"/>
    </xf>
    <xf numFmtId="165" fontId="9" fillId="0" borderId="0" xfId="627" applyNumberFormat="1" applyFont="1"/>
    <xf numFmtId="0" fontId="17" fillId="0" borderId="0" xfId="636" applyFont="1" applyAlignment="1">
      <alignment horizontal="center" vertical="center" wrapText="1"/>
    </xf>
    <xf numFmtId="223" fontId="9" fillId="0" borderId="0" xfId="627" applyNumberFormat="1" applyFont="1"/>
    <xf numFmtId="220" fontId="9" fillId="0" borderId="0" xfId="627" applyNumberFormat="1" applyFont="1"/>
    <xf numFmtId="217" fontId="11" fillId="0" borderId="0" xfId="636" applyNumberFormat="1" applyFont="1" applyBorder="1" applyAlignment="1">
      <alignment horizontal="center" vertical="center"/>
    </xf>
    <xf numFmtId="217" fontId="11" fillId="0" borderId="0" xfId="636" applyNumberFormat="1" applyFont="1"/>
    <xf numFmtId="221" fontId="11" fillId="0" borderId="0" xfId="636" applyNumberFormat="1" applyFont="1"/>
    <xf numFmtId="43" fontId="9" fillId="0" borderId="0" xfId="639" applyFont="1"/>
    <xf numFmtId="224" fontId="11" fillId="0" borderId="0" xfId="636" applyNumberFormat="1" applyFont="1"/>
    <xf numFmtId="164" fontId="11" fillId="0" borderId="0" xfId="349" applyFont="1"/>
    <xf numFmtId="0" fontId="94" fillId="0" borderId="0" xfId="636" applyFont="1" applyAlignment="1">
      <alignment horizontal="left" vertical="center" wrapText="1"/>
    </xf>
    <xf numFmtId="220" fontId="93" fillId="0" borderId="0" xfId="636" applyNumberFormat="1" applyFont="1"/>
    <xf numFmtId="0" fontId="9" fillId="0" borderId="0" xfId="638"/>
    <xf numFmtId="10" fontId="18" fillId="0" borderId="63" xfId="640" applyNumberFormat="1" applyFont="1" applyFill="1" applyBorder="1" applyAlignment="1">
      <alignment horizontal="center" vertical="center" wrapText="1"/>
    </xf>
    <xf numFmtId="0" fontId="9" fillId="0" borderId="0" xfId="638" applyFont="1"/>
    <xf numFmtId="43" fontId="18" fillId="0" borderId="71" xfId="639" applyFont="1" applyFill="1" applyBorder="1" applyAlignment="1">
      <alignment horizontal="center" vertical="center" wrapText="1"/>
    </xf>
    <xf numFmtId="10" fontId="18" fillId="0" borderId="11" xfId="640" applyNumberFormat="1" applyFont="1" applyFill="1" applyBorder="1" applyAlignment="1">
      <alignment horizontal="center" vertical="center" wrapText="1"/>
    </xf>
    <xf numFmtId="10" fontId="77" fillId="0" borderId="0" xfId="642" applyNumberFormat="1" applyFont="1" applyFill="1" applyAlignment="1">
      <alignment horizontal="center" vertical="center"/>
    </xf>
    <xf numFmtId="217" fontId="77" fillId="0" borderId="0" xfId="636" applyNumberFormat="1" applyFont="1" applyAlignment="1">
      <alignment horizontal="center" vertical="center"/>
    </xf>
    <xf numFmtId="217" fontId="77" fillId="0" borderId="20" xfId="636" applyNumberFormat="1" applyFont="1" applyBorder="1" applyAlignment="1">
      <alignment horizontal="center" vertical="center"/>
    </xf>
    <xf numFmtId="217" fontId="77" fillId="0" borderId="0" xfId="636" applyNumberFormat="1" applyFont="1" applyBorder="1" applyAlignment="1">
      <alignment horizontal="center" vertical="center"/>
    </xf>
    <xf numFmtId="0" fontId="95" fillId="0" borderId="0" xfId="636" applyFont="1" applyAlignment="1">
      <alignment horizontal="left" vertical="center" wrapText="1"/>
    </xf>
    <xf numFmtId="0" fontId="9" fillId="0" borderId="10" xfId="638" applyFont="1" applyBorder="1"/>
    <xf numFmtId="178" fontId="9" fillId="0" borderId="0" xfId="638" applyNumberFormat="1" applyFont="1"/>
    <xf numFmtId="0" fontId="92" fillId="0" borderId="34" xfId="638" applyFont="1" applyFill="1" applyBorder="1" applyAlignment="1">
      <alignment horizontal="justify" vertical="center" wrapText="1"/>
    </xf>
    <xf numFmtId="0" fontId="92" fillId="0" borderId="36" xfId="638" applyFont="1" applyFill="1" applyBorder="1" applyAlignment="1">
      <alignment horizontal="justify" vertical="center" wrapText="1"/>
    </xf>
    <xf numFmtId="0" fontId="89" fillId="0" borderId="46" xfId="638" applyFont="1" applyFill="1" applyBorder="1" applyAlignment="1">
      <alignment horizontal="justify" vertical="center" wrapText="1"/>
    </xf>
    <xf numFmtId="0" fontId="89" fillId="0" borderId="10" xfId="638" applyFont="1" applyFill="1" applyBorder="1" applyAlignment="1">
      <alignment horizontal="justify" vertical="center" wrapText="1"/>
    </xf>
    <xf numFmtId="0" fontId="89" fillId="0" borderId="36" xfId="638" applyFont="1" applyFill="1" applyBorder="1" applyAlignment="1">
      <alignment horizontal="justify" vertical="center" wrapText="1"/>
    </xf>
    <xf numFmtId="0" fontId="9" fillId="0" borderId="34" xfId="638" applyFont="1" applyFill="1" applyBorder="1" applyAlignment="1">
      <alignment horizontal="justify" vertical="center" wrapText="1"/>
    </xf>
    <xf numFmtId="0" fontId="9" fillId="0" borderId="31" xfId="638" applyFont="1" applyFill="1" applyBorder="1" applyAlignment="1">
      <alignment horizontal="justify" vertical="center" wrapText="1"/>
    </xf>
    <xf numFmtId="0" fontId="9" fillId="0" borderId="10" xfId="638" applyFont="1" applyFill="1" applyBorder="1" applyAlignment="1">
      <alignment horizontal="justify" vertical="center" wrapText="1"/>
    </xf>
    <xf numFmtId="0" fontId="9" fillId="0" borderId="36" xfId="638" applyFont="1" applyFill="1" applyBorder="1" applyAlignment="1">
      <alignment horizontal="justify" vertical="center" wrapText="1"/>
    </xf>
    <xf numFmtId="0" fontId="9" fillId="0" borderId="34" xfId="636" applyFont="1" applyFill="1" applyBorder="1" applyAlignment="1">
      <alignment horizontal="justify" vertical="center" wrapText="1"/>
    </xf>
    <xf numFmtId="0" fontId="9" fillId="0" borderId="10" xfId="636" applyFont="1" applyFill="1" applyBorder="1" applyAlignment="1">
      <alignment horizontal="justify" vertical="center" wrapText="1"/>
    </xf>
    <xf numFmtId="0" fontId="9" fillId="0" borderId="36" xfId="636" applyFont="1" applyFill="1" applyBorder="1" applyAlignment="1">
      <alignment horizontal="justify" vertical="center" wrapText="1"/>
    </xf>
    <xf numFmtId="0" fontId="85" fillId="0" borderId="112" xfId="623" applyFont="1" applyBorder="1"/>
    <xf numFmtId="0" fontId="9" fillId="0" borderId="0" xfId="0" applyFont="1" applyAlignment="1">
      <alignment horizontal="center" vertical="center"/>
    </xf>
    <xf numFmtId="183" fontId="11" fillId="0" borderId="10" xfId="511" applyNumberFormat="1" applyFont="1" applyFill="1" applyBorder="1" applyAlignment="1">
      <alignment horizontal="center" vertical="center"/>
    </xf>
    <xf numFmtId="0" fontId="9" fillId="0" borderId="0" xfId="0" applyFont="1" applyAlignment="1">
      <alignment vertical="center"/>
    </xf>
    <xf numFmtId="180" fontId="84" fillId="0" borderId="59" xfId="632" applyNumberFormat="1" applyFont="1" applyFill="1" applyBorder="1" applyAlignment="1">
      <alignment vertical="center"/>
    </xf>
    <xf numFmtId="0" fontId="19" fillId="0" borderId="0" xfId="0" applyFont="1"/>
    <xf numFmtId="0" fontId="12" fillId="0" borderId="0" xfId="513" applyFont="1" applyFill="1"/>
    <xf numFmtId="0" fontId="11" fillId="35" borderId="10" xfId="511" applyFont="1" applyFill="1" applyBorder="1" applyAlignment="1" applyProtection="1">
      <alignment horizontal="center" vertical="center" wrapText="1"/>
    </xf>
    <xf numFmtId="0" fontId="61" fillId="35" borderId="10" xfId="511" applyFont="1" applyFill="1" applyBorder="1" applyAlignment="1" applyProtection="1">
      <alignment horizontal="center" vertical="center" wrapText="1"/>
    </xf>
    <xf numFmtId="0" fontId="21" fillId="35" borderId="10" xfId="511" applyFont="1" applyFill="1" applyBorder="1" applyAlignment="1" applyProtection="1">
      <alignment horizontal="center" vertical="center" wrapText="1"/>
    </xf>
    <xf numFmtId="0" fontId="18" fillId="0" borderId="19" xfId="621" applyFont="1" applyFill="1" applyBorder="1" applyAlignment="1" applyProtection="1">
      <alignment vertical="center"/>
    </xf>
    <xf numFmtId="0" fontId="11" fillId="0" borderId="10" xfId="621" applyFont="1" applyFill="1" applyBorder="1" applyAlignment="1" applyProtection="1">
      <alignment vertical="center" wrapText="1"/>
    </xf>
    <xf numFmtId="0" fontId="17" fillId="0" borderId="50" xfId="0" applyFont="1" applyBorder="1" applyAlignment="1">
      <alignment horizontal="center" vertical="center"/>
    </xf>
    <xf numFmtId="4" fontId="17" fillId="0" borderId="12" xfId="512" applyNumberFormat="1" applyFont="1" applyBorder="1" applyAlignment="1">
      <alignment horizontal="center" vertical="center"/>
    </xf>
    <xf numFmtId="0" fontId="17" fillId="0" borderId="12" xfId="512" applyFont="1" applyBorder="1" applyAlignment="1">
      <alignment horizontal="center" vertical="center"/>
    </xf>
    <xf numFmtId="225" fontId="86" fillId="53" borderId="62" xfId="633" applyNumberFormat="1" applyFont="1" applyFill="1" applyBorder="1" applyAlignment="1">
      <alignment horizontal="center" vertical="center"/>
    </xf>
    <xf numFmtId="225" fontId="86" fillId="53" borderId="36" xfId="633" applyNumberFormat="1" applyFont="1" applyFill="1" applyBorder="1" applyAlignment="1">
      <alignment horizontal="center" vertical="center"/>
    </xf>
    <xf numFmtId="0" fontId="84" fillId="0" borderId="0" xfId="623" applyFont="1" applyBorder="1"/>
    <xf numFmtId="0" fontId="84" fillId="0" borderId="0" xfId="623" applyFont="1" applyBorder="1" applyAlignment="1">
      <alignment horizontal="center" vertical="center"/>
    </xf>
    <xf numFmtId="0" fontId="84" fillId="0" borderId="0" xfId="623" applyFont="1" applyBorder="1" applyAlignment="1">
      <alignment horizontal="center"/>
    </xf>
    <xf numFmtId="0" fontId="84" fillId="0" borderId="0" xfId="635" applyNumberFormat="1" applyFont="1" applyBorder="1"/>
    <xf numFmtId="0" fontId="85" fillId="0" borderId="110" xfId="623" applyFont="1" applyBorder="1"/>
    <xf numFmtId="0" fontId="85" fillId="0" borderId="119" xfId="623" applyFont="1" applyBorder="1"/>
    <xf numFmtId="0" fontId="85" fillId="0" borderId="119" xfId="623" applyFont="1" applyBorder="1" applyAlignment="1">
      <alignment horizontal="center" vertical="center"/>
    </xf>
    <xf numFmtId="0" fontId="85" fillId="0" borderId="119" xfId="623" applyFont="1" applyBorder="1" applyAlignment="1">
      <alignment horizontal="center"/>
    </xf>
    <xf numFmtId="165" fontId="86" fillId="0" borderId="60" xfId="628" applyNumberFormat="1" applyFont="1" applyBorder="1" applyAlignment="1">
      <alignment vertical="center" wrapText="1"/>
    </xf>
    <xf numFmtId="226" fontId="86" fillId="55" borderId="52" xfId="625" applyNumberFormat="1" applyFont="1" applyFill="1" applyBorder="1" applyAlignment="1">
      <alignment vertical="center"/>
    </xf>
    <xf numFmtId="226" fontId="86" fillId="0" borderId="60" xfId="625" applyNumberFormat="1" applyFont="1" applyFill="1" applyBorder="1" applyAlignment="1">
      <alignment vertical="center"/>
    </xf>
    <xf numFmtId="0" fontId="87" fillId="0" borderId="0" xfId="623" applyFont="1" applyFill="1"/>
    <xf numFmtId="43" fontId="18" fillId="0" borderId="87" xfId="639" applyFont="1" applyFill="1" applyBorder="1" applyAlignment="1">
      <alignment horizontal="center" vertical="center" wrapText="1"/>
    </xf>
    <xf numFmtId="0" fontId="86" fillId="0" borderId="0" xfId="625" applyNumberFormat="1" applyFont="1" applyFill="1" applyBorder="1" applyAlignment="1">
      <alignment horizontal="right" vertical="center" wrapText="1"/>
    </xf>
    <xf numFmtId="180" fontId="84" fillId="0" borderId="60" xfId="632" applyNumberFormat="1" applyFont="1" applyFill="1" applyBorder="1" applyAlignment="1">
      <alignment vertical="center"/>
    </xf>
    <xf numFmtId="0" fontId="72" fillId="0" borderId="0" xfId="619" applyFont="1" applyFill="1" applyAlignment="1">
      <alignment vertical="center"/>
    </xf>
    <xf numFmtId="0" fontId="18" fillId="56" borderId="59" xfId="622" applyFont="1" applyFill="1" applyBorder="1" applyAlignment="1">
      <alignment horizontal="center" vertical="center"/>
    </xf>
    <xf numFmtId="0" fontId="64" fillId="0" borderId="0" xfId="619" applyFont="1" applyBorder="1" applyAlignment="1">
      <alignment vertical="center"/>
    </xf>
    <xf numFmtId="176" fontId="17" fillId="56" borderId="59" xfId="622" applyNumberFormat="1" applyFont="1" applyFill="1" applyBorder="1" applyAlignment="1">
      <alignment horizontal="center" vertical="center"/>
    </xf>
    <xf numFmtId="0" fontId="28" fillId="0" borderId="59" xfId="619" applyFont="1" applyBorder="1" applyAlignment="1">
      <alignment vertical="center"/>
    </xf>
    <xf numFmtId="218" fontId="18" fillId="0" borderId="19" xfId="511" applyNumberFormat="1" applyFont="1" applyFill="1" applyBorder="1" applyAlignment="1" applyProtection="1">
      <alignment vertical="center"/>
    </xf>
    <xf numFmtId="218" fontId="18" fillId="0" borderId="12" xfId="511" applyNumberFormat="1" applyFont="1" applyFill="1" applyBorder="1" applyAlignment="1" applyProtection="1">
      <alignment vertical="center"/>
    </xf>
    <xf numFmtId="218" fontId="18" fillId="0" borderId="11" xfId="511" applyNumberFormat="1" applyFont="1" applyFill="1" applyBorder="1" applyAlignment="1" applyProtection="1">
      <alignment horizontal="left" vertical="center"/>
    </xf>
    <xf numFmtId="218" fontId="17" fillId="0" borderId="11" xfId="589" applyNumberFormat="1" applyFont="1" applyFill="1" applyBorder="1" applyAlignment="1" applyProtection="1">
      <alignment horizontal="center" vertical="center"/>
    </xf>
    <xf numFmtId="218" fontId="18" fillId="0" borderId="10" xfId="511" applyNumberFormat="1" applyFont="1" applyFill="1" applyBorder="1" applyAlignment="1" applyProtection="1">
      <alignment horizontal="center" vertical="center"/>
    </xf>
    <xf numFmtId="218" fontId="25" fillId="0" borderId="11" xfId="511" applyNumberFormat="1" applyFont="1" applyFill="1" applyBorder="1" applyAlignment="1" applyProtection="1">
      <alignment horizontal="left" vertical="center"/>
    </xf>
    <xf numFmtId="218" fontId="27" fillId="0" borderId="10" xfId="511" applyNumberFormat="1" applyFont="1" applyFill="1" applyBorder="1" applyAlignment="1" applyProtection="1">
      <alignment horizontal="center" vertical="center"/>
    </xf>
    <xf numFmtId="218" fontId="16" fillId="0" borderId="10" xfId="557" applyNumberFormat="1" applyFont="1" applyFill="1" applyBorder="1" applyAlignment="1">
      <alignment horizontal="right" vertical="center"/>
    </xf>
    <xf numFmtId="218" fontId="22" fillId="0" borderId="12" xfId="549" applyNumberFormat="1" applyFont="1" applyBorder="1" applyAlignment="1">
      <alignment vertical="center" wrapText="1"/>
    </xf>
    <xf numFmtId="218" fontId="86" fillId="0" borderId="59" xfId="634" applyNumberFormat="1" applyFont="1" applyFill="1" applyBorder="1" applyAlignment="1">
      <alignment horizontal="center" vertical="center"/>
    </xf>
    <xf numFmtId="218" fontId="86" fillId="0" borderId="53" xfId="634" applyNumberFormat="1" applyFont="1" applyFill="1" applyBorder="1" applyAlignment="1">
      <alignment horizontal="center" vertical="center"/>
    </xf>
    <xf numFmtId="218" fontId="17" fillId="0" borderId="10" xfId="557" applyNumberFormat="1" applyFont="1" applyFill="1" applyBorder="1" applyAlignment="1">
      <alignment vertical="center"/>
    </xf>
    <xf numFmtId="218" fontId="17" fillId="0" borderId="11" xfId="549" applyNumberFormat="1" applyFont="1" applyFill="1" applyBorder="1" applyAlignment="1" applyProtection="1">
      <alignment horizontal="center" vertical="center"/>
    </xf>
    <xf numFmtId="0" fontId="9" fillId="0" borderId="120" xfId="433" applyFont="1" applyFill="1" applyBorder="1" applyAlignment="1">
      <alignment horizontal="justify" vertical="center" wrapText="1"/>
    </xf>
    <xf numFmtId="0" fontId="9" fillId="0" borderId="120" xfId="433" applyFont="1" applyFill="1" applyBorder="1" applyAlignment="1">
      <alignment horizontal="center" vertical="center"/>
    </xf>
    <xf numFmtId="180" fontId="9" fillId="0" borderId="120" xfId="433" applyNumberFormat="1" applyFont="1" applyFill="1" applyBorder="1" applyAlignment="1">
      <alignment vertical="center"/>
    </xf>
    <xf numFmtId="195" fontId="9" fillId="0" borderId="120" xfId="433" applyNumberFormat="1" applyFont="1" applyBorder="1" applyAlignment="1">
      <alignment horizontal="center" vertical="center"/>
    </xf>
    <xf numFmtId="0" fontId="9" fillId="0" borderId="25" xfId="433" applyFont="1" applyFill="1" applyBorder="1" applyAlignment="1">
      <alignment horizontal="justify" vertical="center" wrapText="1"/>
    </xf>
    <xf numFmtId="0" fontId="9" fillId="0" borderId="25" xfId="433" applyFont="1" applyFill="1" applyBorder="1" applyAlignment="1">
      <alignment horizontal="center" vertical="center"/>
    </xf>
    <xf numFmtId="180" fontId="9" fillId="0" borderId="25" xfId="433" applyNumberFormat="1" applyFont="1" applyFill="1" applyBorder="1" applyAlignment="1">
      <alignment vertical="center"/>
    </xf>
    <xf numFmtId="195" fontId="9" fillId="0" borderId="25" xfId="433" applyNumberFormat="1" applyFont="1" applyBorder="1" applyAlignment="1">
      <alignment horizontal="center" vertical="center"/>
    </xf>
    <xf numFmtId="0" fontId="11" fillId="0" borderId="54" xfId="0" applyFont="1" applyFill="1" applyBorder="1" applyAlignment="1">
      <alignment horizontal="center" vertical="center"/>
    </xf>
    <xf numFmtId="2" fontId="11" fillId="0" borderId="105" xfId="0" applyNumberFormat="1" applyFont="1" applyFill="1" applyBorder="1" applyAlignment="1">
      <alignment horizontal="center" vertical="center"/>
    </xf>
    <xf numFmtId="0" fontId="18" fillId="0" borderId="10" xfId="511" applyFont="1" applyFill="1" applyBorder="1" applyAlignment="1">
      <alignment horizontal="center" vertical="center" wrapText="1"/>
    </xf>
    <xf numFmtId="0" fontId="19" fillId="0" borderId="0" xfId="0" applyFont="1" applyFill="1" applyAlignment="1">
      <alignment horizontal="center" vertical="center"/>
    </xf>
    <xf numFmtId="0" fontId="69" fillId="0" borderId="0" xfId="0" applyFont="1" applyAlignment="1">
      <alignment horizontal="center" vertical="center"/>
    </xf>
    <xf numFmtId="0" fontId="12" fillId="37" borderId="0" xfId="513" applyFill="1" applyAlignment="1">
      <alignment horizontal="center" vertical="center"/>
    </xf>
    <xf numFmtId="0" fontId="12" fillId="37" borderId="0" xfId="513" applyFont="1" applyFill="1" applyAlignment="1">
      <alignment horizontal="center" vertical="center"/>
    </xf>
    <xf numFmtId="0" fontId="73" fillId="37" borderId="0" xfId="513" applyFont="1" applyFill="1" applyAlignment="1">
      <alignment horizontal="center" vertical="center"/>
    </xf>
    <xf numFmtId="0" fontId="66" fillId="0" borderId="0" xfId="480" applyFont="1" applyAlignment="1">
      <alignment horizontal="center" vertical="center"/>
    </xf>
    <xf numFmtId="0" fontId="12" fillId="0" borderId="0" xfId="480" applyFont="1" applyAlignment="1">
      <alignment horizontal="center" vertical="center"/>
    </xf>
    <xf numFmtId="0" fontId="12" fillId="0" borderId="0" xfId="480" applyFont="1" applyFill="1" applyAlignment="1">
      <alignment horizontal="center" vertical="center"/>
    </xf>
    <xf numFmtId="0" fontId="78" fillId="0" borderId="0" xfId="480" applyAlignment="1">
      <alignment horizontal="center" vertical="center"/>
    </xf>
    <xf numFmtId="2" fontId="17" fillId="0" borderId="11" xfId="519" applyNumberFormat="1" applyFont="1" applyFill="1" applyBorder="1" applyAlignment="1">
      <alignment horizontal="center" vertical="center"/>
    </xf>
    <xf numFmtId="0" fontId="17" fillId="35" borderId="12" xfId="519" applyFont="1" applyFill="1" applyBorder="1" applyAlignment="1">
      <alignment horizontal="center" vertical="center"/>
    </xf>
    <xf numFmtId="2" fontId="17" fillId="0" borderId="89" xfId="519" applyNumberFormat="1" applyFont="1" applyFill="1" applyBorder="1" applyAlignment="1">
      <alignment horizontal="center" vertical="center"/>
    </xf>
    <xf numFmtId="0" fontId="19" fillId="0" borderId="113" xfId="437" applyFont="1" applyBorder="1" applyAlignment="1">
      <alignment horizontal="center" vertical="center"/>
    </xf>
    <xf numFmtId="0" fontId="19" fillId="0" borderId="114" xfId="437" applyFont="1" applyBorder="1" applyAlignment="1">
      <alignment horizontal="center" vertical="center"/>
    </xf>
    <xf numFmtId="0" fontId="19" fillId="0" borderId="117" xfId="437" applyFont="1" applyBorder="1" applyAlignment="1">
      <alignment horizontal="center" vertical="center"/>
    </xf>
    <xf numFmtId="0" fontId="19" fillId="0" borderId="114" xfId="0" applyFont="1" applyBorder="1" applyAlignment="1">
      <alignment horizontal="center" vertical="center"/>
    </xf>
    <xf numFmtId="0" fontId="75" fillId="0" borderId="114" xfId="0" applyFont="1" applyBorder="1" applyAlignment="1">
      <alignment horizontal="center" vertical="center"/>
    </xf>
    <xf numFmtId="0" fontId="64" fillId="0" borderId="114" xfId="0" applyFont="1" applyBorder="1" applyAlignment="1">
      <alignment horizontal="center" vertical="center"/>
    </xf>
    <xf numFmtId="0" fontId="12" fillId="0" borderId="113" xfId="513" applyFont="1" applyFill="1" applyBorder="1" applyAlignment="1">
      <alignment horizontal="center" vertical="center"/>
    </xf>
    <xf numFmtId="0" fontId="12" fillId="37" borderId="114" xfId="513" applyFont="1" applyFill="1" applyBorder="1" applyAlignment="1">
      <alignment horizontal="center" vertical="center"/>
    </xf>
    <xf numFmtId="0" fontId="17" fillId="38" borderId="46" xfId="0" applyFont="1" applyFill="1" applyBorder="1" applyAlignment="1">
      <alignment horizontal="center" vertical="center"/>
    </xf>
    <xf numFmtId="0" fontId="98" fillId="0" borderId="25" xfId="480" applyFont="1" applyBorder="1" applyAlignment="1">
      <alignment horizontal="center" vertical="center"/>
    </xf>
    <xf numFmtId="4" fontId="9" fillId="0" borderId="25" xfId="480" applyNumberFormat="1" applyFont="1" applyFill="1" applyBorder="1" applyAlignment="1">
      <alignment horizontal="center" vertical="center"/>
    </xf>
    <xf numFmtId="39" fontId="9" fillId="0" borderId="25" xfId="344" applyNumberFormat="1" applyFont="1" applyFill="1" applyBorder="1" applyAlignment="1">
      <alignment horizontal="center" vertical="center"/>
    </xf>
    <xf numFmtId="195" fontId="9" fillId="0" borderId="0" xfId="433" applyNumberFormat="1" applyFont="1" applyBorder="1" applyAlignment="1">
      <alignment horizontal="center" vertical="center"/>
    </xf>
    <xf numFmtId="0" fontId="12" fillId="0" borderId="114" xfId="513" applyFont="1" applyFill="1" applyBorder="1" applyAlignment="1">
      <alignment horizontal="center" vertical="center"/>
    </xf>
    <xf numFmtId="0" fontId="12" fillId="0" borderId="33" xfId="514" applyFont="1" applyFill="1" applyBorder="1" applyAlignment="1">
      <alignment horizontal="center" vertical="center"/>
    </xf>
    <xf numFmtId="0" fontId="12" fillId="0" borderId="10" xfId="518" applyFont="1" applyFill="1" applyBorder="1" applyAlignment="1">
      <alignment horizontal="justify" vertical="center"/>
    </xf>
    <xf numFmtId="2" fontId="12" fillId="0" borderId="10" xfId="518" applyNumberFormat="1" applyFont="1" applyFill="1" applyBorder="1" applyAlignment="1">
      <alignment horizontal="center" vertical="center" wrapText="1"/>
    </xf>
    <xf numFmtId="166" fontId="50" fillId="0" borderId="10" xfId="436" applyNumberFormat="1" applyFont="1" applyFill="1" applyBorder="1" applyAlignment="1">
      <alignment horizontal="right" vertical="center" wrapText="1"/>
    </xf>
    <xf numFmtId="0" fontId="73" fillId="0" borderId="10" xfId="638" applyFont="1" applyBorder="1" applyAlignment="1">
      <alignment horizontal="center"/>
    </xf>
    <xf numFmtId="0" fontId="17" fillId="0" borderId="32" xfId="638" applyFont="1" applyBorder="1" applyAlignment="1">
      <alignment horizontal="center" vertical="center"/>
    </xf>
    <xf numFmtId="0" fontId="81" fillId="0" borderId="0" xfId="638" applyFont="1"/>
    <xf numFmtId="0" fontId="73" fillId="0" borderId="0" xfId="638" applyFont="1" applyAlignment="1">
      <alignment horizontal="center"/>
    </xf>
    <xf numFmtId="0" fontId="9" fillId="0" borderId="33" xfId="638" applyFont="1" applyBorder="1" applyAlignment="1">
      <alignment horizontal="center" vertical="center"/>
    </xf>
    <xf numFmtId="10" fontId="81" fillId="0" borderId="0" xfId="640" applyNumberFormat="1" applyFont="1" applyAlignment="1">
      <alignment horizontal="center"/>
    </xf>
    <xf numFmtId="173" fontId="80" fillId="0" borderId="0" xfId="638" applyNumberFormat="1" applyFont="1"/>
    <xf numFmtId="0" fontId="17" fillId="0" borderId="0" xfId="638" applyFont="1" applyBorder="1" applyAlignment="1">
      <alignment vertical="center" wrapText="1"/>
    </xf>
    <xf numFmtId="0" fontId="17" fillId="0" borderId="0" xfId="638" applyFont="1" applyBorder="1" applyAlignment="1">
      <alignment horizontal="center" vertical="center"/>
    </xf>
    <xf numFmtId="3" fontId="17" fillId="0" borderId="0" xfId="638" applyNumberFormat="1" applyFont="1" applyBorder="1" applyAlignment="1">
      <alignment horizontal="center" vertical="center"/>
    </xf>
    <xf numFmtId="193" fontId="9" fillId="0" borderId="0" xfId="647" applyNumberFormat="1" applyFont="1" applyBorder="1" applyAlignment="1">
      <alignment horizontal="center" vertical="center"/>
    </xf>
    <xf numFmtId="0" fontId="9" fillId="0" borderId="0" xfId="638" applyFont="1" applyFill="1" applyBorder="1" applyAlignment="1">
      <alignment horizontal="center" vertical="center"/>
    </xf>
    <xf numFmtId="0" fontId="9" fillId="0" borderId="0" xfId="638" applyFont="1" applyBorder="1" applyAlignment="1">
      <alignment horizontal="center" vertical="center"/>
    </xf>
    <xf numFmtId="2" fontId="9" fillId="0" borderId="0" xfId="638" applyNumberFormat="1" applyFont="1" applyBorder="1" applyAlignment="1">
      <alignment vertical="center"/>
    </xf>
    <xf numFmtId="174" fontId="9" fillId="0" borderId="0" xfId="638" applyNumberFormat="1" applyFont="1"/>
    <xf numFmtId="1" fontId="17" fillId="0" borderId="44" xfId="638" applyNumberFormat="1" applyFont="1" applyFill="1" applyBorder="1" applyAlignment="1">
      <alignment horizontal="center" vertical="center" wrapText="1"/>
    </xf>
    <xf numFmtId="1" fontId="17" fillId="0" borderId="0" xfId="638" applyNumberFormat="1" applyFont="1" applyFill="1" applyBorder="1" applyAlignment="1">
      <alignment vertical="center" wrapText="1"/>
    </xf>
    <xf numFmtId="0" fontId="9" fillId="0" borderId="0" xfId="638" applyFont="1" applyAlignment="1">
      <alignment horizontal="center" vertical="center"/>
    </xf>
    <xf numFmtId="176" fontId="81" fillId="0" borderId="0" xfId="638" applyNumberFormat="1" applyFont="1"/>
    <xf numFmtId="43" fontId="9" fillId="0" borderId="0" xfId="249" applyFont="1"/>
    <xf numFmtId="2" fontId="9" fillId="0" borderId="0" xfId="638" applyNumberFormat="1" applyFont="1" applyFill="1" applyBorder="1" applyAlignment="1">
      <alignment horizontal="center" vertical="center" wrapText="1"/>
    </xf>
    <xf numFmtId="0" fontId="9" fillId="0" borderId="0" xfId="638" applyFont="1" applyFill="1" applyBorder="1"/>
    <xf numFmtId="0" fontId="60" fillId="0" borderId="0" xfId="638" applyFont="1" applyFill="1" applyBorder="1" applyAlignment="1">
      <alignment vertical="center" wrapText="1"/>
    </xf>
    <xf numFmtId="0" fontId="17" fillId="0" borderId="37" xfId="638" applyFont="1" applyBorder="1" applyAlignment="1">
      <alignment horizontal="center" vertical="center" wrapText="1"/>
    </xf>
    <xf numFmtId="0" fontId="17" fillId="0" borderId="20" xfId="638" applyNumberFormat="1" applyFont="1" applyBorder="1" applyAlignment="1">
      <alignment horizontal="center" vertical="center"/>
    </xf>
    <xf numFmtId="3" fontId="17" fillId="0" borderId="0" xfId="638" applyNumberFormat="1" applyFont="1" applyFill="1" applyBorder="1" applyAlignment="1">
      <alignment horizontal="center" vertical="center"/>
    </xf>
    <xf numFmtId="177" fontId="9" fillId="0" borderId="0" xfId="638" applyNumberFormat="1" applyFont="1" applyFill="1" applyBorder="1" applyAlignment="1">
      <alignment vertical="center"/>
    </xf>
    <xf numFmtId="0" fontId="61" fillId="44" borderId="20" xfId="638" applyFont="1" applyFill="1" applyBorder="1" applyAlignment="1">
      <alignment horizontal="center" vertical="center" wrapText="1"/>
    </xf>
    <xf numFmtId="0" fontId="9" fillId="0" borderId="28" xfId="638" applyFont="1" applyFill="1" applyBorder="1" applyAlignment="1">
      <alignment vertical="center"/>
    </xf>
    <xf numFmtId="0" fontId="9" fillId="0" borderId="0" xfId="638" applyFont="1" applyFill="1" applyBorder="1" applyAlignment="1">
      <alignment vertical="center"/>
    </xf>
    <xf numFmtId="0" fontId="13" fillId="35" borderId="21" xfId="638" applyFont="1" applyFill="1" applyBorder="1" applyAlignment="1">
      <alignment horizontal="justify" vertical="center" wrapText="1"/>
    </xf>
    <xf numFmtId="0" fontId="21" fillId="35" borderId="20" xfId="638" applyFont="1" applyFill="1" applyBorder="1" applyAlignment="1">
      <alignment horizontal="center" vertical="center" wrapText="1"/>
    </xf>
    <xf numFmtId="3" fontId="21" fillId="35" borderId="20" xfId="638" applyNumberFormat="1" applyFont="1" applyFill="1" applyBorder="1" applyAlignment="1">
      <alignment horizontal="center" vertical="center" wrapText="1"/>
    </xf>
    <xf numFmtId="215" fontId="18" fillId="44" borderId="20" xfId="638" applyNumberFormat="1" applyFont="1" applyFill="1" applyBorder="1" applyAlignment="1">
      <alignment horizontal="center" vertical="center" wrapText="1"/>
    </xf>
    <xf numFmtId="215" fontId="18" fillId="42" borderId="20" xfId="638" applyNumberFormat="1" applyFont="1" applyFill="1" applyBorder="1" applyAlignment="1">
      <alignment horizontal="center" vertical="center" wrapText="1"/>
    </xf>
    <xf numFmtId="213" fontId="61" fillId="44" borderId="21" xfId="638" applyNumberFormat="1" applyFont="1" applyFill="1" applyBorder="1" applyAlignment="1">
      <alignment horizontal="center" vertical="center" wrapText="1"/>
    </xf>
    <xf numFmtId="213" fontId="61" fillId="42" borderId="21" xfId="638" applyNumberFormat="1" applyFont="1" applyFill="1" applyBorder="1" applyAlignment="1">
      <alignment horizontal="center" vertical="center" wrapText="1"/>
    </xf>
    <xf numFmtId="2" fontId="61" fillId="35" borderId="21" xfId="638" applyNumberFormat="1" applyFont="1" applyFill="1" applyBorder="1" applyAlignment="1">
      <alignment horizontal="center" vertical="center" wrapText="1"/>
    </xf>
    <xf numFmtId="213" fontId="21" fillId="44" borderId="20" xfId="638" applyNumberFormat="1" applyFont="1" applyFill="1" applyBorder="1" applyAlignment="1">
      <alignment horizontal="center" vertical="center" wrapText="1"/>
    </xf>
    <xf numFmtId="213" fontId="21" fillId="42" borderId="20" xfId="638" applyNumberFormat="1" applyFont="1" applyFill="1" applyBorder="1" applyAlignment="1">
      <alignment horizontal="center" vertical="center" wrapText="1"/>
    </xf>
    <xf numFmtId="176" fontId="9" fillId="0" borderId="0" xfId="638" applyNumberFormat="1" applyFont="1"/>
    <xf numFmtId="0" fontId="18" fillId="0" borderId="21" xfId="638" applyFont="1" applyFill="1" applyBorder="1" applyAlignment="1">
      <alignment horizontal="justify" vertical="center" wrapText="1"/>
    </xf>
    <xf numFmtId="0" fontId="18" fillId="0" borderId="22" xfId="638" applyFont="1" applyFill="1" applyBorder="1" applyAlignment="1">
      <alignment horizontal="center" vertical="center" wrapText="1"/>
    </xf>
    <xf numFmtId="3" fontId="13" fillId="0" borderId="22" xfId="638" applyNumberFormat="1" applyFont="1" applyFill="1" applyBorder="1" applyAlignment="1">
      <alignment horizontal="center" vertical="center" wrapText="1"/>
    </xf>
    <xf numFmtId="0" fontId="13" fillId="0" borderId="22" xfId="638" applyFont="1" applyFill="1" applyBorder="1" applyAlignment="1">
      <alignment horizontal="center" vertical="center" wrapText="1"/>
    </xf>
    <xf numFmtId="0" fontId="21" fillId="0" borderId="22" xfId="638" applyFont="1" applyFill="1" applyBorder="1" applyAlignment="1">
      <alignment horizontal="center" vertical="center" wrapText="1"/>
    </xf>
    <xf numFmtId="2" fontId="21" fillId="0" borderId="22" xfId="638" applyNumberFormat="1" applyFont="1" applyFill="1" applyBorder="1" applyAlignment="1">
      <alignment horizontal="center" vertical="center" wrapText="1"/>
    </xf>
    <xf numFmtId="2" fontId="21" fillId="0" borderId="21" xfId="638" applyNumberFormat="1" applyFont="1" applyFill="1" applyBorder="1" applyAlignment="1">
      <alignment horizontal="center" vertical="center" wrapText="1"/>
    </xf>
    <xf numFmtId="0" fontId="17" fillId="39" borderId="20" xfId="638" applyFont="1" applyFill="1" applyBorder="1" applyAlignment="1">
      <alignment horizontal="left" vertical="center" wrapText="1"/>
    </xf>
    <xf numFmtId="0" fontId="9" fillId="39" borderId="22" xfId="638" applyFont="1" applyFill="1" applyBorder="1" applyAlignment="1">
      <alignment vertical="center"/>
    </xf>
    <xf numFmtId="0" fontId="9" fillId="39" borderId="22" xfId="638" applyFont="1" applyFill="1" applyBorder="1" applyAlignment="1">
      <alignment horizontal="center" vertical="center"/>
    </xf>
    <xf numFmtId="2" fontId="9" fillId="39" borderId="22" xfId="638" applyNumberFormat="1" applyFont="1" applyFill="1" applyBorder="1" applyAlignment="1">
      <alignment horizontal="center" vertical="center"/>
    </xf>
    <xf numFmtId="2" fontId="9" fillId="39" borderId="21" xfId="638" applyNumberFormat="1" applyFont="1" applyFill="1" applyBorder="1" applyAlignment="1">
      <alignment horizontal="center" vertical="center"/>
    </xf>
    <xf numFmtId="0" fontId="9" fillId="0" borderId="25" xfId="647" applyNumberFormat="1" applyFont="1" applyFill="1" applyBorder="1" applyAlignment="1">
      <alignment vertical="center" wrapText="1"/>
    </xf>
    <xf numFmtId="0" fontId="9" fillId="0" borderId="25" xfId="638" applyFont="1" applyFill="1" applyBorder="1" applyAlignment="1">
      <alignment horizontal="center" vertical="center" wrapText="1"/>
    </xf>
    <xf numFmtId="193" fontId="9" fillId="0" borderId="26" xfId="647" applyNumberFormat="1" applyFont="1" applyFill="1" applyBorder="1" applyAlignment="1">
      <alignment horizontal="center" vertical="center"/>
    </xf>
    <xf numFmtId="177" fontId="9" fillId="0" borderId="25" xfId="638" applyNumberFormat="1" applyFont="1" applyBorder="1" applyAlignment="1">
      <alignment horizontal="right" vertical="center"/>
    </xf>
    <xf numFmtId="4" fontId="9" fillId="44" borderId="25" xfId="638" applyNumberFormat="1" applyFont="1" applyFill="1" applyBorder="1" applyAlignment="1">
      <alignment horizontal="center" vertical="center"/>
    </xf>
    <xf numFmtId="4" fontId="9" fillId="42" borderId="25" xfId="638" applyNumberFormat="1" applyFont="1" applyFill="1" applyBorder="1" applyAlignment="1">
      <alignment horizontal="center" vertical="center"/>
    </xf>
    <xf numFmtId="2" fontId="9" fillId="0" borderId="25" xfId="638" applyNumberFormat="1" applyFont="1" applyBorder="1" applyAlignment="1">
      <alignment horizontal="center" vertical="center"/>
    </xf>
    <xf numFmtId="2" fontId="9" fillId="0" borderId="38" xfId="638" applyNumberFormat="1" applyFont="1" applyBorder="1" applyAlignment="1">
      <alignment horizontal="center" vertical="center"/>
    </xf>
    <xf numFmtId="176" fontId="83" fillId="0" borderId="0" xfId="638" applyNumberFormat="1" applyFont="1"/>
    <xf numFmtId="0" fontId="17" fillId="39" borderId="20" xfId="638" applyFont="1" applyFill="1" applyBorder="1" applyAlignment="1">
      <alignment vertical="center" wrapText="1"/>
    </xf>
    <xf numFmtId="193" fontId="9" fillId="39" borderId="22" xfId="647" applyNumberFormat="1" applyFont="1" applyFill="1" applyBorder="1" applyAlignment="1">
      <alignment vertical="center"/>
    </xf>
    <xf numFmtId="177" fontId="9" fillId="39" borderId="22" xfId="638" applyNumberFormat="1" applyFont="1" applyFill="1" applyBorder="1" applyAlignment="1">
      <alignment horizontal="right" vertical="center"/>
    </xf>
    <xf numFmtId="4" fontId="9" fillId="39" borderId="22" xfId="638" applyNumberFormat="1" applyFont="1" applyFill="1" applyBorder="1" applyAlignment="1">
      <alignment horizontal="center" vertical="center"/>
    </xf>
    <xf numFmtId="2" fontId="9" fillId="39" borderId="22" xfId="638" applyNumberFormat="1" applyFont="1" applyFill="1" applyBorder="1" applyAlignment="1">
      <alignment vertical="center"/>
    </xf>
    <xf numFmtId="177" fontId="9" fillId="39" borderId="20" xfId="638" applyNumberFormat="1" applyFont="1" applyFill="1" applyBorder="1" applyAlignment="1">
      <alignment horizontal="right" vertical="center"/>
    </xf>
    <xf numFmtId="0" fontId="17" fillId="45" borderId="20" xfId="638" applyFont="1" applyFill="1" applyBorder="1" applyAlignment="1">
      <alignment vertical="center" wrapText="1"/>
    </xf>
    <xf numFmtId="0" fontId="9" fillId="45" borderId="22" xfId="638" applyFont="1" applyFill="1" applyBorder="1" applyAlignment="1">
      <alignment vertical="center"/>
    </xf>
    <xf numFmtId="193" fontId="9" fillId="45" borderId="22" xfId="647" applyNumberFormat="1" applyFont="1" applyFill="1" applyBorder="1" applyAlignment="1">
      <alignment vertical="center"/>
    </xf>
    <xf numFmtId="177" fontId="9" fillId="45" borderId="22" xfId="638" applyNumberFormat="1" applyFont="1" applyFill="1" applyBorder="1" applyAlignment="1">
      <alignment horizontal="right" vertical="center"/>
    </xf>
    <xf numFmtId="4" fontId="9" fillId="45" borderId="22" xfId="638" applyNumberFormat="1" applyFont="1" applyFill="1" applyBorder="1" applyAlignment="1">
      <alignment horizontal="center" vertical="center"/>
    </xf>
    <xf numFmtId="2" fontId="9" fillId="45" borderId="22" xfId="638" applyNumberFormat="1" applyFont="1" applyFill="1" applyBorder="1" applyAlignment="1">
      <alignment vertical="center"/>
    </xf>
    <xf numFmtId="177" fontId="9" fillId="45" borderId="20" xfId="638" applyNumberFormat="1" applyFont="1" applyFill="1" applyBorder="1" applyAlignment="1">
      <alignment horizontal="right" vertical="center"/>
    </xf>
    <xf numFmtId="0" fontId="9" fillId="0" borderId="25" xfId="647" applyNumberFormat="1" applyFont="1" applyFill="1" applyBorder="1" applyAlignment="1">
      <alignment vertical="center"/>
    </xf>
    <xf numFmtId="0" fontId="9" fillId="0" borderId="23" xfId="638" applyFont="1" applyFill="1" applyBorder="1" applyAlignment="1">
      <alignment horizontal="center" vertical="center" wrapText="1"/>
    </xf>
    <xf numFmtId="193" fontId="9" fillId="0" borderId="23" xfId="647" applyNumberFormat="1" applyFont="1" applyFill="1" applyBorder="1" applyAlignment="1">
      <alignment vertical="center"/>
    </xf>
    <xf numFmtId="177" fontId="9" fillId="0" borderId="23" xfId="638" applyNumberFormat="1" applyFont="1" applyBorder="1" applyAlignment="1">
      <alignment horizontal="right" vertical="center"/>
    </xf>
    <xf numFmtId="4" fontId="9" fillId="44" borderId="23" xfId="638" applyNumberFormat="1" applyFont="1" applyFill="1" applyBorder="1" applyAlignment="1">
      <alignment horizontal="center" vertical="center"/>
    </xf>
    <xf numFmtId="4" fontId="9" fillId="42" borderId="23" xfId="638" applyNumberFormat="1" applyFont="1" applyFill="1" applyBorder="1" applyAlignment="1">
      <alignment horizontal="center" vertical="center"/>
    </xf>
    <xf numFmtId="2" fontId="9" fillId="0" borderId="23" xfId="638" applyNumberFormat="1" applyFont="1" applyBorder="1" applyAlignment="1">
      <alignment horizontal="center" vertical="center"/>
    </xf>
    <xf numFmtId="2" fontId="9" fillId="0" borderId="69" xfId="638" applyNumberFormat="1" applyFont="1" applyBorder="1" applyAlignment="1">
      <alignment horizontal="center" vertical="center"/>
    </xf>
    <xf numFmtId="176" fontId="17" fillId="0" borderId="0" xfId="638" applyNumberFormat="1" applyFont="1"/>
    <xf numFmtId="0" fontId="80" fillId="0" borderId="0" xfId="638" applyFont="1"/>
    <xf numFmtId="177" fontId="9" fillId="0" borderId="25" xfId="638" applyNumberFormat="1" applyFont="1" applyFill="1" applyBorder="1" applyAlignment="1">
      <alignment horizontal="right" vertical="center"/>
    </xf>
    <xf numFmtId="2" fontId="9" fillId="0" borderId="25" xfId="638" applyNumberFormat="1" applyFont="1" applyFill="1" applyBorder="1" applyAlignment="1">
      <alignment horizontal="center" vertical="center"/>
    </xf>
    <xf numFmtId="0" fontId="9" fillId="0" borderId="0" xfId="638" applyFont="1" applyFill="1"/>
    <xf numFmtId="0" fontId="17" fillId="0" borderId="0" xfId="638" applyFont="1"/>
    <xf numFmtId="0" fontId="83" fillId="0" borderId="0" xfId="638" applyFont="1"/>
    <xf numFmtId="0" fontId="17" fillId="35" borderId="20" xfId="638" applyFont="1" applyFill="1" applyBorder="1" applyAlignment="1">
      <alignment horizontal="justify" vertical="center" wrapText="1"/>
    </xf>
    <xf numFmtId="0" fontId="9" fillId="35" borderId="21" xfId="638" applyFont="1" applyFill="1" applyBorder="1" applyAlignment="1">
      <alignment vertical="center"/>
    </xf>
    <xf numFmtId="0" fontId="9" fillId="35" borderId="22" xfId="638" applyFont="1" applyFill="1" applyBorder="1" applyAlignment="1">
      <alignment vertical="center"/>
    </xf>
    <xf numFmtId="177" fontId="9" fillId="35" borderId="22" xfId="638" applyNumberFormat="1" applyFont="1" applyFill="1" applyBorder="1" applyAlignment="1">
      <alignment vertical="center"/>
    </xf>
    <xf numFmtId="183" fontId="9" fillId="35" borderId="22" xfId="638" applyNumberFormat="1" applyFont="1" applyFill="1" applyBorder="1" applyAlignment="1">
      <alignment horizontal="center" vertical="center"/>
    </xf>
    <xf numFmtId="0" fontId="9" fillId="35" borderId="22" xfId="638" applyFont="1" applyFill="1" applyBorder="1" applyAlignment="1">
      <alignment horizontal="center" vertical="center"/>
    </xf>
    <xf numFmtId="177" fontId="17" fillId="49" borderId="20" xfId="638" applyNumberFormat="1" applyFont="1" applyFill="1" applyBorder="1" applyAlignment="1">
      <alignment horizontal="right" vertical="center" wrapText="1"/>
    </xf>
    <xf numFmtId="195" fontId="9" fillId="0" borderId="0" xfId="638" applyNumberFormat="1" applyFont="1"/>
    <xf numFmtId="0" fontId="9" fillId="0" borderId="37" xfId="638" applyFont="1" applyFill="1" applyBorder="1" applyAlignment="1">
      <alignment horizontal="center" vertical="center"/>
    </xf>
    <xf numFmtId="0" fontId="9" fillId="0" borderId="27" xfId="638" applyFont="1" applyFill="1" applyBorder="1" applyAlignment="1">
      <alignment horizontal="center" vertical="center"/>
    </xf>
    <xf numFmtId="177" fontId="9" fillId="0" borderId="27" xfId="638" applyNumberFormat="1" applyFont="1" applyFill="1" applyBorder="1" applyAlignment="1">
      <alignment horizontal="center" vertical="center"/>
    </xf>
    <xf numFmtId="187" fontId="9" fillId="0" borderId="27" xfId="648" applyNumberFormat="1" applyFont="1" applyFill="1" applyBorder="1" applyAlignment="1">
      <alignment horizontal="center" vertical="center"/>
    </xf>
    <xf numFmtId="0" fontId="17" fillId="39" borderId="20" xfId="638" applyFont="1" applyFill="1" applyBorder="1" applyAlignment="1">
      <alignment horizontal="justify" vertical="center" wrapText="1"/>
    </xf>
    <xf numFmtId="177" fontId="17" fillId="39" borderId="22" xfId="638" applyNumberFormat="1" applyFont="1" applyFill="1" applyBorder="1" applyAlignment="1">
      <alignment horizontal="center" vertical="center"/>
    </xf>
    <xf numFmtId="183" fontId="9" fillId="39" borderId="22" xfId="638" applyNumberFormat="1" applyFont="1" applyFill="1" applyBorder="1" applyAlignment="1">
      <alignment horizontal="center" vertical="center"/>
    </xf>
    <xf numFmtId="177" fontId="9" fillId="39" borderId="22" xfId="638" applyNumberFormat="1" applyFont="1" applyFill="1" applyBorder="1" applyAlignment="1">
      <alignment horizontal="center" vertical="center"/>
    </xf>
    <xf numFmtId="0" fontId="9" fillId="0" borderId="0" xfId="638" applyFont="1" applyFill="1" applyBorder="1" applyAlignment="1">
      <alignment horizontal="center" vertical="center" wrapText="1"/>
    </xf>
    <xf numFmtId="0" fontId="17" fillId="35" borderId="21" xfId="638" applyFont="1" applyFill="1" applyBorder="1" applyAlignment="1">
      <alignment horizontal="justify" vertical="center" wrapText="1"/>
    </xf>
    <xf numFmtId="0" fontId="18" fillId="35" borderId="20" xfId="638" applyFont="1" applyFill="1" applyBorder="1" applyAlignment="1">
      <alignment horizontal="center" vertical="center" wrapText="1"/>
    </xf>
    <xf numFmtId="177" fontId="18" fillId="35" borderId="20" xfId="638" applyNumberFormat="1" applyFont="1" applyFill="1" applyBorder="1" applyAlignment="1">
      <alignment horizontal="center" vertical="center" wrapText="1"/>
    </xf>
    <xf numFmtId="2" fontId="61" fillId="35" borderId="20" xfId="638" applyNumberFormat="1" applyFont="1" applyFill="1" applyBorder="1" applyAlignment="1">
      <alignment horizontal="center" vertical="center" wrapText="1"/>
    </xf>
    <xf numFmtId="177" fontId="21" fillId="44" borderId="20" xfId="638" applyNumberFormat="1" applyFont="1" applyFill="1" applyBorder="1" applyAlignment="1">
      <alignment horizontal="center" vertical="center" wrapText="1"/>
    </xf>
    <xf numFmtId="177" fontId="21" fillId="42" borderId="20" xfId="638" applyNumberFormat="1" applyFont="1" applyFill="1" applyBorder="1" applyAlignment="1">
      <alignment horizontal="center" vertical="center" wrapText="1"/>
    </xf>
    <xf numFmtId="2" fontId="9" fillId="44" borderId="25" xfId="638" applyNumberFormat="1" applyFont="1" applyFill="1" applyBorder="1" applyAlignment="1">
      <alignment horizontal="center" vertical="center"/>
    </xf>
    <xf numFmtId="0" fontId="9" fillId="0" borderId="25" xfId="638" applyFont="1" applyFill="1" applyBorder="1" applyAlignment="1">
      <alignment horizontal="justify" vertical="center" wrapText="1"/>
    </xf>
    <xf numFmtId="164" fontId="9" fillId="0" borderId="0" xfId="349" applyFont="1"/>
    <xf numFmtId="0" fontId="17" fillId="0" borderId="25" xfId="638" applyFont="1" applyFill="1" applyBorder="1" applyAlignment="1">
      <alignment horizontal="justify" vertical="center" wrapText="1"/>
    </xf>
    <xf numFmtId="2" fontId="9" fillId="42" borderId="25" xfId="638" applyNumberFormat="1" applyFont="1" applyFill="1" applyBorder="1" applyAlignment="1">
      <alignment horizontal="center" vertical="center"/>
    </xf>
    <xf numFmtId="0" fontId="17" fillId="0" borderId="41" xfId="638" applyFont="1" applyFill="1" applyBorder="1" applyAlignment="1">
      <alignment horizontal="justify" vertical="center" wrapText="1"/>
    </xf>
    <xf numFmtId="0" fontId="17" fillId="0" borderId="28" xfId="638" applyFont="1" applyFill="1" applyBorder="1" applyAlignment="1">
      <alignment horizontal="center" vertical="center"/>
    </xf>
    <xf numFmtId="177" fontId="17" fillId="0" borderId="28" xfId="638" applyNumberFormat="1" applyFont="1" applyFill="1" applyBorder="1" applyAlignment="1">
      <alignment horizontal="center" vertical="center"/>
    </xf>
    <xf numFmtId="177" fontId="9" fillId="0" borderId="28" xfId="638" applyNumberFormat="1" applyFont="1" applyFill="1" applyBorder="1" applyAlignment="1">
      <alignment vertical="center"/>
    </xf>
    <xf numFmtId="0" fontId="9" fillId="0" borderId="0" xfId="638" applyFont="1" applyBorder="1"/>
    <xf numFmtId="176" fontId="81" fillId="0" borderId="0" xfId="638" applyNumberFormat="1" applyFont="1" applyBorder="1"/>
    <xf numFmtId="0" fontId="17" fillId="41" borderId="20" xfId="638" applyFont="1" applyFill="1" applyBorder="1" applyAlignment="1">
      <alignment horizontal="justify" vertical="center" wrapText="1"/>
    </xf>
    <xf numFmtId="0" fontId="17" fillId="41" borderId="22" xfId="638" applyFont="1" applyFill="1" applyBorder="1" applyAlignment="1">
      <alignment horizontal="center" vertical="center"/>
    </xf>
    <xf numFmtId="177" fontId="17" fillId="41" borderId="22" xfId="638" applyNumberFormat="1" applyFont="1" applyFill="1" applyBorder="1" applyAlignment="1">
      <alignment horizontal="center" vertical="center"/>
    </xf>
    <xf numFmtId="0" fontId="9" fillId="41" borderId="22" xfId="638" applyFont="1" applyFill="1" applyBorder="1" applyAlignment="1">
      <alignment vertical="center"/>
    </xf>
    <xf numFmtId="177" fontId="17" fillId="41" borderId="20" xfId="648" applyNumberFormat="1" applyFont="1" applyFill="1" applyBorder="1" applyAlignment="1">
      <alignment horizontal="right" vertical="center"/>
    </xf>
    <xf numFmtId="195" fontId="81" fillId="41" borderId="0" xfId="648" applyNumberFormat="1" applyFont="1" applyFill="1" applyBorder="1" applyAlignment="1">
      <alignment horizontal="right" vertical="center"/>
    </xf>
    <xf numFmtId="0" fontId="17" fillId="0" borderId="21" xfId="638" applyFont="1" applyFill="1" applyBorder="1" applyAlignment="1">
      <alignment horizontal="justify" vertical="center" wrapText="1"/>
    </xf>
    <xf numFmtId="0" fontId="17" fillId="0" borderId="22" xfId="638" applyFont="1" applyFill="1" applyBorder="1" applyAlignment="1">
      <alignment horizontal="center" vertical="center"/>
    </xf>
    <xf numFmtId="177" fontId="17" fillId="0" borderId="22" xfId="638" applyNumberFormat="1" applyFont="1" applyFill="1" applyBorder="1" applyAlignment="1">
      <alignment horizontal="center" vertical="center"/>
    </xf>
    <xf numFmtId="177" fontId="17" fillId="0" borderId="27" xfId="638" applyNumberFormat="1" applyFont="1" applyFill="1" applyBorder="1" applyAlignment="1">
      <alignment horizontal="center" vertical="center"/>
    </xf>
    <xf numFmtId="0" fontId="17" fillId="42" borderId="20" xfId="638" applyFont="1" applyFill="1" applyBorder="1" applyAlignment="1">
      <alignment horizontal="justify" vertical="center" wrapText="1"/>
    </xf>
    <xf numFmtId="0" fontId="9" fillId="42" borderId="22" xfId="638" applyFont="1" applyFill="1" applyBorder="1" applyAlignment="1">
      <alignment horizontal="center" vertical="center"/>
    </xf>
    <xf numFmtId="177" fontId="9" fillId="42" borderId="22" xfId="638" applyNumberFormat="1" applyFont="1" applyFill="1" applyBorder="1" applyAlignment="1">
      <alignment horizontal="center" vertical="center"/>
    </xf>
    <xf numFmtId="195" fontId="83" fillId="0" borderId="0" xfId="638" applyNumberFormat="1" applyFont="1"/>
    <xf numFmtId="0" fontId="17" fillId="41" borderId="21" xfId="638" applyFont="1" applyFill="1" applyBorder="1" applyAlignment="1">
      <alignment horizontal="center" vertical="center"/>
    </xf>
    <xf numFmtId="0" fontId="17" fillId="41" borderId="29" xfId="638" applyFont="1" applyFill="1" applyBorder="1" applyAlignment="1">
      <alignment horizontal="justify" vertical="center" wrapText="1"/>
    </xf>
    <xf numFmtId="0" fontId="17" fillId="41" borderId="41" xfId="638" applyFont="1" applyFill="1" applyBorder="1" applyAlignment="1">
      <alignment horizontal="center" vertical="center"/>
    </xf>
    <xf numFmtId="0" fontId="17" fillId="41" borderId="28" xfId="638" applyFont="1" applyFill="1" applyBorder="1" applyAlignment="1">
      <alignment horizontal="center" vertical="center"/>
    </xf>
    <xf numFmtId="177" fontId="17" fillId="41" borderId="28" xfId="638" applyNumberFormat="1" applyFont="1" applyFill="1" applyBorder="1" applyAlignment="1">
      <alignment horizontal="center" vertical="center"/>
    </xf>
    <xf numFmtId="0" fontId="17" fillId="0" borderId="29" xfId="638" applyFont="1" applyFill="1" applyBorder="1" applyAlignment="1">
      <alignment horizontal="justify" vertical="center" wrapText="1"/>
    </xf>
    <xf numFmtId="0" fontId="17" fillId="0" borderId="41" xfId="638" applyFont="1" applyFill="1" applyBorder="1" applyAlignment="1">
      <alignment horizontal="center" vertical="center"/>
    </xf>
    <xf numFmtId="177" fontId="17" fillId="0" borderId="21" xfId="648" applyNumberFormat="1" applyFont="1" applyFill="1" applyBorder="1" applyAlignment="1">
      <alignment horizontal="center" vertical="center"/>
    </xf>
    <xf numFmtId="177" fontId="17" fillId="0" borderId="22" xfId="648" applyNumberFormat="1" applyFont="1" applyFill="1" applyBorder="1" applyAlignment="1">
      <alignment horizontal="center" vertical="center"/>
    </xf>
    <xf numFmtId="0" fontId="81" fillId="0" borderId="0" xfId="638" applyFont="1" applyFill="1"/>
    <xf numFmtId="9" fontId="9" fillId="0" borderId="0" xfId="549" applyFont="1"/>
    <xf numFmtId="0" fontId="17" fillId="0" borderId="21" xfId="638" applyFont="1" applyBorder="1" applyAlignment="1">
      <alignment vertical="center" wrapText="1"/>
    </xf>
    <xf numFmtId="0" fontId="17" fillId="0" borderId="22" xfId="638" applyFont="1" applyBorder="1" applyAlignment="1">
      <alignment horizontal="center" vertical="center"/>
    </xf>
    <xf numFmtId="0" fontId="9" fillId="0" borderId="22" xfId="638" applyFont="1" applyBorder="1" applyAlignment="1">
      <alignment horizontal="center" vertical="center"/>
    </xf>
    <xf numFmtId="177" fontId="17" fillId="0" borderId="22" xfId="638" applyNumberFormat="1" applyFont="1" applyBorder="1" applyAlignment="1">
      <alignment horizontal="center" vertical="center"/>
    </xf>
    <xf numFmtId="177" fontId="9" fillId="0" borderId="22" xfId="638" applyNumberFormat="1" applyFont="1" applyBorder="1" applyAlignment="1">
      <alignment horizontal="center" vertical="center"/>
    </xf>
    <xf numFmtId="168" fontId="9" fillId="0" borderId="0" xfId="638" applyNumberFormat="1" applyFont="1"/>
    <xf numFmtId="177" fontId="21" fillId="35" borderId="20" xfId="638" applyNumberFormat="1" applyFont="1" applyFill="1" applyBorder="1" applyAlignment="1">
      <alignment horizontal="center" vertical="center" wrapText="1"/>
    </xf>
    <xf numFmtId="0" fontId="9" fillId="0" borderId="0" xfId="638" applyFont="1" applyFill="1" applyAlignment="1">
      <alignment horizontal="center" vertical="center"/>
    </xf>
    <xf numFmtId="0" fontId="9" fillId="0" borderId="55" xfId="638" applyFont="1" applyBorder="1" applyAlignment="1">
      <alignment vertical="center" wrapText="1"/>
    </xf>
    <xf numFmtId="177" fontId="9" fillId="0" borderId="0" xfId="638" applyNumberFormat="1" applyFont="1" applyBorder="1" applyAlignment="1">
      <alignment horizontal="center" vertical="center"/>
    </xf>
    <xf numFmtId="0" fontId="81" fillId="0" borderId="0" xfId="638" applyFont="1" applyAlignment="1">
      <alignment horizontal="center" vertical="center"/>
    </xf>
    <xf numFmtId="0" fontId="30" fillId="48" borderId="20" xfId="638" applyFont="1" applyFill="1" applyBorder="1" applyAlignment="1">
      <alignment horizontal="justify" vertical="center" wrapText="1"/>
    </xf>
    <xf numFmtId="0" fontId="17" fillId="48" borderId="22" xfId="638" applyFont="1" applyFill="1" applyBorder="1" applyAlignment="1">
      <alignment horizontal="center" vertical="center"/>
    </xf>
    <xf numFmtId="176" fontId="17" fillId="48" borderId="22" xfId="638" applyNumberFormat="1" applyFont="1" applyFill="1" applyBorder="1" applyAlignment="1">
      <alignment vertical="center"/>
    </xf>
    <xf numFmtId="173" fontId="81" fillId="0" borderId="0" xfId="638" applyNumberFormat="1" applyFont="1"/>
    <xf numFmtId="0" fontId="9" fillId="0" borderId="0" xfId="638" applyFont="1" applyBorder="1" applyAlignment="1">
      <alignment vertical="center" wrapText="1"/>
    </xf>
    <xf numFmtId="0" fontId="56" fillId="0" borderId="0" xfId="649" applyFont="1" applyFill="1" applyBorder="1" applyAlignment="1">
      <alignment horizontal="center" vertical="center"/>
    </xf>
    <xf numFmtId="0" fontId="56" fillId="0" borderId="0" xfId="649" applyFont="1" applyFill="1" applyBorder="1" applyAlignment="1">
      <alignment horizontal="center" vertical="center" wrapText="1"/>
    </xf>
    <xf numFmtId="0" fontId="23" fillId="0" borderId="0" xfId="638" applyFont="1" applyBorder="1" applyAlignment="1">
      <alignment vertical="center" wrapText="1"/>
    </xf>
    <xf numFmtId="0" fontId="23" fillId="0" borderId="0" xfId="638" applyFont="1" applyBorder="1" applyAlignment="1">
      <alignment horizontal="center" vertical="center"/>
    </xf>
    <xf numFmtId="0" fontId="23" fillId="0" borderId="0" xfId="638" applyFont="1" applyBorder="1"/>
    <xf numFmtId="0" fontId="11" fillId="0" borderId="0" xfId="638" applyFont="1" applyBorder="1" applyAlignment="1">
      <alignment horizontal="center" vertical="center"/>
    </xf>
    <xf numFmtId="0" fontId="23" fillId="0" borderId="0" xfId="638" applyFont="1"/>
    <xf numFmtId="0" fontId="11" fillId="0" borderId="0" xfId="638" applyFont="1" applyBorder="1"/>
    <xf numFmtId="2" fontId="11" fillId="0" borderId="11" xfId="638" applyNumberFormat="1" applyFont="1" applyBorder="1" applyAlignment="1">
      <alignment horizontal="left" vertical="center"/>
    </xf>
    <xf numFmtId="10" fontId="9" fillId="0" borderId="11" xfId="642" applyNumberFormat="1" applyFont="1" applyBorder="1" applyAlignment="1">
      <alignment horizontal="center" vertical="center"/>
    </xf>
    <xf numFmtId="0" fontId="9" fillId="0" borderId="0" xfId="638" applyFont="1" applyBorder="1" applyAlignment="1">
      <alignment vertical="center"/>
    </xf>
    <xf numFmtId="172" fontId="23" fillId="0" borderId="0" xfId="263" applyNumberFormat="1" applyFont="1" applyBorder="1" applyAlignment="1">
      <alignment vertical="center"/>
    </xf>
    <xf numFmtId="0" fontId="19" fillId="0" borderId="0" xfId="638" applyFont="1" applyBorder="1" applyAlignment="1">
      <alignment horizontal="center" vertical="center"/>
    </xf>
    <xf numFmtId="0" fontId="19" fillId="0" borderId="0" xfId="638" applyFont="1" applyFill="1" applyBorder="1" applyAlignment="1">
      <alignment horizontal="center" vertical="center"/>
    </xf>
    <xf numFmtId="0" fontId="82" fillId="0" borderId="0" xfId="638" applyFont="1" applyBorder="1" applyAlignment="1">
      <alignment horizontal="center" vertical="center"/>
    </xf>
    <xf numFmtId="2" fontId="19" fillId="0" borderId="0" xfId="638" applyNumberFormat="1" applyFont="1" applyBorder="1" applyAlignment="1">
      <alignment vertical="center"/>
    </xf>
    <xf numFmtId="0" fontId="19" fillId="0" borderId="0" xfId="649" applyFont="1" applyFill="1" applyBorder="1" applyAlignment="1">
      <alignment vertical="center"/>
    </xf>
    <xf numFmtId="0" fontId="81" fillId="0" borderId="0" xfId="638" applyFont="1" applyBorder="1"/>
    <xf numFmtId="0" fontId="17" fillId="0" borderId="0" xfId="519" applyFont="1" applyFill="1" applyBorder="1" applyAlignment="1">
      <alignment horizontal="center" vertical="center" wrapText="1"/>
    </xf>
    <xf numFmtId="0" fontId="17" fillId="0" borderId="50" xfId="0" applyFont="1" applyBorder="1" applyAlignment="1">
      <alignment horizontal="center" vertical="center"/>
    </xf>
    <xf numFmtId="0" fontId="17" fillId="0" borderId="10" xfId="519" applyFont="1" applyFill="1" applyBorder="1" applyAlignment="1">
      <alignment horizontal="center" vertical="center" wrapText="1"/>
    </xf>
    <xf numFmtId="0" fontId="12" fillId="0" borderId="30" xfId="519" applyFont="1" applyFill="1" applyBorder="1" applyAlignment="1">
      <alignment vertical="center" wrapText="1"/>
    </xf>
    <xf numFmtId="0" fontId="19" fillId="0" borderId="0" xfId="0" applyFont="1" applyFill="1" applyBorder="1" applyAlignment="1">
      <alignment horizontal="center" vertical="center"/>
    </xf>
    <xf numFmtId="4" fontId="17" fillId="0" borderId="12" xfId="512" applyNumberFormat="1" applyFont="1" applyBorder="1" applyAlignment="1">
      <alignment horizontal="center" vertical="center"/>
    </xf>
    <xf numFmtId="0" fontId="17" fillId="0" borderId="12" xfId="512" applyFont="1" applyBorder="1" applyAlignment="1">
      <alignment horizontal="center" vertical="center"/>
    </xf>
    <xf numFmtId="0" fontId="17" fillId="0" borderId="30" xfId="519" applyFont="1" applyFill="1" applyBorder="1" applyAlignment="1">
      <alignment horizontal="center" vertical="center" wrapText="1"/>
    </xf>
    <xf numFmtId="0" fontId="12" fillId="0" borderId="30" xfId="0" applyFont="1" applyFill="1" applyBorder="1" applyAlignment="1">
      <alignment horizontal="justify" vertical="center" wrapText="1"/>
    </xf>
    <xf numFmtId="0" fontId="12" fillId="0" borderId="0" xfId="519" applyFont="1" applyFill="1" applyBorder="1" applyAlignment="1">
      <alignment vertical="center" wrapText="1"/>
    </xf>
    <xf numFmtId="0" fontId="12" fillId="0" borderId="0" xfId="0" applyFont="1" applyFill="1" applyBorder="1" applyAlignment="1">
      <alignment horizontal="justify" vertical="center" wrapText="1"/>
    </xf>
    <xf numFmtId="196" fontId="12" fillId="0" borderId="0" xfId="347" applyNumberFormat="1" applyFont="1" applyFill="1" applyBorder="1" applyAlignment="1">
      <alignment horizontal="center" vertical="center"/>
    </xf>
    <xf numFmtId="2" fontId="12" fillId="0" borderId="0" xfId="515" applyNumberFormat="1" applyFont="1" applyFill="1" applyBorder="1" applyAlignment="1">
      <alignment horizontal="center" vertical="center" wrapText="1"/>
    </xf>
    <xf numFmtId="177" fontId="12" fillId="0" borderId="0" xfId="519" applyNumberFormat="1" applyFont="1" applyFill="1" applyBorder="1" applyAlignment="1">
      <alignment horizontal="right" vertical="center" wrapText="1"/>
    </xf>
    <xf numFmtId="180" fontId="12" fillId="0" borderId="0" xfId="260" applyNumberFormat="1" applyFont="1" applyFill="1" applyBorder="1" applyAlignment="1">
      <alignment horizontal="right" vertical="center" wrapText="1"/>
    </xf>
    <xf numFmtId="0" fontId="17" fillId="53" borderId="10" xfId="519" applyFont="1" applyFill="1" applyBorder="1" applyAlignment="1">
      <alignment horizontal="center" vertical="center" wrapText="1"/>
    </xf>
    <xf numFmtId="0" fontId="12" fillId="0" borderId="17" xfId="0" applyFont="1" applyFill="1" applyBorder="1" applyAlignment="1">
      <alignment horizontal="justify" vertical="center" wrapText="1"/>
    </xf>
    <xf numFmtId="0" fontId="19" fillId="53" borderId="0" xfId="0" applyFont="1" applyFill="1" applyBorder="1" applyAlignment="1">
      <alignment vertical="center"/>
    </xf>
    <xf numFmtId="0" fontId="17" fillId="53" borderId="0" xfId="519" applyFont="1" applyFill="1" applyBorder="1" applyAlignment="1">
      <alignment vertical="center" wrapText="1"/>
    </xf>
    <xf numFmtId="0" fontId="17" fillId="53" borderId="0" xfId="519" applyFont="1" applyFill="1" applyBorder="1" applyAlignment="1">
      <alignment horizontal="center" vertical="center" wrapText="1"/>
    </xf>
    <xf numFmtId="195" fontId="17" fillId="53" borderId="0" xfId="348" applyNumberFormat="1" applyFont="1" applyFill="1" applyBorder="1" applyAlignment="1">
      <alignment horizontal="right" vertical="center"/>
    </xf>
    <xf numFmtId="196" fontId="9" fillId="0" borderId="10" xfId="347" applyNumberFormat="1" applyFont="1" applyFill="1" applyBorder="1" applyAlignment="1">
      <alignment horizontal="center" vertical="center"/>
    </xf>
    <xf numFmtId="2" fontId="17" fillId="0" borderId="30" xfId="519" applyNumberFormat="1" applyFont="1" applyFill="1" applyBorder="1" applyAlignment="1">
      <alignment horizontal="center" vertical="center"/>
    </xf>
    <xf numFmtId="0" fontId="9" fillId="0" borderId="30" xfId="519" applyFont="1" applyFill="1" applyBorder="1" applyAlignment="1">
      <alignment vertical="center" wrapText="1"/>
    </xf>
    <xf numFmtId="2" fontId="17" fillId="0" borderId="0" xfId="519" applyNumberFormat="1" applyFont="1" applyFill="1" applyBorder="1" applyAlignment="1">
      <alignment horizontal="center" vertical="center"/>
    </xf>
    <xf numFmtId="0" fontId="9" fillId="0" borderId="0" xfId="519" applyFont="1" applyFill="1" applyBorder="1" applyAlignment="1">
      <alignment vertical="center" wrapText="1"/>
    </xf>
    <xf numFmtId="0" fontId="72" fillId="0" borderId="0" xfId="619" applyFont="1" applyAlignment="1">
      <alignment vertical="center"/>
    </xf>
    <xf numFmtId="0" fontId="17" fillId="56" borderId="33" xfId="622" applyFont="1" applyFill="1" applyBorder="1" applyAlignment="1">
      <alignment horizontal="center" vertical="center"/>
    </xf>
    <xf numFmtId="17" fontId="17" fillId="56" borderId="10" xfId="622" applyNumberFormat="1" applyFont="1" applyFill="1" applyBorder="1" applyAlignment="1">
      <alignment horizontal="center" vertical="center"/>
    </xf>
    <xf numFmtId="0" fontId="17" fillId="56" borderId="10" xfId="622" applyFont="1" applyFill="1" applyBorder="1" applyAlignment="1">
      <alignment horizontal="center" vertical="center"/>
    </xf>
    <xf numFmtId="2" fontId="17" fillId="56" borderId="10" xfId="622" applyNumberFormat="1" applyFont="1" applyFill="1" applyBorder="1" applyAlignment="1">
      <alignment horizontal="center" vertical="center"/>
    </xf>
    <xf numFmtId="185" fontId="17" fillId="56" borderId="10" xfId="622" applyNumberFormat="1" applyFont="1" applyFill="1" applyBorder="1" applyAlignment="1">
      <alignment horizontal="center" vertical="center"/>
    </xf>
    <xf numFmtId="0" fontId="17" fillId="0" borderId="0" xfId="622" applyFont="1" applyFill="1" applyBorder="1" applyAlignment="1">
      <alignment horizontal="center" vertical="center"/>
    </xf>
    <xf numFmtId="0" fontId="72" fillId="0" borderId="59" xfId="619" applyFont="1" applyFill="1" applyBorder="1" applyAlignment="1">
      <alignment vertical="center"/>
    </xf>
    <xf numFmtId="0" fontId="72" fillId="0" borderId="0" xfId="619" applyFont="1" applyFill="1" applyBorder="1" applyAlignment="1">
      <alignment vertical="center"/>
    </xf>
    <xf numFmtId="0" fontId="64" fillId="0" borderId="55" xfId="619" applyFont="1" applyBorder="1" applyAlignment="1">
      <alignment vertical="center"/>
    </xf>
    <xf numFmtId="0" fontId="64" fillId="0" borderId="60" xfId="619" applyFont="1" applyBorder="1" applyAlignment="1">
      <alignment vertical="center"/>
    </xf>
    <xf numFmtId="0" fontId="14" fillId="0" borderId="10" xfId="0" applyFont="1" applyFill="1" applyBorder="1" applyAlignment="1">
      <alignment vertical="center" wrapText="1"/>
    </xf>
    <xf numFmtId="4" fontId="14" fillId="51" borderId="10" xfId="249" applyNumberFormat="1" applyFont="1" applyFill="1" applyBorder="1" applyAlignment="1">
      <alignment horizontal="center" vertical="center" wrapText="1"/>
    </xf>
    <xf numFmtId="2" fontId="14" fillId="0" borderId="10" xfId="0" applyNumberFormat="1" applyFont="1" applyBorder="1" applyAlignment="1">
      <alignment horizontal="center" vertical="center" wrapText="1"/>
    </xf>
    <xf numFmtId="0" fontId="22" fillId="0" borderId="19" xfId="0" applyFont="1" applyFill="1" applyBorder="1" applyAlignment="1">
      <alignment horizontal="left" vertical="center"/>
    </xf>
    <xf numFmtId="0" fontId="86" fillId="0" borderId="0" xfId="623" applyFont="1"/>
    <xf numFmtId="0" fontId="86" fillId="0" borderId="110" xfId="623" applyFont="1" applyBorder="1"/>
    <xf numFmtId="165" fontId="86" fillId="0" borderId="10" xfId="628" applyNumberFormat="1" applyFont="1" applyBorder="1" applyAlignment="1">
      <alignment horizontal="right" vertical="center" wrapText="1"/>
    </xf>
    <xf numFmtId="0" fontId="99" fillId="0" borderId="0" xfId="623" applyFont="1"/>
    <xf numFmtId="2" fontId="12" fillId="0" borderId="46" xfId="519" applyNumberFormat="1" applyFont="1" applyFill="1" applyBorder="1" applyAlignment="1">
      <alignment horizontal="center" vertical="center"/>
    </xf>
    <xf numFmtId="0" fontId="74" fillId="0" borderId="55" xfId="0" applyFont="1" applyBorder="1" applyAlignment="1">
      <alignment horizontal="center" vertical="center"/>
    </xf>
    <xf numFmtId="2" fontId="17" fillId="0" borderId="18" xfId="519" applyNumberFormat="1" applyFont="1" applyFill="1" applyBorder="1" applyAlignment="1">
      <alignment horizontal="center" vertical="center"/>
    </xf>
    <xf numFmtId="0" fontId="17" fillId="35" borderId="45" xfId="519" applyFont="1" applyFill="1" applyBorder="1" applyAlignment="1">
      <alignment horizontal="center" vertical="center" wrapText="1"/>
    </xf>
    <xf numFmtId="215" fontId="13" fillId="44" borderId="20" xfId="638" applyNumberFormat="1" applyFont="1" applyFill="1" applyBorder="1" applyAlignment="1">
      <alignment horizontal="center" vertical="center" wrapText="1"/>
    </xf>
    <xf numFmtId="215" fontId="13" fillId="42" borderId="20" xfId="638" applyNumberFormat="1" applyFont="1" applyFill="1" applyBorder="1" applyAlignment="1">
      <alignment horizontal="center" vertical="center" wrapText="1"/>
    </xf>
    <xf numFmtId="176" fontId="9" fillId="0" borderId="0" xfId="638" applyNumberFormat="1" applyFont="1" applyAlignment="1">
      <alignment horizontal="center" vertical="center"/>
    </xf>
    <xf numFmtId="176" fontId="81" fillId="0" borderId="0" xfId="638" applyNumberFormat="1" applyFont="1" applyBorder="1" applyAlignment="1">
      <alignment horizontal="center" vertical="center"/>
    </xf>
    <xf numFmtId="195" fontId="81" fillId="41" borderId="0" xfId="648" applyNumberFormat="1" applyFont="1" applyFill="1" applyBorder="1" applyAlignment="1">
      <alignment horizontal="center" vertical="center"/>
    </xf>
    <xf numFmtId="0" fontId="80" fillId="0" borderId="10" xfId="638" applyFont="1" applyBorder="1" applyAlignment="1">
      <alignment horizontal="center" vertical="center"/>
    </xf>
    <xf numFmtId="0" fontId="83" fillId="0" borderId="10" xfId="638" applyFont="1" applyBorder="1" applyAlignment="1">
      <alignment horizontal="center" vertical="center"/>
    </xf>
    <xf numFmtId="0" fontId="74" fillId="0" borderId="10" xfId="638" applyFont="1" applyBorder="1" applyAlignment="1">
      <alignment horizontal="center" vertical="center"/>
    </xf>
    <xf numFmtId="164" fontId="81" fillId="0" borderId="10" xfId="646" applyFont="1" applyBorder="1" applyAlignment="1">
      <alignment horizontal="center" vertical="center"/>
    </xf>
    <xf numFmtId="164" fontId="81" fillId="0" borderId="0" xfId="646" applyFont="1" applyAlignment="1">
      <alignment horizontal="center" vertical="center"/>
    </xf>
    <xf numFmtId="210" fontId="81" fillId="0" borderId="10" xfId="638" applyNumberFormat="1" applyFont="1" applyBorder="1" applyAlignment="1">
      <alignment horizontal="center" vertical="center"/>
    </xf>
    <xf numFmtId="10" fontId="81" fillId="0" borderId="10" xfId="640" applyNumberFormat="1" applyFont="1" applyBorder="1" applyAlignment="1">
      <alignment horizontal="center" vertical="center"/>
    </xf>
    <xf numFmtId="10" fontId="81" fillId="0" borderId="0" xfId="640" applyNumberFormat="1" applyFont="1" applyAlignment="1">
      <alignment horizontal="center" vertical="center"/>
    </xf>
    <xf numFmtId="176" fontId="81" fillId="0" borderId="10" xfId="638" applyNumberFormat="1" applyFont="1" applyBorder="1" applyAlignment="1">
      <alignment horizontal="center" vertical="center"/>
    </xf>
    <xf numFmtId="176" fontId="81" fillId="0" borderId="0" xfId="638" applyNumberFormat="1" applyFont="1" applyAlignment="1">
      <alignment horizontal="center" vertical="center"/>
    </xf>
    <xf numFmtId="174" fontId="9" fillId="0" borderId="0" xfId="638" applyNumberFormat="1" applyFont="1" applyAlignment="1">
      <alignment horizontal="center" vertical="center"/>
    </xf>
    <xf numFmtId="176" fontId="74" fillId="0" borderId="0" xfId="638" applyNumberFormat="1" applyFont="1" applyAlignment="1">
      <alignment horizontal="center" vertical="center"/>
    </xf>
    <xf numFmtId="176" fontId="83" fillId="0" borderId="0" xfId="638" applyNumberFormat="1" applyFont="1" applyAlignment="1">
      <alignment horizontal="center" vertical="center"/>
    </xf>
    <xf numFmtId="0" fontId="74" fillId="0" borderId="0" xfId="638" applyFont="1" applyAlignment="1">
      <alignment horizontal="center" vertical="center"/>
    </xf>
    <xf numFmtId="176" fontId="17" fillId="0" borderId="0" xfId="638" applyNumberFormat="1" applyFont="1" applyAlignment="1">
      <alignment horizontal="center" vertical="center"/>
    </xf>
    <xf numFmtId="0" fontId="17" fillId="0" borderId="0" xfId="638" applyFont="1" applyAlignment="1">
      <alignment horizontal="center" vertical="center"/>
    </xf>
    <xf numFmtId="0" fontId="83" fillId="0" borderId="0" xfId="638" applyFont="1" applyAlignment="1">
      <alignment horizontal="center" vertical="center"/>
    </xf>
    <xf numFmtId="164" fontId="74" fillId="0" borderId="0" xfId="349" applyFont="1" applyAlignment="1">
      <alignment horizontal="center" vertical="center"/>
    </xf>
    <xf numFmtId="164" fontId="81" fillId="0" borderId="0" xfId="349" applyFont="1" applyAlignment="1">
      <alignment horizontal="center" vertical="center"/>
    </xf>
    <xf numFmtId="0" fontId="74" fillId="0" borderId="0" xfId="638" applyFont="1" applyBorder="1" applyAlignment="1">
      <alignment horizontal="center" vertical="center"/>
    </xf>
    <xf numFmtId="195" fontId="83" fillId="0" borderId="0" xfId="638" applyNumberFormat="1" applyFont="1" applyAlignment="1">
      <alignment horizontal="center" vertical="center"/>
    </xf>
    <xf numFmtId="0" fontId="81" fillId="0" borderId="0" xfId="638" applyFont="1" applyFill="1" applyAlignment="1">
      <alignment horizontal="center" vertical="center"/>
    </xf>
    <xf numFmtId="195" fontId="9" fillId="0" borderId="0" xfId="638" applyNumberFormat="1" applyFont="1" applyAlignment="1">
      <alignment horizontal="center" vertical="center"/>
    </xf>
    <xf numFmtId="173" fontId="81" fillId="0" borderId="0" xfId="638" applyNumberFormat="1" applyFont="1" applyAlignment="1">
      <alignment horizontal="center" vertical="center"/>
    </xf>
    <xf numFmtId="0" fontId="81" fillId="0" borderId="0" xfId="638" applyFont="1" applyBorder="1" applyAlignment="1">
      <alignment horizontal="center" vertical="center"/>
    </xf>
    <xf numFmtId="195" fontId="9" fillId="0" borderId="0" xfId="638" applyNumberFormat="1" applyFont="1" applyBorder="1" applyAlignment="1">
      <alignment horizontal="center" vertical="center"/>
    </xf>
    <xf numFmtId="0" fontId="11" fillId="0" borderId="10" xfId="511" applyFont="1" applyFill="1" applyBorder="1" applyAlignment="1">
      <alignment horizontal="center" vertical="center" wrapText="1"/>
    </xf>
    <xf numFmtId="0" fontId="11" fillId="0" borderId="10" xfId="511" applyFont="1" applyFill="1" applyBorder="1" applyAlignment="1" applyProtection="1">
      <alignment horizontal="center" vertical="center"/>
    </xf>
    <xf numFmtId="0" fontId="11" fillId="0" borderId="19" xfId="511" applyFont="1" applyFill="1" applyBorder="1" applyAlignment="1" applyProtection="1">
      <alignment horizontal="center" vertical="center"/>
    </xf>
    <xf numFmtId="2" fontId="11" fillId="0" borderId="10" xfId="0" applyNumberFormat="1" applyFont="1" applyFill="1" applyBorder="1" applyAlignment="1">
      <alignment horizontal="center" vertical="center"/>
    </xf>
    <xf numFmtId="188" fontId="11" fillId="0" borderId="11" xfId="511" applyNumberFormat="1" applyFont="1" applyFill="1" applyBorder="1" applyAlignment="1" applyProtection="1">
      <alignment horizontal="right" vertical="center"/>
    </xf>
    <xf numFmtId="0" fontId="11" fillId="0" borderId="0" xfId="511" applyFont="1" applyFill="1" applyAlignment="1">
      <alignment vertical="center" wrapText="1"/>
    </xf>
    <xf numFmtId="0" fontId="11" fillId="0" borderId="0" xfId="511" applyFont="1" applyFill="1" applyAlignment="1">
      <alignment vertical="center"/>
    </xf>
    <xf numFmtId="0" fontId="9" fillId="0" borderId="10" xfId="638" applyFont="1" applyBorder="1" applyAlignment="1">
      <alignment horizontal="center" vertical="center"/>
    </xf>
    <xf numFmtId="164" fontId="17" fillId="0" borderId="0" xfId="349" applyFont="1" applyAlignment="1">
      <alignment horizontal="center" vertical="center"/>
    </xf>
    <xf numFmtId="195" fontId="17" fillId="0" borderId="0" xfId="638" applyNumberFormat="1" applyFont="1" applyAlignment="1">
      <alignment horizontal="center" vertical="center"/>
    </xf>
    <xf numFmtId="176" fontId="13" fillId="0" borderId="0" xfId="638" applyNumberFormat="1" applyFont="1" applyAlignment="1">
      <alignment horizontal="center" vertical="center"/>
    </xf>
    <xf numFmtId="176" fontId="17" fillId="0" borderId="0" xfId="638" applyNumberFormat="1" applyFont="1" applyFill="1" applyAlignment="1">
      <alignment horizontal="center" vertical="center"/>
    </xf>
    <xf numFmtId="173" fontId="17" fillId="0" borderId="0" xfId="638" applyNumberFormat="1" applyFont="1" applyAlignment="1">
      <alignment horizontal="center" vertical="center"/>
    </xf>
    <xf numFmtId="0" fontId="9" fillId="0" borderId="25" xfId="437" applyFont="1" applyFill="1" applyBorder="1" applyAlignment="1">
      <alignment horizontal="center" vertical="center"/>
    </xf>
    <xf numFmtId="4" fontId="9" fillId="0" borderId="120" xfId="480" applyNumberFormat="1" applyFont="1" applyFill="1" applyBorder="1" applyAlignment="1">
      <alignment horizontal="center" vertical="center"/>
    </xf>
    <xf numFmtId="39" fontId="9" fillId="0" borderId="120" xfId="344" applyNumberFormat="1" applyFont="1" applyFill="1" applyBorder="1" applyAlignment="1">
      <alignment horizontal="center" vertical="center"/>
    </xf>
    <xf numFmtId="0" fontId="17" fillId="35" borderId="37" xfId="433" applyFont="1" applyFill="1" applyBorder="1" applyAlignment="1">
      <alignment horizontal="justify" vertical="center" wrapText="1"/>
    </xf>
    <xf numFmtId="0" fontId="21" fillId="35" borderId="87" xfId="433" applyFont="1" applyFill="1" applyBorder="1" applyAlignment="1">
      <alignment horizontal="center" vertical="center" wrapText="1"/>
    </xf>
    <xf numFmtId="180" fontId="21" fillId="35" borderId="37" xfId="433" applyNumberFormat="1" applyFont="1" applyFill="1" applyBorder="1" applyAlignment="1">
      <alignment horizontal="center" vertical="center" wrapText="1"/>
    </xf>
    <xf numFmtId="214" fontId="21" fillId="35" borderId="87" xfId="433" applyNumberFormat="1" applyFont="1" applyFill="1" applyBorder="1" applyAlignment="1">
      <alignment horizontal="center" vertical="center" wrapText="1"/>
    </xf>
    <xf numFmtId="9" fontId="9" fillId="0" borderId="0" xfId="627" applyNumberFormat="1" applyFont="1" applyAlignment="1">
      <alignment horizontal="center" vertical="center"/>
    </xf>
    <xf numFmtId="9" fontId="9" fillId="0" borderId="113" xfId="634" applyFont="1" applyBorder="1" applyAlignment="1">
      <alignment horizontal="center" vertical="center"/>
    </xf>
    <xf numFmtId="9" fontId="9" fillId="0" borderId="117" xfId="634" applyFont="1" applyBorder="1" applyAlignment="1">
      <alignment horizontal="center" vertical="center"/>
    </xf>
    <xf numFmtId="9" fontId="9" fillId="0" borderId="20" xfId="634" applyFont="1" applyBorder="1" applyAlignment="1">
      <alignment horizontal="center" vertical="center"/>
    </xf>
    <xf numFmtId="10" fontId="91" fillId="0" borderId="115" xfId="640" applyNumberFormat="1" applyFont="1" applyFill="1" applyBorder="1" applyAlignment="1">
      <alignment horizontal="center" vertical="center"/>
    </xf>
    <xf numFmtId="178" fontId="9" fillId="0" borderId="114" xfId="634" applyNumberFormat="1" applyFont="1" applyBorder="1" applyAlignment="1">
      <alignment horizontal="center" vertical="center"/>
    </xf>
    <xf numFmtId="178" fontId="9" fillId="0" borderId="117" xfId="634" applyNumberFormat="1" applyFont="1" applyBorder="1" applyAlignment="1">
      <alignment horizontal="center" vertical="center"/>
    </xf>
    <xf numFmtId="217" fontId="13" fillId="0" borderId="62" xfId="388" applyNumberFormat="1" applyFont="1" applyFill="1" applyBorder="1" applyAlignment="1">
      <alignment horizontal="center" vertical="center" wrapText="1"/>
    </xf>
    <xf numFmtId="217" fontId="13" fillId="0" borderId="92" xfId="388" applyNumberFormat="1" applyFont="1" applyFill="1" applyBorder="1" applyAlignment="1">
      <alignment horizontal="center" vertical="center" wrapText="1"/>
    </xf>
    <xf numFmtId="217" fontId="13" fillId="0" borderId="51" xfId="388" applyNumberFormat="1" applyFont="1" applyFill="1" applyBorder="1" applyAlignment="1">
      <alignment horizontal="center" vertical="center" wrapText="1"/>
    </xf>
    <xf numFmtId="217" fontId="13" fillId="0" borderId="64" xfId="388" applyNumberFormat="1" applyFont="1" applyFill="1" applyBorder="1" applyAlignment="1">
      <alignment horizontal="center" vertical="center" wrapText="1"/>
    </xf>
    <xf numFmtId="217" fontId="13" fillId="0" borderId="53" xfId="388" applyNumberFormat="1" applyFont="1" applyFill="1" applyBorder="1" applyAlignment="1">
      <alignment horizontal="center" vertical="center" wrapText="1"/>
    </xf>
    <xf numFmtId="217" fontId="13" fillId="0" borderId="59" xfId="388" applyNumberFormat="1" applyFont="1" applyFill="1" applyBorder="1" applyAlignment="1">
      <alignment horizontal="center" vertical="center" wrapText="1"/>
    </xf>
    <xf numFmtId="217" fontId="13" fillId="0" borderId="0" xfId="388" applyNumberFormat="1" applyFont="1" applyFill="1" applyBorder="1" applyAlignment="1">
      <alignment horizontal="center" vertical="center" wrapText="1"/>
    </xf>
    <xf numFmtId="217" fontId="13" fillId="0" borderId="22" xfId="636" applyNumberFormat="1" applyFont="1" applyBorder="1" applyAlignment="1">
      <alignment horizontal="center"/>
    </xf>
    <xf numFmtId="217" fontId="13" fillId="0" borderId="64" xfId="636" applyNumberFormat="1" applyFont="1" applyBorder="1" applyAlignment="1">
      <alignment horizontal="center"/>
    </xf>
    <xf numFmtId="0" fontId="13" fillId="0" borderId="86" xfId="636" applyFont="1" applyFill="1" applyBorder="1" applyAlignment="1">
      <alignment horizontal="left" vertical="center" wrapText="1"/>
    </xf>
    <xf numFmtId="0" fontId="13" fillId="0" borderId="34" xfId="636" applyFont="1" applyFill="1" applyBorder="1" applyAlignment="1">
      <alignment horizontal="justify" vertical="center" wrapText="1"/>
    </xf>
    <xf numFmtId="0" fontId="13" fillId="0" borderId="10" xfId="636" applyFont="1" applyFill="1" applyBorder="1" applyAlignment="1">
      <alignment horizontal="justify" vertical="center" wrapText="1"/>
    </xf>
    <xf numFmtId="217" fontId="13" fillId="0" borderId="77" xfId="388" applyNumberFormat="1" applyFont="1" applyFill="1" applyBorder="1" applyAlignment="1">
      <alignment horizontal="center" vertical="center" wrapText="1"/>
    </xf>
    <xf numFmtId="0" fontId="13" fillId="0" borderId="47" xfId="636" applyFont="1" applyFill="1" applyBorder="1" applyAlignment="1">
      <alignment horizontal="justify" vertical="center" wrapText="1"/>
    </xf>
    <xf numFmtId="217" fontId="13" fillId="0" borderId="74" xfId="388" applyNumberFormat="1" applyFont="1" applyFill="1" applyBorder="1" applyAlignment="1">
      <alignment horizontal="center" vertical="center" wrapText="1"/>
    </xf>
    <xf numFmtId="0" fontId="13" fillId="0" borderId="76" xfId="636" applyFont="1" applyFill="1" applyBorder="1" applyAlignment="1">
      <alignment horizontal="justify" vertical="center" wrapText="1"/>
    </xf>
    <xf numFmtId="0" fontId="13" fillId="0" borderId="31" xfId="636" applyFont="1" applyFill="1" applyBorder="1" applyAlignment="1">
      <alignment horizontal="justify" vertical="center" wrapText="1"/>
    </xf>
    <xf numFmtId="0" fontId="13" fillId="0" borderId="68" xfId="636" applyFont="1" applyFill="1" applyBorder="1" applyAlignment="1">
      <alignment horizontal="justify" vertical="center" wrapText="1"/>
    </xf>
    <xf numFmtId="0" fontId="13" fillId="0" borderId="86" xfId="636" applyFont="1" applyFill="1" applyBorder="1" applyAlignment="1">
      <alignment vertical="center" wrapText="1"/>
    </xf>
    <xf numFmtId="0" fontId="13" fillId="0" borderId="51" xfId="636" applyFont="1" applyFill="1" applyBorder="1" applyAlignment="1">
      <alignment horizontal="justify" vertical="center" wrapText="1"/>
    </xf>
    <xf numFmtId="0" fontId="14" fillId="0" borderId="0" xfId="636" applyFont="1" applyAlignment="1">
      <alignment horizontal="center" vertical="center" wrapText="1"/>
    </xf>
    <xf numFmtId="0" fontId="14" fillId="0" borderId="0" xfId="636" applyFont="1" applyAlignment="1">
      <alignment horizontal="left" vertical="center" wrapText="1"/>
    </xf>
    <xf numFmtId="0" fontId="14" fillId="0" borderId="0" xfId="636" applyFont="1"/>
    <xf numFmtId="217" fontId="13" fillId="0" borderId="20" xfId="636" applyNumberFormat="1" applyFont="1" applyBorder="1" applyAlignment="1">
      <alignment horizontal="center" vertical="center"/>
    </xf>
    <xf numFmtId="0" fontId="9" fillId="0" borderId="34" xfId="650" applyFont="1" applyFill="1" applyBorder="1" applyAlignment="1">
      <alignment vertical="center" wrapText="1"/>
    </xf>
    <xf numFmtId="0" fontId="9" fillId="0" borderId="10" xfId="650" applyFont="1" applyFill="1" applyBorder="1" applyAlignment="1">
      <alignment vertical="center" wrapText="1"/>
    </xf>
    <xf numFmtId="0" fontId="9" fillId="0" borderId="36" xfId="650" applyFont="1" applyFill="1" applyBorder="1" applyAlignment="1">
      <alignment vertical="center" wrapText="1"/>
    </xf>
    <xf numFmtId="221" fontId="74" fillId="0" borderId="0" xfId="638" applyNumberFormat="1" applyFont="1" applyAlignment="1">
      <alignment horizontal="center" vertical="center"/>
    </xf>
    <xf numFmtId="0" fontId="9" fillId="0" borderId="0" xfId="638" applyAlignment="1">
      <alignment horizontal="center" vertical="center"/>
    </xf>
    <xf numFmtId="175" fontId="9" fillId="0" borderId="10" xfId="349" applyNumberFormat="1" applyBorder="1" applyAlignment="1">
      <alignment horizontal="center" vertical="center"/>
    </xf>
    <xf numFmtId="219" fontId="9" fillId="0" borderId="10" xfId="638" applyNumberFormat="1" applyFont="1" applyBorder="1" applyAlignment="1">
      <alignment horizontal="center" vertical="center"/>
    </xf>
    <xf numFmtId="175" fontId="9" fillId="0" borderId="10" xfId="349" applyNumberFormat="1" applyFont="1" applyBorder="1" applyAlignment="1">
      <alignment horizontal="center" vertical="center"/>
    </xf>
    <xf numFmtId="221" fontId="9" fillId="0" borderId="0" xfId="638" applyNumberFormat="1" applyAlignment="1">
      <alignment horizontal="center" vertical="center"/>
    </xf>
    <xf numFmtId="223" fontId="9" fillId="0" borderId="0" xfId="638" applyNumberFormat="1" applyAlignment="1">
      <alignment horizontal="center" vertical="center"/>
    </xf>
    <xf numFmtId="0" fontId="11" fillId="0" borderId="0" xfId="636" applyFont="1" applyAlignment="1">
      <alignment horizontal="center" vertical="center"/>
    </xf>
    <xf numFmtId="183" fontId="84" fillId="0" borderId="10" xfId="626" applyNumberFormat="1" applyFont="1" applyBorder="1" applyAlignment="1">
      <alignment horizontal="center" vertical="center"/>
    </xf>
    <xf numFmtId="0" fontId="19" fillId="0" borderId="10" xfId="0" applyFont="1" applyFill="1" applyBorder="1" applyAlignment="1">
      <alignment horizontal="center" vertical="center"/>
    </xf>
    <xf numFmtId="0" fontId="18" fillId="35" borderId="19" xfId="511" applyFont="1" applyFill="1" applyBorder="1" applyAlignment="1" applyProtection="1">
      <alignment vertical="center"/>
    </xf>
    <xf numFmtId="186" fontId="18" fillId="35" borderId="12" xfId="511" applyNumberFormat="1" applyFont="1" applyFill="1" applyBorder="1" applyAlignment="1" applyProtection="1">
      <alignment vertical="center"/>
    </xf>
    <xf numFmtId="0" fontId="18" fillId="35" borderId="47" xfId="511" applyFont="1" applyFill="1" applyBorder="1" applyAlignment="1">
      <alignment horizontal="center" vertical="center" wrapText="1"/>
    </xf>
    <xf numFmtId="0" fontId="18" fillId="35" borderId="0" xfId="511" applyFont="1" applyFill="1" applyBorder="1" applyAlignment="1">
      <alignment horizontal="center" vertical="center" wrapText="1"/>
    </xf>
    <xf numFmtId="0" fontId="11" fillId="35" borderId="0" xfId="511" applyFont="1" applyFill="1" applyBorder="1" applyAlignment="1" applyProtection="1">
      <alignment horizontal="center" vertical="center"/>
    </xf>
    <xf numFmtId="9" fontId="18" fillId="35" borderId="10" xfId="549" applyFont="1" applyFill="1" applyBorder="1" applyAlignment="1" applyProtection="1">
      <alignment horizontal="center" vertical="center"/>
    </xf>
    <xf numFmtId="188" fontId="11" fillId="35" borderId="0" xfId="511" applyNumberFormat="1" applyFont="1" applyFill="1" applyBorder="1" applyAlignment="1" applyProtection="1">
      <alignment horizontal="right" vertical="center"/>
    </xf>
    <xf numFmtId="186" fontId="11" fillId="35" borderId="0" xfId="511" applyNumberFormat="1" applyFont="1" applyFill="1" applyBorder="1" applyAlignment="1" applyProtection="1">
      <alignment horizontal="center" vertical="center"/>
    </xf>
    <xf numFmtId="191" fontId="11" fillId="35" borderId="0" xfId="511" applyNumberFormat="1" applyFont="1" applyFill="1" applyBorder="1" applyAlignment="1" applyProtection="1">
      <alignment horizontal="center" vertical="center"/>
    </xf>
    <xf numFmtId="188" fontId="11" fillId="35" borderId="0" xfId="511" applyNumberFormat="1" applyFont="1" applyFill="1" applyBorder="1" applyAlignment="1" applyProtection="1">
      <alignment vertical="center"/>
    </xf>
    <xf numFmtId="0" fontId="11" fillId="0" borderId="56" xfId="0" applyFont="1" applyFill="1" applyBorder="1" applyAlignment="1">
      <alignment horizontal="center" vertical="center"/>
    </xf>
    <xf numFmtId="0" fontId="61" fillId="49" borderId="10" xfId="621" applyFont="1" applyFill="1" applyBorder="1" applyAlignment="1" applyProtection="1">
      <alignment horizontal="center" vertical="center" wrapText="1"/>
    </xf>
    <xf numFmtId="0" fontId="61" fillId="35" borderId="10" xfId="621" applyFont="1" applyFill="1" applyBorder="1" applyAlignment="1" applyProtection="1">
      <alignment horizontal="center" vertical="center" wrapText="1"/>
    </xf>
    <xf numFmtId="0" fontId="18" fillId="0" borderId="0" xfId="511" applyFont="1" applyFill="1" applyAlignment="1">
      <alignment horizontal="center" vertical="center" wrapText="1"/>
    </xf>
    <xf numFmtId="0" fontId="11" fillId="0" borderId="10" xfId="511" applyFont="1" applyFill="1" applyBorder="1" applyAlignment="1" applyProtection="1">
      <alignment horizontal="center" vertical="center" wrapText="1"/>
    </xf>
    <xf numFmtId="4" fontId="11" fillId="0" borderId="10" xfId="511" applyNumberFormat="1" applyFont="1" applyFill="1" applyBorder="1" applyAlignment="1" applyProtection="1">
      <alignment horizontal="center" vertical="center" wrapText="1"/>
    </xf>
    <xf numFmtId="4" fontId="11" fillId="0" borderId="10" xfId="249" applyNumberFormat="1" applyFont="1" applyFill="1" applyBorder="1" applyAlignment="1" applyProtection="1">
      <alignment horizontal="center" vertical="center"/>
    </xf>
    <xf numFmtId="4" fontId="11" fillId="0" borderId="10" xfId="511" applyNumberFormat="1" applyFont="1" applyFill="1" applyBorder="1" applyAlignment="1" applyProtection="1">
      <alignment horizontal="center" vertical="center"/>
    </xf>
    <xf numFmtId="189" fontId="11" fillId="0" borderId="10" xfId="511" applyNumberFormat="1" applyFont="1" applyFill="1" applyBorder="1" applyAlignment="1">
      <alignment horizontal="right" vertical="center"/>
    </xf>
    <xf numFmtId="188" fontId="11" fillId="0" borderId="10" xfId="621" applyNumberFormat="1" applyFont="1" applyFill="1" applyBorder="1" applyAlignment="1" applyProtection="1">
      <alignment horizontal="right" vertical="center"/>
    </xf>
    <xf numFmtId="0" fontId="11" fillId="0" borderId="10" xfId="467" applyFont="1" applyFill="1" applyBorder="1" applyAlignment="1">
      <alignment horizontal="center" vertical="center"/>
    </xf>
    <xf numFmtId="0" fontId="11" fillId="0" borderId="10" xfId="0" applyFont="1" applyFill="1" applyBorder="1" applyAlignment="1" applyProtection="1">
      <alignment horizontal="center" vertical="center"/>
    </xf>
    <xf numFmtId="0" fontId="11" fillId="0" borderId="0" xfId="511" applyFont="1" applyFill="1" applyAlignment="1">
      <alignment horizontal="center" vertical="center"/>
    </xf>
    <xf numFmtId="180" fontId="88" fillId="0" borderId="60" xfId="632" applyNumberFormat="1" applyFont="1" applyBorder="1" applyAlignment="1">
      <alignment vertical="center"/>
    </xf>
    <xf numFmtId="225" fontId="86" fillId="0" borderId="20" xfId="631" applyNumberFormat="1" applyFont="1" applyBorder="1" applyAlignment="1">
      <alignment vertical="center"/>
    </xf>
    <xf numFmtId="174" fontId="86" fillId="55" borderId="20" xfId="632" applyNumberFormat="1" applyFont="1" applyFill="1" applyBorder="1" applyAlignment="1">
      <alignment vertical="center"/>
    </xf>
    <xf numFmtId="0" fontId="86" fillId="0" borderId="11" xfId="469" applyNumberFormat="1" applyFont="1" applyBorder="1" applyAlignment="1">
      <alignment horizontal="right" vertical="center"/>
    </xf>
    <xf numFmtId="49" fontId="85" fillId="0" borderId="0" xfId="623" applyNumberFormat="1" applyFont="1"/>
    <xf numFmtId="0" fontId="85" fillId="0" borderId="0" xfId="623" applyNumberFormat="1" applyFont="1"/>
    <xf numFmtId="212" fontId="20" fillId="0" borderId="11" xfId="0" applyNumberFormat="1" applyFont="1" applyFill="1" applyBorder="1" applyAlignment="1">
      <alignment horizontal="right" vertical="center" wrapText="1"/>
    </xf>
    <xf numFmtId="0" fontId="22" fillId="0" borderId="12" xfId="0" applyFont="1" applyBorder="1" applyAlignment="1">
      <alignment horizontal="center" vertical="center" wrapText="1"/>
    </xf>
    <xf numFmtId="0" fontId="22" fillId="35" borderId="11" xfId="0" applyFont="1" applyFill="1" applyBorder="1" applyAlignment="1">
      <alignment horizontal="center" vertical="center" wrapText="1"/>
    </xf>
    <xf numFmtId="226" fontId="86" fillId="0" borderId="64" xfId="625" applyNumberFormat="1" applyFont="1" applyFill="1" applyBorder="1" applyAlignment="1">
      <alignment vertical="center"/>
    </xf>
    <xf numFmtId="0" fontId="17" fillId="37" borderId="20" xfId="513" applyFont="1" applyFill="1" applyBorder="1" applyAlignment="1">
      <alignment horizontal="center" vertical="center" wrapText="1"/>
    </xf>
    <xf numFmtId="0" fontId="17" fillId="37" borderId="10" xfId="513" applyFont="1" applyFill="1" applyBorder="1" applyAlignment="1">
      <alignment horizontal="center" vertical="center" wrapText="1"/>
    </xf>
    <xf numFmtId="0" fontId="65" fillId="0" borderId="10" xfId="0" applyFont="1" applyBorder="1" applyAlignment="1">
      <alignment horizontal="center" vertical="center"/>
    </xf>
    <xf numFmtId="0" fontId="13" fillId="0" borderId="10" xfId="0" applyFont="1" applyBorder="1" applyAlignment="1">
      <alignment horizontal="center" vertical="center" wrapText="1"/>
    </xf>
    <xf numFmtId="0" fontId="17" fillId="0" borderId="10" xfId="519" applyFont="1" applyFill="1" applyBorder="1" applyAlignment="1">
      <alignment horizontal="center" vertical="center" wrapText="1"/>
    </xf>
    <xf numFmtId="2" fontId="17" fillId="35" borderId="20" xfId="518" applyNumberFormat="1" applyFont="1" applyFill="1" applyBorder="1" applyAlignment="1">
      <alignment horizontal="center" vertical="center"/>
    </xf>
    <xf numFmtId="0" fontId="19" fillId="0" borderId="46" xfId="0" applyFont="1" applyFill="1" applyBorder="1" applyAlignment="1">
      <alignment horizontal="center" vertical="center"/>
    </xf>
    <xf numFmtId="0" fontId="9" fillId="0" borderId="10" xfId="519" applyFont="1" applyFill="1" applyBorder="1" applyAlignment="1">
      <alignment horizontal="center" vertical="center"/>
    </xf>
    <xf numFmtId="1" fontId="9" fillId="51" borderId="10" xfId="519" applyNumberFormat="1" applyFont="1" applyFill="1" applyBorder="1" applyAlignment="1">
      <alignment horizontal="center" vertical="center"/>
    </xf>
    <xf numFmtId="2" fontId="9" fillId="51" borderId="10" xfId="550" applyNumberFormat="1" applyFont="1" applyFill="1" applyBorder="1" applyAlignment="1">
      <alignment horizontal="center" vertical="center"/>
    </xf>
    <xf numFmtId="2" fontId="9" fillId="0" borderId="10" xfId="519" applyNumberFormat="1" applyFont="1" applyFill="1" applyBorder="1" applyAlignment="1">
      <alignment horizontal="center" vertical="center"/>
    </xf>
    <xf numFmtId="176" fontId="9" fillId="37" borderId="10" xfId="519" applyNumberFormat="1" applyFont="1" applyFill="1" applyBorder="1" applyAlignment="1">
      <alignment horizontal="right" vertical="center"/>
    </xf>
    <xf numFmtId="185" fontId="9" fillId="0" borderId="10" xfId="519" applyNumberFormat="1" applyFont="1" applyFill="1" applyBorder="1" applyAlignment="1">
      <alignment horizontal="center" vertical="center"/>
    </xf>
    <xf numFmtId="177" fontId="9" fillId="0" borderId="10" xfId="348" applyNumberFormat="1" applyFont="1" applyFill="1" applyBorder="1" applyAlignment="1">
      <alignment horizontal="right" vertical="center"/>
    </xf>
    <xf numFmtId="0" fontId="9" fillId="0" borderId="13" xfId="519" applyFont="1" applyFill="1" applyBorder="1" applyAlignment="1">
      <alignment horizontal="left" vertical="center"/>
    </xf>
    <xf numFmtId="0" fontId="9" fillId="0" borderId="30" xfId="519" applyFont="1" applyFill="1" applyBorder="1" applyAlignment="1">
      <alignment horizontal="left" vertical="center"/>
    </xf>
    <xf numFmtId="0" fontId="9" fillId="0" borderId="17" xfId="519" applyFont="1" applyFill="1" applyBorder="1" applyAlignment="1">
      <alignment horizontal="left" vertical="center"/>
    </xf>
    <xf numFmtId="0" fontId="9" fillId="0" borderId="31" xfId="519" applyFont="1" applyFill="1" applyBorder="1" applyAlignment="1">
      <alignment horizontal="center" vertical="center"/>
    </xf>
    <xf numFmtId="1" fontId="9" fillId="51" borderId="31" xfId="519" applyNumberFormat="1" applyFont="1" applyFill="1" applyBorder="1" applyAlignment="1">
      <alignment horizontal="center" vertical="center"/>
    </xf>
    <xf numFmtId="2" fontId="9" fillId="51" borderId="31" xfId="550" applyNumberFormat="1" applyFont="1" applyFill="1" applyBorder="1" applyAlignment="1">
      <alignment horizontal="center" vertical="center"/>
    </xf>
    <xf numFmtId="2" fontId="9" fillId="0" borderId="31" xfId="519" applyNumberFormat="1" applyFont="1" applyFill="1" applyBorder="1" applyAlignment="1">
      <alignment horizontal="center" vertical="center"/>
    </xf>
    <xf numFmtId="177" fontId="9" fillId="0" borderId="31" xfId="348" applyNumberFormat="1" applyFont="1" applyFill="1" applyBorder="1" applyAlignment="1">
      <alignment horizontal="right" vertical="center"/>
    </xf>
    <xf numFmtId="0" fontId="13" fillId="35" borderId="31" xfId="0" applyFont="1" applyFill="1" applyBorder="1" applyAlignment="1">
      <alignment horizontal="center" vertical="center" wrapText="1"/>
    </xf>
    <xf numFmtId="0" fontId="18" fillId="35" borderId="31" xfId="0" applyFont="1" applyFill="1" applyBorder="1" applyAlignment="1">
      <alignment horizontal="center" vertical="center" wrapText="1"/>
    </xf>
    <xf numFmtId="0" fontId="9" fillId="0" borderId="12" xfId="0" applyFont="1" applyBorder="1" applyAlignment="1">
      <alignment horizontal="center" vertical="center" wrapText="1"/>
    </xf>
    <xf numFmtId="0" fontId="9" fillId="0" borderId="12" xfId="0" applyFont="1" applyBorder="1" applyAlignment="1">
      <alignment horizontal="right" vertical="center" wrapText="1"/>
    </xf>
    <xf numFmtId="197" fontId="9" fillId="0" borderId="11" xfId="0" applyNumberFormat="1" applyFont="1" applyBorder="1" applyAlignment="1">
      <alignment horizontal="right" vertical="center" wrapText="1"/>
    </xf>
    <xf numFmtId="0" fontId="14" fillId="0" borderId="10" xfId="0" applyFont="1" applyBorder="1" applyAlignment="1">
      <alignment horizontal="center" vertical="center"/>
    </xf>
    <xf numFmtId="197" fontId="14" fillId="0" borderId="10" xfId="0" applyNumberFormat="1" applyFont="1" applyBorder="1" applyAlignment="1">
      <alignment horizontal="right" vertical="center" wrapText="1"/>
    </xf>
    <xf numFmtId="185" fontId="14" fillId="0" borderId="10" xfId="0" applyNumberFormat="1" applyFont="1" applyBorder="1" applyAlignment="1">
      <alignment horizontal="center" vertical="center" wrapText="1"/>
    </xf>
    <xf numFmtId="0" fontId="13" fillId="0" borderId="10" xfId="0" applyFont="1" applyFill="1" applyBorder="1" applyAlignment="1">
      <alignment horizontal="center" vertical="center" wrapText="1"/>
    </xf>
    <xf numFmtId="0" fontId="13" fillId="0" borderId="10" xfId="0" applyFont="1" applyFill="1" applyBorder="1" applyAlignment="1">
      <alignment vertical="center" wrapText="1"/>
    </xf>
    <xf numFmtId="197" fontId="13" fillId="0" borderId="10" xfId="0" applyNumberFormat="1" applyFont="1" applyFill="1" applyBorder="1" applyAlignment="1">
      <alignment horizontal="right" vertical="center" wrapText="1"/>
    </xf>
    <xf numFmtId="185" fontId="13" fillId="0" borderId="10" xfId="0" applyNumberFormat="1" applyFont="1" applyFill="1" applyBorder="1" applyAlignment="1">
      <alignment horizontal="center" vertical="center" wrapText="1"/>
    </xf>
    <xf numFmtId="4" fontId="13" fillId="0" borderId="10" xfId="249" applyNumberFormat="1" applyFont="1" applyFill="1" applyBorder="1" applyAlignment="1">
      <alignment horizontal="center" vertical="center" wrapText="1"/>
    </xf>
    <xf numFmtId="2" fontId="13" fillId="0" borderId="10" xfId="0" applyNumberFormat="1" applyFont="1" applyFill="1" applyBorder="1" applyAlignment="1">
      <alignment horizontal="center" vertical="center" wrapText="1"/>
    </xf>
    <xf numFmtId="212" fontId="13" fillId="0" borderId="10" xfId="0" applyNumberFormat="1" applyFont="1" applyFill="1" applyBorder="1" applyAlignment="1">
      <alignment horizontal="right" vertical="center" wrapText="1"/>
    </xf>
    <xf numFmtId="0" fontId="16" fillId="0" borderId="0" xfId="0" applyFont="1" applyFill="1"/>
    <xf numFmtId="0" fontId="14" fillId="0" borderId="10" xfId="0" applyFont="1" applyFill="1" applyBorder="1" applyAlignment="1">
      <alignment horizontal="center" vertical="center"/>
    </xf>
    <xf numFmtId="0" fontId="14" fillId="0" borderId="10" xfId="0" applyFont="1" applyFill="1" applyBorder="1" applyAlignment="1">
      <alignment horizontal="center" vertical="center" wrapText="1"/>
    </xf>
    <xf numFmtId="0" fontId="13" fillId="0" borderId="10" xfId="0" applyFont="1" applyFill="1" applyBorder="1" applyAlignment="1">
      <alignment horizontal="justify" vertical="center" wrapText="1"/>
    </xf>
    <xf numFmtId="197" fontId="14" fillId="0" borderId="10" xfId="0" applyNumberFormat="1" applyFont="1" applyFill="1" applyBorder="1" applyAlignment="1">
      <alignment horizontal="right" vertical="center" wrapText="1"/>
    </xf>
    <xf numFmtId="185" fontId="14" fillId="0" borderId="10" xfId="0" applyNumberFormat="1" applyFont="1" applyFill="1" applyBorder="1" applyAlignment="1">
      <alignment horizontal="center" vertical="center" wrapText="1"/>
    </xf>
    <xf numFmtId="2" fontId="14" fillId="0" borderId="10" xfId="0" applyNumberFormat="1" applyFont="1" applyFill="1" applyBorder="1" applyAlignment="1">
      <alignment horizontal="center" vertical="center" wrapText="1"/>
    </xf>
    <xf numFmtId="212" fontId="14" fillId="0" borderId="10" xfId="0" applyNumberFormat="1" applyFont="1" applyFill="1" applyBorder="1" applyAlignment="1">
      <alignment horizontal="right" vertical="center" wrapText="1"/>
    </xf>
    <xf numFmtId="0" fontId="19" fillId="0" borderId="0" xfId="0" applyFont="1" applyFill="1"/>
    <xf numFmtId="0" fontId="98" fillId="0" borderId="120" xfId="480" applyFont="1" applyBorder="1" applyAlignment="1">
      <alignment horizontal="center" vertical="center"/>
    </xf>
    <xf numFmtId="0" fontId="14" fillId="0" borderId="10" xfId="0" applyFont="1" applyFill="1" applyBorder="1" applyAlignment="1">
      <alignment horizontal="justify" vertical="center" wrapText="1"/>
    </xf>
    <xf numFmtId="0" fontId="14" fillId="37" borderId="10" xfId="0" applyFont="1" applyFill="1" applyBorder="1" applyAlignment="1">
      <alignment horizontal="center" vertical="center" wrapText="1"/>
    </xf>
    <xf numFmtId="0" fontId="17" fillId="0" borderId="19" xfId="519" applyFont="1" applyFill="1" applyBorder="1" applyAlignment="1">
      <alignment vertical="center"/>
    </xf>
    <xf numFmtId="0" fontId="17" fillId="0" borderId="12" xfId="519" applyFont="1" applyFill="1" applyBorder="1" applyAlignment="1">
      <alignment vertical="center"/>
    </xf>
    <xf numFmtId="0" fontId="102" fillId="0" borderId="10" xfId="0" applyFont="1" applyFill="1" applyBorder="1" applyAlignment="1">
      <alignment horizontal="left" vertical="center" wrapText="1"/>
    </xf>
    <xf numFmtId="0" fontId="102" fillId="0" borderId="10" xfId="0" applyFont="1" applyFill="1" applyBorder="1" applyAlignment="1">
      <alignment horizontal="center" vertical="center" wrapText="1"/>
    </xf>
    <xf numFmtId="49" fontId="103" fillId="0" borderId="10" xfId="0" applyNumberFormat="1" applyFont="1" applyFill="1" applyBorder="1" applyAlignment="1">
      <alignment horizontal="left" vertical="center" wrapText="1"/>
    </xf>
    <xf numFmtId="49" fontId="103" fillId="0" borderId="10" xfId="0" applyNumberFormat="1" applyFont="1" applyFill="1" applyBorder="1" applyAlignment="1">
      <alignment horizontal="center" vertical="center" wrapText="1"/>
    </xf>
    <xf numFmtId="4" fontId="81" fillId="0" borderId="0" xfId="638" applyNumberFormat="1" applyFont="1" applyAlignment="1">
      <alignment horizontal="center" vertical="center"/>
    </xf>
    <xf numFmtId="176" fontId="81" fillId="0" borderId="10" xfId="638" applyNumberFormat="1" applyFont="1" applyBorder="1" applyAlignment="1">
      <alignment horizontal="center" vertical="center"/>
    </xf>
    <xf numFmtId="0" fontId="17" fillId="0" borderId="0" xfId="636" applyFont="1" applyAlignment="1">
      <alignment horizontal="center" vertical="center" wrapText="1"/>
    </xf>
    <xf numFmtId="217" fontId="9" fillId="0" borderId="0" xfId="636" applyNumberFormat="1" applyFont="1" applyAlignment="1">
      <alignment horizontal="center" vertical="center"/>
    </xf>
    <xf numFmtId="217" fontId="9" fillId="0" borderId="20" xfId="636" applyNumberFormat="1" applyFont="1" applyBorder="1" applyAlignment="1">
      <alignment horizontal="center" vertical="center"/>
    </xf>
    <xf numFmtId="217" fontId="9" fillId="0" borderId="0" xfId="636" applyNumberFormat="1" applyFont="1"/>
    <xf numFmtId="217" fontId="94" fillId="0" borderId="0" xfId="636" applyNumberFormat="1" applyFont="1" applyAlignment="1">
      <alignment horizontal="center" vertical="center"/>
    </xf>
    <xf numFmtId="10" fontId="17" fillId="0" borderId="10" xfId="642" applyNumberFormat="1" applyFont="1" applyFill="1" applyBorder="1" applyAlignment="1">
      <alignment horizontal="center" vertical="center"/>
    </xf>
    <xf numFmtId="10" fontId="17" fillId="0" borderId="10" xfId="636" applyNumberFormat="1" applyFont="1" applyBorder="1" applyAlignment="1">
      <alignment horizontal="center" vertical="center"/>
    </xf>
    <xf numFmtId="0" fontId="9" fillId="0" borderId="0" xfId="636" applyFont="1" applyAlignment="1">
      <alignment horizontal="center" vertical="center"/>
    </xf>
    <xf numFmtId="10" fontId="9" fillId="0" borderId="0" xfId="642" applyNumberFormat="1" applyFont="1" applyFill="1" applyAlignment="1">
      <alignment horizontal="center" vertical="center"/>
    </xf>
    <xf numFmtId="221" fontId="14" fillId="0" borderId="0" xfId="627" applyNumberFormat="1" applyFont="1" applyAlignment="1">
      <alignment horizontal="center" vertical="center"/>
    </xf>
    <xf numFmtId="10" fontId="14" fillId="0" borderId="0" xfId="634" applyNumberFormat="1" applyFont="1" applyAlignment="1">
      <alignment vertical="center"/>
    </xf>
    <xf numFmtId="217" fontId="14" fillId="0" borderId="0" xfId="627" applyNumberFormat="1" applyFont="1" applyAlignment="1">
      <alignment horizontal="center"/>
    </xf>
    <xf numFmtId="10" fontId="14" fillId="0" borderId="0" xfId="634" applyNumberFormat="1" applyFont="1"/>
    <xf numFmtId="222" fontId="14" fillId="0" borderId="0" xfId="627" applyNumberFormat="1" applyFont="1" applyAlignment="1">
      <alignment horizontal="center"/>
    </xf>
    <xf numFmtId="222" fontId="14" fillId="0" borderId="0" xfId="627" applyNumberFormat="1" applyFont="1"/>
    <xf numFmtId="0" fontId="14" fillId="0" borderId="0" xfId="627" applyFont="1" applyAlignment="1">
      <alignment horizontal="center"/>
    </xf>
    <xf numFmtId="0" fontId="14" fillId="0" borderId="0" xfId="627" applyFont="1"/>
    <xf numFmtId="43" fontId="14" fillId="0" borderId="0" xfId="639" applyFont="1" applyAlignment="1">
      <alignment horizontal="center"/>
    </xf>
    <xf numFmtId="43" fontId="14" fillId="0" borderId="0" xfId="639" applyFont="1"/>
    <xf numFmtId="221" fontId="14" fillId="0" borderId="87" xfId="388" applyNumberFormat="1" applyFont="1" applyFill="1" applyBorder="1" applyAlignment="1">
      <alignment horizontal="center" vertical="center" wrapText="1"/>
    </xf>
    <xf numFmtId="10" fontId="14" fillId="0" borderId="88" xfId="566" applyNumberFormat="1" applyFont="1" applyFill="1" applyBorder="1" applyAlignment="1">
      <alignment horizontal="center" vertical="center" wrapText="1"/>
    </xf>
    <xf numFmtId="221" fontId="14" fillId="0" borderId="20" xfId="388" applyNumberFormat="1" applyFont="1" applyFill="1" applyBorder="1" applyAlignment="1">
      <alignment horizontal="center" vertical="center" wrapText="1"/>
    </xf>
    <xf numFmtId="221" fontId="14" fillId="0" borderId="0" xfId="388" applyNumberFormat="1" applyFont="1" applyFill="1" applyBorder="1" applyAlignment="1">
      <alignment horizontal="center" vertical="center" wrapText="1"/>
    </xf>
    <xf numFmtId="178" fontId="14" fillId="0" borderId="0" xfId="634" applyNumberFormat="1" applyFont="1" applyFill="1" applyBorder="1" applyAlignment="1">
      <alignment horizontal="center" vertical="center" wrapText="1"/>
    </xf>
    <xf numFmtId="164" fontId="14" fillId="0" borderId="87" xfId="349" applyFont="1" applyFill="1" applyBorder="1" applyAlignment="1">
      <alignment horizontal="center" vertical="center" wrapText="1"/>
    </xf>
    <xf numFmtId="164" fontId="14" fillId="0" borderId="20" xfId="349" applyFont="1" applyFill="1" applyBorder="1" applyAlignment="1">
      <alignment horizontal="center" vertical="center" wrapText="1"/>
    </xf>
    <xf numFmtId="164" fontId="14" fillId="0" borderId="0" xfId="349" applyFont="1" applyFill="1" applyBorder="1" applyAlignment="1">
      <alignment horizontal="center" vertical="center" wrapText="1"/>
    </xf>
    <xf numFmtId="164" fontId="14" fillId="0" borderId="0" xfId="349" applyFont="1" applyAlignment="1">
      <alignment horizontal="center" vertical="center"/>
    </xf>
    <xf numFmtId="164" fontId="9" fillId="0" borderId="0" xfId="349" applyFont="1" applyAlignment="1">
      <alignment horizontal="center" vertical="center"/>
    </xf>
    <xf numFmtId="164" fontId="97" fillId="0" borderId="0" xfId="349" applyFont="1" applyAlignment="1">
      <alignment horizontal="center" vertical="center"/>
    </xf>
    <xf numFmtId="0" fontId="17" fillId="0" borderId="20" xfId="0" applyFont="1" applyBorder="1" applyAlignment="1">
      <alignment horizontal="center" vertical="center"/>
    </xf>
    <xf numFmtId="0" fontId="13" fillId="0" borderId="44" xfId="636" applyFont="1" applyFill="1" applyBorder="1" applyAlignment="1">
      <alignment horizontal="center" vertical="center" wrapText="1"/>
    </xf>
    <xf numFmtId="0" fontId="17" fillId="0" borderId="37" xfId="636" applyFont="1" applyBorder="1" applyAlignment="1">
      <alignment horizontal="center" vertical="center" wrapText="1"/>
    </xf>
    <xf numFmtId="0" fontId="18" fillId="0" borderId="0" xfId="636" applyFont="1" applyBorder="1" applyAlignment="1"/>
    <xf numFmtId="0" fontId="9" fillId="0" borderId="57" xfId="0" applyFont="1" applyBorder="1" applyAlignment="1">
      <alignment horizontal="center" vertical="center"/>
    </xf>
    <xf numFmtId="2" fontId="9" fillId="0" borderId="58" xfId="0" applyNumberFormat="1" applyFont="1" applyBorder="1" applyAlignment="1">
      <alignment horizontal="center" vertical="center"/>
    </xf>
    <xf numFmtId="0" fontId="13" fillId="0" borderId="47" xfId="636" applyFont="1" applyFill="1" applyBorder="1" applyAlignment="1">
      <alignment horizontal="justify" vertical="center" wrapText="1"/>
    </xf>
    <xf numFmtId="9" fontId="11" fillId="0" borderId="0" xfId="549" applyFont="1"/>
    <xf numFmtId="9" fontId="18" fillId="0" borderId="0" xfId="549" applyFont="1"/>
    <xf numFmtId="9" fontId="11" fillId="0" borderId="0" xfId="549" applyFont="1" applyFill="1"/>
    <xf numFmtId="9" fontId="9" fillId="0" borderId="0" xfId="549" applyFont="1" applyAlignment="1">
      <alignment horizontal="center" vertical="center" wrapText="1"/>
    </xf>
    <xf numFmtId="221" fontId="96" fillId="0" borderId="0" xfId="636" applyNumberFormat="1" applyFont="1" applyAlignment="1">
      <alignment horizontal="center" vertical="center"/>
    </xf>
    <xf numFmtId="10" fontId="18" fillId="0" borderId="20" xfId="566" applyNumberFormat="1" applyFont="1" applyFill="1" applyBorder="1" applyAlignment="1">
      <alignment horizontal="center" vertical="center" wrapText="1"/>
    </xf>
    <xf numFmtId="218" fontId="90" fillId="0" borderId="62" xfId="566" applyNumberFormat="1" applyFont="1" applyFill="1" applyBorder="1" applyAlignment="1">
      <alignment horizontal="center" vertical="center" wrapText="1"/>
    </xf>
    <xf numFmtId="10" fontId="9" fillId="0" borderId="0" xfId="637" applyNumberFormat="1" applyFont="1" applyFill="1"/>
    <xf numFmtId="0" fontId="9" fillId="0" borderId="0" xfId="638" applyFill="1"/>
    <xf numFmtId="219" fontId="9" fillId="0" borderId="10" xfId="638" applyNumberFormat="1" applyFill="1" applyBorder="1" applyAlignment="1">
      <alignment horizontal="center" vertical="center"/>
    </xf>
    <xf numFmtId="175" fontId="9" fillId="0" borderId="10" xfId="349" applyNumberFormat="1" applyFill="1" applyBorder="1" applyAlignment="1">
      <alignment horizontal="center" vertical="center"/>
    </xf>
    <xf numFmtId="0" fontId="9" fillId="0" borderId="10" xfId="638" applyFill="1" applyBorder="1" applyAlignment="1">
      <alignment horizontal="center" vertical="center"/>
    </xf>
    <xf numFmtId="0" fontId="13" fillId="0" borderId="36" xfId="636" applyFont="1" applyFill="1" applyBorder="1" applyAlignment="1">
      <alignment horizontal="justify" vertical="center" wrapText="1"/>
    </xf>
    <xf numFmtId="217" fontId="9" fillId="0" borderId="0" xfId="638" applyNumberFormat="1" applyAlignment="1">
      <alignment horizontal="center" vertical="center"/>
    </xf>
    <xf numFmtId="217" fontId="73" fillId="0" borderId="0" xfId="641" applyNumberFormat="1" applyFont="1" applyAlignment="1">
      <alignment horizontal="center" vertical="center"/>
    </xf>
    <xf numFmtId="222" fontId="9" fillId="0" borderId="0" xfId="638" applyNumberFormat="1" applyAlignment="1">
      <alignment horizontal="center" vertical="center"/>
    </xf>
    <xf numFmtId="168" fontId="74" fillId="0" borderId="0" xfId="638" applyNumberFormat="1" applyFont="1" applyAlignment="1">
      <alignment horizontal="center" vertical="center"/>
    </xf>
    <xf numFmtId="43" fontId="9" fillId="0" borderId="0" xfId="639" applyFont="1" applyAlignment="1">
      <alignment horizontal="center" vertical="center"/>
    </xf>
    <xf numFmtId="43" fontId="74" fillId="0" borderId="0" xfId="639" applyFont="1" applyAlignment="1">
      <alignment horizontal="center" vertical="center"/>
    </xf>
    <xf numFmtId="164" fontId="9" fillId="0" borderId="0" xfId="643" applyFont="1" applyAlignment="1">
      <alignment horizontal="center" vertical="center"/>
    </xf>
    <xf numFmtId="168" fontId="9" fillId="0" borderId="0" xfId="638" applyNumberFormat="1" applyAlignment="1">
      <alignment horizontal="center" vertical="center"/>
    </xf>
    <xf numFmtId="10" fontId="9" fillId="0" borderId="0" xfId="640" applyNumberFormat="1" applyFont="1" applyAlignment="1">
      <alignment horizontal="center" vertical="center"/>
    </xf>
    <xf numFmtId="0" fontId="17" fillId="0" borderId="35" xfId="638" applyFont="1" applyBorder="1" applyAlignment="1">
      <alignment horizontal="center" vertical="center"/>
    </xf>
    <xf numFmtId="0" fontId="9" fillId="0" borderId="19" xfId="638" applyFont="1" applyBorder="1" applyAlignment="1">
      <alignment horizontal="center" vertical="center"/>
    </xf>
    <xf numFmtId="0" fontId="17" fillId="0" borderId="10" xfId="519" applyFont="1" applyFill="1" applyBorder="1" applyAlignment="1">
      <alignment horizontal="center" vertical="center" wrapText="1"/>
    </xf>
    <xf numFmtId="176" fontId="83" fillId="0" borderId="31" xfId="638" applyNumberFormat="1" applyFont="1" applyBorder="1" applyAlignment="1">
      <alignment horizontal="center" vertical="center"/>
    </xf>
    <xf numFmtId="176" fontId="83" fillId="0" borderId="10" xfId="638" applyNumberFormat="1" applyFont="1" applyBorder="1" applyAlignment="1">
      <alignment horizontal="center" vertical="center"/>
    </xf>
    <xf numFmtId="193" fontId="80" fillId="45" borderId="22" xfId="647" applyNumberFormat="1" applyFont="1" applyFill="1" applyBorder="1" applyAlignment="1">
      <alignment horizontal="center" vertical="center"/>
    </xf>
    <xf numFmtId="193" fontId="80" fillId="45" borderId="22" xfId="647" applyNumberFormat="1" applyFont="1" applyFill="1" applyBorder="1" applyAlignment="1">
      <alignment vertical="center"/>
    </xf>
    <xf numFmtId="0" fontId="83" fillId="45" borderId="20" xfId="638" applyFont="1" applyFill="1" applyBorder="1" applyAlignment="1">
      <alignment vertical="center" wrapText="1"/>
    </xf>
    <xf numFmtId="4" fontId="80" fillId="44" borderId="23" xfId="638" applyNumberFormat="1" applyFont="1" applyFill="1" applyBorder="1" applyAlignment="1">
      <alignment horizontal="center" vertical="center"/>
    </xf>
    <xf numFmtId="0" fontId="80" fillId="45" borderId="22" xfId="638" applyFont="1" applyFill="1" applyBorder="1" applyAlignment="1">
      <alignment vertical="center"/>
    </xf>
    <xf numFmtId="4" fontId="80" fillId="42" borderId="23" xfId="638" applyNumberFormat="1" applyFont="1" applyFill="1" applyBorder="1" applyAlignment="1">
      <alignment horizontal="center" vertical="center"/>
    </xf>
    <xf numFmtId="0" fontId="83" fillId="0" borderId="38" xfId="638" applyFont="1" applyFill="1" applyBorder="1" applyAlignment="1">
      <alignment horizontal="justify" vertical="center" wrapText="1"/>
    </xf>
    <xf numFmtId="177" fontId="80" fillId="0" borderId="23" xfId="638" applyNumberFormat="1" applyFont="1" applyBorder="1" applyAlignment="1">
      <alignment horizontal="right" vertical="center"/>
    </xf>
    <xf numFmtId="0" fontId="80" fillId="0" borderId="55" xfId="638" applyFont="1" applyFill="1" applyBorder="1" applyAlignment="1">
      <alignment horizontal="center" vertical="center"/>
    </xf>
    <xf numFmtId="177" fontId="80" fillId="0" borderId="81" xfId="638" applyNumberFormat="1" applyFont="1" applyFill="1" applyBorder="1" applyAlignment="1">
      <alignment horizontal="right" vertical="center"/>
    </xf>
    <xf numFmtId="184" fontId="97" fillId="0" borderId="40" xfId="349" applyNumberFormat="1" applyFont="1" applyFill="1" applyBorder="1" applyAlignment="1" applyProtection="1">
      <alignment horizontal="center" vertical="center" wrapText="1"/>
    </xf>
    <xf numFmtId="2" fontId="80" fillId="0" borderId="38" xfId="638" applyNumberFormat="1" applyFont="1" applyBorder="1" applyAlignment="1">
      <alignment horizontal="center" vertical="center"/>
    </xf>
    <xf numFmtId="177" fontId="80" fillId="0" borderId="25" xfId="638" applyNumberFormat="1" applyFont="1" applyBorder="1" applyAlignment="1">
      <alignment horizontal="right" vertical="center"/>
    </xf>
    <xf numFmtId="17" fontId="17" fillId="0" borderId="0" xfId="638" applyNumberFormat="1" applyFont="1" applyBorder="1" applyAlignment="1">
      <alignment horizontal="center" vertical="center"/>
    </xf>
    <xf numFmtId="189" fontId="96" fillId="0" borderId="26" xfId="621" applyNumberFormat="1" applyFont="1" applyFill="1" applyBorder="1" applyAlignment="1">
      <alignment horizontal="center" vertical="center"/>
    </xf>
    <xf numFmtId="0" fontId="83" fillId="45" borderId="20" xfId="638" applyFont="1" applyFill="1" applyBorder="1" applyAlignment="1">
      <alignment vertical="center"/>
    </xf>
    <xf numFmtId="0" fontId="80" fillId="0" borderId="0" xfId="638" applyFont="1" applyFill="1" applyBorder="1" applyAlignment="1">
      <alignment horizontal="center" vertical="center"/>
    </xf>
    <xf numFmtId="2" fontId="80" fillId="45" borderId="22" xfId="638" applyNumberFormat="1" applyFont="1" applyFill="1" applyBorder="1" applyAlignment="1">
      <alignment vertical="center"/>
    </xf>
    <xf numFmtId="0" fontId="61" fillId="42" borderId="20" xfId="638" applyFont="1" applyFill="1" applyBorder="1" applyAlignment="1">
      <alignment horizontal="center" vertical="center" wrapText="1"/>
    </xf>
    <xf numFmtId="4" fontId="80" fillId="42" borderId="25" xfId="638" applyNumberFormat="1" applyFont="1" applyFill="1" applyBorder="1" applyAlignment="1">
      <alignment horizontal="center" vertical="center"/>
    </xf>
    <xf numFmtId="193" fontId="80" fillId="0" borderId="70" xfId="647" applyNumberFormat="1" applyFont="1" applyFill="1" applyBorder="1" applyAlignment="1">
      <alignment horizontal="center" vertical="center"/>
    </xf>
    <xf numFmtId="176" fontId="80" fillId="0" borderId="0" xfId="638" applyNumberFormat="1" applyFont="1" applyAlignment="1">
      <alignment horizontal="center" vertical="center"/>
    </xf>
    <xf numFmtId="177" fontId="80" fillId="0" borderId="25" xfId="349" applyNumberFormat="1" applyFont="1" applyFill="1" applyBorder="1" applyAlignment="1" applyProtection="1">
      <alignment horizontal="right" vertical="center" wrapText="1"/>
    </xf>
    <xf numFmtId="0" fontId="80" fillId="0" borderId="25" xfId="647" applyNumberFormat="1" applyFont="1" applyFill="1" applyBorder="1" applyAlignment="1">
      <alignment vertical="center" wrapText="1"/>
    </xf>
    <xf numFmtId="4" fontId="80" fillId="0" borderId="25" xfId="638" applyNumberFormat="1" applyFont="1" applyFill="1" applyBorder="1" applyAlignment="1">
      <alignment horizontal="center" vertical="center"/>
    </xf>
    <xf numFmtId="176" fontId="80" fillId="0" borderId="0" xfId="638" applyNumberFormat="1" applyFont="1"/>
    <xf numFmtId="0" fontId="80" fillId="0" borderId="25" xfId="647" applyNumberFormat="1" applyFont="1" applyFill="1" applyBorder="1" applyAlignment="1">
      <alignment vertical="center"/>
    </xf>
    <xf numFmtId="177" fontId="80" fillId="45" borderId="22" xfId="638" applyNumberFormat="1" applyFont="1" applyFill="1" applyBorder="1" applyAlignment="1">
      <alignment horizontal="right" vertical="center"/>
    </xf>
    <xf numFmtId="193" fontId="80" fillId="0" borderId="25" xfId="647" applyNumberFormat="1" applyFont="1" applyFill="1" applyBorder="1" applyAlignment="1">
      <alignment vertical="center"/>
    </xf>
    <xf numFmtId="2" fontId="80" fillId="0" borderId="69" xfId="638" applyNumberFormat="1" applyFont="1" applyBorder="1" applyAlignment="1">
      <alignment horizontal="center" vertical="center"/>
    </xf>
    <xf numFmtId="2" fontId="80" fillId="0" borderId="23" xfId="638" applyNumberFormat="1" applyFont="1" applyBorder="1" applyAlignment="1">
      <alignment horizontal="center" vertical="center"/>
    </xf>
    <xf numFmtId="193" fontId="80" fillId="0" borderId="23" xfId="647" applyNumberFormat="1" applyFont="1" applyFill="1" applyBorder="1" applyAlignment="1">
      <alignment vertical="center"/>
    </xf>
    <xf numFmtId="193" fontId="80" fillId="0" borderId="26" xfId="647" applyNumberFormat="1" applyFont="1" applyBorder="1" applyAlignment="1">
      <alignment horizontal="center" vertical="center"/>
    </xf>
    <xf numFmtId="177" fontId="80" fillId="45" borderId="20" xfId="638" applyNumberFormat="1" applyFont="1" applyFill="1" applyBorder="1" applyAlignment="1">
      <alignment horizontal="right" vertical="center"/>
    </xf>
    <xf numFmtId="4" fontId="80" fillId="45" borderId="22" xfId="638" applyNumberFormat="1" applyFont="1" applyFill="1" applyBorder="1" applyAlignment="1">
      <alignment horizontal="center" vertical="center"/>
    </xf>
    <xf numFmtId="4" fontId="80" fillId="44" borderId="25" xfId="638" applyNumberFormat="1" applyFont="1" applyFill="1" applyBorder="1" applyAlignment="1">
      <alignment horizontal="center" vertical="center"/>
    </xf>
    <xf numFmtId="2" fontId="80" fillId="0" borderId="25" xfId="638" applyNumberFormat="1" applyFont="1" applyFill="1" applyBorder="1" applyAlignment="1">
      <alignment horizontal="center" vertical="center"/>
    </xf>
    <xf numFmtId="0" fontId="80" fillId="0" borderId="25" xfId="638" applyFont="1" applyFill="1" applyBorder="1" applyAlignment="1">
      <alignment horizontal="center" vertical="center" wrapText="1"/>
    </xf>
    <xf numFmtId="0" fontId="80" fillId="0" borderId="23" xfId="647" applyNumberFormat="1" applyFont="1" applyFill="1" applyBorder="1" applyAlignment="1">
      <alignment vertical="center"/>
    </xf>
    <xf numFmtId="2" fontId="80" fillId="0" borderId="25" xfId="638" applyNumberFormat="1" applyFont="1" applyBorder="1" applyAlignment="1">
      <alignment horizontal="center" vertical="center"/>
    </xf>
    <xf numFmtId="0" fontId="80" fillId="0" borderId="23" xfId="638" applyFont="1" applyFill="1" applyBorder="1" applyAlignment="1">
      <alignment horizontal="center" vertical="center" wrapText="1"/>
    </xf>
    <xf numFmtId="2" fontId="80" fillId="0" borderId="26" xfId="638" applyNumberFormat="1" applyFont="1" applyFill="1" applyBorder="1" applyAlignment="1">
      <alignment horizontal="center" vertical="center"/>
    </xf>
    <xf numFmtId="193" fontId="9" fillId="0" borderId="25" xfId="647" applyNumberFormat="1" applyFont="1" applyFill="1" applyBorder="1" applyAlignment="1">
      <alignment vertical="center"/>
    </xf>
    <xf numFmtId="0" fontId="9" fillId="0" borderId="55" xfId="638" applyFont="1" applyFill="1" applyBorder="1" applyAlignment="1">
      <alignment horizontal="center" vertical="center"/>
    </xf>
    <xf numFmtId="0" fontId="17" fillId="39" borderId="22" xfId="638" applyFont="1" applyFill="1" applyBorder="1" applyAlignment="1">
      <alignment horizontal="left" vertical="center" wrapText="1"/>
    </xf>
    <xf numFmtId="193" fontId="9" fillId="39" borderId="22" xfId="647" applyNumberFormat="1" applyFont="1" applyFill="1" applyBorder="1" applyAlignment="1">
      <alignment horizontal="center" vertical="center"/>
    </xf>
    <xf numFmtId="0" fontId="17" fillId="40" borderId="20" xfId="638" applyFont="1" applyFill="1" applyBorder="1" applyAlignment="1">
      <alignment vertical="center" wrapText="1"/>
    </xf>
    <xf numFmtId="0" fontId="17" fillId="40" borderId="22" xfId="638" applyFont="1" applyFill="1" applyBorder="1" applyAlignment="1">
      <alignment horizontal="justify" vertical="center" wrapText="1"/>
    </xf>
    <xf numFmtId="193" fontId="17" fillId="40" borderId="22" xfId="647" applyNumberFormat="1" applyFont="1" applyFill="1" applyBorder="1" applyAlignment="1">
      <alignment horizontal="center" vertical="center" wrapText="1"/>
    </xf>
    <xf numFmtId="177" fontId="17" fillId="40" borderId="22" xfId="638" applyNumberFormat="1" applyFont="1" applyFill="1" applyBorder="1" applyAlignment="1">
      <alignment horizontal="right" vertical="center" wrapText="1"/>
    </xf>
    <xf numFmtId="4" fontId="9" fillId="40" borderId="22" xfId="638" applyNumberFormat="1" applyFont="1" applyFill="1" applyBorder="1" applyAlignment="1">
      <alignment horizontal="center" vertical="center"/>
    </xf>
    <xf numFmtId="2" fontId="17" fillId="40" borderId="22" xfId="638" applyNumberFormat="1" applyFont="1" applyFill="1" applyBorder="1" applyAlignment="1">
      <alignment horizontal="justify" vertical="center" wrapText="1"/>
    </xf>
    <xf numFmtId="177" fontId="17" fillId="40" borderId="20" xfId="638" applyNumberFormat="1" applyFont="1" applyFill="1" applyBorder="1" applyAlignment="1">
      <alignment horizontal="right" vertical="center" wrapText="1"/>
    </xf>
    <xf numFmtId="0" fontId="9" fillId="0" borderId="24" xfId="638" applyFont="1" applyFill="1" applyBorder="1" applyAlignment="1">
      <alignment horizontal="center" vertical="center" wrapText="1"/>
    </xf>
    <xf numFmtId="193" fontId="9" fillId="0" borderId="25" xfId="647" applyNumberFormat="1" applyFont="1" applyBorder="1" applyAlignment="1">
      <alignment horizontal="center" vertical="center"/>
    </xf>
    <xf numFmtId="193" fontId="80" fillId="0" borderId="26" xfId="647" applyNumberFormat="1" applyFont="1" applyFill="1" applyBorder="1" applyAlignment="1">
      <alignment horizontal="center" vertical="center"/>
    </xf>
    <xf numFmtId="0" fontId="17" fillId="0" borderId="69" xfId="638" applyFont="1" applyFill="1" applyBorder="1" applyAlignment="1">
      <alignment horizontal="justify" vertical="center" wrapText="1"/>
    </xf>
    <xf numFmtId="0" fontId="9" fillId="0" borderId="70" xfId="638" applyFont="1" applyFill="1" applyBorder="1" applyAlignment="1">
      <alignment horizontal="center" vertical="center"/>
    </xf>
    <xf numFmtId="189" fontId="11" fillId="0" borderId="70" xfId="621" applyNumberFormat="1" applyFont="1" applyFill="1" applyBorder="1" applyAlignment="1">
      <alignment horizontal="right" vertical="center"/>
    </xf>
    <xf numFmtId="177" fontId="9" fillId="0" borderId="70" xfId="638" applyNumberFormat="1" applyFont="1" applyBorder="1" applyAlignment="1">
      <alignment horizontal="right" vertical="center"/>
    </xf>
    <xf numFmtId="2" fontId="9" fillId="0" borderId="70" xfId="638" applyNumberFormat="1" applyFont="1" applyFill="1" applyBorder="1" applyAlignment="1">
      <alignment horizontal="center" vertical="center"/>
    </xf>
    <xf numFmtId="177" fontId="9" fillId="0" borderId="70" xfId="638" applyNumberFormat="1" applyFont="1" applyFill="1" applyBorder="1" applyAlignment="1">
      <alignment horizontal="center" vertical="center"/>
    </xf>
    <xf numFmtId="184" fontId="14" fillId="0" borderId="40" xfId="349" applyNumberFormat="1" applyFont="1" applyFill="1" applyBorder="1" applyAlignment="1" applyProtection="1">
      <alignment horizontal="center" vertical="center" wrapText="1"/>
    </xf>
    <xf numFmtId="201" fontId="9" fillId="0" borderId="0" xfId="249" applyNumberFormat="1" applyFont="1" applyAlignment="1">
      <alignment horizontal="center" vertical="center"/>
    </xf>
    <xf numFmtId="0" fontId="17" fillId="0" borderId="38" xfId="638" applyFont="1" applyFill="1" applyBorder="1" applyAlignment="1">
      <alignment horizontal="justify" vertical="center" wrapText="1"/>
    </xf>
    <xf numFmtId="2" fontId="9" fillId="0" borderId="26" xfId="638" applyNumberFormat="1" applyFont="1" applyFill="1" applyBorder="1" applyAlignment="1">
      <alignment horizontal="center" vertical="center"/>
    </xf>
    <xf numFmtId="189" fontId="11" fillId="0" borderId="26" xfId="621" applyNumberFormat="1" applyFont="1" applyFill="1" applyBorder="1" applyAlignment="1">
      <alignment horizontal="center" vertical="center"/>
    </xf>
    <xf numFmtId="177" fontId="9" fillId="0" borderId="26" xfId="638" applyNumberFormat="1" applyFont="1" applyBorder="1" applyAlignment="1">
      <alignment horizontal="right" vertical="center"/>
    </xf>
    <xf numFmtId="176" fontId="17" fillId="0" borderId="0" xfId="638" applyNumberFormat="1" applyFont="1" applyBorder="1" applyAlignment="1">
      <alignment horizontal="center" vertical="center"/>
    </xf>
    <xf numFmtId="0" fontId="13"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0" fillId="0" borderId="0" xfId="0" applyAlignment="1">
      <alignment horizontal="center" vertical="center"/>
    </xf>
    <xf numFmtId="0" fontId="16" fillId="0" borderId="10" xfId="0" applyFont="1" applyBorder="1" applyAlignment="1">
      <alignment horizontal="center" vertical="center"/>
    </xf>
    <xf numFmtId="0" fontId="19" fillId="0" borderId="30" xfId="0" applyFont="1" applyFill="1" applyBorder="1" applyAlignment="1">
      <alignment horizontal="center" vertical="center"/>
    </xf>
    <xf numFmtId="0" fontId="17" fillId="0" borderId="10" xfId="519" applyFont="1" applyFill="1" applyBorder="1" applyAlignment="1">
      <alignment horizontal="center" vertical="center" wrapText="1"/>
    </xf>
    <xf numFmtId="0" fontId="17" fillId="38" borderId="10" xfId="519" applyFont="1" applyFill="1" applyBorder="1" applyAlignment="1">
      <alignment horizontal="center" vertical="center"/>
    </xf>
    <xf numFmtId="195" fontId="17" fillId="38" borderId="10" xfId="519" applyNumberFormat="1" applyFont="1" applyFill="1" applyBorder="1" applyAlignment="1">
      <alignment horizontal="center" vertical="center" wrapText="1"/>
    </xf>
    <xf numFmtId="176" fontId="17" fillId="38" borderId="10" xfId="519" applyNumberFormat="1" applyFont="1" applyFill="1" applyBorder="1" applyAlignment="1">
      <alignment horizontal="center" vertical="center" wrapText="1"/>
    </xf>
    <xf numFmtId="0" fontId="17" fillId="0" borderId="10" xfId="519" applyFont="1" applyFill="1" applyBorder="1" applyAlignment="1">
      <alignment horizontal="center" vertical="center"/>
    </xf>
    <xf numFmtId="0" fontId="17" fillId="0" borderId="12" xfId="515" applyFont="1" applyFill="1" applyBorder="1" applyAlignment="1">
      <alignment horizontal="center" vertical="center"/>
    </xf>
    <xf numFmtId="0" fontId="17" fillId="0" borderId="12" xfId="519" applyFont="1" applyFill="1" applyBorder="1" applyAlignment="1">
      <alignment horizontal="center" vertical="center" wrapText="1"/>
    </xf>
    <xf numFmtId="0" fontId="19" fillId="0" borderId="49" xfId="0" applyFont="1" applyFill="1" applyBorder="1" applyAlignment="1">
      <alignment horizontal="center" vertical="center"/>
    </xf>
    <xf numFmtId="212" fontId="20" fillId="0" borderId="11" xfId="0" applyNumberFormat="1" applyFont="1" applyFill="1" applyBorder="1" applyAlignment="1">
      <alignment horizontal="right" vertical="center" wrapText="1"/>
    </xf>
    <xf numFmtId="0" fontId="64" fillId="0" borderId="12" xfId="0" applyFont="1" applyBorder="1"/>
    <xf numFmtId="0" fontId="22" fillId="0" borderId="12" xfId="0" applyFont="1" applyBorder="1" applyAlignment="1">
      <alignment horizontal="right" vertical="center"/>
    </xf>
    <xf numFmtId="0" fontId="17" fillId="0" borderId="0" xfId="512" applyFont="1" applyBorder="1" applyAlignment="1">
      <alignment horizontal="center" vertical="center"/>
    </xf>
    <xf numFmtId="195" fontId="17" fillId="0" borderId="0" xfId="348" applyNumberFormat="1" applyFont="1" applyFill="1" applyBorder="1" applyAlignment="1">
      <alignment horizontal="right"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8" fillId="35" borderId="10" xfId="511" applyFont="1" applyFill="1" applyBorder="1" applyAlignment="1" applyProtection="1">
      <alignment horizontal="center" vertical="center" wrapText="1"/>
    </xf>
    <xf numFmtId="0" fontId="18" fillId="35" borderId="10" xfId="511" applyFont="1" applyFill="1" applyBorder="1" applyAlignment="1" applyProtection="1">
      <alignment horizontal="center" vertical="center"/>
    </xf>
    <xf numFmtId="0" fontId="11" fillId="0" borderId="0" xfId="511" applyFont="1" applyFill="1" applyBorder="1" applyAlignment="1" applyProtection="1">
      <alignment horizontal="center" vertical="center"/>
    </xf>
    <xf numFmtId="0" fontId="18" fillId="0" borderId="10" xfId="511" applyFont="1" applyFill="1" applyBorder="1" applyAlignment="1">
      <alignment horizontal="center" vertical="center"/>
    </xf>
    <xf numFmtId="0" fontId="17" fillId="0" borderId="50" xfId="0" applyFont="1" applyBorder="1" applyAlignment="1">
      <alignment horizontal="center" vertical="center"/>
    </xf>
    <xf numFmtId="0" fontId="17" fillId="0" borderId="10" xfId="519" applyFont="1" applyFill="1" applyBorder="1" applyAlignment="1">
      <alignment horizontal="center" vertical="center" wrapText="1"/>
    </xf>
    <xf numFmtId="0" fontId="16" fillId="0" borderId="10" xfId="0" applyFont="1" applyBorder="1" applyAlignment="1">
      <alignment horizontal="center" vertical="center"/>
    </xf>
    <xf numFmtId="4" fontId="17" fillId="0" borderId="12" xfId="512" applyNumberFormat="1" applyFont="1" applyBorder="1" applyAlignment="1">
      <alignment horizontal="center" vertical="center"/>
    </xf>
    <xf numFmtId="0" fontId="17" fillId="0" borderId="12" xfId="512" applyFont="1" applyBorder="1" applyAlignment="1">
      <alignment horizontal="center" vertical="center"/>
    </xf>
    <xf numFmtId="2" fontId="11" fillId="0" borderId="58" xfId="0" applyNumberFormat="1" applyFont="1" applyFill="1" applyBorder="1" applyAlignment="1">
      <alignment horizontal="center" vertical="center"/>
    </xf>
    <xf numFmtId="0" fontId="17" fillId="0" borderId="12" xfId="519" applyFont="1" applyFill="1" applyBorder="1" applyAlignment="1">
      <alignment horizontal="center" vertical="center"/>
    </xf>
    <xf numFmtId="177" fontId="17" fillId="0" borderId="11" xfId="348" applyNumberFormat="1" applyFont="1" applyFill="1" applyBorder="1" applyAlignment="1">
      <alignment horizontal="right" vertical="center"/>
    </xf>
    <xf numFmtId="180" fontId="17" fillId="0" borderId="12" xfId="348" applyNumberFormat="1" applyFont="1" applyFill="1" applyBorder="1" applyAlignment="1">
      <alignment horizontal="right" vertical="center"/>
    </xf>
    <xf numFmtId="0" fontId="133" fillId="0" borderId="0" xfId="518" applyFont="1" applyFill="1" applyBorder="1" applyAlignment="1">
      <alignment horizontal="center" vertical="center" wrapText="1"/>
    </xf>
    <xf numFmtId="0" fontId="18" fillId="0" borderId="31" xfId="511" applyFont="1" applyFill="1" applyBorder="1" applyAlignment="1">
      <alignment horizontal="center" vertical="center"/>
    </xf>
    <xf numFmtId="168" fontId="134" fillId="0" borderId="10" xfId="672" applyFont="1" applyBorder="1" applyAlignment="1">
      <alignment vertical="center"/>
    </xf>
    <xf numFmtId="0" fontId="17" fillId="0" borderId="73" xfId="515" applyFont="1" applyFill="1" applyBorder="1" applyAlignment="1">
      <alignment horizontal="center" vertical="center"/>
    </xf>
    <xf numFmtId="195" fontId="17" fillId="0" borderId="63" xfId="515" applyNumberFormat="1" applyFont="1" applyFill="1" applyBorder="1" applyAlignment="1">
      <alignment vertical="center"/>
    </xf>
    <xf numFmtId="212" fontId="22" fillId="0" borderId="12" xfId="0" applyNumberFormat="1" applyFont="1" applyBorder="1" applyAlignment="1">
      <alignment horizontal="right" vertical="center" wrapText="1"/>
    </xf>
    <xf numFmtId="0" fontId="17" fillId="0" borderId="33" xfId="0" applyFont="1" applyBorder="1" applyAlignment="1">
      <alignment vertical="center"/>
    </xf>
    <xf numFmtId="0" fontId="17" fillId="0" borderId="44" xfId="0" applyFont="1" applyBorder="1" applyAlignment="1">
      <alignment vertical="center"/>
    </xf>
    <xf numFmtId="0" fontId="9" fillId="0" borderId="10" xfId="0" applyFont="1" applyBorder="1" applyAlignment="1">
      <alignment horizontal="center" vertical="center"/>
    </xf>
    <xf numFmtId="0" fontId="9" fillId="0" borderId="19" xfId="0" applyFont="1" applyBorder="1" applyAlignment="1">
      <alignment horizontal="center" vertical="center"/>
    </xf>
    <xf numFmtId="0" fontId="9" fillId="0" borderId="0" xfId="0" applyFont="1" applyBorder="1" applyAlignment="1">
      <alignment vertical="top" wrapText="1"/>
    </xf>
    <xf numFmtId="0" fontId="9" fillId="0" borderId="16" xfId="0" applyFont="1" applyBorder="1" applyAlignment="1">
      <alignment vertical="top" wrapText="1"/>
    </xf>
    <xf numFmtId="0" fontId="9" fillId="0" borderId="27" xfId="0" applyFont="1" applyBorder="1" applyAlignment="1">
      <alignment vertical="center"/>
    </xf>
    <xf numFmtId="0" fontId="9" fillId="0" borderId="0" xfId="0" applyFont="1" applyBorder="1" applyAlignment="1">
      <alignment vertical="center"/>
    </xf>
    <xf numFmtId="0" fontId="9" fillId="0" borderId="28" xfId="0" applyFont="1" applyBorder="1" applyAlignment="1">
      <alignment vertical="center"/>
    </xf>
    <xf numFmtId="0" fontId="9" fillId="0" borderId="0" xfId="0" applyFont="1" applyFill="1" applyAlignment="1">
      <alignment vertical="center"/>
    </xf>
    <xf numFmtId="0" fontId="17" fillId="35" borderId="46" xfId="512" applyFont="1" applyFill="1" applyBorder="1" applyAlignment="1">
      <alignment horizontal="center" vertical="center" wrapText="1"/>
    </xf>
    <xf numFmtId="1" fontId="9" fillId="0" borderId="10" xfId="622" applyNumberFormat="1" applyFont="1" applyFill="1" applyBorder="1" applyAlignment="1">
      <alignment horizontal="center" vertical="center"/>
    </xf>
    <xf numFmtId="0" fontId="9" fillId="0" borderId="61" xfId="619" applyBorder="1" applyAlignment="1">
      <alignment vertical="center"/>
    </xf>
    <xf numFmtId="0" fontId="72" fillId="0" borderId="59" xfId="619" applyFont="1" applyBorder="1" applyAlignment="1">
      <alignment vertical="center"/>
    </xf>
    <xf numFmtId="0" fontId="31" fillId="0" borderId="59" xfId="619" applyFont="1" applyBorder="1" applyAlignment="1">
      <alignment vertical="center"/>
    </xf>
    <xf numFmtId="0" fontId="31" fillId="56" borderId="59" xfId="619" applyFont="1" applyFill="1" applyBorder="1" applyAlignment="1">
      <alignment horizontal="center" vertical="center"/>
    </xf>
    <xf numFmtId="0" fontId="14" fillId="0" borderId="10" xfId="0" applyFont="1" applyBorder="1" applyAlignment="1">
      <alignment horizontal="center" vertical="center" wrapText="1"/>
    </xf>
    <xf numFmtId="0" fontId="13" fillId="35" borderId="31" xfId="0" applyFont="1" applyFill="1" applyBorder="1" applyAlignment="1">
      <alignment horizontal="center" vertical="center" wrapText="1"/>
    </xf>
    <xf numFmtId="0" fontId="98" fillId="0" borderId="24" xfId="480" applyFont="1" applyBorder="1" applyAlignment="1">
      <alignment horizontal="center" vertical="center"/>
    </xf>
    <xf numFmtId="0" fontId="17" fillId="0" borderId="23" xfId="433" applyFont="1" applyFill="1" applyBorder="1" applyAlignment="1">
      <alignment horizontal="justify" vertical="center" wrapText="1"/>
    </xf>
    <xf numFmtId="4" fontId="17" fillId="0" borderId="23" xfId="480" applyNumberFormat="1" applyFont="1" applyFill="1" applyBorder="1" applyAlignment="1" applyProtection="1">
      <alignment vertical="center" wrapText="1"/>
    </xf>
    <xf numFmtId="0" fontId="9" fillId="0" borderId="23" xfId="433" applyFont="1" applyFill="1" applyBorder="1" applyAlignment="1">
      <alignment horizontal="center" vertical="center"/>
    </xf>
    <xf numFmtId="180" fontId="9" fillId="0" borderId="23" xfId="433" applyNumberFormat="1" applyFont="1" applyFill="1" applyBorder="1" applyAlignment="1">
      <alignment vertical="center"/>
    </xf>
    <xf numFmtId="39" fontId="9" fillId="0" borderId="23" xfId="344" applyNumberFormat="1" applyFont="1" applyFill="1" applyBorder="1" applyAlignment="1">
      <alignment horizontal="center" vertical="center"/>
    </xf>
    <xf numFmtId="195" fontId="9" fillId="0" borderId="23" xfId="433" applyNumberFormat="1" applyFont="1" applyBorder="1" applyAlignment="1">
      <alignment horizontal="center" vertical="center"/>
    </xf>
    <xf numFmtId="0" fontId="86" fillId="0" borderId="106" xfId="625" applyFont="1" applyBorder="1" applyAlignment="1">
      <alignment horizontal="center" vertical="center"/>
    </xf>
    <xf numFmtId="183" fontId="86" fillId="0" borderId="10" xfId="626" applyNumberFormat="1" applyFont="1" applyBorder="1" applyAlignment="1">
      <alignment horizontal="center" vertical="center"/>
    </xf>
    <xf numFmtId="0" fontId="86" fillId="0" borderId="10" xfId="626" applyFont="1" applyBorder="1" applyAlignment="1">
      <alignment horizontal="center" vertical="center"/>
    </xf>
    <xf numFmtId="43" fontId="86" fillId="0" borderId="10" xfId="249" applyFont="1" applyBorder="1" applyAlignment="1">
      <alignment horizontal="left" vertical="center" wrapText="1"/>
    </xf>
    <xf numFmtId="1" fontId="86" fillId="0" borderId="10" xfId="626" applyNumberFormat="1" applyFont="1" applyBorder="1" applyAlignment="1">
      <alignment horizontal="center" vertical="center"/>
    </xf>
    <xf numFmtId="0" fontId="86" fillId="50" borderId="21" xfId="625" applyFont="1" applyFill="1" applyBorder="1" applyAlignment="1">
      <alignment vertical="center"/>
    </xf>
    <xf numFmtId="0" fontId="86" fillId="50" borderId="22" xfId="625" applyFont="1" applyFill="1" applyBorder="1" applyAlignment="1">
      <alignment vertical="center"/>
    </xf>
    <xf numFmtId="0" fontId="86" fillId="50" borderId="52" xfId="625" applyFont="1" applyFill="1" applyBorder="1" applyAlignment="1">
      <alignment vertical="center"/>
    </xf>
    <xf numFmtId="183" fontId="84" fillId="0" borderId="0" xfId="626" applyNumberFormat="1" applyFont="1" applyBorder="1" applyAlignment="1">
      <alignment horizontal="center" vertical="center"/>
    </xf>
    <xf numFmtId="0" fontId="84" fillId="0" borderId="0" xfId="626" applyFont="1" applyBorder="1" applyAlignment="1">
      <alignment horizontal="center" vertical="center"/>
    </xf>
    <xf numFmtId="0" fontId="84" fillId="0" borderId="0" xfId="626" applyFont="1" applyBorder="1" applyAlignment="1">
      <alignment horizontal="center" vertical="center" wrapText="1"/>
    </xf>
    <xf numFmtId="43" fontId="84" fillId="0" borderId="0" xfId="249" applyFont="1" applyBorder="1" applyAlignment="1">
      <alignment horizontal="left" vertical="center" wrapText="1"/>
    </xf>
    <xf numFmtId="165" fontId="84" fillId="0" borderId="0" xfId="628" applyNumberFormat="1" applyFont="1" applyBorder="1" applyAlignment="1">
      <alignment horizontal="right" vertical="center" wrapText="1"/>
    </xf>
    <xf numFmtId="0" fontId="86" fillId="0" borderId="55" xfId="625" applyFont="1" applyBorder="1" applyAlignment="1">
      <alignment horizontal="left" vertical="center"/>
    </xf>
    <xf numFmtId="0" fontId="85" fillId="0" borderId="0" xfId="623" applyFont="1" applyBorder="1"/>
    <xf numFmtId="0" fontId="85" fillId="0" borderId="0" xfId="623" applyFont="1" applyBorder="1" applyAlignment="1">
      <alignment horizontal="center" vertical="center"/>
    </xf>
    <xf numFmtId="0" fontId="85" fillId="0" borderId="0" xfId="623" applyFont="1" applyBorder="1" applyAlignment="1">
      <alignment horizontal="center"/>
    </xf>
    <xf numFmtId="0" fontId="9" fillId="51" borderId="10" xfId="519" applyFont="1" applyFill="1" applyBorder="1" applyAlignment="1">
      <alignment horizontal="center" vertical="center"/>
    </xf>
    <xf numFmtId="0" fontId="134" fillId="0" borderId="11" xfId="638" applyFont="1" applyBorder="1" applyAlignment="1">
      <alignment horizontal="center" vertical="center" wrapText="1"/>
    </xf>
    <xf numFmtId="1" fontId="14" fillId="0" borderId="10" xfId="0" applyNumberFormat="1" applyFont="1" applyBorder="1" applyAlignment="1">
      <alignment horizontal="center" vertical="center" wrapText="1"/>
    </xf>
    <xf numFmtId="1" fontId="13" fillId="0" borderId="10" xfId="0" applyNumberFormat="1" applyFont="1" applyFill="1" applyBorder="1" applyAlignment="1">
      <alignment horizontal="center" vertical="center" wrapText="1"/>
    </xf>
    <xf numFmtId="0" fontId="9" fillId="0" borderId="19" xfId="0" applyFont="1" applyBorder="1" applyAlignment="1">
      <alignment vertical="center" wrapText="1"/>
    </xf>
    <xf numFmtId="0" fontId="19" fillId="0" borderId="12" xfId="0" applyFont="1" applyBorder="1"/>
    <xf numFmtId="0" fontId="9" fillId="0" borderId="12" xfId="0" applyFont="1" applyBorder="1" applyAlignment="1">
      <alignment vertical="center" wrapText="1"/>
    </xf>
    <xf numFmtId="0" fontId="13" fillId="0" borderId="11" xfId="0" applyFont="1" applyBorder="1" applyAlignment="1">
      <alignment horizontal="right" vertical="center"/>
    </xf>
    <xf numFmtId="212" fontId="13" fillId="0" borderId="11" xfId="0" applyNumberFormat="1" applyFont="1" applyBorder="1" applyAlignment="1">
      <alignment horizontal="right" vertical="center" wrapText="1"/>
    </xf>
    <xf numFmtId="0" fontId="19" fillId="0" borderId="30" xfId="0" applyFont="1" applyBorder="1"/>
    <xf numFmtId="0" fontId="9" fillId="0" borderId="30" xfId="0" applyFont="1" applyBorder="1" applyAlignment="1">
      <alignment horizontal="center" vertical="center" wrapText="1"/>
    </xf>
    <xf numFmtId="0" fontId="9" fillId="0" borderId="30" xfId="0" applyFont="1" applyBorder="1" applyAlignment="1">
      <alignment vertical="center" wrapText="1"/>
    </xf>
    <xf numFmtId="0" fontId="13" fillId="0" borderId="30" xfId="0" applyFont="1" applyBorder="1" applyAlignment="1">
      <alignment horizontal="right" vertical="center"/>
    </xf>
    <xf numFmtId="197" fontId="13" fillId="0" borderId="17" xfId="0" applyNumberFormat="1" applyFont="1" applyBorder="1" applyAlignment="1">
      <alignment horizontal="right" vertical="center" wrapText="1"/>
    </xf>
    <xf numFmtId="1" fontId="9" fillId="43" borderId="54" xfId="0" applyNumberFormat="1" applyFont="1" applyFill="1" applyBorder="1" applyAlignment="1">
      <alignment horizontal="center" vertical="center"/>
    </xf>
    <xf numFmtId="168" fontId="103" fillId="0" borderId="10" xfId="1725" applyFont="1" applyFill="1" applyBorder="1" applyAlignment="1">
      <alignment horizontal="right" vertical="center" wrapText="1"/>
    </xf>
    <xf numFmtId="3" fontId="0" fillId="0" borderId="0" xfId="0" applyNumberFormat="1"/>
    <xf numFmtId="168" fontId="103" fillId="0" borderId="10" xfId="1725" applyFont="1" applyBorder="1"/>
    <xf numFmtId="0" fontId="11" fillId="0" borderId="19" xfId="509" applyFont="1" applyFill="1" applyBorder="1" applyAlignment="1" applyProtection="1">
      <alignment horizontal="left" vertical="center" wrapText="1"/>
    </xf>
    <xf numFmtId="0" fontId="11" fillId="0" borderId="102" xfId="509" applyFont="1" applyFill="1" applyBorder="1" applyAlignment="1" applyProtection="1">
      <alignment horizontal="left" vertical="center" wrapText="1"/>
    </xf>
    <xf numFmtId="186" fontId="103" fillId="0" borderId="10" xfId="0" applyNumberFormat="1" applyFont="1" applyFill="1" applyBorder="1" applyAlignment="1">
      <alignment horizontal="center" vertical="center" wrapText="1"/>
    </xf>
    <xf numFmtId="0" fontId="17" fillId="0" borderId="10" xfId="519" applyNumberFormat="1" applyFont="1" applyFill="1" applyBorder="1" applyAlignment="1">
      <alignment horizontal="center" vertical="center" wrapText="1"/>
    </xf>
    <xf numFmtId="0" fontId="18" fillId="35" borderId="34" xfId="512" applyFont="1" applyFill="1" applyBorder="1" applyAlignment="1">
      <alignment horizontal="center" vertical="center" wrapText="1"/>
    </xf>
    <xf numFmtId="186" fontId="103" fillId="0" borderId="10" xfId="0" applyNumberFormat="1" applyFont="1" applyBorder="1" applyAlignment="1">
      <alignment horizontal="center"/>
    </xf>
    <xf numFmtId="0" fontId="14" fillId="0" borderId="10" xfId="0" applyFont="1" applyBorder="1" applyAlignment="1">
      <alignment horizontal="center" vertical="center" wrapText="1"/>
    </xf>
    <xf numFmtId="0" fontId="17" fillId="0" borderId="10" xfId="519" applyFont="1" applyFill="1" applyBorder="1" applyAlignment="1">
      <alignment horizontal="center" vertical="center" wrapText="1"/>
    </xf>
    <xf numFmtId="2" fontId="11" fillId="0" borderId="118" xfId="0" applyNumberFormat="1" applyFont="1" applyFill="1" applyBorder="1" applyAlignment="1">
      <alignment horizontal="center" vertical="center"/>
    </xf>
    <xf numFmtId="2" fontId="11" fillId="0" borderId="54" xfId="0" applyNumberFormat="1" applyFont="1" applyFill="1" applyBorder="1" applyAlignment="1">
      <alignment horizontal="center" vertical="center"/>
    </xf>
    <xf numFmtId="2" fontId="11" fillId="0" borderId="104" xfId="0" applyNumberFormat="1" applyFont="1" applyFill="1" applyBorder="1" applyAlignment="1">
      <alignment horizontal="center" vertical="center"/>
    </xf>
    <xf numFmtId="2" fontId="11" fillId="0" borderId="103" xfId="0" applyNumberFormat="1" applyFont="1" applyFill="1" applyBorder="1" applyAlignment="1">
      <alignment horizontal="center" vertical="center"/>
    </xf>
    <xf numFmtId="2" fontId="11" fillId="0" borderId="131" xfId="0" applyNumberFormat="1" applyFont="1" applyFill="1" applyBorder="1" applyAlignment="1">
      <alignment horizontal="center" vertical="center"/>
    </xf>
    <xf numFmtId="2" fontId="11" fillId="0" borderId="132" xfId="0" applyNumberFormat="1" applyFont="1" applyFill="1" applyBorder="1" applyAlignment="1">
      <alignment horizontal="center" vertical="center"/>
    </xf>
    <xf numFmtId="1" fontId="9" fillId="0" borderId="10" xfId="519" applyNumberFormat="1" applyFont="1" applyFill="1" applyBorder="1" applyAlignment="1">
      <alignment horizontal="center" vertical="center"/>
    </xf>
    <xf numFmtId="2" fontId="9" fillId="0" borderId="10" xfId="550" applyNumberFormat="1" applyFont="1" applyFill="1" applyBorder="1" applyAlignment="1">
      <alignment horizontal="center" vertical="center"/>
    </xf>
    <xf numFmtId="176" fontId="9" fillId="0" borderId="10" xfId="519" applyNumberFormat="1" applyFont="1" applyFill="1" applyBorder="1" applyAlignment="1">
      <alignment horizontal="right" vertical="center"/>
    </xf>
    <xf numFmtId="1" fontId="9" fillId="0" borderId="31" xfId="519" applyNumberFormat="1" applyFont="1" applyFill="1" applyBorder="1" applyAlignment="1">
      <alignment horizontal="center" vertical="center"/>
    </xf>
    <xf numFmtId="2" fontId="9" fillId="0" borderId="31" xfId="550" applyNumberFormat="1" applyFont="1" applyFill="1" applyBorder="1" applyAlignment="1">
      <alignment horizontal="center" vertical="center"/>
    </xf>
    <xf numFmtId="195" fontId="19" fillId="0" borderId="0" xfId="0" applyNumberFormat="1" applyFont="1" applyFill="1" applyAlignment="1">
      <alignment vertical="center"/>
    </xf>
    <xf numFmtId="1" fontId="9" fillId="0" borderId="54" xfId="0" applyNumberFormat="1" applyFont="1" applyFill="1" applyBorder="1" applyAlignment="1">
      <alignment horizontal="center" vertical="center"/>
    </xf>
    <xf numFmtId="0" fontId="100" fillId="0" borderId="23" xfId="480" applyFont="1" applyBorder="1" applyAlignment="1">
      <alignment horizontal="center" vertical="center"/>
    </xf>
    <xf numFmtId="0" fontId="17" fillId="0" borderId="10" xfId="519" applyFont="1" applyFill="1" applyBorder="1" applyAlignment="1">
      <alignment horizontal="center" vertical="center" wrapText="1"/>
    </xf>
    <xf numFmtId="0" fontId="17" fillId="53" borderId="10" xfId="519" applyFont="1" applyFill="1" applyBorder="1" applyAlignment="1">
      <alignment horizontal="center" vertical="center" wrapText="1"/>
    </xf>
    <xf numFmtId="0" fontId="9" fillId="0" borderId="10" xfId="0" applyFont="1" applyFill="1" applyBorder="1" applyAlignment="1">
      <alignment horizontal="justify" vertical="center" wrapText="1"/>
    </xf>
    <xf numFmtId="0" fontId="14" fillId="0" borderId="10" xfId="0" applyFont="1" applyBorder="1" applyAlignment="1">
      <alignment horizontal="center" vertical="center" wrapText="1"/>
    </xf>
    <xf numFmtId="0" fontId="102" fillId="0" borderId="10" xfId="0" applyFont="1" applyFill="1" applyBorder="1" applyAlignment="1">
      <alignment horizontal="justify" vertical="center" wrapText="1"/>
    </xf>
    <xf numFmtId="49" fontId="136" fillId="0" borderId="10" xfId="0" applyNumberFormat="1" applyFont="1" applyFill="1" applyBorder="1" applyAlignment="1">
      <alignment horizontal="justify" vertical="center" wrapText="1"/>
    </xf>
    <xf numFmtId="49" fontId="136" fillId="0" borderId="10" xfId="0" applyNumberFormat="1" applyFont="1" applyFill="1" applyBorder="1" applyAlignment="1">
      <alignment horizontal="center" vertical="center" wrapText="1"/>
    </xf>
    <xf numFmtId="168" fontId="136" fillId="0" borderId="10" xfId="1725" applyFont="1" applyFill="1" applyBorder="1" applyAlignment="1">
      <alignment horizontal="right" vertical="center" wrapText="1"/>
    </xf>
    <xf numFmtId="2" fontId="11" fillId="0" borderId="10" xfId="511" applyNumberFormat="1" applyFont="1" applyFill="1" applyBorder="1" applyAlignment="1" applyProtection="1">
      <alignment horizontal="center" vertical="center" wrapText="1"/>
    </xf>
    <xf numFmtId="0" fontId="12" fillId="0" borderId="15" xfId="0" applyFont="1" applyBorder="1" applyAlignment="1">
      <alignment vertical="center" wrapText="1"/>
    </xf>
    <xf numFmtId="0" fontId="64" fillId="0" borderId="49" xfId="0" applyFont="1" applyBorder="1"/>
    <xf numFmtId="0" fontId="12" fillId="0" borderId="49" xfId="0" applyFont="1" applyBorder="1" applyAlignment="1">
      <alignment horizontal="center" vertical="center" wrapText="1"/>
    </xf>
    <xf numFmtId="0" fontId="12" fillId="0" borderId="49" xfId="0" applyFont="1" applyBorder="1" applyAlignment="1">
      <alignment vertical="center" wrapText="1"/>
    </xf>
    <xf numFmtId="0" fontId="14" fillId="0" borderId="49" xfId="516" applyFont="1" applyBorder="1" applyAlignment="1">
      <alignment horizontal="center" vertical="center" wrapText="1"/>
    </xf>
    <xf numFmtId="0" fontId="22" fillId="0" borderId="18" xfId="0" applyFont="1" applyBorder="1" applyAlignment="1">
      <alignment horizontal="right" vertical="center"/>
    </xf>
    <xf numFmtId="212" fontId="22" fillId="0" borderId="18" xfId="0" applyNumberFormat="1" applyFont="1" applyBorder="1" applyAlignment="1">
      <alignment horizontal="right" vertical="center" wrapText="1"/>
    </xf>
    <xf numFmtId="0" fontId="19" fillId="54" borderId="0" xfId="0" applyFont="1" applyFill="1"/>
    <xf numFmtId="0" fontId="65" fillId="0" borderId="0" xfId="0" applyFont="1" applyFill="1" applyAlignment="1">
      <alignment horizontal="center" vertical="center"/>
    </xf>
    <xf numFmtId="0" fontId="0" fillId="0" borderId="98" xfId="0" applyBorder="1" applyAlignment="1">
      <alignment vertical="top" wrapText="1"/>
    </xf>
    <xf numFmtId="0" fontId="137" fillId="0" borderId="10" xfId="0" applyFont="1" applyFill="1" applyBorder="1" applyAlignment="1">
      <alignment horizontal="center" vertical="center" wrapText="1"/>
    </xf>
    <xf numFmtId="0" fontId="137" fillId="0" borderId="10" xfId="0" applyFont="1" applyFill="1" applyBorder="1" applyAlignment="1">
      <alignment horizontal="justify" vertical="center" wrapText="1"/>
    </xf>
    <xf numFmtId="164" fontId="0" fillId="0" borderId="10" xfId="349" applyFont="1" applyBorder="1" applyAlignment="1">
      <alignment horizontal="center"/>
    </xf>
    <xf numFmtId="164" fontId="137" fillId="0" borderId="10" xfId="349" applyFont="1" applyFill="1" applyBorder="1" applyAlignment="1">
      <alignment horizontal="right" vertical="center" wrapText="1"/>
    </xf>
    <xf numFmtId="0" fontId="138" fillId="0" borderId="10" xfId="0" applyFont="1" applyFill="1" applyBorder="1" applyAlignment="1">
      <alignment horizontal="center" vertical="center" wrapText="1"/>
    </xf>
    <xf numFmtId="49" fontId="138" fillId="0" borderId="10" xfId="0" applyNumberFormat="1" applyFont="1" applyFill="1" applyBorder="1" applyAlignment="1">
      <alignment horizontal="justify" vertical="center" wrapText="1"/>
    </xf>
    <xf numFmtId="49" fontId="138" fillId="0" borderId="10" xfId="0" applyNumberFormat="1" applyFont="1" applyFill="1" applyBorder="1" applyAlignment="1">
      <alignment horizontal="center" vertical="center" wrapText="1"/>
    </xf>
    <xf numFmtId="164" fontId="138" fillId="0" borderId="10" xfId="349" applyFont="1" applyFill="1" applyBorder="1" applyAlignment="1">
      <alignment horizontal="center" vertical="center" wrapText="1"/>
    </xf>
    <xf numFmtId="164" fontId="138" fillId="0" borderId="10" xfId="349" applyFont="1" applyFill="1" applyBorder="1" applyAlignment="1">
      <alignment horizontal="right" vertical="center" wrapText="1"/>
    </xf>
    <xf numFmtId="186" fontId="0" fillId="0" borderId="10" xfId="0" applyNumberFormat="1" applyBorder="1" applyAlignment="1">
      <alignment horizontal="center"/>
    </xf>
    <xf numFmtId="186" fontId="138" fillId="0" borderId="10" xfId="0" applyNumberFormat="1" applyFont="1" applyFill="1" applyBorder="1" applyAlignment="1">
      <alignment horizontal="center" vertical="center" wrapText="1"/>
    </xf>
    <xf numFmtId="186" fontId="0" fillId="0" borderId="0" xfId="0" applyNumberFormat="1" applyAlignment="1">
      <alignment horizontal="center"/>
    </xf>
    <xf numFmtId="185" fontId="0" fillId="0" borderId="10" xfId="0" applyNumberFormat="1" applyBorder="1" applyAlignment="1">
      <alignment horizontal="center"/>
    </xf>
    <xf numFmtId="168" fontId="0" fillId="0" borderId="10" xfId="1725" applyFont="1" applyBorder="1" applyAlignment="1">
      <alignment horizontal="center"/>
    </xf>
    <xf numFmtId="168" fontId="102" fillId="0" borderId="10" xfId="1725" applyFont="1" applyFill="1" applyBorder="1" applyAlignment="1">
      <alignment horizontal="right" vertical="center" wrapText="1"/>
    </xf>
    <xf numFmtId="0" fontId="136" fillId="0" borderId="10" xfId="0" applyFont="1" applyFill="1" applyBorder="1" applyAlignment="1">
      <alignment horizontal="center" vertical="center" wrapText="1"/>
    </xf>
    <xf numFmtId="185" fontId="136" fillId="0" borderId="10" xfId="0" applyNumberFormat="1" applyFont="1" applyFill="1" applyBorder="1" applyAlignment="1">
      <alignment horizontal="center" vertical="center" wrapText="1"/>
    </xf>
    <xf numFmtId="168" fontId="136" fillId="0" borderId="10" xfId="1725" applyFont="1" applyFill="1" applyBorder="1" applyAlignment="1">
      <alignment horizontal="center" vertical="center" wrapText="1"/>
    </xf>
    <xf numFmtId="0" fontId="103" fillId="0" borderId="10" xfId="0" applyFont="1" applyFill="1" applyBorder="1" applyAlignment="1">
      <alignment horizontal="center" vertical="center" wrapText="1"/>
    </xf>
    <xf numFmtId="0" fontId="135" fillId="0" borderId="47" xfId="0" applyFont="1" applyBorder="1" applyAlignment="1">
      <alignment horizontal="center" vertical="center"/>
    </xf>
    <xf numFmtId="186" fontId="135" fillId="0" borderId="47" xfId="349" applyNumberFormat="1" applyFont="1" applyBorder="1" applyAlignment="1">
      <alignment horizontal="center" vertical="center"/>
    </xf>
    <xf numFmtId="0" fontId="17" fillId="0" borderId="47" xfId="0" applyFont="1" applyBorder="1" applyAlignment="1">
      <alignment horizontal="center" vertical="center" wrapText="1"/>
    </xf>
    <xf numFmtId="0" fontId="17" fillId="0" borderId="7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12" xfId="0" applyFont="1" applyBorder="1" applyAlignment="1">
      <alignment horizontal="center" vertical="center" wrapText="1"/>
    </xf>
    <xf numFmtId="186" fontId="17" fillId="0" borderId="12" xfId="0" applyNumberFormat="1" applyFont="1" applyBorder="1" applyAlignment="1">
      <alignment horizontal="center" vertical="center" wrapText="1"/>
    </xf>
    <xf numFmtId="0" fontId="17" fillId="0" borderId="11" xfId="0" applyFont="1" applyBorder="1" applyAlignment="1">
      <alignment horizontal="center" vertical="center" wrapText="1"/>
    </xf>
    <xf numFmtId="0" fontId="135" fillId="0" borderId="31" xfId="0" applyFont="1" applyBorder="1" applyAlignment="1">
      <alignment horizontal="center" vertical="center"/>
    </xf>
    <xf numFmtId="0" fontId="12" fillId="0" borderId="49" xfId="0" applyFont="1" applyFill="1" applyBorder="1" applyAlignment="1">
      <alignment horizontal="justify" vertical="center" wrapText="1"/>
    </xf>
    <xf numFmtId="196" fontId="12" fillId="0" borderId="49" xfId="347" applyNumberFormat="1" applyFont="1" applyFill="1" applyBorder="1" applyAlignment="1">
      <alignment horizontal="center" vertical="center"/>
    </xf>
    <xf numFmtId="0" fontId="11" fillId="0" borderId="10" xfId="511" applyFont="1" applyFill="1" applyBorder="1" applyAlignment="1" applyProtection="1">
      <alignment vertical="center" wrapText="1"/>
    </xf>
    <xf numFmtId="0" fontId="9" fillId="0" borderId="0" xfId="0" applyFont="1" applyFill="1" applyAlignment="1">
      <alignment horizontal="center" vertical="center"/>
    </xf>
    <xf numFmtId="171" fontId="9" fillId="0" borderId="0" xfId="635" applyAlignment="1">
      <alignment horizontal="center" vertical="center" wrapText="1"/>
    </xf>
    <xf numFmtId="49" fontId="9" fillId="0" borderId="0" xfId="635" applyNumberFormat="1" applyAlignment="1">
      <alignment horizontal="left" vertical="center" wrapText="1"/>
    </xf>
    <xf numFmtId="181" fontId="139" fillId="0" borderId="0" xfId="635" applyNumberFormat="1" applyFont="1" applyAlignment="1">
      <alignment horizontal="center" vertical="center" wrapText="1"/>
    </xf>
    <xf numFmtId="216" fontId="9" fillId="0" borderId="0" xfId="1604" applyNumberFormat="1" applyFont="1" applyAlignment="1">
      <alignment horizontal="right" vertical="center" wrapText="1"/>
    </xf>
    <xf numFmtId="167" fontId="140" fillId="0" borderId="0" xfId="635" applyNumberFormat="1" applyFont="1" applyAlignment="1">
      <alignment horizontal="center" vertical="center" wrapText="1"/>
    </xf>
    <xf numFmtId="171" fontId="9" fillId="0" borderId="0" xfId="635" applyAlignment="1">
      <alignment vertical="center" wrapText="1"/>
    </xf>
    <xf numFmtId="15" fontId="14" fillId="0" borderId="67" xfId="1763" applyNumberFormat="1" applyFont="1" applyBorder="1" applyAlignment="1">
      <alignment vertical="center" wrapText="1"/>
    </xf>
    <xf numFmtId="15" fontId="13" fillId="0" borderId="50" xfId="1763" applyNumberFormat="1" applyFont="1" applyBorder="1" applyAlignment="1">
      <alignment vertical="center" wrapText="1"/>
    </xf>
    <xf numFmtId="49" fontId="17" fillId="0" borderId="51" xfId="635" applyNumberFormat="1" applyFont="1" applyBorder="1" applyAlignment="1">
      <alignment horizontal="center" vertical="center" wrapText="1"/>
    </xf>
    <xf numFmtId="171" fontId="17" fillId="0" borderId="51" xfId="635" applyFont="1" applyBorder="1" applyAlignment="1">
      <alignment horizontal="center" vertical="center" wrapText="1"/>
    </xf>
    <xf numFmtId="181" fontId="17" fillId="0" borderId="51" xfId="635" applyNumberFormat="1" applyFont="1" applyBorder="1" applyAlignment="1">
      <alignment horizontal="center" vertical="center" wrapText="1"/>
    </xf>
    <xf numFmtId="171" fontId="17" fillId="49" borderId="44" xfId="635" applyFont="1" applyFill="1" applyBorder="1" applyAlignment="1">
      <alignment horizontal="center" vertical="center" wrapText="1"/>
    </xf>
    <xf numFmtId="172" fontId="17" fillId="49" borderId="51" xfId="635" applyNumberFormat="1" applyFont="1" applyFill="1" applyBorder="1" applyAlignment="1">
      <alignment horizontal="center" vertical="center" wrapText="1"/>
    </xf>
    <xf numFmtId="171" fontId="17" fillId="49" borderId="51" xfId="635" applyFont="1" applyFill="1" applyBorder="1" applyAlignment="1">
      <alignment horizontal="justify" vertical="center" wrapText="1"/>
    </xf>
    <xf numFmtId="171" fontId="17" fillId="0" borderId="0" xfId="635" applyFont="1" applyAlignment="1">
      <alignment horizontal="justify" vertical="center" wrapText="1"/>
    </xf>
    <xf numFmtId="171" fontId="9" fillId="0" borderId="0" xfId="635" applyAlignment="1">
      <alignment horizontal="justify" vertical="center" wrapText="1"/>
    </xf>
    <xf numFmtId="0" fontId="9" fillId="0" borderId="33" xfId="635" applyNumberFormat="1" applyBorder="1" applyAlignment="1">
      <alignment horizontal="center" vertical="center" wrapText="1"/>
    </xf>
    <xf numFmtId="171" fontId="9" fillId="0" borderId="10" xfId="635" applyBorder="1" applyAlignment="1">
      <alignment horizontal="center" vertical="center" wrapText="1"/>
    </xf>
    <xf numFmtId="171" fontId="9" fillId="0" borderId="10" xfId="635" applyBorder="1" applyAlignment="1">
      <alignment horizontal="left" vertical="center" wrapText="1"/>
    </xf>
    <xf numFmtId="171" fontId="9" fillId="0" borderId="0" xfId="635" applyAlignment="1">
      <alignment horizontal="left" vertical="center" wrapText="1"/>
    </xf>
    <xf numFmtId="49" fontId="13" fillId="0" borderId="0" xfId="1765" applyNumberFormat="1" applyFont="1" applyAlignment="1">
      <alignment horizontal="right" vertical="center" wrapText="1"/>
    </xf>
    <xf numFmtId="0" fontId="13" fillId="0" borderId="0" xfId="1765" applyFont="1" applyAlignment="1">
      <alignment vertical="top" wrapText="1"/>
    </xf>
    <xf numFmtId="181" fontId="14" fillId="0" borderId="0" xfId="1287" applyNumberFormat="1" applyFont="1" applyAlignment="1">
      <alignment horizontal="center"/>
    </xf>
    <xf numFmtId="216" fontId="14" fillId="0" borderId="0" xfId="1762" applyNumberFormat="1" applyFont="1" applyAlignment="1">
      <alignment horizontal="right"/>
    </xf>
    <xf numFmtId="216" fontId="13" fillId="0" borderId="0" xfId="1287" applyNumberFormat="1" applyFont="1" applyAlignment="1">
      <alignment horizontal="right" vertical="center"/>
    </xf>
    <xf numFmtId="200" fontId="14" fillId="0" borderId="0" xfId="1762" applyFont="1" applyAlignment="1">
      <alignment horizontal="center"/>
    </xf>
    <xf numFmtId="181" fontId="14" fillId="0" borderId="0" xfId="1287" applyNumberFormat="1" applyFont="1" applyAlignment="1">
      <alignment horizontal="center" vertical="center"/>
    </xf>
    <xf numFmtId="216" fontId="14" fillId="0" borderId="0" xfId="638" applyNumberFormat="1" applyFont="1" applyAlignment="1">
      <alignment horizontal="right" vertical="center" wrapText="1"/>
    </xf>
    <xf numFmtId="200" fontId="14" fillId="0" borderId="0" xfId="1762" applyFont="1" applyAlignment="1">
      <alignment vertical="center"/>
    </xf>
    <xf numFmtId="181" fontId="19" fillId="0" borderId="0" xfId="1287" applyNumberFormat="1" applyFont="1" applyAlignment="1">
      <alignment horizontal="center" vertical="center"/>
    </xf>
    <xf numFmtId="216" fontId="14" fillId="0" borderId="0" xfId="1287" applyNumberFormat="1" applyFont="1" applyAlignment="1">
      <alignment horizontal="right" vertical="center"/>
    </xf>
    <xf numFmtId="49" fontId="13" fillId="0" borderId="0" xfId="1766" applyNumberFormat="1" applyFont="1" applyAlignment="1">
      <alignment horizontal="right" vertical="center"/>
    </xf>
    <xf numFmtId="200" fontId="19" fillId="0" borderId="0" xfId="1762" applyFont="1" applyAlignment="1">
      <alignment vertical="center"/>
    </xf>
    <xf numFmtId="218" fontId="13" fillId="0" borderId="0" xfId="642" applyNumberFormat="1" applyFont="1" applyAlignment="1">
      <alignment horizontal="center" vertical="center"/>
    </xf>
    <xf numFmtId="216" fontId="19" fillId="0" borderId="0" xfId="1287" applyNumberFormat="1" applyFont="1" applyAlignment="1">
      <alignment horizontal="right" vertical="center"/>
    </xf>
    <xf numFmtId="216" fontId="19" fillId="0" borderId="0" xfId="1732" applyNumberFormat="1" applyFont="1" applyAlignment="1">
      <alignment horizontal="right" vertical="center"/>
    </xf>
    <xf numFmtId="9" fontId="19" fillId="0" borderId="0" xfId="642" applyFont="1" applyAlignment="1">
      <alignment horizontal="center" vertical="center"/>
    </xf>
    <xf numFmtId="200" fontId="64" fillId="0" borderId="0" xfId="1762" applyFont="1" applyAlignment="1">
      <alignment vertical="center"/>
    </xf>
    <xf numFmtId="181" fontId="64" fillId="0" borderId="0" xfId="1287" applyNumberFormat="1" applyFont="1" applyAlignment="1">
      <alignment horizontal="center" vertical="center"/>
    </xf>
    <xf numFmtId="49" fontId="22" fillId="0" borderId="0" xfId="1762" applyNumberFormat="1" applyFont="1" applyAlignment="1">
      <alignment horizontal="right" vertical="center" wrapText="1"/>
    </xf>
    <xf numFmtId="49" fontId="19" fillId="0" borderId="0" xfId="1762" applyNumberFormat="1" applyFont="1" applyAlignment="1">
      <alignment vertical="center"/>
    </xf>
    <xf numFmtId="49" fontId="20" fillId="0" borderId="0" xfId="1762" applyNumberFormat="1" applyFont="1" applyAlignment="1">
      <alignment horizontal="left" vertical="center" wrapText="1"/>
    </xf>
    <xf numFmtId="49" fontId="11" fillId="0" borderId="0" xfId="1762" applyNumberFormat="1" applyFont="1" applyAlignment="1">
      <alignment horizontal="center" vertical="center" wrapText="1"/>
    </xf>
    <xf numFmtId="200" fontId="70" fillId="0" borderId="0" xfId="1762" applyFont="1" applyAlignment="1">
      <alignment vertical="center"/>
    </xf>
    <xf numFmtId="181" fontId="70" fillId="0" borderId="0" xfId="1722" applyNumberFormat="1" applyFont="1" applyAlignment="1">
      <alignment horizontal="center" vertical="center"/>
    </xf>
    <xf numFmtId="216" fontId="23" fillId="0" borderId="0" xfId="1722" applyNumberFormat="1" applyFont="1" applyAlignment="1">
      <alignment horizontal="right" vertical="center"/>
    </xf>
    <xf numFmtId="216" fontId="70" fillId="0" borderId="0" xfId="1722" applyNumberFormat="1" applyFont="1" applyAlignment="1">
      <alignment horizontal="right" vertical="center"/>
    </xf>
    <xf numFmtId="200" fontId="28" fillId="0" borderId="0" xfId="1762" applyFont="1" applyAlignment="1">
      <alignment vertical="center"/>
    </xf>
    <xf numFmtId="181" fontId="28" fillId="0" borderId="0" xfId="1722" applyNumberFormat="1" applyFont="1" applyAlignment="1">
      <alignment horizontal="center" vertical="center"/>
    </xf>
    <xf numFmtId="216" fontId="11" fillId="0" borderId="0" xfId="1722" applyNumberFormat="1" applyFont="1" applyAlignment="1">
      <alignment horizontal="right" vertical="center"/>
    </xf>
    <xf numFmtId="216" fontId="28" fillId="0" borderId="0" xfId="1722" applyNumberFormat="1" applyFont="1" applyAlignment="1">
      <alignment horizontal="right" vertical="center"/>
    </xf>
    <xf numFmtId="49" fontId="71" fillId="0" borderId="0" xfId="1762" applyNumberFormat="1" applyFont="1" applyAlignment="1">
      <alignment horizontal="center" vertical="center" wrapText="1"/>
    </xf>
    <xf numFmtId="200" fontId="11" fillId="0" borderId="0" xfId="1762" applyFont="1" applyAlignment="1">
      <alignment vertical="center"/>
    </xf>
    <xf numFmtId="167" fontId="9" fillId="0" borderId="0" xfId="635" applyNumberFormat="1" applyFont="1" applyAlignment="1">
      <alignment horizontal="center" vertical="center" wrapText="1"/>
    </xf>
    <xf numFmtId="171" fontId="9" fillId="0" borderId="0" xfId="635" applyFont="1" applyAlignment="1">
      <alignment horizontal="left" vertical="center" wrapText="1"/>
    </xf>
    <xf numFmtId="0" fontId="9" fillId="0" borderId="106" xfId="622" applyFont="1" applyFill="1" applyBorder="1" applyAlignment="1">
      <alignment horizontal="center" vertical="center"/>
    </xf>
    <xf numFmtId="17" fontId="9" fillId="0" borderId="46" xfId="622" applyNumberFormat="1" applyFont="1" applyFill="1" applyBorder="1" applyAlignment="1">
      <alignment horizontal="center" vertical="center"/>
    </xf>
    <xf numFmtId="0" fontId="9" fillId="0" borderId="46" xfId="622" applyFont="1" applyFill="1" applyBorder="1" applyAlignment="1">
      <alignment horizontal="center" vertical="center"/>
    </xf>
    <xf numFmtId="185" fontId="9" fillId="0" borderId="46" xfId="622" applyNumberFormat="1" applyFont="1" applyFill="1" applyBorder="1" applyAlignment="1">
      <alignment horizontal="center" vertical="center"/>
    </xf>
    <xf numFmtId="1" fontId="17" fillId="56" borderId="10" xfId="622" applyNumberFormat="1" applyFont="1" applyFill="1" applyBorder="1" applyAlignment="1">
      <alignment horizontal="center" vertical="center"/>
    </xf>
    <xf numFmtId="2" fontId="9" fillId="0" borderId="10" xfId="622" applyNumberFormat="1" applyBorder="1" applyAlignment="1">
      <alignment horizontal="center" vertical="center"/>
    </xf>
    <xf numFmtId="2" fontId="9" fillId="0" borderId="46" xfId="622" applyNumberFormat="1" applyBorder="1" applyAlignment="1">
      <alignment horizontal="center" vertical="center"/>
    </xf>
    <xf numFmtId="0" fontId="64" fillId="0" borderId="92" xfId="619" applyFont="1" applyBorder="1" applyAlignment="1">
      <alignment vertical="center"/>
    </xf>
    <xf numFmtId="0" fontId="18" fillId="35" borderId="36" xfId="622" applyFont="1" applyFill="1" applyBorder="1" applyAlignment="1">
      <alignment horizontal="center" vertical="center" wrapText="1"/>
    </xf>
    <xf numFmtId="176" fontId="13" fillId="35" borderId="53" xfId="622" applyNumberFormat="1" applyFont="1" applyFill="1" applyBorder="1" applyAlignment="1">
      <alignment horizontal="center" vertical="center" wrapText="1"/>
    </xf>
    <xf numFmtId="0" fontId="18" fillId="35" borderId="34" xfId="622" applyFont="1" applyFill="1" applyBorder="1" applyAlignment="1">
      <alignment horizontal="center" vertical="center" wrapText="1"/>
    </xf>
    <xf numFmtId="164" fontId="11" fillId="0" borderId="0" xfId="1762" applyNumberFormat="1" applyFont="1" applyAlignment="1">
      <alignment horizontal="center" vertical="center" wrapText="1"/>
    </xf>
    <xf numFmtId="164" fontId="11" fillId="0" borderId="30" xfId="1762" applyNumberFormat="1" applyFont="1" applyBorder="1" applyAlignment="1">
      <alignment horizontal="center" vertical="center" wrapText="1"/>
    </xf>
    <xf numFmtId="0" fontId="19" fillId="0" borderId="30" xfId="0" applyFont="1" applyFill="1" applyBorder="1" applyAlignment="1">
      <alignment horizontal="center" vertical="center"/>
    </xf>
    <xf numFmtId="216" fontId="17" fillId="0" borderId="51" xfId="1604" applyNumberFormat="1" applyFont="1" applyBorder="1" applyAlignment="1">
      <alignment horizontal="center" vertical="center" wrapText="1"/>
    </xf>
    <xf numFmtId="216" fontId="59" fillId="0" borderId="64" xfId="1604" applyNumberFormat="1" applyFont="1" applyBorder="1" applyAlignment="1">
      <alignment horizontal="center" vertical="center" wrapText="1"/>
    </xf>
    <xf numFmtId="164" fontId="22" fillId="0" borderId="0" xfId="1762" applyNumberFormat="1" applyFont="1" applyAlignment="1">
      <alignment horizontal="right" vertical="center" wrapText="1"/>
    </xf>
    <xf numFmtId="182" fontId="86" fillId="50" borderId="22" xfId="625" applyNumberFormat="1" applyFont="1" applyFill="1" applyBorder="1" applyAlignment="1">
      <alignment horizontal="center" vertical="center"/>
    </xf>
    <xf numFmtId="0" fontId="9" fillId="0" borderId="79" xfId="635" applyNumberFormat="1" applyBorder="1" applyAlignment="1">
      <alignment horizontal="center" vertical="center" wrapText="1"/>
    </xf>
    <xf numFmtId="171" fontId="9" fillId="0" borderId="31" xfId="635" applyBorder="1" applyAlignment="1">
      <alignment horizontal="center" vertical="center" wrapText="1"/>
    </xf>
    <xf numFmtId="171" fontId="9" fillId="0" borderId="31" xfId="635" applyBorder="1" applyAlignment="1">
      <alignment horizontal="left" vertical="center" wrapText="1"/>
    </xf>
    <xf numFmtId="0" fontId="86" fillId="0" borderId="0" xfId="631" applyNumberFormat="1" applyFont="1" applyAlignment="1">
      <alignment horizontal="right" vertical="center"/>
    </xf>
    <xf numFmtId="0" fontId="86" fillId="0" borderId="0" xfId="631" applyNumberFormat="1" applyFont="1" applyAlignment="1">
      <alignment horizontal="center" vertical="center"/>
    </xf>
    <xf numFmtId="0" fontId="84" fillId="0" borderId="0" xfId="469" applyNumberFormat="1" applyFont="1"/>
    <xf numFmtId="0" fontId="84" fillId="0" borderId="0" xfId="469" applyNumberFormat="1" applyFont="1" applyAlignment="1">
      <alignment horizontal="center" vertical="center"/>
    </xf>
    <xf numFmtId="0" fontId="84" fillId="0" borderId="12" xfId="469" applyNumberFormat="1" applyFont="1" applyBorder="1" applyAlignment="1">
      <alignment horizontal="left" vertical="center"/>
    </xf>
    <xf numFmtId="0" fontId="84" fillId="0" borderId="12" xfId="632" applyNumberFormat="1" applyFont="1" applyBorder="1" applyAlignment="1">
      <alignment horizontal="center" vertical="center"/>
    </xf>
    <xf numFmtId="0" fontId="86" fillId="0" borderId="12" xfId="469" applyNumberFormat="1" applyFont="1" applyBorder="1" applyAlignment="1">
      <alignment vertical="center"/>
    </xf>
    <xf numFmtId="0" fontId="84" fillId="0" borderId="12" xfId="632" applyNumberFormat="1" applyFont="1" applyBorder="1" applyAlignment="1">
      <alignment vertical="center"/>
    </xf>
    <xf numFmtId="0" fontId="84" fillId="0" borderId="11" xfId="469" applyNumberFormat="1" applyFont="1" applyBorder="1" applyAlignment="1">
      <alignment vertical="center"/>
    </xf>
    <xf numFmtId="0" fontId="84" fillId="0" borderId="0" xfId="469" applyNumberFormat="1" applyFont="1" applyBorder="1" applyAlignment="1">
      <alignment horizontal="left" vertical="center"/>
    </xf>
    <xf numFmtId="0" fontId="84" fillId="0" borderId="0" xfId="632" applyNumberFormat="1" applyFont="1" applyBorder="1" applyAlignment="1">
      <alignment horizontal="center" vertical="center"/>
    </xf>
    <xf numFmtId="0" fontId="84" fillId="0" borderId="0" xfId="632" applyNumberFormat="1" applyFont="1" applyBorder="1" applyAlignment="1">
      <alignment vertical="center"/>
    </xf>
    <xf numFmtId="0" fontId="84" fillId="0" borderId="16" xfId="469" applyNumberFormat="1" applyFont="1" applyBorder="1" applyAlignment="1">
      <alignment vertical="center"/>
    </xf>
    <xf numFmtId="0" fontId="84" fillId="0" borderId="0" xfId="469" applyNumberFormat="1" applyFont="1" applyBorder="1" applyAlignment="1">
      <alignment horizontal="right" vertical="center"/>
    </xf>
    <xf numFmtId="0" fontId="84" fillId="0" borderId="16" xfId="469" applyNumberFormat="1" applyFont="1" applyBorder="1" applyAlignment="1">
      <alignment horizontal="right" vertical="center"/>
    </xf>
    <xf numFmtId="0" fontId="17" fillId="0" borderId="50" xfId="0" applyFont="1" applyBorder="1" applyAlignment="1">
      <alignment horizontal="center" vertical="center"/>
    </xf>
    <xf numFmtId="4" fontId="17" fillId="0" borderId="12" xfId="512" applyNumberFormat="1" applyFont="1" applyBorder="1" applyAlignment="1">
      <alignment horizontal="center" vertical="center"/>
    </xf>
    <xf numFmtId="0" fontId="17" fillId="0" borderId="12" xfId="512" applyFont="1" applyBorder="1" applyAlignment="1">
      <alignment horizontal="center" vertical="center"/>
    </xf>
    <xf numFmtId="164" fontId="13" fillId="0" borderId="0" xfId="0" applyNumberFormat="1" applyFont="1" applyAlignment="1">
      <alignment horizontal="right" vertical="center" wrapText="1"/>
    </xf>
    <xf numFmtId="168" fontId="9" fillId="0" borderId="10" xfId="2217" applyFont="1" applyBorder="1" applyAlignment="1">
      <alignment horizontal="left" vertical="center" wrapText="1"/>
    </xf>
    <xf numFmtId="0" fontId="9" fillId="0" borderId="10" xfId="635" applyNumberFormat="1" applyBorder="1" applyAlignment="1">
      <alignment horizontal="left" vertical="center" wrapText="1"/>
    </xf>
    <xf numFmtId="168" fontId="17" fillId="49" borderId="10" xfId="2217" applyFont="1" applyFill="1" applyBorder="1" applyAlignment="1">
      <alignment horizontal="justify" vertical="center" wrapText="1"/>
    </xf>
    <xf numFmtId="171" fontId="139" fillId="0" borderId="0" xfId="635" applyFont="1" applyAlignment="1">
      <alignment horizontal="center" vertical="center" wrapText="1"/>
    </xf>
    <xf numFmtId="168" fontId="9" fillId="0" borderId="0" xfId="2217" applyFont="1" applyAlignment="1">
      <alignment vertical="center" wrapText="1"/>
    </xf>
    <xf numFmtId="168" fontId="9" fillId="0" borderId="0" xfId="2217" applyFont="1" applyAlignment="1">
      <alignment horizontal="left" vertical="center" wrapText="1"/>
    </xf>
    <xf numFmtId="230" fontId="17" fillId="0" borderId="72" xfId="1763" applyNumberFormat="1" applyFont="1" applyBorder="1" applyAlignment="1">
      <alignment horizontal="right" vertical="center" wrapText="1"/>
    </xf>
    <xf numFmtId="171" fontId="17" fillId="0" borderId="0" xfId="635" applyFont="1" applyFill="1" applyAlignment="1">
      <alignment horizontal="justify" vertical="center" wrapText="1"/>
    </xf>
    <xf numFmtId="172" fontId="17" fillId="0" borderId="10" xfId="635" applyNumberFormat="1" applyFont="1" applyFill="1" applyBorder="1" applyAlignment="1">
      <alignment horizontal="center" vertical="center" wrapText="1"/>
    </xf>
    <xf numFmtId="171" fontId="17" fillId="0" borderId="10" xfId="635" applyFont="1" applyFill="1" applyBorder="1" applyAlignment="1">
      <alignment horizontal="justify" vertical="center" wrapText="1"/>
    </xf>
    <xf numFmtId="168" fontId="17" fillId="0" borderId="10" xfId="2217" applyFont="1" applyFill="1" applyBorder="1" applyAlignment="1">
      <alignment horizontal="justify" vertical="center" wrapText="1"/>
    </xf>
    <xf numFmtId="171" fontId="9" fillId="0" borderId="0" xfId="635" applyFill="1" applyAlignment="1">
      <alignment horizontal="justify" vertical="center" wrapText="1"/>
    </xf>
    <xf numFmtId="171" fontId="9" fillId="0" borderId="0" xfId="635" applyFont="1" applyFill="1" applyAlignment="1">
      <alignment horizontal="justify" vertical="center" wrapText="1"/>
    </xf>
    <xf numFmtId="172" fontId="17" fillId="0" borderId="10" xfId="635" applyNumberFormat="1" applyFont="1" applyFill="1" applyBorder="1" applyAlignment="1">
      <alignment horizontal="justify" vertical="center" wrapText="1"/>
    </xf>
    <xf numFmtId="171" fontId="17" fillId="0" borderId="10" xfId="635" applyFont="1" applyFill="1" applyBorder="1" applyAlignment="1">
      <alignment horizontal="left" vertical="center" wrapText="1"/>
    </xf>
    <xf numFmtId="171" fontId="9" fillId="0" borderId="10" xfId="635" applyFont="1" applyFill="1" applyBorder="1" applyAlignment="1">
      <alignment horizontal="center" vertical="center" wrapText="1"/>
    </xf>
    <xf numFmtId="171" fontId="9" fillId="0" borderId="10" xfId="635" applyFont="1" applyFill="1" applyBorder="1" applyAlignment="1">
      <alignment horizontal="justify" vertical="center" wrapText="1"/>
    </xf>
    <xf numFmtId="168" fontId="9" fillId="0" borderId="10" xfId="2217" applyFont="1" applyFill="1" applyBorder="1" applyAlignment="1">
      <alignment horizontal="justify" vertical="center" wrapText="1"/>
    </xf>
    <xf numFmtId="171" fontId="9" fillId="0" borderId="10" xfId="635" applyFill="1" applyBorder="1" applyAlignment="1">
      <alignment horizontal="left" vertical="center" wrapText="1"/>
    </xf>
    <xf numFmtId="171" fontId="9" fillId="0" borderId="10" xfId="635" applyFont="1" applyFill="1" applyBorder="1" applyAlignment="1">
      <alignment horizontal="left" vertical="center" wrapText="1"/>
    </xf>
    <xf numFmtId="213" fontId="9" fillId="0" borderId="0" xfId="635" applyNumberFormat="1" applyAlignment="1">
      <alignment horizontal="center" vertical="center" wrapText="1"/>
    </xf>
    <xf numFmtId="213" fontId="13" fillId="0" borderId="50" xfId="1763" applyNumberFormat="1" applyFont="1" applyBorder="1" applyAlignment="1">
      <alignment vertical="center" wrapText="1"/>
    </xf>
    <xf numFmtId="213" fontId="17" fillId="0" borderId="51" xfId="635" applyNumberFormat="1" applyFont="1" applyBorder="1" applyAlignment="1">
      <alignment horizontal="center" vertical="center" wrapText="1"/>
    </xf>
    <xf numFmtId="213" fontId="17" fillId="0" borderId="10" xfId="635" applyNumberFormat="1" applyFont="1" applyFill="1" applyBorder="1" applyAlignment="1">
      <alignment horizontal="center" vertical="center" wrapText="1"/>
    </xf>
    <xf numFmtId="213" fontId="9" fillId="0" borderId="10" xfId="635" quotePrefix="1" applyNumberFormat="1" applyBorder="1" applyAlignment="1">
      <alignment horizontal="center" vertical="center" wrapText="1"/>
    </xf>
    <xf numFmtId="4" fontId="17" fillId="49" borderId="10" xfId="635" applyNumberFormat="1" applyFont="1" applyFill="1" applyBorder="1" applyAlignment="1">
      <alignment horizontal="center" vertical="center" wrapText="1"/>
    </xf>
    <xf numFmtId="172" fontId="17" fillId="49" borderId="10" xfId="635" applyNumberFormat="1" applyFont="1" applyFill="1" applyBorder="1" applyAlignment="1">
      <alignment horizontal="center" vertical="center" wrapText="1"/>
    </xf>
    <xf numFmtId="171" fontId="17" fillId="49" borderId="10" xfId="635" applyFont="1" applyFill="1" applyBorder="1" applyAlignment="1">
      <alignment horizontal="justify" vertical="center" wrapText="1"/>
    </xf>
    <xf numFmtId="171" fontId="17" fillId="0" borderId="31" xfId="635" applyFont="1" applyFill="1" applyBorder="1" applyAlignment="1">
      <alignment horizontal="center" vertical="center" wrapText="1"/>
    </xf>
    <xf numFmtId="213" fontId="17" fillId="0" borderId="31" xfId="2523" quotePrefix="1" applyNumberFormat="1" applyFont="1" applyFill="1" applyBorder="1" applyAlignment="1">
      <alignment horizontal="center" vertical="center" wrapText="1"/>
    </xf>
    <xf numFmtId="172" fontId="17" fillId="0" borderId="31" xfId="2523" applyNumberFormat="1" applyFont="1" applyFill="1" applyBorder="1" applyAlignment="1">
      <alignment horizontal="left" vertical="center" wrapText="1"/>
    </xf>
    <xf numFmtId="172" fontId="17" fillId="0" borderId="31" xfId="635" applyNumberFormat="1" applyFont="1" applyFill="1" applyBorder="1" applyAlignment="1">
      <alignment horizontal="center" vertical="center" wrapText="1"/>
    </xf>
    <xf numFmtId="171" fontId="17" fillId="0" borderId="31" xfId="635" applyFont="1" applyFill="1" applyBorder="1" applyAlignment="1">
      <alignment horizontal="justify" vertical="center" wrapText="1"/>
    </xf>
    <xf numFmtId="168" fontId="17" fillId="0" borderId="31" xfId="2217" applyFont="1" applyFill="1" applyBorder="1" applyAlignment="1">
      <alignment horizontal="justify" vertical="center" wrapText="1"/>
    </xf>
    <xf numFmtId="168" fontId="17" fillId="0" borderId="31" xfId="2217" applyFont="1" applyFill="1" applyBorder="1" applyAlignment="1">
      <alignment horizontal="right" vertical="center" wrapText="1"/>
    </xf>
    <xf numFmtId="213" fontId="17" fillId="0" borderId="46" xfId="635" applyNumberFormat="1" applyFont="1" applyFill="1" applyBorder="1" applyAlignment="1">
      <alignment horizontal="center" vertical="center" wrapText="1"/>
    </xf>
    <xf numFmtId="171" fontId="17" fillId="0" borderId="46" xfId="635" applyFont="1" applyFill="1" applyBorder="1" applyAlignment="1">
      <alignment horizontal="left" vertical="center" wrapText="1"/>
    </xf>
    <xf numFmtId="171" fontId="9" fillId="0" borderId="46" xfId="635" applyFont="1" applyFill="1" applyBorder="1" applyAlignment="1">
      <alignment horizontal="center" vertical="center" wrapText="1"/>
    </xf>
    <xf numFmtId="171" fontId="9" fillId="0" borderId="46" xfId="635" applyFont="1" applyFill="1" applyBorder="1" applyAlignment="1">
      <alignment horizontal="justify" vertical="center" wrapText="1"/>
    </xf>
    <xf numFmtId="168" fontId="9" fillId="0" borderId="46" xfId="2217" applyFont="1" applyFill="1" applyBorder="1" applyAlignment="1">
      <alignment horizontal="justify" vertical="center" wrapText="1"/>
    </xf>
    <xf numFmtId="168" fontId="17" fillId="0" borderId="46" xfId="2217" applyFont="1" applyFill="1" applyBorder="1" applyAlignment="1">
      <alignment horizontal="justify" vertical="center" wrapText="1"/>
    </xf>
    <xf numFmtId="4" fontId="17" fillId="49" borderId="51" xfId="635" applyNumberFormat="1" applyFont="1" applyFill="1" applyBorder="1" applyAlignment="1">
      <alignment horizontal="center" vertical="center" wrapText="1"/>
    </xf>
    <xf numFmtId="172" fontId="17" fillId="49" borderId="51" xfId="635" applyNumberFormat="1" applyFont="1" applyFill="1" applyBorder="1" applyAlignment="1">
      <alignment horizontal="justify" vertical="center" wrapText="1"/>
    </xf>
    <xf numFmtId="168" fontId="17" fillId="49" borderId="51" xfId="2217" applyFont="1" applyFill="1" applyBorder="1" applyAlignment="1">
      <alignment horizontal="justify" vertical="center" wrapText="1"/>
    </xf>
    <xf numFmtId="168" fontId="17" fillId="49" borderId="64" xfId="2217" applyFont="1" applyFill="1" applyBorder="1" applyAlignment="1">
      <alignment horizontal="left" vertical="center" wrapText="1"/>
    </xf>
    <xf numFmtId="213" fontId="9" fillId="0" borderId="31" xfId="635" quotePrefix="1" applyNumberFormat="1" applyBorder="1" applyAlignment="1">
      <alignment horizontal="center" vertical="center" wrapText="1"/>
    </xf>
    <xf numFmtId="168" fontId="9" fillId="0" borderId="31" xfId="2217" applyFont="1" applyBorder="1" applyAlignment="1">
      <alignment horizontal="left" vertical="center" wrapText="1"/>
    </xf>
    <xf numFmtId="213" fontId="9" fillId="0" borderId="10" xfId="635" quotePrefix="1" applyNumberFormat="1" applyFont="1" applyBorder="1" applyAlignment="1">
      <alignment horizontal="center" vertical="center" wrapText="1"/>
    </xf>
    <xf numFmtId="213" fontId="17" fillId="49" borderId="10" xfId="2523" quotePrefix="1" applyNumberFormat="1" applyFont="1" applyFill="1" applyBorder="1" applyAlignment="1">
      <alignment horizontal="center" vertical="center" wrapText="1"/>
    </xf>
    <xf numFmtId="172" fontId="17" fillId="49" borderId="10" xfId="2523" applyNumberFormat="1" applyFont="1" applyFill="1" applyBorder="1" applyAlignment="1">
      <alignment horizontal="left" vertical="center" wrapText="1"/>
    </xf>
    <xf numFmtId="171" fontId="9" fillId="0" borderId="0" xfId="635" applyFont="1" applyFill="1" applyAlignment="1">
      <alignment vertical="center" wrapText="1"/>
    </xf>
    <xf numFmtId="171" fontId="9" fillId="0" borderId="0" xfId="635" applyFill="1" applyAlignment="1">
      <alignment vertical="center" wrapText="1"/>
    </xf>
    <xf numFmtId="171" fontId="9" fillId="0" borderId="10" xfId="635" applyFill="1" applyBorder="1" applyAlignment="1">
      <alignment horizontal="center" vertical="center" wrapText="1"/>
    </xf>
    <xf numFmtId="171" fontId="9" fillId="0" borderId="10" xfId="635" applyFill="1" applyBorder="1" applyAlignment="1">
      <alignment horizontal="justify" vertical="center" wrapText="1"/>
    </xf>
    <xf numFmtId="172" fontId="17" fillId="0" borderId="46" xfId="635" applyNumberFormat="1" applyFont="1" applyFill="1" applyBorder="1" applyAlignment="1">
      <alignment horizontal="center" vertical="center" wrapText="1"/>
    </xf>
    <xf numFmtId="171" fontId="17" fillId="0" borderId="46" xfId="635" applyFont="1" applyFill="1" applyBorder="1" applyAlignment="1">
      <alignment horizontal="justify" vertical="center" wrapText="1"/>
    </xf>
    <xf numFmtId="171" fontId="17" fillId="0" borderId="106" xfId="635" applyFont="1" applyFill="1" applyBorder="1" applyAlignment="1">
      <alignment horizontal="center" vertical="center" wrapText="1"/>
    </xf>
    <xf numFmtId="168" fontId="17" fillId="0" borderId="92" xfId="2217" applyFont="1" applyFill="1" applyBorder="1" applyAlignment="1">
      <alignment horizontal="justify" vertical="center" wrapText="1"/>
    </xf>
    <xf numFmtId="168" fontId="9" fillId="0" borderId="59" xfId="2217" applyFont="1" applyBorder="1" applyAlignment="1">
      <alignment horizontal="left" vertical="center" wrapText="1"/>
    </xf>
    <xf numFmtId="171" fontId="17" fillId="0" borderId="33" xfId="635" applyFont="1" applyFill="1" applyBorder="1" applyAlignment="1">
      <alignment horizontal="center" vertical="center" wrapText="1"/>
    </xf>
    <xf numFmtId="168" fontId="17" fillId="0" borderId="59" xfId="2217" applyFont="1" applyFill="1" applyBorder="1" applyAlignment="1">
      <alignment horizontal="justify" vertical="center" wrapText="1"/>
    </xf>
    <xf numFmtId="168" fontId="9" fillId="0" borderId="74" xfId="2217" applyFont="1" applyBorder="1" applyAlignment="1">
      <alignment horizontal="left" vertical="center" wrapText="1"/>
    </xf>
    <xf numFmtId="168" fontId="17" fillId="0" borderId="92" xfId="2217" applyFont="1" applyFill="1" applyBorder="1" applyAlignment="1">
      <alignment horizontal="left" vertical="center" wrapText="1"/>
    </xf>
    <xf numFmtId="168" fontId="17" fillId="0" borderId="59" xfId="2217" applyFont="1" applyFill="1" applyBorder="1" applyAlignment="1">
      <alignment horizontal="left" vertical="center" wrapText="1"/>
    </xf>
    <xf numFmtId="168" fontId="17" fillId="0" borderId="59" xfId="2217" applyFont="1" applyFill="1" applyBorder="1" applyAlignment="1">
      <alignment horizontal="right" vertical="center" wrapText="1"/>
    </xf>
    <xf numFmtId="171" fontId="17" fillId="49" borderId="33" xfId="635" applyFont="1" applyFill="1" applyBorder="1" applyAlignment="1">
      <alignment horizontal="center" vertical="center" wrapText="1"/>
    </xf>
    <xf numFmtId="168" fontId="17" fillId="49" borderId="59" xfId="2217" applyFont="1" applyFill="1" applyBorder="1" applyAlignment="1">
      <alignment horizontal="right" vertical="center" wrapText="1"/>
    </xf>
    <xf numFmtId="168" fontId="17" fillId="49" borderId="59" xfId="2217" applyFont="1" applyFill="1" applyBorder="1" applyAlignment="1">
      <alignment horizontal="left" vertical="center" wrapText="1"/>
    </xf>
    <xf numFmtId="0" fontId="9" fillId="0" borderId="33" xfId="2522" applyNumberFormat="1" applyFont="1" applyBorder="1" applyAlignment="1">
      <alignment horizontal="center" vertical="center" wrapText="1"/>
    </xf>
    <xf numFmtId="171" fontId="17" fillId="0" borderId="32" xfId="635" applyFont="1" applyFill="1" applyBorder="1" applyAlignment="1">
      <alignment horizontal="center" vertical="center" wrapText="1"/>
    </xf>
    <xf numFmtId="4" fontId="17" fillId="0" borderId="34" xfId="635" applyNumberFormat="1" applyFont="1" applyFill="1" applyBorder="1" applyAlignment="1">
      <alignment horizontal="center" vertical="center" wrapText="1"/>
    </xf>
    <xf numFmtId="171" fontId="17" fillId="0" borderId="34" xfId="635" applyFont="1" applyFill="1" applyBorder="1" applyAlignment="1">
      <alignment horizontal="left" vertical="center" wrapText="1"/>
    </xf>
    <xf numFmtId="172" fontId="17" fillId="0" borderId="34" xfId="635" applyNumberFormat="1" applyFont="1" applyFill="1" applyBorder="1" applyAlignment="1">
      <alignment horizontal="center" vertical="center" wrapText="1"/>
    </xf>
    <xf numFmtId="171" fontId="17" fillId="0" borderId="34" xfId="635" applyFont="1" applyFill="1" applyBorder="1" applyAlignment="1">
      <alignment horizontal="justify" vertical="center" wrapText="1"/>
    </xf>
    <xf numFmtId="168" fontId="17" fillId="0" borderId="34" xfId="2217" applyFont="1" applyFill="1" applyBorder="1" applyAlignment="1">
      <alignment horizontal="justify" vertical="center" wrapText="1"/>
    </xf>
    <xf numFmtId="168" fontId="17" fillId="0" borderId="62" xfId="2217" applyFont="1" applyFill="1" applyBorder="1" applyAlignment="1">
      <alignment horizontal="left" vertical="center" wrapText="1"/>
    </xf>
    <xf numFmtId="0" fontId="9" fillId="0" borderId="33" xfId="635" applyNumberFormat="1" applyFont="1" applyFill="1" applyBorder="1" applyAlignment="1">
      <alignment horizontal="center" vertical="center" wrapText="1"/>
    </xf>
    <xf numFmtId="0" fontId="9" fillId="0" borderId="33" xfId="2522" applyNumberFormat="1" applyFont="1" applyFill="1" applyBorder="1" applyAlignment="1">
      <alignment horizontal="center" vertical="center" wrapText="1"/>
    </xf>
    <xf numFmtId="171" fontId="17" fillId="0" borderId="0" xfId="2522" applyNumberFormat="1" applyFont="1" applyFill="1" applyBorder="1" applyAlignment="1">
      <alignment horizontal="justify" vertical="center" wrapText="1"/>
    </xf>
    <xf numFmtId="0" fontId="9" fillId="0" borderId="33" xfId="635" applyNumberFormat="1" applyFill="1" applyBorder="1" applyAlignment="1">
      <alignment horizontal="center" vertical="center" wrapText="1"/>
    </xf>
    <xf numFmtId="0" fontId="84" fillId="0" borderId="109" xfId="623" applyNumberFormat="1" applyFont="1" applyBorder="1"/>
    <xf numFmtId="0" fontId="85" fillId="0" borderId="0" xfId="623" applyNumberFormat="1" applyFont="1" applyBorder="1"/>
    <xf numFmtId="0" fontId="86" fillId="50" borderId="22" xfId="625" applyNumberFormat="1" applyFont="1" applyFill="1" applyBorder="1" applyAlignment="1">
      <alignment vertical="center"/>
    </xf>
    <xf numFmtId="0" fontId="84" fillId="0" borderId="10" xfId="626" applyNumberFormat="1" applyFont="1" applyBorder="1" applyAlignment="1">
      <alignment horizontal="left" vertical="center" wrapText="1"/>
    </xf>
    <xf numFmtId="0" fontId="86" fillId="0" borderId="10" xfId="626" applyNumberFormat="1" applyFont="1" applyBorder="1" applyAlignment="1">
      <alignment horizontal="left" vertical="center" wrapText="1"/>
    </xf>
    <xf numFmtId="0" fontId="84" fillId="0" borderId="0" xfId="626" applyNumberFormat="1" applyFont="1" applyBorder="1" applyAlignment="1">
      <alignment horizontal="left" vertical="center" wrapText="1"/>
    </xf>
    <xf numFmtId="0" fontId="87" fillId="0" borderId="0" xfId="623" applyNumberFormat="1" applyFont="1"/>
    <xf numFmtId="0" fontId="55" fillId="0" borderId="0" xfId="623" applyNumberFormat="1" applyFont="1"/>
    <xf numFmtId="0" fontId="85" fillId="0" borderId="119" xfId="623" applyNumberFormat="1" applyFont="1" applyBorder="1"/>
    <xf numFmtId="172" fontId="17" fillId="0" borderId="46" xfId="635" applyNumberFormat="1" applyFont="1" applyFill="1" applyBorder="1" applyAlignment="1">
      <alignment horizontal="justify" vertical="center" wrapText="1"/>
    </xf>
    <xf numFmtId="4" fontId="17" fillId="49" borderId="51" xfId="2523" quotePrefix="1" applyNumberFormat="1" applyFont="1" applyFill="1" applyBorder="1" applyAlignment="1">
      <alignment horizontal="center" vertical="center" wrapText="1"/>
    </xf>
    <xf numFmtId="172" fontId="17" fillId="49" borderId="51" xfId="2523" applyNumberFormat="1" applyFont="1" applyFill="1" applyBorder="1" applyAlignment="1">
      <alignment horizontal="left" vertical="center" wrapText="1"/>
    </xf>
    <xf numFmtId="168" fontId="17" fillId="49" borderId="64" xfId="2217" applyFont="1" applyFill="1" applyBorder="1" applyAlignment="1">
      <alignment horizontal="right" vertical="center" wrapText="1"/>
    </xf>
    <xf numFmtId="0" fontId="12" fillId="0" borderId="135" xfId="512" applyFont="1" applyBorder="1" applyAlignment="1">
      <alignment vertical="center"/>
    </xf>
    <xf numFmtId="180" fontId="17" fillId="0" borderId="10" xfId="431" applyNumberFormat="1" applyFont="1" applyFill="1" applyBorder="1" applyAlignment="1">
      <alignment vertical="center"/>
    </xf>
    <xf numFmtId="180" fontId="30" fillId="35" borderId="10" xfId="512" applyNumberFormat="1" applyFont="1" applyFill="1" applyBorder="1" applyAlignment="1">
      <alignment vertical="center"/>
    </xf>
    <xf numFmtId="182" fontId="12" fillId="51" borderId="10" xfId="512" applyNumberFormat="1" applyFont="1" applyFill="1" applyBorder="1" applyAlignment="1">
      <alignment horizontal="center" vertical="center" wrapText="1"/>
    </xf>
    <xf numFmtId="182" fontId="12" fillId="0" borderId="12" xfId="512" applyNumberFormat="1" applyFont="1" applyFill="1" applyBorder="1" applyAlignment="1">
      <alignment horizontal="left" vertical="center"/>
    </xf>
    <xf numFmtId="182" fontId="12" fillId="52" borderId="85" xfId="0" applyNumberFormat="1" applyFont="1" applyFill="1" applyBorder="1" applyAlignment="1">
      <alignment horizontal="center" vertical="center" wrapText="1"/>
    </xf>
    <xf numFmtId="200" fontId="102" fillId="0" borderId="44" xfId="1762" applyFont="1" applyBorder="1" applyAlignment="1">
      <alignment horizontal="center" vertical="center" wrapText="1"/>
    </xf>
    <xf numFmtId="0" fontId="19" fillId="0" borderId="19" xfId="0" applyFont="1" applyFill="1" applyBorder="1" applyAlignment="1">
      <alignment horizontal="center" vertical="center"/>
    </xf>
    <xf numFmtId="0" fontId="12" fillId="37" borderId="42" xfId="513" applyFont="1" applyFill="1" applyBorder="1" applyAlignment="1">
      <alignment horizontal="center" vertical="center"/>
    </xf>
    <xf numFmtId="0" fontId="18" fillId="35" borderId="10" xfId="511" applyFont="1" applyFill="1" applyBorder="1" applyAlignment="1" applyProtection="1">
      <alignment horizontal="center" vertical="center" wrapText="1"/>
    </xf>
    <xf numFmtId="0" fontId="13" fillId="0" borderId="0" xfId="1766" applyFont="1" applyFill="1" applyBorder="1" applyAlignment="1">
      <alignment horizontal="right" vertical="center"/>
    </xf>
    <xf numFmtId="49" fontId="22" fillId="0" borderId="0" xfId="0" applyNumberFormat="1" applyFont="1" applyFill="1" applyBorder="1" applyAlignment="1">
      <alignment horizontal="right" vertical="center" wrapText="1"/>
    </xf>
    <xf numFmtId="0" fontId="13" fillId="0" borderId="51" xfId="511" applyFont="1" applyFill="1" applyBorder="1" applyAlignment="1">
      <alignment horizontal="center" vertical="center"/>
    </xf>
    <xf numFmtId="0" fontId="13" fillId="0" borderId="44" xfId="0" applyFont="1" applyBorder="1" applyAlignment="1">
      <alignment vertical="center"/>
    </xf>
    <xf numFmtId="0" fontId="14" fillId="0" borderId="0" xfId="0" applyFont="1" applyAlignment="1">
      <alignment vertical="center"/>
    </xf>
    <xf numFmtId="0" fontId="13" fillId="35" borderId="10" xfId="511" applyFont="1" applyFill="1" applyBorder="1" applyAlignment="1" applyProtection="1">
      <alignment horizontal="center" vertical="center" wrapText="1"/>
    </xf>
    <xf numFmtId="0" fontId="14" fillId="35" borderId="10" xfId="511" applyFont="1" applyFill="1" applyBorder="1" applyAlignment="1" applyProtection="1">
      <alignment horizontal="center" vertical="center" wrapText="1"/>
    </xf>
    <xf numFmtId="0" fontId="13" fillId="35" borderId="10" xfId="511" applyFont="1" applyFill="1" applyBorder="1" applyAlignment="1">
      <alignment horizontal="center" vertical="center" wrapText="1"/>
    </xf>
    <xf numFmtId="0" fontId="13" fillId="35" borderId="14" xfId="511" applyFont="1" applyFill="1" applyBorder="1" applyAlignment="1" applyProtection="1">
      <alignment vertical="center"/>
    </xf>
    <xf numFmtId="0" fontId="13" fillId="35" borderId="0" xfId="511" applyFont="1" applyFill="1" applyAlignment="1">
      <alignment vertical="center" wrapText="1"/>
    </xf>
    <xf numFmtId="0" fontId="13" fillId="35" borderId="12" xfId="511" applyFont="1" applyFill="1" applyBorder="1" applyAlignment="1" applyProtection="1">
      <alignment vertical="center"/>
    </xf>
    <xf numFmtId="0" fontId="13" fillId="35" borderId="11" xfId="511" applyFont="1" applyFill="1" applyBorder="1" applyAlignment="1" applyProtection="1">
      <alignment vertical="center"/>
    </xf>
    <xf numFmtId="0" fontId="14" fillId="0" borderId="10" xfId="511" applyFont="1" applyFill="1" applyBorder="1" applyAlignment="1">
      <alignment horizontal="center" vertical="center"/>
    </xf>
    <xf numFmtId="183" fontId="14" fillId="0" borderId="10" xfId="511" applyNumberFormat="1" applyFont="1" applyFill="1" applyBorder="1" applyAlignment="1">
      <alignment horizontal="center" vertical="center"/>
    </xf>
    <xf numFmtId="0" fontId="14" fillId="0" borderId="54" xfId="0" applyFont="1" applyFill="1" applyBorder="1" applyAlignment="1">
      <alignment horizontal="center" vertical="center"/>
    </xf>
    <xf numFmtId="2" fontId="14" fillId="0" borderId="118" xfId="0" applyNumberFormat="1" applyFont="1" applyFill="1" applyBorder="1" applyAlignment="1">
      <alignment horizontal="center" vertical="center"/>
    </xf>
    <xf numFmtId="188" fontId="14" fillId="0" borderId="10" xfId="511" applyNumberFormat="1" applyFont="1" applyFill="1" applyBorder="1" applyAlignment="1" applyProtection="1">
      <alignment horizontal="right" vertical="center"/>
    </xf>
    <xf numFmtId="186" fontId="14" fillId="0" borderId="10" xfId="511" applyNumberFormat="1" applyFont="1" applyFill="1" applyBorder="1" applyAlignment="1" applyProtection="1">
      <alignment horizontal="center" vertical="center"/>
    </xf>
    <xf numFmtId="191" fontId="14" fillId="0" borderId="10" xfId="511" applyNumberFormat="1" applyFont="1" applyFill="1" applyBorder="1" applyAlignment="1" applyProtection="1">
      <alignment horizontal="center" vertical="center"/>
    </xf>
    <xf numFmtId="188" fontId="14" fillId="0" borderId="10" xfId="511" applyNumberFormat="1" applyFont="1" applyFill="1" applyBorder="1" applyAlignment="1" applyProtection="1">
      <alignment vertical="center"/>
    </xf>
    <xf numFmtId="2" fontId="14" fillId="0" borderId="54" xfId="0" applyNumberFormat="1" applyFont="1" applyFill="1" applyBorder="1" applyAlignment="1">
      <alignment horizontal="center" vertical="center"/>
    </xf>
    <xf numFmtId="0" fontId="14" fillId="0" borderId="19" xfId="509" applyFont="1" applyFill="1" applyBorder="1" applyAlignment="1" applyProtection="1">
      <alignment horizontal="left" vertical="center" wrapText="1"/>
    </xf>
    <xf numFmtId="0" fontId="14" fillId="0" borderId="102" xfId="509" applyFont="1" applyFill="1" applyBorder="1" applyAlignment="1" applyProtection="1">
      <alignment horizontal="left" vertical="center" wrapText="1"/>
    </xf>
    <xf numFmtId="2" fontId="14" fillId="0" borderId="131" xfId="0" applyNumberFormat="1" applyFont="1" applyFill="1" applyBorder="1" applyAlignment="1">
      <alignment horizontal="center" vertical="center"/>
    </xf>
    <xf numFmtId="0" fontId="13" fillId="35" borderId="19" xfId="511" applyFont="1" applyFill="1" applyBorder="1" applyAlignment="1" applyProtection="1">
      <alignment vertical="center"/>
    </xf>
    <xf numFmtId="186" fontId="13" fillId="35" borderId="12" xfId="511" applyNumberFormat="1" applyFont="1" applyFill="1" applyBorder="1" applyAlignment="1" applyProtection="1">
      <alignment vertical="center"/>
    </xf>
    <xf numFmtId="0" fontId="14" fillId="0" borderId="10" xfId="511" applyFont="1" applyFill="1" applyBorder="1" applyAlignment="1">
      <alignment horizontal="center" vertical="center" wrapText="1"/>
    </xf>
    <xf numFmtId="0" fontId="14" fillId="0" borderId="10" xfId="511" applyFont="1" applyFill="1" applyBorder="1" applyAlignment="1" applyProtection="1">
      <alignment horizontal="center" vertical="center"/>
    </xf>
    <xf numFmtId="0" fontId="14" fillId="0" borderId="19" xfId="511" applyFont="1" applyFill="1" applyBorder="1" applyAlignment="1" applyProtection="1">
      <alignment horizontal="center" vertical="center"/>
    </xf>
    <xf numFmtId="2" fontId="14" fillId="0" borderId="10" xfId="0" applyNumberFormat="1" applyFont="1" applyFill="1" applyBorder="1" applyAlignment="1">
      <alignment horizontal="center" vertical="center"/>
    </xf>
    <xf numFmtId="188" fontId="14" fillId="0" borderId="11" xfId="511" applyNumberFormat="1" applyFont="1" applyFill="1" applyBorder="1" applyAlignment="1" applyProtection="1">
      <alignment horizontal="right" vertical="center"/>
    </xf>
    <xf numFmtId="0" fontId="13" fillId="35" borderId="47" xfId="511" applyFont="1" applyFill="1" applyBorder="1" applyAlignment="1">
      <alignment horizontal="center" vertical="center" wrapText="1"/>
    </xf>
    <xf numFmtId="0" fontId="13" fillId="35" borderId="0" xfId="511" applyFont="1" applyFill="1" applyBorder="1" applyAlignment="1">
      <alignment horizontal="center" vertical="center" wrapText="1"/>
    </xf>
    <xf numFmtId="0" fontId="14" fillId="35" borderId="0" xfId="511" applyFont="1" applyFill="1" applyBorder="1" applyAlignment="1" applyProtection="1">
      <alignment horizontal="center" vertical="center"/>
    </xf>
    <xf numFmtId="9" fontId="13" fillId="35" borderId="10" xfId="549" applyFont="1" applyFill="1" applyBorder="1" applyAlignment="1" applyProtection="1">
      <alignment horizontal="center" vertical="center"/>
    </xf>
    <xf numFmtId="188" fontId="14" fillId="35" borderId="0" xfId="511" applyNumberFormat="1" applyFont="1" applyFill="1" applyBorder="1" applyAlignment="1" applyProtection="1">
      <alignment horizontal="right" vertical="center"/>
    </xf>
    <xf numFmtId="186" fontId="14" fillId="35" borderId="0" xfId="511" applyNumberFormat="1" applyFont="1" applyFill="1" applyBorder="1" applyAlignment="1" applyProtection="1">
      <alignment horizontal="center" vertical="center"/>
    </xf>
    <xf numFmtId="191" fontId="14" fillId="35" borderId="0" xfId="511" applyNumberFormat="1" applyFont="1" applyFill="1" applyBorder="1" applyAlignment="1" applyProtection="1">
      <alignment horizontal="center" vertical="center"/>
    </xf>
    <xf numFmtId="188" fontId="14" fillId="35" borderId="0" xfId="511" applyNumberFormat="1" applyFont="1" applyFill="1" applyBorder="1" applyAlignment="1" applyProtection="1">
      <alignment vertical="center"/>
    </xf>
    <xf numFmtId="0" fontId="14" fillId="0" borderId="56" xfId="0" applyFont="1" applyFill="1" applyBorder="1" applyAlignment="1">
      <alignment horizontal="center" vertical="center"/>
    </xf>
    <xf numFmtId="0" fontId="14" fillId="0" borderId="0" xfId="511" applyFont="1" applyFill="1" applyAlignment="1">
      <alignment horizontal="center" vertical="center"/>
    </xf>
    <xf numFmtId="188" fontId="13" fillId="0" borderId="10" xfId="511" applyNumberFormat="1" applyFont="1" applyFill="1" applyBorder="1" applyAlignment="1" applyProtection="1">
      <alignment vertical="center"/>
    </xf>
    <xf numFmtId="0" fontId="14" fillId="0" borderId="0" xfId="511" applyFont="1" applyFill="1" applyAlignment="1">
      <alignment vertical="center"/>
    </xf>
    <xf numFmtId="0" fontId="13" fillId="35" borderId="10" xfId="511" applyFont="1" applyFill="1" applyBorder="1" applyAlignment="1" applyProtection="1">
      <alignment horizontal="center" vertical="center"/>
    </xf>
    <xf numFmtId="0" fontId="13" fillId="35" borderId="10" xfId="621" applyFont="1" applyFill="1" applyBorder="1" applyAlignment="1" applyProtection="1">
      <alignment horizontal="center" vertical="center" wrapText="1"/>
    </xf>
    <xf numFmtId="0" fontId="14" fillId="0" borderId="10" xfId="511" applyFont="1" applyFill="1" applyBorder="1" applyAlignment="1" applyProtection="1">
      <alignment horizontal="center" vertical="center" wrapText="1"/>
    </xf>
    <xf numFmtId="4" fontId="14" fillId="0" borderId="10" xfId="511" applyNumberFormat="1" applyFont="1" applyFill="1" applyBorder="1" applyAlignment="1" applyProtection="1">
      <alignment horizontal="center" vertical="center" wrapText="1"/>
    </xf>
    <xf numFmtId="4" fontId="14" fillId="0" borderId="10" xfId="249" applyNumberFormat="1" applyFont="1" applyFill="1" applyBorder="1" applyAlignment="1" applyProtection="1">
      <alignment horizontal="center" vertical="center"/>
    </xf>
    <xf numFmtId="4" fontId="14" fillId="0" borderId="10" xfId="511" applyNumberFormat="1" applyFont="1" applyFill="1" applyBorder="1" applyAlignment="1" applyProtection="1">
      <alignment horizontal="center" vertical="center"/>
    </xf>
    <xf numFmtId="189" fontId="14" fillId="0" borderId="10" xfId="511" applyNumberFormat="1" applyFont="1" applyFill="1" applyBorder="1" applyAlignment="1">
      <alignment horizontal="right" vertical="center"/>
    </xf>
    <xf numFmtId="188" fontId="14" fillId="0" borderId="10" xfId="621" applyNumberFormat="1" applyFont="1" applyFill="1" applyBorder="1" applyAlignment="1" applyProtection="1">
      <alignment horizontal="right" vertical="center"/>
    </xf>
    <xf numFmtId="2" fontId="14" fillId="0" borderId="10" xfId="511" applyNumberFormat="1" applyFont="1" applyFill="1" applyBorder="1" applyAlignment="1" applyProtection="1">
      <alignment horizontal="center" vertical="center" wrapText="1"/>
    </xf>
    <xf numFmtId="0" fontId="14" fillId="0" borderId="10" xfId="467" applyFont="1" applyFill="1" applyBorder="1" applyAlignment="1">
      <alignment horizontal="center" vertical="center"/>
    </xf>
    <xf numFmtId="0" fontId="14" fillId="0" borderId="10" xfId="0" applyFont="1" applyFill="1" applyBorder="1" applyAlignment="1" applyProtection="1">
      <alignment horizontal="center" vertical="center"/>
    </xf>
    <xf numFmtId="0" fontId="14" fillId="0" borderId="0" xfId="511" applyFont="1" applyFill="1" applyBorder="1" applyAlignment="1" applyProtection="1">
      <alignment horizontal="center" vertical="center"/>
    </xf>
    <xf numFmtId="0" fontId="13" fillId="0" borderId="19" xfId="511" applyFont="1" applyFill="1" applyBorder="1" applyAlignment="1" applyProtection="1">
      <alignment vertical="center"/>
    </xf>
    <xf numFmtId="0" fontId="13" fillId="0" borderId="12" xfId="511" applyFont="1" applyFill="1" applyBorder="1" applyAlignment="1" applyProtection="1">
      <alignment vertical="center"/>
    </xf>
    <xf numFmtId="191" fontId="14" fillId="0" borderId="10" xfId="511" applyNumberFormat="1" applyFont="1" applyFill="1" applyBorder="1" applyAlignment="1" applyProtection="1">
      <alignment horizontal="center" vertical="center" wrapText="1"/>
    </xf>
    <xf numFmtId="188" fontId="13" fillId="0" borderId="12" xfId="511" applyNumberFormat="1" applyFont="1" applyFill="1" applyBorder="1" applyAlignment="1" applyProtection="1">
      <alignment vertical="center"/>
    </xf>
    <xf numFmtId="10" fontId="13" fillId="0" borderId="12" xfId="511" applyNumberFormat="1" applyFont="1" applyFill="1" applyBorder="1" applyAlignment="1" applyProtection="1">
      <alignment vertical="center"/>
    </xf>
    <xf numFmtId="0" fontId="18" fillId="49" borderId="10" xfId="621" applyFont="1" applyFill="1" applyBorder="1" applyAlignment="1" applyProtection="1">
      <alignment horizontal="center" vertical="center" wrapText="1"/>
    </xf>
    <xf numFmtId="0" fontId="18" fillId="35" borderId="10" xfId="621" applyFont="1" applyFill="1" applyBorder="1" applyAlignment="1" applyProtection="1">
      <alignment horizontal="center" vertical="center" wrapText="1"/>
    </xf>
    <xf numFmtId="0" fontId="13" fillId="0" borderId="12" xfId="621" applyFont="1" applyFill="1" applyBorder="1" applyAlignment="1" applyProtection="1">
      <alignment vertical="center"/>
    </xf>
    <xf numFmtId="0" fontId="13" fillId="0" borderId="30" xfId="511" applyFont="1" applyFill="1" applyBorder="1" applyAlignment="1" applyProtection="1">
      <alignment vertical="center"/>
    </xf>
    <xf numFmtId="0" fontId="13" fillId="0" borderId="10" xfId="511" applyFont="1" applyFill="1" applyBorder="1" applyAlignment="1">
      <alignment horizontal="center" vertical="center"/>
    </xf>
    <xf numFmtId="0" fontId="13" fillId="0" borderId="51" xfId="621" applyFont="1" applyFill="1" applyBorder="1" applyAlignment="1">
      <alignment horizontal="center" vertical="center"/>
    </xf>
    <xf numFmtId="0" fontId="13" fillId="0" borderId="55" xfId="0" applyFont="1" applyBorder="1" applyAlignment="1">
      <alignment vertical="center"/>
    </xf>
    <xf numFmtId="0" fontId="14" fillId="35" borderId="10" xfId="621" applyFont="1" applyFill="1" applyBorder="1" applyAlignment="1" applyProtection="1">
      <alignment horizontal="center" vertical="center" wrapText="1"/>
    </xf>
    <xf numFmtId="0" fontId="13" fillId="35" borderId="10" xfId="621" applyFont="1" applyFill="1" applyBorder="1" applyAlignment="1">
      <alignment horizontal="center" vertical="center" wrapText="1"/>
    </xf>
    <xf numFmtId="0" fontId="13" fillId="35" borderId="14" xfId="621" applyFont="1" applyFill="1" applyBorder="1" applyAlignment="1" applyProtection="1">
      <alignment vertical="center"/>
    </xf>
    <xf numFmtId="0" fontId="13" fillId="35" borderId="0" xfId="621" applyFont="1" applyFill="1" applyAlignment="1">
      <alignment vertical="center" wrapText="1"/>
    </xf>
    <xf numFmtId="0" fontId="13" fillId="35" borderId="12" xfId="621" applyFont="1" applyFill="1" applyBorder="1" applyAlignment="1" applyProtection="1">
      <alignment vertical="center"/>
    </xf>
    <xf numFmtId="0" fontId="13" fillId="35" borderId="11" xfId="621" applyFont="1" applyFill="1" applyBorder="1" applyAlignment="1" applyProtection="1">
      <alignment vertical="center"/>
    </xf>
    <xf numFmtId="0" fontId="14" fillId="0" borderId="10" xfId="621" applyFont="1" applyFill="1" applyBorder="1" applyAlignment="1">
      <alignment horizontal="center" vertical="center"/>
    </xf>
    <xf numFmtId="183" fontId="14" fillId="0" borderId="10" xfId="621" applyNumberFormat="1" applyFont="1" applyFill="1" applyBorder="1" applyAlignment="1">
      <alignment horizontal="center" vertical="center"/>
    </xf>
    <xf numFmtId="0" fontId="14" fillId="0" borderId="54" xfId="0" applyNumberFormat="1" applyFont="1" applyFill="1" applyBorder="1" applyAlignment="1">
      <alignment horizontal="center" vertical="center"/>
    </xf>
    <xf numFmtId="186" fontId="14" fillId="0" borderId="10" xfId="621" applyNumberFormat="1" applyFont="1" applyFill="1" applyBorder="1" applyAlignment="1" applyProtection="1">
      <alignment horizontal="center" vertical="center"/>
    </xf>
    <xf numFmtId="191" fontId="14" fillId="0" borderId="10" xfId="621" applyNumberFormat="1" applyFont="1" applyFill="1" applyBorder="1" applyAlignment="1" applyProtection="1">
      <alignment horizontal="center" vertical="center"/>
    </xf>
    <xf numFmtId="188" fontId="14" fillId="0" borderId="10" xfId="621" applyNumberFormat="1" applyFont="1" applyFill="1" applyBorder="1" applyAlignment="1" applyProtection="1">
      <alignment vertical="center"/>
    </xf>
    <xf numFmtId="188" fontId="13" fillId="0" borderId="10" xfId="621" applyNumberFormat="1" applyFont="1" applyFill="1" applyBorder="1" applyAlignment="1" applyProtection="1">
      <alignment vertical="center"/>
    </xf>
    <xf numFmtId="232" fontId="13" fillId="0" borderId="12" xfId="1719" applyNumberFormat="1" applyFont="1" applyFill="1" applyBorder="1" applyAlignment="1" applyProtection="1">
      <alignment horizontal="center" vertical="center"/>
    </xf>
    <xf numFmtId="10" fontId="13" fillId="0" borderId="12" xfId="621" applyNumberFormat="1" applyFont="1" applyFill="1" applyBorder="1" applyAlignment="1" applyProtection="1">
      <alignment horizontal="center" vertical="center"/>
    </xf>
    <xf numFmtId="0" fontId="13" fillId="0" borderId="10" xfId="621" applyFont="1" applyFill="1" applyBorder="1" applyAlignment="1">
      <alignment horizontal="center" vertical="center"/>
    </xf>
    <xf numFmtId="188" fontId="13" fillId="0" borderId="64" xfId="621" applyNumberFormat="1" applyFont="1" applyFill="1" applyBorder="1" applyAlignment="1" applyProtection="1">
      <alignment vertical="center"/>
    </xf>
    <xf numFmtId="0" fontId="9" fillId="0" borderId="0" xfId="2524" applyAlignment="1">
      <alignment horizontal="center" vertical="center"/>
    </xf>
    <xf numFmtId="0" fontId="9" fillId="0" borderId="0" xfId="2524" applyAlignment="1">
      <alignment vertical="center"/>
    </xf>
    <xf numFmtId="0" fontId="9" fillId="0" borderId="0" xfId="2524"/>
    <xf numFmtId="0" fontId="2" fillId="0" borderId="0" xfId="2525"/>
    <xf numFmtId="0" fontId="17" fillId="0" borderId="34" xfId="2524" applyFont="1" applyBorder="1" applyAlignment="1">
      <alignment horizontal="center" vertical="center"/>
    </xf>
    <xf numFmtId="0" fontId="9" fillId="0" borderId="10" xfId="2524" applyFont="1" applyBorder="1" applyAlignment="1">
      <alignment horizontal="center" vertical="center"/>
    </xf>
    <xf numFmtId="0" fontId="9" fillId="0" borderId="0" xfId="2524" applyFill="1" applyAlignment="1">
      <alignment horizontal="center" vertical="center"/>
    </xf>
    <xf numFmtId="0" fontId="17" fillId="0" borderId="0" xfId="2524" applyFont="1" applyAlignment="1">
      <alignment horizontal="center" vertical="top" wrapText="1"/>
    </xf>
    <xf numFmtId="0" fontId="9" fillId="0" borderId="0" xfId="2524" applyAlignment="1">
      <alignment horizontal="left" vertical="top" wrapText="1"/>
    </xf>
    <xf numFmtId="0" fontId="17" fillId="0" borderId="42" xfId="2526" applyFont="1" applyBorder="1" applyAlignment="1">
      <alignment vertical="center"/>
    </xf>
    <xf numFmtId="0" fontId="17" fillId="0" borderId="12" xfId="2526" applyFont="1" applyBorder="1" applyAlignment="1">
      <alignment vertical="center"/>
    </xf>
    <xf numFmtId="0" fontId="17" fillId="0" borderId="12" xfId="2526" applyFont="1" applyBorder="1" applyAlignment="1">
      <alignment horizontal="center" vertical="center"/>
    </xf>
    <xf numFmtId="195" fontId="17" fillId="0" borderId="43" xfId="2526" applyNumberFormat="1" applyFont="1" applyBorder="1" applyAlignment="1">
      <alignment vertical="center"/>
    </xf>
    <xf numFmtId="0" fontId="17" fillId="35" borderId="31" xfId="2527" applyFont="1" applyFill="1" applyBorder="1" applyAlignment="1">
      <alignment horizontal="center" vertical="center"/>
    </xf>
    <xf numFmtId="0" fontId="13" fillId="35" borderId="31" xfId="2527" applyFont="1" applyFill="1" applyBorder="1" applyAlignment="1">
      <alignment horizontal="center" vertical="center" wrapText="1"/>
    </xf>
    <xf numFmtId="0" fontId="18" fillId="35" borderId="31" xfId="2527" applyFont="1" applyFill="1" applyBorder="1" applyAlignment="1">
      <alignment horizontal="center" vertical="center" wrapText="1"/>
    </xf>
    <xf numFmtId="0" fontId="17" fillId="0" borderId="20" xfId="2524" applyFont="1" applyBorder="1" applyAlignment="1">
      <alignment horizontal="center" vertical="center" wrapText="1"/>
    </xf>
    <xf numFmtId="0" fontId="17" fillId="35" borderId="44" xfId="2527" applyFont="1" applyFill="1" applyBorder="1" applyAlignment="1">
      <alignment horizontal="center" vertical="center" wrapText="1"/>
    </xf>
    <xf numFmtId="0" fontId="19" fillId="0" borderId="113" xfId="638" applyFont="1" applyBorder="1" applyAlignment="1">
      <alignment horizontal="center" vertical="center"/>
    </xf>
    <xf numFmtId="196" fontId="9" fillId="0" borderId="35" xfId="2528" applyNumberFormat="1" applyBorder="1" applyAlignment="1">
      <alignment horizontal="center" vertical="center"/>
    </xf>
    <xf numFmtId="0" fontId="19" fillId="0" borderId="0" xfId="638" applyFont="1" applyAlignment="1">
      <alignment vertical="center"/>
    </xf>
    <xf numFmtId="0" fontId="19" fillId="0" borderId="20" xfId="638" applyFont="1" applyBorder="1" applyAlignment="1">
      <alignment horizontal="center" vertical="center"/>
    </xf>
    <xf numFmtId="0" fontId="17" fillId="35" borderId="22" xfId="2527" applyFont="1" applyFill="1" applyBorder="1" applyAlignment="1">
      <alignment horizontal="center" vertical="center"/>
    </xf>
    <xf numFmtId="1" fontId="19" fillId="0" borderId="113" xfId="638" applyNumberFormat="1" applyFont="1" applyBorder="1" applyAlignment="1">
      <alignment horizontal="center" vertical="center"/>
    </xf>
    <xf numFmtId="2" fontId="17" fillId="0" borderId="18" xfId="2527" applyNumberFormat="1" applyFont="1" applyBorder="1" applyAlignment="1">
      <alignment horizontal="center" vertical="center"/>
    </xf>
    <xf numFmtId="196" fontId="9" fillId="0" borderId="15" xfId="2528" applyNumberFormat="1" applyBorder="1" applyAlignment="1">
      <alignment horizontal="center" vertical="center"/>
    </xf>
    <xf numFmtId="191" fontId="9" fillId="46" borderId="34" xfId="2526" applyNumberFormat="1" applyFill="1" applyBorder="1" applyAlignment="1">
      <alignment horizontal="center" vertical="center" wrapText="1"/>
    </xf>
    <xf numFmtId="0" fontId="19" fillId="0" borderId="114" xfId="638" applyFont="1" applyBorder="1" applyAlignment="1">
      <alignment horizontal="center" vertical="center"/>
    </xf>
    <xf numFmtId="2" fontId="17" fillId="0" borderId="11" xfId="2527" applyNumberFormat="1" applyFont="1" applyBorder="1" applyAlignment="1">
      <alignment horizontal="center" vertical="center"/>
    </xf>
    <xf numFmtId="191" fontId="9" fillId="46" borderId="10" xfId="2526" applyNumberFormat="1" applyFill="1" applyBorder="1" applyAlignment="1">
      <alignment horizontal="center" vertical="center" wrapText="1"/>
    </xf>
    <xf numFmtId="2" fontId="17" fillId="0" borderId="63" xfId="2527" applyNumberFormat="1" applyFont="1" applyBorder="1" applyAlignment="1">
      <alignment horizontal="center" vertical="center"/>
    </xf>
    <xf numFmtId="0" fontId="19" fillId="0" borderId="117" xfId="638" applyFont="1" applyBorder="1" applyAlignment="1">
      <alignment horizontal="center" vertical="center"/>
    </xf>
    <xf numFmtId="2" fontId="17" fillId="0" borderId="89" xfId="2527" applyNumberFormat="1" applyFont="1" applyBorder="1" applyAlignment="1">
      <alignment horizontal="center" vertical="center"/>
    </xf>
    <xf numFmtId="196" fontId="9" fillId="0" borderId="95" xfId="2528" applyNumberFormat="1" applyBorder="1" applyAlignment="1">
      <alignment horizontal="center" vertical="center"/>
    </xf>
    <xf numFmtId="191" fontId="9" fillId="46" borderId="36" xfId="2526" applyNumberFormat="1" applyFill="1" applyBorder="1" applyAlignment="1">
      <alignment horizontal="center" vertical="center" wrapText="1"/>
    </xf>
    <xf numFmtId="0" fontId="17" fillId="0" borderId="0" xfId="2527" applyFont="1" applyAlignment="1">
      <alignment vertical="center" wrapText="1"/>
    </xf>
    <xf numFmtId="0" fontId="17" fillId="0" borderId="12" xfId="0" applyFont="1" applyFill="1" applyBorder="1" applyAlignment="1">
      <alignment vertical="center"/>
    </xf>
    <xf numFmtId="0" fontId="17" fillId="0" borderId="11" xfId="0" applyFont="1" applyFill="1" applyBorder="1" applyAlignment="1">
      <alignment vertical="center"/>
    </xf>
    <xf numFmtId="0" fontId="13" fillId="35" borderId="31" xfId="0" applyFont="1" applyFill="1" applyBorder="1" applyAlignment="1">
      <alignment horizontal="center" vertical="center" wrapText="1"/>
    </xf>
    <xf numFmtId="0" fontId="19" fillId="0" borderId="29" xfId="638" applyFont="1" applyBorder="1" applyAlignment="1">
      <alignment horizontal="center" vertical="center"/>
    </xf>
    <xf numFmtId="2" fontId="17" fillId="0" borderId="107" xfId="2527" applyNumberFormat="1" applyFont="1" applyBorder="1" applyAlignment="1">
      <alignment horizontal="center" vertical="center"/>
    </xf>
    <xf numFmtId="0" fontId="21" fillId="35" borderId="31" xfId="2527" applyFont="1" applyFill="1" applyBorder="1" applyAlignment="1">
      <alignment horizontal="center" vertical="center" wrapText="1"/>
    </xf>
    <xf numFmtId="0" fontId="61" fillId="35" borderId="31" xfId="2527" applyFont="1" applyFill="1" applyBorder="1" applyAlignment="1">
      <alignment horizontal="center" vertical="center" wrapText="1"/>
    </xf>
    <xf numFmtId="4" fontId="9" fillId="46" borderId="34" xfId="2526" applyNumberFormat="1" applyFill="1" applyBorder="1" applyAlignment="1">
      <alignment horizontal="center" vertical="center" wrapText="1"/>
    </xf>
    <xf numFmtId="4" fontId="9" fillId="46" borderId="46" xfId="2526" applyNumberFormat="1" applyFill="1" applyBorder="1" applyAlignment="1">
      <alignment horizontal="center" vertical="center" wrapText="1"/>
    </xf>
    <xf numFmtId="191" fontId="9" fillId="46" borderId="46" xfId="2526" applyNumberFormat="1" applyFill="1" applyBorder="1" applyAlignment="1">
      <alignment horizontal="center" vertical="center" wrapText="1"/>
    </xf>
    <xf numFmtId="4" fontId="9" fillId="46" borderId="97" xfId="2526" applyNumberFormat="1" applyFill="1" applyBorder="1" applyAlignment="1">
      <alignment horizontal="center" vertical="center" wrapText="1"/>
    </xf>
    <xf numFmtId="191" fontId="9" fillId="46" borderId="97" xfId="2526" applyNumberFormat="1" applyFill="1" applyBorder="1" applyAlignment="1">
      <alignment horizontal="center" vertical="center" wrapText="1"/>
    </xf>
    <xf numFmtId="0" fontId="17" fillId="0" borderId="15" xfId="0" applyFont="1" applyFill="1" applyBorder="1" applyAlignment="1">
      <alignment vertical="center"/>
    </xf>
    <xf numFmtId="0" fontId="17" fillId="0" borderId="10" xfId="519" applyFont="1" applyFill="1" applyBorder="1" applyAlignment="1">
      <alignment horizontal="center" vertical="center" wrapText="1"/>
    </xf>
    <xf numFmtId="171" fontId="9" fillId="0" borderId="31" xfId="635" applyFill="1" applyBorder="1" applyAlignment="1">
      <alignment horizontal="left" vertical="center" wrapText="1"/>
    </xf>
    <xf numFmtId="2" fontId="12" fillId="0" borderId="66" xfId="0" applyNumberFormat="1" applyFont="1" applyBorder="1" applyAlignment="1">
      <alignment horizontal="center" vertical="center"/>
    </xf>
    <xf numFmtId="213" fontId="9" fillId="0" borderId="10" xfId="635" quotePrefix="1" applyNumberFormat="1" applyFill="1" applyBorder="1" applyAlignment="1">
      <alignment horizontal="center" vertical="center" wrapText="1"/>
    </xf>
    <xf numFmtId="0" fontId="9" fillId="0" borderId="0" xfId="0" applyFont="1" applyAlignment="1">
      <alignment horizontal="center" vertical="center"/>
    </xf>
    <xf numFmtId="0" fontId="9" fillId="0" borderId="54" xfId="0" applyFont="1" applyFill="1" applyBorder="1" applyAlignment="1">
      <alignment horizontal="left" vertical="center" wrapText="1"/>
    </xf>
    <xf numFmtId="0" fontId="31" fillId="0" borderId="59" xfId="619" applyFont="1" applyFill="1" applyBorder="1" applyAlignment="1">
      <alignment vertical="center"/>
    </xf>
    <xf numFmtId="168" fontId="134" fillId="0" borderId="10" xfId="672" applyFont="1" applyFill="1" applyBorder="1" applyAlignment="1">
      <alignment vertical="center"/>
    </xf>
    <xf numFmtId="0" fontId="9" fillId="0" borderId="0" xfId="650"/>
    <xf numFmtId="0" fontId="17" fillId="0" borderId="10" xfId="650" applyFont="1" applyBorder="1" applyAlignment="1">
      <alignment horizontal="center" vertical="center" wrapText="1"/>
    </xf>
    <xf numFmtId="0" fontId="17" fillId="0" borderId="10" xfId="650" applyFont="1" applyBorder="1" applyAlignment="1">
      <alignment horizontal="justify" vertical="center" wrapText="1"/>
    </xf>
    <xf numFmtId="0" fontId="72" fillId="38" borderId="10" xfId="650" applyFont="1" applyFill="1" applyBorder="1" applyAlignment="1">
      <alignment horizontal="center" vertical="center" wrapText="1"/>
    </xf>
    <xf numFmtId="168" fontId="72" fillId="38" borderId="10" xfId="10478" applyFont="1" applyFill="1" applyBorder="1" applyAlignment="1">
      <alignment horizontal="center" vertical="center" wrapText="1"/>
    </xf>
    <xf numFmtId="0" fontId="19" fillId="0" borderId="0" xfId="650" applyFont="1"/>
    <xf numFmtId="0" fontId="102" fillId="0" borderId="10" xfId="650" applyFont="1" applyBorder="1" applyAlignment="1">
      <alignment horizontal="center" vertical="center" wrapText="1"/>
    </xf>
    <xf numFmtId="0" fontId="102" fillId="0" borderId="10" xfId="650" applyFont="1" applyBorder="1" applyAlignment="1">
      <alignment horizontal="justify" vertical="center" wrapText="1"/>
    </xf>
    <xf numFmtId="238" fontId="9" fillId="0" borderId="10" xfId="650" applyNumberFormat="1" applyBorder="1"/>
    <xf numFmtId="42" fontId="0" fillId="0" borderId="10" xfId="10479" applyFont="1" applyBorder="1"/>
    <xf numFmtId="42" fontId="102" fillId="0" borderId="10" xfId="10479" applyFont="1" applyBorder="1" applyAlignment="1">
      <alignment vertical="center" wrapText="1"/>
    </xf>
    <xf numFmtId="44" fontId="9" fillId="0" borderId="0" xfId="650" applyNumberFormat="1"/>
    <xf numFmtId="0" fontId="136" fillId="0" borderId="10" xfId="650" applyFont="1" applyBorder="1" applyAlignment="1">
      <alignment horizontal="center" vertical="center" wrapText="1"/>
    </xf>
    <xf numFmtId="49" fontId="136" fillId="0" borderId="10" xfId="650" applyNumberFormat="1" applyFont="1" applyBorder="1" applyAlignment="1">
      <alignment horizontal="justify" vertical="center" wrapText="1"/>
    </xf>
    <xf numFmtId="49" fontId="136" fillId="0" borderId="10" xfId="650" applyNumberFormat="1" applyFont="1" applyBorder="1" applyAlignment="1">
      <alignment horizontal="center" vertical="center" wrapText="1"/>
    </xf>
    <xf numFmtId="238" fontId="136" fillId="0" borderId="10" xfId="650" applyNumberFormat="1" applyFont="1" applyBorder="1" applyAlignment="1">
      <alignment vertical="center" wrapText="1"/>
    </xf>
    <xf numFmtId="42" fontId="136" fillId="0" borderId="10" xfId="10479" applyFont="1" applyBorder="1" applyAlignment="1">
      <alignment vertical="center" wrapText="1"/>
    </xf>
    <xf numFmtId="0" fontId="9" fillId="0" borderId="0" xfId="650" applyAlignment="1">
      <alignment horizontal="center"/>
    </xf>
    <xf numFmtId="0" fontId="9" fillId="0" borderId="0" xfId="650" applyAlignment="1">
      <alignment horizontal="justify"/>
    </xf>
    <xf numFmtId="0" fontId="102" fillId="0" borderId="10" xfId="465" applyFont="1" applyBorder="1" applyAlignment="1">
      <alignment horizontal="right" vertical="center" wrapText="1"/>
    </xf>
    <xf numFmtId="0" fontId="102" fillId="0" borderId="10" xfId="465" applyFont="1" applyBorder="1" applyAlignment="1">
      <alignment horizontal="justify" vertical="center" wrapText="1"/>
    </xf>
    <xf numFmtId="0" fontId="102" fillId="0" borderId="10" xfId="465" applyFont="1" applyBorder="1" applyAlignment="1">
      <alignment horizontal="center" vertical="center" wrapText="1"/>
    </xf>
    <xf numFmtId="238" fontId="151" fillId="0" borderId="10" xfId="465" applyNumberFormat="1" applyFont="1" applyBorder="1" applyAlignment="1">
      <alignment horizontal="right"/>
    </xf>
    <xf numFmtId="42" fontId="152" fillId="0" borderId="10" xfId="5347" applyFont="1" applyBorder="1"/>
    <xf numFmtId="42" fontId="102" fillId="0" borderId="10" xfId="5347" applyFont="1" applyBorder="1" applyAlignment="1">
      <alignment vertical="center" wrapText="1"/>
    </xf>
    <xf numFmtId="0" fontId="103" fillId="0" borderId="10" xfId="465" applyFont="1" applyBorder="1" applyAlignment="1">
      <alignment horizontal="right" vertical="center" wrapText="1"/>
    </xf>
    <xf numFmtId="49" fontId="103" fillId="0" borderId="10" xfId="465" applyNumberFormat="1" applyFont="1" applyBorder="1" applyAlignment="1">
      <alignment horizontal="justify" vertical="center" wrapText="1"/>
    </xf>
    <xf numFmtId="49" fontId="103" fillId="0" borderId="10" xfId="465" applyNumberFormat="1" applyFont="1" applyBorder="1" applyAlignment="1">
      <alignment horizontal="center" vertical="center" wrapText="1"/>
    </xf>
    <xf numFmtId="238" fontId="103" fillId="0" borderId="10" xfId="465" applyNumberFormat="1" applyFont="1" applyBorder="1" applyAlignment="1">
      <alignment horizontal="right" vertical="center" wrapText="1"/>
    </xf>
    <xf numFmtId="42" fontId="103" fillId="0" borderId="10" xfId="5347" applyFont="1" applyBorder="1" applyAlignment="1">
      <alignment vertical="center" wrapText="1"/>
    </xf>
    <xf numFmtId="2" fontId="103" fillId="0" borderId="10" xfId="465" applyNumberFormat="1" applyFont="1" applyBorder="1" applyAlignment="1">
      <alignment horizontal="right" vertical="center" wrapText="1"/>
    </xf>
    <xf numFmtId="0" fontId="102" fillId="0" borderId="10" xfId="465" applyFont="1" applyFill="1" applyBorder="1" applyAlignment="1">
      <alignment horizontal="right" vertical="center" wrapText="1"/>
    </xf>
    <xf numFmtId="0" fontId="103" fillId="0" borderId="10" xfId="465" applyFont="1" applyFill="1" applyBorder="1" applyAlignment="1">
      <alignment horizontal="right" vertical="center" wrapText="1"/>
    </xf>
    <xf numFmtId="42" fontId="136" fillId="0" borderId="10" xfId="5347" applyFont="1" applyBorder="1" applyAlignment="1">
      <alignment vertical="center" wrapText="1"/>
    </xf>
    <xf numFmtId="42" fontId="152" fillId="0" borderId="10" xfId="10482" applyFont="1" applyBorder="1"/>
    <xf numFmtId="42" fontId="102" fillId="0" borderId="10" xfId="10482" applyFont="1" applyBorder="1" applyAlignment="1">
      <alignment vertical="center" wrapText="1"/>
    </xf>
    <xf numFmtId="42" fontId="103" fillId="0" borderId="10" xfId="10482" applyFont="1" applyBorder="1" applyAlignment="1">
      <alignment vertical="center" wrapText="1"/>
    </xf>
    <xf numFmtId="0" fontId="19" fillId="0" borderId="30" xfId="0" applyFont="1" applyFill="1" applyBorder="1" applyAlignment="1">
      <alignment horizontal="center" vertical="center"/>
    </xf>
    <xf numFmtId="0" fontId="102" fillId="0" borderId="10" xfId="0" applyFont="1" applyBorder="1" applyAlignment="1">
      <alignment horizontal="center" vertical="center" wrapText="1"/>
    </xf>
    <xf numFmtId="0" fontId="102" fillId="0" borderId="10" xfId="0" applyFont="1" applyBorder="1" applyAlignment="1">
      <alignment horizontal="justify" vertical="center" wrapText="1"/>
    </xf>
    <xf numFmtId="238" fontId="0" fillId="0" borderId="10" xfId="0" applyNumberFormat="1" applyBorder="1"/>
    <xf numFmtId="0" fontId="136" fillId="0" borderId="10" xfId="0" applyFont="1" applyBorder="1" applyAlignment="1">
      <alignment horizontal="center" vertical="center" wrapText="1"/>
    </xf>
    <xf numFmtId="49" fontId="136" fillId="0" borderId="10" xfId="0" applyNumberFormat="1" applyFont="1" applyBorder="1" applyAlignment="1">
      <alignment horizontal="justify" vertical="center" wrapText="1"/>
    </xf>
    <xf numFmtId="49" fontId="136" fillId="0" borderId="10" xfId="0" applyNumberFormat="1" applyFont="1" applyBorder="1" applyAlignment="1">
      <alignment horizontal="center" vertical="center" wrapText="1"/>
    </xf>
    <xf numFmtId="238" fontId="136" fillId="0" borderId="10" xfId="0" applyNumberFormat="1" applyFont="1" applyBorder="1" applyAlignment="1">
      <alignment vertical="center" wrapText="1"/>
    </xf>
    <xf numFmtId="0" fontId="17" fillId="35" borderId="21" xfId="518" applyFont="1" applyFill="1" applyBorder="1" applyAlignment="1">
      <alignment horizontal="left" vertical="center"/>
    </xf>
    <xf numFmtId="0" fontId="17" fillId="35" borderId="22" xfId="518" applyFont="1" applyFill="1" applyBorder="1" applyAlignment="1">
      <alignment horizontal="left" vertical="center"/>
    </xf>
    <xf numFmtId="177" fontId="12" fillId="0" borderId="62" xfId="518" applyNumberFormat="1" applyFont="1" applyFill="1" applyBorder="1" applyAlignment="1">
      <alignment vertical="center" wrapText="1"/>
    </xf>
    <xf numFmtId="0" fontId="12" fillId="37" borderId="67" xfId="513" applyFont="1" applyFill="1" applyBorder="1" applyAlignment="1">
      <alignment horizontal="center" vertical="center"/>
    </xf>
    <xf numFmtId="0" fontId="12" fillId="0" borderId="45" xfId="514" applyFont="1" applyFill="1" applyBorder="1" applyAlignment="1">
      <alignment horizontal="center" vertical="center"/>
    </xf>
    <xf numFmtId="0" fontId="12" fillId="0" borderId="36" xfId="518" applyFont="1" applyFill="1" applyBorder="1" applyAlignment="1">
      <alignment horizontal="justify" vertical="center"/>
    </xf>
    <xf numFmtId="2" fontId="12" fillId="0" borderId="36" xfId="518" applyNumberFormat="1" applyFont="1" applyFill="1" applyBorder="1" applyAlignment="1">
      <alignment horizontal="center" vertical="center"/>
    </xf>
    <xf numFmtId="166" fontId="50" fillId="0" borderId="36" xfId="436" applyNumberFormat="1" applyFont="1" applyFill="1" applyBorder="1" applyAlignment="1">
      <alignment horizontal="right" vertical="center" wrapText="1"/>
    </xf>
    <xf numFmtId="177" fontId="12" fillId="0" borderId="53" xfId="518" applyNumberFormat="1" applyFont="1" applyFill="1" applyBorder="1" applyAlignment="1">
      <alignment vertical="center" wrapText="1"/>
    </xf>
    <xf numFmtId="164" fontId="11" fillId="0" borderId="0" xfId="1762" applyNumberFormat="1" applyFont="1" applyBorder="1" applyAlignment="1">
      <alignment vertical="center" wrapText="1"/>
    </xf>
    <xf numFmtId="0" fontId="17" fillId="0" borderId="10" xfId="519" applyFont="1" applyFill="1" applyBorder="1" applyAlignment="1">
      <alignment horizontal="center" vertical="center" wrapText="1"/>
    </xf>
    <xf numFmtId="0" fontId="18" fillId="0" borderId="10" xfId="511" applyFont="1" applyFill="1" applyBorder="1" applyAlignment="1">
      <alignment horizontal="center" vertical="center"/>
    </xf>
    <xf numFmtId="0" fontId="18" fillId="0" borderId="97" xfId="511" applyFont="1" applyFill="1" applyBorder="1" applyAlignment="1">
      <alignment horizontal="center" vertical="center"/>
    </xf>
    <xf numFmtId="0" fontId="18" fillId="0" borderId="36" xfId="511" applyFont="1" applyFill="1" applyBorder="1" applyAlignment="1">
      <alignment horizontal="center" vertical="center"/>
    </xf>
    <xf numFmtId="0" fontId="18" fillId="0" borderId="34" xfId="511" applyFont="1" applyFill="1" applyBorder="1" applyAlignment="1">
      <alignment horizontal="center" vertical="center"/>
    </xf>
    <xf numFmtId="0" fontId="17" fillId="0" borderId="100" xfId="0" applyFont="1" applyBorder="1" applyAlignment="1">
      <alignment vertical="center" wrapText="1"/>
    </xf>
    <xf numFmtId="0" fontId="17" fillId="0" borderId="79" xfId="0" applyFont="1" applyBorder="1" applyAlignment="1">
      <alignment vertical="center"/>
    </xf>
    <xf numFmtId="0" fontId="0" fillId="0" borderId="55" xfId="0" applyBorder="1" applyAlignment="1">
      <alignment vertical="top" wrapText="1"/>
    </xf>
    <xf numFmtId="0" fontId="0" fillId="0" borderId="60" xfId="0" applyBorder="1" applyAlignment="1">
      <alignment vertical="top" wrapText="1"/>
    </xf>
    <xf numFmtId="0" fontId="17" fillId="0" borderId="37" xfId="0" applyFont="1" applyBorder="1" applyAlignment="1">
      <alignment vertical="center"/>
    </xf>
    <xf numFmtId="230" fontId="13" fillId="0" borderId="0" xfId="480" applyNumberFormat="1" applyFont="1" applyAlignment="1">
      <alignment horizontal="center" vertical="center"/>
    </xf>
    <xf numFmtId="230" fontId="9" fillId="0" borderId="62" xfId="619" applyNumberFormat="1" applyBorder="1" applyAlignment="1">
      <alignment vertical="center"/>
    </xf>
    <xf numFmtId="200" fontId="13" fillId="0" borderId="32" xfId="1762" applyFont="1" applyBorder="1" applyAlignment="1">
      <alignment horizontal="center" vertical="center" wrapText="1"/>
    </xf>
    <xf numFmtId="200" fontId="13" fillId="0" borderId="34" xfId="1762" applyFont="1" applyBorder="1" applyAlignment="1">
      <alignment horizontal="center" vertical="center" wrapText="1"/>
    </xf>
    <xf numFmtId="200" fontId="13" fillId="0" borderId="33" xfId="1762" applyFont="1" applyBorder="1" applyAlignment="1">
      <alignment horizontal="center" vertical="center" wrapText="1"/>
    </xf>
    <xf numFmtId="200" fontId="13" fillId="0" borderId="10" xfId="1762" applyFont="1" applyBorder="1" applyAlignment="1">
      <alignment horizontal="center" vertical="center" wrapText="1"/>
    </xf>
    <xf numFmtId="173" fontId="17" fillId="0" borderId="41" xfId="1763" applyNumberFormat="1" applyFont="1" applyBorder="1" applyAlignment="1">
      <alignment horizontal="center" vertical="center" wrapText="1"/>
    </xf>
    <xf numFmtId="173" fontId="17" fillId="0" borderId="28" xfId="1763" applyNumberFormat="1" applyFont="1" applyBorder="1" applyAlignment="1">
      <alignment horizontal="center" vertical="center" wrapText="1"/>
    </xf>
    <xf numFmtId="173" fontId="17" fillId="0" borderId="61" xfId="1763" applyNumberFormat="1" applyFont="1" applyBorder="1" applyAlignment="1">
      <alignment horizontal="center" vertical="center" wrapText="1"/>
    </xf>
    <xf numFmtId="0" fontId="13" fillId="0" borderId="21" xfId="1763" applyFont="1" applyBorder="1" applyAlignment="1">
      <alignment horizontal="center" vertical="center" wrapText="1"/>
    </xf>
    <xf numFmtId="0" fontId="13" fillId="0" borderId="93" xfId="1763" applyFont="1" applyBorder="1" applyAlignment="1">
      <alignment horizontal="center" vertical="center" wrapText="1"/>
    </xf>
    <xf numFmtId="182" fontId="17" fillId="0" borderId="86" xfId="1763" applyNumberFormat="1" applyFont="1" applyBorder="1" applyAlignment="1">
      <alignment horizontal="center" vertical="center" wrapText="1"/>
    </xf>
    <xf numFmtId="182" fontId="17" fillId="0" borderId="22" xfId="1763" applyNumberFormat="1" applyFont="1" applyBorder="1" applyAlignment="1">
      <alignment horizontal="center" vertical="center" wrapText="1"/>
    </xf>
    <xf numFmtId="182" fontId="17" fillId="0" borderId="52" xfId="1763" applyNumberFormat="1" applyFont="1" applyBorder="1" applyAlignment="1">
      <alignment horizontal="center" vertical="center" wrapText="1"/>
    </xf>
    <xf numFmtId="0" fontId="17" fillId="0" borderId="42" xfId="1762" applyNumberFormat="1" applyFont="1" applyBorder="1" applyAlignment="1">
      <alignment horizontal="center" vertical="center" wrapText="1"/>
    </xf>
    <xf numFmtId="0" fontId="17" fillId="0" borderId="12" xfId="1762" applyNumberFormat="1" applyFont="1" applyBorder="1" applyAlignment="1">
      <alignment horizontal="center" vertical="center" wrapText="1"/>
    </xf>
    <xf numFmtId="0" fontId="17" fillId="0" borderId="43" xfId="1762" applyNumberFormat="1" applyFont="1" applyBorder="1" applyAlignment="1">
      <alignment horizontal="center" vertical="center" wrapText="1"/>
    </xf>
    <xf numFmtId="200" fontId="13" fillId="0" borderId="77" xfId="1762" applyFont="1" applyBorder="1" applyAlignment="1">
      <alignment horizontal="center" vertical="center" wrapText="1"/>
    </xf>
    <xf numFmtId="200" fontId="13" fillId="0" borderId="75" xfId="1762" applyFont="1" applyBorder="1" applyAlignment="1">
      <alignment horizontal="center" vertical="center" wrapText="1"/>
    </xf>
    <xf numFmtId="200" fontId="13" fillId="0" borderId="92" xfId="1762" applyFont="1" applyBorder="1" applyAlignment="1">
      <alignment horizontal="center" vertical="center" wrapText="1"/>
    </xf>
    <xf numFmtId="200" fontId="14" fillId="0" borderId="33" xfId="1762" applyFont="1" applyBorder="1" applyAlignment="1">
      <alignment horizontal="center" vertical="center" wrapText="1"/>
    </xf>
    <xf numFmtId="200" fontId="14" fillId="0" borderId="10" xfId="1762" applyFont="1" applyBorder="1" applyAlignment="1">
      <alignment horizontal="center" vertical="center" wrapText="1"/>
    </xf>
    <xf numFmtId="200" fontId="11" fillId="0" borderId="33" xfId="1762" applyFont="1" applyBorder="1" applyAlignment="1">
      <alignment horizontal="center" vertical="center" wrapText="1"/>
    </xf>
    <xf numFmtId="200" fontId="11" fillId="0" borderId="10" xfId="1762" applyFont="1" applyBorder="1" applyAlignment="1">
      <alignment horizontal="center" vertical="center" wrapText="1"/>
    </xf>
    <xf numFmtId="43" fontId="14" fillId="0" borderId="10" xfId="249" applyFont="1" applyBorder="1" applyAlignment="1">
      <alignment horizontal="center" vertical="center" wrapText="1"/>
    </xf>
    <xf numFmtId="0" fontId="17" fillId="0" borderId="91" xfId="1763" applyFont="1" applyBorder="1" applyAlignment="1">
      <alignment horizontal="center" vertical="center" wrapText="1"/>
    </xf>
    <xf numFmtId="0" fontId="17" fillId="0" borderId="73" xfId="1763" applyFont="1" applyBorder="1" applyAlignment="1">
      <alignment horizontal="center" vertical="center" wrapText="1"/>
    </xf>
    <xf numFmtId="0" fontId="17" fillId="0" borderId="94" xfId="1763" applyFont="1" applyBorder="1" applyAlignment="1">
      <alignment horizontal="center" vertical="center" wrapText="1"/>
    </xf>
    <xf numFmtId="200" fontId="11" fillId="0" borderId="30" xfId="1762" applyFont="1" applyBorder="1" applyAlignment="1">
      <alignment horizontal="center" vertical="center" wrapText="1"/>
    </xf>
    <xf numFmtId="200" fontId="11" fillId="0" borderId="0" xfId="1762" applyFont="1" applyAlignment="1">
      <alignment horizontal="center" vertical="top" wrapText="1"/>
    </xf>
    <xf numFmtId="0" fontId="84" fillId="0" borderId="19" xfId="626" applyFont="1" applyBorder="1" applyAlignment="1">
      <alignment horizontal="center" vertical="center" wrapText="1"/>
    </xf>
    <xf numFmtId="0" fontId="84" fillId="0" borderId="11" xfId="626" applyFont="1" applyBorder="1" applyAlignment="1">
      <alignment horizontal="center" vertical="center" wrapText="1"/>
    </xf>
    <xf numFmtId="0" fontId="86" fillId="50" borderId="22" xfId="625" applyFont="1" applyFill="1" applyBorder="1" applyAlignment="1">
      <alignment horizontal="center" vertical="center"/>
    </xf>
    <xf numFmtId="0" fontId="86" fillId="0" borderId="19" xfId="626" applyFont="1" applyBorder="1" applyAlignment="1">
      <alignment horizontal="center" vertical="center" wrapText="1"/>
    </xf>
    <xf numFmtId="0" fontId="86" fillId="0" borderId="11" xfId="626" applyFont="1" applyBorder="1" applyAlignment="1">
      <alignment horizontal="center" vertical="center" wrapText="1"/>
    </xf>
    <xf numFmtId="49" fontId="86" fillId="55" borderId="21" xfId="469" applyNumberFormat="1" applyFont="1" applyFill="1" applyBorder="1" applyAlignment="1">
      <alignment horizontal="right" vertical="center"/>
    </xf>
    <xf numFmtId="0" fontId="86" fillId="55" borderId="22" xfId="469" applyNumberFormat="1" applyFont="1" applyFill="1" applyBorder="1" applyAlignment="1">
      <alignment horizontal="right" vertical="center"/>
    </xf>
    <xf numFmtId="0" fontId="86" fillId="55" borderId="52" xfId="469" applyNumberFormat="1" applyFont="1" applyFill="1" applyBorder="1" applyAlignment="1">
      <alignment horizontal="right" vertical="center"/>
    </xf>
    <xf numFmtId="49" fontId="86" fillId="55" borderId="21" xfId="625" applyNumberFormat="1" applyFont="1" applyFill="1" applyBorder="1" applyAlignment="1">
      <alignment horizontal="right" vertical="center" wrapText="1"/>
    </xf>
    <xf numFmtId="0" fontId="86" fillId="55" borderId="22" xfId="625" applyNumberFormat="1" applyFont="1" applyFill="1" applyBorder="1" applyAlignment="1">
      <alignment horizontal="right" vertical="center" wrapText="1"/>
    </xf>
    <xf numFmtId="0" fontId="86" fillId="55" borderId="93" xfId="625" applyNumberFormat="1" applyFont="1" applyFill="1" applyBorder="1" applyAlignment="1">
      <alignment horizontal="right" vertical="center" wrapText="1"/>
    </xf>
    <xf numFmtId="0" fontId="86" fillId="0" borderId="44" xfId="631" applyNumberFormat="1" applyFont="1" applyBorder="1" applyAlignment="1">
      <alignment horizontal="right" vertical="center"/>
    </xf>
    <xf numFmtId="0" fontId="86" fillId="0" borderId="51" xfId="631" applyNumberFormat="1" applyFont="1" applyBorder="1" applyAlignment="1">
      <alignment horizontal="right" vertical="center"/>
    </xf>
    <xf numFmtId="0" fontId="86" fillId="0" borderId="86" xfId="631" applyNumberFormat="1" applyFont="1" applyBorder="1" applyAlignment="1">
      <alignment horizontal="right" vertical="center"/>
    </xf>
    <xf numFmtId="0" fontId="9" fillId="53" borderId="32" xfId="624" applyFont="1" applyFill="1" applyBorder="1" applyAlignment="1">
      <alignment vertical="center" wrapText="1"/>
    </xf>
    <xf numFmtId="0" fontId="9" fillId="53" borderId="34" xfId="624" applyFont="1" applyFill="1" applyBorder="1" applyAlignment="1">
      <alignment vertical="center" wrapText="1"/>
    </xf>
    <xf numFmtId="0" fontId="9" fillId="53" borderId="62" xfId="624" applyFont="1" applyFill="1" applyBorder="1" applyAlignment="1">
      <alignment vertical="center" wrapText="1"/>
    </xf>
    <xf numFmtId="0" fontId="9" fillId="53" borderId="79" xfId="624" applyFont="1" applyFill="1" applyBorder="1" applyAlignment="1">
      <alignment vertical="center" wrapText="1"/>
    </xf>
    <xf numFmtId="0" fontId="9" fillId="53" borderId="31" xfId="624" applyFont="1" applyFill="1" applyBorder="1" applyAlignment="1">
      <alignment vertical="center" wrapText="1"/>
    </xf>
    <xf numFmtId="0" fontId="9" fillId="53" borderId="74" xfId="624" applyFont="1" applyFill="1" applyBorder="1" applyAlignment="1">
      <alignment vertical="center" wrapText="1"/>
    </xf>
    <xf numFmtId="0" fontId="9" fillId="0" borderId="33" xfId="624" applyFont="1" applyFill="1" applyBorder="1" applyAlignment="1">
      <alignment vertical="center" wrapText="1"/>
    </xf>
    <xf numFmtId="0" fontId="9" fillId="0" borderId="10" xfId="624" applyFont="1" applyFill="1" applyBorder="1" applyAlignment="1">
      <alignment vertical="center" wrapText="1"/>
    </xf>
    <xf numFmtId="0" fontId="9" fillId="0" borderId="59" xfId="624" applyFont="1" applyFill="1" applyBorder="1" applyAlignment="1">
      <alignment vertical="center" wrapText="1"/>
    </xf>
    <xf numFmtId="0" fontId="9" fillId="0" borderId="33" xfId="627" applyFont="1" applyFill="1" applyBorder="1" applyAlignment="1">
      <alignment vertical="center" wrapText="1"/>
    </xf>
    <xf numFmtId="0" fontId="9" fillId="0" borderId="10" xfId="627" applyFont="1" applyFill="1" applyBorder="1" applyAlignment="1">
      <alignment vertical="center" wrapText="1"/>
    </xf>
    <xf numFmtId="0" fontId="9" fillId="0" borderId="59" xfId="627" applyFont="1" applyFill="1" applyBorder="1" applyAlignment="1">
      <alignment vertical="center" wrapText="1"/>
    </xf>
    <xf numFmtId="0" fontId="9" fillId="0" borderId="79" xfId="624" applyFont="1" applyFill="1" applyBorder="1" applyAlignment="1">
      <alignment vertical="center" wrapText="1"/>
    </xf>
    <xf numFmtId="0" fontId="9" fillId="0" borderId="31" xfId="624" applyFont="1" applyFill="1" applyBorder="1" applyAlignment="1">
      <alignment vertical="center" wrapText="1"/>
    </xf>
    <xf numFmtId="0" fontId="9" fillId="0" borderId="74" xfId="624" applyFont="1" applyFill="1" applyBorder="1" applyAlignment="1">
      <alignment vertical="center" wrapText="1"/>
    </xf>
    <xf numFmtId="0" fontId="86" fillId="0" borderId="21" xfId="625" applyNumberFormat="1" applyFont="1" applyFill="1" applyBorder="1" applyAlignment="1">
      <alignment horizontal="right" vertical="center" wrapText="1"/>
    </xf>
    <xf numFmtId="0" fontId="86" fillId="0" borderId="22" xfId="625" applyNumberFormat="1" applyFont="1" applyFill="1" applyBorder="1" applyAlignment="1">
      <alignment horizontal="right" vertical="center" wrapText="1"/>
    </xf>
    <xf numFmtId="0" fontId="9" fillId="53" borderId="111" xfId="624" applyFont="1" applyFill="1" applyBorder="1" applyAlignment="1">
      <alignment vertical="center" wrapText="1"/>
    </xf>
    <xf numFmtId="0" fontId="9" fillId="53" borderId="49" xfId="624" applyFont="1" applyFill="1" applyBorder="1" applyAlignment="1">
      <alignment vertical="center" wrapText="1"/>
    </xf>
    <xf numFmtId="0" fontId="9" fillId="53" borderId="99" xfId="624" applyFont="1" applyFill="1" applyBorder="1" applyAlignment="1">
      <alignment vertical="center" wrapText="1"/>
    </xf>
    <xf numFmtId="3" fontId="86" fillId="53" borderId="45" xfId="624" applyNumberFormat="1" applyFont="1" applyFill="1" applyBorder="1" applyAlignment="1">
      <alignment horizontal="center" vertical="center"/>
    </xf>
    <xf numFmtId="3" fontId="86" fillId="53" borderId="89" xfId="624" applyNumberFormat="1" applyFont="1" applyFill="1" applyBorder="1" applyAlignment="1">
      <alignment horizontal="center" vertical="center"/>
    </xf>
    <xf numFmtId="3" fontId="86" fillId="53" borderId="36" xfId="624" applyNumberFormat="1" applyFont="1" applyFill="1" applyBorder="1" applyAlignment="1">
      <alignment horizontal="center" vertical="center"/>
    </xf>
    <xf numFmtId="3" fontId="86" fillId="53" borderId="33" xfId="624" applyNumberFormat="1" applyFont="1" applyFill="1" applyBorder="1" applyAlignment="1">
      <alignment horizontal="center" vertical="center"/>
    </xf>
    <xf numFmtId="3" fontId="86" fillId="53" borderId="11" xfId="624" applyNumberFormat="1" applyFont="1" applyFill="1" applyBorder="1" applyAlignment="1">
      <alignment horizontal="center" vertical="center"/>
    </xf>
    <xf numFmtId="3" fontId="86" fillId="53" borderId="10" xfId="624" applyNumberFormat="1" applyFont="1" applyFill="1" applyBorder="1" applyAlignment="1">
      <alignment horizontal="center" vertical="center"/>
    </xf>
    <xf numFmtId="0" fontId="86" fillId="53" borderId="33" xfId="624" applyFont="1" applyFill="1" applyBorder="1" applyAlignment="1">
      <alignment horizontal="center" vertical="center" wrapText="1"/>
    </xf>
    <xf numFmtId="0" fontId="86" fillId="53" borderId="11" xfId="624" applyFont="1" applyFill="1" applyBorder="1" applyAlignment="1">
      <alignment horizontal="center" vertical="center" wrapText="1"/>
    </xf>
    <xf numFmtId="0" fontId="86" fillId="53" borderId="10" xfId="624" applyFont="1" applyFill="1" applyBorder="1" applyAlignment="1">
      <alignment horizontal="center" vertical="center"/>
    </xf>
    <xf numFmtId="3" fontId="86" fillId="53" borderId="33" xfId="624" applyNumberFormat="1" applyFont="1" applyFill="1" applyBorder="1" applyAlignment="1">
      <alignment horizontal="center" vertical="center" wrapText="1"/>
    </xf>
    <xf numFmtId="3" fontId="86" fillId="53" borderId="11" xfId="624" applyNumberFormat="1" applyFont="1" applyFill="1" applyBorder="1" applyAlignment="1">
      <alignment horizontal="center" vertical="center" wrapText="1"/>
    </xf>
    <xf numFmtId="3" fontId="86" fillId="53" borderId="32" xfId="624" applyNumberFormat="1" applyFont="1" applyFill="1" applyBorder="1" applyAlignment="1">
      <alignment horizontal="center" vertical="center" wrapText="1"/>
    </xf>
    <xf numFmtId="3" fontId="86" fillId="53" borderId="63" xfId="624" applyNumberFormat="1" applyFont="1" applyFill="1" applyBorder="1" applyAlignment="1">
      <alignment horizontal="center" vertical="center" wrapText="1"/>
    </xf>
    <xf numFmtId="3" fontId="86" fillId="53" borderId="34" xfId="624" applyNumberFormat="1" applyFont="1" applyFill="1" applyBorder="1" applyAlignment="1">
      <alignment horizontal="center" vertical="center" wrapText="1"/>
    </xf>
    <xf numFmtId="0" fontId="9" fillId="0" borderId="45" xfId="624" applyFont="1" applyFill="1" applyBorder="1" applyAlignment="1">
      <alignment vertical="center" wrapText="1"/>
    </xf>
    <xf numFmtId="0" fontId="9" fillId="0" borderId="36" xfId="624" applyFont="1" applyFill="1" applyBorder="1" applyAlignment="1">
      <alignment vertical="center" wrapText="1"/>
    </xf>
    <xf numFmtId="0" fontId="9" fillId="0" borderId="53" xfId="624" applyFont="1" applyFill="1" applyBorder="1" applyAlignment="1">
      <alignment vertical="center" wrapText="1"/>
    </xf>
    <xf numFmtId="164" fontId="86" fillId="55" borderId="21" xfId="625" applyNumberFormat="1" applyFont="1" applyFill="1" applyBorder="1" applyAlignment="1">
      <alignment horizontal="right" vertical="center" wrapText="1"/>
    </xf>
    <xf numFmtId="0" fontId="86" fillId="0" borderId="37" xfId="624" applyFont="1" applyBorder="1" applyAlignment="1">
      <alignment horizontal="center"/>
    </xf>
    <xf numFmtId="0" fontId="86" fillId="0" borderId="27" xfId="624" applyFont="1" applyBorder="1" applyAlignment="1">
      <alignment horizontal="center"/>
    </xf>
    <xf numFmtId="0" fontId="86" fillId="0" borderId="48" xfId="624" applyFont="1" applyBorder="1" applyAlignment="1">
      <alignment horizontal="center"/>
    </xf>
    <xf numFmtId="0" fontId="86" fillId="0" borderId="55" xfId="624" applyFont="1" applyBorder="1" applyAlignment="1">
      <alignment horizontal="center"/>
    </xf>
    <xf numFmtId="0" fontId="86" fillId="0" borderId="0" xfId="624" applyFont="1" applyBorder="1" applyAlignment="1">
      <alignment horizontal="center"/>
    </xf>
    <xf numFmtId="0" fontId="86" fillId="0" borderId="60" xfId="624" applyFont="1" applyBorder="1" applyAlignment="1">
      <alignment horizontal="center"/>
    </xf>
    <xf numFmtId="0" fontId="85" fillId="49" borderId="55" xfId="623" applyFont="1" applyFill="1" applyBorder="1" applyAlignment="1">
      <alignment horizontal="left" vertical="center" wrapText="1"/>
    </xf>
    <xf numFmtId="0" fontId="85" fillId="49" borderId="0" xfId="623" applyFont="1" applyFill="1" applyBorder="1" applyAlignment="1">
      <alignment horizontal="left" vertical="center" wrapText="1"/>
    </xf>
    <xf numFmtId="0" fontId="85" fillId="49" borderId="60" xfId="623" applyFont="1" applyFill="1" applyBorder="1" applyAlignment="1">
      <alignment horizontal="left" vertical="center" wrapText="1"/>
    </xf>
    <xf numFmtId="0" fontId="85" fillId="49" borderId="41" xfId="623" applyFont="1" applyFill="1" applyBorder="1" applyAlignment="1">
      <alignment horizontal="left" vertical="center" wrapText="1"/>
    </xf>
    <xf numFmtId="0" fontId="85" fillId="49" borderId="28" xfId="623" applyFont="1" applyFill="1" applyBorder="1" applyAlignment="1">
      <alignment horizontal="left" vertical="center" wrapText="1"/>
    </xf>
    <xf numFmtId="0" fontId="85" fillId="49" borderId="61" xfId="623" applyFont="1" applyFill="1" applyBorder="1" applyAlignment="1">
      <alignment horizontal="left" vertical="center" wrapText="1"/>
    </xf>
    <xf numFmtId="0" fontId="86" fillId="53" borderId="88" xfId="625" applyFont="1" applyFill="1" applyBorder="1" applyAlignment="1">
      <alignment horizontal="center" vertical="center" wrapText="1"/>
    </xf>
    <xf numFmtId="0" fontId="86" fillId="53" borderId="98" xfId="625" applyFont="1" applyFill="1" applyBorder="1" applyAlignment="1">
      <alignment horizontal="center" vertical="center" wrapText="1"/>
    </xf>
    <xf numFmtId="0" fontId="86" fillId="53" borderId="95" xfId="625" applyFont="1" applyFill="1" applyBorder="1" applyAlignment="1">
      <alignment horizontal="center" vertical="center" wrapText="1"/>
    </xf>
    <xf numFmtId="0" fontId="86" fillId="53" borderId="107" xfId="625" applyFont="1" applyFill="1" applyBorder="1" applyAlignment="1">
      <alignment horizontal="center" vertical="center" wrapText="1"/>
    </xf>
    <xf numFmtId="0" fontId="86" fillId="0" borderId="35" xfId="626" applyFont="1" applyBorder="1" applyAlignment="1">
      <alignment horizontal="center" vertical="center" wrapText="1"/>
    </xf>
    <xf numFmtId="0" fontId="86" fillId="0" borderId="63" xfId="626" applyFont="1" applyBorder="1" applyAlignment="1">
      <alignment horizontal="center" vertical="center" wrapText="1"/>
    </xf>
    <xf numFmtId="0" fontId="86" fillId="0" borderId="21" xfId="625" applyFont="1" applyFill="1" applyBorder="1" applyAlignment="1">
      <alignment horizontal="center" vertical="center"/>
    </xf>
    <xf numFmtId="0" fontId="86" fillId="0" borderId="22" xfId="625" applyFont="1" applyFill="1" applyBorder="1" applyAlignment="1">
      <alignment horizontal="center" vertical="center"/>
    </xf>
    <xf numFmtId="0" fontId="86" fillId="0" borderId="52" xfId="625" applyFont="1" applyFill="1" applyBorder="1" applyAlignment="1">
      <alignment horizontal="center" vertical="center"/>
    </xf>
    <xf numFmtId="0" fontId="86" fillId="53" borderId="78" xfId="625" applyFont="1" applyFill="1" applyBorder="1" applyAlignment="1">
      <alignment horizontal="center" vertical="center" wrapText="1"/>
    </xf>
    <xf numFmtId="0" fontId="86" fillId="53" borderId="96" xfId="625" applyFont="1" applyFill="1" applyBorder="1" applyAlignment="1">
      <alignment horizontal="center" vertical="center" wrapText="1"/>
    </xf>
    <xf numFmtId="0" fontId="86" fillId="53" borderId="76" xfId="625" applyFont="1" applyFill="1" applyBorder="1" applyAlignment="1">
      <alignment horizontal="center" vertical="center" wrapText="1"/>
    </xf>
    <xf numFmtId="0" fontId="86" fillId="53" borderId="97" xfId="625" applyFont="1" applyFill="1" applyBorder="1" applyAlignment="1">
      <alignment horizontal="center" vertical="center" wrapText="1"/>
    </xf>
    <xf numFmtId="0" fontId="86" fillId="0" borderId="94" xfId="626" applyFont="1" applyBorder="1" applyAlignment="1">
      <alignment horizontal="center" vertical="center" wrapText="1"/>
    </xf>
    <xf numFmtId="0" fontId="86" fillId="53" borderId="78" xfId="625" applyNumberFormat="1" applyFont="1" applyFill="1" applyBorder="1" applyAlignment="1">
      <alignment horizontal="center" vertical="center" wrapText="1"/>
    </xf>
    <xf numFmtId="0" fontId="86" fillId="53" borderId="96" xfId="625" applyNumberFormat="1" applyFont="1" applyFill="1" applyBorder="1" applyAlignment="1">
      <alignment horizontal="center" vertical="center" wrapText="1"/>
    </xf>
    <xf numFmtId="4" fontId="86" fillId="53" borderId="76" xfId="625" applyNumberFormat="1" applyFont="1" applyFill="1" applyBorder="1" applyAlignment="1">
      <alignment horizontal="center" vertical="center" wrapText="1"/>
    </xf>
    <xf numFmtId="4" fontId="86" fillId="53" borderId="97" xfId="625" applyNumberFormat="1" applyFont="1" applyFill="1" applyBorder="1" applyAlignment="1">
      <alignment horizontal="center" vertical="center" wrapText="1"/>
    </xf>
    <xf numFmtId="4" fontId="86" fillId="53" borderId="77" xfId="625" applyNumberFormat="1" applyFont="1" applyFill="1" applyBorder="1" applyAlignment="1">
      <alignment horizontal="center" vertical="center" wrapText="1"/>
    </xf>
    <xf numFmtId="4" fontId="86" fillId="53" borderId="90" xfId="625" applyNumberFormat="1" applyFont="1" applyFill="1" applyBorder="1" applyAlignment="1">
      <alignment horizontal="center" vertical="center" wrapText="1"/>
    </xf>
    <xf numFmtId="0" fontId="14" fillId="0" borderId="19" xfId="509" applyFont="1" applyFill="1" applyBorder="1" applyAlignment="1" applyProtection="1">
      <alignment horizontal="left" vertical="center" wrapText="1"/>
    </xf>
    <xf numFmtId="0" fontId="14" fillId="0" borderId="102" xfId="509" applyFont="1" applyFill="1" applyBorder="1" applyAlignment="1" applyProtection="1">
      <alignment horizontal="left" vertical="center" wrapText="1"/>
    </xf>
    <xf numFmtId="0" fontId="17" fillId="0" borderId="21" xfId="0" applyFont="1" applyBorder="1" applyAlignment="1">
      <alignment horizontal="center" vertical="center"/>
    </xf>
    <xf numFmtId="0" fontId="17" fillId="0" borderId="93" xfId="0" applyFont="1" applyBorder="1" applyAlignment="1">
      <alignment horizontal="center" vertical="center"/>
    </xf>
    <xf numFmtId="0" fontId="11" fillId="0" borderId="86"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52" xfId="0" applyFont="1" applyBorder="1" applyAlignment="1">
      <alignment horizontal="center" vertical="center" wrapText="1"/>
    </xf>
    <xf numFmtId="230" fontId="13" fillId="0" borderId="51" xfId="0" applyNumberFormat="1" applyFont="1" applyBorder="1" applyAlignment="1">
      <alignment horizontal="center" vertical="center"/>
    </xf>
    <xf numFmtId="230" fontId="13" fillId="0" borderId="64" xfId="0" applyNumberFormat="1" applyFont="1" applyBorder="1" applyAlignment="1">
      <alignment horizontal="center" vertical="center"/>
    </xf>
    <xf numFmtId="0" fontId="13" fillId="0" borderId="44" xfId="511" applyFont="1" applyFill="1" applyBorder="1" applyAlignment="1">
      <alignment horizontal="center" vertical="center"/>
    </xf>
    <xf numFmtId="0" fontId="13" fillId="0" borderId="51" xfId="511" applyFont="1" applyFill="1" applyBorder="1" applyAlignment="1">
      <alignment horizontal="center" vertical="center"/>
    </xf>
    <xf numFmtId="0" fontId="17" fillId="0" borderId="91" xfId="0" applyFont="1" applyBorder="1" applyAlignment="1">
      <alignment horizontal="center" vertical="center"/>
    </xf>
    <xf numFmtId="0" fontId="17" fillId="0" borderId="63" xfId="0" applyFont="1" applyBorder="1" applyAlignment="1">
      <alignment horizontal="center" vertical="center"/>
    </xf>
    <xf numFmtId="0" fontId="17" fillId="0" borderId="34" xfId="0" applyFont="1" applyBorder="1" applyAlignment="1">
      <alignment horizontal="center" vertical="center"/>
    </xf>
    <xf numFmtId="0" fontId="9" fillId="0" borderId="37" xfId="0" applyFont="1" applyBorder="1" applyAlignment="1">
      <alignment horizontal="center" vertical="center"/>
    </xf>
    <xf numFmtId="0" fontId="9" fillId="0" borderId="27" xfId="0" applyFont="1" applyBorder="1" applyAlignment="1">
      <alignment horizontal="center" vertical="center"/>
    </xf>
    <xf numFmtId="0" fontId="9" fillId="0" borderId="48" xfId="0" applyFont="1" applyBorder="1" applyAlignment="1">
      <alignment horizontal="center" vertical="center"/>
    </xf>
    <xf numFmtId="0" fontId="9" fillId="0" borderId="55" xfId="0" applyFont="1" applyBorder="1" applyAlignment="1">
      <alignment horizontal="center" vertical="center"/>
    </xf>
    <xf numFmtId="0" fontId="9" fillId="0" borderId="0" xfId="0" applyFont="1" applyBorder="1" applyAlignment="1">
      <alignment horizontal="center" vertical="center"/>
    </xf>
    <xf numFmtId="0" fontId="9" fillId="0" borderId="60" xfId="0" applyFont="1" applyBorder="1" applyAlignment="1">
      <alignment horizontal="center" vertical="center"/>
    </xf>
    <xf numFmtId="0" fontId="9" fillId="0" borderId="41" xfId="0" applyFont="1" applyBorder="1" applyAlignment="1">
      <alignment horizontal="center" vertical="center"/>
    </xf>
    <xf numFmtId="0" fontId="9" fillId="0" borderId="28" xfId="0" applyFont="1" applyBorder="1" applyAlignment="1">
      <alignment horizontal="center" vertical="center"/>
    </xf>
    <xf numFmtId="0" fontId="9" fillId="0" borderId="61" xfId="0" applyFont="1" applyBorder="1" applyAlignment="1">
      <alignment horizontal="center" vertical="center"/>
    </xf>
    <xf numFmtId="0" fontId="9" fillId="0" borderId="42" xfId="0" applyFont="1" applyBorder="1" applyAlignment="1">
      <alignment horizontal="center" vertical="center"/>
    </xf>
    <xf numFmtId="0" fontId="9" fillId="0" borderId="11" xfId="0" applyFont="1" applyBorder="1" applyAlignment="1">
      <alignment horizontal="center" vertical="center"/>
    </xf>
    <xf numFmtId="0" fontId="9" fillId="0" borderId="10" xfId="0" applyFont="1" applyBorder="1" applyAlignment="1">
      <alignment horizontal="center" vertical="center"/>
    </xf>
    <xf numFmtId="0" fontId="17" fillId="0" borderId="42" xfId="0" applyFont="1" applyBorder="1" applyAlignment="1">
      <alignment horizontal="center" vertical="center"/>
    </xf>
    <xf numFmtId="0" fontId="17" fillId="0" borderId="12" xfId="0" applyFont="1" applyBorder="1" applyAlignment="1">
      <alignment horizontal="center" vertical="center"/>
    </xf>
    <xf numFmtId="0" fontId="17" fillId="0" borderId="67" xfId="0" applyFont="1" applyBorder="1" applyAlignment="1">
      <alignment horizontal="center" vertical="center"/>
    </xf>
    <xf numFmtId="0" fontId="17" fillId="0" borderId="50" xfId="0" applyFont="1" applyBorder="1" applyAlignment="1">
      <alignment horizontal="center" vertical="center"/>
    </xf>
    <xf numFmtId="0" fontId="13" fillId="0" borderId="64" xfId="511" applyFont="1" applyFill="1" applyBorder="1" applyAlignment="1">
      <alignment horizontal="center" vertical="center"/>
    </xf>
    <xf numFmtId="194" fontId="14" fillId="0" borderId="19" xfId="346" applyNumberFormat="1" applyFont="1" applyFill="1" applyBorder="1" applyAlignment="1" applyProtection="1">
      <alignment horizontal="left" vertical="center" wrapText="1"/>
    </xf>
    <xf numFmtId="194" fontId="14" fillId="0" borderId="11" xfId="346" applyNumberFormat="1" applyFont="1" applyFill="1" applyBorder="1" applyAlignment="1" applyProtection="1">
      <alignment horizontal="left" vertical="center" wrapText="1"/>
    </xf>
    <xf numFmtId="194" fontId="14" fillId="0" borderId="19" xfId="346" applyNumberFormat="1" applyFont="1" applyFill="1" applyBorder="1" applyAlignment="1" applyProtection="1">
      <alignment vertical="center" wrapText="1"/>
    </xf>
    <xf numFmtId="194" fontId="14" fillId="0" borderId="11" xfId="346" applyNumberFormat="1" applyFont="1" applyFill="1" applyBorder="1" applyAlignment="1" applyProtection="1">
      <alignment vertical="center" wrapText="1"/>
    </xf>
    <xf numFmtId="0" fontId="13" fillId="35" borderId="10" xfId="511" applyFont="1" applyFill="1" applyBorder="1" applyAlignment="1" applyProtection="1">
      <alignment horizontal="center" vertical="center" wrapText="1"/>
    </xf>
    <xf numFmtId="0" fontId="13" fillId="35" borderId="19" xfId="511" applyFont="1" applyFill="1" applyBorder="1" applyAlignment="1" applyProtection="1">
      <alignment horizontal="left" vertical="center"/>
    </xf>
    <xf numFmtId="0" fontId="13" fillId="35" borderId="12" xfId="511" applyFont="1" applyFill="1" applyBorder="1" applyAlignment="1" applyProtection="1">
      <alignment horizontal="left" vertical="center"/>
    </xf>
    <xf numFmtId="0" fontId="13" fillId="35" borderId="11" xfId="511" applyFont="1" applyFill="1" applyBorder="1" applyAlignment="1" applyProtection="1">
      <alignment horizontal="left" vertical="center"/>
    </xf>
    <xf numFmtId="0" fontId="13" fillId="0" borderId="0" xfId="511" applyFont="1" applyFill="1" applyBorder="1" applyAlignment="1" applyProtection="1">
      <alignment horizontal="left" vertical="center"/>
    </xf>
    <xf numFmtId="37" fontId="13" fillId="0" borderId="10" xfId="511" applyNumberFormat="1" applyFont="1" applyFill="1" applyBorder="1" applyAlignment="1" applyProtection="1">
      <alignment horizontal="right" vertical="center"/>
    </xf>
    <xf numFmtId="0" fontId="13" fillId="0" borderId="12" xfId="511" applyFont="1" applyFill="1" applyBorder="1" applyAlignment="1" applyProtection="1">
      <alignment horizontal="left" vertical="center"/>
    </xf>
    <xf numFmtId="0" fontId="13" fillId="35" borderId="10" xfId="511" applyFont="1" applyFill="1" applyBorder="1" applyAlignment="1" applyProtection="1">
      <alignment horizontal="left" vertical="center"/>
    </xf>
    <xf numFmtId="0" fontId="14" fillId="0" borderId="10" xfId="511" applyFont="1" applyFill="1" applyBorder="1" applyAlignment="1" applyProtection="1">
      <alignment horizontal="justify" vertical="center"/>
    </xf>
    <xf numFmtId="0" fontId="14" fillId="0" borderId="10" xfId="511" applyFont="1" applyFill="1" applyBorder="1" applyAlignment="1" applyProtection="1">
      <alignment vertical="center" wrapText="1"/>
    </xf>
    <xf numFmtId="174" fontId="14" fillId="0" borderId="19" xfId="249" applyNumberFormat="1" applyFont="1" applyFill="1" applyBorder="1" applyAlignment="1" applyProtection="1">
      <alignment horizontal="right" vertical="center"/>
    </xf>
    <xf numFmtId="174" fontId="14" fillId="0" borderId="11" xfId="249" applyNumberFormat="1" applyFont="1" applyFill="1" applyBorder="1" applyAlignment="1" applyProtection="1">
      <alignment horizontal="right" vertical="center"/>
    </xf>
    <xf numFmtId="0" fontId="13" fillId="49" borderId="19" xfId="621" applyFont="1" applyFill="1" applyBorder="1" applyAlignment="1" applyProtection="1">
      <alignment horizontal="center" vertical="center" wrapText="1"/>
    </xf>
    <xf numFmtId="0" fontId="13" fillId="49" borderId="11" xfId="621" applyFont="1" applyFill="1" applyBorder="1" applyAlignment="1" applyProtection="1">
      <alignment horizontal="center" vertical="center" wrapText="1"/>
    </xf>
    <xf numFmtId="0" fontId="13" fillId="35" borderId="19" xfId="621" applyFont="1" applyFill="1" applyBorder="1" applyAlignment="1" applyProtection="1">
      <alignment horizontal="center" vertical="center" wrapText="1"/>
    </xf>
    <xf numFmtId="0" fontId="13" fillId="35" borderId="11" xfId="621" applyFont="1" applyFill="1" applyBorder="1" applyAlignment="1" applyProtection="1">
      <alignment horizontal="center" vertical="center" wrapText="1"/>
    </xf>
    <xf numFmtId="4" fontId="14" fillId="0" borderId="19" xfId="511" applyNumberFormat="1" applyFont="1" applyFill="1" applyBorder="1" applyAlignment="1" applyProtection="1">
      <alignment horizontal="center" vertical="center"/>
    </xf>
    <xf numFmtId="4" fontId="14" fillId="0" borderId="11" xfId="511" applyNumberFormat="1" applyFont="1" applyFill="1" applyBorder="1" applyAlignment="1" applyProtection="1">
      <alignment horizontal="center" vertical="center"/>
    </xf>
    <xf numFmtId="0" fontId="13" fillId="0" borderId="10" xfId="621" applyFont="1" applyFill="1" applyBorder="1" applyAlignment="1" applyProtection="1">
      <alignment horizontal="left" vertical="center"/>
    </xf>
    <xf numFmtId="0" fontId="13" fillId="0" borderId="10" xfId="511" applyFont="1" applyFill="1" applyBorder="1" applyAlignment="1" applyProtection="1">
      <alignment horizontal="left" vertical="center"/>
    </xf>
    <xf numFmtId="0" fontId="13" fillId="0" borderId="21" xfId="621" applyFont="1" applyFill="1" applyBorder="1" applyAlignment="1">
      <alignment horizontal="center" vertical="center" wrapText="1"/>
    </xf>
    <xf numFmtId="0" fontId="13" fillId="0" borderId="22" xfId="621" applyFont="1" applyFill="1" applyBorder="1" applyAlignment="1">
      <alignment horizontal="center" vertical="center" wrapText="1"/>
    </xf>
    <xf numFmtId="0" fontId="13" fillId="0" borderId="93" xfId="621" applyFont="1" applyFill="1" applyBorder="1" applyAlignment="1">
      <alignment horizontal="center" vertical="center" wrapText="1"/>
    </xf>
    <xf numFmtId="0" fontId="13" fillId="0" borderId="51" xfId="621" applyFont="1" applyFill="1" applyBorder="1" applyAlignment="1">
      <alignment horizontal="center" vertical="center"/>
    </xf>
    <xf numFmtId="0" fontId="13" fillId="0" borderId="64" xfId="621" applyFont="1" applyFill="1" applyBorder="1" applyAlignment="1">
      <alignment horizontal="center" vertical="center"/>
    </xf>
    <xf numFmtId="230" fontId="13" fillId="0" borderId="0" xfId="0" applyNumberFormat="1" applyFont="1" applyBorder="1" applyAlignment="1">
      <alignment horizontal="center" vertical="center"/>
    </xf>
    <xf numFmtId="0" fontId="13" fillId="0" borderId="15" xfId="621" applyFont="1" applyFill="1" applyBorder="1" applyAlignment="1" applyProtection="1">
      <alignment vertical="center"/>
    </xf>
    <xf numFmtId="0" fontId="13" fillId="0" borderId="49" xfId="621" applyFont="1" applyFill="1" applyBorder="1" applyAlignment="1" applyProtection="1">
      <alignment vertical="center"/>
    </xf>
    <xf numFmtId="0" fontId="13" fillId="35" borderId="10" xfId="621" applyFont="1" applyFill="1" applyBorder="1" applyAlignment="1" applyProtection="1">
      <alignment horizontal="center" vertical="center" wrapText="1"/>
    </xf>
    <xf numFmtId="0" fontId="13" fillId="35" borderId="19" xfId="621" applyFont="1" applyFill="1" applyBorder="1" applyAlignment="1" applyProtection="1">
      <alignment horizontal="left" vertical="center"/>
    </xf>
    <xf numFmtId="0" fontId="13" fillId="35" borderId="12" xfId="621" applyFont="1" applyFill="1" applyBorder="1" applyAlignment="1" applyProtection="1">
      <alignment horizontal="left" vertical="center"/>
    </xf>
    <xf numFmtId="0" fontId="13" fillId="35" borderId="11" xfId="621" applyFont="1" applyFill="1" applyBorder="1" applyAlignment="1" applyProtection="1">
      <alignment horizontal="left" vertical="center"/>
    </xf>
    <xf numFmtId="0" fontId="13" fillId="0" borderId="15" xfId="621" applyFont="1" applyFill="1" applyBorder="1" applyAlignment="1" applyProtection="1">
      <alignment vertical="center" wrapText="1"/>
    </xf>
    <xf numFmtId="0" fontId="13" fillId="0" borderId="49" xfId="621" applyFont="1" applyFill="1" applyBorder="1" applyAlignment="1" applyProtection="1">
      <alignment vertical="center" wrapText="1"/>
    </xf>
    <xf numFmtId="0" fontId="13" fillId="0" borderId="21" xfId="621" applyFont="1" applyFill="1" applyBorder="1" applyAlignment="1" applyProtection="1">
      <alignment horizontal="left" vertical="center"/>
    </xf>
    <xf numFmtId="0" fontId="13" fillId="0" borderId="22" xfId="621" applyFont="1" applyFill="1" applyBorder="1" applyAlignment="1" applyProtection="1">
      <alignment horizontal="left" vertical="center"/>
    </xf>
    <xf numFmtId="0" fontId="13" fillId="0" borderId="22" xfId="621" applyFont="1" applyFill="1" applyBorder="1" applyAlignment="1" applyProtection="1">
      <alignment horizontal="center" vertical="center"/>
    </xf>
    <xf numFmtId="0" fontId="13" fillId="0" borderId="93" xfId="621" applyFont="1" applyFill="1" applyBorder="1" applyAlignment="1" applyProtection="1">
      <alignment horizontal="center" vertical="center"/>
    </xf>
    <xf numFmtId="37" fontId="13" fillId="0" borderId="31" xfId="621" applyNumberFormat="1" applyFont="1" applyFill="1" applyBorder="1" applyAlignment="1" applyProtection="1">
      <alignment horizontal="right" vertical="center"/>
    </xf>
    <xf numFmtId="37" fontId="13" fillId="0" borderId="10" xfId="621" applyNumberFormat="1" applyFont="1" applyFill="1" applyBorder="1" applyAlignment="1" applyProtection="1">
      <alignment horizontal="right" vertical="center"/>
    </xf>
    <xf numFmtId="188" fontId="18" fillId="0" borderId="10" xfId="510" applyNumberFormat="1" applyFont="1" applyFill="1" applyBorder="1" applyAlignment="1" applyProtection="1">
      <alignment horizontal="center" vertical="center"/>
    </xf>
    <xf numFmtId="188" fontId="18" fillId="0" borderId="59" xfId="510" applyNumberFormat="1" applyFont="1" applyFill="1" applyBorder="1" applyAlignment="1" applyProtection="1">
      <alignment horizontal="center" vertical="center"/>
    </xf>
    <xf numFmtId="188" fontId="11" fillId="0" borderId="19" xfId="511" applyNumberFormat="1" applyFont="1" applyFill="1" applyBorder="1" applyAlignment="1">
      <alignment horizontal="right" vertical="center" wrapText="1"/>
    </xf>
    <xf numFmtId="188" fontId="11" fillId="0" borderId="11" xfId="511" applyNumberFormat="1" applyFont="1" applyFill="1" applyBorder="1" applyAlignment="1">
      <alignment horizontal="right" vertical="center" wrapText="1"/>
    </xf>
    <xf numFmtId="9" fontId="11" fillId="0" borderId="10" xfId="511" applyNumberFormat="1" applyFont="1" applyFill="1" applyBorder="1" applyAlignment="1" applyProtection="1">
      <alignment horizontal="center" vertical="center" wrapText="1"/>
    </xf>
    <xf numFmtId="0" fontId="18" fillId="0" borderId="12" xfId="511" applyFont="1" applyFill="1" applyBorder="1" applyAlignment="1" applyProtection="1">
      <alignment horizontal="left" vertical="center"/>
    </xf>
    <xf numFmtId="10" fontId="11" fillId="0" borderId="19" xfId="511" applyNumberFormat="1" applyFont="1" applyFill="1" applyBorder="1" applyAlignment="1" applyProtection="1">
      <alignment horizontal="center" vertical="center" wrapText="1"/>
    </xf>
    <xf numFmtId="10" fontId="11" fillId="0" borderId="12" xfId="511" applyNumberFormat="1" applyFont="1" applyFill="1" applyBorder="1" applyAlignment="1" applyProtection="1">
      <alignment horizontal="center" vertical="center" wrapText="1"/>
    </xf>
    <xf numFmtId="10" fontId="11" fillId="0" borderId="11" xfId="511" applyNumberFormat="1" applyFont="1" applyFill="1" applyBorder="1" applyAlignment="1" applyProtection="1">
      <alignment horizontal="center" vertical="center" wrapText="1"/>
    </xf>
    <xf numFmtId="0" fontId="18" fillId="0" borderId="10" xfId="511" applyFont="1" applyFill="1" applyBorder="1" applyAlignment="1">
      <alignment horizontal="center" vertical="center"/>
    </xf>
    <xf numFmtId="0" fontId="18" fillId="0" borderId="59" xfId="511" applyFont="1" applyFill="1" applyBorder="1" applyAlignment="1">
      <alignment horizontal="center" vertical="center"/>
    </xf>
    <xf numFmtId="0" fontId="11" fillId="0" borderId="19" xfId="509" applyFont="1" applyFill="1" applyBorder="1" applyAlignment="1" applyProtection="1">
      <alignment horizontal="left" vertical="center" wrapText="1"/>
    </xf>
    <xf numFmtId="0" fontId="11" fillId="0" borderId="102" xfId="509" applyFont="1" applyFill="1" applyBorder="1" applyAlignment="1" applyProtection="1">
      <alignment horizontal="left" vertical="center" wrapText="1"/>
    </xf>
    <xf numFmtId="0" fontId="18" fillId="0" borderId="32" xfId="511" applyFont="1" applyFill="1" applyBorder="1" applyAlignment="1" applyProtection="1">
      <alignment horizontal="center" vertical="center"/>
    </xf>
    <xf numFmtId="0" fontId="18" fillId="0" borderId="34" xfId="511" applyFont="1" applyFill="1" applyBorder="1" applyAlignment="1" applyProtection="1">
      <alignment horizontal="center" vertical="center"/>
    </xf>
    <xf numFmtId="0" fontId="18" fillId="0" borderId="33" xfId="511" applyFont="1" applyFill="1" applyBorder="1" applyAlignment="1">
      <alignment horizontal="center" vertical="center"/>
    </xf>
    <xf numFmtId="0" fontId="18" fillId="0" borderId="96" xfId="510" applyFont="1" applyFill="1" applyBorder="1" applyAlignment="1">
      <alignment horizontal="center" vertical="center"/>
    </xf>
    <xf numFmtId="0" fontId="18" fillId="0" borderId="97" xfId="510" applyFont="1" applyFill="1" applyBorder="1" applyAlignment="1">
      <alignment horizontal="center" vertical="center"/>
    </xf>
    <xf numFmtId="211" fontId="13" fillId="0" borderId="34" xfId="510" applyNumberFormat="1" applyFont="1" applyFill="1" applyBorder="1" applyAlignment="1" applyProtection="1">
      <alignment horizontal="center" vertical="center"/>
    </xf>
    <xf numFmtId="211" fontId="13" fillId="0" borderId="62" xfId="510" applyNumberFormat="1" applyFont="1" applyFill="1" applyBorder="1" applyAlignment="1" applyProtection="1">
      <alignment horizontal="center" vertical="center"/>
    </xf>
    <xf numFmtId="0" fontId="11" fillId="0" borderId="0" xfId="511" applyFont="1" applyFill="1" applyBorder="1" applyAlignment="1" applyProtection="1">
      <alignment horizontal="center" vertical="center"/>
    </xf>
    <xf numFmtId="230" fontId="17" fillId="0" borderId="34" xfId="0" applyNumberFormat="1" applyFont="1" applyBorder="1" applyAlignment="1">
      <alignment horizontal="center" vertical="center"/>
    </xf>
    <xf numFmtId="230" fontId="17" fillId="0" borderId="62" xfId="0" applyNumberFormat="1" applyFont="1" applyBorder="1" applyAlignment="1">
      <alignment horizontal="center" vertical="center"/>
    </xf>
    <xf numFmtId="194" fontId="11" fillId="0" borderId="19" xfId="346" applyNumberFormat="1" applyFont="1" applyFill="1" applyBorder="1" applyAlignment="1" applyProtection="1">
      <alignment horizontal="left" vertical="center" wrapText="1"/>
    </xf>
    <xf numFmtId="194" fontId="11" fillId="0" borderId="11" xfId="346" applyNumberFormat="1" applyFont="1" applyFill="1" applyBorder="1" applyAlignment="1" applyProtection="1">
      <alignment horizontal="left" vertical="center" wrapText="1"/>
    </xf>
    <xf numFmtId="0" fontId="18" fillId="0" borderId="33" xfId="510" applyFont="1" applyFill="1" applyBorder="1" applyAlignment="1">
      <alignment horizontal="center" vertical="center"/>
    </xf>
    <xf numFmtId="0" fontId="18" fillId="0" borderId="10" xfId="510" applyFont="1" applyFill="1" applyBorder="1" applyAlignment="1">
      <alignment horizontal="center" vertical="center"/>
    </xf>
    <xf numFmtId="211" fontId="18" fillId="0" borderId="10" xfId="510" applyNumberFormat="1" applyFont="1" applyFill="1" applyBorder="1" applyAlignment="1" applyProtection="1">
      <alignment horizontal="center" vertical="center"/>
    </xf>
    <xf numFmtId="211" fontId="18" fillId="0" borderId="59" xfId="510" applyNumberFormat="1" applyFont="1" applyFill="1" applyBorder="1" applyAlignment="1" applyProtection="1">
      <alignment horizontal="center" vertical="center"/>
    </xf>
    <xf numFmtId="211" fontId="18" fillId="0" borderId="95" xfId="510" applyNumberFormat="1" applyFont="1" applyFill="1" applyBorder="1" applyAlignment="1" applyProtection="1">
      <alignment horizontal="center" vertical="center"/>
    </xf>
    <xf numFmtId="211" fontId="18" fillId="0" borderId="28" xfId="510" applyNumberFormat="1" applyFont="1" applyFill="1" applyBorder="1" applyAlignment="1" applyProtection="1">
      <alignment horizontal="center" vertical="center"/>
    </xf>
    <xf numFmtId="211" fontId="18" fillId="0" borderId="61" xfId="510" applyNumberFormat="1" applyFont="1" applyFill="1" applyBorder="1" applyAlignment="1" applyProtection="1">
      <alignment horizontal="center" vertical="center"/>
    </xf>
    <xf numFmtId="0" fontId="18" fillId="35" borderId="10" xfId="511" applyFont="1" applyFill="1" applyBorder="1" applyAlignment="1">
      <alignment horizontal="left" vertical="center"/>
    </xf>
    <xf numFmtId="0" fontId="9" fillId="0" borderId="13" xfId="0" applyFont="1" applyBorder="1" applyAlignment="1">
      <alignment horizontal="center" vertical="center"/>
    </xf>
    <xf numFmtId="0" fontId="9" fillId="0" borderId="30" xfId="0" applyFont="1" applyBorder="1" applyAlignment="1">
      <alignment horizontal="center" vertical="center"/>
    </xf>
    <xf numFmtId="0" fontId="9" fillId="0" borderId="101" xfId="0" applyFont="1" applyBorder="1" applyAlignment="1">
      <alignment horizontal="center" vertical="center"/>
    </xf>
    <xf numFmtId="0" fontId="17" fillId="0" borderId="100"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101" xfId="0" applyFont="1" applyBorder="1" applyAlignment="1">
      <alignment horizontal="center" vertical="center" wrapText="1"/>
    </xf>
    <xf numFmtId="0" fontId="17" fillId="0" borderId="55" xfId="0" applyFont="1" applyBorder="1" applyAlignment="1">
      <alignment horizontal="center" vertical="center" wrapText="1"/>
    </xf>
    <xf numFmtId="0" fontId="17" fillId="0" borderId="0"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41"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61" xfId="0" applyFont="1" applyBorder="1" applyAlignment="1">
      <alignment horizontal="center" vertical="center" wrapText="1"/>
    </xf>
    <xf numFmtId="0" fontId="18" fillId="35" borderId="10" xfId="511" applyFont="1" applyFill="1" applyBorder="1" applyAlignment="1" applyProtection="1">
      <alignment horizontal="center" vertical="center" wrapText="1"/>
    </xf>
    <xf numFmtId="0" fontId="18" fillId="35" borderId="19" xfId="511" applyFont="1" applyFill="1" applyBorder="1" applyAlignment="1" applyProtection="1">
      <alignment horizontal="left" vertical="center"/>
    </xf>
    <xf numFmtId="0" fontId="18" fillId="35" borderId="12" xfId="511" applyFont="1" applyFill="1" applyBorder="1" applyAlignment="1" applyProtection="1">
      <alignment horizontal="left" vertical="center"/>
    </xf>
    <xf numFmtId="0" fontId="18" fillId="35" borderId="11" xfId="511" applyFont="1" applyFill="1" applyBorder="1" applyAlignment="1" applyProtection="1">
      <alignment horizontal="left" vertical="center"/>
    </xf>
    <xf numFmtId="194" fontId="11" fillId="0" borderId="19" xfId="346" applyNumberFormat="1" applyFont="1" applyFill="1" applyBorder="1" applyAlignment="1" applyProtection="1">
      <alignment vertical="center" wrapText="1"/>
    </xf>
    <xf numFmtId="194" fontId="11" fillId="0" borderId="11" xfId="346" applyNumberFormat="1" applyFont="1" applyFill="1" applyBorder="1" applyAlignment="1" applyProtection="1">
      <alignment vertical="center" wrapText="1"/>
    </xf>
    <xf numFmtId="37" fontId="18" fillId="0" borderId="19" xfId="511" applyNumberFormat="1" applyFont="1" applyFill="1" applyBorder="1" applyAlignment="1" applyProtection="1">
      <alignment horizontal="right" vertical="center"/>
    </xf>
    <xf numFmtId="37" fontId="18" fillId="0" borderId="12" xfId="511" applyNumberFormat="1" applyFont="1" applyFill="1" applyBorder="1" applyAlignment="1" applyProtection="1">
      <alignment horizontal="right" vertical="center"/>
    </xf>
    <xf numFmtId="37" fontId="18" fillId="0" borderId="11" xfId="511" applyNumberFormat="1" applyFont="1" applyFill="1" applyBorder="1" applyAlignment="1" applyProtection="1">
      <alignment horizontal="right" vertical="center"/>
    </xf>
    <xf numFmtId="0" fontId="11" fillId="35" borderId="12" xfId="511" applyFont="1" applyFill="1" applyBorder="1" applyAlignment="1" applyProtection="1">
      <alignment horizontal="center" vertical="center" wrapText="1"/>
    </xf>
    <xf numFmtId="0" fontId="18" fillId="35" borderId="19" xfId="511" applyFont="1" applyFill="1" applyBorder="1" applyAlignment="1" applyProtection="1">
      <alignment horizontal="center" vertical="center" wrapText="1"/>
    </xf>
    <xf numFmtId="0" fontId="18" fillId="35" borderId="12" xfId="511" applyFont="1" applyFill="1" applyBorder="1" applyAlignment="1" applyProtection="1">
      <alignment horizontal="center" vertical="center" wrapText="1"/>
    </xf>
    <xf numFmtId="0" fontId="18" fillId="35" borderId="10" xfId="511" applyFont="1" applyFill="1" applyBorder="1" applyAlignment="1" applyProtection="1">
      <alignment vertical="center"/>
    </xf>
    <xf numFmtId="0" fontId="58" fillId="0" borderId="31" xfId="511" applyFont="1" applyFill="1" applyBorder="1" applyAlignment="1" applyProtection="1">
      <alignment horizontal="center" vertical="center" wrapText="1"/>
    </xf>
    <xf numFmtId="0" fontId="58" fillId="0" borderId="47" xfId="511" applyFont="1" applyFill="1" applyBorder="1" applyAlignment="1" applyProtection="1">
      <alignment horizontal="center" vertical="center" wrapText="1"/>
    </xf>
    <xf numFmtId="0" fontId="18" fillId="35" borderId="11" xfId="511" applyFont="1" applyFill="1" applyBorder="1" applyAlignment="1" applyProtection="1">
      <alignment horizontal="center" vertical="center" wrapText="1"/>
    </xf>
    <xf numFmtId="0" fontId="18" fillId="35" borderId="10" xfId="511" applyFont="1" applyFill="1" applyBorder="1" applyAlignment="1" applyProtection="1">
      <alignment horizontal="center" vertical="center"/>
    </xf>
    <xf numFmtId="0" fontId="18" fillId="35" borderId="19" xfId="511" applyFont="1" applyFill="1" applyBorder="1" applyAlignment="1" applyProtection="1">
      <alignment horizontal="center" vertical="center"/>
    </xf>
    <xf numFmtId="0" fontId="18" fillId="35" borderId="11" xfId="511" applyFont="1" applyFill="1" applyBorder="1" applyAlignment="1" applyProtection="1">
      <alignment horizontal="center" vertical="center"/>
    </xf>
    <xf numFmtId="218" fontId="18" fillId="0" borderId="0" xfId="511" applyNumberFormat="1" applyFont="1" applyFill="1" applyBorder="1" applyAlignment="1" applyProtection="1">
      <alignment horizontal="left" vertical="center"/>
    </xf>
    <xf numFmtId="0" fontId="18" fillId="0" borderId="0" xfId="511" applyFont="1" applyFill="1" applyBorder="1" applyAlignment="1" applyProtection="1">
      <alignment horizontal="left" vertical="center"/>
    </xf>
    <xf numFmtId="0" fontId="58" fillId="0" borderId="46" xfId="511" applyFont="1" applyFill="1" applyBorder="1" applyAlignment="1" applyProtection="1">
      <alignment horizontal="center" vertical="center" wrapText="1"/>
    </xf>
    <xf numFmtId="182" fontId="18" fillId="35" borderId="10" xfId="511" applyNumberFormat="1" applyFont="1" applyFill="1" applyBorder="1" applyAlignment="1" applyProtection="1">
      <alignment vertical="center"/>
    </xf>
    <xf numFmtId="0" fontId="18" fillId="35" borderId="10" xfId="511" applyFont="1" applyFill="1" applyBorder="1" applyAlignment="1" applyProtection="1">
      <alignment horizontal="left" vertical="center"/>
    </xf>
    <xf numFmtId="0" fontId="11" fillId="0" borderId="10" xfId="511" applyFont="1" applyFill="1" applyBorder="1" applyAlignment="1" applyProtection="1">
      <alignment vertical="center" wrapText="1"/>
    </xf>
    <xf numFmtId="0" fontId="11" fillId="0" borderId="10" xfId="511" applyFont="1" applyFill="1" applyBorder="1" applyAlignment="1" applyProtection="1">
      <alignment horizontal="justify" vertical="center"/>
    </xf>
    <xf numFmtId="37" fontId="18" fillId="0" borderId="10" xfId="511" applyNumberFormat="1" applyFont="1" applyFill="1" applyBorder="1" applyAlignment="1" applyProtection="1">
      <alignment horizontal="right" vertical="center"/>
    </xf>
    <xf numFmtId="0" fontId="9" fillId="0" borderId="19" xfId="519" applyFont="1" applyFill="1" applyBorder="1" applyAlignment="1">
      <alignment vertical="center" wrapText="1"/>
    </xf>
    <xf numFmtId="0" fontId="9" fillId="0" borderId="12" xfId="519" applyFont="1" applyFill="1" applyBorder="1" applyAlignment="1">
      <alignment vertical="center" wrapText="1"/>
    </xf>
    <xf numFmtId="0" fontId="9" fillId="0" borderId="11" xfId="519" applyFont="1" applyFill="1" applyBorder="1" applyAlignment="1">
      <alignment vertical="center" wrapText="1"/>
    </xf>
    <xf numFmtId="4" fontId="12" fillId="51" borderId="19" xfId="515" applyNumberFormat="1" applyFont="1" applyFill="1" applyBorder="1" applyAlignment="1">
      <alignment horizontal="center" vertical="center" wrapText="1"/>
    </xf>
    <xf numFmtId="4" fontId="12" fillId="51" borderId="11" xfId="515" applyNumberFormat="1" applyFont="1" applyFill="1" applyBorder="1" applyAlignment="1">
      <alignment horizontal="center" vertical="center" wrapText="1"/>
    </xf>
    <xf numFmtId="177" fontId="9" fillId="0" borderId="19" xfId="519" applyNumberFormat="1" applyFont="1" applyFill="1" applyBorder="1" applyAlignment="1">
      <alignment horizontal="right" vertical="center" wrapText="1"/>
    </xf>
    <xf numFmtId="177" fontId="9" fillId="0" borderId="12" xfId="519" applyNumberFormat="1" applyFont="1" applyFill="1" applyBorder="1" applyAlignment="1">
      <alignment horizontal="right" vertical="center" wrapText="1"/>
    </xf>
    <xf numFmtId="177" fontId="9" fillId="0" borderId="11" xfId="519" applyNumberFormat="1" applyFont="1" applyFill="1" applyBorder="1" applyAlignment="1">
      <alignment horizontal="right" vertical="center" wrapText="1"/>
    </xf>
    <xf numFmtId="180" fontId="9" fillId="0" borderId="19" xfId="263" applyNumberFormat="1" applyFont="1" applyFill="1" applyBorder="1" applyAlignment="1">
      <alignment horizontal="right" vertical="center" wrapText="1"/>
    </xf>
    <xf numFmtId="180" fontId="9" fillId="0" borderId="11" xfId="263" applyNumberFormat="1" applyFont="1" applyFill="1" applyBorder="1" applyAlignment="1">
      <alignment horizontal="right" vertical="center" wrapText="1"/>
    </xf>
    <xf numFmtId="2" fontId="12" fillId="51" borderId="10" xfId="515" applyNumberFormat="1" applyFont="1" applyFill="1" applyBorder="1" applyAlignment="1">
      <alignment horizontal="center" vertical="center" wrapText="1"/>
    </xf>
    <xf numFmtId="177" fontId="12" fillId="0" borderId="19" xfId="519" applyNumberFormat="1" applyFont="1" applyFill="1" applyBorder="1" applyAlignment="1">
      <alignment horizontal="right" vertical="center" wrapText="1"/>
    </xf>
    <xf numFmtId="177" fontId="12" fillId="0" borderId="12" xfId="519" applyNumberFormat="1" applyFont="1" applyFill="1" applyBorder="1" applyAlignment="1">
      <alignment horizontal="right" vertical="center" wrapText="1"/>
    </xf>
    <xf numFmtId="177" fontId="12" fillId="0" borderId="11" xfId="519" applyNumberFormat="1" applyFont="1" applyFill="1" applyBorder="1" applyAlignment="1">
      <alignment horizontal="right" vertical="center" wrapText="1"/>
    </xf>
    <xf numFmtId="174" fontId="12" fillId="0" borderId="10" xfId="260" applyNumberFormat="1" applyFont="1" applyFill="1" applyBorder="1" applyAlignment="1">
      <alignment horizontal="right" vertical="center" wrapText="1"/>
    </xf>
    <xf numFmtId="0" fontId="9" fillId="0" borderId="13" xfId="519" applyFont="1" applyFill="1" applyBorder="1" applyAlignment="1">
      <alignment horizontal="center" vertical="center" wrapText="1"/>
    </xf>
    <xf numFmtId="0" fontId="9" fillId="0" borderId="30" xfId="519" applyFont="1" applyFill="1" applyBorder="1" applyAlignment="1">
      <alignment horizontal="center" vertical="center" wrapText="1"/>
    </xf>
    <xf numFmtId="0" fontId="9" fillId="0" borderId="17" xfId="519" applyFont="1" applyFill="1" applyBorder="1" applyAlignment="1">
      <alignment horizontal="center" vertical="center" wrapText="1"/>
    </xf>
    <xf numFmtId="0" fontId="9" fillId="0" borderId="134" xfId="519" applyFont="1" applyFill="1" applyBorder="1" applyAlignment="1">
      <alignment horizontal="center" vertical="center" wrapText="1"/>
    </xf>
    <xf numFmtId="0" fontId="9" fillId="0" borderId="135" xfId="519" applyFont="1" applyFill="1" applyBorder="1" applyAlignment="1">
      <alignment horizontal="center" vertical="center" wrapText="1"/>
    </xf>
    <xf numFmtId="0" fontId="9" fillId="0" borderId="133" xfId="519" applyFont="1" applyFill="1" applyBorder="1" applyAlignment="1">
      <alignment horizontal="center" vertical="center" wrapText="1"/>
    </xf>
    <xf numFmtId="0" fontId="12" fillId="0" borderId="13" xfId="519" applyFont="1" applyFill="1" applyBorder="1" applyAlignment="1">
      <alignment horizontal="center" vertical="center" wrapText="1"/>
    </xf>
    <xf numFmtId="0" fontId="12" fillId="0" borderId="30" xfId="519" applyFont="1" applyFill="1" applyBorder="1" applyAlignment="1">
      <alignment horizontal="center" vertical="center" wrapText="1"/>
    </xf>
    <xf numFmtId="0" fontId="12" fillId="0" borderId="17" xfId="519" applyFont="1" applyFill="1" applyBorder="1" applyAlignment="1">
      <alignment horizontal="center" vertical="center" wrapText="1"/>
    </xf>
    <xf numFmtId="0" fontId="12" fillId="0" borderId="14" xfId="519" applyFont="1" applyFill="1" applyBorder="1" applyAlignment="1">
      <alignment horizontal="center" vertical="center" wrapText="1"/>
    </xf>
    <xf numFmtId="0" fontId="12" fillId="0" borderId="0" xfId="519" applyFont="1" applyFill="1" applyBorder="1" applyAlignment="1">
      <alignment horizontal="center" vertical="center" wrapText="1"/>
    </xf>
    <xf numFmtId="0" fontId="12" fillId="0" borderId="16" xfId="519" applyFont="1" applyFill="1" applyBorder="1" applyAlignment="1">
      <alignment horizontal="center" vertical="center" wrapText="1"/>
    </xf>
    <xf numFmtId="0" fontId="12" fillId="0" borderId="15" xfId="519" applyFont="1" applyFill="1" applyBorder="1" applyAlignment="1">
      <alignment horizontal="center" vertical="center" wrapText="1"/>
    </xf>
    <xf numFmtId="0" fontId="12" fillId="0" borderId="49" xfId="519" applyFont="1" applyFill="1" applyBorder="1" applyAlignment="1">
      <alignment horizontal="center" vertical="center" wrapText="1"/>
    </xf>
    <xf numFmtId="0" fontId="12" fillId="0" borderId="18" xfId="519" applyFont="1" applyFill="1" applyBorder="1" applyAlignment="1">
      <alignment horizontal="center" vertical="center" wrapText="1"/>
    </xf>
    <xf numFmtId="0" fontId="17" fillId="0" borderId="0" xfId="519" applyFont="1" applyFill="1" applyBorder="1" applyAlignment="1">
      <alignment horizontal="center" vertical="center" wrapText="1"/>
    </xf>
    <xf numFmtId="195" fontId="17" fillId="0" borderId="0" xfId="348" applyNumberFormat="1" applyFont="1" applyFill="1" applyBorder="1" applyAlignment="1">
      <alignment horizontal="right" vertical="center"/>
    </xf>
    <xf numFmtId="0" fontId="12" fillId="0" borderId="10" xfId="519" applyFont="1" applyFill="1" applyBorder="1" applyAlignment="1">
      <alignment horizontal="justify" vertical="center" wrapText="1"/>
    </xf>
    <xf numFmtId="0" fontId="17" fillId="0" borderId="10" xfId="519" applyFont="1" applyFill="1" applyBorder="1" applyAlignment="1">
      <alignment horizontal="justify" vertical="center" wrapText="1"/>
    </xf>
    <xf numFmtId="4" fontId="9" fillId="51" borderId="19" xfId="515" applyNumberFormat="1" applyFont="1" applyFill="1" applyBorder="1" applyAlignment="1">
      <alignment horizontal="center" vertical="center" wrapText="1"/>
    </xf>
    <xf numFmtId="4" fontId="9" fillId="51" borderId="11" xfId="515" applyNumberFormat="1" applyFont="1" applyFill="1" applyBorder="1" applyAlignment="1">
      <alignment horizontal="center" vertical="center" wrapText="1"/>
    </xf>
    <xf numFmtId="177" fontId="9" fillId="53" borderId="19" xfId="519" applyNumberFormat="1" applyFont="1" applyFill="1" applyBorder="1" applyAlignment="1">
      <alignment horizontal="right" vertical="center" wrapText="1"/>
    </xf>
    <xf numFmtId="177" fontId="9" fillId="53" borderId="12" xfId="519" applyNumberFormat="1" applyFont="1" applyFill="1" applyBorder="1" applyAlignment="1">
      <alignment horizontal="right" vertical="center" wrapText="1"/>
    </xf>
    <xf numFmtId="177" fontId="9" fillId="53" borderId="11" xfId="519" applyNumberFormat="1" applyFont="1" applyFill="1" applyBorder="1" applyAlignment="1">
      <alignment horizontal="right" vertical="center" wrapText="1"/>
    </xf>
    <xf numFmtId="174" fontId="9" fillId="53" borderId="10" xfId="263" applyNumberFormat="1" applyFont="1" applyFill="1" applyBorder="1" applyAlignment="1">
      <alignment horizontal="right" vertical="center" wrapText="1"/>
    </xf>
    <xf numFmtId="0" fontId="9" fillId="53" borderId="19" xfId="519" applyFont="1" applyFill="1" applyBorder="1" applyAlignment="1">
      <alignment horizontal="center" vertical="center" wrapText="1"/>
    </xf>
    <xf numFmtId="0" fontId="9" fillId="53" borderId="12" xfId="519" applyFont="1" applyFill="1" applyBorder="1" applyAlignment="1">
      <alignment horizontal="center" vertical="center" wrapText="1"/>
    </xf>
    <xf numFmtId="0" fontId="9" fillId="53" borderId="11" xfId="519" applyFont="1" applyFill="1" applyBorder="1" applyAlignment="1">
      <alignment horizontal="center" vertical="center" wrapText="1"/>
    </xf>
    <xf numFmtId="180" fontId="12" fillId="0" borderId="10" xfId="260" applyNumberFormat="1" applyFont="1" applyFill="1" applyBorder="1" applyAlignment="1">
      <alignment horizontal="right" vertical="center" wrapText="1"/>
    </xf>
    <xf numFmtId="0" fontId="19" fillId="0" borderId="30" xfId="0" applyFont="1" applyFill="1" applyBorder="1" applyAlignment="1">
      <alignment horizontal="center" vertical="center"/>
    </xf>
    <xf numFmtId="0" fontId="19" fillId="0" borderId="17" xfId="0" applyFont="1" applyFill="1" applyBorder="1" applyAlignment="1">
      <alignment horizontal="center" vertical="center"/>
    </xf>
    <xf numFmtId="0" fontId="17" fillId="0" borderId="10" xfId="519" applyFont="1" applyFill="1" applyBorder="1" applyAlignment="1">
      <alignment horizontal="center" vertical="center" wrapText="1"/>
    </xf>
    <xf numFmtId="180" fontId="17" fillId="0" borderId="10" xfId="348" applyNumberFormat="1" applyFont="1" applyFill="1" applyBorder="1" applyAlignment="1">
      <alignment horizontal="right" vertical="center"/>
    </xf>
    <xf numFmtId="195" fontId="17" fillId="0" borderId="10" xfId="348" applyNumberFormat="1" applyFont="1" applyFill="1" applyBorder="1" applyAlignment="1">
      <alignment horizontal="right" vertical="center"/>
    </xf>
    <xf numFmtId="0" fontId="16" fillId="0" borderId="31" xfId="0" applyFont="1" applyFill="1" applyBorder="1" applyAlignment="1">
      <alignment horizontal="center" vertical="center"/>
    </xf>
    <xf numFmtId="0" fontId="16" fillId="0" borderId="47" xfId="0" applyFont="1" applyFill="1" applyBorder="1" applyAlignment="1">
      <alignment horizontal="center" vertical="center"/>
    </xf>
    <xf numFmtId="0" fontId="16" fillId="0" borderId="46" xfId="0" applyFont="1" applyFill="1" applyBorder="1" applyAlignment="1">
      <alignment horizontal="center" vertical="center"/>
    </xf>
    <xf numFmtId="0" fontId="17" fillId="38" borderId="10" xfId="519" applyFont="1" applyFill="1" applyBorder="1" applyAlignment="1">
      <alignment horizontal="center" vertical="center"/>
    </xf>
    <xf numFmtId="195" fontId="17" fillId="38" borderId="10" xfId="519" applyNumberFormat="1" applyFont="1" applyFill="1" applyBorder="1" applyAlignment="1">
      <alignment horizontal="center" vertical="center" wrapText="1"/>
    </xf>
    <xf numFmtId="176" fontId="17" fillId="38" borderId="10" xfId="519" applyNumberFormat="1" applyFont="1" applyFill="1" applyBorder="1" applyAlignment="1">
      <alignment horizontal="center" vertical="center" wrapText="1"/>
    </xf>
    <xf numFmtId="180" fontId="17" fillId="0" borderId="19" xfId="348" applyNumberFormat="1" applyFont="1" applyFill="1" applyBorder="1" applyAlignment="1">
      <alignment horizontal="right" vertical="center"/>
    </xf>
    <xf numFmtId="180" fontId="17" fillId="0" borderId="11" xfId="348" applyNumberFormat="1" applyFont="1" applyFill="1" applyBorder="1" applyAlignment="1">
      <alignment horizontal="right" vertical="center"/>
    </xf>
    <xf numFmtId="0" fontId="17" fillId="0" borderId="19" xfId="519" applyFont="1" applyFill="1" applyBorder="1" applyAlignment="1">
      <alignment horizontal="center" vertical="center" wrapText="1"/>
    </xf>
    <xf numFmtId="0" fontId="17" fillId="0" borderId="12" xfId="519" applyFont="1" applyFill="1" applyBorder="1" applyAlignment="1">
      <alignment horizontal="center" vertical="center" wrapText="1"/>
    </xf>
    <xf numFmtId="0" fontId="17" fillId="0" borderId="11" xfId="519" applyFont="1" applyFill="1" applyBorder="1" applyAlignment="1">
      <alignment horizontal="center" vertical="center" wrapText="1"/>
    </xf>
    <xf numFmtId="0" fontId="17" fillId="0" borderId="19" xfId="519" applyFont="1" applyFill="1" applyBorder="1" applyAlignment="1">
      <alignment vertical="center" wrapText="1"/>
    </xf>
    <xf numFmtId="0" fontId="17" fillId="0" borderId="12" xfId="519" applyFont="1" applyFill="1" applyBorder="1" applyAlignment="1">
      <alignment vertical="center" wrapText="1"/>
    </xf>
    <xf numFmtId="0" fontId="17" fillId="0" borderId="11" xfId="519" applyFont="1" applyFill="1" applyBorder="1" applyAlignment="1">
      <alignment vertical="center" wrapText="1"/>
    </xf>
    <xf numFmtId="4" fontId="12" fillId="0" borderId="19" xfId="515" applyNumberFormat="1" applyFont="1" applyFill="1" applyBorder="1" applyAlignment="1">
      <alignment horizontal="center" vertical="center" wrapText="1"/>
    </xf>
    <xf numFmtId="4" fontId="12" fillId="0" borderId="11" xfId="515" applyNumberFormat="1" applyFont="1" applyFill="1" applyBorder="1" applyAlignment="1">
      <alignment horizontal="center" vertical="center" wrapText="1"/>
    </xf>
    <xf numFmtId="0" fontId="17" fillId="0" borderId="12" xfId="515" applyFont="1" applyFill="1" applyBorder="1" applyAlignment="1">
      <alignment horizontal="center" vertical="center"/>
    </xf>
    <xf numFmtId="0" fontId="17" fillId="38" borderId="19" xfId="515" applyFont="1" applyFill="1" applyBorder="1" applyAlignment="1">
      <alignment horizontal="center" vertical="center"/>
    </xf>
    <xf numFmtId="0" fontId="17" fillId="38" borderId="12" xfId="515" applyFont="1" applyFill="1" applyBorder="1" applyAlignment="1">
      <alignment horizontal="center" vertical="center"/>
    </xf>
    <xf numFmtId="0" fontId="17" fillId="38" borderId="11" xfId="515" applyFont="1" applyFill="1" applyBorder="1" applyAlignment="1">
      <alignment horizontal="center" vertical="center"/>
    </xf>
    <xf numFmtId="0" fontId="17" fillId="38" borderId="12" xfId="519" applyFont="1" applyFill="1" applyBorder="1" applyAlignment="1">
      <alignment horizontal="center" vertical="center"/>
    </xf>
    <xf numFmtId="0" fontId="17" fillId="38" borderId="11" xfId="519" applyFont="1" applyFill="1" applyBorder="1" applyAlignment="1">
      <alignment horizontal="center" vertical="center"/>
    </xf>
    <xf numFmtId="0" fontId="9" fillId="0" borderId="19" xfId="519" applyFont="1" applyFill="1" applyBorder="1" applyAlignment="1">
      <alignment horizontal="left" vertical="center"/>
    </xf>
    <xf numFmtId="0" fontId="9" fillId="0" borderId="12" xfId="519" applyFont="1" applyFill="1" applyBorder="1" applyAlignment="1">
      <alignment horizontal="left" vertical="center"/>
    </xf>
    <xf numFmtId="0" fontId="9" fillId="0" borderId="11" xfId="519" applyFont="1" applyFill="1" applyBorder="1" applyAlignment="1">
      <alignment horizontal="left" vertical="center"/>
    </xf>
    <xf numFmtId="0" fontId="17" fillId="0" borderId="10" xfId="519" applyFont="1" applyFill="1" applyBorder="1" applyAlignment="1">
      <alignment horizontal="center" vertical="center"/>
    </xf>
    <xf numFmtId="0" fontId="9" fillId="0" borderId="13" xfId="519" applyFont="1" applyFill="1" applyBorder="1" applyAlignment="1">
      <alignment horizontal="left" vertical="center" wrapText="1"/>
    </xf>
    <xf numFmtId="0" fontId="9" fillId="0" borderId="30" xfId="519" applyFont="1" applyFill="1" applyBorder="1" applyAlignment="1">
      <alignment horizontal="left" vertical="center" wrapText="1"/>
    </xf>
    <xf numFmtId="0" fontId="9" fillId="0" borderId="17" xfId="519" applyFont="1" applyFill="1" applyBorder="1" applyAlignment="1">
      <alignment horizontal="left" vertical="center" wrapText="1"/>
    </xf>
    <xf numFmtId="180" fontId="9" fillId="0" borderId="10" xfId="260" applyNumberFormat="1" applyFont="1" applyFill="1" applyBorder="1" applyAlignment="1">
      <alignment horizontal="right" vertical="center" wrapText="1"/>
    </xf>
    <xf numFmtId="0" fontId="17" fillId="38" borderId="46" xfId="0" applyFont="1" applyFill="1" applyBorder="1" applyAlignment="1">
      <alignment horizontal="center" vertical="center"/>
    </xf>
    <xf numFmtId="0" fontId="17" fillId="38" borderId="46" xfId="0" applyFont="1" applyFill="1" applyBorder="1" applyAlignment="1">
      <alignment horizontal="center" vertical="center" wrapText="1"/>
    </xf>
    <xf numFmtId="181" fontId="17" fillId="38" borderId="46" xfId="260" applyNumberFormat="1" applyFont="1" applyFill="1" applyBorder="1" applyAlignment="1">
      <alignment horizontal="center" vertical="center" wrapText="1"/>
    </xf>
    <xf numFmtId="0" fontId="17" fillId="38" borderId="46" xfId="519" applyFont="1" applyFill="1" applyBorder="1" applyAlignment="1">
      <alignment horizontal="center" vertical="center"/>
    </xf>
    <xf numFmtId="0" fontId="17" fillId="0" borderId="10" xfId="0" applyFont="1" applyFill="1" applyBorder="1" applyAlignment="1">
      <alignment horizontal="left" vertical="center" wrapText="1"/>
    </xf>
    <xf numFmtId="0" fontId="9" fillId="0" borderId="10" xfId="519" applyFont="1" applyFill="1" applyBorder="1" applyAlignment="1">
      <alignment vertical="center" wrapText="1"/>
    </xf>
    <xf numFmtId="2" fontId="9" fillId="51" borderId="19" xfId="515" applyNumberFormat="1" applyFont="1" applyFill="1" applyBorder="1" applyAlignment="1">
      <alignment horizontal="center" vertical="center" wrapText="1"/>
    </xf>
    <xf numFmtId="2" fontId="9" fillId="51" borderId="11" xfId="515" applyNumberFormat="1" applyFont="1" applyFill="1" applyBorder="1" applyAlignment="1">
      <alignment horizontal="center" vertical="center" wrapText="1"/>
    </xf>
    <xf numFmtId="0" fontId="12" fillId="0" borderId="15" xfId="519" applyFont="1" applyFill="1" applyBorder="1" applyAlignment="1">
      <alignment horizontal="left" vertical="center"/>
    </xf>
    <xf numFmtId="0" fontId="12" fillId="0" borderId="49" xfId="519" applyFont="1" applyFill="1" applyBorder="1" applyAlignment="1">
      <alignment horizontal="left" vertical="center"/>
    </xf>
    <xf numFmtId="0" fontId="12" fillId="0" borderId="18" xfId="519" applyFont="1" applyFill="1" applyBorder="1" applyAlignment="1">
      <alignment horizontal="left" vertical="center"/>
    </xf>
    <xf numFmtId="0" fontId="16" fillId="0" borderId="32" xfId="0" applyFont="1" applyBorder="1" applyAlignment="1">
      <alignment horizontal="center" vertical="center"/>
    </xf>
    <xf numFmtId="0" fontId="16" fillId="0" borderId="34" xfId="0" applyFont="1" applyBorder="1" applyAlignment="1">
      <alignment horizontal="center" vertical="center"/>
    </xf>
    <xf numFmtId="0" fontId="16" fillId="0" borderId="62" xfId="0" applyFont="1" applyBorder="1" applyAlignment="1">
      <alignment horizontal="center" vertical="center"/>
    </xf>
    <xf numFmtId="0" fontId="16" fillId="0" borderId="33" xfId="0" applyFont="1" applyBorder="1" applyAlignment="1">
      <alignment horizontal="center" vertical="center"/>
    </xf>
    <xf numFmtId="0" fontId="16" fillId="0" borderId="10" xfId="0" applyFont="1" applyBorder="1" applyAlignment="1">
      <alignment horizontal="center" vertical="center"/>
    </xf>
    <xf numFmtId="0" fontId="16" fillId="0" borderId="59" xfId="0" applyFont="1" applyBorder="1" applyAlignment="1">
      <alignment horizontal="center" vertical="center"/>
    </xf>
    <xf numFmtId="0" fontId="17" fillId="0" borderId="45" xfId="0" applyFont="1" applyBorder="1" applyAlignment="1">
      <alignment horizontal="center" vertical="center"/>
    </xf>
    <xf numFmtId="0" fontId="17" fillId="0" borderId="36" xfId="0" applyFont="1" applyBorder="1" applyAlignment="1">
      <alignment horizontal="center" vertical="center"/>
    </xf>
    <xf numFmtId="0" fontId="17" fillId="0" borderId="53" xfId="0" applyFont="1" applyBorder="1" applyAlignment="1">
      <alignment horizontal="center" vertical="center"/>
    </xf>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0" fillId="0" borderId="93" xfId="0" applyBorder="1" applyAlignment="1">
      <alignment horizontal="center" vertical="center" wrapText="1"/>
    </xf>
    <xf numFmtId="0" fontId="17" fillId="0" borderId="21" xfId="0" applyFont="1" applyBorder="1" applyAlignment="1">
      <alignment horizontal="center" vertical="center" wrapText="1"/>
    </xf>
    <xf numFmtId="0" fontId="17" fillId="0" borderId="22" xfId="0" applyFont="1" applyBorder="1" applyAlignment="1">
      <alignment horizontal="center" vertical="center" wrapText="1"/>
    </xf>
    <xf numFmtId="0" fontId="17" fillId="0" borderId="52" xfId="0" applyFont="1" applyBorder="1" applyAlignment="1">
      <alignment horizontal="center" vertical="center" wrapText="1"/>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62" xfId="0" applyBorder="1" applyAlignment="1">
      <alignment horizontal="center" vertical="center"/>
    </xf>
    <xf numFmtId="0" fontId="0" fillId="0" borderId="33" xfId="0" applyBorder="1" applyAlignment="1">
      <alignment horizontal="center" vertical="center"/>
    </xf>
    <xf numFmtId="0" fontId="0" fillId="0" borderId="10" xfId="0" applyBorder="1" applyAlignment="1">
      <alignment horizontal="center" vertical="center"/>
    </xf>
    <xf numFmtId="0" fontId="0" fillId="0" borderId="59" xfId="0" applyBorder="1" applyAlignment="1">
      <alignment horizontal="center" vertical="center"/>
    </xf>
    <xf numFmtId="0" fontId="0" fillId="0" borderId="45" xfId="0" applyBorder="1" applyAlignment="1">
      <alignment horizontal="center" vertical="center"/>
    </xf>
    <xf numFmtId="0" fontId="0" fillId="0" borderId="36" xfId="0" applyBorder="1" applyAlignment="1">
      <alignment horizontal="center" vertical="center"/>
    </xf>
    <xf numFmtId="0" fontId="0" fillId="0" borderId="53" xfId="0" applyBorder="1" applyAlignment="1">
      <alignment horizontal="center" vertical="center"/>
    </xf>
    <xf numFmtId="0" fontId="17" fillId="53" borderId="10" xfId="519" applyFont="1" applyFill="1" applyBorder="1" applyAlignment="1">
      <alignment horizontal="center" vertical="center" wrapText="1"/>
    </xf>
    <xf numFmtId="180" fontId="17" fillId="53" borderId="10" xfId="348" applyNumberFormat="1" applyFont="1" applyFill="1" applyBorder="1" applyAlignment="1">
      <alignment horizontal="right" vertical="center"/>
    </xf>
    <xf numFmtId="0" fontId="17" fillId="53" borderId="10" xfId="519" applyFont="1" applyFill="1" applyBorder="1" applyAlignment="1">
      <alignment horizontal="justify" vertical="center" wrapText="1"/>
    </xf>
    <xf numFmtId="2" fontId="12" fillId="51" borderId="19" xfId="515" applyNumberFormat="1" applyFont="1" applyFill="1" applyBorder="1" applyAlignment="1">
      <alignment horizontal="center" vertical="center" wrapText="1"/>
    </xf>
    <xf numFmtId="2" fontId="12" fillId="51" borderId="11" xfId="515" applyNumberFormat="1" applyFont="1" applyFill="1" applyBorder="1" applyAlignment="1">
      <alignment horizontal="center" vertical="center" wrapText="1"/>
    </xf>
    <xf numFmtId="0" fontId="17" fillId="0" borderId="19" xfId="519" applyFont="1" applyFill="1" applyBorder="1" applyAlignment="1">
      <alignment horizontal="justify" vertical="center"/>
    </xf>
    <xf numFmtId="0" fontId="17" fillId="0" borderId="12" xfId="519" applyFont="1" applyFill="1" applyBorder="1" applyAlignment="1">
      <alignment horizontal="justify" vertical="center"/>
    </xf>
    <xf numFmtId="0" fontId="17" fillId="0" borderId="11" xfId="519" applyFont="1" applyFill="1" applyBorder="1" applyAlignment="1">
      <alignment horizontal="justify" vertical="center"/>
    </xf>
    <xf numFmtId="180" fontId="9" fillId="53" borderId="10" xfId="263" applyNumberFormat="1" applyFont="1" applyFill="1" applyBorder="1" applyAlignment="1">
      <alignment horizontal="right" vertical="center" wrapText="1"/>
    </xf>
    <xf numFmtId="0" fontId="17" fillId="53" borderId="46" xfId="519" applyFont="1" applyFill="1" applyBorder="1" applyAlignment="1">
      <alignment horizontal="center" vertical="center" wrapText="1"/>
    </xf>
    <xf numFmtId="180" fontId="17" fillId="53" borderId="46" xfId="348" applyNumberFormat="1" applyFont="1" applyFill="1" applyBorder="1" applyAlignment="1">
      <alignment horizontal="right" vertical="center"/>
    </xf>
    <xf numFmtId="0" fontId="19" fillId="53" borderId="49" xfId="0" applyFont="1" applyFill="1" applyBorder="1" applyAlignment="1">
      <alignment horizontal="center" vertical="center"/>
    </xf>
    <xf numFmtId="0" fontId="19" fillId="0" borderId="49" xfId="0" applyFont="1" applyFill="1" applyBorder="1" applyAlignment="1">
      <alignment horizontal="center" vertical="center"/>
    </xf>
    <xf numFmtId="0" fontId="19" fillId="53" borderId="0" xfId="0" applyFont="1" applyFill="1" applyBorder="1" applyAlignment="1">
      <alignment horizontal="center" vertical="center"/>
    </xf>
    <xf numFmtId="0" fontId="19" fillId="53" borderId="16" xfId="0" applyFont="1" applyFill="1" applyBorder="1" applyAlignment="1">
      <alignment horizontal="center" vertical="center"/>
    </xf>
    <xf numFmtId="0" fontId="9" fillId="0" borderId="19" xfId="519" applyFont="1" applyFill="1" applyBorder="1" applyAlignment="1">
      <alignment horizontal="center" vertical="center" wrapText="1"/>
    </xf>
    <xf numFmtId="0" fontId="9" fillId="0" borderId="12" xfId="519" applyFont="1" applyFill="1" applyBorder="1" applyAlignment="1">
      <alignment horizontal="center" vertical="center" wrapText="1"/>
    </xf>
    <xf numFmtId="0" fontId="9" fillId="0" borderId="11" xfId="519" applyFont="1" applyFill="1" applyBorder="1" applyAlignment="1">
      <alignment horizontal="center" vertical="center" wrapText="1"/>
    </xf>
    <xf numFmtId="0" fontId="9" fillId="53" borderId="13" xfId="519" applyFont="1" applyFill="1" applyBorder="1" applyAlignment="1">
      <alignment horizontal="left" vertical="center"/>
    </xf>
    <xf numFmtId="0" fontId="9" fillId="53" borderId="30" xfId="519" applyFont="1" applyFill="1" applyBorder="1" applyAlignment="1">
      <alignment horizontal="left" vertical="center"/>
    </xf>
    <xf numFmtId="0" fontId="9" fillId="53" borderId="17" xfId="519" applyFont="1" applyFill="1" applyBorder="1" applyAlignment="1">
      <alignment horizontal="left" vertical="center"/>
    </xf>
    <xf numFmtId="0" fontId="9" fillId="53" borderId="15" xfId="519" applyFont="1" applyFill="1" applyBorder="1" applyAlignment="1">
      <alignment horizontal="left" vertical="center"/>
    </xf>
    <xf numFmtId="0" fontId="9" fillId="53" borderId="49" xfId="519" applyFont="1" applyFill="1" applyBorder="1" applyAlignment="1">
      <alignment horizontal="left" vertical="center"/>
    </xf>
    <xf numFmtId="0" fontId="9" fillId="53" borderId="18" xfId="519" applyFont="1" applyFill="1" applyBorder="1" applyAlignment="1">
      <alignment horizontal="left" vertical="center"/>
    </xf>
    <xf numFmtId="0" fontId="17" fillId="0" borderId="19" xfId="0" applyFont="1" applyFill="1" applyBorder="1" applyAlignment="1">
      <alignment horizontal="left" vertical="center" wrapText="1"/>
    </xf>
    <xf numFmtId="0" fontId="17" fillId="0" borderId="12" xfId="0" applyFont="1" applyFill="1" applyBorder="1" applyAlignment="1">
      <alignment horizontal="left" vertical="center" wrapText="1"/>
    </xf>
    <xf numFmtId="0" fontId="17" fillId="0" borderId="11" xfId="0" applyFont="1" applyFill="1" applyBorder="1" applyAlignment="1">
      <alignment horizontal="left" vertical="center" wrapText="1"/>
    </xf>
    <xf numFmtId="0" fontId="9" fillId="53" borderId="30" xfId="519" applyFont="1" applyFill="1" applyBorder="1" applyAlignment="1">
      <alignment horizontal="left" vertical="center" wrapText="1"/>
    </xf>
    <xf numFmtId="0" fontId="9" fillId="53" borderId="0" xfId="519" applyFont="1" applyFill="1" applyBorder="1" applyAlignment="1">
      <alignment horizontal="left" vertical="center" wrapText="1"/>
    </xf>
    <xf numFmtId="0" fontId="9" fillId="53" borderId="49" xfId="519" applyFont="1" applyFill="1" applyBorder="1" applyAlignment="1">
      <alignment horizontal="left" vertical="center" wrapText="1"/>
    </xf>
    <xf numFmtId="0" fontId="9" fillId="53" borderId="13" xfId="519" applyFont="1" applyFill="1" applyBorder="1" applyAlignment="1">
      <alignment horizontal="center" vertical="center" wrapText="1"/>
    </xf>
    <xf numFmtId="0" fontId="9" fillId="53" borderId="30" xfId="519" applyFont="1" applyFill="1" applyBorder="1" applyAlignment="1">
      <alignment horizontal="center" vertical="center" wrapText="1"/>
    </xf>
    <xf numFmtId="0" fontId="9" fillId="53" borderId="17" xfId="519" applyFont="1" applyFill="1" applyBorder="1" applyAlignment="1">
      <alignment horizontal="center" vertical="center" wrapText="1"/>
    </xf>
    <xf numFmtId="0" fontId="9" fillId="53" borderId="14" xfId="519" applyFont="1" applyFill="1" applyBorder="1" applyAlignment="1">
      <alignment horizontal="center" vertical="center" wrapText="1"/>
    </xf>
    <xf numFmtId="0" fontId="9" fillId="53" borderId="0" xfId="519" applyFont="1" applyFill="1" applyBorder="1" applyAlignment="1">
      <alignment horizontal="center" vertical="center" wrapText="1"/>
    </xf>
    <xf numFmtId="0" fontId="9" fillId="53" borderId="16" xfId="519" applyFont="1" applyFill="1" applyBorder="1" applyAlignment="1">
      <alignment horizontal="center" vertical="center" wrapText="1"/>
    </xf>
    <xf numFmtId="0" fontId="9" fillId="53" borderId="15" xfId="519" applyFont="1" applyFill="1" applyBorder="1" applyAlignment="1">
      <alignment horizontal="center" vertical="center" wrapText="1"/>
    </xf>
    <xf numFmtId="0" fontId="9" fillId="53" borderId="49" xfId="519" applyFont="1" applyFill="1" applyBorder="1" applyAlignment="1">
      <alignment horizontal="center" vertical="center" wrapText="1"/>
    </xf>
    <xf numFmtId="0" fontId="9" fillId="53" borderId="18" xfId="519" applyFont="1" applyFill="1" applyBorder="1" applyAlignment="1">
      <alignment horizontal="center" vertical="center" wrapText="1"/>
    </xf>
    <xf numFmtId="0" fontId="17" fillId="53" borderId="31" xfId="519" applyFont="1" applyFill="1" applyBorder="1" applyAlignment="1">
      <alignment horizontal="center" vertical="center" wrapText="1"/>
    </xf>
    <xf numFmtId="0" fontId="17" fillId="53" borderId="47" xfId="519" applyFont="1" applyFill="1" applyBorder="1" applyAlignment="1">
      <alignment horizontal="center" vertical="center" wrapText="1"/>
    </xf>
    <xf numFmtId="174" fontId="17" fillId="0" borderId="10" xfId="260" applyNumberFormat="1" applyFont="1" applyFill="1" applyBorder="1" applyAlignment="1">
      <alignment horizontal="right" vertical="center" wrapText="1"/>
    </xf>
    <xf numFmtId="196" fontId="17" fillId="0" borderId="19" xfId="347" applyNumberFormat="1" applyFont="1" applyFill="1" applyBorder="1" applyAlignment="1">
      <alignment horizontal="center" vertical="center"/>
    </xf>
    <xf numFmtId="196" fontId="17" fillId="0" borderId="12" xfId="347" applyNumberFormat="1" applyFont="1" applyFill="1" applyBorder="1" applyAlignment="1">
      <alignment horizontal="center" vertical="center"/>
    </xf>
    <xf numFmtId="196" fontId="17" fillId="0" borderId="11" xfId="347" applyNumberFormat="1" applyFont="1" applyFill="1" applyBorder="1" applyAlignment="1">
      <alignment horizontal="center" vertical="center"/>
    </xf>
    <xf numFmtId="0" fontId="17" fillId="0" borderId="10" xfId="515" applyFont="1" applyFill="1" applyBorder="1" applyAlignment="1">
      <alignment horizontal="center" vertical="center"/>
    </xf>
    <xf numFmtId="0" fontId="17" fillId="0" borderId="19" xfId="0" applyFont="1" applyFill="1" applyBorder="1" applyAlignment="1">
      <alignment vertical="center"/>
    </xf>
    <xf numFmtId="0" fontId="17" fillId="0" borderId="12" xfId="0" applyFont="1" applyFill="1" applyBorder="1" applyAlignment="1">
      <alignment vertical="center"/>
    </xf>
    <xf numFmtId="0" fontId="17" fillId="0" borderId="11" xfId="0" applyFont="1" applyFill="1" applyBorder="1" applyAlignment="1">
      <alignment vertical="center"/>
    </xf>
    <xf numFmtId="0" fontId="12" fillId="0" borderId="10" xfId="519" applyFont="1" applyFill="1" applyBorder="1" applyAlignment="1">
      <alignment vertical="center" wrapText="1"/>
    </xf>
    <xf numFmtId="174" fontId="12" fillId="0" borderId="19" xfId="260" applyNumberFormat="1" applyFont="1" applyFill="1" applyBorder="1" applyAlignment="1">
      <alignment horizontal="right" vertical="center" wrapText="1"/>
    </xf>
    <xf numFmtId="174" fontId="12" fillId="0" borderId="11" xfId="260" applyNumberFormat="1" applyFont="1" applyFill="1" applyBorder="1" applyAlignment="1">
      <alignment horizontal="right" vertical="center" wrapText="1"/>
    </xf>
    <xf numFmtId="0" fontId="133" fillId="0" borderId="30" xfId="518" applyFont="1" applyFill="1" applyBorder="1" applyAlignment="1">
      <alignment horizontal="center" vertical="center" wrapText="1"/>
    </xf>
    <xf numFmtId="180" fontId="17" fillId="0" borderId="10" xfId="260" applyNumberFormat="1" applyFont="1" applyFill="1" applyBorder="1" applyAlignment="1">
      <alignment horizontal="right" vertical="center" wrapText="1"/>
    </xf>
    <xf numFmtId="0" fontId="19" fillId="0" borderId="13" xfId="0" applyFont="1" applyFill="1" applyBorder="1" applyAlignment="1">
      <alignment horizontal="center" vertical="center"/>
    </xf>
    <xf numFmtId="0" fontId="19" fillId="0" borderId="14"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16" xfId="0" applyFont="1" applyFill="1" applyBorder="1" applyAlignment="1">
      <alignment horizontal="center" vertical="center"/>
    </xf>
    <xf numFmtId="0" fontId="19" fillId="0" borderId="15" xfId="0" applyFont="1" applyFill="1" applyBorder="1" applyAlignment="1">
      <alignment horizontal="center" vertical="center"/>
    </xf>
    <xf numFmtId="0" fontId="19" fillId="0" borderId="135" xfId="0" applyFont="1" applyFill="1" applyBorder="1" applyAlignment="1">
      <alignment horizontal="center" vertical="center"/>
    </xf>
    <xf numFmtId="0" fontId="19" fillId="0" borderId="18" xfId="0" applyFont="1" applyFill="1" applyBorder="1" applyAlignment="1">
      <alignment horizontal="center" vertical="center"/>
    </xf>
    <xf numFmtId="4" fontId="12" fillId="0" borderId="49" xfId="515" applyNumberFormat="1" applyFont="1" applyFill="1" applyBorder="1" applyAlignment="1">
      <alignment horizontal="center" vertical="center" wrapText="1"/>
    </xf>
    <xf numFmtId="177" fontId="12" fillId="0" borderId="49" xfId="519" applyNumberFormat="1" applyFont="1" applyFill="1" applyBorder="1" applyAlignment="1">
      <alignment horizontal="right" vertical="center" wrapText="1"/>
    </xf>
    <xf numFmtId="180" fontId="12" fillId="0" borderId="49" xfId="260" applyNumberFormat="1" applyFont="1" applyFill="1" applyBorder="1" applyAlignment="1">
      <alignment horizontal="right" vertical="center" wrapText="1"/>
    </xf>
    <xf numFmtId="180" fontId="12" fillId="0" borderId="18" xfId="260" applyNumberFormat="1" applyFont="1" applyFill="1" applyBorder="1" applyAlignment="1">
      <alignment horizontal="right" vertical="center" wrapText="1"/>
    </xf>
    <xf numFmtId="0" fontId="12" fillId="0" borderId="12" xfId="519" applyFont="1" applyFill="1" applyBorder="1" applyAlignment="1">
      <alignment horizontal="center" vertical="center" wrapText="1"/>
    </xf>
    <xf numFmtId="0" fontId="12" fillId="0" borderId="11" xfId="519" applyFont="1" applyFill="1" applyBorder="1" applyAlignment="1">
      <alignment horizontal="center" vertical="center" wrapText="1"/>
    </xf>
    <xf numFmtId="231" fontId="0" fillId="0" borderId="34" xfId="0" applyNumberFormat="1" applyBorder="1" applyAlignment="1">
      <alignment horizontal="center" vertical="center"/>
    </xf>
    <xf numFmtId="231" fontId="0" fillId="0" borderId="62" xfId="0" applyNumberFormat="1" applyBorder="1" applyAlignment="1">
      <alignment horizontal="center" vertical="center"/>
    </xf>
    <xf numFmtId="0" fontId="21" fillId="0" borderId="45" xfId="621" applyFont="1" applyFill="1" applyBorder="1" applyAlignment="1">
      <alignment horizontal="center" vertical="center"/>
    </xf>
    <xf numFmtId="0" fontId="21" fillId="0" borderId="36" xfId="621" applyFont="1" applyFill="1" applyBorder="1" applyAlignment="1">
      <alignment horizontal="center" vertical="center"/>
    </xf>
    <xf numFmtId="0" fontId="21" fillId="0" borderId="79" xfId="621" applyFont="1" applyFill="1" applyBorder="1" applyAlignment="1">
      <alignment horizontal="center" vertical="center"/>
    </xf>
    <xf numFmtId="0" fontId="21" fillId="0" borderId="31" xfId="621" applyFont="1" applyFill="1" applyBorder="1" applyAlignment="1">
      <alignment horizontal="center" vertical="center"/>
    </xf>
    <xf numFmtId="0" fontId="18" fillId="0" borderId="13" xfId="511" applyFont="1" applyFill="1" applyBorder="1" applyAlignment="1">
      <alignment horizontal="center" vertical="center"/>
    </xf>
    <xf numFmtId="0" fontId="18" fillId="0" borderId="30" xfId="511" applyFont="1" applyFill="1" applyBorder="1" applyAlignment="1">
      <alignment horizontal="center" vertical="center"/>
    </xf>
    <xf numFmtId="0" fontId="18" fillId="0" borderId="101" xfId="511" applyFont="1" applyFill="1" applyBorder="1" applyAlignment="1">
      <alignment horizontal="center" vertical="center"/>
    </xf>
    <xf numFmtId="188" fontId="13" fillId="0" borderId="35" xfId="510" applyNumberFormat="1" applyFont="1" applyFill="1" applyBorder="1" applyAlignment="1" applyProtection="1">
      <alignment horizontal="center" vertical="center"/>
    </xf>
    <xf numFmtId="188" fontId="13" fillId="0" borderId="73" xfId="510" applyNumberFormat="1" applyFont="1" applyFill="1" applyBorder="1" applyAlignment="1" applyProtection="1">
      <alignment horizontal="center" vertical="center"/>
    </xf>
    <xf numFmtId="188" fontId="13" fillId="0" borderId="94" xfId="510" applyNumberFormat="1" applyFont="1" applyFill="1" applyBorder="1" applyAlignment="1" applyProtection="1">
      <alignment horizontal="center" vertical="center"/>
    </xf>
    <xf numFmtId="0" fontId="18" fillId="0" borderId="68" xfId="511" applyFont="1" applyFill="1" applyBorder="1" applyAlignment="1">
      <alignment horizontal="center" vertical="center"/>
    </xf>
    <xf numFmtId="0" fontId="18" fillId="0" borderId="50" xfId="511" applyFont="1" applyFill="1" applyBorder="1" applyAlignment="1">
      <alignment horizontal="center" vertical="center"/>
    </xf>
    <xf numFmtId="0" fontId="18" fillId="0" borderId="72" xfId="511" applyFont="1" applyFill="1" applyBorder="1" applyAlignment="1">
      <alignment horizontal="center" vertical="center"/>
    </xf>
    <xf numFmtId="0" fontId="18" fillId="0" borderId="42" xfId="511" applyFont="1" applyFill="1" applyBorder="1" applyAlignment="1" applyProtection="1">
      <alignment horizontal="center" vertical="center"/>
    </xf>
    <xf numFmtId="0" fontId="18" fillId="0" borderId="12" xfId="511" applyFont="1" applyFill="1" applyBorder="1" applyAlignment="1" applyProtection="1">
      <alignment horizontal="center" vertical="center"/>
    </xf>
    <xf numFmtId="0" fontId="18" fillId="0" borderId="11" xfId="511" applyFont="1" applyFill="1" applyBorder="1" applyAlignment="1" applyProtection="1">
      <alignment horizontal="center" vertical="center"/>
    </xf>
    <xf numFmtId="188" fontId="13" fillId="0" borderId="19" xfId="510" applyNumberFormat="1" applyFont="1" applyFill="1" applyBorder="1" applyAlignment="1" applyProtection="1">
      <alignment horizontal="center" vertical="center"/>
    </xf>
    <xf numFmtId="188" fontId="13" fillId="0" borderId="12" xfId="510" applyNumberFormat="1" applyFont="1" applyFill="1" applyBorder="1" applyAlignment="1" applyProtection="1">
      <alignment horizontal="center" vertical="center"/>
    </xf>
    <xf numFmtId="188" fontId="13" fillId="0" borderId="43" xfId="510" applyNumberFormat="1" applyFont="1" applyFill="1" applyBorder="1" applyAlignment="1" applyProtection="1">
      <alignment horizontal="center" vertical="center"/>
    </xf>
    <xf numFmtId="188" fontId="13" fillId="0" borderId="15" xfId="510" applyNumberFormat="1" applyFont="1" applyFill="1" applyBorder="1" applyAlignment="1" applyProtection="1">
      <alignment horizontal="center" vertical="center"/>
    </xf>
    <xf numFmtId="188" fontId="13" fillId="0" borderId="135" xfId="510" applyNumberFormat="1" applyFont="1" applyFill="1" applyBorder="1" applyAlignment="1" applyProtection="1">
      <alignment horizontal="center" vertical="center"/>
    </xf>
    <xf numFmtId="188" fontId="13" fillId="0" borderId="99" xfId="510" applyNumberFormat="1" applyFont="1" applyFill="1" applyBorder="1" applyAlignment="1" applyProtection="1">
      <alignment horizontal="center" vertical="center"/>
    </xf>
    <xf numFmtId="0" fontId="12" fillId="0" borderId="44" xfId="0" applyFont="1" applyBorder="1" applyAlignment="1">
      <alignment horizontal="center" vertical="top" wrapText="1"/>
    </xf>
    <xf numFmtId="0" fontId="0" fillId="0" borderId="51" xfId="0" applyBorder="1" applyAlignment="1">
      <alignment horizontal="center" vertical="top" wrapText="1"/>
    </xf>
    <xf numFmtId="0" fontId="0" fillId="0" borderId="64" xfId="0" applyBorder="1" applyAlignment="1">
      <alignment horizontal="center" vertical="top" wrapText="1"/>
    </xf>
    <xf numFmtId="0" fontId="0" fillId="0" borderId="13" xfId="0" applyBorder="1" applyAlignment="1">
      <alignment horizontal="center" vertical="center"/>
    </xf>
    <xf numFmtId="0" fontId="0" fillId="0" borderId="30" xfId="0" applyBorder="1" applyAlignment="1">
      <alignment horizontal="center" vertical="center"/>
    </xf>
    <xf numFmtId="0" fontId="0" fillId="0" borderId="101" xfId="0" applyBorder="1" applyAlignment="1">
      <alignment horizontal="center" vertical="center"/>
    </xf>
    <xf numFmtId="0" fontId="17" fillId="0" borderId="100" xfId="0" applyFont="1" applyBorder="1" applyAlignment="1">
      <alignment horizontal="center" vertical="center"/>
    </xf>
    <xf numFmtId="0" fontId="17" fillId="0" borderId="30" xfId="0" applyFont="1" applyBorder="1" applyAlignment="1">
      <alignment horizontal="center" vertical="center"/>
    </xf>
    <xf numFmtId="0" fontId="17" fillId="0" borderId="101" xfId="0" applyFont="1" applyBorder="1" applyAlignment="1">
      <alignment horizontal="center" vertical="center"/>
    </xf>
    <xf numFmtId="0" fontId="17" fillId="0" borderId="55" xfId="0" applyFont="1" applyBorder="1" applyAlignment="1">
      <alignment horizontal="center" vertical="center"/>
    </xf>
    <xf numFmtId="0" fontId="17" fillId="0" borderId="0" xfId="0" applyFont="1" applyBorder="1" applyAlignment="1">
      <alignment horizontal="center" vertical="center"/>
    </xf>
    <xf numFmtId="0" fontId="17" fillId="0" borderId="60" xfId="0" applyFont="1" applyBorder="1" applyAlignment="1">
      <alignment horizontal="center" vertical="center"/>
    </xf>
    <xf numFmtId="0" fontId="17" fillId="0" borderId="41" xfId="0" applyFont="1" applyBorder="1" applyAlignment="1">
      <alignment horizontal="center" vertical="center"/>
    </xf>
    <xf numFmtId="0" fontId="17" fillId="0" borderId="28" xfId="0" applyFont="1" applyBorder="1" applyAlignment="1">
      <alignment horizontal="center" vertical="center"/>
    </xf>
    <xf numFmtId="0" fontId="17" fillId="0" borderId="61" xfId="0" applyFont="1" applyBorder="1" applyAlignment="1">
      <alignment horizontal="center" vertical="center"/>
    </xf>
    <xf numFmtId="0" fontId="0" fillId="0" borderId="37" xfId="0" applyBorder="1" applyAlignment="1">
      <alignment horizontal="center" vertical="center"/>
    </xf>
    <xf numFmtId="0" fontId="0" fillId="0" borderId="27" xfId="0" applyBorder="1" applyAlignment="1">
      <alignment horizontal="center" vertical="center"/>
    </xf>
    <xf numFmtId="0" fontId="0" fillId="0" borderId="48" xfId="0" applyBorder="1" applyAlignment="1">
      <alignment horizontal="center" vertical="center"/>
    </xf>
    <xf numFmtId="0" fontId="0" fillId="0" borderId="55" xfId="0" applyBorder="1" applyAlignment="1">
      <alignment horizontal="center" vertical="center"/>
    </xf>
    <xf numFmtId="0" fontId="0" fillId="0" borderId="0" xfId="0" applyBorder="1" applyAlignment="1">
      <alignment horizontal="center" vertical="center"/>
    </xf>
    <xf numFmtId="0" fontId="0" fillId="0" borderId="60" xfId="0" applyBorder="1" applyAlignment="1">
      <alignment horizontal="center" vertical="center"/>
    </xf>
    <xf numFmtId="0" fontId="0" fillId="0" borderId="41" xfId="0" applyBorder="1" applyAlignment="1">
      <alignment horizontal="center" vertical="center"/>
    </xf>
    <xf numFmtId="0" fontId="0" fillId="0" borderId="28" xfId="0" applyBorder="1" applyAlignment="1">
      <alignment horizontal="center" vertical="center"/>
    </xf>
    <xf numFmtId="0" fontId="0" fillId="0" borderId="61" xfId="0" applyBorder="1" applyAlignment="1">
      <alignment horizontal="center" vertical="center"/>
    </xf>
    <xf numFmtId="0" fontId="17" fillId="0" borderId="73" xfId="0" applyFont="1" applyBorder="1" applyAlignment="1">
      <alignment horizontal="center" vertical="center"/>
    </xf>
    <xf numFmtId="0" fontId="26" fillId="0" borderId="31" xfId="511" applyFont="1" applyFill="1" applyBorder="1" applyAlignment="1" applyProtection="1">
      <alignment horizontal="center" vertical="center" wrapText="1"/>
    </xf>
    <xf numFmtId="0" fontId="26" fillId="0" borderId="46" xfId="511" applyFont="1" applyFill="1" applyBorder="1" applyAlignment="1" applyProtection="1">
      <alignment horizontal="center" vertical="center" wrapText="1"/>
    </xf>
    <xf numFmtId="0" fontId="26" fillId="0" borderId="47" xfId="511" applyFont="1" applyFill="1" applyBorder="1" applyAlignment="1" applyProtection="1">
      <alignment horizontal="center" vertical="center" wrapText="1"/>
    </xf>
    <xf numFmtId="188" fontId="11" fillId="0" borderId="19" xfId="511" applyNumberFormat="1" applyFont="1" applyFill="1" applyBorder="1" applyAlignment="1">
      <alignment horizontal="center" vertical="center" wrapText="1"/>
    </xf>
    <xf numFmtId="188" fontId="11" fillId="0" borderId="11" xfId="511" applyNumberFormat="1" applyFont="1" applyFill="1" applyBorder="1" applyAlignment="1">
      <alignment horizontal="center" vertical="center" wrapText="1"/>
    </xf>
    <xf numFmtId="0" fontId="17" fillId="0" borderId="32" xfId="2524" applyFont="1" applyBorder="1" applyAlignment="1">
      <alignment horizontal="center" vertical="center" wrapText="1"/>
    </xf>
    <xf numFmtId="0" fontId="17" fillId="0" borderId="34" xfId="2524" applyFont="1" applyBorder="1" applyAlignment="1">
      <alignment horizontal="center" vertical="center" wrapText="1"/>
    </xf>
    <xf numFmtId="0" fontId="17" fillId="0" borderId="45" xfId="2524" applyFont="1" applyBorder="1" applyAlignment="1">
      <alignment horizontal="center" vertical="center" wrapText="1"/>
    </xf>
    <xf numFmtId="0" fontId="17" fillId="0" borderId="36" xfId="2524" applyFont="1" applyBorder="1" applyAlignment="1">
      <alignment horizontal="center" vertical="center" wrapText="1"/>
    </xf>
    <xf numFmtId="0" fontId="9" fillId="0" borderId="88" xfId="2524" applyFont="1" applyBorder="1" applyAlignment="1">
      <alignment horizontal="center" vertical="center" wrapText="1"/>
    </xf>
    <xf numFmtId="0" fontId="9" fillId="0" borderId="27" xfId="2524" applyFont="1" applyBorder="1" applyAlignment="1">
      <alignment horizontal="center" vertical="center" wrapText="1"/>
    </xf>
    <xf numFmtId="0" fontId="9" fillId="0" borderId="48" xfId="2524" applyFont="1" applyBorder="1" applyAlignment="1">
      <alignment horizontal="center" vertical="center" wrapText="1"/>
    </xf>
    <xf numFmtId="0" fontId="9" fillId="0" borderId="95" xfId="2524" applyFont="1" applyBorder="1" applyAlignment="1">
      <alignment horizontal="center" vertical="center" wrapText="1"/>
    </xf>
    <xf numFmtId="0" fontId="9" fillId="0" borderId="28" xfId="2524" applyFont="1" applyBorder="1" applyAlignment="1">
      <alignment horizontal="center" vertical="center" wrapText="1"/>
    </xf>
    <xf numFmtId="0" fontId="9" fillId="0" borderId="61" xfId="2524" applyFont="1" applyBorder="1" applyAlignment="1">
      <alignment horizontal="center" vertical="center" wrapText="1"/>
    </xf>
    <xf numFmtId="0" fontId="17" fillId="0" borderId="32" xfId="2526" applyFont="1" applyBorder="1" applyAlignment="1">
      <alignment horizontal="center" vertical="center"/>
    </xf>
    <xf numFmtId="0" fontId="17" fillId="0" borderId="34" xfId="2526" applyFont="1" applyBorder="1" applyAlignment="1">
      <alignment horizontal="center" vertical="center"/>
    </xf>
    <xf numFmtId="0" fontId="17" fillId="0" borderId="62" xfId="2526" applyFont="1" applyBorder="1" applyAlignment="1">
      <alignment horizontal="center" vertical="center"/>
    </xf>
    <xf numFmtId="0" fontId="17" fillId="0" borderId="91" xfId="2524" applyFont="1" applyBorder="1" applyAlignment="1">
      <alignment horizontal="center" vertical="center"/>
    </xf>
    <xf numFmtId="0" fontId="17" fillId="0" borderId="73" xfId="2524" applyFont="1" applyBorder="1" applyAlignment="1">
      <alignment horizontal="center" vertical="center"/>
    </xf>
    <xf numFmtId="0" fontId="17" fillId="0" borderId="63" xfId="2524" applyFont="1" applyBorder="1" applyAlignment="1">
      <alignment horizontal="center" vertical="center"/>
    </xf>
    <xf numFmtId="0" fontId="17" fillId="0" borderId="34" xfId="2524" applyFont="1" applyBorder="1" applyAlignment="1">
      <alignment horizontal="center" vertical="center"/>
    </xf>
    <xf numFmtId="0" fontId="17" fillId="0" borderId="35" xfId="2524" applyFont="1" applyBorder="1" applyAlignment="1">
      <alignment horizontal="center" vertical="center"/>
    </xf>
    <xf numFmtId="0" fontId="9" fillId="0" borderId="32" xfId="2524" applyBorder="1" applyAlignment="1">
      <alignment horizontal="center" vertical="center"/>
    </xf>
    <xf numFmtId="0" fontId="9" fillId="0" borderId="34" xfId="2524" applyBorder="1" applyAlignment="1">
      <alignment horizontal="center" vertical="center"/>
    </xf>
    <xf numFmtId="0" fontId="9" fillId="0" borderId="62" xfId="2524" applyBorder="1" applyAlignment="1">
      <alignment horizontal="center" vertical="center"/>
    </xf>
    <xf numFmtId="0" fontId="9" fillId="0" borderId="33" xfId="2524" applyBorder="1" applyAlignment="1">
      <alignment horizontal="center" vertical="center"/>
    </xf>
    <xf numFmtId="0" fontId="9" fillId="0" borderId="10" xfId="2524" applyBorder="1" applyAlignment="1">
      <alignment horizontal="center" vertical="center"/>
    </xf>
    <xf numFmtId="0" fontId="9" fillId="0" borderId="59" xfId="2524" applyBorder="1" applyAlignment="1">
      <alignment horizontal="center" vertical="center"/>
    </xf>
    <xf numFmtId="0" fontId="9" fillId="0" borderId="79" xfId="2524" applyBorder="1" applyAlignment="1">
      <alignment horizontal="center" vertical="center"/>
    </xf>
    <xf numFmtId="0" fontId="9" fillId="0" borderId="31" xfId="2524" applyBorder="1" applyAlignment="1">
      <alignment horizontal="center" vertical="center"/>
    </xf>
    <xf numFmtId="0" fontId="9" fillId="0" borderId="74" xfId="2524" applyBorder="1" applyAlignment="1">
      <alignment horizontal="center" vertical="center"/>
    </xf>
    <xf numFmtId="0" fontId="9" fillId="0" borderId="42" xfId="2524" applyFont="1" applyBorder="1" applyAlignment="1">
      <alignment horizontal="center" vertical="center" wrapText="1"/>
    </xf>
    <xf numFmtId="0" fontId="9" fillId="0" borderId="12" xfId="2524" applyFont="1" applyBorder="1" applyAlignment="1">
      <alignment horizontal="center" vertical="center" wrapText="1"/>
    </xf>
    <xf numFmtId="0" fontId="9" fillId="0" borderId="11" xfId="2524" applyFont="1" applyBorder="1" applyAlignment="1">
      <alignment horizontal="center" vertical="center" wrapText="1"/>
    </xf>
    <xf numFmtId="0" fontId="9" fillId="0" borderId="10" xfId="2524" applyFont="1" applyBorder="1" applyAlignment="1">
      <alignment horizontal="center" vertical="center"/>
    </xf>
    <xf numFmtId="0" fontId="9" fillId="0" borderId="19" xfId="2524" applyFont="1" applyBorder="1" applyAlignment="1">
      <alignment horizontal="center" vertical="center"/>
    </xf>
    <xf numFmtId="0" fontId="17" fillId="0" borderId="33" xfId="2524" applyFont="1" applyBorder="1" applyAlignment="1">
      <alignment horizontal="center" vertical="center"/>
    </xf>
    <xf numFmtId="0" fontId="17" fillId="0" borderId="10" xfId="2524" applyFont="1" applyBorder="1" applyAlignment="1">
      <alignment horizontal="center" vertical="center"/>
    </xf>
    <xf numFmtId="0" fontId="17" fillId="0" borderId="19" xfId="2524" applyFont="1" applyBorder="1" applyAlignment="1">
      <alignment horizontal="center" vertical="center"/>
    </xf>
    <xf numFmtId="0" fontId="17" fillId="0" borderId="55" xfId="2524" applyFont="1" applyBorder="1" applyAlignment="1">
      <alignment horizontal="center" vertical="center"/>
    </xf>
    <xf numFmtId="0" fontId="17" fillId="0" borderId="0" xfId="2524" applyFont="1" applyAlignment="1">
      <alignment horizontal="center" vertical="center"/>
    </xf>
    <xf numFmtId="0" fontId="17" fillId="0" borderId="42" xfId="638" applyFont="1" applyBorder="1" applyAlignment="1">
      <alignment vertical="center"/>
    </xf>
    <xf numFmtId="0" fontId="17" fillId="0" borderId="12" xfId="638" applyFont="1" applyBorder="1" applyAlignment="1">
      <alignment vertical="center"/>
    </xf>
    <xf numFmtId="0" fontId="17" fillId="0" borderId="43" xfId="638" applyFont="1" applyBorder="1" applyAlignment="1">
      <alignment vertical="center"/>
    </xf>
    <xf numFmtId="0" fontId="17" fillId="35" borderId="79" xfId="2527" applyFont="1" applyFill="1" applyBorder="1" applyAlignment="1">
      <alignment horizontal="center" vertical="center"/>
    </xf>
    <xf numFmtId="0" fontId="17" fillId="35" borderId="31" xfId="2527" applyFont="1" applyFill="1" applyBorder="1" applyAlignment="1">
      <alignment horizontal="center" vertical="center"/>
    </xf>
    <xf numFmtId="195" fontId="17" fillId="35" borderId="31" xfId="2527" applyNumberFormat="1" applyFont="1" applyFill="1" applyBorder="1" applyAlignment="1">
      <alignment horizontal="center" vertical="center" wrapText="1"/>
    </xf>
    <xf numFmtId="176" fontId="17" fillId="35" borderId="31" xfId="2527" applyNumberFormat="1" applyFont="1" applyFill="1" applyBorder="1" applyAlignment="1">
      <alignment horizontal="center" vertical="center" wrapText="1"/>
    </xf>
    <xf numFmtId="176" fontId="17" fillId="35" borderId="74" xfId="2527" applyNumberFormat="1" applyFont="1" applyFill="1" applyBorder="1" applyAlignment="1">
      <alignment horizontal="center" vertical="center" wrapText="1"/>
    </xf>
    <xf numFmtId="0" fontId="17" fillId="35" borderId="51" xfId="2527" applyFont="1" applyFill="1" applyBorder="1" applyAlignment="1">
      <alignment horizontal="justify" vertical="center" wrapText="1"/>
    </xf>
    <xf numFmtId="0" fontId="17" fillId="35" borderId="64" xfId="2527" applyFont="1" applyFill="1" applyBorder="1" applyAlignment="1">
      <alignment horizontal="justify" vertical="center" wrapText="1"/>
    </xf>
    <xf numFmtId="0" fontId="17" fillId="0" borderId="12" xfId="2526" applyFont="1" applyBorder="1" applyAlignment="1">
      <alignment horizontal="center" vertical="center"/>
    </xf>
    <xf numFmtId="0" fontId="17" fillId="0" borderId="33" xfId="2527" applyFont="1" applyBorder="1" applyAlignment="1">
      <alignment horizontal="justify" vertical="center"/>
    </xf>
    <xf numFmtId="0" fontId="17" fillId="0" borderId="10" xfId="2527" applyFont="1" applyBorder="1" applyAlignment="1">
      <alignment horizontal="justify" vertical="center"/>
    </xf>
    <xf numFmtId="0" fontId="17" fillId="0" borderId="59" xfId="2527" applyFont="1" applyBorder="1" applyAlignment="1">
      <alignment horizontal="justify" vertical="center"/>
    </xf>
    <xf numFmtId="0" fontId="9" fillId="0" borderId="10" xfId="2527" applyBorder="1" applyAlignment="1">
      <alignment horizontal="justify" vertical="center" wrapText="1"/>
    </xf>
    <xf numFmtId="177" fontId="9" fillId="0" borderId="35" xfId="2527" applyNumberFormat="1" applyFont="1" applyBorder="1" applyAlignment="1">
      <alignment horizontal="right" vertical="center" wrapText="1"/>
    </xf>
    <xf numFmtId="177" fontId="9" fillId="0" borderId="73" xfId="2527" applyNumberFormat="1" applyFont="1" applyBorder="1" applyAlignment="1">
      <alignment horizontal="right" vertical="center" wrapText="1"/>
    </xf>
    <xf numFmtId="177" fontId="9" fillId="0" borderId="63" xfId="2527" applyNumberFormat="1" applyFont="1" applyBorder="1" applyAlignment="1">
      <alignment horizontal="right" vertical="center" wrapText="1"/>
    </xf>
    <xf numFmtId="180" fontId="9" fillId="0" borderId="35" xfId="263" applyNumberFormat="1" applyFont="1" applyBorder="1" applyAlignment="1">
      <alignment horizontal="right" vertical="center" wrapText="1"/>
    </xf>
    <xf numFmtId="180" fontId="9" fillId="0" borderId="94" xfId="263" applyNumberFormat="1" applyFont="1" applyBorder="1" applyAlignment="1">
      <alignment horizontal="right" vertical="center" wrapText="1"/>
    </xf>
    <xf numFmtId="177" fontId="9" fillId="0" borderId="68" xfId="2527" applyNumberFormat="1" applyFont="1" applyBorder="1" applyAlignment="1">
      <alignment horizontal="right" vertical="center" wrapText="1"/>
    </xf>
    <xf numFmtId="177" fontId="9" fillId="0" borderId="50" xfId="2527" applyNumberFormat="1" applyFont="1" applyBorder="1" applyAlignment="1">
      <alignment horizontal="right" vertical="center" wrapText="1"/>
    </xf>
    <xf numFmtId="177" fontId="9" fillId="0" borderId="89" xfId="2527" applyNumberFormat="1" applyFont="1" applyBorder="1" applyAlignment="1">
      <alignment horizontal="right" vertical="center" wrapText="1"/>
    </xf>
    <xf numFmtId="180" fontId="9" fillId="0" borderId="68" xfId="263" applyNumberFormat="1" applyFont="1" applyBorder="1" applyAlignment="1">
      <alignment horizontal="right" vertical="center" wrapText="1"/>
    </xf>
    <xf numFmtId="180" fontId="9" fillId="0" borderId="72" xfId="263" applyNumberFormat="1" applyFont="1" applyBorder="1" applyAlignment="1">
      <alignment horizontal="right" vertical="center" wrapText="1"/>
    </xf>
    <xf numFmtId="177" fontId="9" fillId="0" borderId="19" xfId="2527" applyNumberFormat="1" applyFont="1" applyBorder="1" applyAlignment="1">
      <alignment horizontal="right" vertical="center" wrapText="1"/>
    </xf>
    <xf numFmtId="177" fontId="9" fillId="0" borderId="12" xfId="2527" applyNumberFormat="1" applyFont="1" applyBorder="1" applyAlignment="1">
      <alignment horizontal="right" vertical="center" wrapText="1"/>
    </xf>
    <xf numFmtId="177" fontId="9" fillId="0" borderId="11" xfId="2527" applyNumberFormat="1" applyFont="1" applyBorder="1" applyAlignment="1">
      <alignment horizontal="right" vertical="center" wrapText="1"/>
    </xf>
    <xf numFmtId="180" fontId="9" fillId="0" borderId="15" xfId="263" applyNumberFormat="1" applyFont="1" applyBorder="1" applyAlignment="1">
      <alignment horizontal="right" vertical="center" wrapText="1"/>
    </xf>
    <xf numFmtId="180" fontId="9" fillId="0" borderId="99" xfId="263" applyNumberFormat="1" applyFont="1" applyBorder="1" applyAlignment="1">
      <alignment horizontal="right" vertical="center" wrapText="1"/>
    </xf>
    <xf numFmtId="0" fontId="9" fillId="0" borderId="88" xfId="2527" applyBorder="1" applyAlignment="1">
      <alignment horizontal="justify" vertical="center" wrapText="1"/>
    </xf>
    <xf numFmtId="0" fontId="9" fillId="0" borderId="27" xfId="2527" applyBorder="1" applyAlignment="1">
      <alignment horizontal="justify" vertical="center" wrapText="1"/>
    </xf>
    <xf numFmtId="0" fontId="9" fillId="0" borderId="98" xfId="2527" applyBorder="1" applyAlignment="1">
      <alignment horizontal="justify" vertical="center" wrapText="1"/>
    </xf>
    <xf numFmtId="177" fontId="9" fillId="0" borderId="35" xfId="2527" applyNumberFormat="1" applyBorder="1" applyAlignment="1">
      <alignment horizontal="right" vertical="center" wrapText="1"/>
    </xf>
    <xf numFmtId="177" fontId="9" fillId="0" borderId="73" xfId="2527" applyNumberFormat="1" applyBorder="1" applyAlignment="1">
      <alignment horizontal="right" vertical="center" wrapText="1"/>
    </xf>
    <xf numFmtId="177" fontId="9" fillId="0" borderId="63" xfId="2527" applyNumberFormat="1" applyBorder="1" applyAlignment="1">
      <alignment horizontal="right" vertical="center" wrapText="1"/>
    </xf>
    <xf numFmtId="177" fontId="9" fillId="0" borderId="19" xfId="2527" applyNumberFormat="1" applyBorder="1" applyAlignment="1">
      <alignment horizontal="right" vertical="center" wrapText="1"/>
    </xf>
    <xf numFmtId="177" fontId="9" fillId="0" borderId="12" xfId="2527" applyNumberFormat="1" applyBorder="1" applyAlignment="1">
      <alignment horizontal="right" vertical="center" wrapText="1"/>
    </xf>
    <xf numFmtId="177" fontId="9" fillId="0" borderId="11" xfId="2527" applyNumberFormat="1" applyBorder="1" applyAlignment="1">
      <alignment horizontal="right" vertical="center" wrapText="1"/>
    </xf>
    <xf numFmtId="180" fontId="9" fillId="0" borderId="19" xfId="263" applyNumberFormat="1" applyFont="1" applyBorder="1" applyAlignment="1">
      <alignment horizontal="right" vertical="center" wrapText="1"/>
    </xf>
    <xf numFmtId="180" fontId="9" fillId="0" borderId="43" xfId="263" applyNumberFormat="1" applyFont="1" applyBorder="1" applyAlignment="1">
      <alignment horizontal="right" vertical="center" wrapText="1"/>
    </xf>
    <xf numFmtId="0" fontId="9" fillId="0" borderId="15" xfId="2527" applyBorder="1" applyAlignment="1">
      <alignment horizontal="justify" vertical="center" wrapText="1"/>
    </xf>
    <xf numFmtId="0" fontId="9" fillId="0" borderId="49" xfId="2527" applyBorder="1" applyAlignment="1">
      <alignment horizontal="justify" vertical="center" wrapText="1"/>
    </xf>
    <xf numFmtId="0" fontId="9" fillId="0" borderId="18" xfId="2527" applyBorder="1" applyAlignment="1">
      <alignment horizontal="justify" vertical="center" wrapText="1"/>
    </xf>
    <xf numFmtId="177" fontId="9" fillId="0" borderId="68" xfId="2527" applyNumberFormat="1" applyBorder="1" applyAlignment="1">
      <alignment horizontal="right" vertical="center" wrapText="1"/>
    </xf>
    <xf numFmtId="177" fontId="9" fillId="0" borderId="50" xfId="2527" applyNumberFormat="1" applyBorder="1" applyAlignment="1">
      <alignment horizontal="right" vertical="center" wrapText="1"/>
    </xf>
    <xf numFmtId="177" fontId="9" fillId="0" borderId="89" xfId="2527" applyNumberFormat="1" applyBorder="1" applyAlignment="1">
      <alignment horizontal="right" vertical="center" wrapText="1"/>
    </xf>
    <xf numFmtId="0" fontId="9" fillId="0" borderId="35" xfId="2527" applyBorder="1" applyAlignment="1">
      <alignment horizontal="justify" vertical="center" wrapText="1"/>
    </xf>
    <xf numFmtId="0" fontId="9" fillId="0" borderId="73" xfId="2527" applyBorder="1" applyAlignment="1">
      <alignment horizontal="justify" vertical="center" wrapText="1"/>
    </xf>
    <xf numFmtId="0" fontId="9" fillId="0" borderId="63" xfId="2527" applyBorder="1" applyAlignment="1">
      <alignment horizontal="justify" vertical="center" wrapText="1"/>
    </xf>
    <xf numFmtId="0" fontId="17" fillId="0" borderId="44" xfId="2527" applyFont="1" applyBorder="1" applyAlignment="1">
      <alignment horizontal="center" vertical="center" wrapText="1"/>
    </xf>
    <xf numFmtId="0" fontId="17" fillId="0" borderId="51" xfId="2527" applyFont="1" applyBorder="1" applyAlignment="1">
      <alignment horizontal="center" vertical="center" wrapText="1"/>
    </xf>
    <xf numFmtId="180" fontId="17" fillId="0" borderId="51" xfId="2529" applyNumberFormat="1" applyFont="1" applyBorder="1" applyAlignment="1">
      <alignment horizontal="right" vertical="center"/>
    </xf>
    <xf numFmtId="180" fontId="17" fillId="0" borderId="64" xfId="2529" applyNumberFormat="1" applyFont="1" applyBorder="1" applyAlignment="1">
      <alignment horizontal="right" vertical="center"/>
    </xf>
    <xf numFmtId="0" fontId="17" fillId="0" borderId="32" xfId="2527" applyFont="1" applyBorder="1" applyAlignment="1">
      <alignment horizontal="center" vertical="center" wrapText="1"/>
    </xf>
    <xf numFmtId="0" fontId="17" fillId="0" borderId="34" xfId="2527" applyFont="1" applyBorder="1" applyAlignment="1">
      <alignment horizontal="center" vertical="center" wrapText="1"/>
    </xf>
    <xf numFmtId="180" fontId="17" fillId="0" borderId="46" xfId="2529" applyNumberFormat="1" applyFont="1" applyBorder="1" applyAlignment="1">
      <alignment horizontal="right" vertical="center"/>
    </xf>
    <xf numFmtId="180" fontId="17" fillId="0" borderId="92" xfId="2529" applyNumberFormat="1" applyFont="1" applyBorder="1" applyAlignment="1">
      <alignment horizontal="right" vertical="center"/>
    </xf>
    <xf numFmtId="0" fontId="17" fillId="0" borderId="42" xfId="2527" applyFont="1" applyBorder="1" applyAlignment="1">
      <alignment horizontal="center" vertical="center" wrapText="1"/>
    </xf>
    <xf numFmtId="0" fontId="17" fillId="0" borderId="12" xfId="2527" applyFont="1" applyBorder="1" applyAlignment="1">
      <alignment horizontal="center" vertical="center" wrapText="1"/>
    </xf>
    <xf numFmtId="0" fontId="17" fillId="0" borderId="11" xfId="2527" applyFont="1" applyBorder="1" applyAlignment="1">
      <alignment horizontal="center" vertical="center" wrapText="1"/>
    </xf>
    <xf numFmtId="218" fontId="17" fillId="0" borderId="19" xfId="2530" applyNumberFormat="1" applyFont="1" applyBorder="1" applyAlignment="1">
      <alignment horizontal="center" vertical="center" wrapText="1"/>
    </xf>
    <xf numFmtId="218" fontId="17" fillId="0" borderId="12" xfId="2530" applyNumberFormat="1" applyFont="1" applyBorder="1" applyAlignment="1">
      <alignment horizontal="center" vertical="center" wrapText="1"/>
    </xf>
    <xf numFmtId="218" fontId="17" fillId="0" borderId="11" xfId="2530" applyNumberFormat="1" applyFont="1" applyBorder="1" applyAlignment="1">
      <alignment horizontal="center" vertical="center" wrapText="1"/>
    </xf>
    <xf numFmtId="180" fontId="17" fillId="0" borderId="10" xfId="2529" applyNumberFormat="1" applyFont="1" applyBorder="1" applyAlignment="1">
      <alignment horizontal="right" vertical="center"/>
    </xf>
    <xf numFmtId="180" fontId="17" fillId="0" borderId="59" xfId="2529" applyNumberFormat="1" applyFont="1" applyBorder="1" applyAlignment="1">
      <alignment horizontal="right" vertical="center"/>
    </xf>
    <xf numFmtId="0" fontId="17" fillId="0" borderId="41" xfId="2527" applyFont="1" applyBorder="1" applyAlignment="1">
      <alignment horizontal="center" vertical="center" wrapText="1"/>
    </xf>
    <xf numFmtId="0" fontId="17" fillId="0" borderId="28" xfId="2527" applyFont="1" applyBorder="1" applyAlignment="1">
      <alignment horizontal="center" vertical="center" wrapText="1"/>
    </xf>
    <xf numFmtId="0" fontId="9" fillId="0" borderId="28" xfId="2524" applyBorder="1" applyAlignment="1">
      <alignment horizontal="center"/>
    </xf>
    <xf numFmtId="0" fontId="9" fillId="0" borderId="107" xfId="2524" applyBorder="1" applyAlignment="1">
      <alignment horizontal="center"/>
    </xf>
    <xf numFmtId="180" fontId="17" fillId="0" borderId="97" xfId="2529" applyNumberFormat="1" applyFont="1" applyBorder="1" applyAlignment="1">
      <alignment horizontal="right" vertical="center"/>
    </xf>
    <xf numFmtId="180" fontId="17" fillId="0" borderId="90" xfId="2529" applyNumberFormat="1" applyFont="1" applyBorder="1" applyAlignment="1">
      <alignment horizontal="right" vertical="center"/>
    </xf>
    <xf numFmtId="0" fontId="17" fillId="0" borderId="0" xfId="2527" applyFont="1" applyAlignment="1">
      <alignment horizontal="center" vertical="center" wrapText="1"/>
    </xf>
    <xf numFmtId="180" fontId="17" fillId="0" borderId="0" xfId="2529" applyNumberFormat="1" applyFont="1" applyAlignment="1">
      <alignment horizontal="right" vertical="center"/>
    </xf>
    <xf numFmtId="0" fontId="9" fillId="0" borderId="19" xfId="2527" applyBorder="1" applyAlignment="1">
      <alignment horizontal="justify" vertical="center" wrapText="1"/>
    </xf>
    <xf numFmtId="0" fontId="9" fillId="0" borderId="12" xfId="2527" applyBorder="1" applyAlignment="1">
      <alignment horizontal="justify" vertical="center" wrapText="1"/>
    </xf>
    <xf numFmtId="0" fontId="9" fillId="0" borderId="11" xfId="2527" applyBorder="1" applyAlignment="1">
      <alignment horizontal="justify" vertical="center" wrapText="1"/>
    </xf>
    <xf numFmtId="0" fontId="9" fillId="0" borderId="68" xfId="2527" applyBorder="1" applyAlignment="1">
      <alignment horizontal="justify" vertical="center" wrapText="1"/>
    </xf>
    <xf numFmtId="0" fontId="9" fillId="0" borderId="50" xfId="2527" applyBorder="1" applyAlignment="1">
      <alignment horizontal="justify" vertical="center" wrapText="1"/>
    </xf>
    <xf numFmtId="0" fontId="9" fillId="0" borderId="89" xfId="2527" applyBorder="1" applyAlignment="1">
      <alignment horizontal="justify" vertical="center" wrapText="1"/>
    </xf>
    <xf numFmtId="212" fontId="20" fillId="0" borderId="19" xfId="0" applyNumberFormat="1" applyFont="1" applyFill="1" applyBorder="1" applyAlignment="1">
      <alignment horizontal="right" vertical="center" wrapText="1"/>
    </xf>
    <xf numFmtId="212" fontId="20" fillId="0" borderId="11" xfId="0" applyNumberFormat="1" applyFont="1" applyFill="1" applyBorder="1" applyAlignment="1">
      <alignment horizontal="right" vertical="center" wrapText="1"/>
    </xf>
    <xf numFmtId="4" fontId="20" fillId="51" borderId="19" xfId="0" applyNumberFormat="1" applyFont="1" applyFill="1" applyBorder="1" applyAlignment="1">
      <alignment horizontal="center" vertical="center" wrapText="1"/>
    </xf>
    <xf numFmtId="4" fontId="20" fillId="51" borderId="11" xfId="0" applyNumberFormat="1" applyFont="1" applyFill="1" applyBorder="1" applyAlignment="1">
      <alignment horizontal="center" vertical="center" wrapText="1"/>
    </xf>
    <xf numFmtId="0" fontId="22" fillId="0" borderId="12" xfId="0" applyFont="1" applyBorder="1" applyAlignment="1">
      <alignment horizontal="center" vertical="center" wrapText="1"/>
    </xf>
    <xf numFmtId="2" fontId="22" fillId="0" borderId="12" xfId="0" applyNumberFormat="1" applyFont="1" applyBorder="1" applyAlignment="1">
      <alignment horizontal="center" vertical="center" wrapText="1"/>
    </xf>
    <xf numFmtId="0" fontId="17" fillId="0" borderId="35" xfId="515" applyFont="1" applyFill="1" applyBorder="1" applyAlignment="1">
      <alignment horizontal="center" vertical="center"/>
    </xf>
    <xf numFmtId="0" fontId="17" fillId="0" borderId="73" xfId="515" applyFont="1" applyFill="1" applyBorder="1" applyAlignment="1">
      <alignment horizontal="center" vertical="center"/>
    </xf>
    <xf numFmtId="0" fontId="17" fillId="0" borderId="19" xfId="515" applyFont="1" applyFill="1" applyBorder="1" applyAlignment="1">
      <alignment horizontal="center" vertical="center"/>
    </xf>
    <xf numFmtId="0" fontId="13" fillId="49" borderId="19" xfId="0" applyFont="1" applyFill="1" applyBorder="1" applyAlignment="1">
      <alignment horizontal="center" vertical="center" wrapText="1"/>
    </xf>
    <xf numFmtId="0" fontId="13" fillId="49" borderId="12" xfId="0" applyFont="1" applyFill="1" applyBorder="1" applyAlignment="1">
      <alignment horizontal="center" vertical="center" wrapText="1"/>
    </xf>
    <xf numFmtId="0" fontId="13" fillId="49" borderId="11" xfId="0" applyFont="1" applyFill="1" applyBorder="1" applyAlignment="1">
      <alignment horizontal="center" vertical="center" wrapText="1"/>
    </xf>
    <xf numFmtId="0" fontId="13" fillId="0" borderId="19"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1" xfId="0" applyFont="1" applyBorder="1" applyAlignment="1">
      <alignment horizontal="center" vertical="center" wrapText="1"/>
    </xf>
    <xf numFmtId="0" fontId="13" fillId="35" borderId="31" xfId="0" applyFont="1" applyFill="1" applyBorder="1" applyAlignment="1">
      <alignment horizontal="center" vertical="center" wrapText="1"/>
    </xf>
    <xf numFmtId="0" fontId="13" fillId="0" borderId="19" xfId="0" applyFont="1" applyBorder="1" applyAlignment="1">
      <alignment vertical="center" wrapText="1"/>
    </xf>
    <xf numFmtId="0" fontId="13" fillId="0" borderId="12" xfId="0" applyFont="1" applyBorder="1" applyAlignment="1">
      <alignment vertical="center" wrapText="1"/>
    </xf>
    <xf numFmtId="0" fontId="22" fillId="0" borderId="19" xfId="0" applyFont="1" applyBorder="1" applyAlignment="1">
      <alignment vertical="center" wrapText="1"/>
    </xf>
    <xf numFmtId="0" fontId="22" fillId="0" borderId="30" xfId="0" applyFont="1" applyBorder="1" applyAlignment="1">
      <alignment vertical="center" wrapText="1"/>
    </xf>
    <xf numFmtId="0" fontId="31" fillId="35" borderId="19" xfId="0" applyFont="1" applyFill="1" applyBorder="1" applyAlignment="1">
      <alignment horizontal="center" vertical="center" wrapText="1"/>
    </xf>
    <xf numFmtId="0" fontId="31" fillId="35" borderId="11" xfId="0" applyFont="1" applyFill="1" applyBorder="1" applyAlignment="1">
      <alignment horizontal="center" vertical="center" wrapText="1"/>
    </xf>
    <xf numFmtId="0" fontId="64" fillId="0" borderId="12" xfId="0" applyFont="1" applyBorder="1"/>
    <xf numFmtId="0" fontId="12" fillId="0" borderId="10" xfId="0" applyFont="1" applyBorder="1" applyAlignment="1">
      <alignment horizontal="center" vertical="center"/>
    </xf>
    <xf numFmtId="0" fontId="12" fillId="0" borderId="19" xfId="0" applyFont="1" applyBorder="1" applyAlignment="1">
      <alignment horizontal="center" vertical="center"/>
    </xf>
    <xf numFmtId="0" fontId="17" fillId="0" borderId="32" xfId="0" applyFont="1" applyBorder="1" applyAlignment="1">
      <alignment horizontal="center" vertical="center"/>
    </xf>
    <xf numFmtId="0" fontId="17" fillId="0" borderId="62" xfId="0" applyFont="1" applyBorder="1" applyAlignment="1">
      <alignment horizontal="center" vertical="center"/>
    </xf>
    <xf numFmtId="0" fontId="17" fillId="0" borderId="33" xfId="0" applyFont="1" applyBorder="1" applyAlignment="1">
      <alignment horizontal="center" vertical="center"/>
    </xf>
    <xf numFmtId="0" fontId="17" fillId="0" borderId="59" xfId="0" applyFont="1" applyBorder="1" applyAlignment="1">
      <alignment horizontal="center" vertical="center"/>
    </xf>
    <xf numFmtId="0" fontId="17" fillId="0" borderId="10" xfId="0" applyFont="1" applyBorder="1" applyAlignment="1">
      <alignment horizontal="center" vertical="center"/>
    </xf>
    <xf numFmtId="0" fontId="17" fillId="0" borderId="19" xfId="0" applyFont="1" applyBorder="1" applyAlignment="1">
      <alignment horizontal="center" vertical="center"/>
    </xf>
    <xf numFmtId="0" fontId="17" fillId="0" borderId="35" xfId="0" applyFont="1" applyBorder="1" applyAlignment="1">
      <alignment horizontal="center" vertical="center"/>
    </xf>
    <xf numFmtId="0" fontId="12" fillId="0" borderId="12" xfId="0" applyFont="1" applyBorder="1" applyAlignment="1">
      <alignment horizontal="center" vertical="center"/>
    </xf>
    <xf numFmtId="0" fontId="12" fillId="0" borderId="11" xfId="0" applyFont="1" applyBorder="1" applyAlignment="1">
      <alignment horizontal="center" vertical="center"/>
    </xf>
    <xf numFmtId="0" fontId="12" fillId="0" borderId="33" xfId="0" applyFont="1" applyBorder="1" applyAlignment="1">
      <alignment horizontal="center" vertical="center"/>
    </xf>
    <xf numFmtId="0" fontId="22" fillId="0" borderId="19" xfId="0" applyFont="1" applyBorder="1" applyAlignment="1">
      <alignment horizontal="left" vertical="center" wrapText="1"/>
    </xf>
    <xf numFmtId="0" fontId="22" fillId="0" borderId="12" xfId="0" applyFont="1" applyBorder="1" applyAlignment="1">
      <alignment horizontal="left" vertical="center" wrapText="1"/>
    </xf>
    <xf numFmtId="0" fontId="22" fillId="35" borderId="10" xfId="0" applyFont="1" applyFill="1" applyBorder="1" applyAlignment="1">
      <alignment horizontal="center" vertical="center" wrapText="1"/>
    </xf>
    <xf numFmtId="0" fontId="64" fillId="0" borderId="0" xfId="0" applyFont="1" applyBorder="1" applyAlignment="1">
      <alignment horizontal="left" vertical="center" wrapText="1"/>
    </xf>
    <xf numFmtId="0" fontId="22" fillId="35" borderId="19" xfId="0" applyFont="1" applyFill="1" applyBorder="1" applyAlignment="1">
      <alignment horizontal="center" vertical="center" wrapText="1"/>
    </xf>
    <xf numFmtId="0" fontId="22" fillId="35" borderId="11" xfId="0" applyFont="1" applyFill="1" applyBorder="1" applyAlignment="1">
      <alignment horizontal="center" vertical="center" wrapText="1"/>
    </xf>
    <xf numFmtId="0" fontId="0" fillId="0" borderId="52" xfId="0" applyBorder="1" applyAlignment="1">
      <alignment horizontal="center" vertical="center" wrapText="1"/>
    </xf>
    <xf numFmtId="0" fontId="17" fillId="0" borderId="52" xfId="0" applyFont="1" applyBorder="1" applyAlignment="1">
      <alignment horizontal="center" vertical="center"/>
    </xf>
    <xf numFmtId="0" fontId="22" fillId="0" borderId="0" xfId="0" applyFont="1" applyBorder="1" applyAlignment="1">
      <alignment horizontal="left" vertical="center" wrapText="1"/>
    </xf>
    <xf numFmtId="4" fontId="14" fillId="51" borderId="19" xfId="0" applyNumberFormat="1" applyFont="1" applyFill="1" applyBorder="1" applyAlignment="1">
      <alignment horizontal="center" vertical="center" wrapText="1"/>
    </xf>
    <xf numFmtId="4" fontId="14" fillId="51" borderId="11" xfId="0" applyNumberFormat="1" applyFont="1" applyFill="1" applyBorder="1" applyAlignment="1">
      <alignment horizontal="center" vertical="center" wrapText="1"/>
    </xf>
    <xf numFmtId="0" fontId="22" fillId="0" borderId="12" xfId="0" applyFont="1" applyBorder="1" applyAlignment="1">
      <alignment horizontal="right" vertical="center"/>
    </xf>
    <xf numFmtId="0" fontId="22" fillId="0" borderId="11" xfId="0" applyFont="1" applyBorder="1" applyAlignment="1">
      <alignment horizontal="right" vertical="center"/>
    </xf>
    <xf numFmtId="0" fontId="18" fillId="0" borderId="96" xfId="511" applyFont="1" applyFill="1" applyBorder="1" applyAlignment="1">
      <alignment horizontal="center" vertical="center"/>
    </xf>
    <xf numFmtId="0" fontId="18" fillId="0" borderId="97" xfId="511" applyFont="1" applyFill="1" applyBorder="1" applyAlignment="1">
      <alignment horizontal="center" vertical="center"/>
    </xf>
    <xf numFmtId="0" fontId="18" fillId="0" borderId="19" xfId="511" applyFont="1" applyFill="1" applyBorder="1" applyAlignment="1">
      <alignment horizontal="center" vertical="center"/>
    </xf>
    <xf numFmtId="0" fontId="18" fillId="0" borderId="12" xfId="511" applyFont="1" applyFill="1" applyBorder="1" applyAlignment="1">
      <alignment horizontal="center" vertical="center"/>
    </xf>
    <xf numFmtId="0" fontId="9" fillId="0" borderId="44" xfId="0" applyFont="1" applyBorder="1" applyAlignment="1">
      <alignment horizontal="center" vertical="top" wrapText="1"/>
    </xf>
    <xf numFmtId="0" fontId="18" fillId="0" borderId="95" xfId="511" applyFont="1" applyFill="1" applyBorder="1" applyAlignment="1">
      <alignment horizontal="center" vertical="center"/>
    </xf>
    <xf numFmtId="0" fontId="18" fillId="0" borderId="28" xfId="511" applyFont="1" applyFill="1" applyBorder="1" applyAlignment="1">
      <alignment horizontal="center" vertical="center"/>
    </xf>
    <xf numFmtId="0" fontId="0" fillId="0" borderId="67" xfId="0" applyBorder="1" applyAlignment="1">
      <alignment horizontal="center" vertical="center"/>
    </xf>
    <xf numFmtId="0" fontId="0" fillId="0" borderId="50" xfId="0" applyBorder="1" applyAlignment="1">
      <alignment horizontal="center" vertical="center"/>
    </xf>
    <xf numFmtId="0" fontId="0" fillId="0" borderId="72" xfId="0" applyBorder="1" applyAlignment="1">
      <alignment horizontal="center" vertical="center"/>
    </xf>
    <xf numFmtId="0" fontId="72" fillId="0" borderId="33" xfId="0" applyFont="1" applyBorder="1" applyAlignment="1">
      <alignment horizontal="center"/>
    </xf>
    <xf numFmtId="0" fontId="72" fillId="0" borderId="10" xfId="0" applyFont="1" applyBorder="1" applyAlignment="1">
      <alignment horizontal="center"/>
    </xf>
    <xf numFmtId="0" fontId="17" fillId="35" borderId="63" xfId="512" applyFont="1" applyFill="1" applyBorder="1" applyAlignment="1">
      <alignment horizontal="center" vertical="center" wrapText="1"/>
    </xf>
    <xf numFmtId="0" fontId="17" fillId="35" borderId="31" xfId="512" applyFont="1" applyFill="1" applyBorder="1" applyAlignment="1">
      <alignment horizontal="center" vertical="center" wrapText="1"/>
    </xf>
    <xf numFmtId="0" fontId="17" fillId="35" borderId="62" xfId="512" applyFont="1" applyFill="1" applyBorder="1" applyAlignment="1">
      <alignment horizontal="center" vertical="center"/>
    </xf>
    <xf numFmtId="0" fontId="17" fillId="35" borderId="74" xfId="512" applyFont="1" applyFill="1" applyBorder="1" applyAlignment="1">
      <alignment horizontal="center" vertical="center"/>
    </xf>
    <xf numFmtId="0" fontId="12" fillId="0" borderId="86" xfId="512" applyFont="1" applyBorder="1" applyAlignment="1">
      <alignment horizontal="center" vertical="center" wrapText="1"/>
    </xf>
    <xf numFmtId="0" fontId="12" fillId="0" borderId="22" xfId="512" applyFont="1" applyBorder="1" applyAlignment="1">
      <alignment horizontal="center" vertical="center" wrapText="1"/>
    </xf>
    <xf numFmtId="0" fontId="12" fillId="0" borderId="52" xfId="512" applyFont="1" applyBorder="1" applyAlignment="1">
      <alignment horizontal="center" vertical="center" wrapText="1"/>
    </xf>
    <xf numFmtId="0" fontId="72" fillId="0" borderId="21" xfId="0" applyFont="1" applyBorder="1" applyAlignment="1">
      <alignment horizontal="center" vertical="center"/>
    </xf>
    <xf numFmtId="0" fontId="72" fillId="0" borderId="93" xfId="0" applyFont="1" applyBorder="1" applyAlignment="1">
      <alignment horizontal="center" vertical="center"/>
    </xf>
    <xf numFmtId="0" fontId="17" fillId="35" borderId="35" xfId="512"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11" xfId="0" applyFont="1" applyBorder="1" applyAlignment="1">
      <alignment horizontal="center" vertical="center" wrapText="1"/>
    </xf>
    <xf numFmtId="0" fontId="64" fillId="0" borderId="34" xfId="0" applyFont="1" applyBorder="1" applyAlignment="1">
      <alignment horizontal="center"/>
    </xf>
    <xf numFmtId="0" fontId="64" fillId="0" borderId="62" xfId="0" applyFont="1" applyBorder="1" applyAlignment="1">
      <alignment horizontal="center"/>
    </xf>
    <xf numFmtId="0" fontId="64" fillId="0" borderId="10" xfId="0" applyFont="1" applyBorder="1" applyAlignment="1">
      <alignment horizontal="center"/>
    </xf>
    <xf numFmtId="0" fontId="64" fillId="0" borderId="59" xfId="0" applyFont="1" applyBorder="1" applyAlignment="1">
      <alignment horizontal="center"/>
    </xf>
    <xf numFmtId="0" fontId="64" fillId="0" borderId="36" xfId="0" applyFont="1" applyBorder="1" applyAlignment="1">
      <alignment horizontal="center"/>
    </xf>
    <xf numFmtId="0" fontId="64" fillId="0" borderId="53" xfId="0" applyFont="1" applyBorder="1" applyAlignment="1">
      <alignment horizontal="center"/>
    </xf>
    <xf numFmtId="0" fontId="17" fillId="35" borderId="34" xfId="512" applyFont="1" applyFill="1" applyBorder="1" applyAlignment="1">
      <alignment horizontal="center" vertical="center"/>
    </xf>
    <xf numFmtId="0" fontId="17" fillId="35" borderId="31" xfId="512" applyFont="1" applyFill="1" applyBorder="1" applyAlignment="1">
      <alignment horizontal="center" vertical="center"/>
    </xf>
    <xf numFmtId="0" fontId="72" fillId="0" borderId="32" xfId="0" applyFont="1" applyBorder="1" applyAlignment="1">
      <alignment horizontal="center"/>
    </xf>
    <xf numFmtId="0" fontId="72" fillId="0" borderId="34" xfId="0" applyFont="1" applyBorder="1" applyAlignment="1">
      <alignment horizontal="center"/>
    </xf>
    <xf numFmtId="0" fontId="18" fillId="35" borderId="35" xfId="512" applyFont="1" applyFill="1" applyBorder="1" applyAlignment="1">
      <alignment horizontal="center" vertical="center" wrapText="1"/>
    </xf>
    <xf numFmtId="0" fontId="18" fillId="35" borderId="73" xfId="512" applyFont="1" applyFill="1" applyBorder="1" applyAlignment="1">
      <alignment horizontal="center" vertical="center" wrapText="1"/>
    </xf>
    <xf numFmtId="0" fontId="31" fillId="49" borderId="35" xfId="0" applyFont="1" applyFill="1" applyBorder="1" applyAlignment="1">
      <alignment horizontal="center" vertical="center" wrapText="1"/>
    </xf>
    <xf numFmtId="0" fontId="31" fillId="49" borderId="73" xfId="0" applyFont="1" applyFill="1" applyBorder="1" applyAlignment="1">
      <alignment horizontal="center" vertical="center" wrapText="1"/>
    </xf>
    <xf numFmtId="0" fontId="13" fillId="0" borderId="10" xfId="512" applyFont="1" applyBorder="1" applyAlignment="1">
      <alignment horizontal="center" vertical="center"/>
    </xf>
    <xf numFmtId="0" fontId="17" fillId="0" borderId="11" xfId="0" applyFont="1" applyBorder="1" applyAlignment="1">
      <alignment horizontal="center" vertical="center"/>
    </xf>
    <xf numFmtId="4" fontId="17" fillId="0" borderId="19" xfId="512" applyNumberFormat="1" applyFont="1" applyBorder="1" applyAlignment="1">
      <alignment horizontal="center" vertical="center"/>
    </xf>
    <xf numFmtId="4" fontId="17" fillId="0" borderId="12" xfId="512" applyNumberFormat="1" applyFont="1" applyBorder="1" applyAlignment="1">
      <alignment horizontal="center" vertical="center"/>
    </xf>
    <xf numFmtId="0" fontId="17" fillId="0" borderId="19" xfId="512" applyFont="1" applyBorder="1" applyAlignment="1">
      <alignment horizontal="center" vertical="center"/>
    </xf>
    <xf numFmtId="0" fontId="17" fillId="0" borderId="12" xfId="512" applyFont="1" applyBorder="1" applyAlignment="1">
      <alignment horizontal="center" vertical="center"/>
    </xf>
    <xf numFmtId="0" fontId="17" fillId="35" borderId="32" xfId="512" applyFont="1" applyFill="1" applyBorder="1" applyAlignment="1">
      <alignment horizontal="center" vertical="center"/>
    </xf>
    <xf numFmtId="0" fontId="17" fillId="35" borderId="33" xfId="512" applyFont="1" applyFill="1" applyBorder="1" applyAlignment="1">
      <alignment horizontal="center" vertical="center"/>
    </xf>
    <xf numFmtId="0" fontId="17" fillId="35" borderId="34" xfId="512" applyFont="1" applyFill="1" applyBorder="1" applyAlignment="1">
      <alignment horizontal="center" vertical="center" wrapText="1"/>
    </xf>
    <xf numFmtId="231" fontId="0" fillId="0" borderId="51" xfId="0" applyNumberFormat="1" applyBorder="1" applyAlignment="1">
      <alignment horizontal="center" vertical="center"/>
    </xf>
    <xf numFmtId="231" fontId="0" fillId="0" borderId="64" xfId="0" applyNumberFormat="1" applyBorder="1" applyAlignment="1">
      <alignment horizontal="center" vertical="center"/>
    </xf>
    <xf numFmtId="188" fontId="13" fillId="0" borderId="86" xfId="510" applyNumberFormat="1" applyFont="1" applyFill="1" applyBorder="1" applyAlignment="1" applyProtection="1">
      <alignment horizontal="center" vertical="center"/>
    </xf>
    <xf numFmtId="188" fontId="13" fillId="0" borderId="22" xfId="510" applyNumberFormat="1" applyFont="1" applyFill="1" applyBorder="1" applyAlignment="1" applyProtection="1">
      <alignment horizontal="center" vertical="center"/>
    </xf>
    <xf numFmtId="188" fontId="13" fillId="0" borderId="52" xfId="510" applyNumberFormat="1" applyFont="1" applyFill="1" applyBorder="1" applyAlignment="1" applyProtection="1">
      <alignment horizontal="center" vertical="center"/>
    </xf>
    <xf numFmtId="0" fontId="18" fillId="0" borderId="45" xfId="511" applyFont="1" applyFill="1" applyBorder="1" applyAlignment="1">
      <alignment horizontal="center" vertical="center"/>
    </xf>
    <xf numFmtId="0" fontId="18" fillId="0" borderId="36" xfId="511" applyFont="1" applyFill="1" applyBorder="1" applyAlignment="1">
      <alignment horizontal="center" vertical="center"/>
    </xf>
    <xf numFmtId="0" fontId="18" fillId="0" borderId="32" xfId="511" applyFont="1" applyFill="1" applyBorder="1" applyAlignment="1">
      <alignment horizontal="center" vertical="center"/>
    </xf>
    <xf numFmtId="0" fontId="18" fillId="0" borderId="34" xfId="511" applyFont="1" applyFill="1" applyBorder="1" applyAlignment="1">
      <alignment horizontal="center" vertical="center"/>
    </xf>
    <xf numFmtId="0" fontId="18" fillId="0" borderId="35" xfId="511" applyFont="1" applyFill="1" applyBorder="1" applyAlignment="1">
      <alignment horizontal="center" vertical="center"/>
    </xf>
    <xf numFmtId="0" fontId="18" fillId="0" borderId="73" xfId="511" applyFont="1" applyFill="1" applyBorder="1" applyAlignment="1">
      <alignment horizontal="center" vertical="center"/>
    </xf>
    <xf numFmtId="0" fontId="18" fillId="0" borderId="94" xfId="511" applyFont="1" applyFill="1" applyBorder="1" applyAlignment="1">
      <alignment horizontal="center" vertical="center"/>
    </xf>
    <xf numFmtId="0" fontId="0" fillId="0" borderId="88" xfId="0" applyBorder="1" applyAlignment="1">
      <alignment horizontal="center" vertical="center"/>
    </xf>
    <xf numFmtId="0" fontId="18" fillId="0" borderId="44" xfId="511" applyFont="1" applyFill="1" applyBorder="1" applyAlignment="1" applyProtection="1">
      <alignment horizontal="center" vertical="center"/>
    </xf>
    <xf numFmtId="0" fontId="18" fillId="0" borderId="51" xfId="511" applyFont="1" applyFill="1" applyBorder="1" applyAlignment="1" applyProtection="1">
      <alignment horizontal="center" vertical="center"/>
    </xf>
    <xf numFmtId="2" fontId="13" fillId="0" borderId="37" xfId="433" applyNumberFormat="1" applyFont="1" applyFill="1" applyBorder="1" applyAlignment="1">
      <alignment horizontal="center" vertical="center" wrapText="1"/>
    </xf>
    <xf numFmtId="2" fontId="13" fillId="0" borderId="27" xfId="433" applyNumberFormat="1" applyFont="1" applyFill="1" applyBorder="1" applyAlignment="1">
      <alignment horizontal="center" vertical="center" wrapText="1"/>
    </xf>
    <xf numFmtId="2" fontId="13" fillId="0" borderId="48" xfId="433" applyNumberFormat="1" applyFont="1" applyFill="1" applyBorder="1" applyAlignment="1">
      <alignment horizontal="center" vertical="center" wrapText="1"/>
    </xf>
    <xf numFmtId="2" fontId="13" fillId="0" borderId="41" xfId="433" applyNumberFormat="1" applyFont="1" applyFill="1" applyBorder="1" applyAlignment="1">
      <alignment horizontal="center" vertical="center" wrapText="1"/>
    </xf>
    <xf numFmtId="2" fontId="13" fillId="0" borderId="28" xfId="433" applyNumberFormat="1" applyFont="1" applyFill="1" applyBorder="1" applyAlignment="1">
      <alignment horizontal="center" vertical="center" wrapText="1"/>
    </xf>
    <xf numFmtId="2" fontId="13" fillId="0" borderId="61" xfId="433" applyNumberFormat="1" applyFont="1" applyFill="1" applyBorder="1" applyAlignment="1">
      <alignment horizontal="center" vertical="center" wrapText="1"/>
    </xf>
    <xf numFmtId="0" fontId="17" fillId="0" borderId="28" xfId="433" applyFont="1" applyFill="1" applyBorder="1" applyAlignment="1">
      <alignment horizontal="center" vertical="center" wrapText="1"/>
    </xf>
    <xf numFmtId="2" fontId="13" fillId="37" borderId="37" xfId="518" applyNumberFormat="1" applyFont="1" applyFill="1" applyBorder="1" applyAlignment="1">
      <alignment horizontal="center" vertical="center" wrapText="1"/>
    </xf>
    <xf numFmtId="2" fontId="13" fillId="37" borderId="27" xfId="518" applyNumberFormat="1" applyFont="1" applyFill="1" applyBorder="1" applyAlignment="1">
      <alignment horizontal="center" vertical="center" wrapText="1"/>
    </xf>
    <xf numFmtId="2" fontId="13" fillId="37" borderId="98" xfId="518" applyNumberFormat="1" applyFont="1" applyFill="1" applyBorder="1" applyAlignment="1">
      <alignment horizontal="center" vertical="center" wrapText="1"/>
    </xf>
    <xf numFmtId="2" fontId="13" fillId="37" borderId="41" xfId="518" applyNumberFormat="1" applyFont="1" applyFill="1" applyBorder="1" applyAlignment="1">
      <alignment horizontal="center" vertical="center" wrapText="1"/>
    </xf>
    <xf numFmtId="2" fontId="13" fillId="37" borderId="28" xfId="518" applyNumberFormat="1" applyFont="1" applyFill="1" applyBorder="1" applyAlignment="1">
      <alignment horizontal="center" vertical="center" wrapText="1"/>
    </xf>
    <xf numFmtId="2" fontId="13" fillId="37" borderId="107" xfId="518" applyNumberFormat="1" applyFont="1" applyFill="1" applyBorder="1" applyAlignment="1">
      <alignment horizontal="center" vertical="center" wrapText="1"/>
    </xf>
    <xf numFmtId="0" fontId="17" fillId="35" borderId="21" xfId="518" applyFont="1" applyFill="1" applyBorder="1" applyAlignment="1">
      <alignment horizontal="center" vertical="center"/>
    </xf>
    <xf numFmtId="0" fontId="17" fillId="35" borderId="22" xfId="518" applyFont="1" applyFill="1" applyBorder="1" applyAlignment="1">
      <alignment horizontal="center" vertical="center"/>
    </xf>
    <xf numFmtId="0" fontId="17" fillId="35" borderId="52" xfId="518" applyFont="1" applyFill="1" applyBorder="1" applyAlignment="1">
      <alignment horizontal="center" vertical="center"/>
    </xf>
    <xf numFmtId="0" fontId="17" fillId="37" borderId="44" xfId="518" applyFont="1" applyFill="1" applyBorder="1" applyAlignment="1">
      <alignment horizontal="center" vertical="center"/>
    </xf>
    <xf numFmtId="0" fontId="17" fillId="37" borderId="51" xfId="518" applyFont="1" applyFill="1" applyBorder="1" applyAlignment="1">
      <alignment horizontal="center" vertical="center"/>
    </xf>
    <xf numFmtId="0" fontId="12" fillId="0" borderId="14" xfId="518" applyFont="1" applyFill="1" applyBorder="1" applyAlignment="1">
      <alignment horizontal="center" vertical="center" wrapText="1"/>
    </xf>
    <xf numFmtId="0" fontId="12" fillId="0" borderId="0" xfId="518" applyFont="1" applyFill="1" applyBorder="1" applyAlignment="1">
      <alignment horizontal="center" vertical="center" wrapText="1"/>
    </xf>
    <xf numFmtId="0" fontId="12" fillId="0" borderId="16" xfId="518" applyFont="1" applyFill="1" applyBorder="1" applyAlignment="1">
      <alignment horizontal="center" vertical="center" wrapText="1"/>
    </xf>
    <xf numFmtId="0" fontId="12" fillId="0" borderId="88" xfId="518" applyFont="1" applyFill="1" applyBorder="1" applyAlignment="1">
      <alignment horizontal="center" vertical="center" wrapText="1"/>
    </xf>
    <xf numFmtId="0" fontId="12" fillId="0" borderId="27" xfId="518" applyFont="1" applyFill="1" applyBorder="1" applyAlignment="1">
      <alignment horizontal="center" vertical="center" wrapText="1"/>
    </xf>
    <xf numFmtId="0" fontId="12" fillId="0" borderId="98" xfId="518" applyFont="1" applyFill="1" applyBorder="1" applyAlignment="1">
      <alignment horizontal="center" vertical="center" wrapText="1"/>
    </xf>
    <xf numFmtId="0" fontId="12" fillId="0" borderId="15" xfId="518" applyFont="1" applyFill="1" applyBorder="1" applyAlignment="1">
      <alignment horizontal="center" vertical="center" wrapText="1"/>
    </xf>
    <xf numFmtId="0" fontId="12" fillId="0" borderId="135" xfId="518" applyFont="1" applyFill="1" applyBorder="1" applyAlignment="1">
      <alignment horizontal="center" vertical="center" wrapText="1"/>
    </xf>
    <xf numFmtId="0" fontId="12" fillId="0" borderId="18" xfId="518" applyFont="1" applyFill="1" applyBorder="1" applyAlignment="1">
      <alignment horizontal="center" vertical="center" wrapText="1"/>
    </xf>
    <xf numFmtId="0" fontId="12" fillId="0" borderId="10" xfId="518" applyFont="1" applyFill="1" applyBorder="1" applyAlignment="1">
      <alignment horizontal="center" vertical="center" wrapText="1"/>
    </xf>
    <xf numFmtId="0" fontId="12" fillId="0" borderId="36" xfId="518" applyFont="1" applyFill="1" applyBorder="1" applyAlignment="1">
      <alignment horizontal="center" vertical="center" wrapText="1"/>
    </xf>
    <xf numFmtId="0" fontId="17" fillId="35" borderId="21" xfId="518" applyFont="1" applyFill="1" applyBorder="1" applyAlignment="1">
      <alignment horizontal="left" vertical="center"/>
    </xf>
    <xf numFmtId="0" fontId="17" fillId="35" borderId="22" xfId="518" applyFont="1" applyFill="1" applyBorder="1" applyAlignment="1">
      <alignment horizontal="left" vertical="center"/>
    </xf>
    <xf numFmtId="0" fontId="17" fillId="35" borderId="52" xfId="518" applyFont="1" applyFill="1" applyBorder="1" applyAlignment="1">
      <alignment horizontal="left" vertical="center"/>
    </xf>
    <xf numFmtId="0" fontId="17" fillId="35" borderId="41" xfId="518" applyFont="1" applyFill="1" applyBorder="1" applyAlignment="1">
      <alignment vertical="center"/>
    </xf>
    <xf numFmtId="0" fontId="17" fillId="35" borderId="28" xfId="518" applyFont="1" applyFill="1" applyBorder="1" applyAlignment="1">
      <alignment vertical="center"/>
    </xf>
    <xf numFmtId="0" fontId="17" fillId="35" borderId="61" xfId="518" applyFont="1" applyFill="1" applyBorder="1" applyAlignment="1">
      <alignment vertical="center"/>
    </xf>
    <xf numFmtId="49" fontId="11" fillId="37" borderId="37" xfId="347" applyNumberFormat="1" applyFont="1" applyFill="1" applyBorder="1" applyAlignment="1">
      <alignment horizontal="left" vertical="top" wrapText="1"/>
    </xf>
    <xf numFmtId="49" fontId="11" fillId="37" borderId="27" xfId="347" applyNumberFormat="1" applyFont="1" applyFill="1" applyBorder="1" applyAlignment="1">
      <alignment horizontal="left" vertical="top" wrapText="1"/>
    </xf>
    <xf numFmtId="49" fontId="11" fillId="37" borderId="48" xfId="347" applyNumberFormat="1" applyFont="1" applyFill="1" applyBorder="1" applyAlignment="1">
      <alignment horizontal="left" vertical="top" wrapText="1"/>
    </xf>
    <xf numFmtId="0" fontId="17" fillId="0" borderId="21" xfId="619" applyFont="1" applyBorder="1" applyAlignment="1">
      <alignment horizontal="center" vertical="center" wrapText="1"/>
    </xf>
    <xf numFmtId="0" fontId="17" fillId="0" borderId="93" xfId="619" applyFont="1" applyBorder="1" applyAlignment="1">
      <alignment horizontal="center" vertical="center" wrapText="1"/>
    </xf>
    <xf numFmtId="0" fontId="14" fillId="0" borderId="86" xfId="619" applyFont="1" applyBorder="1" applyAlignment="1">
      <alignment horizontal="center" vertical="center" wrapText="1"/>
    </xf>
    <xf numFmtId="0" fontId="14" fillId="0" borderId="22" xfId="619" applyFont="1" applyBorder="1" applyAlignment="1">
      <alignment horizontal="center" vertical="center" wrapText="1"/>
    </xf>
    <xf numFmtId="0" fontId="14" fillId="0" borderId="52" xfId="619" applyFont="1" applyBorder="1" applyAlignment="1">
      <alignment horizontal="center" vertical="center" wrapText="1"/>
    </xf>
    <xf numFmtId="0" fontId="17" fillId="0" borderId="32" xfId="619" applyFont="1" applyBorder="1" applyAlignment="1">
      <alignment horizontal="center" vertical="center"/>
    </xf>
    <xf numFmtId="0" fontId="17" fillId="0" borderId="34" xfId="619" applyFont="1" applyBorder="1" applyAlignment="1">
      <alignment horizontal="center" vertical="center"/>
    </xf>
    <xf numFmtId="0" fontId="9" fillId="0" borderId="87" xfId="619" applyBorder="1" applyAlignment="1">
      <alignment horizontal="center" vertical="center"/>
    </xf>
    <xf numFmtId="0" fontId="9" fillId="0" borderId="71" xfId="619" applyBorder="1" applyAlignment="1">
      <alignment horizontal="center" vertical="center"/>
    </xf>
    <xf numFmtId="0" fontId="9" fillId="0" borderId="29" xfId="619" applyBorder="1" applyAlignment="1">
      <alignment horizontal="center" vertical="center"/>
    </xf>
    <xf numFmtId="0" fontId="17" fillId="0" borderId="33" xfId="619" applyFont="1" applyBorder="1" applyAlignment="1">
      <alignment horizontal="center" vertical="center"/>
    </xf>
    <xf numFmtId="0" fontId="17" fillId="0" borderId="10" xfId="619" applyFont="1" applyBorder="1" applyAlignment="1">
      <alignment horizontal="center" vertical="center"/>
    </xf>
    <xf numFmtId="0" fontId="17" fillId="0" borderId="45" xfId="619" applyFont="1" applyBorder="1" applyAlignment="1">
      <alignment horizontal="center" vertical="center"/>
    </xf>
    <xf numFmtId="0" fontId="17" fillId="0" borderId="36" xfId="619" applyFont="1" applyBorder="1" applyAlignment="1">
      <alignment horizontal="center" vertical="center"/>
    </xf>
    <xf numFmtId="0" fontId="31" fillId="0" borderId="59" xfId="619" applyFont="1" applyBorder="1" applyAlignment="1">
      <alignment horizontal="center" vertical="center" wrapText="1"/>
    </xf>
    <xf numFmtId="0" fontId="18" fillId="35" borderId="33" xfId="622" applyFont="1" applyFill="1" applyBorder="1" applyAlignment="1">
      <alignment horizontal="center" vertical="center"/>
    </xf>
    <xf numFmtId="0" fontId="18" fillId="35" borderId="10" xfId="622" applyFont="1" applyFill="1" applyBorder="1" applyAlignment="1">
      <alignment horizontal="center" vertical="center"/>
    </xf>
    <xf numFmtId="0" fontId="18" fillId="35" borderId="45" xfId="622" applyFont="1" applyFill="1" applyBorder="1" applyAlignment="1">
      <alignment horizontal="center" vertical="center"/>
    </xf>
    <xf numFmtId="0" fontId="18" fillId="35" borderId="36" xfId="622" applyFont="1" applyFill="1" applyBorder="1" applyAlignment="1">
      <alignment horizontal="center" vertical="center"/>
    </xf>
    <xf numFmtId="0" fontId="18" fillId="35" borderId="10" xfId="622" applyFont="1" applyFill="1" applyBorder="1" applyAlignment="1">
      <alignment horizontal="center" vertical="center" wrapText="1"/>
    </xf>
    <xf numFmtId="0" fontId="27" fillId="0" borderId="21" xfId="620" applyFont="1" applyFill="1" applyBorder="1" applyAlignment="1">
      <alignment horizontal="center" vertical="center" wrapText="1"/>
    </xf>
    <xf numFmtId="0" fontId="27" fillId="0" borderId="22" xfId="620" applyFont="1" applyFill="1" applyBorder="1" applyAlignment="1">
      <alignment horizontal="center" vertical="center" wrapText="1"/>
    </xf>
    <xf numFmtId="0" fontId="27" fillId="0" borderId="52" xfId="620" applyFont="1" applyFill="1" applyBorder="1" applyAlignment="1">
      <alignment horizontal="center" vertical="center" wrapText="1"/>
    </xf>
    <xf numFmtId="0" fontId="18" fillId="0" borderId="32" xfId="621" applyFont="1" applyFill="1" applyBorder="1" applyAlignment="1" applyProtection="1">
      <alignment horizontal="center" vertical="center" wrapText="1"/>
    </xf>
    <xf numFmtId="0" fontId="18" fillId="0" borderId="34" xfId="621" applyFont="1" applyFill="1" applyBorder="1" applyAlignment="1" applyProtection="1">
      <alignment horizontal="center" vertical="center" wrapText="1"/>
    </xf>
    <xf numFmtId="0" fontId="18" fillId="0" borderId="62" xfId="621" applyFont="1" applyFill="1" applyBorder="1" applyAlignment="1" applyProtection="1">
      <alignment horizontal="center" vertical="center" wrapText="1"/>
    </xf>
    <xf numFmtId="189" fontId="13" fillId="0" borderId="91" xfId="620" applyNumberFormat="1" applyFont="1" applyFill="1" applyBorder="1" applyAlignment="1" applyProtection="1">
      <alignment horizontal="center" vertical="center"/>
    </xf>
    <xf numFmtId="189" fontId="13" fillId="0" borderId="73" xfId="620" applyNumberFormat="1" applyFont="1" applyFill="1" applyBorder="1" applyAlignment="1" applyProtection="1">
      <alignment horizontal="center" vertical="center"/>
    </xf>
    <xf numFmtId="0" fontId="18" fillId="0" borderId="45" xfId="621" applyFont="1" applyFill="1" applyBorder="1" applyAlignment="1">
      <alignment horizontal="center" vertical="center" wrapText="1"/>
    </xf>
    <xf numFmtId="0" fontId="18" fillId="0" borderId="36" xfId="621" applyFont="1" applyFill="1" applyBorder="1" applyAlignment="1">
      <alignment horizontal="center" vertical="center" wrapText="1"/>
    </xf>
    <xf numFmtId="0" fontId="18" fillId="0" borderId="53" xfId="621" applyFont="1" applyFill="1" applyBorder="1" applyAlignment="1">
      <alignment horizontal="center" vertical="center" wrapText="1"/>
    </xf>
    <xf numFmtId="0" fontId="18" fillId="35" borderId="32" xfId="622" applyFont="1" applyFill="1" applyBorder="1" applyAlignment="1">
      <alignment horizontal="center" vertical="center"/>
    </xf>
    <xf numFmtId="0" fontId="18" fillId="35" borderId="34" xfId="622" applyFont="1" applyFill="1" applyBorder="1" applyAlignment="1">
      <alignment horizontal="center" vertical="center"/>
    </xf>
    <xf numFmtId="0" fontId="17" fillId="0" borderId="19"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10" xfId="650" applyFont="1" applyBorder="1" applyAlignment="1">
      <alignment horizontal="center" vertical="center" wrapText="1"/>
    </xf>
    <xf numFmtId="0" fontId="17" fillId="0" borderId="55" xfId="636" applyFont="1" applyBorder="1" applyAlignment="1">
      <alignment horizontal="center" vertical="center" wrapText="1"/>
    </xf>
    <xf numFmtId="0" fontId="17" fillId="0" borderId="0" xfId="636" applyFont="1" applyBorder="1" applyAlignment="1">
      <alignment horizontal="center" vertical="center" wrapText="1"/>
    </xf>
    <xf numFmtId="0" fontId="17" fillId="0" borderId="86" xfId="636" applyFont="1" applyFill="1" applyBorder="1" applyAlignment="1">
      <alignment horizontal="center" vertical="center" wrapText="1"/>
    </xf>
    <xf numFmtId="0" fontId="17" fillId="0" borderId="93" xfId="636" applyFont="1" applyFill="1" applyBorder="1" applyAlignment="1">
      <alignment horizontal="center" vertical="center" wrapText="1"/>
    </xf>
    <xf numFmtId="10" fontId="21" fillId="0" borderId="22" xfId="636" applyNumberFormat="1" applyFont="1" applyFill="1" applyBorder="1" applyAlignment="1">
      <alignment horizontal="center" vertical="center" wrapText="1"/>
    </xf>
    <xf numFmtId="10" fontId="21" fillId="0" borderId="52" xfId="636" applyNumberFormat="1" applyFont="1" applyFill="1" applyBorder="1" applyAlignment="1">
      <alignment horizontal="center" vertical="center" wrapText="1"/>
    </xf>
    <xf numFmtId="9" fontId="18" fillId="47" borderId="22" xfId="566" applyNumberFormat="1" applyFont="1" applyFill="1" applyBorder="1" applyAlignment="1">
      <alignment horizontal="center" vertical="center" wrapText="1"/>
    </xf>
    <xf numFmtId="9" fontId="18" fillId="47" borderId="52" xfId="566" applyNumberFormat="1" applyFont="1" applyFill="1" applyBorder="1" applyAlignment="1">
      <alignment horizontal="center" vertical="center" wrapText="1"/>
    </xf>
    <xf numFmtId="165" fontId="9" fillId="0" borderId="49" xfId="638" applyNumberFormat="1" applyFont="1" applyFill="1" applyBorder="1" applyAlignment="1">
      <alignment horizontal="center" vertical="center"/>
    </xf>
    <xf numFmtId="0" fontId="13" fillId="0" borderId="78" xfId="636" applyFont="1" applyBorder="1" applyAlignment="1">
      <alignment horizontal="center" vertical="center" wrapText="1"/>
    </xf>
    <xf numFmtId="0" fontId="13" fillId="0" borderId="80" xfId="636" applyFont="1" applyBorder="1" applyAlignment="1">
      <alignment horizontal="center" vertical="center" wrapText="1"/>
    </xf>
    <xf numFmtId="0" fontId="13" fillId="0" borderId="96" xfId="636" applyFont="1" applyBorder="1" applyAlignment="1">
      <alignment horizontal="center" vertical="center" wrapText="1"/>
    </xf>
    <xf numFmtId="0" fontId="13" fillId="0" borderId="76" xfId="636" applyFont="1" applyFill="1" applyBorder="1" applyAlignment="1">
      <alignment horizontal="left" vertical="center" wrapText="1"/>
    </xf>
    <xf numFmtId="0" fontId="13" fillId="0" borderId="47" xfId="636" applyFont="1" applyFill="1" applyBorder="1" applyAlignment="1">
      <alignment horizontal="left" vertical="center" wrapText="1"/>
    </xf>
    <xf numFmtId="0" fontId="13" fillId="0" borderId="97" xfId="636" applyFont="1" applyFill="1" applyBorder="1" applyAlignment="1">
      <alignment horizontal="left" vertical="center" wrapText="1"/>
    </xf>
    <xf numFmtId="217" fontId="13" fillId="0" borderId="76" xfId="388" applyNumberFormat="1" applyFont="1" applyFill="1" applyBorder="1" applyAlignment="1">
      <alignment horizontal="center" vertical="center" wrapText="1"/>
    </xf>
    <xf numFmtId="217" fontId="13" fillId="0" borderId="47" xfId="388" applyNumberFormat="1" applyFont="1" applyFill="1" applyBorder="1" applyAlignment="1">
      <alignment horizontal="center" vertical="center" wrapText="1"/>
    </xf>
    <xf numFmtId="217" fontId="13" fillId="0" borderId="97" xfId="388" applyNumberFormat="1" applyFont="1" applyFill="1" applyBorder="1" applyAlignment="1">
      <alignment horizontal="center" vertical="center" wrapText="1"/>
    </xf>
    <xf numFmtId="218" fontId="90" fillId="0" borderId="77" xfId="566" applyNumberFormat="1" applyFont="1" applyFill="1" applyBorder="1" applyAlignment="1">
      <alignment horizontal="center" vertical="center" wrapText="1"/>
    </xf>
    <xf numFmtId="218" fontId="90" fillId="0" borderId="75" xfId="566" applyNumberFormat="1" applyFont="1" applyFill="1" applyBorder="1" applyAlignment="1">
      <alignment horizontal="center" vertical="center" wrapText="1"/>
    </xf>
    <xf numFmtId="218" fontId="90" fillId="0" borderId="90" xfId="566" applyNumberFormat="1" applyFont="1" applyFill="1" applyBorder="1" applyAlignment="1">
      <alignment horizontal="center" vertical="center" wrapText="1"/>
    </xf>
    <xf numFmtId="0" fontId="13" fillId="0" borderId="14" xfId="636" applyFont="1" applyFill="1" applyBorder="1" applyAlignment="1">
      <alignment horizontal="left" vertical="center" wrapText="1"/>
    </xf>
    <xf numFmtId="0" fontId="13" fillId="0" borderId="95" xfId="636" applyFont="1" applyFill="1" applyBorder="1" applyAlignment="1">
      <alignment horizontal="left" vertical="center" wrapText="1"/>
    </xf>
    <xf numFmtId="0" fontId="13" fillId="0" borderId="88" xfId="636" applyFont="1" applyFill="1" applyBorder="1" applyAlignment="1">
      <alignment horizontal="left" vertical="center" wrapText="1"/>
    </xf>
    <xf numFmtId="0" fontId="13" fillId="0" borderId="78" xfId="636" applyFont="1" applyFill="1" applyBorder="1" applyAlignment="1">
      <alignment horizontal="center" vertical="center" wrapText="1"/>
    </xf>
    <xf numFmtId="0" fontId="13" fillId="0" borderId="96" xfId="636" applyFont="1" applyFill="1" applyBorder="1" applyAlignment="1">
      <alignment horizontal="center" vertical="center" wrapText="1"/>
    </xf>
    <xf numFmtId="0" fontId="17" fillId="0" borderId="0" xfId="636" applyFont="1" applyAlignment="1">
      <alignment horizontal="center" vertical="center" wrapText="1"/>
    </xf>
    <xf numFmtId="0" fontId="13" fillId="0" borderId="80" xfId="636" applyFont="1" applyFill="1" applyBorder="1" applyAlignment="1">
      <alignment horizontal="center" vertical="center" wrapText="1"/>
    </xf>
    <xf numFmtId="164" fontId="14" fillId="0" borderId="87" xfId="349" applyFont="1" applyFill="1" applyBorder="1" applyAlignment="1">
      <alignment horizontal="center" vertical="center" wrapText="1"/>
    </xf>
    <xf numFmtId="164" fontId="14" fillId="0" borderId="71" xfId="349" applyFont="1" applyFill="1" applyBorder="1" applyAlignment="1">
      <alignment horizontal="center" vertical="center" wrapText="1"/>
    </xf>
    <xf numFmtId="164" fontId="14" fillId="0" borderId="29" xfId="349" applyFont="1" applyFill="1" applyBorder="1" applyAlignment="1">
      <alignment horizontal="center" vertical="center" wrapText="1"/>
    </xf>
    <xf numFmtId="221" fontId="14" fillId="0" borderId="87" xfId="388" applyNumberFormat="1" applyFont="1" applyFill="1" applyBorder="1" applyAlignment="1">
      <alignment horizontal="center" vertical="center" wrapText="1"/>
    </xf>
    <xf numFmtId="221" fontId="14" fillId="0" borderId="71" xfId="388" applyNumberFormat="1" applyFont="1" applyFill="1" applyBorder="1" applyAlignment="1">
      <alignment horizontal="center" vertical="center" wrapText="1"/>
    </xf>
    <xf numFmtId="221" fontId="14" fillId="0" borderId="29" xfId="388" applyNumberFormat="1" applyFont="1" applyFill="1" applyBorder="1" applyAlignment="1">
      <alignment horizontal="center" vertical="center" wrapText="1"/>
    </xf>
    <xf numFmtId="178" fontId="14" fillId="0" borderId="37" xfId="634" applyNumberFormat="1" applyFont="1" applyFill="1" applyBorder="1" applyAlignment="1">
      <alignment horizontal="center" vertical="center" wrapText="1"/>
    </xf>
    <xf numFmtId="178" fontId="14" fillId="0" borderId="55" xfId="634" applyNumberFormat="1" applyFont="1" applyFill="1" applyBorder="1" applyAlignment="1">
      <alignment horizontal="center" vertical="center" wrapText="1"/>
    </xf>
    <xf numFmtId="178" fontId="14" fillId="0" borderId="41" xfId="634" applyNumberFormat="1" applyFont="1" applyFill="1" applyBorder="1" applyAlignment="1">
      <alignment horizontal="center" vertical="center" wrapText="1"/>
    </xf>
    <xf numFmtId="10" fontId="14" fillId="0" borderId="87" xfId="566" applyNumberFormat="1" applyFont="1" applyFill="1" applyBorder="1" applyAlignment="1">
      <alignment horizontal="center" vertical="center" wrapText="1"/>
    </xf>
    <xf numFmtId="10" fontId="14" fillId="0" borderId="29" xfId="566" applyNumberFormat="1" applyFont="1" applyFill="1" applyBorder="1" applyAlignment="1">
      <alignment horizontal="center" vertical="center" wrapText="1"/>
    </xf>
    <xf numFmtId="10" fontId="14" fillId="0" borderId="71" xfId="566" applyNumberFormat="1" applyFont="1" applyFill="1" applyBorder="1" applyAlignment="1">
      <alignment horizontal="center" vertical="center" wrapText="1"/>
    </xf>
    <xf numFmtId="0" fontId="13" fillId="0" borderId="55" xfId="636" applyFont="1" applyBorder="1" applyAlignment="1">
      <alignment horizontal="center" vertical="center" wrapText="1"/>
    </xf>
    <xf numFmtId="0" fontId="13" fillId="0" borderId="0" xfId="636" applyFont="1" applyBorder="1" applyAlignment="1">
      <alignment horizontal="center" vertical="center" wrapText="1"/>
    </xf>
    <xf numFmtId="0" fontId="13" fillId="0" borderId="21" xfId="636" applyFont="1" applyBorder="1" applyAlignment="1">
      <alignment horizontal="center" vertical="center" wrapText="1"/>
    </xf>
    <xf numFmtId="0" fontId="13" fillId="0" borderId="22" xfId="636" applyFont="1" applyBorder="1" applyAlignment="1">
      <alignment horizontal="center" vertical="center" wrapText="1"/>
    </xf>
    <xf numFmtId="0" fontId="17" fillId="0" borderId="22" xfId="636" applyFont="1" applyFill="1" applyBorder="1" applyAlignment="1">
      <alignment horizontal="center" vertical="center" wrapText="1"/>
    </xf>
    <xf numFmtId="0" fontId="13" fillId="0" borderId="76" xfId="636" applyFont="1" applyFill="1" applyBorder="1" applyAlignment="1">
      <alignment horizontal="justify" vertical="center" wrapText="1"/>
    </xf>
    <xf numFmtId="0" fontId="13" fillId="0" borderId="47" xfId="636" applyFont="1" applyFill="1" applyBorder="1" applyAlignment="1">
      <alignment horizontal="justify" vertical="center" wrapText="1"/>
    </xf>
    <xf numFmtId="0" fontId="13" fillId="0" borderId="88" xfId="636" applyFont="1" applyFill="1" applyBorder="1" applyAlignment="1">
      <alignment horizontal="justify" vertical="center" wrapText="1"/>
    </xf>
    <xf numFmtId="0" fontId="13" fillId="0" borderId="14" xfId="636" applyFont="1" applyFill="1" applyBorder="1" applyAlignment="1">
      <alignment horizontal="justify" vertical="center" wrapText="1"/>
    </xf>
    <xf numFmtId="0" fontId="13" fillId="0" borderId="95" xfId="636" applyFont="1" applyFill="1" applyBorder="1" applyAlignment="1">
      <alignment horizontal="justify" vertical="center" wrapText="1"/>
    </xf>
    <xf numFmtId="0" fontId="12" fillId="0" borderId="21" xfId="0" applyFont="1" applyBorder="1" applyAlignment="1">
      <alignment horizontal="center"/>
    </xf>
    <xf numFmtId="0" fontId="12" fillId="0" borderId="52" xfId="0" applyFont="1" applyBorder="1" applyAlignment="1">
      <alignment horizontal="center"/>
    </xf>
    <xf numFmtId="0" fontId="0" fillId="0" borderId="21" xfId="0" applyBorder="1" applyAlignment="1">
      <alignment horizontal="center"/>
    </xf>
    <xf numFmtId="0" fontId="0" fillId="0" borderId="52" xfId="0" applyBorder="1" applyAlignment="1">
      <alignment horizontal="center"/>
    </xf>
    <xf numFmtId="180" fontId="12" fillId="35" borderId="12" xfId="260" applyNumberFormat="1" applyFont="1" applyFill="1" applyBorder="1" applyAlignment="1">
      <alignment horizontal="right" vertical="center" wrapText="1"/>
    </xf>
    <xf numFmtId="180" fontId="12" fillId="35" borderId="43" xfId="260" applyNumberFormat="1" applyFont="1" applyFill="1" applyBorder="1" applyAlignment="1">
      <alignment horizontal="right" vertical="center" wrapText="1"/>
    </xf>
    <xf numFmtId="0" fontId="12" fillId="0" borderId="42"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1" xfId="0" applyFont="1" applyBorder="1" applyAlignment="1">
      <alignment horizontal="center" vertical="center" wrapText="1"/>
    </xf>
    <xf numFmtId="0" fontId="0" fillId="0" borderId="79" xfId="0" applyBorder="1" applyAlignment="1">
      <alignment horizontal="center" vertical="center"/>
    </xf>
    <xf numFmtId="0" fontId="0" fillId="0" borderId="31" xfId="0" applyBorder="1" applyAlignment="1">
      <alignment horizontal="center" vertical="center"/>
    </xf>
    <xf numFmtId="0" fontId="0" fillId="0" borderId="74" xfId="0" applyBorder="1" applyAlignment="1">
      <alignment horizontal="center" vertical="center"/>
    </xf>
    <xf numFmtId="0" fontId="12" fillId="0" borderId="19" xfId="519" applyFont="1" applyFill="1" applyBorder="1" applyAlignment="1">
      <alignment vertical="center" wrapText="1"/>
    </xf>
    <xf numFmtId="0" fontId="12" fillId="0" borderId="12" xfId="519" applyFont="1" applyFill="1" applyBorder="1" applyAlignment="1">
      <alignment vertical="center" wrapText="1"/>
    </xf>
    <xf numFmtId="0" fontId="12" fillId="0" borderId="11" xfId="519" applyFont="1" applyFill="1" applyBorder="1" applyAlignment="1">
      <alignment vertical="center" wrapText="1"/>
    </xf>
    <xf numFmtId="191" fontId="12" fillId="46" borderId="19" xfId="515" applyNumberFormat="1" applyFont="1" applyFill="1" applyBorder="1" applyAlignment="1">
      <alignment horizontal="center" vertical="center" wrapText="1"/>
    </xf>
    <xf numFmtId="191" fontId="12" fillId="46" borderId="11" xfId="515" applyNumberFormat="1" applyFont="1" applyFill="1" applyBorder="1" applyAlignment="1">
      <alignment horizontal="center" vertical="center" wrapText="1"/>
    </xf>
    <xf numFmtId="0" fontId="17" fillId="0" borderId="44" xfId="519" applyFont="1" applyFill="1" applyBorder="1" applyAlignment="1">
      <alignment horizontal="center" vertical="center" wrapText="1"/>
    </xf>
    <xf numFmtId="0" fontId="17" fillId="0" borderId="51" xfId="519" applyFont="1" applyFill="1" applyBorder="1" applyAlignment="1">
      <alignment horizontal="center" vertical="center" wrapText="1"/>
    </xf>
    <xf numFmtId="180" fontId="17" fillId="0" borderId="51" xfId="348" applyNumberFormat="1" applyFont="1" applyFill="1" applyBorder="1" applyAlignment="1">
      <alignment horizontal="right" vertical="center"/>
    </xf>
    <xf numFmtId="180" fontId="17" fillId="0" borderId="64" xfId="348" applyNumberFormat="1" applyFont="1" applyFill="1" applyBorder="1" applyAlignment="1">
      <alignment horizontal="right" vertical="center"/>
    </xf>
    <xf numFmtId="0" fontId="17" fillId="0" borderId="45" xfId="519" applyFont="1" applyFill="1" applyBorder="1" applyAlignment="1">
      <alignment horizontal="center" vertical="center" wrapText="1"/>
    </xf>
    <xf numFmtId="0" fontId="17" fillId="0" borderId="36" xfId="519" applyFont="1" applyFill="1" applyBorder="1" applyAlignment="1">
      <alignment horizontal="center" vertical="center" wrapText="1"/>
    </xf>
    <xf numFmtId="180" fontId="17" fillId="0" borderId="36" xfId="348" applyNumberFormat="1" applyFont="1" applyFill="1" applyBorder="1" applyAlignment="1">
      <alignment horizontal="right" vertical="center"/>
    </xf>
    <xf numFmtId="180" fontId="17" fillId="0" borderId="53" xfId="348" applyNumberFormat="1" applyFont="1" applyFill="1" applyBorder="1" applyAlignment="1">
      <alignment horizontal="right" vertical="center"/>
    </xf>
    <xf numFmtId="180" fontId="17" fillId="0" borderId="0" xfId="348" applyNumberFormat="1" applyFont="1" applyFill="1" applyBorder="1" applyAlignment="1">
      <alignment horizontal="right" vertical="center"/>
    </xf>
    <xf numFmtId="191" fontId="12" fillId="46" borderId="15" xfId="515" applyNumberFormat="1" applyFont="1" applyFill="1" applyBorder="1" applyAlignment="1">
      <alignment horizontal="center" vertical="center" wrapText="1"/>
    </xf>
    <xf numFmtId="191" fontId="12" fillId="46" borderId="18" xfId="515" applyNumberFormat="1" applyFont="1" applyFill="1" applyBorder="1" applyAlignment="1">
      <alignment horizontal="center" vertical="center" wrapText="1"/>
    </xf>
    <xf numFmtId="180" fontId="12" fillId="0" borderId="19" xfId="260" applyNumberFormat="1" applyFont="1" applyFill="1" applyBorder="1" applyAlignment="1">
      <alignment horizontal="right" vertical="center" wrapText="1"/>
    </xf>
    <xf numFmtId="180" fontId="12" fillId="0" borderId="43" xfId="260" applyNumberFormat="1" applyFont="1" applyFill="1" applyBorder="1" applyAlignment="1">
      <alignment horizontal="right" vertical="center" wrapText="1"/>
    </xf>
    <xf numFmtId="195" fontId="12" fillId="35" borderId="12" xfId="519" applyNumberFormat="1" applyFont="1" applyFill="1" applyBorder="1" applyAlignment="1">
      <alignment horizontal="right" vertical="center" wrapText="1"/>
    </xf>
    <xf numFmtId="0" fontId="12" fillId="0" borderId="15" xfId="519" applyFont="1" applyFill="1" applyBorder="1" applyAlignment="1">
      <alignment vertical="center" wrapText="1"/>
    </xf>
    <xf numFmtId="0" fontId="12" fillId="0" borderId="49" xfId="519" applyFont="1" applyFill="1" applyBorder="1" applyAlignment="1">
      <alignment vertical="center" wrapText="1"/>
    </xf>
    <xf numFmtId="0" fontId="12" fillId="0" borderId="18" xfId="519" applyFont="1" applyFill="1" applyBorder="1" applyAlignment="1">
      <alignment vertical="center" wrapText="1"/>
    </xf>
    <xf numFmtId="177" fontId="12" fillId="0" borderId="15" xfId="519" applyNumberFormat="1" applyFont="1" applyFill="1" applyBorder="1" applyAlignment="1">
      <alignment horizontal="right" vertical="center" wrapText="1"/>
    </xf>
    <xf numFmtId="177" fontId="12" fillId="0" borderId="18" xfId="519" applyNumberFormat="1" applyFont="1" applyFill="1" applyBorder="1" applyAlignment="1">
      <alignment horizontal="right" vertical="center" wrapText="1"/>
    </xf>
    <xf numFmtId="0" fontId="12" fillId="0" borderId="68" xfId="519" applyFont="1" applyFill="1" applyBorder="1" applyAlignment="1">
      <alignment vertical="center" wrapText="1"/>
    </xf>
    <xf numFmtId="0" fontId="12" fillId="0" borderId="50" xfId="519" applyFont="1" applyFill="1" applyBorder="1" applyAlignment="1">
      <alignment vertical="center" wrapText="1"/>
    </xf>
    <xf numFmtId="0" fontId="12" fillId="0" borderId="89" xfId="519" applyFont="1" applyFill="1" applyBorder="1" applyAlignment="1">
      <alignment vertical="center" wrapText="1"/>
    </xf>
    <xf numFmtId="177" fontId="12" fillId="0" borderId="68" xfId="519" applyNumberFormat="1" applyFont="1" applyFill="1" applyBorder="1" applyAlignment="1">
      <alignment horizontal="right" vertical="center" wrapText="1"/>
    </xf>
    <xf numFmtId="177" fontId="12" fillId="0" borderId="50" xfId="519" applyNumberFormat="1" applyFont="1" applyFill="1" applyBorder="1" applyAlignment="1">
      <alignment horizontal="right" vertical="center" wrapText="1"/>
    </xf>
    <xf numFmtId="177" fontId="12" fillId="0" borderId="89" xfId="519" applyNumberFormat="1" applyFont="1" applyFill="1" applyBorder="1" applyAlignment="1">
      <alignment horizontal="right" vertical="center" wrapText="1"/>
    </xf>
    <xf numFmtId="180" fontId="12" fillId="0" borderId="68" xfId="260" applyNumberFormat="1" applyFont="1" applyFill="1" applyBorder="1" applyAlignment="1">
      <alignment horizontal="right" vertical="center" wrapText="1"/>
    </xf>
    <xf numFmtId="180" fontId="12" fillId="0" borderId="72" xfId="260" applyNumberFormat="1" applyFont="1" applyFill="1" applyBorder="1" applyAlignment="1">
      <alignment horizontal="right" vertical="center" wrapText="1"/>
    </xf>
    <xf numFmtId="0" fontId="17" fillId="0" borderId="32" xfId="519" applyFont="1" applyFill="1" applyBorder="1" applyAlignment="1">
      <alignment horizontal="center" vertical="center" wrapText="1"/>
    </xf>
    <xf numFmtId="0" fontId="17" fillId="0" borderId="34" xfId="519" applyFont="1" applyFill="1" applyBorder="1" applyAlignment="1">
      <alignment horizontal="center" vertical="center" wrapText="1"/>
    </xf>
    <xf numFmtId="180" fontId="17" fillId="0" borderId="34" xfId="348" applyNumberFormat="1" applyFont="1" applyFill="1" applyBorder="1" applyAlignment="1">
      <alignment horizontal="right" vertical="center"/>
    </xf>
    <xf numFmtId="180" fontId="17" fillId="0" borderId="62" xfId="348" applyNumberFormat="1" applyFont="1" applyFill="1" applyBorder="1" applyAlignment="1">
      <alignment horizontal="right" vertical="center"/>
    </xf>
    <xf numFmtId="180" fontId="12" fillId="0" borderId="15" xfId="260" applyNumberFormat="1" applyFont="1" applyFill="1" applyBorder="1" applyAlignment="1">
      <alignment horizontal="right" vertical="center" wrapText="1"/>
    </xf>
    <xf numFmtId="180" fontId="12" fillId="0" borderId="99" xfId="260" applyNumberFormat="1" applyFont="1" applyFill="1" applyBorder="1" applyAlignment="1">
      <alignment horizontal="right" vertical="center" wrapText="1"/>
    </xf>
    <xf numFmtId="0" fontId="77" fillId="36" borderId="0" xfId="0" applyFont="1" applyFill="1" applyAlignment="1">
      <alignment horizontal="justify" vertical="center" wrapText="1"/>
    </xf>
    <xf numFmtId="0" fontId="76" fillId="0" borderId="59" xfId="0" applyFont="1" applyBorder="1" applyAlignment="1">
      <alignment horizontal="left" vertical="center" wrapText="1"/>
    </xf>
    <xf numFmtId="0" fontId="76" fillId="0" borderId="53" xfId="0" applyFont="1" applyBorder="1" applyAlignment="1">
      <alignment horizontal="left" vertical="center" wrapText="1"/>
    </xf>
    <xf numFmtId="0" fontId="12" fillId="0" borderId="88"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61"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45"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32" xfId="515" applyFont="1" applyFill="1" applyBorder="1" applyAlignment="1">
      <alignment horizontal="center" vertical="center"/>
    </xf>
    <xf numFmtId="0" fontId="17" fillId="0" borderId="34" xfId="515" applyFont="1" applyFill="1" applyBorder="1" applyAlignment="1">
      <alignment horizontal="center" vertical="center"/>
    </xf>
    <xf numFmtId="0" fontId="17" fillId="0" borderId="62" xfId="515" applyFont="1" applyFill="1" applyBorder="1" applyAlignment="1">
      <alignment horizontal="center" vertical="center"/>
    </xf>
    <xf numFmtId="0" fontId="17" fillId="0" borderId="42" xfId="437" applyFont="1" applyFill="1" applyBorder="1" applyAlignment="1">
      <alignment vertical="center"/>
    </xf>
    <xf numFmtId="0" fontId="17" fillId="0" borderId="12" xfId="437" applyFont="1" applyFill="1" applyBorder="1" applyAlignment="1">
      <alignment vertical="center"/>
    </xf>
    <xf numFmtId="0" fontId="17" fillId="0" borderId="43" xfId="437" applyFont="1" applyFill="1" applyBorder="1" applyAlignment="1">
      <alignment vertical="center"/>
    </xf>
    <xf numFmtId="0" fontId="17" fillId="0" borderId="33" xfId="519" applyFont="1" applyFill="1" applyBorder="1" applyAlignment="1">
      <alignment horizontal="justify" vertical="center"/>
    </xf>
    <xf numFmtId="0" fontId="17" fillId="0" borderId="10" xfId="519" applyFont="1" applyFill="1" applyBorder="1" applyAlignment="1">
      <alignment horizontal="justify" vertical="center"/>
    </xf>
    <xf numFmtId="0" fontId="17" fillId="0" borderId="59" xfId="519" applyFont="1" applyFill="1" applyBorder="1" applyAlignment="1">
      <alignment horizontal="justify" vertical="center"/>
    </xf>
    <xf numFmtId="0" fontId="17" fillId="35" borderId="33" xfId="519" applyFont="1" applyFill="1" applyBorder="1" applyAlignment="1">
      <alignment horizontal="center" vertical="center"/>
    </xf>
    <xf numFmtId="0" fontId="17" fillId="35" borderId="10" xfId="519" applyFont="1" applyFill="1" applyBorder="1" applyAlignment="1">
      <alignment horizontal="center" vertical="center"/>
    </xf>
    <xf numFmtId="195" fontId="17" fillId="35" borderId="10" xfId="519" applyNumberFormat="1" applyFont="1" applyFill="1" applyBorder="1" applyAlignment="1">
      <alignment horizontal="center" vertical="center" wrapText="1"/>
    </xf>
    <xf numFmtId="176" fontId="17" fillId="35" borderId="10" xfId="519" applyNumberFormat="1" applyFont="1" applyFill="1" applyBorder="1" applyAlignment="1">
      <alignment horizontal="center" vertical="center" wrapText="1"/>
    </xf>
    <xf numFmtId="176" fontId="17" fillId="35" borderId="59" xfId="519" applyNumberFormat="1" applyFont="1" applyFill="1" applyBorder="1" applyAlignment="1">
      <alignment horizontal="center" vertical="center" wrapText="1"/>
    </xf>
    <xf numFmtId="0" fontId="17" fillId="35" borderId="36" xfId="519" applyFont="1" applyFill="1" applyBorder="1" applyAlignment="1">
      <alignment horizontal="justify" vertical="center" wrapText="1"/>
    </xf>
    <xf numFmtId="0" fontId="17" fillId="35" borderId="53" xfId="519" applyFont="1" applyFill="1" applyBorder="1" applyAlignment="1">
      <alignment horizontal="justify" vertical="center" wrapText="1"/>
    </xf>
    <xf numFmtId="0" fontId="17" fillId="0" borderId="34" xfId="638" applyFont="1" applyBorder="1" applyAlignment="1">
      <alignment horizontal="center" vertical="center"/>
    </xf>
    <xf numFmtId="0" fontId="17" fillId="0" borderId="35" xfId="638" applyFont="1" applyBorder="1" applyAlignment="1">
      <alignment horizontal="center" vertical="center"/>
    </xf>
    <xf numFmtId="0" fontId="17" fillId="0" borderId="73" xfId="638" applyFont="1" applyBorder="1" applyAlignment="1">
      <alignment horizontal="center" vertical="center"/>
    </xf>
    <xf numFmtId="0" fontId="17" fillId="0" borderId="63" xfId="638" applyFont="1" applyBorder="1" applyAlignment="1">
      <alignment horizontal="center" vertical="center"/>
    </xf>
    <xf numFmtId="0" fontId="9" fillId="0" borderId="10" xfId="638" applyFont="1" applyBorder="1" applyAlignment="1">
      <alignment horizontal="center" vertical="center"/>
    </xf>
    <xf numFmtId="0" fontId="9" fillId="0" borderId="19" xfId="638" applyFont="1" applyBorder="1" applyAlignment="1">
      <alignment horizontal="center" vertical="center"/>
    </xf>
    <xf numFmtId="0" fontId="9" fillId="0" borderId="12" xfId="638" applyFont="1" applyBorder="1" applyAlignment="1">
      <alignment horizontal="center" vertical="center"/>
    </xf>
    <xf numFmtId="0" fontId="9" fillId="0" borderId="11" xfId="638" applyFont="1" applyBorder="1" applyAlignment="1">
      <alignment horizontal="center" vertical="center"/>
    </xf>
    <xf numFmtId="174" fontId="17" fillId="0" borderId="51" xfId="349" applyNumberFormat="1" applyFont="1" applyFill="1" applyBorder="1" applyAlignment="1">
      <alignment horizontal="center" vertical="center" wrapText="1"/>
    </xf>
    <xf numFmtId="174" fontId="17" fillId="0" borderId="64" xfId="349" applyNumberFormat="1" applyFont="1" applyFill="1" applyBorder="1" applyAlignment="1">
      <alignment horizontal="center" vertical="center" wrapText="1"/>
    </xf>
    <xf numFmtId="164" fontId="9" fillId="0" borderId="0" xfId="349" applyFont="1" applyFill="1" applyBorder="1" applyAlignment="1">
      <alignment horizontal="center" vertical="center" wrapText="1"/>
    </xf>
    <xf numFmtId="177" fontId="17" fillId="42" borderId="21" xfId="638" applyNumberFormat="1" applyFont="1" applyFill="1" applyBorder="1" applyAlignment="1">
      <alignment horizontal="center" vertical="center" wrapText="1"/>
    </xf>
    <xf numFmtId="177" fontId="17" fillId="42" borderId="22" xfId="638" applyNumberFormat="1" applyFont="1" applyFill="1" applyBorder="1" applyAlignment="1">
      <alignment horizontal="center" vertical="center" wrapText="1"/>
    </xf>
    <xf numFmtId="176" fontId="83" fillId="0" borderId="31" xfId="638" applyNumberFormat="1" applyFont="1" applyBorder="1" applyAlignment="1">
      <alignment horizontal="center" vertical="center"/>
    </xf>
    <xf numFmtId="176" fontId="83" fillId="0" borderId="46" xfId="638" applyNumberFormat="1" applyFont="1" applyBorder="1" applyAlignment="1">
      <alignment horizontal="center" vertical="center"/>
    </xf>
    <xf numFmtId="0" fontId="17" fillId="0" borderId="33" xfId="638" applyFont="1" applyBorder="1" applyAlignment="1">
      <alignment horizontal="center" vertical="center"/>
    </xf>
    <xf numFmtId="0" fontId="17" fillId="0" borderId="10" xfId="638" applyFont="1" applyBorder="1" applyAlignment="1">
      <alignment horizontal="center" vertical="center"/>
    </xf>
    <xf numFmtId="0" fontId="17" fillId="0" borderId="45" xfId="638" applyFont="1" applyBorder="1" applyAlignment="1">
      <alignment horizontal="center" vertical="center"/>
    </xf>
    <xf numFmtId="0" fontId="17" fillId="0" borderId="36" xfId="638" applyFont="1" applyBorder="1" applyAlignment="1">
      <alignment horizontal="center" vertical="center"/>
    </xf>
    <xf numFmtId="0" fontId="17" fillId="0" borderId="78" xfId="638" applyFont="1" applyBorder="1" applyAlignment="1">
      <alignment horizontal="center" vertical="center"/>
    </xf>
    <xf numFmtId="0" fontId="17" fillId="0" borderId="96" xfId="638" applyFont="1" applyBorder="1" applyAlignment="1">
      <alignment horizontal="center" vertical="center"/>
    </xf>
    <xf numFmtId="0" fontId="83" fillId="0" borderId="88" xfId="638" applyFont="1" applyBorder="1" applyAlignment="1">
      <alignment horizontal="center" vertical="center" wrapText="1"/>
    </xf>
    <xf numFmtId="0" fontId="83" fillId="0" borderId="27" xfId="638" applyFont="1" applyBorder="1" applyAlignment="1">
      <alignment horizontal="center" vertical="center" wrapText="1"/>
    </xf>
    <xf numFmtId="0" fontId="83" fillId="0" borderId="95" xfId="638" applyFont="1" applyBorder="1" applyAlignment="1">
      <alignment horizontal="center" vertical="center" wrapText="1"/>
    </xf>
    <xf numFmtId="0" fontId="83" fillId="0" borderId="28" xfId="638" applyFont="1" applyBorder="1" applyAlignment="1">
      <alignment horizontal="center" vertical="center" wrapText="1"/>
    </xf>
    <xf numFmtId="195" fontId="9" fillId="0" borderId="0" xfId="638" applyNumberFormat="1" applyFont="1" applyAlignment="1">
      <alignment horizontal="center"/>
    </xf>
    <xf numFmtId="0" fontId="9" fillId="0" borderId="0" xfId="638" applyFont="1" applyAlignment="1">
      <alignment horizontal="center"/>
    </xf>
    <xf numFmtId="176" fontId="83" fillId="0" borderId="10" xfId="638" applyNumberFormat="1" applyFont="1" applyBorder="1" applyAlignment="1">
      <alignment horizontal="center" vertical="center"/>
    </xf>
    <xf numFmtId="176" fontId="17" fillId="0" borderId="31" xfId="638" applyNumberFormat="1" applyFont="1" applyBorder="1" applyAlignment="1">
      <alignment horizontal="center" vertical="center"/>
    </xf>
    <xf numFmtId="176" fontId="17" fillId="0" borderId="46" xfId="638" applyNumberFormat="1" applyFont="1" applyBorder="1" applyAlignment="1">
      <alignment horizontal="center" vertical="center"/>
    </xf>
    <xf numFmtId="176" fontId="83" fillId="0" borderId="0" xfId="638" applyNumberFormat="1" applyFont="1" applyBorder="1" applyAlignment="1">
      <alignment horizontal="center" vertical="center"/>
    </xf>
    <xf numFmtId="176" fontId="83" fillId="0" borderId="49" xfId="638" applyNumberFormat="1" applyFont="1" applyBorder="1" applyAlignment="1">
      <alignment horizontal="center" vertical="center"/>
    </xf>
    <xf numFmtId="0" fontId="19" fillId="0" borderId="0" xfId="649" applyFont="1" applyFill="1" applyBorder="1" applyAlignment="1">
      <alignment horizontal="center" vertical="center" wrapText="1"/>
    </xf>
    <xf numFmtId="0" fontId="19" fillId="0" borderId="0" xfId="649" applyFont="1" applyFill="1" applyBorder="1" applyAlignment="1">
      <alignment horizontal="center" vertical="center"/>
    </xf>
    <xf numFmtId="0" fontId="23" fillId="0" borderId="30" xfId="649" applyFont="1" applyFill="1" applyBorder="1" applyAlignment="1">
      <alignment horizontal="center" vertical="center"/>
    </xf>
    <xf numFmtId="0" fontId="11" fillId="0" borderId="30" xfId="649" applyFont="1" applyFill="1" applyBorder="1" applyAlignment="1">
      <alignment horizontal="center" vertical="center"/>
    </xf>
    <xf numFmtId="0" fontId="23" fillId="0" borderId="0" xfId="649" applyFont="1" applyFill="1" applyBorder="1" applyAlignment="1">
      <alignment horizontal="center" vertical="center" wrapText="1"/>
    </xf>
    <xf numFmtId="0" fontId="11" fillId="0" borderId="0" xfId="649" applyFont="1" applyFill="1" applyBorder="1" applyAlignment="1">
      <alignment horizontal="center" vertical="center" wrapText="1"/>
    </xf>
    <xf numFmtId="177" fontId="17" fillId="41" borderId="21" xfId="648" applyNumberFormat="1" applyFont="1" applyFill="1" applyBorder="1" applyAlignment="1">
      <alignment horizontal="center" vertical="center"/>
    </xf>
    <xf numFmtId="177" fontId="17" fillId="41" borderId="22" xfId="648" applyNumberFormat="1" applyFont="1" applyFill="1" applyBorder="1" applyAlignment="1">
      <alignment horizontal="center" vertical="center"/>
    </xf>
    <xf numFmtId="177" fontId="30" fillId="48" borderId="21" xfId="638" applyNumberFormat="1" applyFont="1" applyFill="1" applyBorder="1" applyAlignment="1">
      <alignment horizontal="center" vertical="center"/>
    </xf>
    <xf numFmtId="177" fontId="30" fillId="48" borderId="22" xfId="638" applyNumberFormat="1" applyFont="1" applyFill="1" applyBorder="1" applyAlignment="1">
      <alignment horizontal="center" vertical="center"/>
    </xf>
    <xf numFmtId="177" fontId="17" fillId="41" borderId="21" xfId="638" applyNumberFormat="1" applyFont="1" applyFill="1" applyBorder="1" applyAlignment="1">
      <alignment horizontal="center" vertical="center" wrapText="1"/>
    </xf>
    <xf numFmtId="177" fontId="17" fillId="41" borderId="22" xfId="638" applyNumberFormat="1" applyFont="1" applyFill="1" applyBorder="1" applyAlignment="1">
      <alignment horizontal="center" vertical="center" wrapText="1"/>
    </xf>
  </cellXfs>
  <cellStyles count="10483">
    <cellStyle name="0,0_x000d__x000a_NA_x000d__x000a_" xfId="2531" xr:uid="{00000000-0005-0000-0000-000000000000}"/>
    <cellStyle name="20% - Accent1" xfId="1" xr:uid="{00000000-0005-0000-0000-000001000000}"/>
    <cellStyle name="20% - Accent1 2" xfId="2" xr:uid="{00000000-0005-0000-0000-000002000000}"/>
    <cellStyle name="20% - Accent1 2 2" xfId="3" xr:uid="{00000000-0005-0000-0000-000003000000}"/>
    <cellStyle name="20% - Accent1 3" xfId="4" xr:uid="{00000000-0005-0000-0000-000004000000}"/>
    <cellStyle name="20% - Accent1 4" xfId="728" xr:uid="{00000000-0005-0000-0000-000005000000}"/>
    <cellStyle name="20% - Accent1 5" xfId="1774" xr:uid="{00000000-0005-0000-0000-000006000000}"/>
    <cellStyle name="20% - Accent1_Estaciones TM-21-SEP-2011" xfId="5" xr:uid="{00000000-0005-0000-0000-000007000000}"/>
    <cellStyle name="20% - Accent2" xfId="6" xr:uid="{00000000-0005-0000-0000-000008000000}"/>
    <cellStyle name="20% - Accent2 2" xfId="7" xr:uid="{00000000-0005-0000-0000-000009000000}"/>
    <cellStyle name="20% - Accent2 2 2" xfId="8" xr:uid="{00000000-0005-0000-0000-00000A000000}"/>
    <cellStyle name="20% - Accent2 3" xfId="9" xr:uid="{00000000-0005-0000-0000-00000B000000}"/>
    <cellStyle name="20% - Accent2 4" xfId="731" xr:uid="{00000000-0005-0000-0000-00000C000000}"/>
    <cellStyle name="20% - Accent2 5" xfId="1776" xr:uid="{00000000-0005-0000-0000-00000D000000}"/>
    <cellStyle name="20% - Accent2_Estaciones TM-21-SEP-2011" xfId="10" xr:uid="{00000000-0005-0000-0000-00000E000000}"/>
    <cellStyle name="20% - Accent3" xfId="11" xr:uid="{00000000-0005-0000-0000-00000F000000}"/>
    <cellStyle name="20% - Accent3 2" xfId="12" xr:uid="{00000000-0005-0000-0000-000010000000}"/>
    <cellStyle name="20% - Accent3 2 2" xfId="13" xr:uid="{00000000-0005-0000-0000-000011000000}"/>
    <cellStyle name="20% - Accent3 3" xfId="14" xr:uid="{00000000-0005-0000-0000-000012000000}"/>
    <cellStyle name="20% - Accent3 4" xfId="734" xr:uid="{00000000-0005-0000-0000-000013000000}"/>
    <cellStyle name="20% - Accent3 5" xfId="1778" xr:uid="{00000000-0005-0000-0000-000014000000}"/>
    <cellStyle name="20% - Accent3_Estaciones TM-21-SEP-2011" xfId="15" xr:uid="{00000000-0005-0000-0000-000015000000}"/>
    <cellStyle name="20% - Accent4" xfId="16" xr:uid="{00000000-0005-0000-0000-000016000000}"/>
    <cellStyle name="20% - Accent4 2" xfId="17" xr:uid="{00000000-0005-0000-0000-000017000000}"/>
    <cellStyle name="20% - Accent4 2 2" xfId="18" xr:uid="{00000000-0005-0000-0000-000018000000}"/>
    <cellStyle name="20% - Accent4 3" xfId="19" xr:uid="{00000000-0005-0000-0000-000019000000}"/>
    <cellStyle name="20% - Accent4 4" xfId="737" xr:uid="{00000000-0005-0000-0000-00001A000000}"/>
    <cellStyle name="20% - Accent4 5" xfId="1780" xr:uid="{00000000-0005-0000-0000-00001B000000}"/>
    <cellStyle name="20% - Accent4_Estaciones TM-21-SEP-2011" xfId="20" xr:uid="{00000000-0005-0000-0000-00001C000000}"/>
    <cellStyle name="20% - Accent5" xfId="21" xr:uid="{00000000-0005-0000-0000-00001D000000}"/>
    <cellStyle name="20% - Accent5 2" xfId="22" xr:uid="{00000000-0005-0000-0000-00001E000000}"/>
    <cellStyle name="20% - Accent5 2 2" xfId="23" xr:uid="{00000000-0005-0000-0000-00001F000000}"/>
    <cellStyle name="20% - Accent5 3" xfId="24" xr:uid="{00000000-0005-0000-0000-000020000000}"/>
    <cellStyle name="20% - Accent5 4" xfId="740" xr:uid="{00000000-0005-0000-0000-000021000000}"/>
    <cellStyle name="20% - Accent5 5" xfId="1782" xr:uid="{00000000-0005-0000-0000-000022000000}"/>
    <cellStyle name="20% - Accent5_Estaciones TM-21-SEP-2011" xfId="25" xr:uid="{00000000-0005-0000-0000-000023000000}"/>
    <cellStyle name="20% - Accent6" xfId="26" xr:uid="{00000000-0005-0000-0000-000024000000}"/>
    <cellStyle name="20% - Accent6 2" xfId="27" xr:uid="{00000000-0005-0000-0000-000025000000}"/>
    <cellStyle name="20% - Accent6 2 2" xfId="28" xr:uid="{00000000-0005-0000-0000-000026000000}"/>
    <cellStyle name="20% - Accent6 3" xfId="29" xr:uid="{00000000-0005-0000-0000-000027000000}"/>
    <cellStyle name="20% - Accent6 4" xfId="743" xr:uid="{00000000-0005-0000-0000-000028000000}"/>
    <cellStyle name="20% - Accent6 5" xfId="1784" xr:uid="{00000000-0005-0000-0000-000029000000}"/>
    <cellStyle name="20% - Accent6_Estaciones TM-21-SEP-2011" xfId="30" xr:uid="{00000000-0005-0000-0000-00002A000000}"/>
    <cellStyle name="20% - Akzent1" xfId="825" xr:uid="{00000000-0005-0000-0000-00002B000000}"/>
    <cellStyle name="20% - Akzent2" xfId="826" xr:uid="{00000000-0005-0000-0000-00002C000000}"/>
    <cellStyle name="20% - Akzent3" xfId="827" xr:uid="{00000000-0005-0000-0000-00002D000000}"/>
    <cellStyle name="20% - Akzent4" xfId="828" xr:uid="{00000000-0005-0000-0000-00002E000000}"/>
    <cellStyle name="20% - Akzent5" xfId="829" xr:uid="{00000000-0005-0000-0000-00002F000000}"/>
    <cellStyle name="20% - Akzent6" xfId="830" xr:uid="{00000000-0005-0000-0000-000030000000}"/>
    <cellStyle name="20% - Énfasis1 2" xfId="31" xr:uid="{00000000-0005-0000-0000-000031000000}"/>
    <cellStyle name="20% - Énfasis1 2 2" xfId="677" xr:uid="{00000000-0005-0000-0000-000032000000}"/>
    <cellStyle name="20% - Énfasis1 3" xfId="32" xr:uid="{00000000-0005-0000-0000-000033000000}"/>
    <cellStyle name="20% - Énfasis1 3 2" xfId="1324" xr:uid="{00000000-0005-0000-0000-000034000000}"/>
    <cellStyle name="20% - Énfasis1 3 3" xfId="1862" xr:uid="{00000000-0005-0000-0000-000035000000}"/>
    <cellStyle name="20% - Énfasis1 4" xfId="1368" xr:uid="{00000000-0005-0000-0000-000036000000}"/>
    <cellStyle name="20% - Énfasis1 4 2" xfId="1882" xr:uid="{00000000-0005-0000-0000-000037000000}"/>
    <cellStyle name="20% - Énfasis2 2" xfId="33" xr:uid="{00000000-0005-0000-0000-000038000000}"/>
    <cellStyle name="20% - Énfasis2 2 2" xfId="678" xr:uid="{00000000-0005-0000-0000-000039000000}"/>
    <cellStyle name="20% - Énfasis2 3" xfId="34" xr:uid="{00000000-0005-0000-0000-00003A000000}"/>
    <cellStyle name="20% - Énfasis2 3 2" xfId="1327" xr:uid="{00000000-0005-0000-0000-00003B000000}"/>
    <cellStyle name="20% - Énfasis2 3 3" xfId="1864" xr:uid="{00000000-0005-0000-0000-00003C000000}"/>
    <cellStyle name="20% - Énfasis2 4" xfId="1372" xr:uid="{00000000-0005-0000-0000-00003D000000}"/>
    <cellStyle name="20% - Énfasis2 4 2" xfId="1884" xr:uid="{00000000-0005-0000-0000-00003E000000}"/>
    <cellStyle name="20% - Énfasis3 2" xfId="35" xr:uid="{00000000-0005-0000-0000-00003F000000}"/>
    <cellStyle name="20% - Énfasis3 2 2" xfId="679" xr:uid="{00000000-0005-0000-0000-000040000000}"/>
    <cellStyle name="20% - Énfasis3 3" xfId="36" xr:uid="{00000000-0005-0000-0000-000041000000}"/>
    <cellStyle name="20% - Énfasis3 3 2" xfId="1330" xr:uid="{00000000-0005-0000-0000-000042000000}"/>
    <cellStyle name="20% - Énfasis3 3 3" xfId="1866" xr:uid="{00000000-0005-0000-0000-000043000000}"/>
    <cellStyle name="20% - Énfasis3 4" xfId="1376" xr:uid="{00000000-0005-0000-0000-000044000000}"/>
    <cellStyle name="20% - Énfasis3 4 2" xfId="1886" xr:uid="{00000000-0005-0000-0000-000045000000}"/>
    <cellStyle name="20% - Énfasis4 2" xfId="37" xr:uid="{00000000-0005-0000-0000-000046000000}"/>
    <cellStyle name="20% - Énfasis4 2 2" xfId="680" xr:uid="{00000000-0005-0000-0000-000047000000}"/>
    <cellStyle name="20% - Énfasis4 3" xfId="38" xr:uid="{00000000-0005-0000-0000-000048000000}"/>
    <cellStyle name="20% - Énfasis4 3 2" xfId="1333" xr:uid="{00000000-0005-0000-0000-000049000000}"/>
    <cellStyle name="20% - Énfasis4 3 3" xfId="1868" xr:uid="{00000000-0005-0000-0000-00004A000000}"/>
    <cellStyle name="20% - Énfasis4 4" xfId="1380" xr:uid="{00000000-0005-0000-0000-00004B000000}"/>
    <cellStyle name="20% - Énfasis4 4 2" xfId="1888" xr:uid="{00000000-0005-0000-0000-00004C000000}"/>
    <cellStyle name="20% - Énfasis5 2" xfId="39" xr:uid="{00000000-0005-0000-0000-00004D000000}"/>
    <cellStyle name="20% - Énfasis5 2 2" xfId="681" xr:uid="{00000000-0005-0000-0000-00004E000000}"/>
    <cellStyle name="20% - Énfasis5 3" xfId="40" xr:uid="{00000000-0005-0000-0000-00004F000000}"/>
    <cellStyle name="20% - Énfasis5 3 2" xfId="1336" xr:uid="{00000000-0005-0000-0000-000050000000}"/>
    <cellStyle name="20% - Énfasis5 3 3" xfId="1870" xr:uid="{00000000-0005-0000-0000-000051000000}"/>
    <cellStyle name="20% - Énfasis5 4" xfId="1384" xr:uid="{00000000-0005-0000-0000-000052000000}"/>
    <cellStyle name="20% - Énfasis5 4 2" xfId="1890" xr:uid="{00000000-0005-0000-0000-000053000000}"/>
    <cellStyle name="20% - Énfasis6 2" xfId="41" xr:uid="{00000000-0005-0000-0000-000054000000}"/>
    <cellStyle name="20% - Énfasis6 2 2" xfId="682" xr:uid="{00000000-0005-0000-0000-000055000000}"/>
    <cellStyle name="20% - Énfasis6 3" xfId="42" xr:uid="{00000000-0005-0000-0000-000056000000}"/>
    <cellStyle name="20% - Énfasis6 3 2" xfId="1339" xr:uid="{00000000-0005-0000-0000-000057000000}"/>
    <cellStyle name="20% - Énfasis6 3 3" xfId="1872" xr:uid="{00000000-0005-0000-0000-000058000000}"/>
    <cellStyle name="20% - Énfasis6 4" xfId="1388" xr:uid="{00000000-0005-0000-0000-000059000000}"/>
    <cellStyle name="20% - Énfasis6 4 2" xfId="1892" xr:uid="{00000000-0005-0000-0000-00005A000000}"/>
    <cellStyle name="40% - Accent1" xfId="43" xr:uid="{00000000-0005-0000-0000-00005B000000}"/>
    <cellStyle name="40% - Accent1 2" xfId="44" xr:uid="{00000000-0005-0000-0000-00005C000000}"/>
    <cellStyle name="40% - Accent1 2 2" xfId="45" xr:uid="{00000000-0005-0000-0000-00005D000000}"/>
    <cellStyle name="40% - Accent1 3" xfId="46" xr:uid="{00000000-0005-0000-0000-00005E000000}"/>
    <cellStyle name="40% - Accent1 4" xfId="729" xr:uid="{00000000-0005-0000-0000-00005F000000}"/>
    <cellStyle name="40% - Accent1 5" xfId="1775" xr:uid="{00000000-0005-0000-0000-000060000000}"/>
    <cellStyle name="40% - Accent1_Estaciones TM-21-SEP-2011" xfId="47" xr:uid="{00000000-0005-0000-0000-000061000000}"/>
    <cellStyle name="40% - Accent2" xfId="48" xr:uid="{00000000-0005-0000-0000-000062000000}"/>
    <cellStyle name="40% - Accent2 2" xfId="49" xr:uid="{00000000-0005-0000-0000-000063000000}"/>
    <cellStyle name="40% - Accent2 2 2" xfId="50" xr:uid="{00000000-0005-0000-0000-000064000000}"/>
    <cellStyle name="40% - Accent2 3" xfId="51" xr:uid="{00000000-0005-0000-0000-000065000000}"/>
    <cellStyle name="40% - Accent2 4" xfId="732" xr:uid="{00000000-0005-0000-0000-000066000000}"/>
    <cellStyle name="40% - Accent2 5" xfId="1777" xr:uid="{00000000-0005-0000-0000-000067000000}"/>
    <cellStyle name="40% - Accent2_Estaciones TM-21-SEP-2011" xfId="52" xr:uid="{00000000-0005-0000-0000-000068000000}"/>
    <cellStyle name="40% - Accent3" xfId="53" xr:uid="{00000000-0005-0000-0000-000069000000}"/>
    <cellStyle name="40% - Accent3 2" xfId="54" xr:uid="{00000000-0005-0000-0000-00006A000000}"/>
    <cellStyle name="40% - Accent3 2 2" xfId="55" xr:uid="{00000000-0005-0000-0000-00006B000000}"/>
    <cellStyle name="40% - Accent3 3" xfId="56" xr:uid="{00000000-0005-0000-0000-00006C000000}"/>
    <cellStyle name="40% - Accent3 4" xfId="735" xr:uid="{00000000-0005-0000-0000-00006D000000}"/>
    <cellStyle name="40% - Accent3 5" xfId="1779" xr:uid="{00000000-0005-0000-0000-00006E000000}"/>
    <cellStyle name="40% - Accent3_Estaciones TM-21-SEP-2011" xfId="57" xr:uid="{00000000-0005-0000-0000-00006F000000}"/>
    <cellStyle name="40% - Accent4" xfId="58" xr:uid="{00000000-0005-0000-0000-000070000000}"/>
    <cellStyle name="40% - Accent4 2" xfId="59" xr:uid="{00000000-0005-0000-0000-000071000000}"/>
    <cellStyle name="40% - Accent4 2 2" xfId="60" xr:uid="{00000000-0005-0000-0000-000072000000}"/>
    <cellStyle name="40% - Accent4 3" xfId="61" xr:uid="{00000000-0005-0000-0000-000073000000}"/>
    <cellStyle name="40% - Accent4 4" xfId="738" xr:uid="{00000000-0005-0000-0000-000074000000}"/>
    <cellStyle name="40% - Accent4 5" xfId="1781" xr:uid="{00000000-0005-0000-0000-000075000000}"/>
    <cellStyle name="40% - Accent4_Estaciones TM-21-SEP-2011" xfId="62" xr:uid="{00000000-0005-0000-0000-000076000000}"/>
    <cellStyle name="40% - Accent5" xfId="63" xr:uid="{00000000-0005-0000-0000-000077000000}"/>
    <cellStyle name="40% - Accent5 2" xfId="64" xr:uid="{00000000-0005-0000-0000-000078000000}"/>
    <cellStyle name="40% - Accent5 2 2" xfId="65" xr:uid="{00000000-0005-0000-0000-000079000000}"/>
    <cellStyle name="40% - Accent5 3" xfId="66" xr:uid="{00000000-0005-0000-0000-00007A000000}"/>
    <cellStyle name="40% - Accent5 4" xfId="741" xr:uid="{00000000-0005-0000-0000-00007B000000}"/>
    <cellStyle name="40% - Accent5 5" xfId="1783" xr:uid="{00000000-0005-0000-0000-00007C000000}"/>
    <cellStyle name="40% - Accent5_Estaciones TM-21-SEP-2011" xfId="67" xr:uid="{00000000-0005-0000-0000-00007D000000}"/>
    <cellStyle name="40% - Accent6" xfId="68" xr:uid="{00000000-0005-0000-0000-00007E000000}"/>
    <cellStyle name="40% - Accent6 2" xfId="69" xr:uid="{00000000-0005-0000-0000-00007F000000}"/>
    <cellStyle name="40% - Accent6 2 2" xfId="70" xr:uid="{00000000-0005-0000-0000-000080000000}"/>
    <cellStyle name="40% - Accent6 3" xfId="71" xr:uid="{00000000-0005-0000-0000-000081000000}"/>
    <cellStyle name="40% - Accent6 4" xfId="744" xr:uid="{00000000-0005-0000-0000-000082000000}"/>
    <cellStyle name="40% - Accent6 5" xfId="1785" xr:uid="{00000000-0005-0000-0000-000083000000}"/>
    <cellStyle name="40% - Accent6_Estaciones TM-21-SEP-2011" xfId="72" xr:uid="{00000000-0005-0000-0000-000084000000}"/>
    <cellStyle name="40% - Akzent1" xfId="831" xr:uid="{00000000-0005-0000-0000-000085000000}"/>
    <cellStyle name="40% - Akzent2" xfId="832" xr:uid="{00000000-0005-0000-0000-000086000000}"/>
    <cellStyle name="40% - Akzent3" xfId="833" xr:uid="{00000000-0005-0000-0000-000087000000}"/>
    <cellStyle name="40% - Akzent4" xfId="834" xr:uid="{00000000-0005-0000-0000-000088000000}"/>
    <cellStyle name="40% - Akzent5" xfId="835" xr:uid="{00000000-0005-0000-0000-000089000000}"/>
    <cellStyle name="40% - Akzent6" xfId="836" xr:uid="{00000000-0005-0000-0000-00008A000000}"/>
    <cellStyle name="40% - Énfasis1 2" xfId="73" xr:uid="{00000000-0005-0000-0000-00008B000000}"/>
    <cellStyle name="40% - Énfasis1 2 2" xfId="683" xr:uid="{00000000-0005-0000-0000-00008C000000}"/>
    <cellStyle name="40% - Énfasis1 3" xfId="74" xr:uid="{00000000-0005-0000-0000-00008D000000}"/>
    <cellStyle name="40% - Énfasis1 3 2" xfId="1325" xr:uid="{00000000-0005-0000-0000-00008E000000}"/>
    <cellStyle name="40% - Énfasis1 3 3" xfId="1863" xr:uid="{00000000-0005-0000-0000-00008F000000}"/>
    <cellStyle name="40% - Énfasis1 4" xfId="1369" xr:uid="{00000000-0005-0000-0000-000090000000}"/>
    <cellStyle name="40% - Énfasis1 4 2" xfId="1883" xr:uid="{00000000-0005-0000-0000-000091000000}"/>
    <cellStyle name="40% - Énfasis2 2" xfId="75" xr:uid="{00000000-0005-0000-0000-000092000000}"/>
    <cellStyle name="40% - Énfasis2 2 2" xfId="684" xr:uid="{00000000-0005-0000-0000-000093000000}"/>
    <cellStyle name="40% - Énfasis2 3" xfId="76" xr:uid="{00000000-0005-0000-0000-000094000000}"/>
    <cellStyle name="40% - Énfasis2 3 2" xfId="1328" xr:uid="{00000000-0005-0000-0000-000095000000}"/>
    <cellStyle name="40% - Énfasis2 3 3" xfId="1865" xr:uid="{00000000-0005-0000-0000-000096000000}"/>
    <cellStyle name="40% - Énfasis2 4" xfId="1373" xr:uid="{00000000-0005-0000-0000-000097000000}"/>
    <cellStyle name="40% - Énfasis2 4 2" xfId="1885" xr:uid="{00000000-0005-0000-0000-000098000000}"/>
    <cellStyle name="40% - Énfasis3 2" xfId="77" xr:uid="{00000000-0005-0000-0000-000099000000}"/>
    <cellStyle name="40% - Énfasis3 2 2" xfId="685" xr:uid="{00000000-0005-0000-0000-00009A000000}"/>
    <cellStyle name="40% - Énfasis3 3" xfId="78" xr:uid="{00000000-0005-0000-0000-00009B000000}"/>
    <cellStyle name="40% - Énfasis3 3 2" xfId="1331" xr:uid="{00000000-0005-0000-0000-00009C000000}"/>
    <cellStyle name="40% - Énfasis3 3 3" xfId="1867" xr:uid="{00000000-0005-0000-0000-00009D000000}"/>
    <cellStyle name="40% - Énfasis3 4" xfId="1377" xr:uid="{00000000-0005-0000-0000-00009E000000}"/>
    <cellStyle name="40% - Énfasis3 4 2" xfId="1887" xr:uid="{00000000-0005-0000-0000-00009F000000}"/>
    <cellStyle name="40% - Énfasis4 2" xfId="79" xr:uid="{00000000-0005-0000-0000-0000A0000000}"/>
    <cellStyle name="40% - Énfasis4 2 2" xfId="686" xr:uid="{00000000-0005-0000-0000-0000A1000000}"/>
    <cellStyle name="40% - Énfasis4 3" xfId="80" xr:uid="{00000000-0005-0000-0000-0000A2000000}"/>
    <cellStyle name="40% - Énfasis4 3 2" xfId="1334" xr:uid="{00000000-0005-0000-0000-0000A3000000}"/>
    <cellStyle name="40% - Énfasis4 3 3" xfId="1869" xr:uid="{00000000-0005-0000-0000-0000A4000000}"/>
    <cellStyle name="40% - Énfasis4 4" xfId="1381" xr:uid="{00000000-0005-0000-0000-0000A5000000}"/>
    <cellStyle name="40% - Énfasis4 4 2" xfId="1889" xr:uid="{00000000-0005-0000-0000-0000A6000000}"/>
    <cellStyle name="40% - Énfasis5 2" xfId="81" xr:uid="{00000000-0005-0000-0000-0000A7000000}"/>
    <cellStyle name="40% - Énfasis5 2 2" xfId="687" xr:uid="{00000000-0005-0000-0000-0000A8000000}"/>
    <cellStyle name="40% - Énfasis5 3" xfId="82" xr:uid="{00000000-0005-0000-0000-0000A9000000}"/>
    <cellStyle name="40% - Énfasis5 3 2" xfId="1337" xr:uid="{00000000-0005-0000-0000-0000AA000000}"/>
    <cellStyle name="40% - Énfasis5 3 3" xfId="1871" xr:uid="{00000000-0005-0000-0000-0000AB000000}"/>
    <cellStyle name="40% - Énfasis5 4" xfId="1385" xr:uid="{00000000-0005-0000-0000-0000AC000000}"/>
    <cellStyle name="40% - Énfasis5 4 2" xfId="1891" xr:uid="{00000000-0005-0000-0000-0000AD000000}"/>
    <cellStyle name="40% - Énfasis6 2" xfId="83" xr:uid="{00000000-0005-0000-0000-0000AE000000}"/>
    <cellStyle name="40% - Énfasis6 2 2" xfId="688" xr:uid="{00000000-0005-0000-0000-0000AF000000}"/>
    <cellStyle name="40% - Énfasis6 3" xfId="84" xr:uid="{00000000-0005-0000-0000-0000B0000000}"/>
    <cellStyle name="40% - Énfasis6 3 2" xfId="1340" xr:uid="{00000000-0005-0000-0000-0000B1000000}"/>
    <cellStyle name="40% - Énfasis6 3 3" xfId="1873" xr:uid="{00000000-0005-0000-0000-0000B2000000}"/>
    <cellStyle name="40% - Énfasis6 4" xfId="1389" xr:uid="{00000000-0005-0000-0000-0000B3000000}"/>
    <cellStyle name="40% - Énfasis6 4 2" xfId="1893" xr:uid="{00000000-0005-0000-0000-0000B4000000}"/>
    <cellStyle name="60% - Accent1" xfId="85" xr:uid="{00000000-0005-0000-0000-0000B5000000}"/>
    <cellStyle name="60% - Accent1 2" xfId="748" xr:uid="{00000000-0005-0000-0000-0000B6000000}"/>
    <cellStyle name="60% - Accent1 3" xfId="1392" xr:uid="{00000000-0005-0000-0000-0000B7000000}"/>
    <cellStyle name="60% - Accent1 4" xfId="837" xr:uid="{00000000-0005-0000-0000-0000B8000000}"/>
    <cellStyle name="60% - Accent2" xfId="86" xr:uid="{00000000-0005-0000-0000-0000B9000000}"/>
    <cellStyle name="60% - Accent2 2" xfId="749" xr:uid="{00000000-0005-0000-0000-0000BA000000}"/>
    <cellStyle name="60% - Accent2 3" xfId="1393" xr:uid="{00000000-0005-0000-0000-0000BB000000}"/>
    <cellStyle name="60% - Accent2 4" xfId="838" xr:uid="{00000000-0005-0000-0000-0000BC000000}"/>
    <cellStyle name="60% - Accent3" xfId="87" xr:uid="{00000000-0005-0000-0000-0000BD000000}"/>
    <cellStyle name="60% - Accent3 2" xfId="750" xr:uid="{00000000-0005-0000-0000-0000BE000000}"/>
    <cellStyle name="60% - Accent3 3" xfId="1394" xr:uid="{00000000-0005-0000-0000-0000BF000000}"/>
    <cellStyle name="60% - Accent3 4" xfId="839" xr:uid="{00000000-0005-0000-0000-0000C0000000}"/>
    <cellStyle name="60% - Accent4" xfId="88" xr:uid="{00000000-0005-0000-0000-0000C1000000}"/>
    <cellStyle name="60% - Accent4 2" xfId="751" xr:uid="{00000000-0005-0000-0000-0000C2000000}"/>
    <cellStyle name="60% - Accent4 3" xfId="1395" xr:uid="{00000000-0005-0000-0000-0000C3000000}"/>
    <cellStyle name="60% - Accent4 4" xfId="840" xr:uid="{00000000-0005-0000-0000-0000C4000000}"/>
    <cellStyle name="60% - Accent5" xfId="89" xr:uid="{00000000-0005-0000-0000-0000C5000000}"/>
    <cellStyle name="60% - Accent5 2" xfId="752" xr:uid="{00000000-0005-0000-0000-0000C6000000}"/>
    <cellStyle name="60% - Accent5 3" xfId="1396" xr:uid="{00000000-0005-0000-0000-0000C7000000}"/>
    <cellStyle name="60% - Accent5 4" xfId="841" xr:uid="{00000000-0005-0000-0000-0000C8000000}"/>
    <cellStyle name="60% - Accent6" xfId="90" xr:uid="{00000000-0005-0000-0000-0000C9000000}"/>
    <cellStyle name="60% - Accent6 2" xfId="753" xr:uid="{00000000-0005-0000-0000-0000CA000000}"/>
    <cellStyle name="60% - Accent6 3" xfId="1397" xr:uid="{00000000-0005-0000-0000-0000CB000000}"/>
    <cellStyle name="60% - Accent6 4" xfId="842" xr:uid="{00000000-0005-0000-0000-0000CC000000}"/>
    <cellStyle name="60% - Akzent1" xfId="843" xr:uid="{00000000-0005-0000-0000-0000CD000000}"/>
    <cellStyle name="60% - Akzent2" xfId="844" xr:uid="{00000000-0005-0000-0000-0000CE000000}"/>
    <cellStyle name="60% - Akzent3" xfId="845" xr:uid="{00000000-0005-0000-0000-0000CF000000}"/>
    <cellStyle name="60% - Akzent4" xfId="846" xr:uid="{00000000-0005-0000-0000-0000D0000000}"/>
    <cellStyle name="60% - Akzent5" xfId="847" xr:uid="{00000000-0005-0000-0000-0000D1000000}"/>
    <cellStyle name="60% - Akzent6" xfId="848" xr:uid="{00000000-0005-0000-0000-0000D2000000}"/>
    <cellStyle name="60% - Énfasis1 2" xfId="91" xr:uid="{00000000-0005-0000-0000-0000D3000000}"/>
    <cellStyle name="60% - Énfasis1 2 2" xfId="689" xr:uid="{00000000-0005-0000-0000-0000D4000000}"/>
    <cellStyle name="60% - Énfasis1 3" xfId="1370" xr:uid="{00000000-0005-0000-0000-0000D5000000}"/>
    <cellStyle name="60% - Énfasis2 2" xfId="92" xr:uid="{00000000-0005-0000-0000-0000D6000000}"/>
    <cellStyle name="60% - Énfasis2 2 2" xfId="690" xr:uid="{00000000-0005-0000-0000-0000D7000000}"/>
    <cellStyle name="60% - Énfasis2 3" xfId="1374" xr:uid="{00000000-0005-0000-0000-0000D8000000}"/>
    <cellStyle name="60% - Énfasis3 2" xfId="93" xr:uid="{00000000-0005-0000-0000-0000D9000000}"/>
    <cellStyle name="60% - Énfasis3 2 2" xfId="691" xr:uid="{00000000-0005-0000-0000-0000DA000000}"/>
    <cellStyle name="60% - Énfasis3 3" xfId="1378" xr:uid="{00000000-0005-0000-0000-0000DB000000}"/>
    <cellStyle name="60% - Énfasis4 2" xfId="94" xr:uid="{00000000-0005-0000-0000-0000DC000000}"/>
    <cellStyle name="60% - Énfasis4 2 2" xfId="692" xr:uid="{00000000-0005-0000-0000-0000DD000000}"/>
    <cellStyle name="60% - Énfasis4 3" xfId="1382" xr:uid="{00000000-0005-0000-0000-0000DE000000}"/>
    <cellStyle name="60% - Énfasis5 2" xfId="95" xr:uid="{00000000-0005-0000-0000-0000DF000000}"/>
    <cellStyle name="60% - Énfasis5 2 2" xfId="693" xr:uid="{00000000-0005-0000-0000-0000E0000000}"/>
    <cellStyle name="60% - Énfasis5 3" xfId="1386" xr:uid="{00000000-0005-0000-0000-0000E1000000}"/>
    <cellStyle name="60% - Énfasis6 2" xfId="96" xr:uid="{00000000-0005-0000-0000-0000E2000000}"/>
    <cellStyle name="60% - Énfasis6 2 2" xfId="694" xr:uid="{00000000-0005-0000-0000-0000E3000000}"/>
    <cellStyle name="60% - Énfasis6 3" xfId="1390" xr:uid="{00000000-0005-0000-0000-0000E4000000}"/>
    <cellStyle name="Accent1" xfId="97" xr:uid="{00000000-0005-0000-0000-0000E5000000}"/>
    <cellStyle name="Accent1 2" xfId="1398" xr:uid="{00000000-0005-0000-0000-0000E6000000}"/>
    <cellStyle name="Accent1 3" xfId="727" xr:uid="{00000000-0005-0000-0000-0000E7000000}"/>
    <cellStyle name="Accent2" xfId="98" xr:uid="{00000000-0005-0000-0000-0000E8000000}"/>
    <cellStyle name="Accent2 2" xfId="1399" xr:uid="{00000000-0005-0000-0000-0000E9000000}"/>
    <cellStyle name="Accent2 3" xfId="730" xr:uid="{00000000-0005-0000-0000-0000EA000000}"/>
    <cellStyle name="Accent3" xfId="99" xr:uid="{00000000-0005-0000-0000-0000EB000000}"/>
    <cellStyle name="Accent3 2" xfId="1400" xr:uid="{00000000-0005-0000-0000-0000EC000000}"/>
    <cellStyle name="Accent3 3" xfId="733" xr:uid="{00000000-0005-0000-0000-0000ED000000}"/>
    <cellStyle name="Accent4" xfId="100" xr:uid="{00000000-0005-0000-0000-0000EE000000}"/>
    <cellStyle name="Accent4 2" xfId="1401" xr:uid="{00000000-0005-0000-0000-0000EF000000}"/>
    <cellStyle name="Accent4 3" xfId="736" xr:uid="{00000000-0005-0000-0000-0000F0000000}"/>
    <cellStyle name="Accent5" xfId="101" xr:uid="{00000000-0005-0000-0000-0000F1000000}"/>
    <cellStyle name="Accent5 2" xfId="1402" xr:uid="{00000000-0005-0000-0000-0000F2000000}"/>
    <cellStyle name="Accent5 3" xfId="739" xr:uid="{00000000-0005-0000-0000-0000F3000000}"/>
    <cellStyle name="Accent6" xfId="102" xr:uid="{00000000-0005-0000-0000-0000F4000000}"/>
    <cellStyle name="Accent6 2" xfId="1403" xr:uid="{00000000-0005-0000-0000-0000F5000000}"/>
    <cellStyle name="Accent6 3" xfId="742" xr:uid="{00000000-0005-0000-0000-0000F6000000}"/>
    <cellStyle name="Bad" xfId="103" xr:uid="{00000000-0005-0000-0000-0000F7000000}"/>
    <cellStyle name="Bad 2" xfId="1404" xr:uid="{00000000-0005-0000-0000-0000F8000000}"/>
    <cellStyle name="Bad 3" xfId="722" xr:uid="{00000000-0005-0000-0000-0000F9000000}"/>
    <cellStyle name="Buena 2" xfId="104" xr:uid="{00000000-0005-0000-0000-0000FA000000}"/>
    <cellStyle name="Buena 2 2" xfId="695" xr:uid="{00000000-0005-0000-0000-0000FB000000}"/>
    <cellStyle name="Bueno 2" xfId="1312" xr:uid="{00000000-0005-0000-0000-0000FC000000}"/>
    <cellStyle name="Bueno 3" xfId="1356" xr:uid="{00000000-0005-0000-0000-0000FD000000}"/>
    <cellStyle name="Bueno 4" xfId="1407" xr:uid="{00000000-0005-0000-0000-0000FE000000}"/>
    <cellStyle name="Calculation" xfId="105" xr:uid="{00000000-0005-0000-0000-0000FF000000}"/>
    <cellStyle name="Calculation 10" xfId="849" xr:uid="{00000000-0005-0000-0000-000000010000}"/>
    <cellStyle name="Calculation 10 2" xfId="2532" xr:uid="{00000000-0005-0000-0000-000001010000}"/>
    <cellStyle name="Calculation 10 2 2" xfId="2533" xr:uid="{00000000-0005-0000-0000-000002010000}"/>
    <cellStyle name="Calculation 10 2 2 2" xfId="2534" xr:uid="{00000000-0005-0000-0000-000003010000}"/>
    <cellStyle name="Calculation 10 2 2 3" xfId="2535" xr:uid="{00000000-0005-0000-0000-000004010000}"/>
    <cellStyle name="Calculation 10 2 3" xfId="2536" xr:uid="{00000000-0005-0000-0000-000005010000}"/>
    <cellStyle name="Calculation 10 2 4" xfId="2537" xr:uid="{00000000-0005-0000-0000-000006010000}"/>
    <cellStyle name="Calculation 10 3" xfId="2538" xr:uid="{00000000-0005-0000-0000-000007010000}"/>
    <cellStyle name="Calculation 10 3 2" xfId="2539" xr:uid="{00000000-0005-0000-0000-000008010000}"/>
    <cellStyle name="Calculation 10 3 2 2" xfId="2540" xr:uid="{00000000-0005-0000-0000-000009010000}"/>
    <cellStyle name="Calculation 10 3 2 3" xfId="2541" xr:uid="{00000000-0005-0000-0000-00000A010000}"/>
    <cellStyle name="Calculation 10 3 3" xfId="2542" xr:uid="{00000000-0005-0000-0000-00000B010000}"/>
    <cellStyle name="Calculation 10 3 4" xfId="2543" xr:uid="{00000000-0005-0000-0000-00000C010000}"/>
    <cellStyle name="Calculation 10 4" xfId="2544" xr:uid="{00000000-0005-0000-0000-00000D010000}"/>
    <cellStyle name="Calculation 10 5" xfId="2545" xr:uid="{00000000-0005-0000-0000-00000E010000}"/>
    <cellStyle name="Calculation 10 6" xfId="2546" xr:uid="{00000000-0005-0000-0000-00000F010000}"/>
    <cellStyle name="Calculation 10 7" xfId="2547" xr:uid="{00000000-0005-0000-0000-000010010000}"/>
    <cellStyle name="Calculation 10 8" xfId="2548" xr:uid="{00000000-0005-0000-0000-000011010000}"/>
    <cellStyle name="Calculation 11" xfId="850" xr:uid="{00000000-0005-0000-0000-000012010000}"/>
    <cellStyle name="Calculation 11 2" xfId="2549" xr:uid="{00000000-0005-0000-0000-000013010000}"/>
    <cellStyle name="Calculation 11 2 2" xfId="2550" xr:uid="{00000000-0005-0000-0000-000014010000}"/>
    <cellStyle name="Calculation 11 2 2 2" xfId="2551" xr:uid="{00000000-0005-0000-0000-000015010000}"/>
    <cellStyle name="Calculation 11 2 2 3" xfId="2552" xr:uid="{00000000-0005-0000-0000-000016010000}"/>
    <cellStyle name="Calculation 11 2 3" xfId="2553" xr:uid="{00000000-0005-0000-0000-000017010000}"/>
    <cellStyle name="Calculation 11 2 4" xfId="2554" xr:uid="{00000000-0005-0000-0000-000018010000}"/>
    <cellStyle name="Calculation 11 3" xfId="2555" xr:uid="{00000000-0005-0000-0000-000019010000}"/>
    <cellStyle name="Calculation 11 3 2" xfId="2556" xr:uid="{00000000-0005-0000-0000-00001A010000}"/>
    <cellStyle name="Calculation 11 3 2 2" xfId="2557" xr:uid="{00000000-0005-0000-0000-00001B010000}"/>
    <cellStyle name="Calculation 11 3 2 3" xfId="2558" xr:uid="{00000000-0005-0000-0000-00001C010000}"/>
    <cellStyle name="Calculation 11 3 3" xfId="2559" xr:uid="{00000000-0005-0000-0000-00001D010000}"/>
    <cellStyle name="Calculation 11 3 4" xfId="2560" xr:uid="{00000000-0005-0000-0000-00001E010000}"/>
    <cellStyle name="Calculation 11 4" xfId="2561" xr:uid="{00000000-0005-0000-0000-00001F010000}"/>
    <cellStyle name="Calculation 11 5" xfId="2562" xr:uid="{00000000-0005-0000-0000-000020010000}"/>
    <cellStyle name="Calculation 11 6" xfId="2563" xr:uid="{00000000-0005-0000-0000-000021010000}"/>
    <cellStyle name="Calculation 11 7" xfId="2564" xr:uid="{00000000-0005-0000-0000-000022010000}"/>
    <cellStyle name="Calculation 11 8" xfId="2565" xr:uid="{00000000-0005-0000-0000-000023010000}"/>
    <cellStyle name="Calculation 12" xfId="851" xr:uid="{00000000-0005-0000-0000-000024010000}"/>
    <cellStyle name="Calculation 12 2" xfId="2566" xr:uid="{00000000-0005-0000-0000-000025010000}"/>
    <cellStyle name="Calculation 12 2 2" xfId="2567" xr:uid="{00000000-0005-0000-0000-000026010000}"/>
    <cellStyle name="Calculation 12 2 2 2" xfId="2568" xr:uid="{00000000-0005-0000-0000-000027010000}"/>
    <cellStyle name="Calculation 12 2 2 3" xfId="2569" xr:uid="{00000000-0005-0000-0000-000028010000}"/>
    <cellStyle name="Calculation 12 2 3" xfId="2570" xr:uid="{00000000-0005-0000-0000-000029010000}"/>
    <cellStyle name="Calculation 12 2 4" xfId="2571" xr:uid="{00000000-0005-0000-0000-00002A010000}"/>
    <cellStyle name="Calculation 12 3" xfId="2572" xr:uid="{00000000-0005-0000-0000-00002B010000}"/>
    <cellStyle name="Calculation 12 3 2" xfId="2573" xr:uid="{00000000-0005-0000-0000-00002C010000}"/>
    <cellStyle name="Calculation 12 3 2 2" xfId="2574" xr:uid="{00000000-0005-0000-0000-00002D010000}"/>
    <cellStyle name="Calculation 12 3 2 3" xfId="2575" xr:uid="{00000000-0005-0000-0000-00002E010000}"/>
    <cellStyle name="Calculation 12 3 3" xfId="2576" xr:uid="{00000000-0005-0000-0000-00002F010000}"/>
    <cellStyle name="Calculation 12 3 4" xfId="2577" xr:uid="{00000000-0005-0000-0000-000030010000}"/>
    <cellStyle name="Calculation 12 4" xfId="2578" xr:uid="{00000000-0005-0000-0000-000031010000}"/>
    <cellStyle name="Calculation 12 5" xfId="2579" xr:uid="{00000000-0005-0000-0000-000032010000}"/>
    <cellStyle name="Calculation 12 6" xfId="2580" xr:uid="{00000000-0005-0000-0000-000033010000}"/>
    <cellStyle name="Calculation 12 7" xfId="2581" xr:uid="{00000000-0005-0000-0000-000034010000}"/>
    <cellStyle name="Calculation 12 8" xfId="2582" xr:uid="{00000000-0005-0000-0000-000035010000}"/>
    <cellStyle name="Calculation 13" xfId="852" xr:uid="{00000000-0005-0000-0000-000036010000}"/>
    <cellStyle name="Calculation 13 2" xfId="2583" xr:uid="{00000000-0005-0000-0000-000037010000}"/>
    <cellStyle name="Calculation 13 2 2" xfId="2584" xr:uid="{00000000-0005-0000-0000-000038010000}"/>
    <cellStyle name="Calculation 13 2 2 2" xfId="2585" xr:uid="{00000000-0005-0000-0000-000039010000}"/>
    <cellStyle name="Calculation 13 2 2 3" xfId="2586" xr:uid="{00000000-0005-0000-0000-00003A010000}"/>
    <cellStyle name="Calculation 13 2 3" xfId="2587" xr:uid="{00000000-0005-0000-0000-00003B010000}"/>
    <cellStyle name="Calculation 13 2 4" xfId="2588" xr:uid="{00000000-0005-0000-0000-00003C010000}"/>
    <cellStyle name="Calculation 13 3" xfId="2589" xr:uid="{00000000-0005-0000-0000-00003D010000}"/>
    <cellStyle name="Calculation 13 3 2" xfId="2590" xr:uid="{00000000-0005-0000-0000-00003E010000}"/>
    <cellStyle name="Calculation 13 3 2 2" xfId="2591" xr:uid="{00000000-0005-0000-0000-00003F010000}"/>
    <cellStyle name="Calculation 13 3 2 3" xfId="2592" xr:uid="{00000000-0005-0000-0000-000040010000}"/>
    <cellStyle name="Calculation 13 3 3" xfId="2593" xr:uid="{00000000-0005-0000-0000-000041010000}"/>
    <cellStyle name="Calculation 13 3 4" xfId="2594" xr:uid="{00000000-0005-0000-0000-000042010000}"/>
    <cellStyle name="Calculation 13 4" xfId="2595" xr:uid="{00000000-0005-0000-0000-000043010000}"/>
    <cellStyle name="Calculation 13 5" xfId="2596" xr:uid="{00000000-0005-0000-0000-000044010000}"/>
    <cellStyle name="Calculation 13 6" xfId="2597" xr:uid="{00000000-0005-0000-0000-000045010000}"/>
    <cellStyle name="Calculation 13 7" xfId="2598" xr:uid="{00000000-0005-0000-0000-000046010000}"/>
    <cellStyle name="Calculation 13 8" xfId="2599" xr:uid="{00000000-0005-0000-0000-000047010000}"/>
    <cellStyle name="Calculation 14" xfId="853" xr:uid="{00000000-0005-0000-0000-000048010000}"/>
    <cellStyle name="Calculation 14 2" xfId="2600" xr:uid="{00000000-0005-0000-0000-000049010000}"/>
    <cellStyle name="Calculation 14 2 2" xfId="2601" xr:uid="{00000000-0005-0000-0000-00004A010000}"/>
    <cellStyle name="Calculation 14 2 2 2" xfId="2602" xr:uid="{00000000-0005-0000-0000-00004B010000}"/>
    <cellStyle name="Calculation 14 2 2 3" xfId="2603" xr:uid="{00000000-0005-0000-0000-00004C010000}"/>
    <cellStyle name="Calculation 14 2 3" xfId="2604" xr:uid="{00000000-0005-0000-0000-00004D010000}"/>
    <cellStyle name="Calculation 14 2 4" xfId="2605" xr:uid="{00000000-0005-0000-0000-00004E010000}"/>
    <cellStyle name="Calculation 14 3" xfId="2606" xr:uid="{00000000-0005-0000-0000-00004F010000}"/>
    <cellStyle name="Calculation 14 3 2" xfId="2607" xr:uid="{00000000-0005-0000-0000-000050010000}"/>
    <cellStyle name="Calculation 14 3 2 2" xfId="2608" xr:uid="{00000000-0005-0000-0000-000051010000}"/>
    <cellStyle name="Calculation 14 3 2 3" xfId="2609" xr:uid="{00000000-0005-0000-0000-000052010000}"/>
    <cellStyle name="Calculation 14 3 3" xfId="2610" xr:uid="{00000000-0005-0000-0000-000053010000}"/>
    <cellStyle name="Calculation 14 3 4" xfId="2611" xr:uid="{00000000-0005-0000-0000-000054010000}"/>
    <cellStyle name="Calculation 14 4" xfId="2612" xr:uid="{00000000-0005-0000-0000-000055010000}"/>
    <cellStyle name="Calculation 14 5" xfId="2613" xr:uid="{00000000-0005-0000-0000-000056010000}"/>
    <cellStyle name="Calculation 14 6" xfId="2614" xr:uid="{00000000-0005-0000-0000-000057010000}"/>
    <cellStyle name="Calculation 14 7" xfId="2615" xr:uid="{00000000-0005-0000-0000-000058010000}"/>
    <cellStyle name="Calculation 14 8" xfId="2616" xr:uid="{00000000-0005-0000-0000-000059010000}"/>
    <cellStyle name="Calculation 15" xfId="854" xr:uid="{00000000-0005-0000-0000-00005A010000}"/>
    <cellStyle name="Calculation 15 2" xfId="2617" xr:uid="{00000000-0005-0000-0000-00005B010000}"/>
    <cellStyle name="Calculation 15 2 2" xfId="2618" xr:uid="{00000000-0005-0000-0000-00005C010000}"/>
    <cellStyle name="Calculation 15 2 2 2" xfId="2619" xr:uid="{00000000-0005-0000-0000-00005D010000}"/>
    <cellStyle name="Calculation 15 2 2 3" xfId="2620" xr:uid="{00000000-0005-0000-0000-00005E010000}"/>
    <cellStyle name="Calculation 15 2 3" xfId="2621" xr:uid="{00000000-0005-0000-0000-00005F010000}"/>
    <cellStyle name="Calculation 15 2 4" xfId="2622" xr:uid="{00000000-0005-0000-0000-000060010000}"/>
    <cellStyle name="Calculation 15 3" xfId="2623" xr:uid="{00000000-0005-0000-0000-000061010000}"/>
    <cellStyle name="Calculation 15 3 2" xfId="2624" xr:uid="{00000000-0005-0000-0000-000062010000}"/>
    <cellStyle name="Calculation 15 3 2 2" xfId="2625" xr:uid="{00000000-0005-0000-0000-000063010000}"/>
    <cellStyle name="Calculation 15 3 2 3" xfId="2626" xr:uid="{00000000-0005-0000-0000-000064010000}"/>
    <cellStyle name="Calculation 15 3 3" xfId="2627" xr:uid="{00000000-0005-0000-0000-000065010000}"/>
    <cellStyle name="Calculation 15 3 4" xfId="2628" xr:uid="{00000000-0005-0000-0000-000066010000}"/>
    <cellStyle name="Calculation 15 4" xfId="2629" xr:uid="{00000000-0005-0000-0000-000067010000}"/>
    <cellStyle name="Calculation 15 5" xfId="2630" xr:uid="{00000000-0005-0000-0000-000068010000}"/>
    <cellStyle name="Calculation 15 6" xfId="2631" xr:uid="{00000000-0005-0000-0000-000069010000}"/>
    <cellStyle name="Calculation 15 7" xfId="2632" xr:uid="{00000000-0005-0000-0000-00006A010000}"/>
    <cellStyle name="Calculation 15 8" xfId="2633" xr:uid="{00000000-0005-0000-0000-00006B010000}"/>
    <cellStyle name="Calculation 16" xfId="855" xr:uid="{00000000-0005-0000-0000-00006C010000}"/>
    <cellStyle name="Calculation 16 2" xfId="2634" xr:uid="{00000000-0005-0000-0000-00006D010000}"/>
    <cellStyle name="Calculation 16 2 2" xfId="2635" xr:uid="{00000000-0005-0000-0000-00006E010000}"/>
    <cellStyle name="Calculation 16 2 2 2" xfId="2636" xr:uid="{00000000-0005-0000-0000-00006F010000}"/>
    <cellStyle name="Calculation 16 2 2 3" xfId="2637" xr:uid="{00000000-0005-0000-0000-000070010000}"/>
    <cellStyle name="Calculation 16 2 3" xfId="2638" xr:uid="{00000000-0005-0000-0000-000071010000}"/>
    <cellStyle name="Calculation 16 2 4" xfId="2639" xr:uid="{00000000-0005-0000-0000-000072010000}"/>
    <cellStyle name="Calculation 16 3" xfId="2640" xr:uid="{00000000-0005-0000-0000-000073010000}"/>
    <cellStyle name="Calculation 16 3 2" xfId="2641" xr:uid="{00000000-0005-0000-0000-000074010000}"/>
    <cellStyle name="Calculation 16 3 2 2" xfId="2642" xr:uid="{00000000-0005-0000-0000-000075010000}"/>
    <cellStyle name="Calculation 16 3 2 3" xfId="2643" xr:uid="{00000000-0005-0000-0000-000076010000}"/>
    <cellStyle name="Calculation 16 3 3" xfId="2644" xr:uid="{00000000-0005-0000-0000-000077010000}"/>
    <cellStyle name="Calculation 16 3 4" xfId="2645" xr:uid="{00000000-0005-0000-0000-000078010000}"/>
    <cellStyle name="Calculation 16 4" xfId="2646" xr:uid="{00000000-0005-0000-0000-000079010000}"/>
    <cellStyle name="Calculation 16 5" xfId="2647" xr:uid="{00000000-0005-0000-0000-00007A010000}"/>
    <cellStyle name="Calculation 16 6" xfId="2648" xr:uid="{00000000-0005-0000-0000-00007B010000}"/>
    <cellStyle name="Calculation 16 7" xfId="2649" xr:uid="{00000000-0005-0000-0000-00007C010000}"/>
    <cellStyle name="Calculation 16 8" xfId="2650" xr:uid="{00000000-0005-0000-0000-00007D010000}"/>
    <cellStyle name="Calculation 17" xfId="856" xr:uid="{00000000-0005-0000-0000-00007E010000}"/>
    <cellStyle name="Calculation 17 2" xfId="2651" xr:uid="{00000000-0005-0000-0000-00007F010000}"/>
    <cellStyle name="Calculation 17 2 2" xfId="2652" xr:uid="{00000000-0005-0000-0000-000080010000}"/>
    <cellStyle name="Calculation 17 2 2 2" xfId="2653" xr:uid="{00000000-0005-0000-0000-000081010000}"/>
    <cellStyle name="Calculation 17 2 2 3" xfId="2654" xr:uid="{00000000-0005-0000-0000-000082010000}"/>
    <cellStyle name="Calculation 17 2 3" xfId="2655" xr:uid="{00000000-0005-0000-0000-000083010000}"/>
    <cellStyle name="Calculation 17 2 4" xfId="2656" xr:uid="{00000000-0005-0000-0000-000084010000}"/>
    <cellStyle name="Calculation 17 3" xfId="2657" xr:uid="{00000000-0005-0000-0000-000085010000}"/>
    <cellStyle name="Calculation 17 3 2" xfId="2658" xr:uid="{00000000-0005-0000-0000-000086010000}"/>
    <cellStyle name="Calculation 17 3 2 2" xfId="2659" xr:uid="{00000000-0005-0000-0000-000087010000}"/>
    <cellStyle name="Calculation 17 3 2 3" xfId="2660" xr:uid="{00000000-0005-0000-0000-000088010000}"/>
    <cellStyle name="Calculation 17 3 3" xfId="2661" xr:uid="{00000000-0005-0000-0000-000089010000}"/>
    <cellStyle name="Calculation 17 3 4" xfId="2662" xr:uid="{00000000-0005-0000-0000-00008A010000}"/>
    <cellStyle name="Calculation 17 4" xfId="2663" xr:uid="{00000000-0005-0000-0000-00008B010000}"/>
    <cellStyle name="Calculation 17 5" xfId="2664" xr:uid="{00000000-0005-0000-0000-00008C010000}"/>
    <cellStyle name="Calculation 17 6" xfId="2665" xr:uid="{00000000-0005-0000-0000-00008D010000}"/>
    <cellStyle name="Calculation 17 7" xfId="2666" xr:uid="{00000000-0005-0000-0000-00008E010000}"/>
    <cellStyle name="Calculation 17 8" xfId="2667" xr:uid="{00000000-0005-0000-0000-00008F010000}"/>
    <cellStyle name="Calculation 18" xfId="857" xr:uid="{00000000-0005-0000-0000-000090010000}"/>
    <cellStyle name="Calculation 18 2" xfId="2668" xr:uid="{00000000-0005-0000-0000-000091010000}"/>
    <cellStyle name="Calculation 18 2 2" xfId="2669" xr:uid="{00000000-0005-0000-0000-000092010000}"/>
    <cellStyle name="Calculation 18 2 2 2" xfId="2670" xr:uid="{00000000-0005-0000-0000-000093010000}"/>
    <cellStyle name="Calculation 18 2 2 3" xfId="2671" xr:uid="{00000000-0005-0000-0000-000094010000}"/>
    <cellStyle name="Calculation 18 2 3" xfId="2672" xr:uid="{00000000-0005-0000-0000-000095010000}"/>
    <cellStyle name="Calculation 18 2 4" xfId="2673" xr:uid="{00000000-0005-0000-0000-000096010000}"/>
    <cellStyle name="Calculation 18 3" xfId="2674" xr:uid="{00000000-0005-0000-0000-000097010000}"/>
    <cellStyle name="Calculation 18 3 2" xfId="2675" xr:uid="{00000000-0005-0000-0000-000098010000}"/>
    <cellStyle name="Calculation 18 3 2 2" xfId="2676" xr:uid="{00000000-0005-0000-0000-000099010000}"/>
    <cellStyle name="Calculation 18 3 2 3" xfId="2677" xr:uid="{00000000-0005-0000-0000-00009A010000}"/>
    <cellStyle name="Calculation 18 3 3" xfId="2678" xr:uid="{00000000-0005-0000-0000-00009B010000}"/>
    <cellStyle name="Calculation 18 3 4" xfId="2679" xr:uid="{00000000-0005-0000-0000-00009C010000}"/>
    <cellStyle name="Calculation 18 4" xfId="2680" xr:uid="{00000000-0005-0000-0000-00009D010000}"/>
    <cellStyle name="Calculation 18 5" xfId="2681" xr:uid="{00000000-0005-0000-0000-00009E010000}"/>
    <cellStyle name="Calculation 18 6" xfId="2682" xr:uid="{00000000-0005-0000-0000-00009F010000}"/>
    <cellStyle name="Calculation 18 7" xfId="2683" xr:uid="{00000000-0005-0000-0000-0000A0010000}"/>
    <cellStyle name="Calculation 18 8" xfId="2684" xr:uid="{00000000-0005-0000-0000-0000A1010000}"/>
    <cellStyle name="Calculation 19" xfId="858" xr:uid="{00000000-0005-0000-0000-0000A2010000}"/>
    <cellStyle name="Calculation 19 2" xfId="2685" xr:uid="{00000000-0005-0000-0000-0000A3010000}"/>
    <cellStyle name="Calculation 19 2 2" xfId="2686" xr:uid="{00000000-0005-0000-0000-0000A4010000}"/>
    <cellStyle name="Calculation 19 2 3" xfId="2687" xr:uid="{00000000-0005-0000-0000-0000A5010000}"/>
    <cellStyle name="Calculation 19 3" xfId="2688" xr:uid="{00000000-0005-0000-0000-0000A6010000}"/>
    <cellStyle name="Calculation 19 4" xfId="2689" xr:uid="{00000000-0005-0000-0000-0000A7010000}"/>
    <cellStyle name="Calculation 2" xfId="106" xr:uid="{00000000-0005-0000-0000-0000A8010000}"/>
    <cellStyle name="Calculation 2 10" xfId="2690" xr:uid="{00000000-0005-0000-0000-0000A9010000}"/>
    <cellStyle name="Calculation 2 10 2" xfId="2691" xr:uid="{00000000-0005-0000-0000-0000AA010000}"/>
    <cellStyle name="Calculation 2 10 2 2" xfId="2692" xr:uid="{00000000-0005-0000-0000-0000AB010000}"/>
    <cellStyle name="Calculation 2 10 2 2 2" xfId="2693" xr:uid="{00000000-0005-0000-0000-0000AC010000}"/>
    <cellStyle name="Calculation 2 10 2 2 3" xfId="2694" xr:uid="{00000000-0005-0000-0000-0000AD010000}"/>
    <cellStyle name="Calculation 2 10 2 3" xfId="2695" xr:uid="{00000000-0005-0000-0000-0000AE010000}"/>
    <cellStyle name="Calculation 2 10 2 4" xfId="2696" xr:uid="{00000000-0005-0000-0000-0000AF010000}"/>
    <cellStyle name="Calculation 2 10 3" xfId="2697" xr:uid="{00000000-0005-0000-0000-0000B0010000}"/>
    <cellStyle name="Calculation 2 10 3 2" xfId="2698" xr:uid="{00000000-0005-0000-0000-0000B1010000}"/>
    <cellStyle name="Calculation 2 10 3 2 2" xfId="2699" xr:uid="{00000000-0005-0000-0000-0000B2010000}"/>
    <cellStyle name="Calculation 2 10 3 2 3" xfId="2700" xr:uid="{00000000-0005-0000-0000-0000B3010000}"/>
    <cellStyle name="Calculation 2 10 3 3" xfId="2701" xr:uid="{00000000-0005-0000-0000-0000B4010000}"/>
    <cellStyle name="Calculation 2 10 3 4" xfId="2702" xr:uid="{00000000-0005-0000-0000-0000B5010000}"/>
    <cellStyle name="Calculation 2 10 4" xfId="2703" xr:uid="{00000000-0005-0000-0000-0000B6010000}"/>
    <cellStyle name="Calculation 2 10 5" xfId="2704" xr:uid="{00000000-0005-0000-0000-0000B7010000}"/>
    <cellStyle name="Calculation 2 10 6" xfId="2705" xr:uid="{00000000-0005-0000-0000-0000B8010000}"/>
    <cellStyle name="Calculation 2 10 7" xfId="2706" xr:uid="{00000000-0005-0000-0000-0000B9010000}"/>
    <cellStyle name="Calculation 2 10 8" xfId="2707" xr:uid="{00000000-0005-0000-0000-0000BA010000}"/>
    <cellStyle name="Calculation 2 11" xfId="2708" xr:uid="{00000000-0005-0000-0000-0000BB010000}"/>
    <cellStyle name="Calculation 2 11 2" xfId="2709" xr:uid="{00000000-0005-0000-0000-0000BC010000}"/>
    <cellStyle name="Calculation 2 11 2 2" xfId="2710" xr:uid="{00000000-0005-0000-0000-0000BD010000}"/>
    <cellStyle name="Calculation 2 11 2 2 2" xfId="2711" xr:uid="{00000000-0005-0000-0000-0000BE010000}"/>
    <cellStyle name="Calculation 2 11 2 2 3" xfId="2712" xr:uid="{00000000-0005-0000-0000-0000BF010000}"/>
    <cellStyle name="Calculation 2 11 2 3" xfId="2713" xr:uid="{00000000-0005-0000-0000-0000C0010000}"/>
    <cellStyle name="Calculation 2 11 2 4" xfId="2714" xr:uid="{00000000-0005-0000-0000-0000C1010000}"/>
    <cellStyle name="Calculation 2 11 3" xfId="2715" xr:uid="{00000000-0005-0000-0000-0000C2010000}"/>
    <cellStyle name="Calculation 2 11 3 2" xfId="2716" xr:uid="{00000000-0005-0000-0000-0000C3010000}"/>
    <cellStyle name="Calculation 2 11 3 2 2" xfId="2717" xr:uid="{00000000-0005-0000-0000-0000C4010000}"/>
    <cellStyle name="Calculation 2 11 3 2 3" xfId="2718" xr:uid="{00000000-0005-0000-0000-0000C5010000}"/>
    <cellStyle name="Calculation 2 11 3 3" xfId="2719" xr:uid="{00000000-0005-0000-0000-0000C6010000}"/>
    <cellStyle name="Calculation 2 11 3 4" xfId="2720" xr:uid="{00000000-0005-0000-0000-0000C7010000}"/>
    <cellStyle name="Calculation 2 11 4" xfId="2721" xr:uid="{00000000-0005-0000-0000-0000C8010000}"/>
    <cellStyle name="Calculation 2 11 5" xfId="2722" xr:uid="{00000000-0005-0000-0000-0000C9010000}"/>
    <cellStyle name="Calculation 2 11 6" xfId="2723" xr:uid="{00000000-0005-0000-0000-0000CA010000}"/>
    <cellStyle name="Calculation 2 11 7" xfId="2724" xr:uid="{00000000-0005-0000-0000-0000CB010000}"/>
    <cellStyle name="Calculation 2 11 8" xfId="2725" xr:uid="{00000000-0005-0000-0000-0000CC010000}"/>
    <cellStyle name="Calculation 2 12" xfId="2726" xr:uid="{00000000-0005-0000-0000-0000CD010000}"/>
    <cellStyle name="Calculation 2 12 2" xfId="2727" xr:uid="{00000000-0005-0000-0000-0000CE010000}"/>
    <cellStyle name="Calculation 2 12 2 2" xfId="2728" xr:uid="{00000000-0005-0000-0000-0000CF010000}"/>
    <cellStyle name="Calculation 2 12 2 2 2" xfId="2729" xr:uid="{00000000-0005-0000-0000-0000D0010000}"/>
    <cellStyle name="Calculation 2 12 2 2 3" xfId="2730" xr:uid="{00000000-0005-0000-0000-0000D1010000}"/>
    <cellStyle name="Calculation 2 12 2 3" xfId="2731" xr:uid="{00000000-0005-0000-0000-0000D2010000}"/>
    <cellStyle name="Calculation 2 12 2 4" xfId="2732" xr:uid="{00000000-0005-0000-0000-0000D3010000}"/>
    <cellStyle name="Calculation 2 12 3" xfId="2733" xr:uid="{00000000-0005-0000-0000-0000D4010000}"/>
    <cellStyle name="Calculation 2 12 3 2" xfId="2734" xr:uid="{00000000-0005-0000-0000-0000D5010000}"/>
    <cellStyle name="Calculation 2 12 3 2 2" xfId="2735" xr:uid="{00000000-0005-0000-0000-0000D6010000}"/>
    <cellStyle name="Calculation 2 12 3 2 3" xfId="2736" xr:uid="{00000000-0005-0000-0000-0000D7010000}"/>
    <cellStyle name="Calculation 2 12 3 3" xfId="2737" xr:uid="{00000000-0005-0000-0000-0000D8010000}"/>
    <cellStyle name="Calculation 2 12 3 4" xfId="2738" xr:uid="{00000000-0005-0000-0000-0000D9010000}"/>
    <cellStyle name="Calculation 2 12 4" xfId="2739" xr:uid="{00000000-0005-0000-0000-0000DA010000}"/>
    <cellStyle name="Calculation 2 12 5" xfId="2740" xr:uid="{00000000-0005-0000-0000-0000DB010000}"/>
    <cellStyle name="Calculation 2 12 6" xfId="2741" xr:uid="{00000000-0005-0000-0000-0000DC010000}"/>
    <cellStyle name="Calculation 2 12 7" xfId="2742" xr:uid="{00000000-0005-0000-0000-0000DD010000}"/>
    <cellStyle name="Calculation 2 12 8" xfId="2743" xr:uid="{00000000-0005-0000-0000-0000DE010000}"/>
    <cellStyle name="Calculation 2 13" xfId="2744" xr:uid="{00000000-0005-0000-0000-0000DF010000}"/>
    <cellStyle name="Calculation 2 13 2" xfId="2745" xr:uid="{00000000-0005-0000-0000-0000E0010000}"/>
    <cellStyle name="Calculation 2 13 2 2" xfId="2746" xr:uid="{00000000-0005-0000-0000-0000E1010000}"/>
    <cellStyle name="Calculation 2 13 2 2 2" xfId="2747" xr:uid="{00000000-0005-0000-0000-0000E2010000}"/>
    <cellStyle name="Calculation 2 13 2 2 3" xfId="2748" xr:uid="{00000000-0005-0000-0000-0000E3010000}"/>
    <cellStyle name="Calculation 2 13 2 3" xfId="2749" xr:uid="{00000000-0005-0000-0000-0000E4010000}"/>
    <cellStyle name="Calculation 2 13 2 4" xfId="2750" xr:uid="{00000000-0005-0000-0000-0000E5010000}"/>
    <cellStyle name="Calculation 2 13 3" xfId="2751" xr:uid="{00000000-0005-0000-0000-0000E6010000}"/>
    <cellStyle name="Calculation 2 13 3 2" xfId="2752" xr:uid="{00000000-0005-0000-0000-0000E7010000}"/>
    <cellStyle name="Calculation 2 13 3 2 2" xfId="2753" xr:uid="{00000000-0005-0000-0000-0000E8010000}"/>
    <cellStyle name="Calculation 2 13 3 2 3" xfId="2754" xr:uid="{00000000-0005-0000-0000-0000E9010000}"/>
    <cellStyle name="Calculation 2 13 3 3" xfId="2755" xr:uid="{00000000-0005-0000-0000-0000EA010000}"/>
    <cellStyle name="Calculation 2 13 3 4" xfId="2756" xr:uid="{00000000-0005-0000-0000-0000EB010000}"/>
    <cellStyle name="Calculation 2 13 4" xfId="2757" xr:uid="{00000000-0005-0000-0000-0000EC010000}"/>
    <cellStyle name="Calculation 2 13 5" xfId="2758" xr:uid="{00000000-0005-0000-0000-0000ED010000}"/>
    <cellStyle name="Calculation 2 13 6" xfId="2759" xr:uid="{00000000-0005-0000-0000-0000EE010000}"/>
    <cellStyle name="Calculation 2 13 7" xfId="2760" xr:uid="{00000000-0005-0000-0000-0000EF010000}"/>
    <cellStyle name="Calculation 2 13 8" xfId="2761" xr:uid="{00000000-0005-0000-0000-0000F0010000}"/>
    <cellStyle name="Calculation 2 14" xfId="2762" xr:uid="{00000000-0005-0000-0000-0000F1010000}"/>
    <cellStyle name="Calculation 2 14 2" xfId="2763" xr:uid="{00000000-0005-0000-0000-0000F2010000}"/>
    <cellStyle name="Calculation 2 14 2 2" xfId="2764" xr:uid="{00000000-0005-0000-0000-0000F3010000}"/>
    <cellStyle name="Calculation 2 14 2 2 2" xfId="2765" xr:uid="{00000000-0005-0000-0000-0000F4010000}"/>
    <cellStyle name="Calculation 2 14 2 2 3" xfId="2766" xr:uid="{00000000-0005-0000-0000-0000F5010000}"/>
    <cellStyle name="Calculation 2 14 2 3" xfId="2767" xr:uid="{00000000-0005-0000-0000-0000F6010000}"/>
    <cellStyle name="Calculation 2 14 2 4" xfId="2768" xr:uid="{00000000-0005-0000-0000-0000F7010000}"/>
    <cellStyle name="Calculation 2 14 3" xfId="2769" xr:uid="{00000000-0005-0000-0000-0000F8010000}"/>
    <cellStyle name="Calculation 2 14 3 2" xfId="2770" xr:uid="{00000000-0005-0000-0000-0000F9010000}"/>
    <cellStyle name="Calculation 2 14 3 2 2" xfId="2771" xr:uid="{00000000-0005-0000-0000-0000FA010000}"/>
    <cellStyle name="Calculation 2 14 3 2 3" xfId="2772" xr:uid="{00000000-0005-0000-0000-0000FB010000}"/>
    <cellStyle name="Calculation 2 14 3 3" xfId="2773" xr:uid="{00000000-0005-0000-0000-0000FC010000}"/>
    <cellStyle name="Calculation 2 14 3 4" xfId="2774" xr:uid="{00000000-0005-0000-0000-0000FD010000}"/>
    <cellStyle name="Calculation 2 14 4" xfId="2775" xr:uid="{00000000-0005-0000-0000-0000FE010000}"/>
    <cellStyle name="Calculation 2 14 5" xfId="2776" xr:uid="{00000000-0005-0000-0000-0000FF010000}"/>
    <cellStyle name="Calculation 2 14 6" xfId="2777" xr:uid="{00000000-0005-0000-0000-000000020000}"/>
    <cellStyle name="Calculation 2 14 7" xfId="2778" xr:uid="{00000000-0005-0000-0000-000001020000}"/>
    <cellStyle name="Calculation 2 14 8" xfId="2779" xr:uid="{00000000-0005-0000-0000-000002020000}"/>
    <cellStyle name="Calculation 2 15" xfId="2780" xr:uid="{00000000-0005-0000-0000-000003020000}"/>
    <cellStyle name="Calculation 2 15 2" xfId="2781" xr:uid="{00000000-0005-0000-0000-000004020000}"/>
    <cellStyle name="Calculation 2 15 2 2" xfId="2782" xr:uid="{00000000-0005-0000-0000-000005020000}"/>
    <cellStyle name="Calculation 2 15 2 2 2" xfId="2783" xr:uid="{00000000-0005-0000-0000-000006020000}"/>
    <cellStyle name="Calculation 2 15 2 2 3" xfId="2784" xr:uid="{00000000-0005-0000-0000-000007020000}"/>
    <cellStyle name="Calculation 2 15 2 3" xfId="2785" xr:uid="{00000000-0005-0000-0000-000008020000}"/>
    <cellStyle name="Calculation 2 15 2 4" xfId="2786" xr:uid="{00000000-0005-0000-0000-000009020000}"/>
    <cellStyle name="Calculation 2 15 3" xfId="2787" xr:uid="{00000000-0005-0000-0000-00000A020000}"/>
    <cellStyle name="Calculation 2 15 3 2" xfId="2788" xr:uid="{00000000-0005-0000-0000-00000B020000}"/>
    <cellStyle name="Calculation 2 15 3 2 2" xfId="2789" xr:uid="{00000000-0005-0000-0000-00000C020000}"/>
    <cellStyle name="Calculation 2 15 3 2 3" xfId="2790" xr:uid="{00000000-0005-0000-0000-00000D020000}"/>
    <cellStyle name="Calculation 2 15 3 3" xfId="2791" xr:uid="{00000000-0005-0000-0000-00000E020000}"/>
    <cellStyle name="Calculation 2 15 3 4" xfId="2792" xr:uid="{00000000-0005-0000-0000-00000F020000}"/>
    <cellStyle name="Calculation 2 15 4" xfId="2793" xr:uid="{00000000-0005-0000-0000-000010020000}"/>
    <cellStyle name="Calculation 2 15 5" xfId="2794" xr:uid="{00000000-0005-0000-0000-000011020000}"/>
    <cellStyle name="Calculation 2 15 6" xfId="2795" xr:uid="{00000000-0005-0000-0000-000012020000}"/>
    <cellStyle name="Calculation 2 15 7" xfId="2796" xr:uid="{00000000-0005-0000-0000-000013020000}"/>
    <cellStyle name="Calculation 2 15 8" xfId="2797" xr:uid="{00000000-0005-0000-0000-000014020000}"/>
    <cellStyle name="Calculation 2 16" xfId="2798" xr:uid="{00000000-0005-0000-0000-000015020000}"/>
    <cellStyle name="Calculation 2 16 2" xfId="2799" xr:uid="{00000000-0005-0000-0000-000016020000}"/>
    <cellStyle name="Calculation 2 16 2 2" xfId="2800" xr:uid="{00000000-0005-0000-0000-000017020000}"/>
    <cellStyle name="Calculation 2 16 2 2 2" xfId="2801" xr:uid="{00000000-0005-0000-0000-000018020000}"/>
    <cellStyle name="Calculation 2 16 2 2 3" xfId="2802" xr:uid="{00000000-0005-0000-0000-000019020000}"/>
    <cellStyle name="Calculation 2 16 2 3" xfId="2803" xr:uid="{00000000-0005-0000-0000-00001A020000}"/>
    <cellStyle name="Calculation 2 16 2 4" xfId="2804" xr:uid="{00000000-0005-0000-0000-00001B020000}"/>
    <cellStyle name="Calculation 2 16 3" xfId="2805" xr:uid="{00000000-0005-0000-0000-00001C020000}"/>
    <cellStyle name="Calculation 2 16 3 2" xfId="2806" xr:uid="{00000000-0005-0000-0000-00001D020000}"/>
    <cellStyle name="Calculation 2 16 3 2 2" xfId="2807" xr:uid="{00000000-0005-0000-0000-00001E020000}"/>
    <cellStyle name="Calculation 2 16 3 2 3" xfId="2808" xr:uid="{00000000-0005-0000-0000-00001F020000}"/>
    <cellStyle name="Calculation 2 16 3 3" xfId="2809" xr:uid="{00000000-0005-0000-0000-000020020000}"/>
    <cellStyle name="Calculation 2 16 3 4" xfId="2810" xr:uid="{00000000-0005-0000-0000-000021020000}"/>
    <cellStyle name="Calculation 2 16 4" xfId="2811" xr:uid="{00000000-0005-0000-0000-000022020000}"/>
    <cellStyle name="Calculation 2 16 5" xfId="2812" xr:uid="{00000000-0005-0000-0000-000023020000}"/>
    <cellStyle name="Calculation 2 16 6" xfId="2813" xr:uid="{00000000-0005-0000-0000-000024020000}"/>
    <cellStyle name="Calculation 2 16 7" xfId="2814" xr:uid="{00000000-0005-0000-0000-000025020000}"/>
    <cellStyle name="Calculation 2 16 8" xfId="2815" xr:uid="{00000000-0005-0000-0000-000026020000}"/>
    <cellStyle name="Calculation 2 17" xfId="2816" xr:uid="{00000000-0005-0000-0000-000027020000}"/>
    <cellStyle name="Calculation 2 17 2" xfId="2817" xr:uid="{00000000-0005-0000-0000-000028020000}"/>
    <cellStyle name="Calculation 2 17 2 2" xfId="2818" xr:uid="{00000000-0005-0000-0000-000029020000}"/>
    <cellStyle name="Calculation 2 17 2 2 2" xfId="2819" xr:uid="{00000000-0005-0000-0000-00002A020000}"/>
    <cellStyle name="Calculation 2 17 2 2 3" xfId="2820" xr:uid="{00000000-0005-0000-0000-00002B020000}"/>
    <cellStyle name="Calculation 2 17 2 3" xfId="2821" xr:uid="{00000000-0005-0000-0000-00002C020000}"/>
    <cellStyle name="Calculation 2 17 2 4" xfId="2822" xr:uid="{00000000-0005-0000-0000-00002D020000}"/>
    <cellStyle name="Calculation 2 17 3" xfId="2823" xr:uid="{00000000-0005-0000-0000-00002E020000}"/>
    <cellStyle name="Calculation 2 17 3 2" xfId="2824" xr:uid="{00000000-0005-0000-0000-00002F020000}"/>
    <cellStyle name="Calculation 2 17 3 2 2" xfId="2825" xr:uid="{00000000-0005-0000-0000-000030020000}"/>
    <cellStyle name="Calculation 2 17 3 2 3" xfId="2826" xr:uid="{00000000-0005-0000-0000-000031020000}"/>
    <cellStyle name="Calculation 2 17 3 3" xfId="2827" xr:uid="{00000000-0005-0000-0000-000032020000}"/>
    <cellStyle name="Calculation 2 17 3 4" xfId="2828" xr:uid="{00000000-0005-0000-0000-000033020000}"/>
    <cellStyle name="Calculation 2 17 4" xfId="2829" xr:uid="{00000000-0005-0000-0000-000034020000}"/>
    <cellStyle name="Calculation 2 17 5" xfId="2830" xr:uid="{00000000-0005-0000-0000-000035020000}"/>
    <cellStyle name="Calculation 2 17 6" xfId="2831" xr:uid="{00000000-0005-0000-0000-000036020000}"/>
    <cellStyle name="Calculation 2 17 7" xfId="2832" xr:uid="{00000000-0005-0000-0000-000037020000}"/>
    <cellStyle name="Calculation 2 17 8" xfId="2833" xr:uid="{00000000-0005-0000-0000-000038020000}"/>
    <cellStyle name="Calculation 2 18" xfId="2834" xr:uid="{00000000-0005-0000-0000-000039020000}"/>
    <cellStyle name="Calculation 2 18 2" xfId="2835" xr:uid="{00000000-0005-0000-0000-00003A020000}"/>
    <cellStyle name="Calculation 2 18 2 2" xfId="2836" xr:uid="{00000000-0005-0000-0000-00003B020000}"/>
    <cellStyle name="Calculation 2 18 2 3" xfId="2837" xr:uid="{00000000-0005-0000-0000-00003C020000}"/>
    <cellStyle name="Calculation 2 18 3" xfId="2838" xr:uid="{00000000-0005-0000-0000-00003D020000}"/>
    <cellStyle name="Calculation 2 18 4" xfId="2839" xr:uid="{00000000-0005-0000-0000-00003E020000}"/>
    <cellStyle name="Calculation 2 19" xfId="2840" xr:uid="{00000000-0005-0000-0000-00003F020000}"/>
    <cellStyle name="Calculation 2 19 2" xfId="2841" xr:uid="{00000000-0005-0000-0000-000040020000}"/>
    <cellStyle name="Calculation 2 19 2 2" xfId="2842" xr:uid="{00000000-0005-0000-0000-000041020000}"/>
    <cellStyle name="Calculation 2 19 2 3" xfId="2843" xr:uid="{00000000-0005-0000-0000-000042020000}"/>
    <cellStyle name="Calculation 2 19 3" xfId="2844" xr:uid="{00000000-0005-0000-0000-000043020000}"/>
    <cellStyle name="Calculation 2 19 4" xfId="2845" xr:uid="{00000000-0005-0000-0000-000044020000}"/>
    <cellStyle name="Calculation 2 2" xfId="107" xr:uid="{00000000-0005-0000-0000-000045020000}"/>
    <cellStyle name="Calculation 2 2 2" xfId="108" xr:uid="{00000000-0005-0000-0000-000046020000}"/>
    <cellStyle name="Calculation 2 2 2 2" xfId="2846" xr:uid="{00000000-0005-0000-0000-000047020000}"/>
    <cellStyle name="Calculation 2 2 2 2 2" xfId="2847" xr:uid="{00000000-0005-0000-0000-000048020000}"/>
    <cellStyle name="Calculation 2 2 2 2 2 2" xfId="2848" xr:uid="{00000000-0005-0000-0000-000049020000}"/>
    <cellStyle name="Calculation 2 2 2 2 2 3" xfId="2849" xr:uid="{00000000-0005-0000-0000-00004A020000}"/>
    <cellStyle name="Calculation 2 2 2 2 3" xfId="2850" xr:uid="{00000000-0005-0000-0000-00004B020000}"/>
    <cellStyle name="Calculation 2 2 2 2 4" xfId="2851" xr:uid="{00000000-0005-0000-0000-00004C020000}"/>
    <cellStyle name="Calculation 2 2 2 3" xfId="2852" xr:uid="{00000000-0005-0000-0000-00004D020000}"/>
    <cellStyle name="Calculation 2 2 2 3 2" xfId="2853" xr:uid="{00000000-0005-0000-0000-00004E020000}"/>
    <cellStyle name="Calculation 2 2 2 3 2 2" xfId="2854" xr:uid="{00000000-0005-0000-0000-00004F020000}"/>
    <cellStyle name="Calculation 2 2 2 3 2 3" xfId="2855" xr:uid="{00000000-0005-0000-0000-000050020000}"/>
    <cellStyle name="Calculation 2 2 2 3 3" xfId="2856" xr:uid="{00000000-0005-0000-0000-000051020000}"/>
    <cellStyle name="Calculation 2 2 2 3 4" xfId="2857" xr:uid="{00000000-0005-0000-0000-000052020000}"/>
    <cellStyle name="Calculation 2 2 2 4" xfId="2858" xr:uid="{00000000-0005-0000-0000-000053020000}"/>
    <cellStyle name="Calculation 2 2 2 4 2" xfId="2859" xr:uid="{00000000-0005-0000-0000-000054020000}"/>
    <cellStyle name="Calculation 2 2 2 4 3" xfId="2860" xr:uid="{00000000-0005-0000-0000-000055020000}"/>
    <cellStyle name="Calculation 2 2 2 5" xfId="2861" xr:uid="{00000000-0005-0000-0000-000056020000}"/>
    <cellStyle name="Calculation 2 2 2 5 2" xfId="2862" xr:uid="{00000000-0005-0000-0000-000057020000}"/>
    <cellStyle name="Calculation 2 2 2 5 3" xfId="2863" xr:uid="{00000000-0005-0000-0000-000058020000}"/>
    <cellStyle name="Calculation 2 2 2 6" xfId="2864" xr:uid="{00000000-0005-0000-0000-000059020000}"/>
    <cellStyle name="Calculation 2 2 2 7" xfId="2865" xr:uid="{00000000-0005-0000-0000-00005A020000}"/>
    <cellStyle name="Calculation 2 2 3" xfId="2866" xr:uid="{00000000-0005-0000-0000-00005B020000}"/>
    <cellStyle name="Calculation 2 2 3 2" xfId="2867" xr:uid="{00000000-0005-0000-0000-00005C020000}"/>
    <cellStyle name="Calculation 2 2 3 2 2" xfId="2868" xr:uid="{00000000-0005-0000-0000-00005D020000}"/>
    <cellStyle name="Calculation 2 2 3 2 3" xfId="2869" xr:uid="{00000000-0005-0000-0000-00005E020000}"/>
    <cellStyle name="Calculation 2 2 3 3" xfId="2870" xr:uid="{00000000-0005-0000-0000-00005F020000}"/>
    <cellStyle name="Calculation 2 2 3 4" xfId="2871" xr:uid="{00000000-0005-0000-0000-000060020000}"/>
    <cellStyle name="Calculation 2 2 4" xfId="2872" xr:uid="{00000000-0005-0000-0000-000061020000}"/>
    <cellStyle name="Calculation 2 2 4 2" xfId="2873" xr:uid="{00000000-0005-0000-0000-000062020000}"/>
    <cellStyle name="Calculation 2 2 4 2 2" xfId="2874" xr:uid="{00000000-0005-0000-0000-000063020000}"/>
    <cellStyle name="Calculation 2 2 4 2 3" xfId="2875" xr:uid="{00000000-0005-0000-0000-000064020000}"/>
    <cellStyle name="Calculation 2 2 4 3" xfId="2876" xr:uid="{00000000-0005-0000-0000-000065020000}"/>
    <cellStyle name="Calculation 2 2 4 4" xfId="2877" xr:uid="{00000000-0005-0000-0000-000066020000}"/>
    <cellStyle name="Calculation 2 2 5" xfId="2878" xr:uid="{00000000-0005-0000-0000-000067020000}"/>
    <cellStyle name="Calculation 2 2 5 2" xfId="2879" xr:uid="{00000000-0005-0000-0000-000068020000}"/>
    <cellStyle name="Calculation 2 2 5 3" xfId="2880" xr:uid="{00000000-0005-0000-0000-000069020000}"/>
    <cellStyle name="Calculation 2 2 6" xfId="2881" xr:uid="{00000000-0005-0000-0000-00006A020000}"/>
    <cellStyle name="Calculation 2 2 7" xfId="2882" xr:uid="{00000000-0005-0000-0000-00006B020000}"/>
    <cellStyle name="Calculation 2 2 8" xfId="2883" xr:uid="{00000000-0005-0000-0000-00006C020000}"/>
    <cellStyle name="Calculation 2 2 9" xfId="2884" xr:uid="{00000000-0005-0000-0000-00006D020000}"/>
    <cellStyle name="Calculation 2 20" xfId="2885" xr:uid="{00000000-0005-0000-0000-00006E020000}"/>
    <cellStyle name="Calculation 2 20 2" xfId="2886" xr:uid="{00000000-0005-0000-0000-00006F020000}"/>
    <cellStyle name="Calculation 2 20 3" xfId="2887" xr:uid="{00000000-0005-0000-0000-000070020000}"/>
    <cellStyle name="Calculation 2 21" xfId="2888" xr:uid="{00000000-0005-0000-0000-000071020000}"/>
    <cellStyle name="Calculation 2 21 2" xfId="2889" xr:uid="{00000000-0005-0000-0000-000072020000}"/>
    <cellStyle name="Calculation 2 21 3" xfId="2890" xr:uid="{00000000-0005-0000-0000-000073020000}"/>
    <cellStyle name="Calculation 2 22" xfId="2891" xr:uid="{00000000-0005-0000-0000-000074020000}"/>
    <cellStyle name="Calculation 2 23" xfId="2892" xr:uid="{00000000-0005-0000-0000-000075020000}"/>
    <cellStyle name="Calculation 2 3" xfId="109" xr:uid="{00000000-0005-0000-0000-000076020000}"/>
    <cellStyle name="Calculation 2 3 2" xfId="2893" xr:uid="{00000000-0005-0000-0000-000077020000}"/>
    <cellStyle name="Calculation 2 3 2 2" xfId="2894" xr:uid="{00000000-0005-0000-0000-000078020000}"/>
    <cellStyle name="Calculation 2 3 2 2 2" xfId="2895" xr:uid="{00000000-0005-0000-0000-000079020000}"/>
    <cellStyle name="Calculation 2 3 2 2 3" xfId="2896" xr:uid="{00000000-0005-0000-0000-00007A020000}"/>
    <cellStyle name="Calculation 2 3 2 3" xfId="2897" xr:uid="{00000000-0005-0000-0000-00007B020000}"/>
    <cellStyle name="Calculation 2 3 2 4" xfId="2898" xr:uid="{00000000-0005-0000-0000-00007C020000}"/>
    <cellStyle name="Calculation 2 3 3" xfId="2899" xr:uid="{00000000-0005-0000-0000-00007D020000}"/>
    <cellStyle name="Calculation 2 3 3 2" xfId="2900" xr:uid="{00000000-0005-0000-0000-00007E020000}"/>
    <cellStyle name="Calculation 2 3 3 2 2" xfId="2901" xr:uid="{00000000-0005-0000-0000-00007F020000}"/>
    <cellStyle name="Calculation 2 3 3 2 3" xfId="2902" xr:uid="{00000000-0005-0000-0000-000080020000}"/>
    <cellStyle name="Calculation 2 3 3 3" xfId="2903" xr:uid="{00000000-0005-0000-0000-000081020000}"/>
    <cellStyle name="Calculation 2 3 3 4" xfId="2904" xr:uid="{00000000-0005-0000-0000-000082020000}"/>
    <cellStyle name="Calculation 2 3 4" xfId="2905" xr:uid="{00000000-0005-0000-0000-000083020000}"/>
    <cellStyle name="Calculation 2 3 4 2" xfId="2906" xr:uid="{00000000-0005-0000-0000-000084020000}"/>
    <cellStyle name="Calculation 2 3 4 3" xfId="2907" xr:uid="{00000000-0005-0000-0000-000085020000}"/>
    <cellStyle name="Calculation 2 3 5" xfId="2908" xr:uid="{00000000-0005-0000-0000-000086020000}"/>
    <cellStyle name="Calculation 2 3 6" xfId="2909" xr:uid="{00000000-0005-0000-0000-000087020000}"/>
    <cellStyle name="Calculation 2 3 7" xfId="2910" xr:uid="{00000000-0005-0000-0000-000088020000}"/>
    <cellStyle name="Calculation 2 3 8" xfId="2911" xr:uid="{00000000-0005-0000-0000-000089020000}"/>
    <cellStyle name="Calculation 2 4" xfId="859" xr:uid="{00000000-0005-0000-0000-00008A020000}"/>
    <cellStyle name="Calculation 2 4 2" xfId="2912" xr:uid="{00000000-0005-0000-0000-00008B020000}"/>
    <cellStyle name="Calculation 2 4 2 2" xfId="2913" xr:uid="{00000000-0005-0000-0000-00008C020000}"/>
    <cellStyle name="Calculation 2 4 2 2 2" xfId="2914" xr:uid="{00000000-0005-0000-0000-00008D020000}"/>
    <cellStyle name="Calculation 2 4 2 2 3" xfId="2915" xr:uid="{00000000-0005-0000-0000-00008E020000}"/>
    <cellStyle name="Calculation 2 4 2 3" xfId="2916" xr:uid="{00000000-0005-0000-0000-00008F020000}"/>
    <cellStyle name="Calculation 2 4 2 4" xfId="2917" xr:uid="{00000000-0005-0000-0000-000090020000}"/>
    <cellStyle name="Calculation 2 4 3" xfId="2918" xr:uid="{00000000-0005-0000-0000-000091020000}"/>
    <cellStyle name="Calculation 2 4 3 2" xfId="2919" xr:uid="{00000000-0005-0000-0000-000092020000}"/>
    <cellStyle name="Calculation 2 4 3 2 2" xfId="2920" xr:uid="{00000000-0005-0000-0000-000093020000}"/>
    <cellStyle name="Calculation 2 4 3 2 3" xfId="2921" xr:uid="{00000000-0005-0000-0000-000094020000}"/>
    <cellStyle name="Calculation 2 4 3 3" xfId="2922" xr:uid="{00000000-0005-0000-0000-000095020000}"/>
    <cellStyle name="Calculation 2 4 3 4" xfId="2923" xr:uid="{00000000-0005-0000-0000-000096020000}"/>
    <cellStyle name="Calculation 2 4 4" xfId="2924" xr:uid="{00000000-0005-0000-0000-000097020000}"/>
    <cellStyle name="Calculation 2 4 5" xfId="2925" xr:uid="{00000000-0005-0000-0000-000098020000}"/>
    <cellStyle name="Calculation 2 4 6" xfId="2926" xr:uid="{00000000-0005-0000-0000-000099020000}"/>
    <cellStyle name="Calculation 2 4 7" xfId="2927" xr:uid="{00000000-0005-0000-0000-00009A020000}"/>
    <cellStyle name="Calculation 2 4 8" xfId="2928" xr:uid="{00000000-0005-0000-0000-00009B020000}"/>
    <cellStyle name="Calculation 2 5" xfId="2929" xr:uid="{00000000-0005-0000-0000-00009C020000}"/>
    <cellStyle name="Calculation 2 5 2" xfId="2930" xr:uid="{00000000-0005-0000-0000-00009D020000}"/>
    <cellStyle name="Calculation 2 5 2 2" xfId="2931" xr:uid="{00000000-0005-0000-0000-00009E020000}"/>
    <cellStyle name="Calculation 2 5 2 2 2" xfId="2932" xr:uid="{00000000-0005-0000-0000-00009F020000}"/>
    <cellStyle name="Calculation 2 5 2 2 3" xfId="2933" xr:uid="{00000000-0005-0000-0000-0000A0020000}"/>
    <cellStyle name="Calculation 2 5 2 3" xfId="2934" xr:uid="{00000000-0005-0000-0000-0000A1020000}"/>
    <cellStyle name="Calculation 2 5 2 4" xfId="2935" xr:uid="{00000000-0005-0000-0000-0000A2020000}"/>
    <cellStyle name="Calculation 2 5 3" xfId="2936" xr:uid="{00000000-0005-0000-0000-0000A3020000}"/>
    <cellStyle name="Calculation 2 5 3 2" xfId="2937" xr:uid="{00000000-0005-0000-0000-0000A4020000}"/>
    <cellStyle name="Calculation 2 5 3 2 2" xfId="2938" xr:uid="{00000000-0005-0000-0000-0000A5020000}"/>
    <cellStyle name="Calculation 2 5 3 2 3" xfId="2939" xr:uid="{00000000-0005-0000-0000-0000A6020000}"/>
    <cellStyle name="Calculation 2 5 3 3" xfId="2940" xr:uid="{00000000-0005-0000-0000-0000A7020000}"/>
    <cellStyle name="Calculation 2 5 3 4" xfId="2941" xr:uid="{00000000-0005-0000-0000-0000A8020000}"/>
    <cellStyle name="Calculation 2 5 4" xfId="2942" xr:uid="{00000000-0005-0000-0000-0000A9020000}"/>
    <cellStyle name="Calculation 2 5 5" xfId="2943" xr:uid="{00000000-0005-0000-0000-0000AA020000}"/>
    <cellStyle name="Calculation 2 5 6" xfId="2944" xr:uid="{00000000-0005-0000-0000-0000AB020000}"/>
    <cellStyle name="Calculation 2 5 7" xfId="2945" xr:uid="{00000000-0005-0000-0000-0000AC020000}"/>
    <cellStyle name="Calculation 2 5 8" xfId="2946" xr:uid="{00000000-0005-0000-0000-0000AD020000}"/>
    <cellStyle name="Calculation 2 6" xfId="2947" xr:uid="{00000000-0005-0000-0000-0000AE020000}"/>
    <cellStyle name="Calculation 2 6 2" xfId="2948" xr:uid="{00000000-0005-0000-0000-0000AF020000}"/>
    <cellStyle name="Calculation 2 6 2 2" xfId="2949" xr:uid="{00000000-0005-0000-0000-0000B0020000}"/>
    <cellStyle name="Calculation 2 6 2 2 2" xfId="2950" xr:uid="{00000000-0005-0000-0000-0000B1020000}"/>
    <cellStyle name="Calculation 2 6 2 2 3" xfId="2951" xr:uid="{00000000-0005-0000-0000-0000B2020000}"/>
    <cellStyle name="Calculation 2 6 2 3" xfId="2952" xr:uid="{00000000-0005-0000-0000-0000B3020000}"/>
    <cellStyle name="Calculation 2 6 2 4" xfId="2953" xr:uid="{00000000-0005-0000-0000-0000B4020000}"/>
    <cellStyle name="Calculation 2 6 3" xfId="2954" xr:uid="{00000000-0005-0000-0000-0000B5020000}"/>
    <cellStyle name="Calculation 2 6 3 2" xfId="2955" xr:uid="{00000000-0005-0000-0000-0000B6020000}"/>
    <cellStyle name="Calculation 2 6 3 2 2" xfId="2956" xr:uid="{00000000-0005-0000-0000-0000B7020000}"/>
    <cellStyle name="Calculation 2 6 3 2 3" xfId="2957" xr:uid="{00000000-0005-0000-0000-0000B8020000}"/>
    <cellStyle name="Calculation 2 6 3 3" xfId="2958" xr:uid="{00000000-0005-0000-0000-0000B9020000}"/>
    <cellStyle name="Calculation 2 6 3 4" xfId="2959" xr:uid="{00000000-0005-0000-0000-0000BA020000}"/>
    <cellStyle name="Calculation 2 6 4" xfId="2960" xr:uid="{00000000-0005-0000-0000-0000BB020000}"/>
    <cellStyle name="Calculation 2 6 5" xfId="2961" xr:uid="{00000000-0005-0000-0000-0000BC020000}"/>
    <cellStyle name="Calculation 2 6 6" xfId="2962" xr:uid="{00000000-0005-0000-0000-0000BD020000}"/>
    <cellStyle name="Calculation 2 6 7" xfId="2963" xr:uid="{00000000-0005-0000-0000-0000BE020000}"/>
    <cellStyle name="Calculation 2 6 8" xfId="2964" xr:uid="{00000000-0005-0000-0000-0000BF020000}"/>
    <cellStyle name="Calculation 2 7" xfId="2965" xr:uid="{00000000-0005-0000-0000-0000C0020000}"/>
    <cellStyle name="Calculation 2 7 2" xfId="2966" xr:uid="{00000000-0005-0000-0000-0000C1020000}"/>
    <cellStyle name="Calculation 2 7 2 2" xfId="2967" xr:uid="{00000000-0005-0000-0000-0000C2020000}"/>
    <cellStyle name="Calculation 2 7 2 2 2" xfId="2968" xr:uid="{00000000-0005-0000-0000-0000C3020000}"/>
    <cellStyle name="Calculation 2 7 2 2 3" xfId="2969" xr:uid="{00000000-0005-0000-0000-0000C4020000}"/>
    <cellStyle name="Calculation 2 7 2 3" xfId="2970" xr:uid="{00000000-0005-0000-0000-0000C5020000}"/>
    <cellStyle name="Calculation 2 7 2 4" xfId="2971" xr:uid="{00000000-0005-0000-0000-0000C6020000}"/>
    <cellStyle name="Calculation 2 7 3" xfId="2972" xr:uid="{00000000-0005-0000-0000-0000C7020000}"/>
    <cellStyle name="Calculation 2 7 3 2" xfId="2973" xr:uid="{00000000-0005-0000-0000-0000C8020000}"/>
    <cellStyle name="Calculation 2 7 3 2 2" xfId="2974" xr:uid="{00000000-0005-0000-0000-0000C9020000}"/>
    <cellStyle name="Calculation 2 7 3 2 3" xfId="2975" xr:uid="{00000000-0005-0000-0000-0000CA020000}"/>
    <cellStyle name="Calculation 2 7 3 3" xfId="2976" xr:uid="{00000000-0005-0000-0000-0000CB020000}"/>
    <cellStyle name="Calculation 2 7 3 4" xfId="2977" xr:uid="{00000000-0005-0000-0000-0000CC020000}"/>
    <cellStyle name="Calculation 2 7 4" xfId="2978" xr:uid="{00000000-0005-0000-0000-0000CD020000}"/>
    <cellStyle name="Calculation 2 7 5" xfId="2979" xr:uid="{00000000-0005-0000-0000-0000CE020000}"/>
    <cellStyle name="Calculation 2 7 6" xfId="2980" xr:uid="{00000000-0005-0000-0000-0000CF020000}"/>
    <cellStyle name="Calculation 2 7 7" xfId="2981" xr:uid="{00000000-0005-0000-0000-0000D0020000}"/>
    <cellStyle name="Calculation 2 7 8" xfId="2982" xr:uid="{00000000-0005-0000-0000-0000D1020000}"/>
    <cellStyle name="Calculation 2 8" xfId="2983" xr:uid="{00000000-0005-0000-0000-0000D2020000}"/>
    <cellStyle name="Calculation 2 8 2" xfId="2984" xr:uid="{00000000-0005-0000-0000-0000D3020000}"/>
    <cellStyle name="Calculation 2 8 2 2" xfId="2985" xr:uid="{00000000-0005-0000-0000-0000D4020000}"/>
    <cellStyle name="Calculation 2 8 2 2 2" xfId="2986" xr:uid="{00000000-0005-0000-0000-0000D5020000}"/>
    <cellStyle name="Calculation 2 8 2 2 3" xfId="2987" xr:uid="{00000000-0005-0000-0000-0000D6020000}"/>
    <cellStyle name="Calculation 2 8 2 3" xfId="2988" xr:uid="{00000000-0005-0000-0000-0000D7020000}"/>
    <cellStyle name="Calculation 2 8 2 4" xfId="2989" xr:uid="{00000000-0005-0000-0000-0000D8020000}"/>
    <cellStyle name="Calculation 2 8 3" xfId="2990" xr:uid="{00000000-0005-0000-0000-0000D9020000}"/>
    <cellStyle name="Calculation 2 8 3 2" xfId="2991" xr:uid="{00000000-0005-0000-0000-0000DA020000}"/>
    <cellStyle name="Calculation 2 8 3 2 2" xfId="2992" xr:uid="{00000000-0005-0000-0000-0000DB020000}"/>
    <cellStyle name="Calculation 2 8 3 2 3" xfId="2993" xr:uid="{00000000-0005-0000-0000-0000DC020000}"/>
    <cellStyle name="Calculation 2 8 3 3" xfId="2994" xr:uid="{00000000-0005-0000-0000-0000DD020000}"/>
    <cellStyle name="Calculation 2 8 3 4" xfId="2995" xr:uid="{00000000-0005-0000-0000-0000DE020000}"/>
    <cellStyle name="Calculation 2 8 4" xfId="2996" xr:uid="{00000000-0005-0000-0000-0000DF020000}"/>
    <cellStyle name="Calculation 2 8 5" xfId="2997" xr:uid="{00000000-0005-0000-0000-0000E0020000}"/>
    <cellStyle name="Calculation 2 8 6" xfId="2998" xr:uid="{00000000-0005-0000-0000-0000E1020000}"/>
    <cellStyle name="Calculation 2 8 7" xfId="2999" xr:uid="{00000000-0005-0000-0000-0000E2020000}"/>
    <cellStyle name="Calculation 2 8 8" xfId="3000" xr:uid="{00000000-0005-0000-0000-0000E3020000}"/>
    <cellStyle name="Calculation 2 9" xfId="3001" xr:uid="{00000000-0005-0000-0000-0000E4020000}"/>
    <cellStyle name="Calculation 2 9 2" xfId="3002" xr:uid="{00000000-0005-0000-0000-0000E5020000}"/>
    <cellStyle name="Calculation 2 9 2 2" xfId="3003" xr:uid="{00000000-0005-0000-0000-0000E6020000}"/>
    <cellStyle name="Calculation 2 9 2 2 2" xfId="3004" xr:uid="{00000000-0005-0000-0000-0000E7020000}"/>
    <cellStyle name="Calculation 2 9 2 2 3" xfId="3005" xr:uid="{00000000-0005-0000-0000-0000E8020000}"/>
    <cellStyle name="Calculation 2 9 2 3" xfId="3006" xr:uid="{00000000-0005-0000-0000-0000E9020000}"/>
    <cellStyle name="Calculation 2 9 2 4" xfId="3007" xr:uid="{00000000-0005-0000-0000-0000EA020000}"/>
    <cellStyle name="Calculation 2 9 3" xfId="3008" xr:uid="{00000000-0005-0000-0000-0000EB020000}"/>
    <cellStyle name="Calculation 2 9 3 2" xfId="3009" xr:uid="{00000000-0005-0000-0000-0000EC020000}"/>
    <cellStyle name="Calculation 2 9 3 2 2" xfId="3010" xr:uid="{00000000-0005-0000-0000-0000ED020000}"/>
    <cellStyle name="Calculation 2 9 3 2 3" xfId="3011" xr:uid="{00000000-0005-0000-0000-0000EE020000}"/>
    <cellStyle name="Calculation 2 9 3 3" xfId="3012" xr:uid="{00000000-0005-0000-0000-0000EF020000}"/>
    <cellStyle name="Calculation 2 9 3 4" xfId="3013" xr:uid="{00000000-0005-0000-0000-0000F0020000}"/>
    <cellStyle name="Calculation 2 9 4" xfId="3014" xr:uid="{00000000-0005-0000-0000-0000F1020000}"/>
    <cellStyle name="Calculation 2 9 5" xfId="3015" xr:uid="{00000000-0005-0000-0000-0000F2020000}"/>
    <cellStyle name="Calculation 2 9 6" xfId="3016" xr:uid="{00000000-0005-0000-0000-0000F3020000}"/>
    <cellStyle name="Calculation 2 9 7" xfId="3017" xr:uid="{00000000-0005-0000-0000-0000F4020000}"/>
    <cellStyle name="Calculation 2 9 8" xfId="3018" xr:uid="{00000000-0005-0000-0000-0000F5020000}"/>
    <cellStyle name="Calculation 20" xfId="860" xr:uid="{00000000-0005-0000-0000-0000F6020000}"/>
    <cellStyle name="Calculation 20 2" xfId="3019" xr:uid="{00000000-0005-0000-0000-0000F7020000}"/>
    <cellStyle name="Calculation 20 2 2" xfId="3020" xr:uid="{00000000-0005-0000-0000-0000F8020000}"/>
    <cellStyle name="Calculation 20 2 3" xfId="3021" xr:uid="{00000000-0005-0000-0000-0000F9020000}"/>
    <cellStyle name="Calculation 20 3" xfId="3022" xr:uid="{00000000-0005-0000-0000-0000FA020000}"/>
    <cellStyle name="Calculation 20 4" xfId="3023" xr:uid="{00000000-0005-0000-0000-0000FB020000}"/>
    <cellStyle name="Calculation 21" xfId="861" xr:uid="{00000000-0005-0000-0000-0000FC020000}"/>
    <cellStyle name="Calculation 21 2" xfId="3024" xr:uid="{00000000-0005-0000-0000-0000FD020000}"/>
    <cellStyle name="Calculation 21 3" xfId="3025" xr:uid="{00000000-0005-0000-0000-0000FE020000}"/>
    <cellStyle name="Calculation 22" xfId="862" xr:uid="{00000000-0005-0000-0000-0000FF020000}"/>
    <cellStyle name="Calculation 23" xfId="863" xr:uid="{00000000-0005-0000-0000-000000030000}"/>
    <cellStyle name="Calculation 24" xfId="864" xr:uid="{00000000-0005-0000-0000-000001030000}"/>
    <cellStyle name="Calculation 25" xfId="865" xr:uid="{00000000-0005-0000-0000-000002030000}"/>
    <cellStyle name="Calculation 26" xfId="866" xr:uid="{00000000-0005-0000-0000-000003030000}"/>
    <cellStyle name="Calculation 27" xfId="867" xr:uid="{00000000-0005-0000-0000-000004030000}"/>
    <cellStyle name="Calculation 28" xfId="868" xr:uid="{00000000-0005-0000-0000-000005030000}"/>
    <cellStyle name="Calculation 29" xfId="869" xr:uid="{00000000-0005-0000-0000-000006030000}"/>
    <cellStyle name="Calculation 3" xfId="110" xr:uid="{00000000-0005-0000-0000-000007030000}"/>
    <cellStyle name="Calculation 3 2" xfId="111" xr:uid="{00000000-0005-0000-0000-000008030000}"/>
    <cellStyle name="Calculation 3 2 2" xfId="3026" xr:uid="{00000000-0005-0000-0000-000009030000}"/>
    <cellStyle name="Calculation 3 2 2 2" xfId="3027" xr:uid="{00000000-0005-0000-0000-00000A030000}"/>
    <cellStyle name="Calculation 3 2 2 2 2" xfId="3028" xr:uid="{00000000-0005-0000-0000-00000B030000}"/>
    <cellStyle name="Calculation 3 2 2 2 3" xfId="3029" xr:uid="{00000000-0005-0000-0000-00000C030000}"/>
    <cellStyle name="Calculation 3 2 2 3" xfId="3030" xr:uid="{00000000-0005-0000-0000-00000D030000}"/>
    <cellStyle name="Calculation 3 2 2 4" xfId="3031" xr:uid="{00000000-0005-0000-0000-00000E030000}"/>
    <cellStyle name="Calculation 3 2 3" xfId="3032" xr:uid="{00000000-0005-0000-0000-00000F030000}"/>
    <cellStyle name="Calculation 3 2 3 2" xfId="3033" xr:uid="{00000000-0005-0000-0000-000010030000}"/>
    <cellStyle name="Calculation 3 2 3 2 2" xfId="3034" xr:uid="{00000000-0005-0000-0000-000011030000}"/>
    <cellStyle name="Calculation 3 2 3 2 3" xfId="3035" xr:uid="{00000000-0005-0000-0000-000012030000}"/>
    <cellStyle name="Calculation 3 2 3 3" xfId="3036" xr:uid="{00000000-0005-0000-0000-000013030000}"/>
    <cellStyle name="Calculation 3 2 3 4" xfId="3037" xr:uid="{00000000-0005-0000-0000-000014030000}"/>
    <cellStyle name="Calculation 3 2 4" xfId="3038" xr:uid="{00000000-0005-0000-0000-000015030000}"/>
    <cellStyle name="Calculation 3 2 4 2" xfId="3039" xr:uid="{00000000-0005-0000-0000-000016030000}"/>
    <cellStyle name="Calculation 3 2 4 3" xfId="3040" xr:uid="{00000000-0005-0000-0000-000017030000}"/>
    <cellStyle name="Calculation 3 2 5" xfId="3041" xr:uid="{00000000-0005-0000-0000-000018030000}"/>
    <cellStyle name="Calculation 3 2 5 2" xfId="3042" xr:uid="{00000000-0005-0000-0000-000019030000}"/>
    <cellStyle name="Calculation 3 2 5 3" xfId="3043" xr:uid="{00000000-0005-0000-0000-00001A030000}"/>
    <cellStyle name="Calculation 3 2 6" xfId="3044" xr:uid="{00000000-0005-0000-0000-00001B030000}"/>
    <cellStyle name="Calculation 3 2 7" xfId="3045" xr:uid="{00000000-0005-0000-0000-00001C030000}"/>
    <cellStyle name="Calculation 3 3" xfId="870" xr:uid="{00000000-0005-0000-0000-00001D030000}"/>
    <cellStyle name="Calculation 3 3 2" xfId="3046" xr:uid="{00000000-0005-0000-0000-00001E030000}"/>
    <cellStyle name="Calculation 3 3 2 2" xfId="3047" xr:uid="{00000000-0005-0000-0000-00001F030000}"/>
    <cellStyle name="Calculation 3 3 2 3" xfId="3048" xr:uid="{00000000-0005-0000-0000-000020030000}"/>
    <cellStyle name="Calculation 3 3 3" xfId="3049" xr:uid="{00000000-0005-0000-0000-000021030000}"/>
    <cellStyle name="Calculation 3 3 4" xfId="3050" xr:uid="{00000000-0005-0000-0000-000022030000}"/>
    <cellStyle name="Calculation 3 4" xfId="3051" xr:uid="{00000000-0005-0000-0000-000023030000}"/>
    <cellStyle name="Calculation 3 4 2" xfId="3052" xr:uid="{00000000-0005-0000-0000-000024030000}"/>
    <cellStyle name="Calculation 3 4 2 2" xfId="3053" xr:uid="{00000000-0005-0000-0000-000025030000}"/>
    <cellStyle name="Calculation 3 4 2 3" xfId="3054" xr:uid="{00000000-0005-0000-0000-000026030000}"/>
    <cellStyle name="Calculation 3 4 3" xfId="3055" xr:uid="{00000000-0005-0000-0000-000027030000}"/>
    <cellStyle name="Calculation 3 4 4" xfId="3056" xr:uid="{00000000-0005-0000-0000-000028030000}"/>
    <cellStyle name="Calculation 3 5" xfId="3057" xr:uid="{00000000-0005-0000-0000-000029030000}"/>
    <cellStyle name="Calculation 3 5 2" xfId="3058" xr:uid="{00000000-0005-0000-0000-00002A030000}"/>
    <cellStyle name="Calculation 3 5 3" xfId="3059" xr:uid="{00000000-0005-0000-0000-00002B030000}"/>
    <cellStyle name="Calculation 3 6" xfId="3060" xr:uid="{00000000-0005-0000-0000-00002C030000}"/>
    <cellStyle name="Calculation 3 7" xfId="3061" xr:uid="{00000000-0005-0000-0000-00002D030000}"/>
    <cellStyle name="Calculation 3 8" xfId="3062" xr:uid="{00000000-0005-0000-0000-00002E030000}"/>
    <cellStyle name="Calculation 3 9" xfId="3063" xr:uid="{00000000-0005-0000-0000-00002F030000}"/>
    <cellStyle name="Calculation 30" xfId="871" xr:uid="{00000000-0005-0000-0000-000030030000}"/>
    <cellStyle name="Calculation 31" xfId="872" xr:uid="{00000000-0005-0000-0000-000031030000}"/>
    <cellStyle name="Calculation 32" xfId="873" xr:uid="{00000000-0005-0000-0000-000032030000}"/>
    <cellStyle name="Calculation 33" xfId="874" xr:uid="{00000000-0005-0000-0000-000033030000}"/>
    <cellStyle name="Calculation 34" xfId="875" xr:uid="{00000000-0005-0000-0000-000034030000}"/>
    <cellStyle name="Calculation 35" xfId="876" xr:uid="{00000000-0005-0000-0000-000035030000}"/>
    <cellStyle name="Calculation 36" xfId="877" xr:uid="{00000000-0005-0000-0000-000036030000}"/>
    <cellStyle name="Calculation 37" xfId="878" xr:uid="{00000000-0005-0000-0000-000037030000}"/>
    <cellStyle name="Calculation 38" xfId="879" xr:uid="{00000000-0005-0000-0000-000038030000}"/>
    <cellStyle name="Calculation 39" xfId="880" xr:uid="{00000000-0005-0000-0000-000039030000}"/>
    <cellStyle name="Calculation 4" xfId="112" xr:uid="{00000000-0005-0000-0000-00003A030000}"/>
    <cellStyle name="Calculation 4 2" xfId="113" xr:uid="{00000000-0005-0000-0000-00003B030000}"/>
    <cellStyle name="Calculation 4 2 2" xfId="3064" xr:uid="{00000000-0005-0000-0000-00003C030000}"/>
    <cellStyle name="Calculation 4 2 2 2" xfId="3065" xr:uid="{00000000-0005-0000-0000-00003D030000}"/>
    <cellStyle name="Calculation 4 2 2 2 2" xfId="3066" xr:uid="{00000000-0005-0000-0000-00003E030000}"/>
    <cellStyle name="Calculation 4 2 2 2 3" xfId="3067" xr:uid="{00000000-0005-0000-0000-00003F030000}"/>
    <cellStyle name="Calculation 4 2 2 3" xfId="3068" xr:uid="{00000000-0005-0000-0000-000040030000}"/>
    <cellStyle name="Calculation 4 2 2 4" xfId="3069" xr:uid="{00000000-0005-0000-0000-000041030000}"/>
    <cellStyle name="Calculation 4 2 3" xfId="3070" xr:uid="{00000000-0005-0000-0000-000042030000}"/>
    <cellStyle name="Calculation 4 2 3 2" xfId="3071" xr:uid="{00000000-0005-0000-0000-000043030000}"/>
    <cellStyle name="Calculation 4 2 3 2 2" xfId="3072" xr:uid="{00000000-0005-0000-0000-000044030000}"/>
    <cellStyle name="Calculation 4 2 3 2 3" xfId="3073" xr:uid="{00000000-0005-0000-0000-000045030000}"/>
    <cellStyle name="Calculation 4 2 3 3" xfId="3074" xr:uid="{00000000-0005-0000-0000-000046030000}"/>
    <cellStyle name="Calculation 4 2 3 4" xfId="3075" xr:uid="{00000000-0005-0000-0000-000047030000}"/>
    <cellStyle name="Calculation 4 2 4" xfId="3076" xr:uid="{00000000-0005-0000-0000-000048030000}"/>
    <cellStyle name="Calculation 4 2 4 2" xfId="3077" xr:uid="{00000000-0005-0000-0000-000049030000}"/>
    <cellStyle name="Calculation 4 2 4 3" xfId="3078" xr:uid="{00000000-0005-0000-0000-00004A030000}"/>
    <cellStyle name="Calculation 4 2 5" xfId="3079" xr:uid="{00000000-0005-0000-0000-00004B030000}"/>
    <cellStyle name="Calculation 4 2 5 2" xfId="3080" xr:uid="{00000000-0005-0000-0000-00004C030000}"/>
    <cellStyle name="Calculation 4 2 5 3" xfId="3081" xr:uid="{00000000-0005-0000-0000-00004D030000}"/>
    <cellStyle name="Calculation 4 2 6" xfId="3082" xr:uid="{00000000-0005-0000-0000-00004E030000}"/>
    <cellStyle name="Calculation 4 2 7" xfId="3083" xr:uid="{00000000-0005-0000-0000-00004F030000}"/>
    <cellStyle name="Calculation 4 3" xfId="881" xr:uid="{00000000-0005-0000-0000-000050030000}"/>
    <cellStyle name="Calculation 4 3 2" xfId="3084" xr:uid="{00000000-0005-0000-0000-000051030000}"/>
    <cellStyle name="Calculation 4 3 2 2" xfId="3085" xr:uid="{00000000-0005-0000-0000-000052030000}"/>
    <cellStyle name="Calculation 4 3 2 3" xfId="3086" xr:uid="{00000000-0005-0000-0000-000053030000}"/>
    <cellStyle name="Calculation 4 3 3" xfId="3087" xr:uid="{00000000-0005-0000-0000-000054030000}"/>
    <cellStyle name="Calculation 4 3 4" xfId="3088" xr:uid="{00000000-0005-0000-0000-000055030000}"/>
    <cellStyle name="Calculation 4 4" xfId="3089" xr:uid="{00000000-0005-0000-0000-000056030000}"/>
    <cellStyle name="Calculation 4 4 2" xfId="3090" xr:uid="{00000000-0005-0000-0000-000057030000}"/>
    <cellStyle name="Calculation 4 4 2 2" xfId="3091" xr:uid="{00000000-0005-0000-0000-000058030000}"/>
    <cellStyle name="Calculation 4 4 2 3" xfId="3092" xr:uid="{00000000-0005-0000-0000-000059030000}"/>
    <cellStyle name="Calculation 4 4 3" xfId="3093" xr:uid="{00000000-0005-0000-0000-00005A030000}"/>
    <cellStyle name="Calculation 4 4 4" xfId="3094" xr:uid="{00000000-0005-0000-0000-00005B030000}"/>
    <cellStyle name="Calculation 4 5" xfId="3095" xr:uid="{00000000-0005-0000-0000-00005C030000}"/>
    <cellStyle name="Calculation 4 5 2" xfId="3096" xr:uid="{00000000-0005-0000-0000-00005D030000}"/>
    <cellStyle name="Calculation 4 5 3" xfId="3097" xr:uid="{00000000-0005-0000-0000-00005E030000}"/>
    <cellStyle name="Calculation 4 6" xfId="3098" xr:uid="{00000000-0005-0000-0000-00005F030000}"/>
    <cellStyle name="Calculation 4 7" xfId="3099" xr:uid="{00000000-0005-0000-0000-000060030000}"/>
    <cellStyle name="Calculation 4 8" xfId="3100" xr:uid="{00000000-0005-0000-0000-000061030000}"/>
    <cellStyle name="Calculation 4 9" xfId="3101" xr:uid="{00000000-0005-0000-0000-000062030000}"/>
    <cellStyle name="Calculation 40" xfId="882" xr:uid="{00000000-0005-0000-0000-000063030000}"/>
    <cellStyle name="Calculation 41" xfId="883" xr:uid="{00000000-0005-0000-0000-000064030000}"/>
    <cellStyle name="Calculation 42" xfId="884" xr:uid="{00000000-0005-0000-0000-000065030000}"/>
    <cellStyle name="Calculation 43" xfId="885" xr:uid="{00000000-0005-0000-0000-000066030000}"/>
    <cellStyle name="Calculation 44" xfId="886" xr:uid="{00000000-0005-0000-0000-000067030000}"/>
    <cellStyle name="Calculation 45" xfId="887" xr:uid="{00000000-0005-0000-0000-000068030000}"/>
    <cellStyle name="Calculation 46" xfId="888" xr:uid="{00000000-0005-0000-0000-000069030000}"/>
    <cellStyle name="Calculation 47" xfId="889" xr:uid="{00000000-0005-0000-0000-00006A030000}"/>
    <cellStyle name="Calculation 48" xfId="890" xr:uid="{00000000-0005-0000-0000-00006B030000}"/>
    <cellStyle name="Calculation 49" xfId="891" xr:uid="{00000000-0005-0000-0000-00006C030000}"/>
    <cellStyle name="Calculation 5" xfId="114" xr:uid="{00000000-0005-0000-0000-00006D030000}"/>
    <cellStyle name="Calculation 5 2" xfId="892" xr:uid="{00000000-0005-0000-0000-00006E030000}"/>
    <cellStyle name="Calculation 5 2 2" xfId="3102" xr:uid="{00000000-0005-0000-0000-00006F030000}"/>
    <cellStyle name="Calculation 5 2 2 2" xfId="3103" xr:uid="{00000000-0005-0000-0000-000070030000}"/>
    <cellStyle name="Calculation 5 2 2 3" xfId="3104" xr:uid="{00000000-0005-0000-0000-000071030000}"/>
    <cellStyle name="Calculation 5 2 3" xfId="3105" xr:uid="{00000000-0005-0000-0000-000072030000}"/>
    <cellStyle name="Calculation 5 2 4" xfId="3106" xr:uid="{00000000-0005-0000-0000-000073030000}"/>
    <cellStyle name="Calculation 5 3" xfId="3107" xr:uid="{00000000-0005-0000-0000-000074030000}"/>
    <cellStyle name="Calculation 5 3 2" xfId="3108" xr:uid="{00000000-0005-0000-0000-000075030000}"/>
    <cellStyle name="Calculation 5 3 2 2" xfId="3109" xr:uid="{00000000-0005-0000-0000-000076030000}"/>
    <cellStyle name="Calculation 5 3 2 3" xfId="3110" xr:uid="{00000000-0005-0000-0000-000077030000}"/>
    <cellStyle name="Calculation 5 3 3" xfId="3111" xr:uid="{00000000-0005-0000-0000-000078030000}"/>
    <cellStyle name="Calculation 5 3 4" xfId="3112" xr:uid="{00000000-0005-0000-0000-000079030000}"/>
    <cellStyle name="Calculation 5 4" xfId="3113" xr:uid="{00000000-0005-0000-0000-00007A030000}"/>
    <cellStyle name="Calculation 5 4 2" xfId="3114" xr:uid="{00000000-0005-0000-0000-00007B030000}"/>
    <cellStyle name="Calculation 5 4 3" xfId="3115" xr:uid="{00000000-0005-0000-0000-00007C030000}"/>
    <cellStyle name="Calculation 5 5" xfId="3116" xr:uid="{00000000-0005-0000-0000-00007D030000}"/>
    <cellStyle name="Calculation 5 6" xfId="3117" xr:uid="{00000000-0005-0000-0000-00007E030000}"/>
    <cellStyle name="Calculation 5 7" xfId="3118" xr:uid="{00000000-0005-0000-0000-00007F030000}"/>
    <cellStyle name="Calculation 5 8" xfId="3119" xr:uid="{00000000-0005-0000-0000-000080030000}"/>
    <cellStyle name="Calculation 50" xfId="893" xr:uid="{00000000-0005-0000-0000-000081030000}"/>
    <cellStyle name="Calculation 51" xfId="894" xr:uid="{00000000-0005-0000-0000-000082030000}"/>
    <cellStyle name="Calculation 52" xfId="895" xr:uid="{00000000-0005-0000-0000-000083030000}"/>
    <cellStyle name="Calculation 53" xfId="1405" xr:uid="{00000000-0005-0000-0000-000084030000}"/>
    <cellStyle name="Calculation 54" xfId="724" xr:uid="{00000000-0005-0000-0000-000085030000}"/>
    <cellStyle name="Calculation 6" xfId="896" xr:uid="{00000000-0005-0000-0000-000086030000}"/>
    <cellStyle name="Calculation 6 2" xfId="3120" xr:uid="{00000000-0005-0000-0000-000087030000}"/>
    <cellStyle name="Calculation 6 2 2" xfId="3121" xr:uid="{00000000-0005-0000-0000-000088030000}"/>
    <cellStyle name="Calculation 6 2 2 2" xfId="3122" xr:uid="{00000000-0005-0000-0000-000089030000}"/>
    <cellStyle name="Calculation 6 2 2 3" xfId="3123" xr:uid="{00000000-0005-0000-0000-00008A030000}"/>
    <cellStyle name="Calculation 6 2 3" xfId="3124" xr:uid="{00000000-0005-0000-0000-00008B030000}"/>
    <cellStyle name="Calculation 6 2 4" xfId="3125" xr:uid="{00000000-0005-0000-0000-00008C030000}"/>
    <cellStyle name="Calculation 6 3" xfId="3126" xr:uid="{00000000-0005-0000-0000-00008D030000}"/>
    <cellStyle name="Calculation 6 3 2" xfId="3127" xr:uid="{00000000-0005-0000-0000-00008E030000}"/>
    <cellStyle name="Calculation 6 3 2 2" xfId="3128" xr:uid="{00000000-0005-0000-0000-00008F030000}"/>
    <cellStyle name="Calculation 6 3 2 3" xfId="3129" xr:uid="{00000000-0005-0000-0000-000090030000}"/>
    <cellStyle name="Calculation 6 3 3" xfId="3130" xr:uid="{00000000-0005-0000-0000-000091030000}"/>
    <cellStyle name="Calculation 6 3 4" xfId="3131" xr:uid="{00000000-0005-0000-0000-000092030000}"/>
    <cellStyle name="Calculation 6 4" xfId="3132" xr:uid="{00000000-0005-0000-0000-000093030000}"/>
    <cellStyle name="Calculation 6 5" xfId="3133" xr:uid="{00000000-0005-0000-0000-000094030000}"/>
    <cellStyle name="Calculation 6 6" xfId="3134" xr:uid="{00000000-0005-0000-0000-000095030000}"/>
    <cellStyle name="Calculation 6 7" xfId="3135" xr:uid="{00000000-0005-0000-0000-000096030000}"/>
    <cellStyle name="Calculation 6 8" xfId="3136" xr:uid="{00000000-0005-0000-0000-000097030000}"/>
    <cellStyle name="Calculation 7" xfId="897" xr:uid="{00000000-0005-0000-0000-000098030000}"/>
    <cellStyle name="Calculation 7 2" xfId="3137" xr:uid="{00000000-0005-0000-0000-000099030000}"/>
    <cellStyle name="Calculation 7 2 2" xfId="3138" xr:uid="{00000000-0005-0000-0000-00009A030000}"/>
    <cellStyle name="Calculation 7 2 2 2" xfId="3139" xr:uid="{00000000-0005-0000-0000-00009B030000}"/>
    <cellStyle name="Calculation 7 2 2 3" xfId="3140" xr:uid="{00000000-0005-0000-0000-00009C030000}"/>
    <cellStyle name="Calculation 7 2 3" xfId="3141" xr:uid="{00000000-0005-0000-0000-00009D030000}"/>
    <cellStyle name="Calculation 7 2 4" xfId="3142" xr:uid="{00000000-0005-0000-0000-00009E030000}"/>
    <cellStyle name="Calculation 7 3" xfId="3143" xr:uid="{00000000-0005-0000-0000-00009F030000}"/>
    <cellStyle name="Calculation 7 3 2" xfId="3144" xr:uid="{00000000-0005-0000-0000-0000A0030000}"/>
    <cellStyle name="Calculation 7 3 2 2" xfId="3145" xr:uid="{00000000-0005-0000-0000-0000A1030000}"/>
    <cellStyle name="Calculation 7 3 2 3" xfId="3146" xr:uid="{00000000-0005-0000-0000-0000A2030000}"/>
    <cellStyle name="Calculation 7 3 3" xfId="3147" xr:uid="{00000000-0005-0000-0000-0000A3030000}"/>
    <cellStyle name="Calculation 7 3 4" xfId="3148" xr:uid="{00000000-0005-0000-0000-0000A4030000}"/>
    <cellStyle name="Calculation 7 4" xfId="3149" xr:uid="{00000000-0005-0000-0000-0000A5030000}"/>
    <cellStyle name="Calculation 7 5" xfId="3150" xr:uid="{00000000-0005-0000-0000-0000A6030000}"/>
    <cellStyle name="Calculation 7 6" xfId="3151" xr:uid="{00000000-0005-0000-0000-0000A7030000}"/>
    <cellStyle name="Calculation 7 7" xfId="3152" xr:uid="{00000000-0005-0000-0000-0000A8030000}"/>
    <cellStyle name="Calculation 7 8" xfId="3153" xr:uid="{00000000-0005-0000-0000-0000A9030000}"/>
    <cellStyle name="Calculation 8" xfId="898" xr:uid="{00000000-0005-0000-0000-0000AA030000}"/>
    <cellStyle name="Calculation 8 2" xfId="3154" xr:uid="{00000000-0005-0000-0000-0000AB030000}"/>
    <cellStyle name="Calculation 8 2 2" xfId="3155" xr:uid="{00000000-0005-0000-0000-0000AC030000}"/>
    <cellStyle name="Calculation 8 2 2 2" xfId="3156" xr:uid="{00000000-0005-0000-0000-0000AD030000}"/>
    <cellStyle name="Calculation 8 2 2 3" xfId="3157" xr:uid="{00000000-0005-0000-0000-0000AE030000}"/>
    <cellStyle name="Calculation 8 2 3" xfId="3158" xr:uid="{00000000-0005-0000-0000-0000AF030000}"/>
    <cellStyle name="Calculation 8 2 4" xfId="3159" xr:uid="{00000000-0005-0000-0000-0000B0030000}"/>
    <cellStyle name="Calculation 8 3" xfId="3160" xr:uid="{00000000-0005-0000-0000-0000B1030000}"/>
    <cellStyle name="Calculation 8 3 2" xfId="3161" xr:uid="{00000000-0005-0000-0000-0000B2030000}"/>
    <cellStyle name="Calculation 8 3 2 2" xfId="3162" xr:uid="{00000000-0005-0000-0000-0000B3030000}"/>
    <cellStyle name="Calculation 8 3 2 3" xfId="3163" xr:uid="{00000000-0005-0000-0000-0000B4030000}"/>
    <cellStyle name="Calculation 8 3 3" xfId="3164" xr:uid="{00000000-0005-0000-0000-0000B5030000}"/>
    <cellStyle name="Calculation 8 3 4" xfId="3165" xr:uid="{00000000-0005-0000-0000-0000B6030000}"/>
    <cellStyle name="Calculation 8 4" xfId="3166" xr:uid="{00000000-0005-0000-0000-0000B7030000}"/>
    <cellStyle name="Calculation 8 5" xfId="3167" xr:uid="{00000000-0005-0000-0000-0000B8030000}"/>
    <cellStyle name="Calculation 8 6" xfId="3168" xr:uid="{00000000-0005-0000-0000-0000B9030000}"/>
    <cellStyle name="Calculation 8 7" xfId="3169" xr:uid="{00000000-0005-0000-0000-0000BA030000}"/>
    <cellStyle name="Calculation 8 8" xfId="3170" xr:uid="{00000000-0005-0000-0000-0000BB030000}"/>
    <cellStyle name="Calculation 9" xfId="899" xr:uid="{00000000-0005-0000-0000-0000BC030000}"/>
    <cellStyle name="Calculation 9 2" xfId="3171" xr:uid="{00000000-0005-0000-0000-0000BD030000}"/>
    <cellStyle name="Calculation 9 2 2" xfId="3172" xr:uid="{00000000-0005-0000-0000-0000BE030000}"/>
    <cellStyle name="Calculation 9 2 2 2" xfId="3173" xr:uid="{00000000-0005-0000-0000-0000BF030000}"/>
    <cellStyle name="Calculation 9 2 2 3" xfId="3174" xr:uid="{00000000-0005-0000-0000-0000C0030000}"/>
    <cellStyle name="Calculation 9 2 3" xfId="3175" xr:uid="{00000000-0005-0000-0000-0000C1030000}"/>
    <cellStyle name="Calculation 9 2 4" xfId="3176" xr:uid="{00000000-0005-0000-0000-0000C2030000}"/>
    <cellStyle name="Calculation 9 3" xfId="3177" xr:uid="{00000000-0005-0000-0000-0000C3030000}"/>
    <cellStyle name="Calculation 9 3 2" xfId="3178" xr:uid="{00000000-0005-0000-0000-0000C4030000}"/>
    <cellStyle name="Calculation 9 3 2 2" xfId="3179" xr:uid="{00000000-0005-0000-0000-0000C5030000}"/>
    <cellStyle name="Calculation 9 3 2 3" xfId="3180" xr:uid="{00000000-0005-0000-0000-0000C6030000}"/>
    <cellStyle name="Calculation 9 3 3" xfId="3181" xr:uid="{00000000-0005-0000-0000-0000C7030000}"/>
    <cellStyle name="Calculation 9 3 4" xfId="3182" xr:uid="{00000000-0005-0000-0000-0000C8030000}"/>
    <cellStyle name="Calculation 9 4" xfId="3183" xr:uid="{00000000-0005-0000-0000-0000C9030000}"/>
    <cellStyle name="Calculation 9 5" xfId="3184" xr:uid="{00000000-0005-0000-0000-0000CA030000}"/>
    <cellStyle name="Calculation 9 6" xfId="3185" xr:uid="{00000000-0005-0000-0000-0000CB030000}"/>
    <cellStyle name="Calculation 9 7" xfId="3186" xr:uid="{00000000-0005-0000-0000-0000CC030000}"/>
    <cellStyle name="Calculation 9 8" xfId="3187" xr:uid="{00000000-0005-0000-0000-0000CD030000}"/>
    <cellStyle name="Cálculo 2" xfId="115" xr:uid="{00000000-0005-0000-0000-0000CE030000}"/>
    <cellStyle name="Cálculo 2 10" xfId="3188" xr:uid="{00000000-0005-0000-0000-0000CF030000}"/>
    <cellStyle name="Cálculo 2 10 2" xfId="3189" xr:uid="{00000000-0005-0000-0000-0000D0030000}"/>
    <cellStyle name="Cálculo 2 10 2 2" xfId="3190" xr:uid="{00000000-0005-0000-0000-0000D1030000}"/>
    <cellStyle name="Cálculo 2 10 2 2 2" xfId="3191" xr:uid="{00000000-0005-0000-0000-0000D2030000}"/>
    <cellStyle name="Cálculo 2 10 2 2 3" xfId="3192" xr:uid="{00000000-0005-0000-0000-0000D3030000}"/>
    <cellStyle name="Cálculo 2 10 2 3" xfId="3193" xr:uid="{00000000-0005-0000-0000-0000D4030000}"/>
    <cellStyle name="Cálculo 2 10 2 4" xfId="3194" xr:uid="{00000000-0005-0000-0000-0000D5030000}"/>
    <cellStyle name="Cálculo 2 10 3" xfId="3195" xr:uid="{00000000-0005-0000-0000-0000D6030000}"/>
    <cellStyle name="Cálculo 2 10 3 2" xfId="3196" xr:uid="{00000000-0005-0000-0000-0000D7030000}"/>
    <cellStyle name="Cálculo 2 10 3 2 2" xfId="3197" xr:uid="{00000000-0005-0000-0000-0000D8030000}"/>
    <cellStyle name="Cálculo 2 10 3 2 3" xfId="3198" xr:uid="{00000000-0005-0000-0000-0000D9030000}"/>
    <cellStyle name="Cálculo 2 10 3 3" xfId="3199" xr:uid="{00000000-0005-0000-0000-0000DA030000}"/>
    <cellStyle name="Cálculo 2 10 3 4" xfId="3200" xr:uid="{00000000-0005-0000-0000-0000DB030000}"/>
    <cellStyle name="Cálculo 2 10 4" xfId="3201" xr:uid="{00000000-0005-0000-0000-0000DC030000}"/>
    <cellStyle name="Cálculo 2 10 5" xfId="3202" xr:uid="{00000000-0005-0000-0000-0000DD030000}"/>
    <cellStyle name="Cálculo 2 10 6" xfId="3203" xr:uid="{00000000-0005-0000-0000-0000DE030000}"/>
    <cellStyle name="Cálculo 2 10 7" xfId="3204" xr:uid="{00000000-0005-0000-0000-0000DF030000}"/>
    <cellStyle name="Cálculo 2 10 8" xfId="3205" xr:uid="{00000000-0005-0000-0000-0000E0030000}"/>
    <cellStyle name="Cálculo 2 11" xfId="3206" xr:uid="{00000000-0005-0000-0000-0000E1030000}"/>
    <cellStyle name="Cálculo 2 11 2" xfId="3207" xr:uid="{00000000-0005-0000-0000-0000E2030000}"/>
    <cellStyle name="Cálculo 2 11 2 2" xfId="3208" xr:uid="{00000000-0005-0000-0000-0000E3030000}"/>
    <cellStyle name="Cálculo 2 11 2 2 2" xfId="3209" xr:uid="{00000000-0005-0000-0000-0000E4030000}"/>
    <cellStyle name="Cálculo 2 11 2 2 3" xfId="3210" xr:uid="{00000000-0005-0000-0000-0000E5030000}"/>
    <cellStyle name="Cálculo 2 11 2 3" xfId="3211" xr:uid="{00000000-0005-0000-0000-0000E6030000}"/>
    <cellStyle name="Cálculo 2 11 2 4" xfId="3212" xr:uid="{00000000-0005-0000-0000-0000E7030000}"/>
    <cellStyle name="Cálculo 2 11 3" xfId="3213" xr:uid="{00000000-0005-0000-0000-0000E8030000}"/>
    <cellStyle name="Cálculo 2 11 3 2" xfId="3214" xr:uid="{00000000-0005-0000-0000-0000E9030000}"/>
    <cellStyle name="Cálculo 2 11 3 2 2" xfId="3215" xr:uid="{00000000-0005-0000-0000-0000EA030000}"/>
    <cellStyle name="Cálculo 2 11 3 2 3" xfId="3216" xr:uid="{00000000-0005-0000-0000-0000EB030000}"/>
    <cellStyle name="Cálculo 2 11 3 3" xfId="3217" xr:uid="{00000000-0005-0000-0000-0000EC030000}"/>
    <cellStyle name="Cálculo 2 11 3 4" xfId="3218" xr:uid="{00000000-0005-0000-0000-0000ED030000}"/>
    <cellStyle name="Cálculo 2 11 4" xfId="3219" xr:uid="{00000000-0005-0000-0000-0000EE030000}"/>
    <cellStyle name="Cálculo 2 11 5" xfId="3220" xr:uid="{00000000-0005-0000-0000-0000EF030000}"/>
    <cellStyle name="Cálculo 2 11 6" xfId="3221" xr:uid="{00000000-0005-0000-0000-0000F0030000}"/>
    <cellStyle name="Cálculo 2 11 7" xfId="3222" xr:uid="{00000000-0005-0000-0000-0000F1030000}"/>
    <cellStyle name="Cálculo 2 11 8" xfId="3223" xr:uid="{00000000-0005-0000-0000-0000F2030000}"/>
    <cellStyle name="Cálculo 2 12" xfId="3224" xr:uid="{00000000-0005-0000-0000-0000F3030000}"/>
    <cellStyle name="Cálculo 2 12 2" xfId="3225" xr:uid="{00000000-0005-0000-0000-0000F4030000}"/>
    <cellStyle name="Cálculo 2 12 2 2" xfId="3226" xr:uid="{00000000-0005-0000-0000-0000F5030000}"/>
    <cellStyle name="Cálculo 2 12 2 2 2" xfId="3227" xr:uid="{00000000-0005-0000-0000-0000F6030000}"/>
    <cellStyle name="Cálculo 2 12 2 2 3" xfId="3228" xr:uid="{00000000-0005-0000-0000-0000F7030000}"/>
    <cellStyle name="Cálculo 2 12 2 3" xfId="3229" xr:uid="{00000000-0005-0000-0000-0000F8030000}"/>
    <cellStyle name="Cálculo 2 12 2 4" xfId="3230" xr:uid="{00000000-0005-0000-0000-0000F9030000}"/>
    <cellStyle name="Cálculo 2 12 3" xfId="3231" xr:uid="{00000000-0005-0000-0000-0000FA030000}"/>
    <cellStyle name="Cálculo 2 12 3 2" xfId="3232" xr:uid="{00000000-0005-0000-0000-0000FB030000}"/>
    <cellStyle name="Cálculo 2 12 3 2 2" xfId="3233" xr:uid="{00000000-0005-0000-0000-0000FC030000}"/>
    <cellStyle name="Cálculo 2 12 3 2 3" xfId="3234" xr:uid="{00000000-0005-0000-0000-0000FD030000}"/>
    <cellStyle name="Cálculo 2 12 3 3" xfId="3235" xr:uid="{00000000-0005-0000-0000-0000FE030000}"/>
    <cellStyle name="Cálculo 2 12 3 4" xfId="3236" xr:uid="{00000000-0005-0000-0000-0000FF030000}"/>
    <cellStyle name="Cálculo 2 12 4" xfId="3237" xr:uid="{00000000-0005-0000-0000-000000040000}"/>
    <cellStyle name="Cálculo 2 12 5" xfId="3238" xr:uid="{00000000-0005-0000-0000-000001040000}"/>
    <cellStyle name="Cálculo 2 12 6" xfId="3239" xr:uid="{00000000-0005-0000-0000-000002040000}"/>
    <cellStyle name="Cálculo 2 12 7" xfId="3240" xr:uid="{00000000-0005-0000-0000-000003040000}"/>
    <cellStyle name="Cálculo 2 12 8" xfId="3241" xr:uid="{00000000-0005-0000-0000-000004040000}"/>
    <cellStyle name="Cálculo 2 13" xfId="3242" xr:uid="{00000000-0005-0000-0000-000005040000}"/>
    <cellStyle name="Cálculo 2 13 2" xfId="3243" xr:uid="{00000000-0005-0000-0000-000006040000}"/>
    <cellStyle name="Cálculo 2 13 2 2" xfId="3244" xr:uid="{00000000-0005-0000-0000-000007040000}"/>
    <cellStyle name="Cálculo 2 13 2 2 2" xfId="3245" xr:uid="{00000000-0005-0000-0000-000008040000}"/>
    <cellStyle name="Cálculo 2 13 2 2 3" xfId="3246" xr:uid="{00000000-0005-0000-0000-000009040000}"/>
    <cellStyle name="Cálculo 2 13 2 3" xfId="3247" xr:uid="{00000000-0005-0000-0000-00000A040000}"/>
    <cellStyle name="Cálculo 2 13 2 4" xfId="3248" xr:uid="{00000000-0005-0000-0000-00000B040000}"/>
    <cellStyle name="Cálculo 2 13 3" xfId="3249" xr:uid="{00000000-0005-0000-0000-00000C040000}"/>
    <cellStyle name="Cálculo 2 13 3 2" xfId="3250" xr:uid="{00000000-0005-0000-0000-00000D040000}"/>
    <cellStyle name="Cálculo 2 13 3 2 2" xfId="3251" xr:uid="{00000000-0005-0000-0000-00000E040000}"/>
    <cellStyle name="Cálculo 2 13 3 2 3" xfId="3252" xr:uid="{00000000-0005-0000-0000-00000F040000}"/>
    <cellStyle name="Cálculo 2 13 3 3" xfId="3253" xr:uid="{00000000-0005-0000-0000-000010040000}"/>
    <cellStyle name="Cálculo 2 13 3 4" xfId="3254" xr:uid="{00000000-0005-0000-0000-000011040000}"/>
    <cellStyle name="Cálculo 2 13 4" xfId="3255" xr:uid="{00000000-0005-0000-0000-000012040000}"/>
    <cellStyle name="Cálculo 2 13 5" xfId="3256" xr:uid="{00000000-0005-0000-0000-000013040000}"/>
    <cellStyle name="Cálculo 2 13 6" xfId="3257" xr:uid="{00000000-0005-0000-0000-000014040000}"/>
    <cellStyle name="Cálculo 2 13 7" xfId="3258" xr:uid="{00000000-0005-0000-0000-000015040000}"/>
    <cellStyle name="Cálculo 2 13 8" xfId="3259" xr:uid="{00000000-0005-0000-0000-000016040000}"/>
    <cellStyle name="Cálculo 2 14" xfId="3260" xr:uid="{00000000-0005-0000-0000-000017040000}"/>
    <cellStyle name="Cálculo 2 14 2" xfId="3261" xr:uid="{00000000-0005-0000-0000-000018040000}"/>
    <cellStyle name="Cálculo 2 14 2 2" xfId="3262" xr:uid="{00000000-0005-0000-0000-000019040000}"/>
    <cellStyle name="Cálculo 2 14 2 2 2" xfId="3263" xr:uid="{00000000-0005-0000-0000-00001A040000}"/>
    <cellStyle name="Cálculo 2 14 2 2 3" xfId="3264" xr:uid="{00000000-0005-0000-0000-00001B040000}"/>
    <cellStyle name="Cálculo 2 14 2 3" xfId="3265" xr:uid="{00000000-0005-0000-0000-00001C040000}"/>
    <cellStyle name="Cálculo 2 14 2 4" xfId="3266" xr:uid="{00000000-0005-0000-0000-00001D040000}"/>
    <cellStyle name="Cálculo 2 14 3" xfId="3267" xr:uid="{00000000-0005-0000-0000-00001E040000}"/>
    <cellStyle name="Cálculo 2 14 3 2" xfId="3268" xr:uid="{00000000-0005-0000-0000-00001F040000}"/>
    <cellStyle name="Cálculo 2 14 3 2 2" xfId="3269" xr:uid="{00000000-0005-0000-0000-000020040000}"/>
    <cellStyle name="Cálculo 2 14 3 2 3" xfId="3270" xr:uid="{00000000-0005-0000-0000-000021040000}"/>
    <cellStyle name="Cálculo 2 14 3 3" xfId="3271" xr:uid="{00000000-0005-0000-0000-000022040000}"/>
    <cellStyle name="Cálculo 2 14 3 4" xfId="3272" xr:uid="{00000000-0005-0000-0000-000023040000}"/>
    <cellStyle name="Cálculo 2 14 4" xfId="3273" xr:uid="{00000000-0005-0000-0000-000024040000}"/>
    <cellStyle name="Cálculo 2 14 5" xfId="3274" xr:uid="{00000000-0005-0000-0000-000025040000}"/>
    <cellStyle name="Cálculo 2 14 6" xfId="3275" xr:uid="{00000000-0005-0000-0000-000026040000}"/>
    <cellStyle name="Cálculo 2 14 7" xfId="3276" xr:uid="{00000000-0005-0000-0000-000027040000}"/>
    <cellStyle name="Cálculo 2 14 8" xfId="3277" xr:uid="{00000000-0005-0000-0000-000028040000}"/>
    <cellStyle name="Cálculo 2 15" xfId="3278" xr:uid="{00000000-0005-0000-0000-000029040000}"/>
    <cellStyle name="Cálculo 2 15 2" xfId="3279" xr:uid="{00000000-0005-0000-0000-00002A040000}"/>
    <cellStyle name="Cálculo 2 15 2 2" xfId="3280" xr:uid="{00000000-0005-0000-0000-00002B040000}"/>
    <cellStyle name="Cálculo 2 15 2 2 2" xfId="3281" xr:uid="{00000000-0005-0000-0000-00002C040000}"/>
    <cellStyle name="Cálculo 2 15 2 2 3" xfId="3282" xr:uid="{00000000-0005-0000-0000-00002D040000}"/>
    <cellStyle name="Cálculo 2 15 2 3" xfId="3283" xr:uid="{00000000-0005-0000-0000-00002E040000}"/>
    <cellStyle name="Cálculo 2 15 2 4" xfId="3284" xr:uid="{00000000-0005-0000-0000-00002F040000}"/>
    <cellStyle name="Cálculo 2 15 3" xfId="3285" xr:uid="{00000000-0005-0000-0000-000030040000}"/>
    <cellStyle name="Cálculo 2 15 3 2" xfId="3286" xr:uid="{00000000-0005-0000-0000-000031040000}"/>
    <cellStyle name="Cálculo 2 15 3 2 2" xfId="3287" xr:uid="{00000000-0005-0000-0000-000032040000}"/>
    <cellStyle name="Cálculo 2 15 3 2 3" xfId="3288" xr:uid="{00000000-0005-0000-0000-000033040000}"/>
    <cellStyle name="Cálculo 2 15 3 3" xfId="3289" xr:uid="{00000000-0005-0000-0000-000034040000}"/>
    <cellStyle name="Cálculo 2 15 3 4" xfId="3290" xr:uid="{00000000-0005-0000-0000-000035040000}"/>
    <cellStyle name="Cálculo 2 15 4" xfId="3291" xr:uid="{00000000-0005-0000-0000-000036040000}"/>
    <cellStyle name="Cálculo 2 15 5" xfId="3292" xr:uid="{00000000-0005-0000-0000-000037040000}"/>
    <cellStyle name="Cálculo 2 15 6" xfId="3293" xr:uid="{00000000-0005-0000-0000-000038040000}"/>
    <cellStyle name="Cálculo 2 15 7" xfId="3294" xr:uid="{00000000-0005-0000-0000-000039040000}"/>
    <cellStyle name="Cálculo 2 15 8" xfId="3295" xr:uid="{00000000-0005-0000-0000-00003A040000}"/>
    <cellStyle name="Cálculo 2 16" xfId="3296" xr:uid="{00000000-0005-0000-0000-00003B040000}"/>
    <cellStyle name="Cálculo 2 16 2" xfId="3297" xr:uid="{00000000-0005-0000-0000-00003C040000}"/>
    <cellStyle name="Cálculo 2 16 2 2" xfId="3298" xr:uid="{00000000-0005-0000-0000-00003D040000}"/>
    <cellStyle name="Cálculo 2 16 2 2 2" xfId="3299" xr:uid="{00000000-0005-0000-0000-00003E040000}"/>
    <cellStyle name="Cálculo 2 16 2 2 3" xfId="3300" xr:uid="{00000000-0005-0000-0000-00003F040000}"/>
    <cellStyle name="Cálculo 2 16 2 3" xfId="3301" xr:uid="{00000000-0005-0000-0000-000040040000}"/>
    <cellStyle name="Cálculo 2 16 2 4" xfId="3302" xr:uid="{00000000-0005-0000-0000-000041040000}"/>
    <cellStyle name="Cálculo 2 16 3" xfId="3303" xr:uid="{00000000-0005-0000-0000-000042040000}"/>
    <cellStyle name="Cálculo 2 16 3 2" xfId="3304" xr:uid="{00000000-0005-0000-0000-000043040000}"/>
    <cellStyle name="Cálculo 2 16 3 2 2" xfId="3305" xr:uid="{00000000-0005-0000-0000-000044040000}"/>
    <cellStyle name="Cálculo 2 16 3 2 3" xfId="3306" xr:uid="{00000000-0005-0000-0000-000045040000}"/>
    <cellStyle name="Cálculo 2 16 3 3" xfId="3307" xr:uid="{00000000-0005-0000-0000-000046040000}"/>
    <cellStyle name="Cálculo 2 16 3 4" xfId="3308" xr:uid="{00000000-0005-0000-0000-000047040000}"/>
    <cellStyle name="Cálculo 2 16 4" xfId="3309" xr:uid="{00000000-0005-0000-0000-000048040000}"/>
    <cellStyle name="Cálculo 2 16 5" xfId="3310" xr:uid="{00000000-0005-0000-0000-000049040000}"/>
    <cellStyle name="Cálculo 2 16 6" xfId="3311" xr:uid="{00000000-0005-0000-0000-00004A040000}"/>
    <cellStyle name="Cálculo 2 16 7" xfId="3312" xr:uid="{00000000-0005-0000-0000-00004B040000}"/>
    <cellStyle name="Cálculo 2 16 8" xfId="3313" xr:uid="{00000000-0005-0000-0000-00004C040000}"/>
    <cellStyle name="Cálculo 2 17" xfId="3314" xr:uid="{00000000-0005-0000-0000-00004D040000}"/>
    <cellStyle name="Cálculo 2 17 2" xfId="3315" xr:uid="{00000000-0005-0000-0000-00004E040000}"/>
    <cellStyle name="Cálculo 2 17 2 2" xfId="3316" xr:uid="{00000000-0005-0000-0000-00004F040000}"/>
    <cellStyle name="Cálculo 2 17 2 2 2" xfId="3317" xr:uid="{00000000-0005-0000-0000-000050040000}"/>
    <cellStyle name="Cálculo 2 17 2 2 3" xfId="3318" xr:uid="{00000000-0005-0000-0000-000051040000}"/>
    <cellStyle name="Cálculo 2 17 2 3" xfId="3319" xr:uid="{00000000-0005-0000-0000-000052040000}"/>
    <cellStyle name="Cálculo 2 17 2 4" xfId="3320" xr:uid="{00000000-0005-0000-0000-000053040000}"/>
    <cellStyle name="Cálculo 2 17 3" xfId="3321" xr:uid="{00000000-0005-0000-0000-000054040000}"/>
    <cellStyle name="Cálculo 2 17 3 2" xfId="3322" xr:uid="{00000000-0005-0000-0000-000055040000}"/>
    <cellStyle name="Cálculo 2 17 3 2 2" xfId="3323" xr:uid="{00000000-0005-0000-0000-000056040000}"/>
    <cellStyle name="Cálculo 2 17 3 2 3" xfId="3324" xr:uid="{00000000-0005-0000-0000-000057040000}"/>
    <cellStyle name="Cálculo 2 17 3 3" xfId="3325" xr:uid="{00000000-0005-0000-0000-000058040000}"/>
    <cellStyle name="Cálculo 2 17 3 4" xfId="3326" xr:uid="{00000000-0005-0000-0000-000059040000}"/>
    <cellStyle name="Cálculo 2 17 4" xfId="3327" xr:uid="{00000000-0005-0000-0000-00005A040000}"/>
    <cellStyle name="Cálculo 2 17 5" xfId="3328" xr:uid="{00000000-0005-0000-0000-00005B040000}"/>
    <cellStyle name="Cálculo 2 17 6" xfId="3329" xr:uid="{00000000-0005-0000-0000-00005C040000}"/>
    <cellStyle name="Cálculo 2 17 7" xfId="3330" xr:uid="{00000000-0005-0000-0000-00005D040000}"/>
    <cellStyle name="Cálculo 2 17 8" xfId="3331" xr:uid="{00000000-0005-0000-0000-00005E040000}"/>
    <cellStyle name="Cálculo 2 18" xfId="3332" xr:uid="{00000000-0005-0000-0000-00005F040000}"/>
    <cellStyle name="Cálculo 2 18 2" xfId="3333" xr:uid="{00000000-0005-0000-0000-000060040000}"/>
    <cellStyle name="Cálculo 2 18 2 2" xfId="3334" xr:uid="{00000000-0005-0000-0000-000061040000}"/>
    <cellStyle name="Cálculo 2 18 2 3" xfId="3335" xr:uid="{00000000-0005-0000-0000-000062040000}"/>
    <cellStyle name="Cálculo 2 18 3" xfId="3336" xr:uid="{00000000-0005-0000-0000-000063040000}"/>
    <cellStyle name="Cálculo 2 18 4" xfId="3337" xr:uid="{00000000-0005-0000-0000-000064040000}"/>
    <cellStyle name="Cálculo 2 19" xfId="3338" xr:uid="{00000000-0005-0000-0000-000065040000}"/>
    <cellStyle name="Cálculo 2 19 2" xfId="3339" xr:uid="{00000000-0005-0000-0000-000066040000}"/>
    <cellStyle name="Cálculo 2 19 2 2" xfId="3340" xr:uid="{00000000-0005-0000-0000-000067040000}"/>
    <cellStyle name="Cálculo 2 19 2 3" xfId="3341" xr:uid="{00000000-0005-0000-0000-000068040000}"/>
    <cellStyle name="Cálculo 2 19 3" xfId="3342" xr:uid="{00000000-0005-0000-0000-000069040000}"/>
    <cellStyle name="Cálculo 2 19 4" xfId="3343" xr:uid="{00000000-0005-0000-0000-00006A040000}"/>
    <cellStyle name="Cálculo 2 2" xfId="116" xr:uid="{00000000-0005-0000-0000-00006B040000}"/>
    <cellStyle name="Cálculo 2 2 10" xfId="3344" xr:uid="{00000000-0005-0000-0000-00006C040000}"/>
    <cellStyle name="Cálculo 2 2 10 2" xfId="3345" xr:uid="{00000000-0005-0000-0000-00006D040000}"/>
    <cellStyle name="Cálculo 2 2 10 2 2" xfId="3346" xr:uid="{00000000-0005-0000-0000-00006E040000}"/>
    <cellStyle name="Cálculo 2 2 10 2 2 2" xfId="3347" xr:uid="{00000000-0005-0000-0000-00006F040000}"/>
    <cellStyle name="Cálculo 2 2 10 2 2 3" xfId="3348" xr:uid="{00000000-0005-0000-0000-000070040000}"/>
    <cellStyle name="Cálculo 2 2 10 2 3" xfId="3349" xr:uid="{00000000-0005-0000-0000-000071040000}"/>
    <cellStyle name="Cálculo 2 2 10 2 4" xfId="3350" xr:uid="{00000000-0005-0000-0000-000072040000}"/>
    <cellStyle name="Cálculo 2 2 10 3" xfId="3351" xr:uid="{00000000-0005-0000-0000-000073040000}"/>
    <cellStyle name="Cálculo 2 2 10 3 2" xfId="3352" xr:uid="{00000000-0005-0000-0000-000074040000}"/>
    <cellStyle name="Cálculo 2 2 10 3 2 2" xfId="3353" xr:uid="{00000000-0005-0000-0000-000075040000}"/>
    <cellStyle name="Cálculo 2 2 10 3 2 3" xfId="3354" xr:uid="{00000000-0005-0000-0000-000076040000}"/>
    <cellStyle name="Cálculo 2 2 10 3 3" xfId="3355" xr:uid="{00000000-0005-0000-0000-000077040000}"/>
    <cellStyle name="Cálculo 2 2 10 3 4" xfId="3356" xr:uid="{00000000-0005-0000-0000-000078040000}"/>
    <cellStyle name="Cálculo 2 2 10 4" xfId="3357" xr:uid="{00000000-0005-0000-0000-000079040000}"/>
    <cellStyle name="Cálculo 2 2 10 5" xfId="3358" xr:uid="{00000000-0005-0000-0000-00007A040000}"/>
    <cellStyle name="Cálculo 2 2 10 6" xfId="3359" xr:uid="{00000000-0005-0000-0000-00007B040000}"/>
    <cellStyle name="Cálculo 2 2 10 7" xfId="3360" xr:uid="{00000000-0005-0000-0000-00007C040000}"/>
    <cellStyle name="Cálculo 2 2 10 8" xfId="3361" xr:uid="{00000000-0005-0000-0000-00007D040000}"/>
    <cellStyle name="Cálculo 2 2 11" xfId="3362" xr:uid="{00000000-0005-0000-0000-00007E040000}"/>
    <cellStyle name="Cálculo 2 2 11 2" xfId="3363" xr:uid="{00000000-0005-0000-0000-00007F040000}"/>
    <cellStyle name="Cálculo 2 2 11 2 2" xfId="3364" xr:uid="{00000000-0005-0000-0000-000080040000}"/>
    <cellStyle name="Cálculo 2 2 11 2 2 2" xfId="3365" xr:uid="{00000000-0005-0000-0000-000081040000}"/>
    <cellStyle name="Cálculo 2 2 11 2 2 3" xfId="3366" xr:uid="{00000000-0005-0000-0000-000082040000}"/>
    <cellStyle name="Cálculo 2 2 11 2 3" xfId="3367" xr:uid="{00000000-0005-0000-0000-000083040000}"/>
    <cellStyle name="Cálculo 2 2 11 2 4" xfId="3368" xr:uid="{00000000-0005-0000-0000-000084040000}"/>
    <cellStyle name="Cálculo 2 2 11 3" xfId="3369" xr:uid="{00000000-0005-0000-0000-000085040000}"/>
    <cellStyle name="Cálculo 2 2 11 3 2" xfId="3370" xr:uid="{00000000-0005-0000-0000-000086040000}"/>
    <cellStyle name="Cálculo 2 2 11 3 2 2" xfId="3371" xr:uid="{00000000-0005-0000-0000-000087040000}"/>
    <cellStyle name="Cálculo 2 2 11 3 2 3" xfId="3372" xr:uid="{00000000-0005-0000-0000-000088040000}"/>
    <cellStyle name="Cálculo 2 2 11 3 3" xfId="3373" xr:uid="{00000000-0005-0000-0000-000089040000}"/>
    <cellStyle name="Cálculo 2 2 11 3 4" xfId="3374" xr:uid="{00000000-0005-0000-0000-00008A040000}"/>
    <cellStyle name="Cálculo 2 2 11 4" xfId="3375" xr:uid="{00000000-0005-0000-0000-00008B040000}"/>
    <cellStyle name="Cálculo 2 2 11 5" xfId="3376" xr:uid="{00000000-0005-0000-0000-00008C040000}"/>
    <cellStyle name="Cálculo 2 2 11 6" xfId="3377" xr:uid="{00000000-0005-0000-0000-00008D040000}"/>
    <cellStyle name="Cálculo 2 2 11 7" xfId="3378" xr:uid="{00000000-0005-0000-0000-00008E040000}"/>
    <cellStyle name="Cálculo 2 2 11 8" xfId="3379" xr:uid="{00000000-0005-0000-0000-00008F040000}"/>
    <cellStyle name="Cálculo 2 2 12" xfId="3380" xr:uid="{00000000-0005-0000-0000-000090040000}"/>
    <cellStyle name="Cálculo 2 2 12 2" xfId="3381" xr:uid="{00000000-0005-0000-0000-000091040000}"/>
    <cellStyle name="Cálculo 2 2 12 2 2" xfId="3382" xr:uid="{00000000-0005-0000-0000-000092040000}"/>
    <cellStyle name="Cálculo 2 2 12 2 2 2" xfId="3383" xr:uid="{00000000-0005-0000-0000-000093040000}"/>
    <cellStyle name="Cálculo 2 2 12 2 2 3" xfId="3384" xr:uid="{00000000-0005-0000-0000-000094040000}"/>
    <cellStyle name="Cálculo 2 2 12 2 3" xfId="3385" xr:uid="{00000000-0005-0000-0000-000095040000}"/>
    <cellStyle name="Cálculo 2 2 12 2 4" xfId="3386" xr:uid="{00000000-0005-0000-0000-000096040000}"/>
    <cellStyle name="Cálculo 2 2 12 3" xfId="3387" xr:uid="{00000000-0005-0000-0000-000097040000}"/>
    <cellStyle name="Cálculo 2 2 12 3 2" xfId="3388" xr:uid="{00000000-0005-0000-0000-000098040000}"/>
    <cellStyle name="Cálculo 2 2 12 3 2 2" xfId="3389" xr:uid="{00000000-0005-0000-0000-000099040000}"/>
    <cellStyle name="Cálculo 2 2 12 3 2 3" xfId="3390" xr:uid="{00000000-0005-0000-0000-00009A040000}"/>
    <cellStyle name="Cálculo 2 2 12 3 3" xfId="3391" xr:uid="{00000000-0005-0000-0000-00009B040000}"/>
    <cellStyle name="Cálculo 2 2 12 3 4" xfId="3392" xr:uid="{00000000-0005-0000-0000-00009C040000}"/>
    <cellStyle name="Cálculo 2 2 12 4" xfId="3393" xr:uid="{00000000-0005-0000-0000-00009D040000}"/>
    <cellStyle name="Cálculo 2 2 12 5" xfId="3394" xr:uid="{00000000-0005-0000-0000-00009E040000}"/>
    <cellStyle name="Cálculo 2 2 12 6" xfId="3395" xr:uid="{00000000-0005-0000-0000-00009F040000}"/>
    <cellStyle name="Cálculo 2 2 12 7" xfId="3396" xr:uid="{00000000-0005-0000-0000-0000A0040000}"/>
    <cellStyle name="Cálculo 2 2 12 8" xfId="3397" xr:uid="{00000000-0005-0000-0000-0000A1040000}"/>
    <cellStyle name="Cálculo 2 2 13" xfId="3398" xr:uid="{00000000-0005-0000-0000-0000A2040000}"/>
    <cellStyle name="Cálculo 2 2 13 2" xfId="3399" xr:uid="{00000000-0005-0000-0000-0000A3040000}"/>
    <cellStyle name="Cálculo 2 2 13 2 2" xfId="3400" xr:uid="{00000000-0005-0000-0000-0000A4040000}"/>
    <cellStyle name="Cálculo 2 2 13 2 2 2" xfId="3401" xr:uid="{00000000-0005-0000-0000-0000A5040000}"/>
    <cellStyle name="Cálculo 2 2 13 2 2 3" xfId="3402" xr:uid="{00000000-0005-0000-0000-0000A6040000}"/>
    <cellStyle name="Cálculo 2 2 13 2 3" xfId="3403" xr:uid="{00000000-0005-0000-0000-0000A7040000}"/>
    <cellStyle name="Cálculo 2 2 13 2 4" xfId="3404" xr:uid="{00000000-0005-0000-0000-0000A8040000}"/>
    <cellStyle name="Cálculo 2 2 13 3" xfId="3405" xr:uid="{00000000-0005-0000-0000-0000A9040000}"/>
    <cellStyle name="Cálculo 2 2 13 3 2" xfId="3406" xr:uid="{00000000-0005-0000-0000-0000AA040000}"/>
    <cellStyle name="Cálculo 2 2 13 3 2 2" xfId="3407" xr:uid="{00000000-0005-0000-0000-0000AB040000}"/>
    <cellStyle name="Cálculo 2 2 13 3 2 3" xfId="3408" xr:uid="{00000000-0005-0000-0000-0000AC040000}"/>
    <cellStyle name="Cálculo 2 2 13 3 3" xfId="3409" xr:uid="{00000000-0005-0000-0000-0000AD040000}"/>
    <cellStyle name="Cálculo 2 2 13 3 4" xfId="3410" xr:uid="{00000000-0005-0000-0000-0000AE040000}"/>
    <cellStyle name="Cálculo 2 2 13 4" xfId="3411" xr:uid="{00000000-0005-0000-0000-0000AF040000}"/>
    <cellStyle name="Cálculo 2 2 13 5" xfId="3412" xr:uid="{00000000-0005-0000-0000-0000B0040000}"/>
    <cellStyle name="Cálculo 2 2 13 6" xfId="3413" xr:uid="{00000000-0005-0000-0000-0000B1040000}"/>
    <cellStyle name="Cálculo 2 2 13 7" xfId="3414" xr:uid="{00000000-0005-0000-0000-0000B2040000}"/>
    <cellStyle name="Cálculo 2 2 13 8" xfId="3415" xr:uid="{00000000-0005-0000-0000-0000B3040000}"/>
    <cellStyle name="Cálculo 2 2 14" xfId="3416" xr:uid="{00000000-0005-0000-0000-0000B4040000}"/>
    <cellStyle name="Cálculo 2 2 14 2" xfId="3417" xr:uid="{00000000-0005-0000-0000-0000B5040000}"/>
    <cellStyle name="Cálculo 2 2 14 2 2" xfId="3418" xr:uid="{00000000-0005-0000-0000-0000B6040000}"/>
    <cellStyle name="Cálculo 2 2 14 2 2 2" xfId="3419" xr:uid="{00000000-0005-0000-0000-0000B7040000}"/>
    <cellStyle name="Cálculo 2 2 14 2 2 3" xfId="3420" xr:uid="{00000000-0005-0000-0000-0000B8040000}"/>
    <cellStyle name="Cálculo 2 2 14 2 3" xfId="3421" xr:uid="{00000000-0005-0000-0000-0000B9040000}"/>
    <cellStyle name="Cálculo 2 2 14 2 4" xfId="3422" xr:uid="{00000000-0005-0000-0000-0000BA040000}"/>
    <cellStyle name="Cálculo 2 2 14 3" xfId="3423" xr:uid="{00000000-0005-0000-0000-0000BB040000}"/>
    <cellStyle name="Cálculo 2 2 14 3 2" xfId="3424" xr:uid="{00000000-0005-0000-0000-0000BC040000}"/>
    <cellStyle name="Cálculo 2 2 14 3 2 2" xfId="3425" xr:uid="{00000000-0005-0000-0000-0000BD040000}"/>
    <cellStyle name="Cálculo 2 2 14 3 2 3" xfId="3426" xr:uid="{00000000-0005-0000-0000-0000BE040000}"/>
    <cellStyle name="Cálculo 2 2 14 3 3" xfId="3427" xr:uid="{00000000-0005-0000-0000-0000BF040000}"/>
    <cellStyle name="Cálculo 2 2 14 3 4" xfId="3428" xr:uid="{00000000-0005-0000-0000-0000C0040000}"/>
    <cellStyle name="Cálculo 2 2 14 4" xfId="3429" xr:uid="{00000000-0005-0000-0000-0000C1040000}"/>
    <cellStyle name="Cálculo 2 2 14 5" xfId="3430" xr:uid="{00000000-0005-0000-0000-0000C2040000}"/>
    <cellStyle name="Cálculo 2 2 14 6" xfId="3431" xr:uid="{00000000-0005-0000-0000-0000C3040000}"/>
    <cellStyle name="Cálculo 2 2 14 7" xfId="3432" xr:uid="{00000000-0005-0000-0000-0000C4040000}"/>
    <cellStyle name="Cálculo 2 2 14 8" xfId="3433" xr:uid="{00000000-0005-0000-0000-0000C5040000}"/>
    <cellStyle name="Cálculo 2 2 15" xfId="3434" xr:uid="{00000000-0005-0000-0000-0000C6040000}"/>
    <cellStyle name="Cálculo 2 2 15 2" xfId="3435" xr:uid="{00000000-0005-0000-0000-0000C7040000}"/>
    <cellStyle name="Cálculo 2 2 15 2 2" xfId="3436" xr:uid="{00000000-0005-0000-0000-0000C8040000}"/>
    <cellStyle name="Cálculo 2 2 15 2 2 2" xfId="3437" xr:uid="{00000000-0005-0000-0000-0000C9040000}"/>
    <cellStyle name="Cálculo 2 2 15 2 2 3" xfId="3438" xr:uid="{00000000-0005-0000-0000-0000CA040000}"/>
    <cellStyle name="Cálculo 2 2 15 2 3" xfId="3439" xr:uid="{00000000-0005-0000-0000-0000CB040000}"/>
    <cellStyle name="Cálculo 2 2 15 2 4" xfId="3440" xr:uid="{00000000-0005-0000-0000-0000CC040000}"/>
    <cellStyle name="Cálculo 2 2 15 3" xfId="3441" xr:uid="{00000000-0005-0000-0000-0000CD040000}"/>
    <cellStyle name="Cálculo 2 2 15 3 2" xfId="3442" xr:uid="{00000000-0005-0000-0000-0000CE040000}"/>
    <cellStyle name="Cálculo 2 2 15 3 2 2" xfId="3443" xr:uid="{00000000-0005-0000-0000-0000CF040000}"/>
    <cellStyle name="Cálculo 2 2 15 3 2 3" xfId="3444" xr:uid="{00000000-0005-0000-0000-0000D0040000}"/>
    <cellStyle name="Cálculo 2 2 15 3 3" xfId="3445" xr:uid="{00000000-0005-0000-0000-0000D1040000}"/>
    <cellStyle name="Cálculo 2 2 15 3 4" xfId="3446" xr:uid="{00000000-0005-0000-0000-0000D2040000}"/>
    <cellStyle name="Cálculo 2 2 15 4" xfId="3447" xr:uid="{00000000-0005-0000-0000-0000D3040000}"/>
    <cellStyle name="Cálculo 2 2 15 5" xfId="3448" xr:uid="{00000000-0005-0000-0000-0000D4040000}"/>
    <cellStyle name="Cálculo 2 2 15 6" xfId="3449" xr:uid="{00000000-0005-0000-0000-0000D5040000}"/>
    <cellStyle name="Cálculo 2 2 15 7" xfId="3450" xr:uid="{00000000-0005-0000-0000-0000D6040000}"/>
    <cellStyle name="Cálculo 2 2 15 8" xfId="3451" xr:uid="{00000000-0005-0000-0000-0000D7040000}"/>
    <cellStyle name="Cálculo 2 2 16" xfId="3452" xr:uid="{00000000-0005-0000-0000-0000D8040000}"/>
    <cellStyle name="Cálculo 2 2 16 2" xfId="3453" xr:uid="{00000000-0005-0000-0000-0000D9040000}"/>
    <cellStyle name="Cálculo 2 2 16 2 2" xfId="3454" xr:uid="{00000000-0005-0000-0000-0000DA040000}"/>
    <cellStyle name="Cálculo 2 2 16 2 2 2" xfId="3455" xr:uid="{00000000-0005-0000-0000-0000DB040000}"/>
    <cellStyle name="Cálculo 2 2 16 2 2 3" xfId="3456" xr:uid="{00000000-0005-0000-0000-0000DC040000}"/>
    <cellStyle name="Cálculo 2 2 16 2 3" xfId="3457" xr:uid="{00000000-0005-0000-0000-0000DD040000}"/>
    <cellStyle name="Cálculo 2 2 16 2 4" xfId="3458" xr:uid="{00000000-0005-0000-0000-0000DE040000}"/>
    <cellStyle name="Cálculo 2 2 16 3" xfId="3459" xr:uid="{00000000-0005-0000-0000-0000DF040000}"/>
    <cellStyle name="Cálculo 2 2 16 3 2" xfId="3460" xr:uid="{00000000-0005-0000-0000-0000E0040000}"/>
    <cellStyle name="Cálculo 2 2 16 3 2 2" xfId="3461" xr:uid="{00000000-0005-0000-0000-0000E1040000}"/>
    <cellStyle name="Cálculo 2 2 16 3 2 3" xfId="3462" xr:uid="{00000000-0005-0000-0000-0000E2040000}"/>
    <cellStyle name="Cálculo 2 2 16 3 3" xfId="3463" xr:uid="{00000000-0005-0000-0000-0000E3040000}"/>
    <cellStyle name="Cálculo 2 2 16 3 4" xfId="3464" xr:uid="{00000000-0005-0000-0000-0000E4040000}"/>
    <cellStyle name="Cálculo 2 2 16 4" xfId="3465" xr:uid="{00000000-0005-0000-0000-0000E5040000}"/>
    <cellStyle name="Cálculo 2 2 16 5" xfId="3466" xr:uid="{00000000-0005-0000-0000-0000E6040000}"/>
    <cellStyle name="Cálculo 2 2 16 6" xfId="3467" xr:uid="{00000000-0005-0000-0000-0000E7040000}"/>
    <cellStyle name="Cálculo 2 2 16 7" xfId="3468" xr:uid="{00000000-0005-0000-0000-0000E8040000}"/>
    <cellStyle name="Cálculo 2 2 16 8" xfId="3469" xr:uid="{00000000-0005-0000-0000-0000E9040000}"/>
    <cellStyle name="Cálculo 2 2 17" xfId="3470" xr:uid="{00000000-0005-0000-0000-0000EA040000}"/>
    <cellStyle name="Cálculo 2 2 17 2" xfId="3471" xr:uid="{00000000-0005-0000-0000-0000EB040000}"/>
    <cellStyle name="Cálculo 2 2 17 2 2" xfId="3472" xr:uid="{00000000-0005-0000-0000-0000EC040000}"/>
    <cellStyle name="Cálculo 2 2 17 2 3" xfId="3473" xr:uid="{00000000-0005-0000-0000-0000ED040000}"/>
    <cellStyle name="Cálculo 2 2 17 3" xfId="3474" xr:uid="{00000000-0005-0000-0000-0000EE040000}"/>
    <cellStyle name="Cálculo 2 2 17 4" xfId="3475" xr:uid="{00000000-0005-0000-0000-0000EF040000}"/>
    <cellStyle name="Cálculo 2 2 18" xfId="3476" xr:uid="{00000000-0005-0000-0000-0000F0040000}"/>
    <cellStyle name="Cálculo 2 2 18 2" xfId="3477" xr:uid="{00000000-0005-0000-0000-0000F1040000}"/>
    <cellStyle name="Cálculo 2 2 18 2 2" xfId="3478" xr:uid="{00000000-0005-0000-0000-0000F2040000}"/>
    <cellStyle name="Cálculo 2 2 18 2 3" xfId="3479" xr:uid="{00000000-0005-0000-0000-0000F3040000}"/>
    <cellStyle name="Cálculo 2 2 18 3" xfId="3480" xr:uid="{00000000-0005-0000-0000-0000F4040000}"/>
    <cellStyle name="Cálculo 2 2 18 4" xfId="3481" xr:uid="{00000000-0005-0000-0000-0000F5040000}"/>
    <cellStyle name="Cálculo 2 2 19" xfId="3482" xr:uid="{00000000-0005-0000-0000-0000F6040000}"/>
    <cellStyle name="Cálculo 2 2 19 2" xfId="3483" xr:uid="{00000000-0005-0000-0000-0000F7040000}"/>
    <cellStyle name="Cálculo 2 2 19 3" xfId="3484" xr:uid="{00000000-0005-0000-0000-0000F8040000}"/>
    <cellStyle name="Cálculo 2 2 2" xfId="117" xr:uid="{00000000-0005-0000-0000-0000F9040000}"/>
    <cellStyle name="Cálculo 2 2 2 2" xfId="118" xr:uid="{00000000-0005-0000-0000-0000FA040000}"/>
    <cellStyle name="Cálculo 2 2 2 2 2" xfId="3485" xr:uid="{00000000-0005-0000-0000-0000FB040000}"/>
    <cellStyle name="Cálculo 2 2 2 2 2 2" xfId="3486" xr:uid="{00000000-0005-0000-0000-0000FC040000}"/>
    <cellStyle name="Cálculo 2 2 2 2 2 2 2" xfId="3487" xr:uid="{00000000-0005-0000-0000-0000FD040000}"/>
    <cellStyle name="Cálculo 2 2 2 2 2 2 3" xfId="3488" xr:uid="{00000000-0005-0000-0000-0000FE040000}"/>
    <cellStyle name="Cálculo 2 2 2 2 2 3" xfId="3489" xr:uid="{00000000-0005-0000-0000-0000FF040000}"/>
    <cellStyle name="Cálculo 2 2 2 2 2 4" xfId="3490" xr:uid="{00000000-0005-0000-0000-000000050000}"/>
    <cellStyle name="Cálculo 2 2 2 2 3" xfId="3491" xr:uid="{00000000-0005-0000-0000-000001050000}"/>
    <cellStyle name="Cálculo 2 2 2 2 3 2" xfId="3492" xr:uid="{00000000-0005-0000-0000-000002050000}"/>
    <cellStyle name="Cálculo 2 2 2 2 3 2 2" xfId="3493" xr:uid="{00000000-0005-0000-0000-000003050000}"/>
    <cellStyle name="Cálculo 2 2 2 2 3 2 3" xfId="3494" xr:uid="{00000000-0005-0000-0000-000004050000}"/>
    <cellStyle name="Cálculo 2 2 2 2 3 3" xfId="3495" xr:uid="{00000000-0005-0000-0000-000005050000}"/>
    <cellStyle name="Cálculo 2 2 2 2 3 4" xfId="3496" xr:uid="{00000000-0005-0000-0000-000006050000}"/>
    <cellStyle name="Cálculo 2 2 2 2 4" xfId="3497" xr:uid="{00000000-0005-0000-0000-000007050000}"/>
    <cellStyle name="Cálculo 2 2 2 2 4 2" xfId="3498" xr:uid="{00000000-0005-0000-0000-000008050000}"/>
    <cellStyle name="Cálculo 2 2 2 2 4 3" xfId="3499" xr:uid="{00000000-0005-0000-0000-000009050000}"/>
    <cellStyle name="Cálculo 2 2 2 2 5" xfId="3500" xr:uid="{00000000-0005-0000-0000-00000A050000}"/>
    <cellStyle name="Cálculo 2 2 2 2 5 2" xfId="3501" xr:uid="{00000000-0005-0000-0000-00000B050000}"/>
    <cellStyle name="Cálculo 2 2 2 2 5 3" xfId="3502" xr:uid="{00000000-0005-0000-0000-00000C050000}"/>
    <cellStyle name="Cálculo 2 2 2 2 6" xfId="3503" xr:uid="{00000000-0005-0000-0000-00000D050000}"/>
    <cellStyle name="Cálculo 2 2 2 2 7" xfId="3504" xr:uid="{00000000-0005-0000-0000-00000E050000}"/>
    <cellStyle name="Cálculo 2 2 2 3" xfId="3505" xr:uid="{00000000-0005-0000-0000-00000F050000}"/>
    <cellStyle name="Cálculo 2 2 2 3 2" xfId="3506" xr:uid="{00000000-0005-0000-0000-000010050000}"/>
    <cellStyle name="Cálculo 2 2 2 3 2 2" xfId="3507" xr:uid="{00000000-0005-0000-0000-000011050000}"/>
    <cellStyle name="Cálculo 2 2 2 3 2 3" xfId="3508" xr:uid="{00000000-0005-0000-0000-000012050000}"/>
    <cellStyle name="Cálculo 2 2 2 3 3" xfId="3509" xr:uid="{00000000-0005-0000-0000-000013050000}"/>
    <cellStyle name="Cálculo 2 2 2 3 4" xfId="3510" xr:uid="{00000000-0005-0000-0000-000014050000}"/>
    <cellStyle name="Cálculo 2 2 2 4" xfId="3511" xr:uid="{00000000-0005-0000-0000-000015050000}"/>
    <cellStyle name="Cálculo 2 2 2 4 2" xfId="3512" xr:uid="{00000000-0005-0000-0000-000016050000}"/>
    <cellStyle name="Cálculo 2 2 2 4 2 2" xfId="3513" xr:uid="{00000000-0005-0000-0000-000017050000}"/>
    <cellStyle name="Cálculo 2 2 2 4 2 3" xfId="3514" xr:uid="{00000000-0005-0000-0000-000018050000}"/>
    <cellStyle name="Cálculo 2 2 2 4 3" xfId="3515" xr:uid="{00000000-0005-0000-0000-000019050000}"/>
    <cellStyle name="Cálculo 2 2 2 4 4" xfId="3516" xr:uid="{00000000-0005-0000-0000-00001A050000}"/>
    <cellStyle name="Cálculo 2 2 2 5" xfId="3517" xr:uid="{00000000-0005-0000-0000-00001B050000}"/>
    <cellStyle name="Cálculo 2 2 2 5 2" xfId="3518" xr:uid="{00000000-0005-0000-0000-00001C050000}"/>
    <cellStyle name="Cálculo 2 2 2 5 3" xfId="3519" xr:uid="{00000000-0005-0000-0000-00001D050000}"/>
    <cellStyle name="Cálculo 2 2 2 6" xfId="3520" xr:uid="{00000000-0005-0000-0000-00001E050000}"/>
    <cellStyle name="Cálculo 2 2 2 7" xfId="3521" xr:uid="{00000000-0005-0000-0000-00001F050000}"/>
    <cellStyle name="Cálculo 2 2 2 8" xfId="3522" xr:uid="{00000000-0005-0000-0000-000020050000}"/>
    <cellStyle name="Cálculo 2 2 2 9" xfId="3523" xr:uid="{00000000-0005-0000-0000-000021050000}"/>
    <cellStyle name="Cálculo 2 2 20" xfId="3524" xr:uid="{00000000-0005-0000-0000-000022050000}"/>
    <cellStyle name="Cálculo 2 2 21" xfId="3525" xr:uid="{00000000-0005-0000-0000-000023050000}"/>
    <cellStyle name="Cálculo 2 2 22" xfId="3526" xr:uid="{00000000-0005-0000-0000-000024050000}"/>
    <cellStyle name="Cálculo 2 2 23" xfId="3527" xr:uid="{00000000-0005-0000-0000-000025050000}"/>
    <cellStyle name="Cálculo 2 2 3" xfId="119" xr:uid="{00000000-0005-0000-0000-000026050000}"/>
    <cellStyle name="Cálculo 2 2 3 2" xfId="3528" xr:uid="{00000000-0005-0000-0000-000027050000}"/>
    <cellStyle name="Cálculo 2 2 3 2 2" xfId="3529" xr:uid="{00000000-0005-0000-0000-000028050000}"/>
    <cellStyle name="Cálculo 2 2 3 2 2 2" xfId="3530" xr:uid="{00000000-0005-0000-0000-000029050000}"/>
    <cellStyle name="Cálculo 2 2 3 2 2 3" xfId="3531" xr:uid="{00000000-0005-0000-0000-00002A050000}"/>
    <cellStyle name="Cálculo 2 2 3 2 3" xfId="3532" xr:uid="{00000000-0005-0000-0000-00002B050000}"/>
    <cellStyle name="Cálculo 2 2 3 2 4" xfId="3533" xr:uid="{00000000-0005-0000-0000-00002C050000}"/>
    <cellStyle name="Cálculo 2 2 3 3" xfId="3534" xr:uid="{00000000-0005-0000-0000-00002D050000}"/>
    <cellStyle name="Cálculo 2 2 3 3 2" xfId="3535" xr:uid="{00000000-0005-0000-0000-00002E050000}"/>
    <cellStyle name="Cálculo 2 2 3 3 2 2" xfId="3536" xr:uid="{00000000-0005-0000-0000-00002F050000}"/>
    <cellStyle name="Cálculo 2 2 3 3 2 3" xfId="3537" xr:uid="{00000000-0005-0000-0000-000030050000}"/>
    <cellStyle name="Cálculo 2 2 3 3 3" xfId="3538" xr:uid="{00000000-0005-0000-0000-000031050000}"/>
    <cellStyle name="Cálculo 2 2 3 3 4" xfId="3539" xr:uid="{00000000-0005-0000-0000-000032050000}"/>
    <cellStyle name="Cálculo 2 2 3 4" xfId="3540" xr:uid="{00000000-0005-0000-0000-000033050000}"/>
    <cellStyle name="Cálculo 2 2 3 4 2" xfId="3541" xr:uid="{00000000-0005-0000-0000-000034050000}"/>
    <cellStyle name="Cálculo 2 2 3 4 3" xfId="3542" xr:uid="{00000000-0005-0000-0000-000035050000}"/>
    <cellStyle name="Cálculo 2 2 3 5" xfId="3543" xr:uid="{00000000-0005-0000-0000-000036050000}"/>
    <cellStyle name="Cálculo 2 2 3 6" xfId="3544" xr:uid="{00000000-0005-0000-0000-000037050000}"/>
    <cellStyle name="Cálculo 2 2 3 7" xfId="3545" xr:uid="{00000000-0005-0000-0000-000038050000}"/>
    <cellStyle name="Cálculo 2 2 3 8" xfId="3546" xr:uid="{00000000-0005-0000-0000-000039050000}"/>
    <cellStyle name="Cálculo 2 2 4" xfId="3547" xr:uid="{00000000-0005-0000-0000-00003A050000}"/>
    <cellStyle name="Cálculo 2 2 4 2" xfId="3548" xr:uid="{00000000-0005-0000-0000-00003B050000}"/>
    <cellStyle name="Cálculo 2 2 4 2 2" xfId="3549" xr:uid="{00000000-0005-0000-0000-00003C050000}"/>
    <cellStyle name="Cálculo 2 2 4 2 2 2" xfId="3550" xr:uid="{00000000-0005-0000-0000-00003D050000}"/>
    <cellStyle name="Cálculo 2 2 4 2 2 3" xfId="3551" xr:uid="{00000000-0005-0000-0000-00003E050000}"/>
    <cellStyle name="Cálculo 2 2 4 2 3" xfId="3552" xr:uid="{00000000-0005-0000-0000-00003F050000}"/>
    <cellStyle name="Cálculo 2 2 4 2 4" xfId="3553" xr:uid="{00000000-0005-0000-0000-000040050000}"/>
    <cellStyle name="Cálculo 2 2 4 3" xfId="3554" xr:uid="{00000000-0005-0000-0000-000041050000}"/>
    <cellStyle name="Cálculo 2 2 4 3 2" xfId="3555" xr:uid="{00000000-0005-0000-0000-000042050000}"/>
    <cellStyle name="Cálculo 2 2 4 3 2 2" xfId="3556" xr:uid="{00000000-0005-0000-0000-000043050000}"/>
    <cellStyle name="Cálculo 2 2 4 3 2 3" xfId="3557" xr:uid="{00000000-0005-0000-0000-000044050000}"/>
    <cellStyle name="Cálculo 2 2 4 3 3" xfId="3558" xr:uid="{00000000-0005-0000-0000-000045050000}"/>
    <cellStyle name="Cálculo 2 2 4 3 4" xfId="3559" xr:uid="{00000000-0005-0000-0000-000046050000}"/>
    <cellStyle name="Cálculo 2 2 4 4" xfId="3560" xr:uid="{00000000-0005-0000-0000-000047050000}"/>
    <cellStyle name="Cálculo 2 2 4 5" xfId="3561" xr:uid="{00000000-0005-0000-0000-000048050000}"/>
    <cellStyle name="Cálculo 2 2 4 6" xfId="3562" xr:uid="{00000000-0005-0000-0000-000049050000}"/>
    <cellStyle name="Cálculo 2 2 4 7" xfId="3563" xr:uid="{00000000-0005-0000-0000-00004A050000}"/>
    <cellStyle name="Cálculo 2 2 4 8" xfId="3564" xr:uid="{00000000-0005-0000-0000-00004B050000}"/>
    <cellStyle name="Cálculo 2 2 5" xfId="3565" xr:uid="{00000000-0005-0000-0000-00004C050000}"/>
    <cellStyle name="Cálculo 2 2 5 2" xfId="3566" xr:uid="{00000000-0005-0000-0000-00004D050000}"/>
    <cellStyle name="Cálculo 2 2 5 2 2" xfId="3567" xr:uid="{00000000-0005-0000-0000-00004E050000}"/>
    <cellStyle name="Cálculo 2 2 5 2 2 2" xfId="3568" xr:uid="{00000000-0005-0000-0000-00004F050000}"/>
    <cellStyle name="Cálculo 2 2 5 2 2 3" xfId="3569" xr:uid="{00000000-0005-0000-0000-000050050000}"/>
    <cellStyle name="Cálculo 2 2 5 2 3" xfId="3570" xr:uid="{00000000-0005-0000-0000-000051050000}"/>
    <cellStyle name="Cálculo 2 2 5 2 4" xfId="3571" xr:uid="{00000000-0005-0000-0000-000052050000}"/>
    <cellStyle name="Cálculo 2 2 5 3" xfId="3572" xr:uid="{00000000-0005-0000-0000-000053050000}"/>
    <cellStyle name="Cálculo 2 2 5 3 2" xfId="3573" xr:uid="{00000000-0005-0000-0000-000054050000}"/>
    <cellStyle name="Cálculo 2 2 5 3 2 2" xfId="3574" xr:uid="{00000000-0005-0000-0000-000055050000}"/>
    <cellStyle name="Cálculo 2 2 5 3 2 3" xfId="3575" xr:uid="{00000000-0005-0000-0000-000056050000}"/>
    <cellStyle name="Cálculo 2 2 5 3 3" xfId="3576" xr:uid="{00000000-0005-0000-0000-000057050000}"/>
    <cellStyle name="Cálculo 2 2 5 3 4" xfId="3577" xr:uid="{00000000-0005-0000-0000-000058050000}"/>
    <cellStyle name="Cálculo 2 2 5 4" xfId="3578" xr:uid="{00000000-0005-0000-0000-000059050000}"/>
    <cellStyle name="Cálculo 2 2 5 5" xfId="3579" xr:uid="{00000000-0005-0000-0000-00005A050000}"/>
    <cellStyle name="Cálculo 2 2 5 6" xfId="3580" xr:uid="{00000000-0005-0000-0000-00005B050000}"/>
    <cellStyle name="Cálculo 2 2 5 7" xfId="3581" xr:uid="{00000000-0005-0000-0000-00005C050000}"/>
    <cellStyle name="Cálculo 2 2 5 8" xfId="3582" xr:uid="{00000000-0005-0000-0000-00005D050000}"/>
    <cellStyle name="Cálculo 2 2 6" xfId="3583" xr:uid="{00000000-0005-0000-0000-00005E050000}"/>
    <cellStyle name="Cálculo 2 2 6 2" xfId="3584" xr:uid="{00000000-0005-0000-0000-00005F050000}"/>
    <cellStyle name="Cálculo 2 2 6 2 2" xfId="3585" xr:uid="{00000000-0005-0000-0000-000060050000}"/>
    <cellStyle name="Cálculo 2 2 6 2 2 2" xfId="3586" xr:uid="{00000000-0005-0000-0000-000061050000}"/>
    <cellStyle name="Cálculo 2 2 6 2 2 3" xfId="3587" xr:uid="{00000000-0005-0000-0000-000062050000}"/>
    <cellStyle name="Cálculo 2 2 6 2 3" xfId="3588" xr:uid="{00000000-0005-0000-0000-000063050000}"/>
    <cellStyle name="Cálculo 2 2 6 2 4" xfId="3589" xr:uid="{00000000-0005-0000-0000-000064050000}"/>
    <cellStyle name="Cálculo 2 2 6 3" xfId="3590" xr:uid="{00000000-0005-0000-0000-000065050000}"/>
    <cellStyle name="Cálculo 2 2 6 3 2" xfId="3591" xr:uid="{00000000-0005-0000-0000-000066050000}"/>
    <cellStyle name="Cálculo 2 2 6 3 2 2" xfId="3592" xr:uid="{00000000-0005-0000-0000-000067050000}"/>
    <cellStyle name="Cálculo 2 2 6 3 2 3" xfId="3593" xr:uid="{00000000-0005-0000-0000-000068050000}"/>
    <cellStyle name="Cálculo 2 2 6 3 3" xfId="3594" xr:uid="{00000000-0005-0000-0000-000069050000}"/>
    <cellStyle name="Cálculo 2 2 6 3 4" xfId="3595" xr:uid="{00000000-0005-0000-0000-00006A050000}"/>
    <cellStyle name="Cálculo 2 2 6 4" xfId="3596" xr:uid="{00000000-0005-0000-0000-00006B050000}"/>
    <cellStyle name="Cálculo 2 2 6 5" xfId="3597" xr:uid="{00000000-0005-0000-0000-00006C050000}"/>
    <cellStyle name="Cálculo 2 2 6 6" xfId="3598" xr:uid="{00000000-0005-0000-0000-00006D050000}"/>
    <cellStyle name="Cálculo 2 2 6 7" xfId="3599" xr:uid="{00000000-0005-0000-0000-00006E050000}"/>
    <cellStyle name="Cálculo 2 2 6 8" xfId="3600" xr:uid="{00000000-0005-0000-0000-00006F050000}"/>
    <cellStyle name="Cálculo 2 2 7" xfId="3601" xr:uid="{00000000-0005-0000-0000-000070050000}"/>
    <cellStyle name="Cálculo 2 2 7 2" xfId="3602" xr:uid="{00000000-0005-0000-0000-000071050000}"/>
    <cellStyle name="Cálculo 2 2 7 2 2" xfId="3603" xr:uid="{00000000-0005-0000-0000-000072050000}"/>
    <cellStyle name="Cálculo 2 2 7 2 2 2" xfId="3604" xr:uid="{00000000-0005-0000-0000-000073050000}"/>
    <cellStyle name="Cálculo 2 2 7 2 2 3" xfId="3605" xr:uid="{00000000-0005-0000-0000-000074050000}"/>
    <cellStyle name="Cálculo 2 2 7 2 3" xfId="3606" xr:uid="{00000000-0005-0000-0000-000075050000}"/>
    <cellStyle name="Cálculo 2 2 7 2 4" xfId="3607" xr:uid="{00000000-0005-0000-0000-000076050000}"/>
    <cellStyle name="Cálculo 2 2 7 3" xfId="3608" xr:uid="{00000000-0005-0000-0000-000077050000}"/>
    <cellStyle name="Cálculo 2 2 7 3 2" xfId="3609" xr:uid="{00000000-0005-0000-0000-000078050000}"/>
    <cellStyle name="Cálculo 2 2 7 3 2 2" xfId="3610" xr:uid="{00000000-0005-0000-0000-000079050000}"/>
    <cellStyle name="Cálculo 2 2 7 3 2 3" xfId="3611" xr:uid="{00000000-0005-0000-0000-00007A050000}"/>
    <cellStyle name="Cálculo 2 2 7 3 3" xfId="3612" xr:uid="{00000000-0005-0000-0000-00007B050000}"/>
    <cellStyle name="Cálculo 2 2 7 3 4" xfId="3613" xr:uid="{00000000-0005-0000-0000-00007C050000}"/>
    <cellStyle name="Cálculo 2 2 7 4" xfId="3614" xr:uid="{00000000-0005-0000-0000-00007D050000}"/>
    <cellStyle name="Cálculo 2 2 7 5" xfId="3615" xr:uid="{00000000-0005-0000-0000-00007E050000}"/>
    <cellStyle name="Cálculo 2 2 7 6" xfId="3616" xr:uid="{00000000-0005-0000-0000-00007F050000}"/>
    <cellStyle name="Cálculo 2 2 7 7" xfId="3617" xr:uid="{00000000-0005-0000-0000-000080050000}"/>
    <cellStyle name="Cálculo 2 2 7 8" xfId="3618" xr:uid="{00000000-0005-0000-0000-000081050000}"/>
    <cellStyle name="Cálculo 2 2 8" xfId="3619" xr:uid="{00000000-0005-0000-0000-000082050000}"/>
    <cellStyle name="Cálculo 2 2 8 2" xfId="3620" xr:uid="{00000000-0005-0000-0000-000083050000}"/>
    <cellStyle name="Cálculo 2 2 8 2 2" xfId="3621" xr:uid="{00000000-0005-0000-0000-000084050000}"/>
    <cellStyle name="Cálculo 2 2 8 2 2 2" xfId="3622" xr:uid="{00000000-0005-0000-0000-000085050000}"/>
    <cellStyle name="Cálculo 2 2 8 2 2 3" xfId="3623" xr:uid="{00000000-0005-0000-0000-000086050000}"/>
    <cellStyle name="Cálculo 2 2 8 2 3" xfId="3624" xr:uid="{00000000-0005-0000-0000-000087050000}"/>
    <cellStyle name="Cálculo 2 2 8 2 4" xfId="3625" xr:uid="{00000000-0005-0000-0000-000088050000}"/>
    <cellStyle name="Cálculo 2 2 8 3" xfId="3626" xr:uid="{00000000-0005-0000-0000-000089050000}"/>
    <cellStyle name="Cálculo 2 2 8 3 2" xfId="3627" xr:uid="{00000000-0005-0000-0000-00008A050000}"/>
    <cellStyle name="Cálculo 2 2 8 3 2 2" xfId="3628" xr:uid="{00000000-0005-0000-0000-00008B050000}"/>
    <cellStyle name="Cálculo 2 2 8 3 2 3" xfId="3629" xr:uid="{00000000-0005-0000-0000-00008C050000}"/>
    <cellStyle name="Cálculo 2 2 8 3 3" xfId="3630" xr:uid="{00000000-0005-0000-0000-00008D050000}"/>
    <cellStyle name="Cálculo 2 2 8 3 4" xfId="3631" xr:uid="{00000000-0005-0000-0000-00008E050000}"/>
    <cellStyle name="Cálculo 2 2 8 4" xfId="3632" xr:uid="{00000000-0005-0000-0000-00008F050000}"/>
    <cellStyle name="Cálculo 2 2 8 5" xfId="3633" xr:uid="{00000000-0005-0000-0000-000090050000}"/>
    <cellStyle name="Cálculo 2 2 8 6" xfId="3634" xr:uid="{00000000-0005-0000-0000-000091050000}"/>
    <cellStyle name="Cálculo 2 2 8 7" xfId="3635" xr:uid="{00000000-0005-0000-0000-000092050000}"/>
    <cellStyle name="Cálculo 2 2 8 8" xfId="3636" xr:uid="{00000000-0005-0000-0000-000093050000}"/>
    <cellStyle name="Cálculo 2 2 9" xfId="3637" xr:uid="{00000000-0005-0000-0000-000094050000}"/>
    <cellStyle name="Cálculo 2 2 9 2" xfId="3638" xr:uid="{00000000-0005-0000-0000-000095050000}"/>
    <cellStyle name="Cálculo 2 2 9 2 2" xfId="3639" xr:uid="{00000000-0005-0000-0000-000096050000}"/>
    <cellStyle name="Cálculo 2 2 9 2 2 2" xfId="3640" xr:uid="{00000000-0005-0000-0000-000097050000}"/>
    <cellStyle name="Cálculo 2 2 9 2 2 3" xfId="3641" xr:uid="{00000000-0005-0000-0000-000098050000}"/>
    <cellStyle name="Cálculo 2 2 9 2 3" xfId="3642" xr:uid="{00000000-0005-0000-0000-000099050000}"/>
    <cellStyle name="Cálculo 2 2 9 2 4" xfId="3643" xr:uid="{00000000-0005-0000-0000-00009A050000}"/>
    <cellStyle name="Cálculo 2 2 9 3" xfId="3644" xr:uid="{00000000-0005-0000-0000-00009B050000}"/>
    <cellStyle name="Cálculo 2 2 9 3 2" xfId="3645" xr:uid="{00000000-0005-0000-0000-00009C050000}"/>
    <cellStyle name="Cálculo 2 2 9 3 2 2" xfId="3646" xr:uid="{00000000-0005-0000-0000-00009D050000}"/>
    <cellStyle name="Cálculo 2 2 9 3 2 3" xfId="3647" xr:uid="{00000000-0005-0000-0000-00009E050000}"/>
    <cellStyle name="Cálculo 2 2 9 3 3" xfId="3648" xr:uid="{00000000-0005-0000-0000-00009F050000}"/>
    <cellStyle name="Cálculo 2 2 9 3 4" xfId="3649" xr:uid="{00000000-0005-0000-0000-0000A0050000}"/>
    <cellStyle name="Cálculo 2 2 9 4" xfId="3650" xr:uid="{00000000-0005-0000-0000-0000A1050000}"/>
    <cellStyle name="Cálculo 2 2 9 5" xfId="3651" xr:uid="{00000000-0005-0000-0000-0000A2050000}"/>
    <cellStyle name="Cálculo 2 2 9 6" xfId="3652" xr:uid="{00000000-0005-0000-0000-0000A3050000}"/>
    <cellStyle name="Cálculo 2 2 9 7" xfId="3653" xr:uid="{00000000-0005-0000-0000-0000A4050000}"/>
    <cellStyle name="Cálculo 2 2 9 8" xfId="3654" xr:uid="{00000000-0005-0000-0000-0000A5050000}"/>
    <cellStyle name="Cálculo 2 20" xfId="3655" xr:uid="{00000000-0005-0000-0000-0000A6050000}"/>
    <cellStyle name="Cálculo 2 20 2" xfId="3656" xr:uid="{00000000-0005-0000-0000-0000A7050000}"/>
    <cellStyle name="Cálculo 2 20 3" xfId="3657" xr:uid="{00000000-0005-0000-0000-0000A8050000}"/>
    <cellStyle name="Cálculo 2 21" xfId="3658" xr:uid="{00000000-0005-0000-0000-0000A9050000}"/>
    <cellStyle name="Cálculo 2 22" xfId="3659" xr:uid="{00000000-0005-0000-0000-0000AA050000}"/>
    <cellStyle name="Cálculo 2 23" xfId="3660" xr:uid="{00000000-0005-0000-0000-0000AB050000}"/>
    <cellStyle name="Cálculo 2 24" xfId="3661" xr:uid="{00000000-0005-0000-0000-0000AC050000}"/>
    <cellStyle name="Cálculo 2 3" xfId="120" xr:uid="{00000000-0005-0000-0000-0000AD050000}"/>
    <cellStyle name="Cálculo 2 3 2" xfId="121" xr:uid="{00000000-0005-0000-0000-0000AE050000}"/>
    <cellStyle name="Cálculo 2 3 2 2" xfId="3662" xr:uid="{00000000-0005-0000-0000-0000AF050000}"/>
    <cellStyle name="Cálculo 2 3 2 2 2" xfId="3663" xr:uid="{00000000-0005-0000-0000-0000B0050000}"/>
    <cellStyle name="Cálculo 2 3 2 2 2 2" xfId="3664" xr:uid="{00000000-0005-0000-0000-0000B1050000}"/>
    <cellStyle name="Cálculo 2 3 2 2 2 3" xfId="3665" xr:uid="{00000000-0005-0000-0000-0000B2050000}"/>
    <cellStyle name="Cálculo 2 3 2 2 3" xfId="3666" xr:uid="{00000000-0005-0000-0000-0000B3050000}"/>
    <cellStyle name="Cálculo 2 3 2 2 4" xfId="3667" xr:uid="{00000000-0005-0000-0000-0000B4050000}"/>
    <cellStyle name="Cálculo 2 3 2 3" xfId="3668" xr:uid="{00000000-0005-0000-0000-0000B5050000}"/>
    <cellStyle name="Cálculo 2 3 2 3 2" xfId="3669" xr:uid="{00000000-0005-0000-0000-0000B6050000}"/>
    <cellStyle name="Cálculo 2 3 2 3 2 2" xfId="3670" xr:uid="{00000000-0005-0000-0000-0000B7050000}"/>
    <cellStyle name="Cálculo 2 3 2 3 2 3" xfId="3671" xr:uid="{00000000-0005-0000-0000-0000B8050000}"/>
    <cellStyle name="Cálculo 2 3 2 3 3" xfId="3672" xr:uid="{00000000-0005-0000-0000-0000B9050000}"/>
    <cellStyle name="Cálculo 2 3 2 3 4" xfId="3673" xr:uid="{00000000-0005-0000-0000-0000BA050000}"/>
    <cellStyle name="Cálculo 2 3 2 4" xfId="3674" xr:uid="{00000000-0005-0000-0000-0000BB050000}"/>
    <cellStyle name="Cálculo 2 3 2 4 2" xfId="3675" xr:uid="{00000000-0005-0000-0000-0000BC050000}"/>
    <cellStyle name="Cálculo 2 3 2 4 3" xfId="3676" xr:uid="{00000000-0005-0000-0000-0000BD050000}"/>
    <cellStyle name="Cálculo 2 3 2 5" xfId="3677" xr:uid="{00000000-0005-0000-0000-0000BE050000}"/>
    <cellStyle name="Cálculo 2 3 2 5 2" xfId="3678" xr:uid="{00000000-0005-0000-0000-0000BF050000}"/>
    <cellStyle name="Cálculo 2 3 2 5 3" xfId="3679" xr:uid="{00000000-0005-0000-0000-0000C0050000}"/>
    <cellStyle name="Cálculo 2 3 2 6" xfId="3680" xr:uid="{00000000-0005-0000-0000-0000C1050000}"/>
    <cellStyle name="Cálculo 2 3 2 7" xfId="3681" xr:uid="{00000000-0005-0000-0000-0000C2050000}"/>
    <cellStyle name="Cálculo 2 3 3" xfId="3682" xr:uid="{00000000-0005-0000-0000-0000C3050000}"/>
    <cellStyle name="Cálculo 2 3 3 2" xfId="3683" xr:uid="{00000000-0005-0000-0000-0000C4050000}"/>
    <cellStyle name="Cálculo 2 3 3 2 2" xfId="3684" xr:uid="{00000000-0005-0000-0000-0000C5050000}"/>
    <cellStyle name="Cálculo 2 3 3 2 3" xfId="3685" xr:uid="{00000000-0005-0000-0000-0000C6050000}"/>
    <cellStyle name="Cálculo 2 3 3 3" xfId="3686" xr:uid="{00000000-0005-0000-0000-0000C7050000}"/>
    <cellStyle name="Cálculo 2 3 3 4" xfId="3687" xr:uid="{00000000-0005-0000-0000-0000C8050000}"/>
    <cellStyle name="Cálculo 2 3 4" xfId="3688" xr:uid="{00000000-0005-0000-0000-0000C9050000}"/>
    <cellStyle name="Cálculo 2 3 4 2" xfId="3689" xr:uid="{00000000-0005-0000-0000-0000CA050000}"/>
    <cellStyle name="Cálculo 2 3 4 2 2" xfId="3690" xr:uid="{00000000-0005-0000-0000-0000CB050000}"/>
    <cellStyle name="Cálculo 2 3 4 2 3" xfId="3691" xr:uid="{00000000-0005-0000-0000-0000CC050000}"/>
    <cellStyle name="Cálculo 2 3 4 3" xfId="3692" xr:uid="{00000000-0005-0000-0000-0000CD050000}"/>
    <cellStyle name="Cálculo 2 3 4 4" xfId="3693" xr:uid="{00000000-0005-0000-0000-0000CE050000}"/>
    <cellStyle name="Cálculo 2 3 5" xfId="3694" xr:uid="{00000000-0005-0000-0000-0000CF050000}"/>
    <cellStyle name="Cálculo 2 3 5 2" xfId="3695" xr:uid="{00000000-0005-0000-0000-0000D0050000}"/>
    <cellStyle name="Cálculo 2 3 5 3" xfId="3696" xr:uid="{00000000-0005-0000-0000-0000D1050000}"/>
    <cellStyle name="Cálculo 2 3 6" xfId="3697" xr:uid="{00000000-0005-0000-0000-0000D2050000}"/>
    <cellStyle name="Cálculo 2 3 7" xfId="3698" xr:uid="{00000000-0005-0000-0000-0000D3050000}"/>
    <cellStyle name="Cálculo 2 3 8" xfId="3699" xr:uid="{00000000-0005-0000-0000-0000D4050000}"/>
    <cellStyle name="Cálculo 2 3 9" xfId="3700" xr:uid="{00000000-0005-0000-0000-0000D5050000}"/>
    <cellStyle name="Cálculo 2 4" xfId="122" xr:uid="{00000000-0005-0000-0000-0000D6050000}"/>
    <cellStyle name="Cálculo 2 4 2" xfId="123" xr:uid="{00000000-0005-0000-0000-0000D7050000}"/>
    <cellStyle name="Cálculo 2 4 2 2" xfId="3701" xr:uid="{00000000-0005-0000-0000-0000D8050000}"/>
    <cellStyle name="Cálculo 2 4 2 2 2" xfId="3702" xr:uid="{00000000-0005-0000-0000-0000D9050000}"/>
    <cellStyle name="Cálculo 2 4 2 2 2 2" xfId="3703" xr:uid="{00000000-0005-0000-0000-0000DA050000}"/>
    <cellStyle name="Cálculo 2 4 2 2 2 3" xfId="3704" xr:uid="{00000000-0005-0000-0000-0000DB050000}"/>
    <cellStyle name="Cálculo 2 4 2 2 3" xfId="3705" xr:uid="{00000000-0005-0000-0000-0000DC050000}"/>
    <cellStyle name="Cálculo 2 4 2 2 4" xfId="3706" xr:uid="{00000000-0005-0000-0000-0000DD050000}"/>
    <cellStyle name="Cálculo 2 4 2 3" xfId="3707" xr:uid="{00000000-0005-0000-0000-0000DE050000}"/>
    <cellStyle name="Cálculo 2 4 2 3 2" xfId="3708" xr:uid="{00000000-0005-0000-0000-0000DF050000}"/>
    <cellStyle name="Cálculo 2 4 2 3 2 2" xfId="3709" xr:uid="{00000000-0005-0000-0000-0000E0050000}"/>
    <cellStyle name="Cálculo 2 4 2 3 2 3" xfId="3710" xr:uid="{00000000-0005-0000-0000-0000E1050000}"/>
    <cellStyle name="Cálculo 2 4 2 3 3" xfId="3711" xr:uid="{00000000-0005-0000-0000-0000E2050000}"/>
    <cellStyle name="Cálculo 2 4 2 3 4" xfId="3712" xr:uid="{00000000-0005-0000-0000-0000E3050000}"/>
    <cellStyle name="Cálculo 2 4 2 4" xfId="3713" xr:uid="{00000000-0005-0000-0000-0000E4050000}"/>
    <cellStyle name="Cálculo 2 4 2 4 2" xfId="3714" xr:uid="{00000000-0005-0000-0000-0000E5050000}"/>
    <cellStyle name="Cálculo 2 4 2 4 3" xfId="3715" xr:uid="{00000000-0005-0000-0000-0000E6050000}"/>
    <cellStyle name="Cálculo 2 4 2 5" xfId="3716" xr:uid="{00000000-0005-0000-0000-0000E7050000}"/>
    <cellStyle name="Cálculo 2 4 2 5 2" xfId="3717" xr:uid="{00000000-0005-0000-0000-0000E8050000}"/>
    <cellStyle name="Cálculo 2 4 2 5 3" xfId="3718" xr:uid="{00000000-0005-0000-0000-0000E9050000}"/>
    <cellStyle name="Cálculo 2 4 2 6" xfId="3719" xr:uid="{00000000-0005-0000-0000-0000EA050000}"/>
    <cellStyle name="Cálculo 2 4 2 7" xfId="3720" xr:uid="{00000000-0005-0000-0000-0000EB050000}"/>
    <cellStyle name="Cálculo 2 4 3" xfId="3721" xr:uid="{00000000-0005-0000-0000-0000EC050000}"/>
    <cellStyle name="Cálculo 2 4 3 2" xfId="3722" xr:uid="{00000000-0005-0000-0000-0000ED050000}"/>
    <cellStyle name="Cálculo 2 4 3 2 2" xfId="3723" xr:uid="{00000000-0005-0000-0000-0000EE050000}"/>
    <cellStyle name="Cálculo 2 4 3 2 3" xfId="3724" xr:uid="{00000000-0005-0000-0000-0000EF050000}"/>
    <cellStyle name="Cálculo 2 4 3 3" xfId="3725" xr:uid="{00000000-0005-0000-0000-0000F0050000}"/>
    <cellStyle name="Cálculo 2 4 3 4" xfId="3726" xr:uid="{00000000-0005-0000-0000-0000F1050000}"/>
    <cellStyle name="Cálculo 2 4 4" xfId="3727" xr:uid="{00000000-0005-0000-0000-0000F2050000}"/>
    <cellStyle name="Cálculo 2 4 4 2" xfId="3728" xr:uid="{00000000-0005-0000-0000-0000F3050000}"/>
    <cellStyle name="Cálculo 2 4 4 2 2" xfId="3729" xr:uid="{00000000-0005-0000-0000-0000F4050000}"/>
    <cellStyle name="Cálculo 2 4 4 2 3" xfId="3730" xr:uid="{00000000-0005-0000-0000-0000F5050000}"/>
    <cellStyle name="Cálculo 2 4 4 3" xfId="3731" xr:uid="{00000000-0005-0000-0000-0000F6050000}"/>
    <cellStyle name="Cálculo 2 4 4 4" xfId="3732" xr:uid="{00000000-0005-0000-0000-0000F7050000}"/>
    <cellStyle name="Cálculo 2 4 5" xfId="3733" xr:uid="{00000000-0005-0000-0000-0000F8050000}"/>
    <cellStyle name="Cálculo 2 4 5 2" xfId="3734" xr:uid="{00000000-0005-0000-0000-0000F9050000}"/>
    <cellStyle name="Cálculo 2 4 5 3" xfId="3735" xr:uid="{00000000-0005-0000-0000-0000FA050000}"/>
    <cellStyle name="Cálculo 2 4 6" xfId="3736" xr:uid="{00000000-0005-0000-0000-0000FB050000}"/>
    <cellStyle name="Cálculo 2 4 7" xfId="3737" xr:uid="{00000000-0005-0000-0000-0000FC050000}"/>
    <cellStyle name="Cálculo 2 4 8" xfId="3738" xr:uid="{00000000-0005-0000-0000-0000FD050000}"/>
    <cellStyle name="Cálculo 2 4 9" xfId="3739" xr:uid="{00000000-0005-0000-0000-0000FE050000}"/>
    <cellStyle name="Cálculo 2 5" xfId="124" xr:uid="{00000000-0005-0000-0000-0000FF050000}"/>
    <cellStyle name="Cálculo 2 5 2" xfId="3740" xr:uid="{00000000-0005-0000-0000-000000060000}"/>
    <cellStyle name="Cálculo 2 5 2 2" xfId="3741" xr:uid="{00000000-0005-0000-0000-000001060000}"/>
    <cellStyle name="Cálculo 2 5 2 2 2" xfId="3742" xr:uid="{00000000-0005-0000-0000-000002060000}"/>
    <cellStyle name="Cálculo 2 5 2 2 3" xfId="3743" xr:uid="{00000000-0005-0000-0000-000003060000}"/>
    <cellStyle name="Cálculo 2 5 2 3" xfId="3744" xr:uid="{00000000-0005-0000-0000-000004060000}"/>
    <cellStyle name="Cálculo 2 5 2 4" xfId="3745" xr:uid="{00000000-0005-0000-0000-000005060000}"/>
    <cellStyle name="Cálculo 2 5 3" xfId="3746" xr:uid="{00000000-0005-0000-0000-000006060000}"/>
    <cellStyle name="Cálculo 2 5 3 2" xfId="3747" xr:uid="{00000000-0005-0000-0000-000007060000}"/>
    <cellStyle name="Cálculo 2 5 3 2 2" xfId="3748" xr:uid="{00000000-0005-0000-0000-000008060000}"/>
    <cellStyle name="Cálculo 2 5 3 2 3" xfId="3749" xr:uid="{00000000-0005-0000-0000-000009060000}"/>
    <cellStyle name="Cálculo 2 5 3 3" xfId="3750" xr:uid="{00000000-0005-0000-0000-00000A060000}"/>
    <cellStyle name="Cálculo 2 5 3 4" xfId="3751" xr:uid="{00000000-0005-0000-0000-00000B060000}"/>
    <cellStyle name="Cálculo 2 5 4" xfId="3752" xr:uid="{00000000-0005-0000-0000-00000C060000}"/>
    <cellStyle name="Cálculo 2 5 4 2" xfId="3753" xr:uid="{00000000-0005-0000-0000-00000D060000}"/>
    <cellStyle name="Cálculo 2 5 4 3" xfId="3754" xr:uid="{00000000-0005-0000-0000-00000E060000}"/>
    <cellStyle name="Cálculo 2 5 5" xfId="3755" xr:uid="{00000000-0005-0000-0000-00000F060000}"/>
    <cellStyle name="Cálculo 2 5 6" xfId="3756" xr:uid="{00000000-0005-0000-0000-000010060000}"/>
    <cellStyle name="Cálculo 2 5 7" xfId="3757" xr:uid="{00000000-0005-0000-0000-000011060000}"/>
    <cellStyle name="Cálculo 2 5 8" xfId="3758" xr:uid="{00000000-0005-0000-0000-000012060000}"/>
    <cellStyle name="Cálculo 2 6" xfId="696" xr:uid="{00000000-0005-0000-0000-000013060000}"/>
    <cellStyle name="Cálculo 2 6 2" xfId="3759" xr:uid="{00000000-0005-0000-0000-000014060000}"/>
    <cellStyle name="Cálculo 2 6 2 2" xfId="3760" xr:uid="{00000000-0005-0000-0000-000015060000}"/>
    <cellStyle name="Cálculo 2 6 2 2 2" xfId="3761" xr:uid="{00000000-0005-0000-0000-000016060000}"/>
    <cellStyle name="Cálculo 2 6 2 2 3" xfId="3762" xr:uid="{00000000-0005-0000-0000-000017060000}"/>
    <cellStyle name="Cálculo 2 6 2 3" xfId="3763" xr:uid="{00000000-0005-0000-0000-000018060000}"/>
    <cellStyle name="Cálculo 2 6 2 4" xfId="3764" xr:uid="{00000000-0005-0000-0000-000019060000}"/>
    <cellStyle name="Cálculo 2 6 3" xfId="3765" xr:uid="{00000000-0005-0000-0000-00001A060000}"/>
    <cellStyle name="Cálculo 2 6 3 2" xfId="3766" xr:uid="{00000000-0005-0000-0000-00001B060000}"/>
    <cellStyle name="Cálculo 2 6 3 2 2" xfId="3767" xr:uid="{00000000-0005-0000-0000-00001C060000}"/>
    <cellStyle name="Cálculo 2 6 3 2 3" xfId="3768" xr:uid="{00000000-0005-0000-0000-00001D060000}"/>
    <cellStyle name="Cálculo 2 6 3 3" xfId="3769" xr:uid="{00000000-0005-0000-0000-00001E060000}"/>
    <cellStyle name="Cálculo 2 6 3 4" xfId="3770" xr:uid="{00000000-0005-0000-0000-00001F060000}"/>
    <cellStyle name="Cálculo 2 6 4" xfId="3771" xr:uid="{00000000-0005-0000-0000-000020060000}"/>
    <cellStyle name="Cálculo 2 6 5" xfId="3772" xr:uid="{00000000-0005-0000-0000-000021060000}"/>
    <cellStyle name="Cálculo 2 6 6" xfId="3773" xr:uid="{00000000-0005-0000-0000-000022060000}"/>
    <cellStyle name="Cálculo 2 6 7" xfId="3774" xr:uid="{00000000-0005-0000-0000-000023060000}"/>
    <cellStyle name="Cálculo 2 6 8" xfId="3775" xr:uid="{00000000-0005-0000-0000-000024060000}"/>
    <cellStyle name="Cálculo 2 7" xfId="3776" xr:uid="{00000000-0005-0000-0000-000025060000}"/>
    <cellStyle name="Cálculo 2 7 2" xfId="3777" xr:uid="{00000000-0005-0000-0000-000026060000}"/>
    <cellStyle name="Cálculo 2 7 2 2" xfId="3778" xr:uid="{00000000-0005-0000-0000-000027060000}"/>
    <cellStyle name="Cálculo 2 7 2 2 2" xfId="3779" xr:uid="{00000000-0005-0000-0000-000028060000}"/>
    <cellStyle name="Cálculo 2 7 2 2 3" xfId="3780" xr:uid="{00000000-0005-0000-0000-000029060000}"/>
    <cellStyle name="Cálculo 2 7 2 3" xfId="3781" xr:uid="{00000000-0005-0000-0000-00002A060000}"/>
    <cellStyle name="Cálculo 2 7 2 4" xfId="3782" xr:uid="{00000000-0005-0000-0000-00002B060000}"/>
    <cellStyle name="Cálculo 2 7 3" xfId="3783" xr:uid="{00000000-0005-0000-0000-00002C060000}"/>
    <cellStyle name="Cálculo 2 7 3 2" xfId="3784" xr:uid="{00000000-0005-0000-0000-00002D060000}"/>
    <cellStyle name="Cálculo 2 7 3 2 2" xfId="3785" xr:uid="{00000000-0005-0000-0000-00002E060000}"/>
    <cellStyle name="Cálculo 2 7 3 2 3" xfId="3786" xr:uid="{00000000-0005-0000-0000-00002F060000}"/>
    <cellStyle name="Cálculo 2 7 3 3" xfId="3787" xr:uid="{00000000-0005-0000-0000-000030060000}"/>
    <cellStyle name="Cálculo 2 7 3 4" xfId="3788" xr:uid="{00000000-0005-0000-0000-000031060000}"/>
    <cellStyle name="Cálculo 2 7 4" xfId="3789" xr:uid="{00000000-0005-0000-0000-000032060000}"/>
    <cellStyle name="Cálculo 2 7 5" xfId="3790" xr:uid="{00000000-0005-0000-0000-000033060000}"/>
    <cellStyle name="Cálculo 2 7 6" xfId="3791" xr:uid="{00000000-0005-0000-0000-000034060000}"/>
    <cellStyle name="Cálculo 2 7 7" xfId="3792" xr:uid="{00000000-0005-0000-0000-000035060000}"/>
    <cellStyle name="Cálculo 2 7 8" xfId="3793" xr:uid="{00000000-0005-0000-0000-000036060000}"/>
    <cellStyle name="Cálculo 2 8" xfId="3794" xr:uid="{00000000-0005-0000-0000-000037060000}"/>
    <cellStyle name="Cálculo 2 8 2" xfId="3795" xr:uid="{00000000-0005-0000-0000-000038060000}"/>
    <cellStyle name="Cálculo 2 8 2 2" xfId="3796" xr:uid="{00000000-0005-0000-0000-000039060000}"/>
    <cellStyle name="Cálculo 2 8 2 2 2" xfId="3797" xr:uid="{00000000-0005-0000-0000-00003A060000}"/>
    <cellStyle name="Cálculo 2 8 2 2 3" xfId="3798" xr:uid="{00000000-0005-0000-0000-00003B060000}"/>
    <cellStyle name="Cálculo 2 8 2 3" xfId="3799" xr:uid="{00000000-0005-0000-0000-00003C060000}"/>
    <cellStyle name="Cálculo 2 8 2 4" xfId="3800" xr:uid="{00000000-0005-0000-0000-00003D060000}"/>
    <cellStyle name="Cálculo 2 8 3" xfId="3801" xr:uid="{00000000-0005-0000-0000-00003E060000}"/>
    <cellStyle name="Cálculo 2 8 3 2" xfId="3802" xr:uid="{00000000-0005-0000-0000-00003F060000}"/>
    <cellStyle name="Cálculo 2 8 3 2 2" xfId="3803" xr:uid="{00000000-0005-0000-0000-000040060000}"/>
    <cellStyle name="Cálculo 2 8 3 2 3" xfId="3804" xr:uid="{00000000-0005-0000-0000-000041060000}"/>
    <cellStyle name="Cálculo 2 8 3 3" xfId="3805" xr:uid="{00000000-0005-0000-0000-000042060000}"/>
    <cellStyle name="Cálculo 2 8 3 4" xfId="3806" xr:uid="{00000000-0005-0000-0000-000043060000}"/>
    <cellStyle name="Cálculo 2 8 4" xfId="3807" xr:uid="{00000000-0005-0000-0000-000044060000}"/>
    <cellStyle name="Cálculo 2 8 5" xfId="3808" xr:uid="{00000000-0005-0000-0000-000045060000}"/>
    <cellStyle name="Cálculo 2 8 6" xfId="3809" xr:uid="{00000000-0005-0000-0000-000046060000}"/>
    <cellStyle name="Cálculo 2 8 7" xfId="3810" xr:uid="{00000000-0005-0000-0000-000047060000}"/>
    <cellStyle name="Cálculo 2 8 8" xfId="3811" xr:uid="{00000000-0005-0000-0000-000048060000}"/>
    <cellStyle name="Cálculo 2 9" xfId="3812" xr:uid="{00000000-0005-0000-0000-000049060000}"/>
    <cellStyle name="Cálculo 2 9 2" xfId="3813" xr:uid="{00000000-0005-0000-0000-00004A060000}"/>
    <cellStyle name="Cálculo 2 9 2 2" xfId="3814" xr:uid="{00000000-0005-0000-0000-00004B060000}"/>
    <cellStyle name="Cálculo 2 9 2 2 2" xfId="3815" xr:uid="{00000000-0005-0000-0000-00004C060000}"/>
    <cellStyle name="Cálculo 2 9 2 2 3" xfId="3816" xr:uid="{00000000-0005-0000-0000-00004D060000}"/>
    <cellStyle name="Cálculo 2 9 2 3" xfId="3817" xr:uid="{00000000-0005-0000-0000-00004E060000}"/>
    <cellStyle name="Cálculo 2 9 2 4" xfId="3818" xr:uid="{00000000-0005-0000-0000-00004F060000}"/>
    <cellStyle name="Cálculo 2 9 3" xfId="3819" xr:uid="{00000000-0005-0000-0000-000050060000}"/>
    <cellStyle name="Cálculo 2 9 3 2" xfId="3820" xr:uid="{00000000-0005-0000-0000-000051060000}"/>
    <cellStyle name="Cálculo 2 9 3 2 2" xfId="3821" xr:uid="{00000000-0005-0000-0000-000052060000}"/>
    <cellStyle name="Cálculo 2 9 3 2 3" xfId="3822" xr:uid="{00000000-0005-0000-0000-000053060000}"/>
    <cellStyle name="Cálculo 2 9 3 3" xfId="3823" xr:uid="{00000000-0005-0000-0000-000054060000}"/>
    <cellStyle name="Cálculo 2 9 3 4" xfId="3824" xr:uid="{00000000-0005-0000-0000-000055060000}"/>
    <cellStyle name="Cálculo 2 9 4" xfId="3825" xr:uid="{00000000-0005-0000-0000-000056060000}"/>
    <cellStyle name="Cálculo 2 9 5" xfId="3826" xr:uid="{00000000-0005-0000-0000-000057060000}"/>
    <cellStyle name="Cálculo 2 9 6" xfId="3827" xr:uid="{00000000-0005-0000-0000-000058060000}"/>
    <cellStyle name="Cálculo 2 9 7" xfId="3828" xr:uid="{00000000-0005-0000-0000-000059060000}"/>
    <cellStyle name="Cálculo 2 9 8" xfId="3829" xr:uid="{00000000-0005-0000-0000-00005A060000}"/>
    <cellStyle name="Cálculo 3" xfId="1316" xr:uid="{00000000-0005-0000-0000-00005B060000}"/>
    <cellStyle name="Cálculo 4" xfId="1361" xr:uid="{00000000-0005-0000-0000-00005C060000}"/>
    <cellStyle name="Celda de comprobación 2" xfId="125" xr:uid="{00000000-0005-0000-0000-00005D060000}"/>
    <cellStyle name="Celda de comprobación 2 2" xfId="697" xr:uid="{00000000-0005-0000-0000-00005E060000}"/>
    <cellStyle name="Celda de comprobación 3" xfId="1318" xr:uid="{00000000-0005-0000-0000-00005F060000}"/>
    <cellStyle name="Celda de comprobación 4" xfId="1363" xr:uid="{00000000-0005-0000-0000-000060060000}"/>
    <cellStyle name="Celda vinculada 2" xfId="126" xr:uid="{00000000-0005-0000-0000-000061060000}"/>
    <cellStyle name="Celda vinculada 2 2" xfId="698" xr:uid="{00000000-0005-0000-0000-000062060000}"/>
    <cellStyle name="Celda vinculada 2 3" xfId="1753" xr:uid="{00000000-0005-0000-0000-000063060000}"/>
    <cellStyle name="Celda vinculada 3" xfId="1317" xr:uid="{00000000-0005-0000-0000-000064060000}"/>
    <cellStyle name="Celda vinculada 4" xfId="1362" xr:uid="{00000000-0005-0000-0000-000065060000}"/>
    <cellStyle name="Celda vinculada 5" xfId="1758" xr:uid="{00000000-0005-0000-0000-000066060000}"/>
    <cellStyle name="Check Cell" xfId="127" xr:uid="{00000000-0005-0000-0000-000067060000}"/>
    <cellStyle name="Comma" xfId="1717" xr:uid="{00000000-0005-0000-0000-000068060000}"/>
    <cellStyle name="Comma 2" xfId="663" xr:uid="{00000000-0005-0000-0000-000069060000}"/>
    <cellStyle name="Comma 2 2" xfId="1770" xr:uid="{00000000-0005-0000-0000-00006A060000}"/>
    <cellStyle name="Comma 3" xfId="2112" xr:uid="{00000000-0005-0000-0000-00006B060000}"/>
    <cellStyle name="Comma0" xfId="128" xr:uid="{00000000-0005-0000-0000-00006C060000}"/>
    <cellStyle name="Comma0 2" xfId="129" xr:uid="{00000000-0005-0000-0000-00006D060000}"/>
    <cellStyle name="Comma0 2 2" xfId="130" xr:uid="{00000000-0005-0000-0000-00006E060000}"/>
    <cellStyle name="Comma0 3" xfId="131" xr:uid="{00000000-0005-0000-0000-00006F060000}"/>
    <cellStyle name="Currency 2" xfId="672" xr:uid="{00000000-0005-0000-0000-000070060000}"/>
    <cellStyle name="Currency 2 10" xfId="1505" xr:uid="{00000000-0005-0000-0000-000071060000}"/>
    <cellStyle name="Currency 2 10 2" xfId="1580" xr:uid="{00000000-0005-0000-0000-000072060000}"/>
    <cellStyle name="Currency 2 10 2 2" xfId="2195" xr:uid="{00000000-0005-0000-0000-000073060000}"/>
    <cellStyle name="Currency 2 10 2 3" xfId="2391" xr:uid="{00000000-0005-0000-0000-000074060000}"/>
    <cellStyle name="Currency 2 10 2 4" xfId="2014" xr:uid="{00000000-0005-0000-0000-000075060000}"/>
    <cellStyle name="Currency 2 10 3" xfId="1632" xr:uid="{00000000-0005-0000-0000-000076060000}"/>
    <cellStyle name="Currency 2 10 3 2" xfId="2242" xr:uid="{00000000-0005-0000-0000-000077060000}"/>
    <cellStyle name="Currency 2 10 3 3" xfId="2439" xr:uid="{00000000-0005-0000-0000-000078060000}"/>
    <cellStyle name="Currency 2 10 3 4" xfId="2050" xr:uid="{00000000-0005-0000-0000-000079060000}"/>
    <cellStyle name="Currency 2 10 4" xfId="1689" xr:uid="{00000000-0005-0000-0000-00007A060000}"/>
    <cellStyle name="Currency 2 10 4 2" xfId="2289" xr:uid="{00000000-0005-0000-0000-00007B060000}"/>
    <cellStyle name="Currency 2 10 4 3" xfId="2488" xr:uid="{00000000-0005-0000-0000-00007C060000}"/>
    <cellStyle name="Currency 2 10 4 4" xfId="2091" xr:uid="{00000000-0005-0000-0000-00007D060000}"/>
    <cellStyle name="Currency 2 10 5" xfId="2152" xr:uid="{00000000-0005-0000-0000-00007E060000}"/>
    <cellStyle name="Currency 2 10 6" xfId="2343" xr:uid="{00000000-0005-0000-0000-00007F060000}"/>
    <cellStyle name="Currency 2 10 7" xfId="1955" xr:uid="{00000000-0005-0000-0000-000080060000}"/>
    <cellStyle name="Currency 2 11" xfId="1555" xr:uid="{00000000-0005-0000-0000-000081060000}"/>
    <cellStyle name="Currency 2 11 2" xfId="2172" xr:uid="{00000000-0005-0000-0000-000082060000}"/>
    <cellStyle name="Currency 2 11 3" xfId="2368" xr:uid="{00000000-0005-0000-0000-000083060000}"/>
    <cellStyle name="Currency 2 11 4" xfId="1997" xr:uid="{00000000-0005-0000-0000-000084060000}"/>
    <cellStyle name="Currency 2 12" xfId="1607" xr:uid="{00000000-0005-0000-0000-000085060000}"/>
    <cellStyle name="Currency 2 12 2" xfId="2220" xr:uid="{00000000-0005-0000-0000-000086060000}"/>
    <cellStyle name="Currency 2 12 3" xfId="2415" xr:uid="{00000000-0005-0000-0000-000087060000}"/>
    <cellStyle name="Currency 2 12 4" xfId="2033" xr:uid="{00000000-0005-0000-0000-000088060000}"/>
    <cellStyle name="Currency 2 13" xfId="1659" xr:uid="{00000000-0005-0000-0000-000089060000}"/>
    <cellStyle name="Currency 2 13 2" xfId="2266" xr:uid="{00000000-0005-0000-0000-00008A060000}"/>
    <cellStyle name="Currency 2 13 3" xfId="2464" xr:uid="{00000000-0005-0000-0000-00008B060000}"/>
    <cellStyle name="Currency 2 13 4" xfId="2069" xr:uid="{00000000-0005-0000-0000-00008C060000}"/>
    <cellStyle name="Currency 2 14" xfId="2134" xr:uid="{00000000-0005-0000-0000-00008D060000}"/>
    <cellStyle name="Currency 2 15" xfId="2320" xr:uid="{00000000-0005-0000-0000-00008E060000}"/>
    <cellStyle name="Currency 2 16" xfId="1772" xr:uid="{00000000-0005-0000-0000-00008F060000}"/>
    <cellStyle name="Currency 2 2" xfId="754" xr:uid="{00000000-0005-0000-0000-000090060000}"/>
    <cellStyle name="Currency 2 2 2" xfId="1342" xr:uid="{00000000-0005-0000-0000-000091060000}"/>
    <cellStyle name="Currency 2 2 2 2" xfId="1520" xr:uid="{00000000-0005-0000-0000-000092060000}"/>
    <cellStyle name="Currency 2 2 2 2 2" xfId="1595" xr:uid="{00000000-0005-0000-0000-000093060000}"/>
    <cellStyle name="Currency 2 2 2 2 2 2" xfId="2209" xr:uid="{00000000-0005-0000-0000-000094060000}"/>
    <cellStyle name="Currency 2 2 2 2 2 3" xfId="2404" xr:uid="{00000000-0005-0000-0000-000095060000}"/>
    <cellStyle name="Currency 2 2 2 2 2 4" xfId="2024" xr:uid="{00000000-0005-0000-0000-000096060000}"/>
    <cellStyle name="Currency 2 2 2 2 3" xfId="1647" xr:uid="{00000000-0005-0000-0000-000097060000}"/>
    <cellStyle name="Currency 2 2 2 2 3 2" xfId="2256" xr:uid="{00000000-0005-0000-0000-000098060000}"/>
    <cellStyle name="Currency 2 2 2 2 3 3" xfId="2453" xr:uid="{00000000-0005-0000-0000-000099060000}"/>
    <cellStyle name="Currency 2 2 2 2 3 4" xfId="2060" xr:uid="{00000000-0005-0000-0000-00009A060000}"/>
    <cellStyle name="Currency 2 2 2 2 4" xfId="1704" xr:uid="{00000000-0005-0000-0000-00009B060000}"/>
    <cellStyle name="Currency 2 2 2 2 4 2" xfId="2303" xr:uid="{00000000-0005-0000-0000-00009C060000}"/>
    <cellStyle name="Currency 2 2 2 2 4 3" xfId="2503" xr:uid="{00000000-0005-0000-0000-00009D060000}"/>
    <cellStyle name="Currency 2 2 2 2 4 4" xfId="2101" xr:uid="{00000000-0005-0000-0000-00009E060000}"/>
    <cellStyle name="Currency 2 2 2 2 5" xfId="2164" xr:uid="{00000000-0005-0000-0000-00009F060000}"/>
    <cellStyle name="Currency 2 2 2 2 6" xfId="2357" xr:uid="{00000000-0005-0000-0000-0000A0060000}"/>
    <cellStyle name="Currency 2 2 2 2 7" xfId="1965" xr:uid="{00000000-0005-0000-0000-0000A1060000}"/>
    <cellStyle name="Currency 2 2 2 3" xfId="1570" xr:uid="{00000000-0005-0000-0000-0000A2060000}"/>
    <cellStyle name="Currency 2 2 2 3 2" xfId="2186" xr:uid="{00000000-0005-0000-0000-0000A3060000}"/>
    <cellStyle name="Currency 2 2 2 3 3" xfId="2381" xr:uid="{00000000-0005-0000-0000-0000A4060000}"/>
    <cellStyle name="Currency 2 2 2 3 4" xfId="2007" xr:uid="{00000000-0005-0000-0000-0000A5060000}"/>
    <cellStyle name="Currency 2 2 2 4" xfId="1622" xr:uid="{00000000-0005-0000-0000-0000A6060000}"/>
    <cellStyle name="Currency 2 2 2 4 2" xfId="2233" xr:uid="{00000000-0005-0000-0000-0000A7060000}"/>
    <cellStyle name="Currency 2 2 2 4 3" xfId="2429" xr:uid="{00000000-0005-0000-0000-0000A8060000}"/>
    <cellStyle name="Currency 2 2 2 4 4" xfId="2043" xr:uid="{00000000-0005-0000-0000-0000A9060000}"/>
    <cellStyle name="Currency 2 2 2 5" xfId="1679" xr:uid="{00000000-0005-0000-0000-0000AA060000}"/>
    <cellStyle name="Currency 2 2 2 5 2" xfId="2279" xr:uid="{00000000-0005-0000-0000-0000AB060000}"/>
    <cellStyle name="Currency 2 2 2 5 3" xfId="2478" xr:uid="{00000000-0005-0000-0000-0000AC060000}"/>
    <cellStyle name="Currency 2 2 2 5 4" xfId="2084" xr:uid="{00000000-0005-0000-0000-0000AD060000}"/>
    <cellStyle name="Currency 2 2 2 6" xfId="2145" xr:uid="{00000000-0005-0000-0000-0000AE060000}"/>
    <cellStyle name="Currency 2 2 2 7" xfId="2333" xr:uid="{00000000-0005-0000-0000-0000AF060000}"/>
    <cellStyle name="Currency 2 2 2 8" xfId="1875" xr:uid="{00000000-0005-0000-0000-0000B0060000}"/>
    <cellStyle name="Currency 2 2 3" xfId="1508" xr:uid="{00000000-0005-0000-0000-0000B1060000}"/>
    <cellStyle name="Currency 2 2 3 2" xfId="1583" xr:uid="{00000000-0005-0000-0000-0000B2060000}"/>
    <cellStyle name="Currency 2 2 3 2 2" xfId="2198" xr:uid="{00000000-0005-0000-0000-0000B3060000}"/>
    <cellStyle name="Currency 2 2 3 2 3" xfId="2393" xr:uid="{00000000-0005-0000-0000-0000B4060000}"/>
    <cellStyle name="Currency 2 2 3 2 4" xfId="2016" xr:uid="{00000000-0005-0000-0000-0000B5060000}"/>
    <cellStyle name="Currency 2 2 3 3" xfId="1635" xr:uid="{00000000-0005-0000-0000-0000B6060000}"/>
    <cellStyle name="Currency 2 2 3 3 2" xfId="2245" xr:uid="{00000000-0005-0000-0000-0000B7060000}"/>
    <cellStyle name="Currency 2 2 3 3 3" xfId="2441" xr:uid="{00000000-0005-0000-0000-0000B8060000}"/>
    <cellStyle name="Currency 2 2 3 3 4" xfId="2052" xr:uid="{00000000-0005-0000-0000-0000B9060000}"/>
    <cellStyle name="Currency 2 2 3 4" xfId="1692" xr:uid="{00000000-0005-0000-0000-0000BA060000}"/>
    <cellStyle name="Currency 2 2 3 4 2" xfId="2291" xr:uid="{00000000-0005-0000-0000-0000BB060000}"/>
    <cellStyle name="Currency 2 2 3 4 3" xfId="2491" xr:uid="{00000000-0005-0000-0000-0000BC060000}"/>
    <cellStyle name="Currency 2 2 3 4 4" xfId="2093" xr:uid="{00000000-0005-0000-0000-0000BD060000}"/>
    <cellStyle name="Currency 2 2 3 5" xfId="2155" xr:uid="{00000000-0005-0000-0000-0000BE060000}"/>
    <cellStyle name="Currency 2 2 3 6" xfId="2345" xr:uid="{00000000-0005-0000-0000-0000BF060000}"/>
    <cellStyle name="Currency 2 2 3 7" xfId="1957" xr:uid="{00000000-0005-0000-0000-0000C0060000}"/>
    <cellStyle name="Currency 2 2 4" xfId="1558" xr:uid="{00000000-0005-0000-0000-0000C1060000}"/>
    <cellStyle name="Currency 2 2 4 2" xfId="2175" xr:uid="{00000000-0005-0000-0000-0000C2060000}"/>
    <cellStyle name="Currency 2 2 4 3" xfId="2370" xr:uid="{00000000-0005-0000-0000-0000C3060000}"/>
    <cellStyle name="Currency 2 2 4 4" xfId="1999" xr:uid="{00000000-0005-0000-0000-0000C4060000}"/>
    <cellStyle name="Currency 2 2 5" xfId="1610" xr:uid="{00000000-0005-0000-0000-0000C5060000}"/>
    <cellStyle name="Currency 2 2 5 2" xfId="2223" xr:uid="{00000000-0005-0000-0000-0000C6060000}"/>
    <cellStyle name="Currency 2 2 5 3" xfId="2417" xr:uid="{00000000-0005-0000-0000-0000C7060000}"/>
    <cellStyle name="Currency 2 2 5 4" xfId="2035" xr:uid="{00000000-0005-0000-0000-0000C8060000}"/>
    <cellStyle name="Currency 2 2 6" xfId="1662" xr:uid="{00000000-0005-0000-0000-0000C9060000}"/>
    <cellStyle name="Currency 2 2 6 2" xfId="2268" xr:uid="{00000000-0005-0000-0000-0000CA060000}"/>
    <cellStyle name="Currency 2 2 6 3" xfId="2467" xr:uid="{00000000-0005-0000-0000-0000CB060000}"/>
    <cellStyle name="Currency 2 2 6 4" xfId="2071" xr:uid="{00000000-0005-0000-0000-0000CC060000}"/>
    <cellStyle name="Currency 2 2 7" xfId="2136" xr:uid="{00000000-0005-0000-0000-0000CD060000}"/>
    <cellStyle name="Currency 2 2 8" xfId="2323" xr:uid="{00000000-0005-0000-0000-0000CE060000}"/>
    <cellStyle name="Currency 2 2 9" xfId="1787" xr:uid="{00000000-0005-0000-0000-0000CF060000}"/>
    <cellStyle name="Currency 2 3" xfId="745" xr:uid="{00000000-0005-0000-0000-0000D0060000}"/>
    <cellStyle name="Currency 2 3 2" xfId="1341" xr:uid="{00000000-0005-0000-0000-0000D1060000}"/>
    <cellStyle name="Currency 2 3 2 2" xfId="1519" xr:uid="{00000000-0005-0000-0000-0000D2060000}"/>
    <cellStyle name="Currency 2 3 2 2 2" xfId="1594" xr:uid="{00000000-0005-0000-0000-0000D3060000}"/>
    <cellStyle name="Currency 2 3 2 2 2 2" xfId="2208" xr:uid="{00000000-0005-0000-0000-0000D4060000}"/>
    <cellStyle name="Currency 2 3 2 2 2 3" xfId="2403" xr:uid="{00000000-0005-0000-0000-0000D5060000}"/>
    <cellStyle name="Currency 2 3 2 2 2 4" xfId="2023" xr:uid="{00000000-0005-0000-0000-0000D6060000}"/>
    <cellStyle name="Currency 2 3 2 2 3" xfId="1646" xr:uid="{00000000-0005-0000-0000-0000D7060000}"/>
    <cellStyle name="Currency 2 3 2 2 3 2" xfId="2255" xr:uid="{00000000-0005-0000-0000-0000D8060000}"/>
    <cellStyle name="Currency 2 3 2 2 3 3" xfId="2452" xr:uid="{00000000-0005-0000-0000-0000D9060000}"/>
    <cellStyle name="Currency 2 3 2 2 3 4" xfId="2059" xr:uid="{00000000-0005-0000-0000-0000DA060000}"/>
    <cellStyle name="Currency 2 3 2 2 4" xfId="1703" xr:uid="{00000000-0005-0000-0000-0000DB060000}"/>
    <cellStyle name="Currency 2 3 2 2 4 2" xfId="2302" xr:uid="{00000000-0005-0000-0000-0000DC060000}"/>
    <cellStyle name="Currency 2 3 2 2 4 3" xfId="2502" xr:uid="{00000000-0005-0000-0000-0000DD060000}"/>
    <cellStyle name="Currency 2 3 2 2 4 4" xfId="2100" xr:uid="{00000000-0005-0000-0000-0000DE060000}"/>
    <cellStyle name="Currency 2 3 2 2 5" xfId="2163" xr:uid="{00000000-0005-0000-0000-0000DF060000}"/>
    <cellStyle name="Currency 2 3 2 2 6" xfId="2356" xr:uid="{00000000-0005-0000-0000-0000E0060000}"/>
    <cellStyle name="Currency 2 3 2 2 7" xfId="1964" xr:uid="{00000000-0005-0000-0000-0000E1060000}"/>
    <cellStyle name="Currency 2 3 2 3" xfId="1569" xr:uid="{00000000-0005-0000-0000-0000E2060000}"/>
    <cellStyle name="Currency 2 3 2 3 2" xfId="2185" xr:uid="{00000000-0005-0000-0000-0000E3060000}"/>
    <cellStyle name="Currency 2 3 2 3 3" xfId="2380" xr:uid="{00000000-0005-0000-0000-0000E4060000}"/>
    <cellStyle name="Currency 2 3 2 3 4" xfId="2006" xr:uid="{00000000-0005-0000-0000-0000E5060000}"/>
    <cellStyle name="Currency 2 3 2 4" xfId="1621" xr:uid="{00000000-0005-0000-0000-0000E6060000}"/>
    <cellStyle name="Currency 2 3 2 4 2" xfId="2232" xr:uid="{00000000-0005-0000-0000-0000E7060000}"/>
    <cellStyle name="Currency 2 3 2 4 3" xfId="2428" xr:uid="{00000000-0005-0000-0000-0000E8060000}"/>
    <cellStyle name="Currency 2 3 2 4 4" xfId="2042" xr:uid="{00000000-0005-0000-0000-0000E9060000}"/>
    <cellStyle name="Currency 2 3 2 5" xfId="1678" xr:uid="{00000000-0005-0000-0000-0000EA060000}"/>
    <cellStyle name="Currency 2 3 2 5 2" xfId="2278" xr:uid="{00000000-0005-0000-0000-0000EB060000}"/>
    <cellStyle name="Currency 2 3 2 5 3" xfId="2477" xr:uid="{00000000-0005-0000-0000-0000EC060000}"/>
    <cellStyle name="Currency 2 3 2 5 4" xfId="2083" xr:uid="{00000000-0005-0000-0000-0000ED060000}"/>
    <cellStyle name="Currency 2 3 2 6" xfId="2144" xr:uid="{00000000-0005-0000-0000-0000EE060000}"/>
    <cellStyle name="Currency 2 3 2 7" xfId="2332" xr:uid="{00000000-0005-0000-0000-0000EF060000}"/>
    <cellStyle name="Currency 2 3 2 8" xfId="1874" xr:uid="{00000000-0005-0000-0000-0000F0060000}"/>
    <cellStyle name="Currency 2 3 3" xfId="1507" xr:uid="{00000000-0005-0000-0000-0000F1060000}"/>
    <cellStyle name="Currency 2 3 3 2" xfId="1582" xr:uid="{00000000-0005-0000-0000-0000F2060000}"/>
    <cellStyle name="Currency 2 3 3 2 2" xfId="2197" xr:uid="{00000000-0005-0000-0000-0000F3060000}"/>
    <cellStyle name="Currency 2 3 3 2 3" xfId="2392" xr:uid="{00000000-0005-0000-0000-0000F4060000}"/>
    <cellStyle name="Currency 2 3 3 2 4" xfId="2015" xr:uid="{00000000-0005-0000-0000-0000F5060000}"/>
    <cellStyle name="Currency 2 3 3 3" xfId="1634" xr:uid="{00000000-0005-0000-0000-0000F6060000}"/>
    <cellStyle name="Currency 2 3 3 3 2" xfId="2244" xr:uid="{00000000-0005-0000-0000-0000F7060000}"/>
    <cellStyle name="Currency 2 3 3 3 3" xfId="2440" xr:uid="{00000000-0005-0000-0000-0000F8060000}"/>
    <cellStyle name="Currency 2 3 3 3 4" xfId="2051" xr:uid="{00000000-0005-0000-0000-0000F9060000}"/>
    <cellStyle name="Currency 2 3 3 4" xfId="1691" xr:uid="{00000000-0005-0000-0000-0000FA060000}"/>
    <cellStyle name="Currency 2 3 3 4 2" xfId="2290" xr:uid="{00000000-0005-0000-0000-0000FB060000}"/>
    <cellStyle name="Currency 2 3 3 4 3" xfId="2490" xr:uid="{00000000-0005-0000-0000-0000FC060000}"/>
    <cellStyle name="Currency 2 3 3 4 4" xfId="2092" xr:uid="{00000000-0005-0000-0000-0000FD060000}"/>
    <cellStyle name="Currency 2 3 3 5" xfId="2154" xr:uid="{00000000-0005-0000-0000-0000FE060000}"/>
    <cellStyle name="Currency 2 3 3 6" xfId="2344" xr:uid="{00000000-0005-0000-0000-0000FF060000}"/>
    <cellStyle name="Currency 2 3 3 7" xfId="1956" xr:uid="{00000000-0005-0000-0000-000000070000}"/>
    <cellStyle name="Currency 2 3 4" xfId="1557" xr:uid="{00000000-0005-0000-0000-000001070000}"/>
    <cellStyle name="Currency 2 3 4 2" xfId="2174" xr:uid="{00000000-0005-0000-0000-000002070000}"/>
    <cellStyle name="Currency 2 3 4 3" xfId="2369" xr:uid="{00000000-0005-0000-0000-000003070000}"/>
    <cellStyle name="Currency 2 3 4 4" xfId="1998" xr:uid="{00000000-0005-0000-0000-000004070000}"/>
    <cellStyle name="Currency 2 3 5" xfId="1609" xr:uid="{00000000-0005-0000-0000-000005070000}"/>
    <cellStyle name="Currency 2 3 5 2" xfId="2222" xr:uid="{00000000-0005-0000-0000-000006070000}"/>
    <cellStyle name="Currency 2 3 5 3" xfId="2416" xr:uid="{00000000-0005-0000-0000-000007070000}"/>
    <cellStyle name="Currency 2 3 5 4" xfId="2034" xr:uid="{00000000-0005-0000-0000-000008070000}"/>
    <cellStyle name="Currency 2 3 6" xfId="1661" xr:uid="{00000000-0005-0000-0000-000009070000}"/>
    <cellStyle name="Currency 2 3 6 2" xfId="2267" xr:uid="{00000000-0005-0000-0000-00000A070000}"/>
    <cellStyle name="Currency 2 3 6 3" xfId="2466" xr:uid="{00000000-0005-0000-0000-00000B070000}"/>
    <cellStyle name="Currency 2 3 6 4" xfId="2070" xr:uid="{00000000-0005-0000-0000-00000C070000}"/>
    <cellStyle name="Currency 2 3 7" xfId="2135" xr:uid="{00000000-0005-0000-0000-00000D070000}"/>
    <cellStyle name="Currency 2 3 8" xfId="2322" xr:uid="{00000000-0005-0000-0000-00000E070000}"/>
    <cellStyle name="Currency 2 3 9" xfId="1786" xr:uid="{00000000-0005-0000-0000-00000F070000}"/>
    <cellStyle name="Currency 2 4" xfId="755" xr:uid="{00000000-0005-0000-0000-000010070000}"/>
    <cellStyle name="Currency 2 4 2" xfId="1343" xr:uid="{00000000-0005-0000-0000-000011070000}"/>
    <cellStyle name="Currency 2 4 2 2" xfId="1521" xr:uid="{00000000-0005-0000-0000-000012070000}"/>
    <cellStyle name="Currency 2 4 2 2 2" xfId="1596" xr:uid="{00000000-0005-0000-0000-000013070000}"/>
    <cellStyle name="Currency 2 4 2 2 2 2" xfId="2210" xr:uid="{00000000-0005-0000-0000-000014070000}"/>
    <cellStyle name="Currency 2 4 2 2 2 3" xfId="2405" xr:uid="{00000000-0005-0000-0000-000015070000}"/>
    <cellStyle name="Currency 2 4 2 2 2 4" xfId="2025" xr:uid="{00000000-0005-0000-0000-000016070000}"/>
    <cellStyle name="Currency 2 4 2 2 3" xfId="1648" xr:uid="{00000000-0005-0000-0000-000017070000}"/>
    <cellStyle name="Currency 2 4 2 2 3 2" xfId="2257" xr:uid="{00000000-0005-0000-0000-000018070000}"/>
    <cellStyle name="Currency 2 4 2 2 3 3" xfId="2454" xr:uid="{00000000-0005-0000-0000-000019070000}"/>
    <cellStyle name="Currency 2 4 2 2 3 4" xfId="2061" xr:uid="{00000000-0005-0000-0000-00001A070000}"/>
    <cellStyle name="Currency 2 4 2 2 4" xfId="1705" xr:uid="{00000000-0005-0000-0000-00001B070000}"/>
    <cellStyle name="Currency 2 4 2 2 4 2" xfId="2304" xr:uid="{00000000-0005-0000-0000-00001C070000}"/>
    <cellStyle name="Currency 2 4 2 2 4 3" xfId="2504" xr:uid="{00000000-0005-0000-0000-00001D070000}"/>
    <cellStyle name="Currency 2 4 2 2 4 4" xfId="2102" xr:uid="{00000000-0005-0000-0000-00001E070000}"/>
    <cellStyle name="Currency 2 4 2 2 5" xfId="2165" xr:uid="{00000000-0005-0000-0000-00001F070000}"/>
    <cellStyle name="Currency 2 4 2 2 6" xfId="2358" xr:uid="{00000000-0005-0000-0000-000020070000}"/>
    <cellStyle name="Currency 2 4 2 2 7" xfId="1966" xr:uid="{00000000-0005-0000-0000-000021070000}"/>
    <cellStyle name="Currency 2 4 2 3" xfId="1571" xr:uid="{00000000-0005-0000-0000-000022070000}"/>
    <cellStyle name="Currency 2 4 2 3 2" xfId="2187" xr:uid="{00000000-0005-0000-0000-000023070000}"/>
    <cellStyle name="Currency 2 4 2 3 3" xfId="2382" xr:uid="{00000000-0005-0000-0000-000024070000}"/>
    <cellStyle name="Currency 2 4 2 3 4" xfId="2008" xr:uid="{00000000-0005-0000-0000-000025070000}"/>
    <cellStyle name="Currency 2 4 2 4" xfId="1623" xr:uid="{00000000-0005-0000-0000-000026070000}"/>
    <cellStyle name="Currency 2 4 2 4 2" xfId="2234" xr:uid="{00000000-0005-0000-0000-000027070000}"/>
    <cellStyle name="Currency 2 4 2 4 3" xfId="2430" xr:uid="{00000000-0005-0000-0000-000028070000}"/>
    <cellStyle name="Currency 2 4 2 4 4" xfId="2044" xr:uid="{00000000-0005-0000-0000-000029070000}"/>
    <cellStyle name="Currency 2 4 2 5" xfId="1680" xr:uid="{00000000-0005-0000-0000-00002A070000}"/>
    <cellStyle name="Currency 2 4 2 5 2" xfId="2280" xr:uid="{00000000-0005-0000-0000-00002B070000}"/>
    <cellStyle name="Currency 2 4 2 5 3" xfId="2479" xr:uid="{00000000-0005-0000-0000-00002C070000}"/>
    <cellStyle name="Currency 2 4 2 5 4" xfId="2085" xr:uid="{00000000-0005-0000-0000-00002D070000}"/>
    <cellStyle name="Currency 2 4 2 6" xfId="2146" xr:uid="{00000000-0005-0000-0000-00002E070000}"/>
    <cellStyle name="Currency 2 4 2 7" xfId="2334" xr:uid="{00000000-0005-0000-0000-00002F070000}"/>
    <cellStyle name="Currency 2 4 2 8" xfId="1876" xr:uid="{00000000-0005-0000-0000-000030070000}"/>
    <cellStyle name="Currency 2 4 3" xfId="1509" xr:uid="{00000000-0005-0000-0000-000031070000}"/>
    <cellStyle name="Currency 2 4 3 2" xfId="1584" xr:uid="{00000000-0005-0000-0000-000032070000}"/>
    <cellStyle name="Currency 2 4 3 2 2" xfId="2199" xr:uid="{00000000-0005-0000-0000-000033070000}"/>
    <cellStyle name="Currency 2 4 3 2 3" xfId="2394" xr:uid="{00000000-0005-0000-0000-000034070000}"/>
    <cellStyle name="Currency 2 4 3 2 4" xfId="2017" xr:uid="{00000000-0005-0000-0000-000035070000}"/>
    <cellStyle name="Currency 2 4 3 3" xfId="1636" xr:uid="{00000000-0005-0000-0000-000036070000}"/>
    <cellStyle name="Currency 2 4 3 3 2" xfId="2246" xr:uid="{00000000-0005-0000-0000-000037070000}"/>
    <cellStyle name="Currency 2 4 3 3 3" xfId="2442" xr:uid="{00000000-0005-0000-0000-000038070000}"/>
    <cellStyle name="Currency 2 4 3 3 4" xfId="2053" xr:uid="{00000000-0005-0000-0000-000039070000}"/>
    <cellStyle name="Currency 2 4 3 4" xfId="1693" xr:uid="{00000000-0005-0000-0000-00003A070000}"/>
    <cellStyle name="Currency 2 4 3 4 2" xfId="2292" xr:uid="{00000000-0005-0000-0000-00003B070000}"/>
    <cellStyle name="Currency 2 4 3 4 3" xfId="2492" xr:uid="{00000000-0005-0000-0000-00003C070000}"/>
    <cellStyle name="Currency 2 4 3 4 4" xfId="2094" xr:uid="{00000000-0005-0000-0000-00003D070000}"/>
    <cellStyle name="Currency 2 4 3 5" xfId="2156" xr:uid="{00000000-0005-0000-0000-00003E070000}"/>
    <cellStyle name="Currency 2 4 3 6" xfId="2346" xr:uid="{00000000-0005-0000-0000-00003F070000}"/>
    <cellStyle name="Currency 2 4 3 7" xfId="1958" xr:uid="{00000000-0005-0000-0000-000040070000}"/>
    <cellStyle name="Currency 2 4 4" xfId="1559" xr:uid="{00000000-0005-0000-0000-000041070000}"/>
    <cellStyle name="Currency 2 4 4 2" xfId="2176" xr:uid="{00000000-0005-0000-0000-000042070000}"/>
    <cellStyle name="Currency 2 4 4 3" xfId="2371" xr:uid="{00000000-0005-0000-0000-000043070000}"/>
    <cellStyle name="Currency 2 4 4 4" xfId="2000" xr:uid="{00000000-0005-0000-0000-000044070000}"/>
    <cellStyle name="Currency 2 4 5" xfId="1611" xr:uid="{00000000-0005-0000-0000-000045070000}"/>
    <cellStyle name="Currency 2 4 5 2" xfId="2224" xr:uid="{00000000-0005-0000-0000-000046070000}"/>
    <cellStyle name="Currency 2 4 5 3" xfId="2418" xr:uid="{00000000-0005-0000-0000-000047070000}"/>
    <cellStyle name="Currency 2 4 5 4" xfId="2036" xr:uid="{00000000-0005-0000-0000-000048070000}"/>
    <cellStyle name="Currency 2 4 6" xfId="1663" xr:uid="{00000000-0005-0000-0000-000049070000}"/>
    <cellStyle name="Currency 2 4 6 2" xfId="2269" xr:uid="{00000000-0005-0000-0000-00004A070000}"/>
    <cellStyle name="Currency 2 4 6 3" xfId="2468" xr:uid="{00000000-0005-0000-0000-00004B070000}"/>
    <cellStyle name="Currency 2 4 6 4" xfId="2072" xr:uid="{00000000-0005-0000-0000-00004C070000}"/>
    <cellStyle name="Currency 2 4 7" xfId="2137" xr:uid="{00000000-0005-0000-0000-00004D070000}"/>
    <cellStyle name="Currency 2 4 8" xfId="2324" xr:uid="{00000000-0005-0000-0000-00004E070000}"/>
    <cellStyle name="Currency 2 4 9" xfId="1788" xr:uid="{00000000-0005-0000-0000-00004F070000}"/>
    <cellStyle name="Currency 2 5" xfId="768" xr:uid="{00000000-0005-0000-0000-000050070000}"/>
    <cellStyle name="Currency 2 5 2" xfId="1347" xr:uid="{00000000-0005-0000-0000-000051070000}"/>
    <cellStyle name="Currency 2 5 2 2" xfId="1522" xr:uid="{00000000-0005-0000-0000-000052070000}"/>
    <cellStyle name="Currency 2 5 2 2 2" xfId="1597" xr:uid="{00000000-0005-0000-0000-000053070000}"/>
    <cellStyle name="Currency 2 5 2 2 2 2" xfId="2211" xr:uid="{00000000-0005-0000-0000-000054070000}"/>
    <cellStyle name="Currency 2 5 2 2 2 3" xfId="2406" xr:uid="{00000000-0005-0000-0000-000055070000}"/>
    <cellStyle name="Currency 2 5 2 2 2 4" xfId="2026" xr:uid="{00000000-0005-0000-0000-000056070000}"/>
    <cellStyle name="Currency 2 5 2 2 3" xfId="1649" xr:uid="{00000000-0005-0000-0000-000057070000}"/>
    <cellStyle name="Currency 2 5 2 2 3 2" xfId="2258" xr:uid="{00000000-0005-0000-0000-000058070000}"/>
    <cellStyle name="Currency 2 5 2 2 3 3" xfId="2455" xr:uid="{00000000-0005-0000-0000-000059070000}"/>
    <cellStyle name="Currency 2 5 2 2 3 4" xfId="2062" xr:uid="{00000000-0005-0000-0000-00005A070000}"/>
    <cellStyle name="Currency 2 5 2 2 4" xfId="1706" xr:uid="{00000000-0005-0000-0000-00005B070000}"/>
    <cellStyle name="Currency 2 5 2 2 4 2" xfId="2305" xr:uid="{00000000-0005-0000-0000-00005C070000}"/>
    <cellStyle name="Currency 2 5 2 2 4 3" xfId="2505" xr:uid="{00000000-0005-0000-0000-00005D070000}"/>
    <cellStyle name="Currency 2 5 2 2 4 4" xfId="2103" xr:uid="{00000000-0005-0000-0000-00005E070000}"/>
    <cellStyle name="Currency 2 5 2 2 5" xfId="2166" xr:uid="{00000000-0005-0000-0000-00005F070000}"/>
    <cellStyle name="Currency 2 5 2 2 6" xfId="2359" xr:uid="{00000000-0005-0000-0000-000060070000}"/>
    <cellStyle name="Currency 2 5 2 2 7" xfId="1967" xr:uid="{00000000-0005-0000-0000-000061070000}"/>
    <cellStyle name="Currency 2 5 2 3" xfId="1572" xr:uid="{00000000-0005-0000-0000-000062070000}"/>
    <cellStyle name="Currency 2 5 2 3 2" xfId="2188" xr:uid="{00000000-0005-0000-0000-000063070000}"/>
    <cellStyle name="Currency 2 5 2 3 3" xfId="2383" xr:uid="{00000000-0005-0000-0000-000064070000}"/>
    <cellStyle name="Currency 2 5 2 3 4" xfId="2009" xr:uid="{00000000-0005-0000-0000-000065070000}"/>
    <cellStyle name="Currency 2 5 2 4" xfId="1624" xr:uid="{00000000-0005-0000-0000-000066070000}"/>
    <cellStyle name="Currency 2 5 2 4 2" xfId="2235" xr:uid="{00000000-0005-0000-0000-000067070000}"/>
    <cellStyle name="Currency 2 5 2 4 3" xfId="2431" xr:uid="{00000000-0005-0000-0000-000068070000}"/>
    <cellStyle name="Currency 2 5 2 4 4" xfId="2045" xr:uid="{00000000-0005-0000-0000-000069070000}"/>
    <cellStyle name="Currency 2 5 2 5" xfId="1681" xr:uid="{00000000-0005-0000-0000-00006A070000}"/>
    <cellStyle name="Currency 2 5 2 5 2" xfId="2281" xr:uid="{00000000-0005-0000-0000-00006B070000}"/>
    <cellStyle name="Currency 2 5 2 5 3" xfId="2480" xr:uid="{00000000-0005-0000-0000-00006C070000}"/>
    <cellStyle name="Currency 2 5 2 5 4" xfId="2086" xr:uid="{00000000-0005-0000-0000-00006D070000}"/>
    <cellStyle name="Currency 2 5 2 6" xfId="2147" xr:uid="{00000000-0005-0000-0000-00006E070000}"/>
    <cellStyle name="Currency 2 5 2 7" xfId="2335" xr:uid="{00000000-0005-0000-0000-00006F070000}"/>
    <cellStyle name="Currency 2 5 2 8" xfId="1877" xr:uid="{00000000-0005-0000-0000-000070070000}"/>
    <cellStyle name="Currency 2 5 3" xfId="1510" xr:uid="{00000000-0005-0000-0000-000071070000}"/>
    <cellStyle name="Currency 2 5 3 2" xfId="1585" xr:uid="{00000000-0005-0000-0000-000072070000}"/>
    <cellStyle name="Currency 2 5 3 2 2" xfId="2200" xr:uid="{00000000-0005-0000-0000-000073070000}"/>
    <cellStyle name="Currency 2 5 3 2 3" xfId="2395" xr:uid="{00000000-0005-0000-0000-000074070000}"/>
    <cellStyle name="Currency 2 5 3 2 4" xfId="2018" xr:uid="{00000000-0005-0000-0000-000075070000}"/>
    <cellStyle name="Currency 2 5 3 3" xfId="1637" xr:uid="{00000000-0005-0000-0000-000076070000}"/>
    <cellStyle name="Currency 2 5 3 3 2" xfId="2247" xr:uid="{00000000-0005-0000-0000-000077070000}"/>
    <cellStyle name="Currency 2 5 3 3 3" xfId="2443" xr:uid="{00000000-0005-0000-0000-000078070000}"/>
    <cellStyle name="Currency 2 5 3 3 4" xfId="2054" xr:uid="{00000000-0005-0000-0000-000079070000}"/>
    <cellStyle name="Currency 2 5 3 4" xfId="1694" xr:uid="{00000000-0005-0000-0000-00007A070000}"/>
    <cellStyle name="Currency 2 5 3 4 2" xfId="2293" xr:uid="{00000000-0005-0000-0000-00007B070000}"/>
    <cellStyle name="Currency 2 5 3 4 3" xfId="2493" xr:uid="{00000000-0005-0000-0000-00007C070000}"/>
    <cellStyle name="Currency 2 5 3 4 4" xfId="2095" xr:uid="{00000000-0005-0000-0000-00007D070000}"/>
    <cellStyle name="Currency 2 5 3 5" xfId="2157" xr:uid="{00000000-0005-0000-0000-00007E070000}"/>
    <cellStyle name="Currency 2 5 3 6" xfId="2347" xr:uid="{00000000-0005-0000-0000-00007F070000}"/>
    <cellStyle name="Currency 2 5 3 7" xfId="1959" xr:uid="{00000000-0005-0000-0000-000080070000}"/>
    <cellStyle name="Currency 2 5 4" xfId="1560" xr:uid="{00000000-0005-0000-0000-000081070000}"/>
    <cellStyle name="Currency 2 5 4 2" xfId="2177" xr:uid="{00000000-0005-0000-0000-000082070000}"/>
    <cellStyle name="Currency 2 5 4 3" xfId="2372" xr:uid="{00000000-0005-0000-0000-000083070000}"/>
    <cellStyle name="Currency 2 5 4 4" xfId="2001" xr:uid="{00000000-0005-0000-0000-000084070000}"/>
    <cellStyle name="Currency 2 5 5" xfId="1612" xr:uid="{00000000-0005-0000-0000-000085070000}"/>
    <cellStyle name="Currency 2 5 5 2" xfId="2225" xr:uid="{00000000-0005-0000-0000-000086070000}"/>
    <cellStyle name="Currency 2 5 5 3" xfId="2419" xr:uid="{00000000-0005-0000-0000-000087070000}"/>
    <cellStyle name="Currency 2 5 5 4" xfId="2037" xr:uid="{00000000-0005-0000-0000-000088070000}"/>
    <cellStyle name="Currency 2 5 6" xfId="1664" xr:uid="{00000000-0005-0000-0000-000089070000}"/>
    <cellStyle name="Currency 2 5 6 2" xfId="2270" xr:uid="{00000000-0005-0000-0000-00008A070000}"/>
    <cellStyle name="Currency 2 5 6 3" xfId="2469" xr:uid="{00000000-0005-0000-0000-00008B070000}"/>
    <cellStyle name="Currency 2 5 6 4" xfId="2073" xr:uid="{00000000-0005-0000-0000-00008C070000}"/>
    <cellStyle name="Currency 2 5 7" xfId="2138" xr:uid="{00000000-0005-0000-0000-00008D070000}"/>
    <cellStyle name="Currency 2 5 8" xfId="2325" xr:uid="{00000000-0005-0000-0000-00008E070000}"/>
    <cellStyle name="Currency 2 5 9" xfId="1793" xr:uid="{00000000-0005-0000-0000-00008F070000}"/>
    <cellStyle name="Currency 2 6" xfId="822" xr:uid="{00000000-0005-0000-0000-000090070000}"/>
    <cellStyle name="Currency 2 6 2" xfId="1349" xr:uid="{00000000-0005-0000-0000-000091070000}"/>
    <cellStyle name="Currency 2 6 2 2" xfId="1524" xr:uid="{00000000-0005-0000-0000-000092070000}"/>
    <cellStyle name="Currency 2 6 2 2 2" xfId="1599" xr:uid="{00000000-0005-0000-0000-000093070000}"/>
    <cellStyle name="Currency 2 6 2 2 2 2" xfId="2213" xr:uid="{00000000-0005-0000-0000-000094070000}"/>
    <cellStyle name="Currency 2 6 2 2 2 3" xfId="2408" xr:uid="{00000000-0005-0000-0000-000095070000}"/>
    <cellStyle name="Currency 2 6 2 2 2 4" xfId="2028" xr:uid="{00000000-0005-0000-0000-000096070000}"/>
    <cellStyle name="Currency 2 6 2 2 3" xfId="1651" xr:uid="{00000000-0005-0000-0000-000097070000}"/>
    <cellStyle name="Currency 2 6 2 2 3 2" xfId="2260" xr:uid="{00000000-0005-0000-0000-000098070000}"/>
    <cellStyle name="Currency 2 6 2 2 3 3" xfId="2457" xr:uid="{00000000-0005-0000-0000-000099070000}"/>
    <cellStyle name="Currency 2 6 2 2 3 4" xfId="2064" xr:uid="{00000000-0005-0000-0000-00009A070000}"/>
    <cellStyle name="Currency 2 6 2 2 4" xfId="1708" xr:uid="{00000000-0005-0000-0000-00009B070000}"/>
    <cellStyle name="Currency 2 6 2 2 4 2" xfId="2307" xr:uid="{00000000-0005-0000-0000-00009C070000}"/>
    <cellStyle name="Currency 2 6 2 2 4 3" xfId="2507" xr:uid="{00000000-0005-0000-0000-00009D070000}"/>
    <cellStyle name="Currency 2 6 2 2 4 4" xfId="2105" xr:uid="{00000000-0005-0000-0000-00009E070000}"/>
    <cellStyle name="Currency 2 6 2 2 5" xfId="2168" xr:uid="{00000000-0005-0000-0000-00009F070000}"/>
    <cellStyle name="Currency 2 6 2 2 6" xfId="2361" xr:uid="{00000000-0005-0000-0000-0000A0070000}"/>
    <cellStyle name="Currency 2 6 2 2 7" xfId="1969" xr:uid="{00000000-0005-0000-0000-0000A1070000}"/>
    <cellStyle name="Currency 2 6 2 3" xfId="1574" xr:uid="{00000000-0005-0000-0000-0000A2070000}"/>
    <cellStyle name="Currency 2 6 2 3 2" xfId="2190" xr:uid="{00000000-0005-0000-0000-0000A3070000}"/>
    <cellStyle name="Currency 2 6 2 3 3" xfId="2385" xr:uid="{00000000-0005-0000-0000-0000A4070000}"/>
    <cellStyle name="Currency 2 6 2 3 4" xfId="2011" xr:uid="{00000000-0005-0000-0000-0000A5070000}"/>
    <cellStyle name="Currency 2 6 2 4" xfId="1626" xr:uid="{00000000-0005-0000-0000-0000A6070000}"/>
    <cellStyle name="Currency 2 6 2 4 2" xfId="2237" xr:uid="{00000000-0005-0000-0000-0000A7070000}"/>
    <cellStyle name="Currency 2 6 2 4 3" xfId="2433" xr:uid="{00000000-0005-0000-0000-0000A8070000}"/>
    <cellStyle name="Currency 2 6 2 4 4" xfId="2047" xr:uid="{00000000-0005-0000-0000-0000A9070000}"/>
    <cellStyle name="Currency 2 6 2 5" xfId="1683" xr:uid="{00000000-0005-0000-0000-0000AA070000}"/>
    <cellStyle name="Currency 2 6 2 5 2" xfId="2283" xr:uid="{00000000-0005-0000-0000-0000AB070000}"/>
    <cellStyle name="Currency 2 6 2 5 3" xfId="2482" xr:uid="{00000000-0005-0000-0000-0000AC070000}"/>
    <cellStyle name="Currency 2 6 2 5 4" xfId="2088" xr:uid="{00000000-0005-0000-0000-0000AD070000}"/>
    <cellStyle name="Currency 2 6 2 6" xfId="2149" xr:uid="{00000000-0005-0000-0000-0000AE070000}"/>
    <cellStyle name="Currency 2 6 2 7" xfId="2337" xr:uid="{00000000-0005-0000-0000-0000AF070000}"/>
    <cellStyle name="Currency 2 6 2 8" xfId="1879" xr:uid="{00000000-0005-0000-0000-0000B0070000}"/>
    <cellStyle name="Currency 2 6 3" xfId="1512" xr:uid="{00000000-0005-0000-0000-0000B1070000}"/>
    <cellStyle name="Currency 2 6 3 2" xfId="1587" xr:uid="{00000000-0005-0000-0000-0000B2070000}"/>
    <cellStyle name="Currency 2 6 3 2 2" xfId="2202" xr:uid="{00000000-0005-0000-0000-0000B3070000}"/>
    <cellStyle name="Currency 2 6 3 2 3" xfId="2397" xr:uid="{00000000-0005-0000-0000-0000B4070000}"/>
    <cellStyle name="Currency 2 6 3 2 4" xfId="2020" xr:uid="{00000000-0005-0000-0000-0000B5070000}"/>
    <cellStyle name="Currency 2 6 3 3" xfId="1639" xr:uid="{00000000-0005-0000-0000-0000B6070000}"/>
    <cellStyle name="Currency 2 6 3 3 2" xfId="2249" xr:uid="{00000000-0005-0000-0000-0000B7070000}"/>
    <cellStyle name="Currency 2 6 3 3 3" xfId="2445" xr:uid="{00000000-0005-0000-0000-0000B8070000}"/>
    <cellStyle name="Currency 2 6 3 3 4" xfId="2056" xr:uid="{00000000-0005-0000-0000-0000B9070000}"/>
    <cellStyle name="Currency 2 6 3 4" xfId="1696" xr:uid="{00000000-0005-0000-0000-0000BA070000}"/>
    <cellStyle name="Currency 2 6 3 4 2" xfId="2295" xr:uid="{00000000-0005-0000-0000-0000BB070000}"/>
    <cellStyle name="Currency 2 6 3 4 3" xfId="2495" xr:uid="{00000000-0005-0000-0000-0000BC070000}"/>
    <cellStyle name="Currency 2 6 3 4 4" xfId="2097" xr:uid="{00000000-0005-0000-0000-0000BD070000}"/>
    <cellStyle name="Currency 2 6 3 5" xfId="2159" xr:uid="{00000000-0005-0000-0000-0000BE070000}"/>
    <cellStyle name="Currency 2 6 3 6" xfId="2349" xr:uid="{00000000-0005-0000-0000-0000BF070000}"/>
    <cellStyle name="Currency 2 6 3 7" xfId="1961" xr:uid="{00000000-0005-0000-0000-0000C0070000}"/>
    <cellStyle name="Currency 2 6 4" xfId="1562" xr:uid="{00000000-0005-0000-0000-0000C1070000}"/>
    <cellStyle name="Currency 2 6 4 2" xfId="2179" xr:uid="{00000000-0005-0000-0000-0000C2070000}"/>
    <cellStyle name="Currency 2 6 4 3" xfId="2374" xr:uid="{00000000-0005-0000-0000-0000C3070000}"/>
    <cellStyle name="Currency 2 6 4 4" xfId="2003" xr:uid="{00000000-0005-0000-0000-0000C4070000}"/>
    <cellStyle name="Currency 2 6 5" xfId="1614" xr:uid="{00000000-0005-0000-0000-0000C5070000}"/>
    <cellStyle name="Currency 2 6 5 2" xfId="2227" xr:uid="{00000000-0005-0000-0000-0000C6070000}"/>
    <cellStyle name="Currency 2 6 5 3" xfId="2421" xr:uid="{00000000-0005-0000-0000-0000C7070000}"/>
    <cellStyle name="Currency 2 6 5 4" xfId="2039" xr:uid="{00000000-0005-0000-0000-0000C8070000}"/>
    <cellStyle name="Currency 2 6 6" xfId="1666" xr:uid="{00000000-0005-0000-0000-0000C9070000}"/>
    <cellStyle name="Currency 2 6 6 2" xfId="2272" xr:uid="{00000000-0005-0000-0000-0000CA070000}"/>
    <cellStyle name="Currency 2 6 6 3" xfId="2471" xr:uid="{00000000-0005-0000-0000-0000CB070000}"/>
    <cellStyle name="Currency 2 6 6 4" xfId="2076" xr:uid="{00000000-0005-0000-0000-0000CC070000}"/>
    <cellStyle name="Currency 2 6 7" xfId="2140" xr:uid="{00000000-0005-0000-0000-0000CD070000}"/>
    <cellStyle name="Currency 2 6 8" xfId="2327" xr:uid="{00000000-0005-0000-0000-0000CE070000}"/>
    <cellStyle name="Currency 2 6 9" xfId="1847" xr:uid="{00000000-0005-0000-0000-0000CF070000}"/>
    <cellStyle name="Currency 2 7" xfId="1302" xr:uid="{00000000-0005-0000-0000-0000D0070000}"/>
    <cellStyle name="Currency 2 7 2" xfId="1517" xr:uid="{00000000-0005-0000-0000-0000D1070000}"/>
    <cellStyle name="Currency 2 7 2 2" xfId="1592" xr:uid="{00000000-0005-0000-0000-0000D2070000}"/>
    <cellStyle name="Currency 2 7 2 2 2" xfId="2206" xr:uid="{00000000-0005-0000-0000-0000D3070000}"/>
    <cellStyle name="Currency 2 7 2 2 3" xfId="2402" xr:uid="{00000000-0005-0000-0000-0000D4070000}"/>
    <cellStyle name="Currency 2 7 2 2 4" xfId="2022" xr:uid="{00000000-0005-0000-0000-0000D5070000}"/>
    <cellStyle name="Currency 2 7 2 3" xfId="1644" xr:uid="{00000000-0005-0000-0000-0000D6070000}"/>
    <cellStyle name="Currency 2 7 2 3 2" xfId="2254" xr:uid="{00000000-0005-0000-0000-0000D7070000}"/>
    <cellStyle name="Currency 2 7 2 3 3" xfId="2450" xr:uid="{00000000-0005-0000-0000-0000D8070000}"/>
    <cellStyle name="Currency 2 7 2 3 4" xfId="2058" xr:uid="{00000000-0005-0000-0000-0000D9070000}"/>
    <cellStyle name="Currency 2 7 2 4" xfId="1701" xr:uid="{00000000-0005-0000-0000-0000DA070000}"/>
    <cellStyle name="Currency 2 7 2 4 2" xfId="2300" xr:uid="{00000000-0005-0000-0000-0000DB070000}"/>
    <cellStyle name="Currency 2 7 2 4 3" xfId="2500" xr:uid="{00000000-0005-0000-0000-0000DC070000}"/>
    <cellStyle name="Currency 2 7 2 4 4" xfId="2099" xr:uid="{00000000-0005-0000-0000-0000DD070000}"/>
    <cellStyle name="Currency 2 7 2 5" xfId="2162" xr:uid="{00000000-0005-0000-0000-0000DE070000}"/>
    <cellStyle name="Currency 2 7 2 6" xfId="2354" xr:uid="{00000000-0005-0000-0000-0000DF070000}"/>
    <cellStyle name="Currency 2 7 2 7" xfId="1963" xr:uid="{00000000-0005-0000-0000-0000E0070000}"/>
    <cellStyle name="Currency 2 7 3" xfId="1567" xr:uid="{00000000-0005-0000-0000-0000E1070000}"/>
    <cellStyle name="Currency 2 7 3 2" xfId="2184" xr:uid="{00000000-0005-0000-0000-0000E2070000}"/>
    <cellStyle name="Currency 2 7 3 3" xfId="2378" xr:uid="{00000000-0005-0000-0000-0000E3070000}"/>
    <cellStyle name="Currency 2 7 3 4" xfId="2005" xr:uid="{00000000-0005-0000-0000-0000E4070000}"/>
    <cellStyle name="Currency 2 7 4" xfId="1619" xr:uid="{00000000-0005-0000-0000-0000E5070000}"/>
    <cellStyle name="Currency 2 7 4 2" xfId="2231" xr:uid="{00000000-0005-0000-0000-0000E6070000}"/>
    <cellStyle name="Currency 2 7 4 3" xfId="2426" xr:uid="{00000000-0005-0000-0000-0000E7070000}"/>
    <cellStyle name="Currency 2 7 4 4" xfId="2041" xr:uid="{00000000-0005-0000-0000-0000E8070000}"/>
    <cellStyle name="Currency 2 7 5" xfId="1676" xr:uid="{00000000-0005-0000-0000-0000E9070000}"/>
    <cellStyle name="Currency 2 7 5 2" xfId="2277" xr:uid="{00000000-0005-0000-0000-0000EA070000}"/>
    <cellStyle name="Currency 2 7 5 3" xfId="2475" xr:uid="{00000000-0005-0000-0000-0000EB070000}"/>
    <cellStyle name="Currency 2 7 5 4" xfId="2082" xr:uid="{00000000-0005-0000-0000-0000EC070000}"/>
    <cellStyle name="Currency 2 7 6" xfId="2143" xr:uid="{00000000-0005-0000-0000-0000ED070000}"/>
    <cellStyle name="Currency 2 7 7" xfId="2331" xr:uid="{00000000-0005-0000-0000-0000EE070000}"/>
    <cellStyle name="Currency 2 7 8" xfId="1859" xr:uid="{00000000-0005-0000-0000-0000EF070000}"/>
    <cellStyle name="Currency 2 8" xfId="1284" xr:uid="{00000000-0005-0000-0000-0000F0070000}"/>
    <cellStyle name="Currency 2 8 2" xfId="1513" xr:uid="{00000000-0005-0000-0000-0000F1070000}"/>
    <cellStyle name="Currency 2 8 2 2" xfId="1588" xr:uid="{00000000-0005-0000-0000-0000F2070000}"/>
    <cellStyle name="Currency 2 8 2 2 2" xfId="2203" xr:uid="{00000000-0005-0000-0000-0000F3070000}"/>
    <cellStyle name="Currency 2 8 2 2 3" xfId="2398" xr:uid="{00000000-0005-0000-0000-0000F4070000}"/>
    <cellStyle name="Currency 2 8 2 2 4" xfId="2021" xr:uid="{00000000-0005-0000-0000-0000F5070000}"/>
    <cellStyle name="Currency 2 8 2 3" xfId="1640" xr:uid="{00000000-0005-0000-0000-0000F6070000}"/>
    <cellStyle name="Currency 2 8 2 3 2" xfId="2250" xr:uid="{00000000-0005-0000-0000-0000F7070000}"/>
    <cellStyle name="Currency 2 8 2 3 3" xfId="2446" xr:uid="{00000000-0005-0000-0000-0000F8070000}"/>
    <cellStyle name="Currency 2 8 2 3 4" xfId="2057" xr:uid="{00000000-0005-0000-0000-0000F9070000}"/>
    <cellStyle name="Currency 2 8 2 4" xfId="1697" xr:uid="{00000000-0005-0000-0000-0000FA070000}"/>
    <cellStyle name="Currency 2 8 2 4 2" xfId="2296" xr:uid="{00000000-0005-0000-0000-0000FB070000}"/>
    <cellStyle name="Currency 2 8 2 4 3" xfId="2496" xr:uid="{00000000-0005-0000-0000-0000FC070000}"/>
    <cellStyle name="Currency 2 8 2 4 4" xfId="2098" xr:uid="{00000000-0005-0000-0000-0000FD070000}"/>
    <cellStyle name="Currency 2 8 2 5" xfId="2160" xr:uid="{00000000-0005-0000-0000-0000FE070000}"/>
    <cellStyle name="Currency 2 8 2 6" xfId="2350" xr:uid="{00000000-0005-0000-0000-0000FF070000}"/>
    <cellStyle name="Currency 2 8 2 7" xfId="1962" xr:uid="{00000000-0005-0000-0000-000000080000}"/>
    <cellStyle name="Currency 2 8 3" xfId="1563" xr:uid="{00000000-0005-0000-0000-000001080000}"/>
    <cellStyle name="Currency 2 8 3 2" xfId="2180" xr:uid="{00000000-0005-0000-0000-000002080000}"/>
    <cellStyle name="Currency 2 8 3 3" xfId="2375" xr:uid="{00000000-0005-0000-0000-000003080000}"/>
    <cellStyle name="Currency 2 8 3 4" xfId="2004" xr:uid="{00000000-0005-0000-0000-000004080000}"/>
    <cellStyle name="Currency 2 8 4" xfId="1615" xr:uid="{00000000-0005-0000-0000-000005080000}"/>
    <cellStyle name="Currency 2 8 4 2" xfId="2228" xr:uid="{00000000-0005-0000-0000-000006080000}"/>
    <cellStyle name="Currency 2 8 4 3" xfId="2422" xr:uid="{00000000-0005-0000-0000-000007080000}"/>
    <cellStyle name="Currency 2 8 4 4" xfId="2040" xr:uid="{00000000-0005-0000-0000-000008080000}"/>
    <cellStyle name="Currency 2 8 5" xfId="1672" xr:uid="{00000000-0005-0000-0000-000009080000}"/>
    <cellStyle name="Currency 2 8 5 2" xfId="2273" xr:uid="{00000000-0005-0000-0000-00000A080000}"/>
    <cellStyle name="Currency 2 8 5 3" xfId="2472" xr:uid="{00000000-0005-0000-0000-00000B080000}"/>
    <cellStyle name="Currency 2 8 5 4" xfId="2081" xr:uid="{00000000-0005-0000-0000-00000C080000}"/>
    <cellStyle name="Currency 2 8 6" xfId="2141" xr:uid="{00000000-0005-0000-0000-00000D080000}"/>
    <cellStyle name="Currency 2 8 7" xfId="2328" xr:uid="{00000000-0005-0000-0000-00000E080000}"/>
    <cellStyle name="Currency 2 8 8" xfId="1855" xr:uid="{00000000-0005-0000-0000-00000F080000}"/>
    <cellStyle name="Currency 2 9" xfId="1476" xr:uid="{00000000-0005-0000-0000-000010080000}"/>
    <cellStyle name="Currency 2 9 2" xfId="1525" xr:uid="{00000000-0005-0000-0000-000011080000}"/>
    <cellStyle name="Currency 2 9 2 2" xfId="1600" xr:uid="{00000000-0005-0000-0000-000012080000}"/>
    <cellStyle name="Currency 2 9 2 2 2" xfId="2214" xr:uid="{00000000-0005-0000-0000-000013080000}"/>
    <cellStyle name="Currency 2 9 2 2 3" xfId="2409" xr:uid="{00000000-0005-0000-0000-000014080000}"/>
    <cellStyle name="Currency 2 9 2 2 4" xfId="2029" xr:uid="{00000000-0005-0000-0000-000015080000}"/>
    <cellStyle name="Currency 2 9 2 3" xfId="1652" xr:uid="{00000000-0005-0000-0000-000016080000}"/>
    <cellStyle name="Currency 2 9 2 3 2" xfId="2261" xr:uid="{00000000-0005-0000-0000-000017080000}"/>
    <cellStyle name="Currency 2 9 2 3 3" xfId="2458" xr:uid="{00000000-0005-0000-0000-000018080000}"/>
    <cellStyle name="Currency 2 9 2 3 4" xfId="2065" xr:uid="{00000000-0005-0000-0000-000019080000}"/>
    <cellStyle name="Currency 2 9 2 4" xfId="1709" xr:uid="{00000000-0005-0000-0000-00001A080000}"/>
    <cellStyle name="Currency 2 9 2 4 2" xfId="2308" xr:uid="{00000000-0005-0000-0000-00001B080000}"/>
    <cellStyle name="Currency 2 9 2 4 3" xfId="2508" xr:uid="{00000000-0005-0000-0000-00001C080000}"/>
    <cellStyle name="Currency 2 9 2 4 4" xfId="2106" xr:uid="{00000000-0005-0000-0000-00001D080000}"/>
    <cellStyle name="Currency 2 9 2 5" xfId="2169" xr:uid="{00000000-0005-0000-0000-00001E080000}"/>
    <cellStyle name="Currency 2 9 2 6" xfId="2362" xr:uid="{00000000-0005-0000-0000-00001F080000}"/>
    <cellStyle name="Currency 2 9 2 7" xfId="1970" xr:uid="{00000000-0005-0000-0000-000020080000}"/>
    <cellStyle name="Currency 2 9 3" xfId="1575" xr:uid="{00000000-0005-0000-0000-000021080000}"/>
    <cellStyle name="Currency 2 9 3 2" xfId="2191" xr:uid="{00000000-0005-0000-0000-000022080000}"/>
    <cellStyle name="Currency 2 9 3 3" xfId="2386" xr:uid="{00000000-0005-0000-0000-000023080000}"/>
    <cellStyle name="Currency 2 9 3 4" xfId="2012" xr:uid="{00000000-0005-0000-0000-000024080000}"/>
    <cellStyle name="Currency 2 9 4" xfId="1627" xr:uid="{00000000-0005-0000-0000-000025080000}"/>
    <cellStyle name="Currency 2 9 4 2" xfId="2238" xr:uid="{00000000-0005-0000-0000-000026080000}"/>
    <cellStyle name="Currency 2 9 4 3" xfId="2434" xr:uid="{00000000-0005-0000-0000-000027080000}"/>
    <cellStyle name="Currency 2 9 4 4" xfId="2048" xr:uid="{00000000-0005-0000-0000-000028080000}"/>
    <cellStyle name="Currency 2 9 5" xfId="1684" xr:uid="{00000000-0005-0000-0000-000029080000}"/>
    <cellStyle name="Currency 2 9 5 2" xfId="2284" xr:uid="{00000000-0005-0000-0000-00002A080000}"/>
    <cellStyle name="Currency 2 9 5 3" xfId="2483" xr:uid="{00000000-0005-0000-0000-00002B080000}"/>
    <cellStyle name="Currency 2 9 5 4" xfId="2089" xr:uid="{00000000-0005-0000-0000-00002C080000}"/>
    <cellStyle name="Currency 2 9 6" xfId="2150" xr:uid="{00000000-0005-0000-0000-00002D080000}"/>
    <cellStyle name="Currency 2 9 7" xfId="2338" xr:uid="{00000000-0005-0000-0000-00002E080000}"/>
    <cellStyle name="Currency 2 9 8" xfId="1934" xr:uid="{00000000-0005-0000-0000-00002F080000}"/>
    <cellStyle name="Currency0" xfId="132" xr:uid="{00000000-0005-0000-0000-000030080000}"/>
    <cellStyle name="Currency0 2" xfId="133" xr:uid="{00000000-0005-0000-0000-000031080000}"/>
    <cellStyle name="Currency0 2 2" xfId="134" xr:uid="{00000000-0005-0000-0000-000032080000}"/>
    <cellStyle name="Currency0 3" xfId="135" xr:uid="{00000000-0005-0000-0000-000033080000}"/>
    <cellStyle name="Date" xfId="136" xr:uid="{00000000-0005-0000-0000-000034080000}"/>
    <cellStyle name="Date 2" xfId="137" xr:uid="{00000000-0005-0000-0000-000035080000}"/>
    <cellStyle name="Date 2 2" xfId="138" xr:uid="{00000000-0005-0000-0000-000036080000}"/>
    <cellStyle name="Date 3" xfId="139" xr:uid="{00000000-0005-0000-0000-000037080000}"/>
    <cellStyle name="DIA" xfId="3830" xr:uid="{00000000-0005-0000-0000-000038080000}"/>
    <cellStyle name="ENCABEZ1" xfId="3831" xr:uid="{00000000-0005-0000-0000-000039080000}"/>
    <cellStyle name="ENCABEZ2" xfId="3832" xr:uid="{00000000-0005-0000-0000-00003A080000}"/>
    <cellStyle name="Encabezado 1" xfId="3833" xr:uid="{00000000-0005-0000-0000-00003B080000}"/>
    <cellStyle name="Encabezado 1 2" xfId="1308" xr:uid="{00000000-0005-0000-0000-00003C080000}"/>
    <cellStyle name="Encabezado 1 3" xfId="951" xr:uid="{00000000-0005-0000-0000-00003D080000}"/>
    <cellStyle name="Encabezado 2" xfId="3834" xr:uid="{00000000-0005-0000-0000-00003E080000}"/>
    <cellStyle name="Encabezado 4 2" xfId="140" xr:uid="{00000000-0005-0000-0000-00003F080000}"/>
    <cellStyle name="Encabezado 4 2 2" xfId="699" xr:uid="{00000000-0005-0000-0000-000040080000}"/>
    <cellStyle name="Encabezado 4 3" xfId="1311" xr:uid="{00000000-0005-0000-0000-000041080000}"/>
    <cellStyle name="Encabezado 4 4" xfId="1355" xr:uid="{00000000-0005-0000-0000-000042080000}"/>
    <cellStyle name="Encabezado 4 5" xfId="1714" xr:uid="{00000000-0005-0000-0000-000043080000}"/>
    <cellStyle name="Énfasis 1" xfId="141" xr:uid="{00000000-0005-0000-0000-000044080000}"/>
    <cellStyle name="Énfasis 2" xfId="142" xr:uid="{00000000-0005-0000-0000-000045080000}"/>
    <cellStyle name="Énfasis 3" xfId="143" xr:uid="{00000000-0005-0000-0000-000046080000}"/>
    <cellStyle name="Énfasis1 - 20%" xfId="144" xr:uid="{00000000-0005-0000-0000-000047080000}"/>
    <cellStyle name="Énfasis1 - 20% 2" xfId="145" xr:uid="{00000000-0005-0000-0000-000048080000}"/>
    <cellStyle name="Énfasis1 - 40%" xfId="146" xr:uid="{00000000-0005-0000-0000-000049080000}"/>
    <cellStyle name="Énfasis1 - 40% 2" xfId="147" xr:uid="{00000000-0005-0000-0000-00004A080000}"/>
    <cellStyle name="Énfasis1 - 60%" xfId="148" xr:uid="{00000000-0005-0000-0000-00004B080000}"/>
    <cellStyle name="Énfasis1 2" xfId="149" xr:uid="{00000000-0005-0000-0000-00004C080000}"/>
    <cellStyle name="Énfasis1 2 2" xfId="700" xr:uid="{00000000-0005-0000-0000-00004D080000}"/>
    <cellStyle name="Énfasis1 3" xfId="150" xr:uid="{00000000-0005-0000-0000-00004E080000}"/>
    <cellStyle name="Énfasis1 3 2" xfId="1323" xr:uid="{00000000-0005-0000-0000-00004F080000}"/>
    <cellStyle name="Énfasis1 4" xfId="151" xr:uid="{00000000-0005-0000-0000-000050080000}"/>
    <cellStyle name="Énfasis1 4 2" xfId="1367" xr:uid="{00000000-0005-0000-0000-000051080000}"/>
    <cellStyle name="Énfasis1 5" xfId="152" xr:uid="{00000000-0005-0000-0000-000052080000}"/>
    <cellStyle name="Énfasis1 6" xfId="153" xr:uid="{00000000-0005-0000-0000-000053080000}"/>
    <cellStyle name="Énfasis2 - 20%" xfId="154" xr:uid="{00000000-0005-0000-0000-000054080000}"/>
    <cellStyle name="Énfasis2 - 20% 2" xfId="155" xr:uid="{00000000-0005-0000-0000-000055080000}"/>
    <cellStyle name="Énfasis2 - 40%" xfId="156" xr:uid="{00000000-0005-0000-0000-000056080000}"/>
    <cellStyle name="Énfasis2 - 40% 2" xfId="157" xr:uid="{00000000-0005-0000-0000-000057080000}"/>
    <cellStyle name="Énfasis2 - 60%" xfId="158" xr:uid="{00000000-0005-0000-0000-000058080000}"/>
    <cellStyle name="Énfasis2 2" xfId="159" xr:uid="{00000000-0005-0000-0000-000059080000}"/>
    <cellStyle name="Énfasis2 2 2" xfId="701" xr:uid="{00000000-0005-0000-0000-00005A080000}"/>
    <cellStyle name="Énfasis2 3" xfId="160" xr:uid="{00000000-0005-0000-0000-00005B080000}"/>
    <cellStyle name="Énfasis2 3 2" xfId="1326" xr:uid="{00000000-0005-0000-0000-00005C080000}"/>
    <cellStyle name="Énfasis2 4" xfId="161" xr:uid="{00000000-0005-0000-0000-00005D080000}"/>
    <cellStyle name="Énfasis2 4 2" xfId="1371" xr:uid="{00000000-0005-0000-0000-00005E080000}"/>
    <cellStyle name="Énfasis2 5" xfId="162" xr:uid="{00000000-0005-0000-0000-00005F080000}"/>
    <cellStyle name="Énfasis2 6" xfId="163" xr:uid="{00000000-0005-0000-0000-000060080000}"/>
    <cellStyle name="Énfasis3 - 20%" xfId="164" xr:uid="{00000000-0005-0000-0000-000061080000}"/>
    <cellStyle name="Énfasis3 - 20% 2" xfId="165" xr:uid="{00000000-0005-0000-0000-000062080000}"/>
    <cellStyle name="Énfasis3 - 40%" xfId="166" xr:uid="{00000000-0005-0000-0000-000063080000}"/>
    <cellStyle name="Énfasis3 - 40% 2" xfId="167" xr:uid="{00000000-0005-0000-0000-000064080000}"/>
    <cellStyle name="Énfasis3 - 60%" xfId="168" xr:uid="{00000000-0005-0000-0000-000065080000}"/>
    <cellStyle name="Énfasis3 2" xfId="169" xr:uid="{00000000-0005-0000-0000-000066080000}"/>
    <cellStyle name="Énfasis3 2 2" xfId="702" xr:uid="{00000000-0005-0000-0000-000067080000}"/>
    <cellStyle name="Énfasis3 3" xfId="170" xr:uid="{00000000-0005-0000-0000-000068080000}"/>
    <cellStyle name="Énfasis3 3 2" xfId="1329" xr:uid="{00000000-0005-0000-0000-000069080000}"/>
    <cellStyle name="Énfasis3 4" xfId="171" xr:uid="{00000000-0005-0000-0000-00006A080000}"/>
    <cellStyle name="Énfasis3 4 2" xfId="1375" xr:uid="{00000000-0005-0000-0000-00006B080000}"/>
    <cellStyle name="Énfasis3 5" xfId="172" xr:uid="{00000000-0005-0000-0000-00006C080000}"/>
    <cellStyle name="Énfasis3 6" xfId="173" xr:uid="{00000000-0005-0000-0000-00006D080000}"/>
    <cellStyle name="Énfasis4 - 20%" xfId="174" xr:uid="{00000000-0005-0000-0000-00006E080000}"/>
    <cellStyle name="Énfasis4 - 20% 2" xfId="175" xr:uid="{00000000-0005-0000-0000-00006F080000}"/>
    <cellStyle name="Énfasis4 - 40%" xfId="176" xr:uid="{00000000-0005-0000-0000-000070080000}"/>
    <cellStyle name="Énfasis4 - 40% 2" xfId="177" xr:uid="{00000000-0005-0000-0000-000071080000}"/>
    <cellStyle name="Énfasis4 - 60%" xfId="178" xr:uid="{00000000-0005-0000-0000-000072080000}"/>
    <cellStyle name="Énfasis4 2" xfId="179" xr:uid="{00000000-0005-0000-0000-000073080000}"/>
    <cellStyle name="Énfasis4 2 2" xfId="703" xr:uid="{00000000-0005-0000-0000-000074080000}"/>
    <cellStyle name="Énfasis4 3" xfId="180" xr:uid="{00000000-0005-0000-0000-000075080000}"/>
    <cellStyle name="Énfasis4 3 2" xfId="1332" xr:uid="{00000000-0005-0000-0000-000076080000}"/>
    <cellStyle name="Énfasis4 4" xfId="181" xr:uid="{00000000-0005-0000-0000-000077080000}"/>
    <cellStyle name="Énfasis4 4 2" xfId="1379" xr:uid="{00000000-0005-0000-0000-000078080000}"/>
    <cellStyle name="Énfasis4 5" xfId="182" xr:uid="{00000000-0005-0000-0000-000079080000}"/>
    <cellStyle name="Énfasis4 6" xfId="183" xr:uid="{00000000-0005-0000-0000-00007A080000}"/>
    <cellStyle name="Énfasis5 - 20%" xfId="184" xr:uid="{00000000-0005-0000-0000-00007B080000}"/>
    <cellStyle name="Énfasis5 - 20% 2" xfId="185" xr:uid="{00000000-0005-0000-0000-00007C080000}"/>
    <cellStyle name="Énfasis5 - 40%" xfId="186" xr:uid="{00000000-0005-0000-0000-00007D080000}"/>
    <cellStyle name="Énfasis5 - 40% 2" xfId="187" xr:uid="{00000000-0005-0000-0000-00007E080000}"/>
    <cellStyle name="Énfasis5 - 60%" xfId="188" xr:uid="{00000000-0005-0000-0000-00007F080000}"/>
    <cellStyle name="Énfasis5 2" xfId="189" xr:uid="{00000000-0005-0000-0000-000080080000}"/>
    <cellStyle name="Énfasis5 2 2" xfId="704" xr:uid="{00000000-0005-0000-0000-000081080000}"/>
    <cellStyle name="Énfasis5 3" xfId="190" xr:uid="{00000000-0005-0000-0000-000082080000}"/>
    <cellStyle name="Énfasis5 3 2" xfId="1335" xr:uid="{00000000-0005-0000-0000-000083080000}"/>
    <cellStyle name="Énfasis5 4" xfId="191" xr:uid="{00000000-0005-0000-0000-000084080000}"/>
    <cellStyle name="Énfasis5 4 2" xfId="1383" xr:uid="{00000000-0005-0000-0000-000085080000}"/>
    <cellStyle name="Énfasis5 5" xfId="192" xr:uid="{00000000-0005-0000-0000-000086080000}"/>
    <cellStyle name="Énfasis5 6" xfId="193" xr:uid="{00000000-0005-0000-0000-000087080000}"/>
    <cellStyle name="Énfasis6 - 20%" xfId="194" xr:uid="{00000000-0005-0000-0000-000088080000}"/>
    <cellStyle name="Énfasis6 - 20% 2" xfId="195" xr:uid="{00000000-0005-0000-0000-000089080000}"/>
    <cellStyle name="Énfasis6 - 40%" xfId="196" xr:uid="{00000000-0005-0000-0000-00008A080000}"/>
    <cellStyle name="Énfasis6 - 40% 2" xfId="197" xr:uid="{00000000-0005-0000-0000-00008B080000}"/>
    <cellStyle name="Énfasis6 - 60%" xfId="198" xr:uid="{00000000-0005-0000-0000-00008C080000}"/>
    <cellStyle name="Énfasis6 2" xfId="199" xr:uid="{00000000-0005-0000-0000-00008D080000}"/>
    <cellStyle name="Énfasis6 2 2" xfId="705" xr:uid="{00000000-0005-0000-0000-00008E080000}"/>
    <cellStyle name="Énfasis6 3" xfId="200" xr:uid="{00000000-0005-0000-0000-00008F080000}"/>
    <cellStyle name="Énfasis6 3 2" xfId="1338" xr:uid="{00000000-0005-0000-0000-000090080000}"/>
    <cellStyle name="Énfasis6 4" xfId="201" xr:uid="{00000000-0005-0000-0000-000091080000}"/>
    <cellStyle name="Énfasis6 4 2" xfId="1387" xr:uid="{00000000-0005-0000-0000-000092080000}"/>
    <cellStyle name="Énfasis6 5" xfId="202" xr:uid="{00000000-0005-0000-0000-000093080000}"/>
    <cellStyle name="Énfasis6 6" xfId="203" xr:uid="{00000000-0005-0000-0000-000094080000}"/>
    <cellStyle name="Entrada 10" xfId="900" xr:uid="{00000000-0005-0000-0000-000095080000}"/>
    <cellStyle name="Entrada 11" xfId="901" xr:uid="{00000000-0005-0000-0000-000096080000}"/>
    <cellStyle name="Entrada 12" xfId="902" xr:uid="{00000000-0005-0000-0000-000097080000}"/>
    <cellStyle name="Entrada 13" xfId="903" xr:uid="{00000000-0005-0000-0000-000098080000}"/>
    <cellStyle name="Entrada 14" xfId="904" xr:uid="{00000000-0005-0000-0000-000099080000}"/>
    <cellStyle name="Entrada 15" xfId="905" xr:uid="{00000000-0005-0000-0000-00009A080000}"/>
    <cellStyle name="Entrada 16" xfId="906" xr:uid="{00000000-0005-0000-0000-00009B080000}"/>
    <cellStyle name="Entrada 17" xfId="907" xr:uid="{00000000-0005-0000-0000-00009C080000}"/>
    <cellStyle name="Entrada 18" xfId="908" xr:uid="{00000000-0005-0000-0000-00009D080000}"/>
    <cellStyle name="Entrada 19" xfId="909" xr:uid="{00000000-0005-0000-0000-00009E080000}"/>
    <cellStyle name="Entrada 2" xfId="204" xr:uid="{00000000-0005-0000-0000-00009F080000}"/>
    <cellStyle name="Entrada 2 10" xfId="3835" xr:uid="{00000000-0005-0000-0000-0000A0080000}"/>
    <cellStyle name="Entrada 2 10 2" xfId="3836" xr:uid="{00000000-0005-0000-0000-0000A1080000}"/>
    <cellStyle name="Entrada 2 10 2 2" xfId="3837" xr:uid="{00000000-0005-0000-0000-0000A2080000}"/>
    <cellStyle name="Entrada 2 10 2 2 2" xfId="3838" xr:uid="{00000000-0005-0000-0000-0000A3080000}"/>
    <cellStyle name="Entrada 2 10 2 2 3" xfId="3839" xr:uid="{00000000-0005-0000-0000-0000A4080000}"/>
    <cellStyle name="Entrada 2 10 2 3" xfId="3840" xr:uid="{00000000-0005-0000-0000-0000A5080000}"/>
    <cellStyle name="Entrada 2 10 2 4" xfId="3841" xr:uid="{00000000-0005-0000-0000-0000A6080000}"/>
    <cellStyle name="Entrada 2 10 3" xfId="3842" xr:uid="{00000000-0005-0000-0000-0000A7080000}"/>
    <cellStyle name="Entrada 2 10 3 2" xfId="3843" xr:uid="{00000000-0005-0000-0000-0000A8080000}"/>
    <cellStyle name="Entrada 2 10 3 2 2" xfId="3844" xr:uid="{00000000-0005-0000-0000-0000A9080000}"/>
    <cellStyle name="Entrada 2 10 3 2 3" xfId="3845" xr:uid="{00000000-0005-0000-0000-0000AA080000}"/>
    <cellStyle name="Entrada 2 10 3 3" xfId="3846" xr:uid="{00000000-0005-0000-0000-0000AB080000}"/>
    <cellStyle name="Entrada 2 10 3 4" xfId="3847" xr:uid="{00000000-0005-0000-0000-0000AC080000}"/>
    <cellStyle name="Entrada 2 10 4" xfId="3848" xr:uid="{00000000-0005-0000-0000-0000AD080000}"/>
    <cellStyle name="Entrada 2 10 5" xfId="3849" xr:uid="{00000000-0005-0000-0000-0000AE080000}"/>
    <cellStyle name="Entrada 2 10 6" xfId="3850" xr:uid="{00000000-0005-0000-0000-0000AF080000}"/>
    <cellStyle name="Entrada 2 10 7" xfId="3851" xr:uid="{00000000-0005-0000-0000-0000B0080000}"/>
    <cellStyle name="Entrada 2 10 8" xfId="3852" xr:uid="{00000000-0005-0000-0000-0000B1080000}"/>
    <cellStyle name="Entrada 2 11" xfId="3853" xr:uid="{00000000-0005-0000-0000-0000B2080000}"/>
    <cellStyle name="Entrada 2 11 2" xfId="3854" xr:uid="{00000000-0005-0000-0000-0000B3080000}"/>
    <cellStyle name="Entrada 2 11 2 2" xfId="3855" xr:uid="{00000000-0005-0000-0000-0000B4080000}"/>
    <cellStyle name="Entrada 2 11 2 2 2" xfId="3856" xr:uid="{00000000-0005-0000-0000-0000B5080000}"/>
    <cellStyle name="Entrada 2 11 2 2 3" xfId="3857" xr:uid="{00000000-0005-0000-0000-0000B6080000}"/>
    <cellStyle name="Entrada 2 11 2 3" xfId="3858" xr:uid="{00000000-0005-0000-0000-0000B7080000}"/>
    <cellStyle name="Entrada 2 11 2 4" xfId="3859" xr:uid="{00000000-0005-0000-0000-0000B8080000}"/>
    <cellStyle name="Entrada 2 11 3" xfId="3860" xr:uid="{00000000-0005-0000-0000-0000B9080000}"/>
    <cellStyle name="Entrada 2 11 3 2" xfId="3861" xr:uid="{00000000-0005-0000-0000-0000BA080000}"/>
    <cellStyle name="Entrada 2 11 3 2 2" xfId="3862" xr:uid="{00000000-0005-0000-0000-0000BB080000}"/>
    <cellStyle name="Entrada 2 11 3 2 3" xfId="3863" xr:uid="{00000000-0005-0000-0000-0000BC080000}"/>
    <cellStyle name="Entrada 2 11 3 3" xfId="3864" xr:uid="{00000000-0005-0000-0000-0000BD080000}"/>
    <cellStyle name="Entrada 2 11 3 4" xfId="3865" xr:uid="{00000000-0005-0000-0000-0000BE080000}"/>
    <cellStyle name="Entrada 2 11 4" xfId="3866" xr:uid="{00000000-0005-0000-0000-0000BF080000}"/>
    <cellStyle name="Entrada 2 11 5" xfId="3867" xr:uid="{00000000-0005-0000-0000-0000C0080000}"/>
    <cellStyle name="Entrada 2 11 6" xfId="3868" xr:uid="{00000000-0005-0000-0000-0000C1080000}"/>
    <cellStyle name="Entrada 2 11 7" xfId="3869" xr:uid="{00000000-0005-0000-0000-0000C2080000}"/>
    <cellStyle name="Entrada 2 11 8" xfId="3870" xr:uid="{00000000-0005-0000-0000-0000C3080000}"/>
    <cellStyle name="Entrada 2 12" xfId="3871" xr:uid="{00000000-0005-0000-0000-0000C4080000}"/>
    <cellStyle name="Entrada 2 12 2" xfId="3872" xr:uid="{00000000-0005-0000-0000-0000C5080000}"/>
    <cellStyle name="Entrada 2 12 2 2" xfId="3873" xr:uid="{00000000-0005-0000-0000-0000C6080000}"/>
    <cellStyle name="Entrada 2 12 2 2 2" xfId="3874" xr:uid="{00000000-0005-0000-0000-0000C7080000}"/>
    <cellStyle name="Entrada 2 12 2 2 3" xfId="3875" xr:uid="{00000000-0005-0000-0000-0000C8080000}"/>
    <cellStyle name="Entrada 2 12 2 3" xfId="3876" xr:uid="{00000000-0005-0000-0000-0000C9080000}"/>
    <cellStyle name="Entrada 2 12 2 4" xfId="3877" xr:uid="{00000000-0005-0000-0000-0000CA080000}"/>
    <cellStyle name="Entrada 2 12 3" xfId="3878" xr:uid="{00000000-0005-0000-0000-0000CB080000}"/>
    <cellStyle name="Entrada 2 12 3 2" xfId="3879" xr:uid="{00000000-0005-0000-0000-0000CC080000}"/>
    <cellStyle name="Entrada 2 12 3 2 2" xfId="3880" xr:uid="{00000000-0005-0000-0000-0000CD080000}"/>
    <cellStyle name="Entrada 2 12 3 2 3" xfId="3881" xr:uid="{00000000-0005-0000-0000-0000CE080000}"/>
    <cellStyle name="Entrada 2 12 3 3" xfId="3882" xr:uid="{00000000-0005-0000-0000-0000CF080000}"/>
    <cellStyle name="Entrada 2 12 3 4" xfId="3883" xr:uid="{00000000-0005-0000-0000-0000D0080000}"/>
    <cellStyle name="Entrada 2 12 4" xfId="3884" xr:uid="{00000000-0005-0000-0000-0000D1080000}"/>
    <cellStyle name="Entrada 2 12 5" xfId="3885" xr:uid="{00000000-0005-0000-0000-0000D2080000}"/>
    <cellStyle name="Entrada 2 12 6" xfId="3886" xr:uid="{00000000-0005-0000-0000-0000D3080000}"/>
    <cellStyle name="Entrada 2 12 7" xfId="3887" xr:uid="{00000000-0005-0000-0000-0000D4080000}"/>
    <cellStyle name="Entrada 2 12 8" xfId="3888" xr:uid="{00000000-0005-0000-0000-0000D5080000}"/>
    <cellStyle name="Entrada 2 13" xfId="3889" xr:uid="{00000000-0005-0000-0000-0000D6080000}"/>
    <cellStyle name="Entrada 2 13 2" xfId="3890" xr:uid="{00000000-0005-0000-0000-0000D7080000}"/>
    <cellStyle name="Entrada 2 13 2 2" xfId="3891" xr:uid="{00000000-0005-0000-0000-0000D8080000}"/>
    <cellStyle name="Entrada 2 13 2 2 2" xfId="3892" xr:uid="{00000000-0005-0000-0000-0000D9080000}"/>
    <cellStyle name="Entrada 2 13 2 2 3" xfId="3893" xr:uid="{00000000-0005-0000-0000-0000DA080000}"/>
    <cellStyle name="Entrada 2 13 2 3" xfId="3894" xr:uid="{00000000-0005-0000-0000-0000DB080000}"/>
    <cellStyle name="Entrada 2 13 2 4" xfId="3895" xr:uid="{00000000-0005-0000-0000-0000DC080000}"/>
    <cellStyle name="Entrada 2 13 3" xfId="3896" xr:uid="{00000000-0005-0000-0000-0000DD080000}"/>
    <cellStyle name="Entrada 2 13 3 2" xfId="3897" xr:uid="{00000000-0005-0000-0000-0000DE080000}"/>
    <cellStyle name="Entrada 2 13 3 2 2" xfId="3898" xr:uid="{00000000-0005-0000-0000-0000DF080000}"/>
    <cellStyle name="Entrada 2 13 3 2 3" xfId="3899" xr:uid="{00000000-0005-0000-0000-0000E0080000}"/>
    <cellStyle name="Entrada 2 13 3 3" xfId="3900" xr:uid="{00000000-0005-0000-0000-0000E1080000}"/>
    <cellStyle name="Entrada 2 13 3 4" xfId="3901" xr:uid="{00000000-0005-0000-0000-0000E2080000}"/>
    <cellStyle name="Entrada 2 13 4" xfId="3902" xr:uid="{00000000-0005-0000-0000-0000E3080000}"/>
    <cellStyle name="Entrada 2 13 5" xfId="3903" xr:uid="{00000000-0005-0000-0000-0000E4080000}"/>
    <cellStyle name="Entrada 2 13 6" xfId="3904" xr:uid="{00000000-0005-0000-0000-0000E5080000}"/>
    <cellStyle name="Entrada 2 13 7" xfId="3905" xr:uid="{00000000-0005-0000-0000-0000E6080000}"/>
    <cellStyle name="Entrada 2 13 8" xfId="3906" xr:uid="{00000000-0005-0000-0000-0000E7080000}"/>
    <cellStyle name="Entrada 2 14" xfId="3907" xr:uid="{00000000-0005-0000-0000-0000E8080000}"/>
    <cellStyle name="Entrada 2 14 2" xfId="3908" xr:uid="{00000000-0005-0000-0000-0000E9080000}"/>
    <cellStyle name="Entrada 2 14 2 2" xfId="3909" xr:uid="{00000000-0005-0000-0000-0000EA080000}"/>
    <cellStyle name="Entrada 2 14 2 2 2" xfId="3910" xr:uid="{00000000-0005-0000-0000-0000EB080000}"/>
    <cellStyle name="Entrada 2 14 2 2 3" xfId="3911" xr:uid="{00000000-0005-0000-0000-0000EC080000}"/>
    <cellStyle name="Entrada 2 14 2 3" xfId="3912" xr:uid="{00000000-0005-0000-0000-0000ED080000}"/>
    <cellStyle name="Entrada 2 14 2 4" xfId="3913" xr:uid="{00000000-0005-0000-0000-0000EE080000}"/>
    <cellStyle name="Entrada 2 14 3" xfId="3914" xr:uid="{00000000-0005-0000-0000-0000EF080000}"/>
    <cellStyle name="Entrada 2 14 3 2" xfId="3915" xr:uid="{00000000-0005-0000-0000-0000F0080000}"/>
    <cellStyle name="Entrada 2 14 3 2 2" xfId="3916" xr:uid="{00000000-0005-0000-0000-0000F1080000}"/>
    <cellStyle name="Entrada 2 14 3 2 3" xfId="3917" xr:uid="{00000000-0005-0000-0000-0000F2080000}"/>
    <cellStyle name="Entrada 2 14 3 3" xfId="3918" xr:uid="{00000000-0005-0000-0000-0000F3080000}"/>
    <cellStyle name="Entrada 2 14 3 4" xfId="3919" xr:uid="{00000000-0005-0000-0000-0000F4080000}"/>
    <cellStyle name="Entrada 2 14 4" xfId="3920" xr:uid="{00000000-0005-0000-0000-0000F5080000}"/>
    <cellStyle name="Entrada 2 14 5" xfId="3921" xr:uid="{00000000-0005-0000-0000-0000F6080000}"/>
    <cellStyle name="Entrada 2 14 6" xfId="3922" xr:uid="{00000000-0005-0000-0000-0000F7080000}"/>
    <cellStyle name="Entrada 2 14 7" xfId="3923" xr:uid="{00000000-0005-0000-0000-0000F8080000}"/>
    <cellStyle name="Entrada 2 14 8" xfId="3924" xr:uid="{00000000-0005-0000-0000-0000F9080000}"/>
    <cellStyle name="Entrada 2 15" xfId="3925" xr:uid="{00000000-0005-0000-0000-0000FA080000}"/>
    <cellStyle name="Entrada 2 15 2" xfId="3926" xr:uid="{00000000-0005-0000-0000-0000FB080000}"/>
    <cellStyle name="Entrada 2 15 2 2" xfId="3927" xr:uid="{00000000-0005-0000-0000-0000FC080000}"/>
    <cellStyle name="Entrada 2 15 2 2 2" xfId="3928" xr:uid="{00000000-0005-0000-0000-0000FD080000}"/>
    <cellStyle name="Entrada 2 15 2 2 3" xfId="3929" xr:uid="{00000000-0005-0000-0000-0000FE080000}"/>
    <cellStyle name="Entrada 2 15 2 3" xfId="3930" xr:uid="{00000000-0005-0000-0000-0000FF080000}"/>
    <cellStyle name="Entrada 2 15 2 4" xfId="3931" xr:uid="{00000000-0005-0000-0000-000000090000}"/>
    <cellStyle name="Entrada 2 15 3" xfId="3932" xr:uid="{00000000-0005-0000-0000-000001090000}"/>
    <cellStyle name="Entrada 2 15 3 2" xfId="3933" xr:uid="{00000000-0005-0000-0000-000002090000}"/>
    <cellStyle name="Entrada 2 15 3 2 2" xfId="3934" xr:uid="{00000000-0005-0000-0000-000003090000}"/>
    <cellStyle name="Entrada 2 15 3 2 3" xfId="3935" xr:uid="{00000000-0005-0000-0000-000004090000}"/>
    <cellStyle name="Entrada 2 15 3 3" xfId="3936" xr:uid="{00000000-0005-0000-0000-000005090000}"/>
    <cellStyle name="Entrada 2 15 3 4" xfId="3937" xr:uid="{00000000-0005-0000-0000-000006090000}"/>
    <cellStyle name="Entrada 2 15 4" xfId="3938" xr:uid="{00000000-0005-0000-0000-000007090000}"/>
    <cellStyle name="Entrada 2 15 5" xfId="3939" xr:uid="{00000000-0005-0000-0000-000008090000}"/>
    <cellStyle name="Entrada 2 15 6" xfId="3940" xr:uid="{00000000-0005-0000-0000-000009090000}"/>
    <cellStyle name="Entrada 2 15 7" xfId="3941" xr:uid="{00000000-0005-0000-0000-00000A090000}"/>
    <cellStyle name="Entrada 2 15 8" xfId="3942" xr:uid="{00000000-0005-0000-0000-00000B090000}"/>
    <cellStyle name="Entrada 2 16" xfId="3943" xr:uid="{00000000-0005-0000-0000-00000C090000}"/>
    <cellStyle name="Entrada 2 16 2" xfId="3944" xr:uid="{00000000-0005-0000-0000-00000D090000}"/>
    <cellStyle name="Entrada 2 16 2 2" xfId="3945" xr:uid="{00000000-0005-0000-0000-00000E090000}"/>
    <cellStyle name="Entrada 2 16 2 2 2" xfId="3946" xr:uid="{00000000-0005-0000-0000-00000F090000}"/>
    <cellStyle name="Entrada 2 16 2 2 3" xfId="3947" xr:uid="{00000000-0005-0000-0000-000010090000}"/>
    <cellStyle name="Entrada 2 16 2 3" xfId="3948" xr:uid="{00000000-0005-0000-0000-000011090000}"/>
    <cellStyle name="Entrada 2 16 2 4" xfId="3949" xr:uid="{00000000-0005-0000-0000-000012090000}"/>
    <cellStyle name="Entrada 2 16 3" xfId="3950" xr:uid="{00000000-0005-0000-0000-000013090000}"/>
    <cellStyle name="Entrada 2 16 3 2" xfId="3951" xr:uid="{00000000-0005-0000-0000-000014090000}"/>
    <cellStyle name="Entrada 2 16 3 2 2" xfId="3952" xr:uid="{00000000-0005-0000-0000-000015090000}"/>
    <cellStyle name="Entrada 2 16 3 2 3" xfId="3953" xr:uid="{00000000-0005-0000-0000-000016090000}"/>
    <cellStyle name="Entrada 2 16 3 3" xfId="3954" xr:uid="{00000000-0005-0000-0000-000017090000}"/>
    <cellStyle name="Entrada 2 16 3 4" xfId="3955" xr:uid="{00000000-0005-0000-0000-000018090000}"/>
    <cellStyle name="Entrada 2 16 4" xfId="3956" xr:uid="{00000000-0005-0000-0000-000019090000}"/>
    <cellStyle name="Entrada 2 16 5" xfId="3957" xr:uid="{00000000-0005-0000-0000-00001A090000}"/>
    <cellStyle name="Entrada 2 16 6" xfId="3958" xr:uid="{00000000-0005-0000-0000-00001B090000}"/>
    <cellStyle name="Entrada 2 16 7" xfId="3959" xr:uid="{00000000-0005-0000-0000-00001C090000}"/>
    <cellStyle name="Entrada 2 16 8" xfId="3960" xr:uid="{00000000-0005-0000-0000-00001D090000}"/>
    <cellStyle name="Entrada 2 17" xfId="3961" xr:uid="{00000000-0005-0000-0000-00001E090000}"/>
    <cellStyle name="Entrada 2 17 2" xfId="3962" xr:uid="{00000000-0005-0000-0000-00001F090000}"/>
    <cellStyle name="Entrada 2 17 2 2" xfId="3963" xr:uid="{00000000-0005-0000-0000-000020090000}"/>
    <cellStyle name="Entrada 2 17 2 2 2" xfId="3964" xr:uid="{00000000-0005-0000-0000-000021090000}"/>
    <cellStyle name="Entrada 2 17 2 2 3" xfId="3965" xr:uid="{00000000-0005-0000-0000-000022090000}"/>
    <cellStyle name="Entrada 2 17 2 3" xfId="3966" xr:uid="{00000000-0005-0000-0000-000023090000}"/>
    <cellStyle name="Entrada 2 17 2 4" xfId="3967" xr:uid="{00000000-0005-0000-0000-000024090000}"/>
    <cellStyle name="Entrada 2 17 3" xfId="3968" xr:uid="{00000000-0005-0000-0000-000025090000}"/>
    <cellStyle name="Entrada 2 17 3 2" xfId="3969" xr:uid="{00000000-0005-0000-0000-000026090000}"/>
    <cellStyle name="Entrada 2 17 3 2 2" xfId="3970" xr:uid="{00000000-0005-0000-0000-000027090000}"/>
    <cellStyle name="Entrada 2 17 3 2 3" xfId="3971" xr:uid="{00000000-0005-0000-0000-000028090000}"/>
    <cellStyle name="Entrada 2 17 3 3" xfId="3972" xr:uid="{00000000-0005-0000-0000-000029090000}"/>
    <cellStyle name="Entrada 2 17 3 4" xfId="3973" xr:uid="{00000000-0005-0000-0000-00002A090000}"/>
    <cellStyle name="Entrada 2 17 4" xfId="3974" xr:uid="{00000000-0005-0000-0000-00002B090000}"/>
    <cellStyle name="Entrada 2 17 5" xfId="3975" xr:uid="{00000000-0005-0000-0000-00002C090000}"/>
    <cellStyle name="Entrada 2 17 6" xfId="3976" xr:uid="{00000000-0005-0000-0000-00002D090000}"/>
    <cellStyle name="Entrada 2 17 7" xfId="3977" xr:uid="{00000000-0005-0000-0000-00002E090000}"/>
    <cellStyle name="Entrada 2 17 8" xfId="3978" xr:uid="{00000000-0005-0000-0000-00002F090000}"/>
    <cellStyle name="Entrada 2 18" xfId="3979" xr:uid="{00000000-0005-0000-0000-000030090000}"/>
    <cellStyle name="Entrada 2 18 2" xfId="3980" xr:uid="{00000000-0005-0000-0000-000031090000}"/>
    <cellStyle name="Entrada 2 18 2 2" xfId="3981" xr:uid="{00000000-0005-0000-0000-000032090000}"/>
    <cellStyle name="Entrada 2 18 2 3" xfId="3982" xr:uid="{00000000-0005-0000-0000-000033090000}"/>
    <cellStyle name="Entrada 2 18 3" xfId="3983" xr:uid="{00000000-0005-0000-0000-000034090000}"/>
    <cellStyle name="Entrada 2 18 4" xfId="3984" xr:uid="{00000000-0005-0000-0000-000035090000}"/>
    <cellStyle name="Entrada 2 19" xfId="3985" xr:uid="{00000000-0005-0000-0000-000036090000}"/>
    <cellStyle name="Entrada 2 19 2" xfId="3986" xr:uid="{00000000-0005-0000-0000-000037090000}"/>
    <cellStyle name="Entrada 2 19 2 2" xfId="3987" xr:uid="{00000000-0005-0000-0000-000038090000}"/>
    <cellStyle name="Entrada 2 19 2 3" xfId="3988" xr:uid="{00000000-0005-0000-0000-000039090000}"/>
    <cellStyle name="Entrada 2 19 3" xfId="3989" xr:uid="{00000000-0005-0000-0000-00003A090000}"/>
    <cellStyle name="Entrada 2 19 4" xfId="3990" xr:uid="{00000000-0005-0000-0000-00003B090000}"/>
    <cellStyle name="Entrada 2 2" xfId="205" xr:uid="{00000000-0005-0000-0000-00003C090000}"/>
    <cellStyle name="Entrada 2 2 10" xfId="3991" xr:uid="{00000000-0005-0000-0000-00003D090000}"/>
    <cellStyle name="Entrada 2 2 10 2" xfId="3992" xr:uid="{00000000-0005-0000-0000-00003E090000}"/>
    <cellStyle name="Entrada 2 2 10 2 2" xfId="3993" xr:uid="{00000000-0005-0000-0000-00003F090000}"/>
    <cellStyle name="Entrada 2 2 10 2 2 2" xfId="3994" xr:uid="{00000000-0005-0000-0000-000040090000}"/>
    <cellStyle name="Entrada 2 2 10 2 2 3" xfId="3995" xr:uid="{00000000-0005-0000-0000-000041090000}"/>
    <cellStyle name="Entrada 2 2 10 2 3" xfId="3996" xr:uid="{00000000-0005-0000-0000-000042090000}"/>
    <cellStyle name="Entrada 2 2 10 2 4" xfId="3997" xr:uid="{00000000-0005-0000-0000-000043090000}"/>
    <cellStyle name="Entrada 2 2 10 3" xfId="3998" xr:uid="{00000000-0005-0000-0000-000044090000}"/>
    <cellStyle name="Entrada 2 2 10 3 2" xfId="3999" xr:uid="{00000000-0005-0000-0000-000045090000}"/>
    <cellStyle name="Entrada 2 2 10 3 2 2" xfId="4000" xr:uid="{00000000-0005-0000-0000-000046090000}"/>
    <cellStyle name="Entrada 2 2 10 3 2 3" xfId="4001" xr:uid="{00000000-0005-0000-0000-000047090000}"/>
    <cellStyle name="Entrada 2 2 10 3 3" xfId="4002" xr:uid="{00000000-0005-0000-0000-000048090000}"/>
    <cellStyle name="Entrada 2 2 10 3 4" xfId="4003" xr:uid="{00000000-0005-0000-0000-000049090000}"/>
    <cellStyle name="Entrada 2 2 10 4" xfId="4004" xr:uid="{00000000-0005-0000-0000-00004A090000}"/>
    <cellStyle name="Entrada 2 2 10 5" xfId="4005" xr:uid="{00000000-0005-0000-0000-00004B090000}"/>
    <cellStyle name="Entrada 2 2 10 6" xfId="4006" xr:uid="{00000000-0005-0000-0000-00004C090000}"/>
    <cellStyle name="Entrada 2 2 10 7" xfId="4007" xr:uid="{00000000-0005-0000-0000-00004D090000}"/>
    <cellStyle name="Entrada 2 2 10 8" xfId="4008" xr:uid="{00000000-0005-0000-0000-00004E090000}"/>
    <cellStyle name="Entrada 2 2 11" xfId="4009" xr:uid="{00000000-0005-0000-0000-00004F090000}"/>
    <cellStyle name="Entrada 2 2 11 2" xfId="4010" xr:uid="{00000000-0005-0000-0000-000050090000}"/>
    <cellStyle name="Entrada 2 2 11 2 2" xfId="4011" xr:uid="{00000000-0005-0000-0000-000051090000}"/>
    <cellStyle name="Entrada 2 2 11 2 2 2" xfId="4012" xr:uid="{00000000-0005-0000-0000-000052090000}"/>
    <cellStyle name="Entrada 2 2 11 2 2 3" xfId="4013" xr:uid="{00000000-0005-0000-0000-000053090000}"/>
    <cellStyle name="Entrada 2 2 11 2 3" xfId="4014" xr:uid="{00000000-0005-0000-0000-000054090000}"/>
    <cellStyle name="Entrada 2 2 11 2 4" xfId="4015" xr:uid="{00000000-0005-0000-0000-000055090000}"/>
    <cellStyle name="Entrada 2 2 11 3" xfId="4016" xr:uid="{00000000-0005-0000-0000-000056090000}"/>
    <cellStyle name="Entrada 2 2 11 3 2" xfId="4017" xr:uid="{00000000-0005-0000-0000-000057090000}"/>
    <cellStyle name="Entrada 2 2 11 3 2 2" xfId="4018" xr:uid="{00000000-0005-0000-0000-000058090000}"/>
    <cellStyle name="Entrada 2 2 11 3 2 3" xfId="4019" xr:uid="{00000000-0005-0000-0000-000059090000}"/>
    <cellStyle name="Entrada 2 2 11 3 3" xfId="4020" xr:uid="{00000000-0005-0000-0000-00005A090000}"/>
    <cellStyle name="Entrada 2 2 11 3 4" xfId="4021" xr:uid="{00000000-0005-0000-0000-00005B090000}"/>
    <cellStyle name="Entrada 2 2 11 4" xfId="4022" xr:uid="{00000000-0005-0000-0000-00005C090000}"/>
    <cellStyle name="Entrada 2 2 11 5" xfId="4023" xr:uid="{00000000-0005-0000-0000-00005D090000}"/>
    <cellStyle name="Entrada 2 2 11 6" xfId="4024" xr:uid="{00000000-0005-0000-0000-00005E090000}"/>
    <cellStyle name="Entrada 2 2 11 7" xfId="4025" xr:uid="{00000000-0005-0000-0000-00005F090000}"/>
    <cellStyle name="Entrada 2 2 11 8" xfId="4026" xr:uid="{00000000-0005-0000-0000-000060090000}"/>
    <cellStyle name="Entrada 2 2 12" xfId="4027" xr:uid="{00000000-0005-0000-0000-000061090000}"/>
    <cellStyle name="Entrada 2 2 12 2" xfId="4028" xr:uid="{00000000-0005-0000-0000-000062090000}"/>
    <cellStyle name="Entrada 2 2 12 2 2" xfId="4029" xr:uid="{00000000-0005-0000-0000-000063090000}"/>
    <cellStyle name="Entrada 2 2 12 2 2 2" xfId="4030" xr:uid="{00000000-0005-0000-0000-000064090000}"/>
    <cellStyle name="Entrada 2 2 12 2 2 3" xfId="4031" xr:uid="{00000000-0005-0000-0000-000065090000}"/>
    <cellStyle name="Entrada 2 2 12 2 3" xfId="4032" xr:uid="{00000000-0005-0000-0000-000066090000}"/>
    <cellStyle name="Entrada 2 2 12 2 4" xfId="4033" xr:uid="{00000000-0005-0000-0000-000067090000}"/>
    <cellStyle name="Entrada 2 2 12 3" xfId="4034" xr:uid="{00000000-0005-0000-0000-000068090000}"/>
    <cellStyle name="Entrada 2 2 12 3 2" xfId="4035" xr:uid="{00000000-0005-0000-0000-000069090000}"/>
    <cellStyle name="Entrada 2 2 12 3 2 2" xfId="4036" xr:uid="{00000000-0005-0000-0000-00006A090000}"/>
    <cellStyle name="Entrada 2 2 12 3 2 3" xfId="4037" xr:uid="{00000000-0005-0000-0000-00006B090000}"/>
    <cellStyle name="Entrada 2 2 12 3 3" xfId="4038" xr:uid="{00000000-0005-0000-0000-00006C090000}"/>
    <cellStyle name="Entrada 2 2 12 3 4" xfId="4039" xr:uid="{00000000-0005-0000-0000-00006D090000}"/>
    <cellStyle name="Entrada 2 2 12 4" xfId="4040" xr:uid="{00000000-0005-0000-0000-00006E090000}"/>
    <cellStyle name="Entrada 2 2 12 5" xfId="4041" xr:uid="{00000000-0005-0000-0000-00006F090000}"/>
    <cellStyle name="Entrada 2 2 12 6" xfId="4042" xr:uid="{00000000-0005-0000-0000-000070090000}"/>
    <cellStyle name="Entrada 2 2 12 7" xfId="4043" xr:uid="{00000000-0005-0000-0000-000071090000}"/>
    <cellStyle name="Entrada 2 2 12 8" xfId="4044" xr:uid="{00000000-0005-0000-0000-000072090000}"/>
    <cellStyle name="Entrada 2 2 13" xfId="4045" xr:uid="{00000000-0005-0000-0000-000073090000}"/>
    <cellStyle name="Entrada 2 2 13 2" xfId="4046" xr:uid="{00000000-0005-0000-0000-000074090000}"/>
    <cellStyle name="Entrada 2 2 13 2 2" xfId="4047" xr:uid="{00000000-0005-0000-0000-000075090000}"/>
    <cellStyle name="Entrada 2 2 13 2 2 2" xfId="4048" xr:uid="{00000000-0005-0000-0000-000076090000}"/>
    <cellStyle name="Entrada 2 2 13 2 2 3" xfId="4049" xr:uid="{00000000-0005-0000-0000-000077090000}"/>
    <cellStyle name="Entrada 2 2 13 2 3" xfId="4050" xr:uid="{00000000-0005-0000-0000-000078090000}"/>
    <cellStyle name="Entrada 2 2 13 2 4" xfId="4051" xr:uid="{00000000-0005-0000-0000-000079090000}"/>
    <cellStyle name="Entrada 2 2 13 3" xfId="4052" xr:uid="{00000000-0005-0000-0000-00007A090000}"/>
    <cellStyle name="Entrada 2 2 13 3 2" xfId="4053" xr:uid="{00000000-0005-0000-0000-00007B090000}"/>
    <cellStyle name="Entrada 2 2 13 3 2 2" xfId="4054" xr:uid="{00000000-0005-0000-0000-00007C090000}"/>
    <cellStyle name="Entrada 2 2 13 3 2 3" xfId="4055" xr:uid="{00000000-0005-0000-0000-00007D090000}"/>
    <cellStyle name="Entrada 2 2 13 3 3" xfId="4056" xr:uid="{00000000-0005-0000-0000-00007E090000}"/>
    <cellStyle name="Entrada 2 2 13 3 4" xfId="4057" xr:uid="{00000000-0005-0000-0000-00007F090000}"/>
    <cellStyle name="Entrada 2 2 13 4" xfId="4058" xr:uid="{00000000-0005-0000-0000-000080090000}"/>
    <cellStyle name="Entrada 2 2 13 5" xfId="4059" xr:uid="{00000000-0005-0000-0000-000081090000}"/>
    <cellStyle name="Entrada 2 2 13 6" xfId="4060" xr:uid="{00000000-0005-0000-0000-000082090000}"/>
    <cellStyle name="Entrada 2 2 13 7" xfId="4061" xr:uid="{00000000-0005-0000-0000-000083090000}"/>
    <cellStyle name="Entrada 2 2 13 8" xfId="4062" xr:uid="{00000000-0005-0000-0000-000084090000}"/>
    <cellStyle name="Entrada 2 2 14" xfId="4063" xr:uid="{00000000-0005-0000-0000-000085090000}"/>
    <cellStyle name="Entrada 2 2 14 2" xfId="4064" xr:uid="{00000000-0005-0000-0000-000086090000}"/>
    <cellStyle name="Entrada 2 2 14 2 2" xfId="4065" xr:uid="{00000000-0005-0000-0000-000087090000}"/>
    <cellStyle name="Entrada 2 2 14 2 2 2" xfId="4066" xr:uid="{00000000-0005-0000-0000-000088090000}"/>
    <cellStyle name="Entrada 2 2 14 2 2 3" xfId="4067" xr:uid="{00000000-0005-0000-0000-000089090000}"/>
    <cellStyle name="Entrada 2 2 14 2 3" xfId="4068" xr:uid="{00000000-0005-0000-0000-00008A090000}"/>
    <cellStyle name="Entrada 2 2 14 2 4" xfId="4069" xr:uid="{00000000-0005-0000-0000-00008B090000}"/>
    <cellStyle name="Entrada 2 2 14 3" xfId="4070" xr:uid="{00000000-0005-0000-0000-00008C090000}"/>
    <cellStyle name="Entrada 2 2 14 3 2" xfId="4071" xr:uid="{00000000-0005-0000-0000-00008D090000}"/>
    <cellStyle name="Entrada 2 2 14 3 2 2" xfId="4072" xr:uid="{00000000-0005-0000-0000-00008E090000}"/>
    <cellStyle name="Entrada 2 2 14 3 2 3" xfId="4073" xr:uid="{00000000-0005-0000-0000-00008F090000}"/>
    <cellStyle name="Entrada 2 2 14 3 3" xfId="4074" xr:uid="{00000000-0005-0000-0000-000090090000}"/>
    <cellStyle name="Entrada 2 2 14 3 4" xfId="4075" xr:uid="{00000000-0005-0000-0000-000091090000}"/>
    <cellStyle name="Entrada 2 2 14 4" xfId="4076" xr:uid="{00000000-0005-0000-0000-000092090000}"/>
    <cellStyle name="Entrada 2 2 14 5" xfId="4077" xr:uid="{00000000-0005-0000-0000-000093090000}"/>
    <cellStyle name="Entrada 2 2 14 6" xfId="4078" xr:uid="{00000000-0005-0000-0000-000094090000}"/>
    <cellStyle name="Entrada 2 2 14 7" xfId="4079" xr:uid="{00000000-0005-0000-0000-000095090000}"/>
    <cellStyle name="Entrada 2 2 14 8" xfId="4080" xr:uid="{00000000-0005-0000-0000-000096090000}"/>
    <cellStyle name="Entrada 2 2 15" xfId="4081" xr:uid="{00000000-0005-0000-0000-000097090000}"/>
    <cellStyle name="Entrada 2 2 15 2" xfId="4082" xr:uid="{00000000-0005-0000-0000-000098090000}"/>
    <cellStyle name="Entrada 2 2 15 2 2" xfId="4083" xr:uid="{00000000-0005-0000-0000-000099090000}"/>
    <cellStyle name="Entrada 2 2 15 2 2 2" xfId="4084" xr:uid="{00000000-0005-0000-0000-00009A090000}"/>
    <cellStyle name="Entrada 2 2 15 2 2 3" xfId="4085" xr:uid="{00000000-0005-0000-0000-00009B090000}"/>
    <cellStyle name="Entrada 2 2 15 2 3" xfId="4086" xr:uid="{00000000-0005-0000-0000-00009C090000}"/>
    <cellStyle name="Entrada 2 2 15 2 4" xfId="4087" xr:uid="{00000000-0005-0000-0000-00009D090000}"/>
    <cellStyle name="Entrada 2 2 15 3" xfId="4088" xr:uid="{00000000-0005-0000-0000-00009E090000}"/>
    <cellStyle name="Entrada 2 2 15 3 2" xfId="4089" xr:uid="{00000000-0005-0000-0000-00009F090000}"/>
    <cellStyle name="Entrada 2 2 15 3 2 2" xfId="4090" xr:uid="{00000000-0005-0000-0000-0000A0090000}"/>
    <cellStyle name="Entrada 2 2 15 3 2 3" xfId="4091" xr:uid="{00000000-0005-0000-0000-0000A1090000}"/>
    <cellStyle name="Entrada 2 2 15 3 3" xfId="4092" xr:uid="{00000000-0005-0000-0000-0000A2090000}"/>
    <cellStyle name="Entrada 2 2 15 3 4" xfId="4093" xr:uid="{00000000-0005-0000-0000-0000A3090000}"/>
    <cellStyle name="Entrada 2 2 15 4" xfId="4094" xr:uid="{00000000-0005-0000-0000-0000A4090000}"/>
    <cellStyle name="Entrada 2 2 15 5" xfId="4095" xr:uid="{00000000-0005-0000-0000-0000A5090000}"/>
    <cellStyle name="Entrada 2 2 15 6" xfId="4096" xr:uid="{00000000-0005-0000-0000-0000A6090000}"/>
    <cellStyle name="Entrada 2 2 15 7" xfId="4097" xr:uid="{00000000-0005-0000-0000-0000A7090000}"/>
    <cellStyle name="Entrada 2 2 15 8" xfId="4098" xr:uid="{00000000-0005-0000-0000-0000A8090000}"/>
    <cellStyle name="Entrada 2 2 16" xfId="4099" xr:uid="{00000000-0005-0000-0000-0000A9090000}"/>
    <cellStyle name="Entrada 2 2 16 2" xfId="4100" xr:uid="{00000000-0005-0000-0000-0000AA090000}"/>
    <cellStyle name="Entrada 2 2 16 2 2" xfId="4101" xr:uid="{00000000-0005-0000-0000-0000AB090000}"/>
    <cellStyle name="Entrada 2 2 16 2 2 2" xfId="4102" xr:uid="{00000000-0005-0000-0000-0000AC090000}"/>
    <cellStyle name="Entrada 2 2 16 2 2 3" xfId="4103" xr:uid="{00000000-0005-0000-0000-0000AD090000}"/>
    <cellStyle name="Entrada 2 2 16 2 3" xfId="4104" xr:uid="{00000000-0005-0000-0000-0000AE090000}"/>
    <cellStyle name="Entrada 2 2 16 2 4" xfId="4105" xr:uid="{00000000-0005-0000-0000-0000AF090000}"/>
    <cellStyle name="Entrada 2 2 16 3" xfId="4106" xr:uid="{00000000-0005-0000-0000-0000B0090000}"/>
    <cellStyle name="Entrada 2 2 16 3 2" xfId="4107" xr:uid="{00000000-0005-0000-0000-0000B1090000}"/>
    <cellStyle name="Entrada 2 2 16 3 2 2" xfId="4108" xr:uid="{00000000-0005-0000-0000-0000B2090000}"/>
    <cellStyle name="Entrada 2 2 16 3 2 3" xfId="4109" xr:uid="{00000000-0005-0000-0000-0000B3090000}"/>
    <cellStyle name="Entrada 2 2 16 3 3" xfId="4110" xr:uid="{00000000-0005-0000-0000-0000B4090000}"/>
    <cellStyle name="Entrada 2 2 16 3 4" xfId="4111" xr:uid="{00000000-0005-0000-0000-0000B5090000}"/>
    <cellStyle name="Entrada 2 2 16 4" xfId="4112" xr:uid="{00000000-0005-0000-0000-0000B6090000}"/>
    <cellStyle name="Entrada 2 2 16 5" xfId="4113" xr:uid="{00000000-0005-0000-0000-0000B7090000}"/>
    <cellStyle name="Entrada 2 2 16 6" xfId="4114" xr:uid="{00000000-0005-0000-0000-0000B8090000}"/>
    <cellStyle name="Entrada 2 2 16 7" xfId="4115" xr:uid="{00000000-0005-0000-0000-0000B9090000}"/>
    <cellStyle name="Entrada 2 2 16 8" xfId="4116" xr:uid="{00000000-0005-0000-0000-0000BA090000}"/>
    <cellStyle name="Entrada 2 2 17" xfId="4117" xr:uid="{00000000-0005-0000-0000-0000BB090000}"/>
    <cellStyle name="Entrada 2 2 17 2" xfId="4118" xr:uid="{00000000-0005-0000-0000-0000BC090000}"/>
    <cellStyle name="Entrada 2 2 17 2 2" xfId="4119" xr:uid="{00000000-0005-0000-0000-0000BD090000}"/>
    <cellStyle name="Entrada 2 2 17 2 3" xfId="4120" xr:uid="{00000000-0005-0000-0000-0000BE090000}"/>
    <cellStyle name="Entrada 2 2 17 3" xfId="4121" xr:uid="{00000000-0005-0000-0000-0000BF090000}"/>
    <cellStyle name="Entrada 2 2 17 4" xfId="4122" xr:uid="{00000000-0005-0000-0000-0000C0090000}"/>
    <cellStyle name="Entrada 2 2 18" xfId="4123" xr:uid="{00000000-0005-0000-0000-0000C1090000}"/>
    <cellStyle name="Entrada 2 2 18 2" xfId="4124" xr:uid="{00000000-0005-0000-0000-0000C2090000}"/>
    <cellStyle name="Entrada 2 2 18 2 2" xfId="4125" xr:uid="{00000000-0005-0000-0000-0000C3090000}"/>
    <cellStyle name="Entrada 2 2 18 2 3" xfId="4126" xr:uid="{00000000-0005-0000-0000-0000C4090000}"/>
    <cellStyle name="Entrada 2 2 18 3" xfId="4127" xr:uid="{00000000-0005-0000-0000-0000C5090000}"/>
    <cellStyle name="Entrada 2 2 18 4" xfId="4128" xr:uid="{00000000-0005-0000-0000-0000C6090000}"/>
    <cellStyle name="Entrada 2 2 19" xfId="4129" xr:uid="{00000000-0005-0000-0000-0000C7090000}"/>
    <cellStyle name="Entrada 2 2 19 2" xfId="4130" xr:uid="{00000000-0005-0000-0000-0000C8090000}"/>
    <cellStyle name="Entrada 2 2 19 3" xfId="4131" xr:uid="{00000000-0005-0000-0000-0000C9090000}"/>
    <cellStyle name="Entrada 2 2 2" xfId="206" xr:uid="{00000000-0005-0000-0000-0000CA090000}"/>
    <cellStyle name="Entrada 2 2 2 2" xfId="207" xr:uid="{00000000-0005-0000-0000-0000CB090000}"/>
    <cellStyle name="Entrada 2 2 2 2 2" xfId="4132" xr:uid="{00000000-0005-0000-0000-0000CC090000}"/>
    <cellStyle name="Entrada 2 2 2 2 2 2" xfId="4133" xr:uid="{00000000-0005-0000-0000-0000CD090000}"/>
    <cellStyle name="Entrada 2 2 2 2 2 2 2" xfId="4134" xr:uid="{00000000-0005-0000-0000-0000CE090000}"/>
    <cellStyle name="Entrada 2 2 2 2 2 2 3" xfId="4135" xr:uid="{00000000-0005-0000-0000-0000CF090000}"/>
    <cellStyle name="Entrada 2 2 2 2 2 3" xfId="4136" xr:uid="{00000000-0005-0000-0000-0000D0090000}"/>
    <cellStyle name="Entrada 2 2 2 2 2 4" xfId="4137" xr:uid="{00000000-0005-0000-0000-0000D1090000}"/>
    <cellStyle name="Entrada 2 2 2 2 3" xfId="4138" xr:uid="{00000000-0005-0000-0000-0000D2090000}"/>
    <cellStyle name="Entrada 2 2 2 2 3 2" xfId="4139" xr:uid="{00000000-0005-0000-0000-0000D3090000}"/>
    <cellStyle name="Entrada 2 2 2 2 3 2 2" xfId="4140" xr:uid="{00000000-0005-0000-0000-0000D4090000}"/>
    <cellStyle name="Entrada 2 2 2 2 3 2 3" xfId="4141" xr:uid="{00000000-0005-0000-0000-0000D5090000}"/>
    <cellStyle name="Entrada 2 2 2 2 3 3" xfId="4142" xr:uid="{00000000-0005-0000-0000-0000D6090000}"/>
    <cellStyle name="Entrada 2 2 2 2 3 4" xfId="4143" xr:uid="{00000000-0005-0000-0000-0000D7090000}"/>
    <cellStyle name="Entrada 2 2 2 2 4" xfId="4144" xr:uid="{00000000-0005-0000-0000-0000D8090000}"/>
    <cellStyle name="Entrada 2 2 2 2 4 2" xfId="4145" xr:uid="{00000000-0005-0000-0000-0000D9090000}"/>
    <cellStyle name="Entrada 2 2 2 2 4 3" xfId="4146" xr:uid="{00000000-0005-0000-0000-0000DA090000}"/>
    <cellStyle name="Entrada 2 2 2 2 5" xfId="4147" xr:uid="{00000000-0005-0000-0000-0000DB090000}"/>
    <cellStyle name="Entrada 2 2 2 2 5 2" xfId="4148" xr:uid="{00000000-0005-0000-0000-0000DC090000}"/>
    <cellStyle name="Entrada 2 2 2 2 5 3" xfId="4149" xr:uid="{00000000-0005-0000-0000-0000DD090000}"/>
    <cellStyle name="Entrada 2 2 2 2 6" xfId="4150" xr:uid="{00000000-0005-0000-0000-0000DE090000}"/>
    <cellStyle name="Entrada 2 2 2 2 7" xfId="4151" xr:uid="{00000000-0005-0000-0000-0000DF090000}"/>
    <cellStyle name="Entrada 2 2 2 3" xfId="4152" xr:uid="{00000000-0005-0000-0000-0000E0090000}"/>
    <cellStyle name="Entrada 2 2 2 3 2" xfId="4153" xr:uid="{00000000-0005-0000-0000-0000E1090000}"/>
    <cellStyle name="Entrada 2 2 2 3 2 2" xfId="4154" xr:uid="{00000000-0005-0000-0000-0000E2090000}"/>
    <cellStyle name="Entrada 2 2 2 3 2 3" xfId="4155" xr:uid="{00000000-0005-0000-0000-0000E3090000}"/>
    <cellStyle name="Entrada 2 2 2 3 3" xfId="4156" xr:uid="{00000000-0005-0000-0000-0000E4090000}"/>
    <cellStyle name="Entrada 2 2 2 3 4" xfId="4157" xr:uid="{00000000-0005-0000-0000-0000E5090000}"/>
    <cellStyle name="Entrada 2 2 2 4" xfId="4158" xr:uid="{00000000-0005-0000-0000-0000E6090000}"/>
    <cellStyle name="Entrada 2 2 2 4 2" xfId="4159" xr:uid="{00000000-0005-0000-0000-0000E7090000}"/>
    <cellStyle name="Entrada 2 2 2 4 2 2" xfId="4160" xr:uid="{00000000-0005-0000-0000-0000E8090000}"/>
    <cellStyle name="Entrada 2 2 2 4 2 3" xfId="4161" xr:uid="{00000000-0005-0000-0000-0000E9090000}"/>
    <cellStyle name="Entrada 2 2 2 4 3" xfId="4162" xr:uid="{00000000-0005-0000-0000-0000EA090000}"/>
    <cellStyle name="Entrada 2 2 2 4 4" xfId="4163" xr:uid="{00000000-0005-0000-0000-0000EB090000}"/>
    <cellStyle name="Entrada 2 2 2 5" xfId="4164" xr:uid="{00000000-0005-0000-0000-0000EC090000}"/>
    <cellStyle name="Entrada 2 2 2 5 2" xfId="4165" xr:uid="{00000000-0005-0000-0000-0000ED090000}"/>
    <cellStyle name="Entrada 2 2 2 5 3" xfId="4166" xr:uid="{00000000-0005-0000-0000-0000EE090000}"/>
    <cellStyle name="Entrada 2 2 2 6" xfId="4167" xr:uid="{00000000-0005-0000-0000-0000EF090000}"/>
    <cellStyle name="Entrada 2 2 2 7" xfId="4168" xr:uid="{00000000-0005-0000-0000-0000F0090000}"/>
    <cellStyle name="Entrada 2 2 2 8" xfId="4169" xr:uid="{00000000-0005-0000-0000-0000F1090000}"/>
    <cellStyle name="Entrada 2 2 2 9" xfId="4170" xr:uid="{00000000-0005-0000-0000-0000F2090000}"/>
    <cellStyle name="Entrada 2 2 20" xfId="4171" xr:uid="{00000000-0005-0000-0000-0000F3090000}"/>
    <cellStyle name="Entrada 2 2 21" xfId="4172" xr:uid="{00000000-0005-0000-0000-0000F4090000}"/>
    <cellStyle name="Entrada 2 2 22" xfId="4173" xr:uid="{00000000-0005-0000-0000-0000F5090000}"/>
    <cellStyle name="Entrada 2 2 23" xfId="4174" xr:uid="{00000000-0005-0000-0000-0000F6090000}"/>
    <cellStyle name="Entrada 2 2 3" xfId="208" xr:uid="{00000000-0005-0000-0000-0000F7090000}"/>
    <cellStyle name="Entrada 2 2 3 2" xfId="4175" xr:uid="{00000000-0005-0000-0000-0000F8090000}"/>
    <cellStyle name="Entrada 2 2 3 2 2" xfId="4176" xr:uid="{00000000-0005-0000-0000-0000F9090000}"/>
    <cellStyle name="Entrada 2 2 3 2 2 2" xfId="4177" xr:uid="{00000000-0005-0000-0000-0000FA090000}"/>
    <cellStyle name="Entrada 2 2 3 2 2 3" xfId="4178" xr:uid="{00000000-0005-0000-0000-0000FB090000}"/>
    <cellStyle name="Entrada 2 2 3 2 3" xfId="4179" xr:uid="{00000000-0005-0000-0000-0000FC090000}"/>
    <cellStyle name="Entrada 2 2 3 2 4" xfId="4180" xr:uid="{00000000-0005-0000-0000-0000FD090000}"/>
    <cellStyle name="Entrada 2 2 3 3" xfId="4181" xr:uid="{00000000-0005-0000-0000-0000FE090000}"/>
    <cellStyle name="Entrada 2 2 3 3 2" xfId="4182" xr:uid="{00000000-0005-0000-0000-0000FF090000}"/>
    <cellStyle name="Entrada 2 2 3 3 2 2" xfId="4183" xr:uid="{00000000-0005-0000-0000-0000000A0000}"/>
    <cellStyle name="Entrada 2 2 3 3 2 3" xfId="4184" xr:uid="{00000000-0005-0000-0000-0000010A0000}"/>
    <cellStyle name="Entrada 2 2 3 3 3" xfId="4185" xr:uid="{00000000-0005-0000-0000-0000020A0000}"/>
    <cellStyle name="Entrada 2 2 3 3 4" xfId="4186" xr:uid="{00000000-0005-0000-0000-0000030A0000}"/>
    <cellStyle name="Entrada 2 2 3 4" xfId="4187" xr:uid="{00000000-0005-0000-0000-0000040A0000}"/>
    <cellStyle name="Entrada 2 2 3 4 2" xfId="4188" xr:uid="{00000000-0005-0000-0000-0000050A0000}"/>
    <cellStyle name="Entrada 2 2 3 4 3" xfId="4189" xr:uid="{00000000-0005-0000-0000-0000060A0000}"/>
    <cellStyle name="Entrada 2 2 3 5" xfId="4190" xr:uid="{00000000-0005-0000-0000-0000070A0000}"/>
    <cellStyle name="Entrada 2 2 3 6" xfId="4191" xr:uid="{00000000-0005-0000-0000-0000080A0000}"/>
    <cellStyle name="Entrada 2 2 3 7" xfId="4192" xr:uid="{00000000-0005-0000-0000-0000090A0000}"/>
    <cellStyle name="Entrada 2 2 3 8" xfId="4193" xr:uid="{00000000-0005-0000-0000-00000A0A0000}"/>
    <cellStyle name="Entrada 2 2 4" xfId="4194" xr:uid="{00000000-0005-0000-0000-00000B0A0000}"/>
    <cellStyle name="Entrada 2 2 4 2" xfId="4195" xr:uid="{00000000-0005-0000-0000-00000C0A0000}"/>
    <cellStyle name="Entrada 2 2 4 2 2" xfId="4196" xr:uid="{00000000-0005-0000-0000-00000D0A0000}"/>
    <cellStyle name="Entrada 2 2 4 2 2 2" xfId="4197" xr:uid="{00000000-0005-0000-0000-00000E0A0000}"/>
    <cellStyle name="Entrada 2 2 4 2 2 3" xfId="4198" xr:uid="{00000000-0005-0000-0000-00000F0A0000}"/>
    <cellStyle name="Entrada 2 2 4 2 3" xfId="4199" xr:uid="{00000000-0005-0000-0000-0000100A0000}"/>
    <cellStyle name="Entrada 2 2 4 2 4" xfId="4200" xr:uid="{00000000-0005-0000-0000-0000110A0000}"/>
    <cellStyle name="Entrada 2 2 4 3" xfId="4201" xr:uid="{00000000-0005-0000-0000-0000120A0000}"/>
    <cellStyle name="Entrada 2 2 4 3 2" xfId="4202" xr:uid="{00000000-0005-0000-0000-0000130A0000}"/>
    <cellStyle name="Entrada 2 2 4 3 2 2" xfId="4203" xr:uid="{00000000-0005-0000-0000-0000140A0000}"/>
    <cellStyle name="Entrada 2 2 4 3 2 3" xfId="4204" xr:uid="{00000000-0005-0000-0000-0000150A0000}"/>
    <cellStyle name="Entrada 2 2 4 3 3" xfId="4205" xr:uid="{00000000-0005-0000-0000-0000160A0000}"/>
    <cellStyle name="Entrada 2 2 4 3 4" xfId="4206" xr:uid="{00000000-0005-0000-0000-0000170A0000}"/>
    <cellStyle name="Entrada 2 2 4 4" xfId="4207" xr:uid="{00000000-0005-0000-0000-0000180A0000}"/>
    <cellStyle name="Entrada 2 2 4 5" xfId="4208" xr:uid="{00000000-0005-0000-0000-0000190A0000}"/>
    <cellStyle name="Entrada 2 2 4 6" xfId="4209" xr:uid="{00000000-0005-0000-0000-00001A0A0000}"/>
    <cellStyle name="Entrada 2 2 4 7" xfId="4210" xr:uid="{00000000-0005-0000-0000-00001B0A0000}"/>
    <cellStyle name="Entrada 2 2 4 8" xfId="4211" xr:uid="{00000000-0005-0000-0000-00001C0A0000}"/>
    <cellStyle name="Entrada 2 2 5" xfId="4212" xr:uid="{00000000-0005-0000-0000-00001D0A0000}"/>
    <cellStyle name="Entrada 2 2 5 2" xfId="4213" xr:uid="{00000000-0005-0000-0000-00001E0A0000}"/>
    <cellStyle name="Entrada 2 2 5 2 2" xfId="4214" xr:uid="{00000000-0005-0000-0000-00001F0A0000}"/>
    <cellStyle name="Entrada 2 2 5 2 2 2" xfId="4215" xr:uid="{00000000-0005-0000-0000-0000200A0000}"/>
    <cellStyle name="Entrada 2 2 5 2 2 3" xfId="4216" xr:uid="{00000000-0005-0000-0000-0000210A0000}"/>
    <cellStyle name="Entrada 2 2 5 2 3" xfId="4217" xr:uid="{00000000-0005-0000-0000-0000220A0000}"/>
    <cellStyle name="Entrada 2 2 5 2 4" xfId="4218" xr:uid="{00000000-0005-0000-0000-0000230A0000}"/>
    <cellStyle name="Entrada 2 2 5 3" xfId="4219" xr:uid="{00000000-0005-0000-0000-0000240A0000}"/>
    <cellStyle name="Entrada 2 2 5 3 2" xfId="4220" xr:uid="{00000000-0005-0000-0000-0000250A0000}"/>
    <cellStyle name="Entrada 2 2 5 3 2 2" xfId="4221" xr:uid="{00000000-0005-0000-0000-0000260A0000}"/>
    <cellStyle name="Entrada 2 2 5 3 2 3" xfId="4222" xr:uid="{00000000-0005-0000-0000-0000270A0000}"/>
    <cellStyle name="Entrada 2 2 5 3 3" xfId="4223" xr:uid="{00000000-0005-0000-0000-0000280A0000}"/>
    <cellStyle name="Entrada 2 2 5 3 4" xfId="4224" xr:uid="{00000000-0005-0000-0000-0000290A0000}"/>
    <cellStyle name="Entrada 2 2 5 4" xfId="4225" xr:uid="{00000000-0005-0000-0000-00002A0A0000}"/>
    <cellStyle name="Entrada 2 2 5 5" xfId="4226" xr:uid="{00000000-0005-0000-0000-00002B0A0000}"/>
    <cellStyle name="Entrada 2 2 5 6" xfId="4227" xr:uid="{00000000-0005-0000-0000-00002C0A0000}"/>
    <cellStyle name="Entrada 2 2 5 7" xfId="4228" xr:uid="{00000000-0005-0000-0000-00002D0A0000}"/>
    <cellStyle name="Entrada 2 2 5 8" xfId="4229" xr:uid="{00000000-0005-0000-0000-00002E0A0000}"/>
    <cellStyle name="Entrada 2 2 6" xfId="4230" xr:uid="{00000000-0005-0000-0000-00002F0A0000}"/>
    <cellStyle name="Entrada 2 2 6 2" xfId="4231" xr:uid="{00000000-0005-0000-0000-0000300A0000}"/>
    <cellStyle name="Entrada 2 2 6 2 2" xfId="4232" xr:uid="{00000000-0005-0000-0000-0000310A0000}"/>
    <cellStyle name="Entrada 2 2 6 2 2 2" xfId="4233" xr:uid="{00000000-0005-0000-0000-0000320A0000}"/>
    <cellStyle name="Entrada 2 2 6 2 2 3" xfId="4234" xr:uid="{00000000-0005-0000-0000-0000330A0000}"/>
    <cellStyle name="Entrada 2 2 6 2 3" xfId="4235" xr:uid="{00000000-0005-0000-0000-0000340A0000}"/>
    <cellStyle name="Entrada 2 2 6 2 4" xfId="4236" xr:uid="{00000000-0005-0000-0000-0000350A0000}"/>
    <cellStyle name="Entrada 2 2 6 3" xfId="4237" xr:uid="{00000000-0005-0000-0000-0000360A0000}"/>
    <cellStyle name="Entrada 2 2 6 3 2" xfId="4238" xr:uid="{00000000-0005-0000-0000-0000370A0000}"/>
    <cellStyle name="Entrada 2 2 6 3 2 2" xfId="4239" xr:uid="{00000000-0005-0000-0000-0000380A0000}"/>
    <cellStyle name="Entrada 2 2 6 3 2 3" xfId="4240" xr:uid="{00000000-0005-0000-0000-0000390A0000}"/>
    <cellStyle name="Entrada 2 2 6 3 3" xfId="4241" xr:uid="{00000000-0005-0000-0000-00003A0A0000}"/>
    <cellStyle name="Entrada 2 2 6 3 4" xfId="4242" xr:uid="{00000000-0005-0000-0000-00003B0A0000}"/>
    <cellStyle name="Entrada 2 2 6 4" xfId="4243" xr:uid="{00000000-0005-0000-0000-00003C0A0000}"/>
    <cellStyle name="Entrada 2 2 6 5" xfId="4244" xr:uid="{00000000-0005-0000-0000-00003D0A0000}"/>
    <cellStyle name="Entrada 2 2 6 6" xfId="4245" xr:uid="{00000000-0005-0000-0000-00003E0A0000}"/>
    <cellStyle name="Entrada 2 2 6 7" xfId="4246" xr:uid="{00000000-0005-0000-0000-00003F0A0000}"/>
    <cellStyle name="Entrada 2 2 6 8" xfId="4247" xr:uid="{00000000-0005-0000-0000-0000400A0000}"/>
    <cellStyle name="Entrada 2 2 7" xfId="4248" xr:uid="{00000000-0005-0000-0000-0000410A0000}"/>
    <cellStyle name="Entrada 2 2 7 2" xfId="4249" xr:uid="{00000000-0005-0000-0000-0000420A0000}"/>
    <cellStyle name="Entrada 2 2 7 2 2" xfId="4250" xr:uid="{00000000-0005-0000-0000-0000430A0000}"/>
    <cellStyle name="Entrada 2 2 7 2 2 2" xfId="4251" xr:uid="{00000000-0005-0000-0000-0000440A0000}"/>
    <cellStyle name="Entrada 2 2 7 2 2 3" xfId="4252" xr:uid="{00000000-0005-0000-0000-0000450A0000}"/>
    <cellStyle name="Entrada 2 2 7 2 3" xfId="4253" xr:uid="{00000000-0005-0000-0000-0000460A0000}"/>
    <cellStyle name="Entrada 2 2 7 2 4" xfId="4254" xr:uid="{00000000-0005-0000-0000-0000470A0000}"/>
    <cellStyle name="Entrada 2 2 7 3" xfId="4255" xr:uid="{00000000-0005-0000-0000-0000480A0000}"/>
    <cellStyle name="Entrada 2 2 7 3 2" xfId="4256" xr:uid="{00000000-0005-0000-0000-0000490A0000}"/>
    <cellStyle name="Entrada 2 2 7 3 2 2" xfId="4257" xr:uid="{00000000-0005-0000-0000-00004A0A0000}"/>
    <cellStyle name="Entrada 2 2 7 3 2 3" xfId="4258" xr:uid="{00000000-0005-0000-0000-00004B0A0000}"/>
    <cellStyle name="Entrada 2 2 7 3 3" xfId="4259" xr:uid="{00000000-0005-0000-0000-00004C0A0000}"/>
    <cellStyle name="Entrada 2 2 7 3 4" xfId="4260" xr:uid="{00000000-0005-0000-0000-00004D0A0000}"/>
    <cellStyle name="Entrada 2 2 7 4" xfId="4261" xr:uid="{00000000-0005-0000-0000-00004E0A0000}"/>
    <cellStyle name="Entrada 2 2 7 5" xfId="4262" xr:uid="{00000000-0005-0000-0000-00004F0A0000}"/>
    <cellStyle name="Entrada 2 2 7 6" xfId="4263" xr:uid="{00000000-0005-0000-0000-0000500A0000}"/>
    <cellStyle name="Entrada 2 2 7 7" xfId="4264" xr:uid="{00000000-0005-0000-0000-0000510A0000}"/>
    <cellStyle name="Entrada 2 2 7 8" xfId="4265" xr:uid="{00000000-0005-0000-0000-0000520A0000}"/>
    <cellStyle name="Entrada 2 2 8" xfId="4266" xr:uid="{00000000-0005-0000-0000-0000530A0000}"/>
    <cellStyle name="Entrada 2 2 8 2" xfId="4267" xr:uid="{00000000-0005-0000-0000-0000540A0000}"/>
    <cellStyle name="Entrada 2 2 8 2 2" xfId="4268" xr:uid="{00000000-0005-0000-0000-0000550A0000}"/>
    <cellStyle name="Entrada 2 2 8 2 2 2" xfId="4269" xr:uid="{00000000-0005-0000-0000-0000560A0000}"/>
    <cellStyle name="Entrada 2 2 8 2 2 3" xfId="4270" xr:uid="{00000000-0005-0000-0000-0000570A0000}"/>
    <cellStyle name="Entrada 2 2 8 2 3" xfId="4271" xr:uid="{00000000-0005-0000-0000-0000580A0000}"/>
    <cellStyle name="Entrada 2 2 8 2 4" xfId="4272" xr:uid="{00000000-0005-0000-0000-0000590A0000}"/>
    <cellStyle name="Entrada 2 2 8 3" xfId="4273" xr:uid="{00000000-0005-0000-0000-00005A0A0000}"/>
    <cellStyle name="Entrada 2 2 8 3 2" xfId="4274" xr:uid="{00000000-0005-0000-0000-00005B0A0000}"/>
    <cellStyle name="Entrada 2 2 8 3 2 2" xfId="4275" xr:uid="{00000000-0005-0000-0000-00005C0A0000}"/>
    <cellStyle name="Entrada 2 2 8 3 2 3" xfId="4276" xr:uid="{00000000-0005-0000-0000-00005D0A0000}"/>
    <cellStyle name="Entrada 2 2 8 3 3" xfId="4277" xr:uid="{00000000-0005-0000-0000-00005E0A0000}"/>
    <cellStyle name="Entrada 2 2 8 3 4" xfId="4278" xr:uid="{00000000-0005-0000-0000-00005F0A0000}"/>
    <cellStyle name="Entrada 2 2 8 4" xfId="4279" xr:uid="{00000000-0005-0000-0000-0000600A0000}"/>
    <cellStyle name="Entrada 2 2 8 5" xfId="4280" xr:uid="{00000000-0005-0000-0000-0000610A0000}"/>
    <cellStyle name="Entrada 2 2 8 6" xfId="4281" xr:uid="{00000000-0005-0000-0000-0000620A0000}"/>
    <cellStyle name="Entrada 2 2 8 7" xfId="4282" xr:uid="{00000000-0005-0000-0000-0000630A0000}"/>
    <cellStyle name="Entrada 2 2 8 8" xfId="4283" xr:uid="{00000000-0005-0000-0000-0000640A0000}"/>
    <cellStyle name="Entrada 2 2 9" xfId="4284" xr:uid="{00000000-0005-0000-0000-0000650A0000}"/>
    <cellStyle name="Entrada 2 2 9 2" xfId="4285" xr:uid="{00000000-0005-0000-0000-0000660A0000}"/>
    <cellStyle name="Entrada 2 2 9 2 2" xfId="4286" xr:uid="{00000000-0005-0000-0000-0000670A0000}"/>
    <cellStyle name="Entrada 2 2 9 2 2 2" xfId="4287" xr:uid="{00000000-0005-0000-0000-0000680A0000}"/>
    <cellStyle name="Entrada 2 2 9 2 2 3" xfId="4288" xr:uid="{00000000-0005-0000-0000-0000690A0000}"/>
    <cellStyle name="Entrada 2 2 9 2 3" xfId="4289" xr:uid="{00000000-0005-0000-0000-00006A0A0000}"/>
    <cellStyle name="Entrada 2 2 9 2 4" xfId="4290" xr:uid="{00000000-0005-0000-0000-00006B0A0000}"/>
    <cellStyle name="Entrada 2 2 9 3" xfId="4291" xr:uid="{00000000-0005-0000-0000-00006C0A0000}"/>
    <cellStyle name="Entrada 2 2 9 3 2" xfId="4292" xr:uid="{00000000-0005-0000-0000-00006D0A0000}"/>
    <cellStyle name="Entrada 2 2 9 3 2 2" xfId="4293" xr:uid="{00000000-0005-0000-0000-00006E0A0000}"/>
    <cellStyle name="Entrada 2 2 9 3 2 3" xfId="4294" xr:uid="{00000000-0005-0000-0000-00006F0A0000}"/>
    <cellStyle name="Entrada 2 2 9 3 3" xfId="4295" xr:uid="{00000000-0005-0000-0000-0000700A0000}"/>
    <cellStyle name="Entrada 2 2 9 3 4" xfId="4296" xr:uid="{00000000-0005-0000-0000-0000710A0000}"/>
    <cellStyle name="Entrada 2 2 9 4" xfId="4297" xr:uid="{00000000-0005-0000-0000-0000720A0000}"/>
    <cellStyle name="Entrada 2 2 9 5" xfId="4298" xr:uid="{00000000-0005-0000-0000-0000730A0000}"/>
    <cellStyle name="Entrada 2 2 9 6" xfId="4299" xr:uid="{00000000-0005-0000-0000-0000740A0000}"/>
    <cellStyle name="Entrada 2 2 9 7" xfId="4300" xr:uid="{00000000-0005-0000-0000-0000750A0000}"/>
    <cellStyle name="Entrada 2 2 9 8" xfId="4301" xr:uid="{00000000-0005-0000-0000-0000760A0000}"/>
    <cellStyle name="Entrada 2 20" xfId="4302" xr:uid="{00000000-0005-0000-0000-0000770A0000}"/>
    <cellStyle name="Entrada 2 20 2" xfId="4303" xr:uid="{00000000-0005-0000-0000-0000780A0000}"/>
    <cellStyle name="Entrada 2 20 3" xfId="4304" xr:uid="{00000000-0005-0000-0000-0000790A0000}"/>
    <cellStyle name="Entrada 2 21" xfId="4305" xr:uid="{00000000-0005-0000-0000-00007A0A0000}"/>
    <cellStyle name="Entrada 2 22" xfId="4306" xr:uid="{00000000-0005-0000-0000-00007B0A0000}"/>
    <cellStyle name="Entrada 2 23" xfId="4307" xr:uid="{00000000-0005-0000-0000-00007C0A0000}"/>
    <cellStyle name="Entrada 2 24" xfId="4308" xr:uid="{00000000-0005-0000-0000-00007D0A0000}"/>
    <cellStyle name="Entrada 2 3" xfId="209" xr:uid="{00000000-0005-0000-0000-00007E0A0000}"/>
    <cellStyle name="Entrada 2 3 2" xfId="210" xr:uid="{00000000-0005-0000-0000-00007F0A0000}"/>
    <cellStyle name="Entrada 2 3 2 2" xfId="4309" xr:uid="{00000000-0005-0000-0000-0000800A0000}"/>
    <cellStyle name="Entrada 2 3 2 2 2" xfId="4310" xr:uid="{00000000-0005-0000-0000-0000810A0000}"/>
    <cellStyle name="Entrada 2 3 2 2 2 2" xfId="4311" xr:uid="{00000000-0005-0000-0000-0000820A0000}"/>
    <cellStyle name="Entrada 2 3 2 2 2 3" xfId="4312" xr:uid="{00000000-0005-0000-0000-0000830A0000}"/>
    <cellStyle name="Entrada 2 3 2 2 3" xfId="4313" xr:uid="{00000000-0005-0000-0000-0000840A0000}"/>
    <cellStyle name="Entrada 2 3 2 2 4" xfId="4314" xr:uid="{00000000-0005-0000-0000-0000850A0000}"/>
    <cellStyle name="Entrada 2 3 2 3" xfId="4315" xr:uid="{00000000-0005-0000-0000-0000860A0000}"/>
    <cellStyle name="Entrada 2 3 2 3 2" xfId="4316" xr:uid="{00000000-0005-0000-0000-0000870A0000}"/>
    <cellStyle name="Entrada 2 3 2 3 2 2" xfId="4317" xr:uid="{00000000-0005-0000-0000-0000880A0000}"/>
    <cellStyle name="Entrada 2 3 2 3 2 3" xfId="4318" xr:uid="{00000000-0005-0000-0000-0000890A0000}"/>
    <cellStyle name="Entrada 2 3 2 3 3" xfId="4319" xr:uid="{00000000-0005-0000-0000-00008A0A0000}"/>
    <cellStyle name="Entrada 2 3 2 3 4" xfId="4320" xr:uid="{00000000-0005-0000-0000-00008B0A0000}"/>
    <cellStyle name="Entrada 2 3 2 4" xfId="4321" xr:uid="{00000000-0005-0000-0000-00008C0A0000}"/>
    <cellStyle name="Entrada 2 3 2 4 2" xfId="4322" xr:uid="{00000000-0005-0000-0000-00008D0A0000}"/>
    <cellStyle name="Entrada 2 3 2 4 3" xfId="4323" xr:uid="{00000000-0005-0000-0000-00008E0A0000}"/>
    <cellStyle name="Entrada 2 3 2 5" xfId="4324" xr:uid="{00000000-0005-0000-0000-00008F0A0000}"/>
    <cellStyle name="Entrada 2 3 2 5 2" xfId="4325" xr:uid="{00000000-0005-0000-0000-0000900A0000}"/>
    <cellStyle name="Entrada 2 3 2 5 3" xfId="4326" xr:uid="{00000000-0005-0000-0000-0000910A0000}"/>
    <cellStyle name="Entrada 2 3 2 6" xfId="4327" xr:uid="{00000000-0005-0000-0000-0000920A0000}"/>
    <cellStyle name="Entrada 2 3 2 7" xfId="4328" xr:uid="{00000000-0005-0000-0000-0000930A0000}"/>
    <cellStyle name="Entrada 2 3 3" xfId="1304" xr:uid="{00000000-0005-0000-0000-0000940A0000}"/>
    <cellStyle name="Entrada 2 3 3 2" xfId="4329" xr:uid="{00000000-0005-0000-0000-0000950A0000}"/>
    <cellStyle name="Entrada 2 3 3 2 2" xfId="4330" xr:uid="{00000000-0005-0000-0000-0000960A0000}"/>
    <cellStyle name="Entrada 2 3 3 2 3" xfId="4331" xr:uid="{00000000-0005-0000-0000-0000970A0000}"/>
    <cellStyle name="Entrada 2 3 3 3" xfId="4332" xr:uid="{00000000-0005-0000-0000-0000980A0000}"/>
    <cellStyle name="Entrada 2 3 3 4" xfId="4333" xr:uid="{00000000-0005-0000-0000-0000990A0000}"/>
    <cellStyle name="Entrada 2 3 4" xfId="4334" xr:uid="{00000000-0005-0000-0000-00009A0A0000}"/>
    <cellStyle name="Entrada 2 3 4 2" xfId="4335" xr:uid="{00000000-0005-0000-0000-00009B0A0000}"/>
    <cellStyle name="Entrada 2 3 4 2 2" xfId="4336" xr:uid="{00000000-0005-0000-0000-00009C0A0000}"/>
    <cellStyle name="Entrada 2 3 4 2 3" xfId="4337" xr:uid="{00000000-0005-0000-0000-00009D0A0000}"/>
    <cellStyle name="Entrada 2 3 4 3" xfId="4338" xr:uid="{00000000-0005-0000-0000-00009E0A0000}"/>
    <cellStyle name="Entrada 2 3 4 4" xfId="4339" xr:uid="{00000000-0005-0000-0000-00009F0A0000}"/>
    <cellStyle name="Entrada 2 3 5" xfId="4340" xr:uid="{00000000-0005-0000-0000-0000A00A0000}"/>
    <cellStyle name="Entrada 2 3 5 2" xfId="4341" xr:uid="{00000000-0005-0000-0000-0000A10A0000}"/>
    <cellStyle name="Entrada 2 3 5 3" xfId="4342" xr:uid="{00000000-0005-0000-0000-0000A20A0000}"/>
    <cellStyle name="Entrada 2 3 6" xfId="4343" xr:uid="{00000000-0005-0000-0000-0000A30A0000}"/>
    <cellStyle name="Entrada 2 3 7" xfId="4344" xr:uid="{00000000-0005-0000-0000-0000A40A0000}"/>
    <cellStyle name="Entrada 2 3 8" xfId="4345" xr:uid="{00000000-0005-0000-0000-0000A50A0000}"/>
    <cellStyle name="Entrada 2 3 9" xfId="4346" xr:uid="{00000000-0005-0000-0000-0000A60A0000}"/>
    <cellStyle name="Entrada 2 4" xfId="211" xr:uid="{00000000-0005-0000-0000-0000A70A0000}"/>
    <cellStyle name="Entrada 2 4 2" xfId="212" xr:uid="{00000000-0005-0000-0000-0000A80A0000}"/>
    <cellStyle name="Entrada 2 4 2 2" xfId="4347" xr:uid="{00000000-0005-0000-0000-0000A90A0000}"/>
    <cellStyle name="Entrada 2 4 2 2 2" xfId="4348" xr:uid="{00000000-0005-0000-0000-0000AA0A0000}"/>
    <cellStyle name="Entrada 2 4 2 2 2 2" xfId="4349" xr:uid="{00000000-0005-0000-0000-0000AB0A0000}"/>
    <cellStyle name="Entrada 2 4 2 2 2 3" xfId="4350" xr:uid="{00000000-0005-0000-0000-0000AC0A0000}"/>
    <cellStyle name="Entrada 2 4 2 2 3" xfId="4351" xr:uid="{00000000-0005-0000-0000-0000AD0A0000}"/>
    <cellStyle name="Entrada 2 4 2 2 4" xfId="4352" xr:uid="{00000000-0005-0000-0000-0000AE0A0000}"/>
    <cellStyle name="Entrada 2 4 2 3" xfId="4353" xr:uid="{00000000-0005-0000-0000-0000AF0A0000}"/>
    <cellStyle name="Entrada 2 4 2 3 2" xfId="4354" xr:uid="{00000000-0005-0000-0000-0000B00A0000}"/>
    <cellStyle name="Entrada 2 4 2 3 2 2" xfId="4355" xr:uid="{00000000-0005-0000-0000-0000B10A0000}"/>
    <cellStyle name="Entrada 2 4 2 3 2 3" xfId="4356" xr:uid="{00000000-0005-0000-0000-0000B20A0000}"/>
    <cellStyle name="Entrada 2 4 2 3 3" xfId="4357" xr:uid="{00000000-0005-0000-0000-0000B30A0000}"/>
    <cellStyle name="Entrada 2 4 2 3 4" xfId="4358" xr:uid="{00000000-0005-0000-0000-0000B40A0000}"/>
    <cellStyle name="Entrada 2 4 2 4" xfId="4359" xr:uid="{00000000-0005-0000-0000-0000B50A0000}"/>
    <cellStyle name="Entrada 2 4 2 4 2" xfId="4360" xr:uid="{00000000-0005-0000-0000-0000B60A0000}"/>
    <cellStyle name="Entrada 2 4 2 4 3" xfId="4361" xr:uid="{00000000-0005-0000-0000-0000B70A0000}"/>
    <cellStyle name="Entrada 2 4 2 5" xfId="4362" xr:uid="{00000000-0005-0000-0000-0000B80A0000}"/>
    <cellStyle name="Entrada 2 4 2 5 2" xfId="4363" xr:uid="{00000000-0005-0000-0000-0000B90A0000}"/>
    <cellStyle name="Entrada 2 4 2 5 3" xfId="4364" xr:uid="{00000000-0005-0000-0000-0000BA0A0000}"/>
    <cellStyle name="Entrada 2 4 2 6" xfId="4365" xr:uid="{00000000-0005-0000-0000-0000BB0A0000}"/>
    <cellStyle name="Entrada 2 4 2 7" xfId="4366" xr:uid="{00000000-0005-0000-0000-0000BC0A0000}"/>
    <cellStyle name="Entrada 2 4 3" xfId="4367" xr:uid="{00000000-0005-0000-0000-0000BD0A0000}"/>
    <cellStyle name="Entrada 2 4 3 2" xfId="4368" xr:uid="{00000000-0005-0000-0000-0000BE0A0000}"/>
    <cellStyle name="Entrada 2 4 3 2 2" xfId="4369" xr:uid="{00000000-0005-0000-0000-0000BF0A0000}"/>
    <cellStyle name="Entrada 2 4 3 2 3" xfId="4370" xr:uid="{00000000-0005-0000-0000-0000C00A0000}"/>
    <cellStyle name="Entrada 2 4 3 3" xfId="4371" xr:uid="{00000000-0005-0000-0000-0000C10A0000}"/>
    <cellStyle name="Entrada 2 4 3 4" xfId="4372" xr:uid="{00000000-0005-0000-0000-0000C20A0000}"/>
    <cellStyle name="Entrada 2 4 4" xfId="4373" xr:uid="{00000000-0005-0000-0000-0000C30A0000}"/>
    <cellStyle name="Entrada 2 4 4 2" xfId="4374" xr:uid="{00000000-0005-0000-0000-0000C40A0000}"/>
    <cellStyle name="Entrada 2 4 4 2 2" xfId="4375" xr:uid="{00000000-0005-0000-0000-0000C50A0000}"/>
    <cellStyle name="Entrada 2 4 4 2 3" xfId="4376" xr:uid="{00000000-0005-0000-0000-0000C60A0000}"/>
    <cellStyle name="Entrada 2 4 4 3" xfId="4377" xr:uid="{00000000-0005-0000-0000-0000C70A0000}"/>
    <cellStyle name="Entrada 2 4 4 4" xfId="4378" xr:uid="{00000000-0005-0000-0000-0000C80A0000}"/>
    <cellStyle name="Entrada 2 4 5" xfId="4379" xr:uid="{00000000-0005-0000-0000-0000C90A0000}"/>
    <cellStyle name="Entrada 2 4 5 2" xfId="4380" xr:uid="{00000000-0005-0000-0000-0000CA0A0000}"/>
    <cellStyle name="Entrada 2 4 5 3" xfId="4381" xr:uid="{00000000-0005-0000-0000-0000CB0A0000}"/>
    <cellStyle name="Entrada 2 4 6" xfId="4382" xr:uid="{00000000-0005-0000-0000-0000CC0A0000}"/>
    <cellStyle name="Entrada 2 4 7" xfId="4383" xr:uid="{00000000-0005-0000-0000-0000CD0A0000}"/>
    <cellStyle name="Entrada 2 4 8" xfId="4384" xr:uid="{00000000-0005-0000-0000-0000CE0A0000}"/>
    <cellStyle name="Entrada 2 4 9" xfId="4385" xr:uid="{00000000-0005-0000-0000-0000CF0A0000}"/>
    <cellStyle name="Entrada 2 5" xfId="213" xr:uid="{00000000-0005-0000-0000-0000D00A0000}"/>
    <cellStyle name="Entrada 2 5 2" xfId="4386" xr:uid="{00000000-0005-0000-0000-0000D10A0000}"/>
    <cellStyle name="Entrada 2 5 2 2" xfId="4387" xr:uid="{00000000-0005-0000-0000-0000D20A0000}"/>
    <cellStyle name="Entrada 2 5 2 2 2" xfId="4388" xr:uid="{00000000-0005-0000-0000-0000D30A0000}"/>
    <cellStyle name="Entrada 2 5 2 2 3" xfId="4389" xr:uid="{00000000-0005-0000-0000-0000D40A0000}"/>
    <cellStyle name="Entrada 2 5 2 3" xfId="4390" xr:uid="{00000000-0005-0000-0000-0000D50A0000}"/>
    <cellStyle name="Entrada 2 5 2 4" xfId="4391" xr:uid="{00000000-0005-0000-0000-0000D60A0000}"/>
    <cellStyle name="Entrada 2 5 3" xfId="4392" xr:uid="{00000000-0005-0000-0000-0000D70A0000}"/>
    <cellStyle name="Entrada 2 5 3 2" xfId="4393" xr:uid="{00000000-0005-0000-0000-0000D80A0000}"/>
    <cellStyle name="Entrada 2 5 3 2 2" xfId="4394" xr:uid="{00000000-0005-0000-0000-0000D90A0000}"/>
    <cellStyle name="Entrada 2 5 3 2 3" xfId="4395" xr:uid="{00000000-0005-0000-0000-0000DA0A0000}"/>
    <cellStyle name="Entrada 2 5 3 3" xfId="4396" xr:uid="{00000000-0005-0000-0000-0000DB0A0000}"/>
    <cellStyle name="Entrada 2 5 3 4" xfId="4397" xr:uid="{00000000-0005-0000-0000-0000DC0A0000}"/>
    <cellStyle name="Entrada 2 5 4" xfId="4398" xr:uid="{00000000-0005-0000-0000-0000DD0A0000}"/>
    <cellStyle name="Entrada 2 5 4 2" xfId="4399" xr:uid="{00000000-0005-0000-0000-0000DE0A0000}"/>
    <cellStyle name="Entrada 2 5 4 3" xfId="4400" xr:uid="{00000000-0005-0000-0000-0000DF0A0000}"/>
    <cellStyle name="Entrada 2 5 5" xfId="4401" xr:uid="{00000000-0005-0000-0000-0000E00A0000}"/>
    <cellStyle name="Entrada 2 5 6" xfId="4402" xr:uid="{00000000-0005-0000-0000-0000E10A0000}"/>
    <cellStyle name="Entrada 2 5 7" xfId="4403" xr:uid="{00000000-0005-0000-0000-0000E20A0000}"/>
    <cellStyle name="Entrada 2 5 8" xfId="4404" xr:uid="{00000000-0005-0000-0000-0000E30A0000}"/>
    <cellStyle name="Entrada 2 6" xfId="706" xr:uid="{00000000-0005-0000-0000-0000E40A0000}"/>
    <cellStyle name="Entrada 2 6 2" xfId="4405" xr:uid="{00000000-0005-0000-0000-0000E50A0000}"/>
    <cellStyle name="Entrada 2 6 2 2" xfId="4406" xr:uid="{00000000-0005-0000-0000-0000E60A0000}"/>
    <cellStyle name="Entrada 2 6 2 2 2" xfId="4407" xr:uid="{00000000-0005-0000-0000-0000E70A0000}"/>
    <cellStyle name="Entrada 2 6 2 2 3" xfId="4408" xr:uid="{00000000-0005-0000-0000-0000E80A0000}"/>
    <cellStyle name="Entrada 2 6 2 3" xfId="4409" xr:uid="{00000000-0005-0000-0000-0000E90A0000}"/>
    <cellStyle name="Entrada 2 6 2 4" xfId="4410" xr:uid="{00000000-0005-0000-0000-0000EA0A0000}"/>
    <cellStyle name="Entrada 2 6 3" xfId="4411" xr:uid="{00000000-0005-0000-0000-0000EB0A0000}"/>
    <cellStyle name="Entrada 2 6 3 2" xfId="4412" xr:uid="{00000000-0005-0000-0000-0000EC0A0000}"/>
    <cellStyle name="Entrada 2 6 3 2 2" xfId="4413" xr:uid="{00000000-0005-0000-0000-0000ED0A0000}"/>
    <cellStyle name="Entrada 2 6 3 2 3" xfId="4414" xr:uid="{00000000-0005-0000-0000-0000EE0A0000}"/>
    <cellStyle name="Entrada 2 6 3 3" xfId="4415" xr:uid="{00000000-0005-0000-0000-0000EF0A0000}"/>
    <cellStyle name="Entrada 2 6 3 4" xfId="4416" xr:uid="{00000000-0005-0000-0000-0000F00A0000}"/>
    <cellStyle name="Entrada 2 6 4" xfId="4417" xr:uid="{00000000-0005-0000-0000-0000F10A0000}"/>
    <cellStyle name="Entrada 2 6 5" xfId="4418" xr:uid="{00000000-0005-0000-0000-0000F20A0000}"/>
    <cellStyle name="Entrada 2 6 6" xfId="4419" xr:uid="{00000000-0005-0000-0000-0000F30A0000}"/>
    <cellStyle name="Entrada 2 6 7" xfId="4420" xr:uid="{00000000-0005-0000-0000-0000F40A0000}"/>
    <cellStyle name="Entrada 2 6 8" xfId="4421" xr:uid="{00000000-0005-0000-0000-0000F50A0000}"/>
    <cellStyle name="Entrada 2 7" xfId="4422" xr:uid="{00000000-0005-0000-0000-0000F60A0000}"/>
    <cellStyle name="Entrada 2 7 2" xfId="4423" xr:uid="{00000000-0005-0000-0000-0000F70A0000}"/>
    <cellStyle name="Entrada 2 7 2 2" xfId="4424" xr:uid="{00000000-0005-0000-0000-0000F80A0000}"/>
    <cellStyle name="Entrada 2 7 2 2 2" xfId="4425" xr:uid="{00000000-0005-0000-0000-0000F90A0000}"/>
    <cellStyle name="Entrada 2 7 2 2 3" xfId="4426" xr:uid="{00000000-0005-0000-0000-0000FA0A0000}"/>
    <cellStyle name="Entrada 2 7 2 3" xfId="4427" xr:uid="{00000000-0005-0000-0000-0000FB0A0000}"/>
    <cellStyle name="Entrada 2 7 2 4" xfId="4428" xr:uid="{00000000-0005-0000-0000-0000FC0A0000}"/>
    <cellStyle name="Entrada 2 7 3" xfId="4429" xr:uid="{00000000-0005-0000-0000-0000FD0A0000}"/>
    <cellStyle name="Entrada 2 7 3 2" xfId="4430" xr:uid="{00000000-0005-0000-0000-0000FE0A0000}"/>
    <cellStyle name="Entrada 2 7 3 2 2" xfId="4431" xr:uid="{00000000-0005-0000-0000-0000FF0A0000}"/>
    <cellStyle name="Entrada 2 7 3 2 3" xfId="4432" xr:uid="{00000000-0005-0000-0000-0000000B0000}"/>
    <cellStyle name="Entrada 2 7 3 3" xfId="4433" xr:uid="{00000000-0005-0000-0000-0000010B0000}"/>
    <cellStyle name="Entrada 2 7 3 4" xfId="4434" xr:uid="{00000000-0005-0000-0000-0000020B0000}"/>
    <cellStyle name="Entrada 2 7 4" xfId="4435" xr:uid="{00000000-0005-0000-0000-0000030B0000}"/>
    <cellStyle name="Entrada 2 7 5" xfId="4436" xr:uid="{00000000-0005-0000-0000-0000040B0000}"/>
    <cellStyle name="Entrada 2 7 6" xfId="4437" xr:uid="{00000000-0005-0000-0000-0000050B0000}"/>
    <cellStyle name="Entrada 2 7 7" xfId="4438" xr:uid="{00000000-0005-0000-0000-0000060B0000}"/>
    <cellStyle name="Entrada 2 7 8" xfId="4439" xr:uid="{00000000-0005-0000-0000-0000070B0000}"/>
    <cellStyle name="Entrada 2 8" xfId="4440" xr:uid="{00000000-0005-0000-0000-0000080B0000}"/>
    <cellStyle name="Entrada 2 8 2" xfId="4441" xr:uid="{00000000-0005-0000-0000-0000090B0000}"/>
    <cellStyle name="Entrada 2 8 2 2" xfId="4442" xr:uid="{00000000-0005-0000-0000-00000A0B0000}"/>
    <cellStyle name="Entrada 2 8 2 2 2" xfId="4443" xr:uid="{00000000-0005-0000-0000-00000B0B0000}"/>
    <cellStyle name="Entrada 2 8 2 2 3" xfId="4444" xr:uid="{00000000-0005-0000-0000-00000C0B0000}"/>
    <cellStyle name="Entrada 2 8 2 3" xfId="4445" xr:uid="{00000000-0005-0000-0000-00000D0B0000}"/>
    <cellStyle name="Entrada 2 8 2 4" xfId="4446" xr:uid="{00000000-0005-0000-0000-00000E0B0000}"/>
    <cellStyle name="Entrada 2 8 3" xfId="4447" xr:uid="{00000000-0005-0000-0000-00000F0B0000}"/>
    <cellStyle name="Entrada 2 8 3 2" xfId="4448" xr:uid="{00000000-0005-0000-0000-0000100B0000}"/>
    <cellStyle name="Entrada 2 8 3 2 2" xfId="4449" xr:uid="{00000000-0005-0000-0000-0000110B0000}"/>
    <cellStyle name="Entrada 2 8 3 2 3" xfId="4450" xr:uid="{00000000-0005-0000-0000-0000120B0000}"/>
    <cellStyle name="Entrada 2 8 3 3" xfId="4451" xr:uid="{00000000-0005-0000-0000-0000130B0000}"/>
    <cellStyle name="Entrada 2 8 3 4" xfId="4452" xr:uid="{00000000-0005-0000-0000-0000140B0000}"/>
    <cellStyle name="Entrada 2 8 4" xfId="4453" xr:uid="{00000000-0005-0000-0000-0000150B0000}"/>
    <cellStyle name="Entrada 2 8 5" xfId="4454" xr:uid="{00000000-0005-0000-0000-0000160B0000}"/>
    <cellStyle name="Entrada 2 8 6" xfId="4455" xr:uid="{00000000-0005-0000-0000-0000170B0000}"/>
    <cellStyle name="Entrada 2 8 7" xfId="4456" xr:uid="{00000000-0005-0000-0000-0000180B0000}"/>
    <cellStyle name="Entrada 2 8 8" xfId="4457" xr:uid="{00000000-0005-0000-0000-0000190B0000}"/>
    <cellStyle name="Entrada 2 9" xfId="4458" xr:uid="{00000000-0005-0000-0000-00001A0B0000}"/>
    <cellStyle name="Entrada 2 9 2" xfId="4459" xr:uid="{00000000-0005-0000-0000-00001B0B0000}"/>
    <cellStyle name="Entrada 2 9 2 2" xfId="4460" xr:uid="{00000000-0005-0000-0000-00001C0B0000}"/>
    <cellStyle name="Entrada 2 9 2 2 2" xfId="4461" xr:uid="{00000000-0005-0000-0000-00001D0B0000}"/>
    <cellStyle name="Entrada 2 9 2 2 3" xfId="4462" xr:uid="{00000000-0005-0000-0000-00001E0B0000}"/>
    <cellStyle name="Entrada 2 9 2 3" xfId="4463" xr:uid="{00000000-0005-0000-0000-00001F0B0000}"/>
    <cellStyle name="Entrada 2 9 2 4" xfId="4464" xr:uid="{00000000-0005-0000-0000-0000200B0000}"/>
    <cellStyle name="Entrada 2 9 3" xfId="4465" xr:uid="{00000000-0005-0000-0000-0000210B0000}"/>
    <cellStyle name="Entrada 2 9 3 2" xfId="4466" xr:uid="{00000000-0005-0000-0000-0000220B0000}"/>
    <cellStyle name="Entrada 2 9 3 2 2" xfId="4467" xr:uid="{00000000-0005-0000-0000-0000230B0000}"/>
    <cellStyle name="Entrada 2 9 3 2 3" xfId="4468" xr:uid="{00000000-0005-0000-0000-0000240B0000}"/>
    <cellStyle name="Entrada 2 9 3 3" xfId="4469" xr:uid="{00000000-0005-0000-0000-0000250B0000}"/>
    <cellStyle name="Entrada 2 9 3 4" xfId="4470" xr:uid="{00000000-0005-0000-0000-0000260B0000}"/>
    <cellStyle name="Entrada 2 9 4" xfId="4471" xr:uid="{00000000-0005-0000-0000-0000270B0000}"/>
    <cellStyle name="Entrada 2 9 5" xfId="4472" xr:uid="{00000000-0005-0000-0000-0000280B0000}"/>
    <cellStyle name="Entrada 2 9 6" xfId="4473" xr:uid="{00000000-0005-0000-0000-0000290B0000}"/>
    <cellStyle name="Entrada 2 9 7" xfId="4474" xr:uid="{00000000-0005-0000-0000-00002A0B0000}"/>
    <cellStyle name="Entrada 2 9 8" xfId="4475" xr:uid="{00000000-0005-0000-0000-00002B0B0000}"/>
    <cellStyle name="Entrada 20" xfId="910" xr:uid="{00000000-0005-0000-0000-00002C0B0000}"/>
    <cellStyle name="Entrada 21" xfId="911" xr:uid="{00000000-0005-0000-0000-00002D0B0000}"/>
    <cellStyle name="Entrada 22" xfId="912" xr:uid="{00000000-0005-0000-0000-00002E0B0000}"/>
    <cellStyle name="Entrada 23" xfId="913" xr:uid="{00000000-0005-0000-0000-00002F0B0000}"/>
    <cellStyle name="Entrada 24" xfId="914" xr:uid="{00000000-0005-0000-0000-0000300B0000}"/>
    <cellStyle name="Entrada 25" xfId="915" xr:uid="{00000000-0005-0000-0000-0000310B0000}"/>
    <cellStyle name="Entrada 26" xfId="916" xr:uid="{00000000-0005-0000-0000-0000320B0000}"/>
    <cellStyle name="Entrada 27" xfId="917" xr:uid="{00000000-0005-0000-0000-0000330B0000}"/>
    <cellStyle name="Entrada 28" xfId="918" xr:uid="{00000000-0005-0000-0000-0000340B0000}"/>
    <cellStyle name="Entrada 29" xfId="919" xr:uid="{00000000-0005-0000-0000-0000350B0000}"/>
    <cellStyle name="Entrada 3" xfId="920" xr:uid="{00000000-0005-0000-0000-0000360B0000}"/>
    <cellStyle name="Entrada 30" xfId="921" xr:uid="{00000000-0005-0000-0000-0000370B0000}"/>
    <cellStyle name="Entrada 31" xfId="922" xr:uid="{00000000-0005-0000-0000-0000380B0000}"/>
    <cellStyle name="Entrada 32" xfId="923" xr:uid="{00000000-0005-0000-0000-0000390B0000}"/>
    <cellStyle name="Entrada 33" xfId="924" xr:uid="{00000000-0005-0000-0000-00003A0B0000}"/>
    <cellStyle name="Entrada 34" xfId="925" xr:uid="{00000000-0005-0000-0000-00003B0B0000}"/>
    <cellStyle name="Entrada 35" xfId="926" xr:uid="{00000000-0005-0000-0000-00003C0B0000}"/>
    <cellStyle name="Entrada 36" xfId="927" xr:uid="{00000000-0005-0000-0000-00003D0B0000}"/>
    <cellStyle name="Entrada 37" xfId="928" xr:uid="{00000000-0005-0000-0000-00003E0B0000}"/>
    <cellStyle name="Entrada 38" xfId="929" xr:uid="{00000000-0005-0000-0000-00003F0B0000}"/>
    <cellStyle name="Entrada 39" xfId="930" xr:uid="{00000000-0005-0000-0000-0000400B0000}"/>
    <cellStyle name="Entrada 4" xfId="931" xr:uid="{00000000-0005-0000-0000-0000410B0000}"/>
    <cellStyle name="Entrada 40" xfId="932" xr:uid="{00000000-0005-0000-0000-0000420B0000}"/>
    <cellStyle name="Entrada 41" xfId="933" xr:uid="{00000000-0005-0000-0000-0000430B0000}"/>
    <cellStyle name="Entrada 42" xfId="934" xr:uid="{00000000-0005-0000-0000-0000440B0000}"/>
    <cellStyle name="Entrada 43" xfId="935" xr:uid="{00000000-0005-0000-0000-0000450B0000}"/>
    <cellStyle name="Entrada 44" xfId="936" xr:uid="{00000000-0005-0000-0000-0000460B0000}"/>
    <cellStyle name="Entrada 45" xfId="937" xr:uid="{00000000-0005-0000-0000-0000470B0000}"/>
    <cellStyle name="Entrada 46" xfId="938" xr:uid="{00000000-0005-0000-0000-0000480B0000}"/>
    <cellStyle name="Entrada 47" xfId="939" xr:uid="{00000000-0005-0000-0000-0000490B0000}"/>
    <cellStyle name="Entrada 48" xfId="940" xr:uid="{00000000-0005-0000-0000-00004A0B0000}"/>
    <cellStyle name="Entrada 49" xfId="941" xr:uid="{00000000-0005-0000-0000-00004B0B0000}"/>
    <cellStyle name="Entrada 5" xfId="942" xr:uid="{00000000-0005-0000-0000-00004C0B0000}"/>
    <cellStyle name="Entrada 50" xfId="943" xr:uid="{00000000-0005-0000-0000-00004D0B0000}"/>
    <cellStyle name="Entrada 51" xfId="944" xr:uid="{00000000-0005-0000-0000-00004E0B0000}"/>
    <cellStyle name="Entrada 52" xfId="945" xr:uid="{00000000-0005-0000-0000-00004F0B0000}"/>
    <cellStyle name="Entrada 53" xfId="1314" xr:uid="{00000000-0005-0000-0000-0000500B0000}"/>
    <cellStyle name="Entrada 54" xfId="1359" xr:uid="{00000000-0005-0000-0000-0000510B0000}"/>
    <cellStyle name="Entrada 6" xfId="946" xr:uid="{00000000-0005-0000-0000-0000520B0000}"/>
    <cellStyle name="Entrada 7" xfId="947" xr:uid="{00000000-0005-0000-0000-0000530B0000}"/>
    <cellStyle name="Entrada 8" xfId="948" xr:uid="{00000000-0005-0000-0000-0000540B0000}"/>
    <cellStyle name="Entrada 9" xfId="949" xr:uid="{00000000-0005-0000-0000-0000550B0000}"/>
    <cellStyle name="Estilo 1" xfId="214" xr:uid="{00000000-0005-0000-0000-0000560B0000}"/>
    <cellStyle name="Estilo 1 2" xfId="215" xr:uid="{00000000-0005-0000-0000-0000570B0000}"/>
    <cellStyle name="Euro" xfId="216" xr:uid="{00000000-0005-0000-0000-0000580B0000}"/>
    <cellStyle name="Euro 2" xfId="217" xr:uid="{00000000-0005-0000-0000-0000590B0000}"/>
    <cellStyle name="Euro 2 2" xfId="218" xr:uid="{00000000-0005-0000-0000-00005A0B0000}"/>
    <cellStyle name="Euro 2 3" xfId="4476" xr:uid="{00000000-0005-0000-0000-00005B0B0000}"/>
    <cellStyle name="Euro 3" xfId="219" xr:uid="{00000000-0005-0000-0000-00005C0B0000}"/>
    <cellStyle name="Euro 3 2" xfId="220" xr:uid="{00000000-0005-0000-0000-00005D0B0000}"/>
    <cellStyle name="Euro 4" xfId="950" xr:uid="{00000000-0005-0000-0000-00005E0B0000}"/>
    <cellStyle name="Euro_ANEXO-2" xfId="221" xr:uid="{00000000-0005-0000-0000-00005F0B0000}"/>
    <cellStyle name="Explanatory Text" xfId="222" xr:uid="{00000000-0005-0000-0000-0000600B0000}"/>
    <cellStyle name="Explanatory Text 2" xfId="1406" xr:uid="{00000000-0005-0000-0000-0000610B0000}"/>
    <cellStyle name="Explanatory Text 3" xfId="725" xr:uid="{00000000-0005-0000-0000-0000620B0000}"/>
    <cellStyle name="Fecha" xfId="4477" xr:uid="{00000000-0005-0000-0000-0000630B0000}"/>
    <cellStyle name="FIJO" xfId="4478" xr:uid="{00000000-0005-0000-0000-0000640B0000}"/>
    <cellStyle name="FINANCIERO" xfId="4479" xr:uid="{00000000-0005-0000-0000-0000650B0000}"/>
    <cellStyle name="Fixed" xfId="223" xr:uid="{00000000-0005-0000-0000-0000660B0000}"/>
    <cellStyle name="Fixed 2" xfId="224" xr:uid="{00000000-0005-0000-0000-0000670B0000}"/>
    <cellStyle name="Fixed 2 2" xfId="225" xr:uid="{00000000-0005-0000-0000-0000680B0000}"/>
    <cellStyle name="Fixed 3" xfId="226" xr:uid="{00000000-0005-0000-0000-0000690B0000}"/>
    <cellStyle name="Good" xfId="227" xr:uid="{00000000-0005-0000-0000-00006A0B0000}"/>
    <cellStyle name="Heading 1" xfId="228" xr:uid="{00000000-0005-0000-0000-00006B0B0000}"/>
    <cellStyle name="Heading 1 2" xfId="229" xr:uid="{00000000-0005-0000-0000-00006C0B0000}"/>
    <cellStyle name="Heading 1 2 2" xfId="1408" xr:uid="{00000000-0005-0000-0000-00006D0B0000}"/>
    <cellStyle name="Heading 1 3" xfId="230" xr:uid="{00000000-0005-0000-0000-00006E0B0000}"/>
    <cellStyle name="Heading 2" xfId="231" xr:uid="{00000000-0005-0000-0000-00006F0B0000}"/>
    <cellStyle name="Heading 2 2" xfId="232" xr:uid="{00000000-0005-0000-0000-0000700B0000}"/>
    <cellStyle name="Heading 2 2 2" xfId="1409" xr:uid="{00000000-0005-0000-0000-0000710B0000}"/>
    <cellStyle name="Heading 2 3" xfId="233" xr:uid="{00000000-0005-0000-0000-0000720B0000}"/>
    <cellStyle name="Heading 2 4" xfId="720" xr:uid="{00000000-0005-0000-0000-0000730B0000}"/>
    <cellStyle name="Heading 3" xfId="234" xr:uid="{00000000-0005-0000-0000-0000740B0000}"/>
    <cellStyle name="Heading 3 2" xfId="1410" xr:uid="{00000000-0005-0000-0000-0000750B0000}"/>
    <cellStyle name="Heading 3 2 2" xfId="4480" xr:uid="{00000000-0005-0000-0000-0000760B0000}"/>
    <cellStyle name="Heading 3 2 3" xfId="4481" xr:uid="{00000000-0005-0000-0000-0000770B0000}"/>
    <cellStyle name="Heading 3 3" xfId="721" xr:uid="{00000000-0005-0000-0000-0000780B0000}"/>
    <cellStyle name="Heading 4" xfId="235" xr:uid="{00000000-0005-0000-0000-0000790B0000}"/>
    <cellStyle name="Heading1" xfId="4482" xr:uid="{00000000-0005-0000-0000-00007A0B0000}"/>
    <cellStyle name="Heading2" xfId="4483" xr:uid="{00000000-0005-0000-0000-00007B0B0000}"/>
    <cellStyle name="Hipervínculo 2" xfId="236" xr:uid="{00000000-0005-0000-0000-00007C0B0000}"/>
    <cellStyle name="Hipervínculo 2 2" xfId="1307" xr:uid="{00000000-0005-0000-0000-00007D0B0000}"/>
    <cellStyle name="Hipervínculo 2 3" xfId="4484" xr:uid="{00000000-0005-0000-0000-00007E0B0000}"/>
    <cellStyle name="Hipervínculo 3" xfId="1493" xr:uid="{00000000-0005-0000-0000-00007F0B0000}"/>
    <cellStyle name="Hipervínculo 4" xfId="4485" xr:uid="{00000000-0005-0000-0000-0000800B0000}"/>
    <cellStyle name="Hipervínculo 5" xfId="4486" xr:uid="{00000000-0005-0000-0000-0000810B0000}"/>
    <cellStyle name="Incorrecto 2" xfId="237" xr:uid="{00000000-0005-0000-0000-0000820B0000}"/>
    <cellStyle name="Incorrecto 2 2" xfId="707" xr:uid="{00000000-0005-0000-0000-0000830B0000}"/>
    <cellStyle name="Incorrecto 3" xfId="1313" xr:uid="{00000000-0005-0000-0000-0000840B0000}"/>
    <cellStyle name="Incorrecto 4" xfId="1357" xr:uid="{00000000-0005-0000-0000-0000850B0000}"/>
    <cellStyle name="Input" xfId="238" xr:uid="{00000000-0005-0000-0000-0000860B0000}"/>
    <cellStyle name="Input 10" xfId="4487" xr:uid="{00000000-0005-0000-0000-0000870B0000}"/>
    <cellStyle name="Input 10 2" xfId="4488" xr:uid="{00000000-0005-0000-0000-0000880B0000}"/>
    <cellStyle name="Input 10 2 2" xfId="4489" xr:uid="{00000000-0005-0000-0000-0000890B0000}"/>
    <cellStyle name="Input 10 2 2 2" xfId="4490" xr:uid="{00000000-0005-0000-0000-00008A0B0000}"/>
    <cellStyle name="Input 10 2 2 3" xfId="4491" xr:uid="{00000000-0005-0000-0000-00008B0B0000}"/>
    <cellStyle name="Input 10 2 3" xfId="4492" xr:uid="{00000000-0005-0000-0000-00008C0B0000}"/>
    <cellStyle name="Input 10 2 4" xfId="4493" xr:uid="{00000000-0005-0000-0000-00008D0B0000}"/>
    <cellStyle name="Input 10 3" xfId="4494" xr:uid="{00000000-0005-0000-0000-00008E0B0000}"/>
    <cellStyle name="Input 10 3 2" xfId="4495" xr:uid="{00000000-0005-0000-0000-00008F0B0000}"/>
    <cellStyle name="Input 10 3 2 2" xfId="4496" xr:uid="{00000000-0005-0000-0000-0000900B0000}"/>
    <cellStyle name="Input 10 3 2 3" xfId="4497" xr:uid="{00000000-0005-0000-0000-0000910B0000}"/>
    <cellStyle name="Input 10 3 3" xfId="4498" xr:uid="{00000000-0005-0000-0000-0000920B0000}"/>
    <cellStyle name="Input 10 3 4" xfId="4499" xr:uid="{00000000-0005-0000-0000-0000930B0000}"/>
    <cellStyle name="Input 10 4" xfId="4500" xr:uid="{00000000-0005-0000-0000-0000940B0000}"/>
    <cellStyle name="Input 10 5" xfId="4501" xr:uid="{00000000-0005-0000-0000-0000950B0000}"/>
    <cellStyle name="Input 10 6" xfId="4502" xr:uid="{00000000-0005-0000-0000-0000960B0000}"/>
    <cellStyle name="Input 10 7" xfId="4503" xr:uid="{00000000-0005-0000-0000-0000970B0000}"/>
    <cellStyle name="Input 10 8" xfId="4504" xr:uid="{00000000-0005-0000-0000-0000980B0000}"/>
    <cellStyle name="Input 11" xfId="4505" xr:uid="{00000000-0005-0000-0000-0000990B0000}"/>
    <cellStyle name="Input 11 2" xfId="4506" xr:uid="{00000000-0005-0000-0000-00009A0B0000}"/>
    <cellStyle name="Input 11 2 2" xfId="4507" xr:uid="{00000000-0005-0000-0000-00009B0B0000}"/>
    <cellStyle name="Input 11 2 2 2" xfId="4508" xr:uid="{00000000-0005-0000-0000-00009C0B0000}"/>
    <cellStyle name="Input 11 2 2 3" xfId="4509" xr:uid="{00000000-0005-0000-0000-00009D0B0000}"/>
    <cellStyle name="Input 11 2 3" xfId="4510" xr:uid="{00000000-0005-0000-0000-00009E0B0000}"/>
    <cellStyle name="Input 11 2 4" xfId="4511" xr:uid="{00000000-0005-0000-0000-00009F0B0000}"/>
    <cellStyle name="Input 11 3" xfId="4512" xr:uid="{00000000-0005-0000-0000-0000A00B0000}"/>
    <cellStyle name="Input 11 3 2" xfId="4513" xr:uid="{00000000-0005-0000-0000-0000A10B0000}"/>
    <cellStyle name="Input 11 3 2 2" xfId="4514" xr:uid="{00000000-0005-0000-0000-0000A20B0000}"/>
    <cellStyle name="Input 11 3 2 3" xfId="4515" xr:uid="{00000000-0005-0000-0000-0000A30B0000}"/>
    <cellStyle name="Input 11 3 3" xfId="4516" xr:uid="{00000000-0005-0000-0000-0000A40B0000}"/>
    <cellStyle name="Input 11 3 4" xfId="4517" xr:uid="{00000000-0005-0000-0000-0000A50B0000}"/>
    <cellStyle name="Input 11 4" xfId="4518" xr:uid="{00000000-0005-0000-0000-0000A60B0000}"/>
    <cellStyle name="Input 11 5" xfId="4519" xr:uid="{00000000-0005-0000-0000-0000A70B0000}"/>
    <cellStyle name="Input 11 6" xfId="4520" xr:uid="{00000000-0005-0000-0000-0000A80B0000}"/>
    <cellStyle name="Input 11 7" xfId="4521" xr:uid="{00000000-0005-0000-0000-0000A90B0000}"/>
    <cellStyle name="Input 11 8" xfId="4522" xr:uid="{00000000-0005-0000-0000-0000AA0B0000}"/>
    <cellStyle name="Input 12" xfId="4523" xr:uid="{00000000-0005-0000-0000-0000AB0B0000}"/>
    <cellStyle name="Input 12 2" xfId="4524" xr:uid="{00000000-0005-0000-0000-0000AC0B0000}"/>
    <cellStyle name="Input 12 2 2" xfId="4525" xr:uid="{00000000-0005-0000-0000-0000AD0B0000}"/>
    <cellStyle name="Input 12 2 2 2" xfId="4526" xr:uid="{00000000-0005-0000-0000-0000AE0B0000}"/>
    <cellStyle name="Input 12 2 2 3" xfId="4527" xr:uid="{00000000-0005-0000-0000-0000AF0B0000}"/>
    <cellStyle name="Input 12 2 3" xfId="4528" xr:uid="{00000000-0005-0000-0000-0000B00B0000}"/>
    <cellStyle name="Input 12 2 4" xfId="4529" xr:uid="{00000000-0005-0000-0000-0000B10B0000}"/>
    <cellStyle name="Input 12 3" xfId="4530" xr:uid="{00000000-0005-0000-0000-0000B20B0000}"/>
    <cellStyle name="Input 12 3 2" xfId="4531" xr:uid="{00000000-0005-0000-0000-0000B30B0000}"/>
    <cellStyle name="Input 12 3 2 2" xfId="4532" xr:uid="{00000000-0005-0000-0000-0000B40B0000}"/>
    <cellStyle name="Input 12 3 2 3" xfId="4533" xr:uid="{00000000-0005-0000-0000-0000B50B0000}"/>
    <cellStyle name="Input 12 3 3" xfId="4534" xr:uid="{00000000-0005-0000-0000-0000B60B0000}"/>
    <cellStyle name="Input 12 3 4" xfId="4535" xr:uid="{00000000-0005-0000-0000-0000B70B0000}"/>
    <cellStyle name="Input 12 4" xfId="4536" xr:uid="{00000000-0005-0000-0000-0000B80B0000}"/>
    <cellStyle name="Input 12 5" xfId="4537" xr:uid="{00000000-0005-0000-0000-0000B90B0000}"/>
    <cellStyle name="Input 12 6" xfId="4538" xr:uid="{00000000-0005-0000-0000-0000BA0B0000}"/>
    <cellStyle name="Input 12 7" xfId="4539" xr:uid="{00000000-0005-0000-0000-0000BB0B0000}"/>
    <cellStyle name="Input 12 8" xfId="4540" xr:uid="{00000000-0005-0000-0000-0000BC0B0000}"/>
    <cellStyle name="Input 13" xfId="4541" xr:uid="{00000000-0005-0000-0000-0000BD0B0000}"/>
    <cellStyle name="Input 13 2" xfId="4542" xr:uid="{00000000-0005-0000-0000-0000BE0B0000}"/>
    <cellStyle name="Input 13 2 2" xfId="4543" xr:uid="{00000000-0005-0000-0000-0000BF0B0000}"/>
    <cellStyle name="Input 13 2 2 2" xfId="4544" xr:uid="{00000000-0005-0000-0000-0000C00B0000}"/>
    <cellStyle name="Input 13 2 2 3" xfId="4545" xr:uid="{00000000-0005-0000-0000-0000C10B0000}"/>
    <cellStyle name="Input 13 2 3" xfId="4546" xr:uid="{00000000-0005-0000-0000-0000C20B0000}"/>
    <cellStyle name="Input 13 2 4" xfId="4547" xr:uid="{00000000-0005-0000-0000-0000C30B0000}"/>
    <cellStyle name="Input 13 3" xfId="4548" xr:uid="{00000000-0005-0000-0000-0000C40B0000}"/>
    <cellStyle name="Input 13 3 2" xfId="4549" xr:uid="{00000000-0005-0000-0000-0000C50B0000}"/>
    <cellStyle name="Input 13 3 2 2" xfId="4550" xr:uid="{00000000-0005-0000-0000-0000C60B0000}"/>
    <cellStyle name="Input 13 3 2 3" xfId="4551" xr:uid="{00000000-0005-0000-0000-0000C70B0000}"/>
    <cellStyle name="Input 13 3 3" xfId="4552" xr:uid="{00000000-0005-0000-0000-0000C80B0000}"/>
    <cellStyle name="Input 13 3 4" xfId="4553" xr:uid="{00000000-0005-0000-0000-0000C90B0000}"/>
    <cellStyle name="Input 13 4" xfId="4554" xr:uid="{00000000-0005-0000-0000-0000CA0B0000}"/>
    <cellStyle name="Input 13 5" xfId="4555" xr:uid="{00000000-0005-0000-0000-0000CB0B0000}"/>
    <cellStyle name="Input 13 6" xfId="4556" xr:uid="{00000000-0005-0000-0000-0000CC0B0000}"/>
    <cellStyle name="Input 13 7" xfId="4557" xr:uid="{00000000-0005-0000-0000-0000CD0B0000}"/>
    <cellStyle name="Input 13 8" xfId="4558" xr:uid="{00000000-0005-0000-0000-0000CE0B0000}"/>
    <cellStyle name="Input 14" xfId="4559" xr:uid="{00000000-0005-0000-0000-0000CF0B0000}"/>
    <cellStyle name="Input 14 2" xfId="4560" xr:uid="{00000000-0005-0000-0000-0000D00B0000}"/>
    <cellStyle name="Input 14 2 2" xfId="4561" xr:uid="{00000000-0005-0000-0000-0000D10B0000}"/>
    <cellStyle name="Input 14 2 2 2" xfId="4562" xr:uid="{00000000-0005-0000-0000-0000D20B0000}"/>
    <cellStyle name="Input 14 2 2 3" xfId="4563" xr:uid="{00000000-0005-0000-0000-0000D30B0000}"/>
    <cellStyle name="Input 14 2 3" xfId="4564" xr:uid="{00000000-0005-0000-0000-0000D40B0000}"/>
    <cellStyle name="Input 14 2 4" xfId="4565" xr:uid="{00000000-0005-0000-0000-0000D50B0000}"/>
    <cellStyle name="Input 14 3" xfId="4566" xr:uid="{00000000-0005-0000-0000-0000D60B0000}"/>
    <cellStyle name="Input 14 3 2" xfId="4567" xr:uid="{00000000-0005-0000-0000-0000D70B0000}"/>
    <cellStyle name="Input 14 3 2 2" xfId="4568" xr:uid="{00000000-0005-0000-0000-0000D80B0000}"/>
    <cellStyle name="Input 14 3 2 3" xfId="4569" xr:uid="{00000000-0005-0000-0000-0000D90B0000}"/>
    <cellStyle name="Input 14 3 3" xfId="4570" xr:uid="{00000000-0005-0000-0000-0000DA0B0000}"/>
    <cellStyle name="Input 14 3 4" xfId="4571" xr:uid="{00000000-0005-0000-0000-0000DB0B0000}"/>
    <cellStyle name="Input 14 4" xfId="4572" xr:uid="{00000000-0005-0000-0000-0000DC0B0000}"/>
    <cellStyle name="Input 14 5" xfId="4573" xr:uid="{00000000-0005-0000-0000-0000DD0B0000}"/>
    <cellStyle name="Input 14 6" xfId="4574" xr:uid="{00000000-0005-0000-0000-0000DE0B0000}"/>
    <cellStyle name="Input 14 7" xfId="4575" xr:uid="{00000000-0005-0000-0000-0000DF0B0000}"/>
    <cellStyle name="Input 14 8" xfId="4576" xr:uid="{00000000-0005-0000-0000-0000E00B0000}"/>
    <cellStyle name="Input 15" xfId="4577" xr:uid="{00000000-0005-0000-0000-0000E10B0000}"/>
    <cellStyle name="Input 15 2" xfId="4578" xr:uid="{00000000-0005-0000-0000-0000E20B0000}"/>
    <cellStyle name="Input 15 2 2" xfId="4579" xr:uid="{00000000-0005-0000-0000-0000E30B0000}"/>
    <cellStyle name="Input 15 2 2 2" xfId="4580" xr:uid="{00000000-0005-0000-0000-0000E40B0000}"/>
    <cellStyle name="Input 15 2 2 3" xfId="4581" xr:uid="{00000000-0005-0000-0000-0000E50B0000}"/>
    <cellStyle name="Input 15 2 3" xfId="4582" xr:uid="{00000000-0005-0000-0000-0000E60B0000}"/>
    <cellStyle name="Input 15 2 4" xfId="4583" xr:uid="{00000000-0005-0000-0000-0000E70B0000}"/>
    <cellStyle name="Input 15 3" xfId="4584" xr:uid="{00000000-0005-0000-0000-0000E80B0000}"/>
    <cellStyle name="Input 15 3 2" xfId="4585" xr:uid="{00000000-0005-0000-0000-0000E90B0000}"/>
    <cellStyle name="Input 15 3 2 2" xfId="4586" xr:uid="{00000000-0005-0000-0000-0000EA0B0000}"/>
    <cellStyle name="Input 15 3 2 3" xfId="4587" xr:uid="{00000000-0005-0000-0000-0000EB0B0000}"/>
    <cellStyle name="Input 15 3 3" xfId="4588" xr:uid="{00000000-0005-0000-0000-0000EC0B0000}"/>
    <cellStyle name="Input 15 3 4" xfId="4589" xr:uid="{00000000-0005-0000-0000-0000ED0B0000}"/>
    <cellStyle name="Input 15 4" xfId="4590" xr:uid="{00000000-0005-0000-0000-0000EE0B0000}"/>
    <cellStyle name="Input 15 5" xfId="4591" xr:uid="{00000000-0005-0000-0000-0000EF0B0000}"/>
    <cellStyle name="Input 15 6" xfId="4592" xr:uid="{00000000-0005-0000-0000-0000F00B0000}"/>
    <cellStyle name="Input 15 7" xfId="4593" xr:uid="{00000000-0005-0000-0000-0000F10B0000}"/>
    <cellStyle name="Input 15 8" xfId="4594" xr:uid="{00000000-0005-0000-0000-0000F20B0000}"/>
    <cellStyle name="Input 16" xfId="4595" xr:uid="{00000000-0005-0000-0000-0000F30B0000}"/>
    <cellStyle name="Input 16 2" xfId="4596" xr:uid="{00000000-0005-0000-0000-0000F40B0000}"/>
    <cellStyle name="Input 16 2 2" xfId="4597" xr:uid="{00000000-0005-0000-0000-0000F50B0000}"/>
    <cellStyle name="Input 16 2 2 2" xfId="4598" xr:uid="{00000000-0005-0000-0000-0000F60B0000}"/>
    <cellStyle name="Input 16 2 2 3" xfId="4599" xr:uid="{00000000-0005-0000-0000-0000F70B0000}"/>
    <cellStyle name="Input 16 2 3" xfId="4600" xr:uid="{00000000-0005-0000-0000-0000F80B0000}"/>
    <cellStyle name="Input 16 2 4" xfId="4601" xr:uid="{00000000-0005-0000-0000-0000F90B0000}"/>
    <cellStyle name="Input 16 3" xfId="4602" xr:uid="{00000000-0005-0000-0000-0000FA0B0000}"/>
    <cellStyle name="Input 16 3 2" xfId="4603" xr:uid="{00000000-0005-0000-0000-0000FB0B0000}"/>
    <cellStyle name="Input 16 3 2 2" xfId="4604" xr:uid="{00000000-0005-0000-0000-0000FC0B0000}"/>
    <cellStyle name="Input 16 3 2 3" xfId="4605" xr:uid="{00000000-0005-0000-0000-0000FD0B0000}"/>
    <cellStyle name="Input 16 3 3" xfId="4606" xr:uid="{00000000-0005-0000-0000-0000FE0B0000}"/>
    <cellStyle name="Input 16 3 4" xfId="4607" xr:uid="{00000000-0005-0000-0000-0000FF0B0000}"/>
    <cellStyle name="Input 16 4" xfId="4608" xr:uid="{00000000-0005-0000-0000-0000000C0000}"/>
    <cellStyle name="Input 16 5" xfId="4609" xr:uid="{00000000-0005-0000-0000-0000010C0000}"/>
    <cellStyle name="Input 16 6" xfId="4610" xr:uid="{00000000-0005-0000-0000-0000020C0000}"/>
    <cellStyle name="Input 16 7" xfId="4611" xr:uid="{00000000-0005-0000-0000-0000030C0000}"/>
    <cellStyle name="Input 16 8" xfId="4612" xr:uid="{00000000-0005-0000-0000-0000040C0000}"/>
    <cellStyle name="Input 17" xfId="4613" xr:uid="{00000000-0005-0000-0000-0000050C0000}"/>
    <cellStyle name="Input 17 2" xfId="4614" xr:uid="{00000000-0005-0000-0000-0000060C0000}"/>
    <cellStyle name="Input 17 2 2" xfId="4615" xr:uid="{00000000-0005-0000-0000-0000070C0000}"/>
    <cellStyle name="Input 17 2 2 2" xfId="4616" xr:uid="{00000000-0005-0000-0000-0000080C0000}"/>
    <cellStyle name="Input 17 2 2 3" xfId="4617" xr:uid="{00000000-0005-0000-0000-0000090C0000}"/>
    <cellStyle name="Input 17 2 3" xfId="4618" xr:uid="{00000000-0005-0000-0000-00000A0C0000}"/>
    <cellStyle name="Input 17 2 4" xfId="4619" xr:uid="{00000000-0005-0000-0000-00000B0C0000}"/>
    <cellStyle name="Input 17 3" xfId="4620" xr:uid="{00000000-0005-0000-0000-00000C0C0000}"/>
    <cellStyle name="Input 17 3 2" xfId="4621" xr:uid="{00000000-0005-0000-0000-00000D0C0000}"/>
    <cellStyle name="Input 17 3 2 2" xfId="4622" xr:uid="{00000000-0005-0000-0000-00000E0C0000}"/>
    <cellStyle name="Input 17 3 2 3" xfId="4623" xr:uid="{00000000-0005-0000-0000-00000F0C0000}"/>
    <cellStyle name="Input 17 3 3" xfId="4624" xr:uid="{00000000-0005-0000-0000-0000100C0000}"/>
    <cellStyle name="Input 17 3 4" xfId="4625" xr:uid="{00000000-0005-0000-0000-0000110C0000}"/>
    <cellStyle name="Input 17 4" xfId="4626" xr:uid="{00000000-0005-0000-0000-0000120C0000}"/>
    <cellStyle name="Input 17 5" xfId="4627" xr:uid="{00000000-0005-0000-0000-0000130C0000}"/>
    <cellStyle name="Input 17 6" xfId="4628" xr:uid="{00000000-0005-0000-0000-0000140C0000}"/>
    <cellStyle name="Input 17 7" xfId="4629" xr:uid="{00000000-0005-0000-0000-0000150C0000}"/>
    <cellStyle name="Input 17 8" xfId="4630" xr:uid="{00000000-0005-0000-0000-0000160C0000}"/>
    <cellStyle name="Input 18" xfId="4631" xr:uid="{00000000-0005-0000-0000-0000170C0000}"/>
    <cellStyle name="Input 18 2" xfId="4632" xr:uid="{00000000-0005-0000-0000-0000180C0000}"/>
    <cellStyle name="Input 18 2 2" xfId="4633" xr:uid="{00000000-0005-0000-0000-0000190C0000}"/>
    <cellStyle name="Input 18 2 2 2" xfId="4634" xr:uid="{00000000-0005-0000-0000-00001A0C0000}"/>
    <cellStyle name="Input 18 2 2 3" xfId="4635" xr:uid="{00000000-0005-0000-0000-00001B0C0000}"/>
    <cellStyle name="Input 18 2 3" xfId="4636" xr:uid="{00000000-0005-0000-0000-00001C0C0000}"/>
    <cellStyle name="Input 18 2 4" xfId="4637" xr:uid="{00000000-0005-0000-0000-00001D0C0000}"/>
    <cellStyle name="Input 18 3" xfId="4638" xr:uid="{00000000-0005-0000-0000-00001E0C0000}"/>
    <cellStyle name="Input 18 3 2" xfId="4639" xr:uid="{00000000-0005-0000-0000-00001F0C0000}"/>
    <cellStyle name="Input 18 3 2 2" xfId="4640" xr:uid="{00000000-0005-0000-0000-0000200C0000}"/>
    <cellStyle name="Input 18 3 2 3" xfId="4641" xr:uid="{00000000-0005-0000-0000-0000210C0000}"/>
    <cellStyle name="Input 18 3 3" xfId="4642" xr:uid="{00000000-0005-0000-0000-0000220C0000}"/>
    <cellStyle name="Input 18 3 4" xfId="4643" xr:uid="{00000000-0005-0000-0000-0000230C0000}"/>
    <cellStyle name="Input 18 4" xfId="4644" xr:uid="{00000000-0005-0000-0000-0000240C0000}"/>
    <cellStyle name="Input 18 5" xfId="4645" xr:uid="{00000000-0005-0000-0000-0000250C0000}"/>
    <cellStyle name="Input 18 6" xfId="4646" xr:uid="{00000000-0005-0000-0000-0000260C0000}"/>
    <cellStyle name="Input 18 7" xfId="4647" xr:uid="{00000000-0005-0000-0000-0000270C0000}"/>
    <cellStyle name="Input 18 8" xfId="4648" xr:uid="{00000000-0005-0000-0000-0000280C0000}"/>
    <cellStyle name="Input 19" xfId="4649" xr:uid="{00000000-0005-0000-0000-0000290C0000}"/>
    <cellStyle name="Input 19 2" xfId="4650" xr:uid="{00000000-0005-0000-0000-00002A0C0000}"/>
    <cellStyle name="Input 19 2 2" xfId="4651" xr:uid="{00000000-0005-0000-0000-00002B0C0000}"/>
    <cellStyle name="Input 19 2 3" xfId="4652" xr:uid="{00000000-0005-0000-0000-00002C0C0000}"/>
    <cellStyle name="Input 19 3" xfId="4653" xr:uid="{00000000-0005-0000-0000-00002D0C0000}"/>
    <cellStyle name="Input 19 4" xfId="4654" xr:uid="{00000000-0005-0000-0000-00002E0C0000}"/>
    <cellStyle name="Input 2" xfId="239" xr:uid="{00000000-0005-0000-0000-00002F0C0000}"/>
    <cellStyle name="Input 2 10" xfId="4655" xr:uid="{00000000-0005-0000-0000-0000300C0000}"/>
    <cellStyle name="Input 2 10 2" xfId="4656" xr:uid="{00000000-0005-0000-0000-0000310C0000}"/>
    <cellStyle name="Input 2 10 2 2" xfId="4657" xr:uid="{00000000-0005-0000-0000-0000320C0000}"/>
    <cellStyle name="Input 2 10 2 2 2" xfId="4658" xr:uid="{00000000-0005-0000-0000-0000330C0000}"/>
    <cellStyle name="Input 2 10 2 2 3" xfId="4659" xr:uid="{00000000-0005-0000-0000-0000340C0000}"/>
    <cellStyle name="Input 2 10 2 3" xfId="4660" xr:uid="{00000000-0005-0000-0000-0000350C0000}"/>
    <cellStyle name="Input 2 10 2 4" xfId="4661" xr:uid="{00000000-0005-0000-0000-0000360C0000}"/>
    <cellStyle name="Input 2 10 3" xfId="4662" xr:uid="{00000000-0005-0000-0000-0000370C0000}"/>
    <cellStyle name="Input 2 10 3 2" xfId="4663" xr:uid="{00000000-0005-0000-0000-0000380C0000}"/>
    <cellStyle name="Input 2 10 3 2 2" xfId="4664" xr:uid="{00000000-0005-0000-0000-0000390C0000}"/>
    <cellStyle name="Input 2 10 3 2 3" xfId="4665" xr:uid="{00000000-0005-0000-0000-00003A0C0000}"/>
    <cellStyle name="Input 2 10 3 3" xfId="4666" xr:uid="{00000000-0005-0000-0000-00003B0C0000}"/>
    <cellStyle name="Input 2 10 3 4" xfId="4667" xr:uid="{00000000-0005-0000-0000-00003C0C0000}"/>
    <cellStyle name="Input 2 10 4" xfId="4668" xr:uid="{00000000-0005-0000-0000-00003D0C0000}"/>
    <cellStyle name="Input 2 10 5" xfId="4669" xr:uid="{00000000-0005-0000-0000-00003E0C0000}"/>
    <cellStyle name="Input 2 10 6" xfId="4670" xr:uid="{00000000-0005-0000-0000-00003F0C0000}"/>
    <cellStyle name="Input 2 10 7" xfId="4671" xr:uid="{00000000-0005-0000-0000-0000400C0000}"/>
    <cellStyle name="Input 2 10 8" xfId="4672" xr:uid="{00000000-0005-0000-0000-0000410C0000}"/>
    <cellStyle name="Input 2 11" xfId="4673" xr:uid="{00000000-0005-0000-0000-0000420C0000}"/>
    <cellStyle name="Input 2 11 2" xfId="4674" xr:uid="{00000000-0005-0000-0000-0000430C0000}"/>
    <cellStyle name="Input 2 11 2 2" xfId="4675" xr:uid="{00000000-0005-0000-0000-0000440C0000}"/>
    <cellStyle name="Input 2 11 2 2 2" xfId="4676" xr:uid="{00000000-0005-0000-0000-0000450C0000}"/>
    <cellStyle name="Input 2 11 2 2 3" xfId="4677" xr:uid="{00000000-0005-0000-0000-0000460C0000}"/>
    <cellStyle name="Input 2 11 2 3" xfId="4678" xr:uid="{00000000-0005-0000-0000-0000470C0000}"/>
    <cellStyle name="Input 2 11 2 4" xfId="4679" xr:uid="{00000000-0005-0000-0000-0000480C0000}"/>
    <cellStyle name="Input 2 11 3" xfId="4680" xr:uid="{00000000-0005-0000-0000-0000490C0000}"/>
    <cellStyle name="Input 2 11 3 2" xfId="4681" xr:uid="{00000000-0005-0000-0000-00004A0C0000}"/>
    <cellStyle name="Input 2 11 3 2 2" xfId="4682" xr:uid="{00000000-0005-0000-0000-00004B0C0000}"/>
    <cellStyle name="Input 2 11 3 2 3" xfId="4683" xr:uid="{00000000-0005-0000-0000-00004C0C0000}"/>
    <cellStyle name="Input 2 11 3 3" xfId="4684" xr:uid="{00000000-0005-0000-0000-00004D0C0000}"/>
    <cellStyle name="Input 2 11 3 4" xfId="4685" xr:uid="{00000000-0005-0000-0000-00004E0C0000}"/>
    <cellStyle name="Input 2 11 4" xfId="4686" xr:uid="{00000000-0005-0000-0000-00004F0C0000}"/>
    <cellStyle name="Input 2 11 5" xfId="4687" xr:uid="{00000000-0005-0000-0000-0000500C0000}"/>
    <cellStyle name="Input 2 11 6" xfId="4688" xr:uid="{00000000-0005-0000-0000-0000510C0000}"/>
    <cellStyle name="Input 2 11 7" xfId="4689" xr:uid="{00000000-0005-0000-0000-0000520C0000}"/>
    <cellStyle name="Input 2 11 8" xfId="4690" xr:uid="{00000000-0005-0000-0000-0000530C0000}"/>
    <cellStyle name="Input 2 12" xfId="4691" xr:uid="{00000000-0005-0000-0000-0000540C0000}"/>
    <cellStyle name="Input 2 12 2" xfId="4692" xr:uid="{00000000-0005-0000-0000-0000550C0000}"/>
    <cellStyle name="Input 2 12 2 2" xfId="4693" xr:uid="{00000000-0005-0000-0000-0000560C0000}"/>
    <cellStyle name="Input 2 12 2 2 2" xfId="4694" xr:uid="{00000000-0005-0000-0000-0000570C0000}"/>
    <cellStyle name="Input 2 12 2 2 3" xfId="4695" xr:uid="{00000000-0005-0000-0000-0000580C0000}"/>
    <cellStyle name="Input 2 12 2 3" xfId="4696" xr:uid="{00000000-0005-0000-0000-0000590C0000}"/>
    <cellStyle name="Input 2 12 2 4" xfId="4697" xr:uid="{00000000-0005-0000-0000-00005A0C0000}"/>
    <cellStyle name="Input 2 12 3" xfId="4698" xr:uid="{00000000-0005-0000-0000-00005B0C0000}"/>
    <cellStyle name="Input 2 12 3 2" xfId="4699" xr:uid="{00000000-0005-0000-0000-00005C0C0000}"/>
    <cellStyle name="Input 2 12 3 2 2" xfId="4700" xr:uid="{00000000-0005-0000-0000-00005D0C0000}"/>
    <cellStyle name="Input 2 12 3 2 3" xfId="4701" xr:uid="{00000000-0005-0000-0000-00005E0C0000}"/>
    <cellStyle name="Input 2 12 3 3" xfId="4702" xr:uid="{00000000-0005-0000-0000-00005F0C0000}"/>
    <cellStyle name="Input 2 12 3 4" xfId="4703" xr:uid="{00000000-0005-0000-0000-0000600C0000}"/>
    <cellStyle name="Input 2 12 4" xfId="4704" xr:uid="{00000000-0005-0000-0000-0000610C0000}"/>
    <cellStyle name="Input 2 12 5" xfId="4705" xr:uid="{00000000-0005-0000-0000-0000620C0000}"/>
    <cellStyle name="Input 2 12 6" xfId="4706" xr:uid="{00000000-0005-0000-0000-0000630C0000}"/>
    <cellStyle name="Input 2 12 7" xfId="4707" xr:uid="{00000000-0005-0000-0000-0000640C0000}"/>
    <cellStyle name="Input 2 12 8" xfId="4708" xr:uid="{00000000-0005-0000-0000-0000650C0000}"/>
    <cellStyle name="Input 2 13" xfId="4709" xr:uid="{00000000-0005-0000-0000-0000660C0000}"/>
    <cellStyle name="Input 2 13 2" xfId="4710" xr:uid="{00000000-0005-0000-0000-0000670C0000}"/>
    <cellStyle name="Input 2 13 2 2" xfId="4711" xr:uid="{00000000-0005-0000-0000-0000680C0000}"/>
    <cellStyle name="Input 2 13 2 2 2" xfId="4712" xr:uid="{00000000-0005-0000-0000-0000690C0000}"/>
    <cellStyle name="Input 2 13 2 2 3" xfId="4713" xr:uid="{00000000-0005-0000-0000-00006A0C0000}"/>
    <cellStyle name="Input 2 13 2 3" xfId="4714" xr:uid="{00000000-0005-0000-0000-00006B0C0000}"/>
    <cellStyle name="Input 2 13 2 4" xfId="4715" xr:uid="{00000000-0005-0000-0000-00006C0C0000}"/>
    <cellStyle name="Input 2 13 3" xfId="4716" xr:uid="{00000000-0005-0000-0000-00006D0C0000}"/>
    <cellStyle name="Input 2 13 3 2" xfId="4717" xr:uid="{00000000-0005-0000-0000-00006E0C0000}"/>
    <cellStyle name="Input 2 13 3 2 2" xfId="4718" xr:uid="{00000000-0005-0000-0000-00006F0C0000}"/>
    <cellStyle name="Input 2 13 3 2 3" xfId="4719" xr:uid="{00000000-0005-0000-0000-0000700C0000}"/>
    <cellStyle name="Input 2 13 3 3" xfId="4720" xr:uid="{00000000-0005-0000-0000-0000710C0000}"/>
    <cellStyle name="Input 2 13 3 4" xfId="4721" xr:uid="{00000000-0005-0000-0000-0000720C0000}"/>
    <cellStyle name="Input 2 13 4" xfId="4722" xr:uid="{00000000-0005-0000-0000-0000730C0000}"/>
    <cellStyle name="Input 2 13 5" xfId="4723" xr:uid="{00000000-0005-0000-0000-0000740C0000}"/>
    <cellStyle name="Input 2 13 6" xfId="4724" xr:uid="{00000000-0005-0000-0000-0000750C0000}"/>
    <cellStyle name="Input 2 13 7" xfId="4725" xr:uid="{00000000-0005-0000-0000-0000760C0000}"/>
    <cellStyle name="Input 2 13 8" xfId="4726" xr:uid="{00000000-0005-0000-0000-0000770C0000}"/>
    <cellStyle name="Input 2 14" xfId="4727" xr:uid="{00000000-0005-0000-0000-0000780C0000}"/>
    <cellStyle name="Input 2 14 2" xfId="4728" xr:uid="{00000000-0005-0000-0000-0000790C0000}"/>
    <cellStyle name="Input 2 14 2 2" xfId="4729" xr:uid="{00000000-0005-0000-0000-00007A0C0000}"/>
    <cellStyle name="Input 2 14 2 2 2" xfId="4730" xr:uid="{00000000-0005-0000-0000-00007B0C0000}"/>
    <cellStyle name="Input 2 14 2 2 3" xfId="4731" xr:uid="{00000000-0005-0000-0000-00007C0C0000}"/>
    <cellStyle name="Input 2 14 2 3" xfId="4732" xr:uid="{00000000-0005-0000-0000-00007D0C0000}"/>
    <cellStyle name="Input 2 14 2 4" xfId="4733" xr:uid="{00000000-0005-0000-0000-00007E0C0000}"/>
    <cellStyle name="Input 2 14 3" xfId="4734" xr:uid="{00000000-0005-0000-0000-00007F0C0000}"/>
    <cellStyle name="Input 2 14 3 2" xfId="4735" xr:uid="{00000000-0005-0000-0000-0000800C0000}"/>
    <cellStyle name="Input 2 14 3 2 2" xfId="4736" xr:uid="{00000000-0005-0000-0000-0000810C0000}"/>
    <cellStyle name="Input 2 14 3 2 3" xfId="4737" xr:uid="{00000000-0005-0000-0000-0000820C0000}"/>
    <cellStyle name="Input 2 14 3 3" xfId="4738" xr:uid="{00000000-0005-0000-0000-0000830C0000}"/>
    <cellStyle name="Input 2 14 3 4" xfId="4739" xr:uid="{00000000-0005-0000-0000-0000840C0000}"/>
    <cellStyle name="Input 2 14 4" xfId="4740" xr:uid="{00000000-0005-0000-0000-0000850C0000}"/>
    <cellStyle name="Input 2 14 5" xfId="4741" xr:uid="{00000000-0005-0000-0000-0000860C0000}"/>
    <cellStyle name="Input 2 14 6" xfId="4742" xr:uid="{00000000-0005-0000-0000-0000870C0000}"/>
    <cellStyle name="Input 2 14 7" xfId="4743" xr:uid="{00000000-0005-0000-0000-0000880C0000}"/>
    <cellStyle name="Input 2 14 8" xfId="4744" xr:uid="{00000000-0005-0000-0000-0000890C0000}"/>
    <cellStyle name="Input 2 15" xfId="4745" xr:uid="{00000000-0005-0000-0000-00008A0C0000}"/>
    <cellStyle name="Input 2 15 2" xfId="4746" xr:uid="{00000000-0005-0000-0000-00008B0C0000}"/>
    <cellStyle name="Input 2 15 2 2" xfId="4747" xr:uid="{00000000-0005-0000-0000-00008C0C0000}"/>
    <cellStyle name="Input 2 15 2 2 2" xfId="4748" xr:uid="{00000000-0005-0000-0000-00008D0C0000}"/>
    <cellStyle name="Input 2 15 2 2 3" xfId="4749" xr:uid="{00000000-0005-0000-0000-00008E0C0000}"/>
    <cellStyle name="Input 2 15 2 3" xfId="4750" xr:uid="{00000000-0005-0000-0000-00008F0C0000}"/>
    <cellStyle name="Input 2 15 2 4" xfId="4751" xr:uid="{00000000-0005-0000-0000-0000900C0000}"/>
    <cellStyle name="Input 2 15 3" xfId="4752" xr:uid="{00000000-0005-0000-0000-0000910C0000}"/>
    <cellStyle name="Input 2 15 3 2" xfId="4753" xr:uid="{00000000-0005-0000-0000-0000920C0000}"/>
    <cellStyle name="Input 2 15 3 2 2" xfId="4754" xr:uid="{00000000-0005-0000-0000-0000930C0000}"/>
    <cellStyle name="Input 2 15 3 2 3" xfId="4755" xr:uid="{00000000-0005-0000-0000-0000940C0000}"/>
    <cellStyle name="Input 2 15 3 3" xfId="4756" xr:uid="{00000000-0005-0000-0000-0000950C0000}"/>
    <cellStyle name="Input 2 15 3 4" xfId="4757" xr:uid="{00000000-0005-0000-0000-0000960C0000}"/>
    <cellStyle name="Input 2 15 4" xfId="4758" xr:uid="{00000000-0005-0000-0000-0000970C0000}"/>
    <cellStyle name="Input 2 15 5" xfId="4759" xr:uid="{00000000-0005-0000-0000-0000980C0000}"/>
    <cellStyle name="Input 2 15 6" xfId="4760" xr:uid="{00000000-0005-0000-0000-0000990C0000}"/>
    <cellStyle name="Input 2 15 7" xfId="4761" xr:uid="{00000000-0005-0000-0000-00009A0C0000}"/>
    <cellStyle name="Input 2 15 8" xfId="4762" xr:uid="{00000000-0005-0000-0000-00009B0C0000}"/>
    <cellStyle name="Input 2 16" xfId="4763" xr:uid="{00000000-0005-0000-0000-00009C0C0000}"/>
    <cellStyle name="Input 2 16 2" xfId="4764" xr:uid="{00000000-0005-0000-0000-00009D0C0000}"/>
    <cellStyle name="Input 2 16 2 2" xfId="4765" xr:uid="{00000000-0005-0000-0000-00009E0C0000}"/>
    <cellStyle name="Input 2 16 2 2 2" xfId="4766" xr:uid="{00000000-0005-0000-0000-00009F0C0000}"/>
    <cellStyle name="Input 2 16 2 2 3" xfId="4767" xr:uid="{00000000-0005-0000-0000-0000A00C0000}"/>
    <cellStyle name="Input 2 16 2 3" xfId="4768" xr:uid="{00000000-0005-0000-0000-0000A10C0000}"/>
    <cellStyle name="Input 2 16 2 4" xfId="4769" xr:uid="{00000000-0005-0000-0000-0000A20C0000}"/>
    <cellStyle name="Input 2 16 3" xfId="4770" xr:uid="{00000000-0005-0000-0000-0000A30C0000}"/>
    <cellStyle name="Input 2 16 3 2" xfId="4771" xr:uid="{00000000-0005-0000-0000-0000A40C0000}"/>
    <cellStyle name="Input 2 16 3 2 2" xfId="4772" xr:uid="{00000000-0005-0000-0000-0000A50C0000}"/>
    <cellStyle name="Input 2 16 3 2 3" xfId="4773" xr:uid="{00000000-0005-0000-0000-0000A60C0000}"/>
    <cellStyle name="Input 2 16 3 3" xfId="4774" xr:uid="{00000000-0005-0000-0000-0000A70C0000}"/>
    <cellStyle name="Input 2 16 3 4" xfId="4775" xr:uid="{00000000-0005-0000-0000-0000A80C0000}"/>
    <cellStyle name="Input 2 16 4" xfId="4776" xr:uid="{00000000-0005-0000-0000-0000A90C0000}"/>
    <cellStyle name="Input 2 16 5" xfId="4777" xr:uid="{00000000-0005-0000-0000-0000AA0C0000}"/>
    <cellStyle name="Input 2 16 6" xfId="4778" xr:uid="{00000000-0005-0000-0000-0000AB0C0000}"/>
    <cellStyle name="Input 2 16 7" xfId="4779" xr:uid="{00000000-0005-0000-0000-0000AC0C0000}"/>
    <cellStyle name="Input 2 16 8" xfId="4780" xr:uid="{00000000-0005-0000-0000-0000AD0C0000}"/>
    <cellStyle name="Input 2 17" xfId="4781" xr:uid="{00000000-0005-0000-0000-0000AE0C0000}"/>
    <cellStyle name="Input 2 17 2" xfId="4782" xr:uid="{00000000-0005-0000-0000-0000AF0C0000}"/>
    <cellStyle name="Input 2 17 2 2" xfId="4783" xr:uid="{00000000-0005-0000-0000-0000B00C0000}"/>
    <cellStyle name="Input 2 17 2 2 2" xfId="4784" xr:uid="{00000000-0005-0000-0000-0000B10C0000}"/>
    <cellStyle name="Input 2 17 2 2 3" xfId="4785" xr:uid="{00000000-0005-0000-0000-0000B20C0000}"/>
    <cellStyle name="Input 2 17 2 3" xfId="4786" xr:uid="{00000000-0005-0000-0000-0000B30C0000}"/>
    <cellStyle name="Input 2 17 2 4" xfId="4787" xr:uid="{00000000-0005-0000-0000-0000B40C0000}"/>
    <cellStyle name="Input 2 17 3" xfId="4788" xr:uid="{00000000-0005-0000-0000-0000B50C0000}"/>
    <cellStyle name="Input 2 17 3 2" xfId="4789" xr:uid="{00000000-0005-0000-0000-0000B60C0000}"/>
    <cellStyle name="Input 2 17 3 2 2" xfId="4790" xr:uid="{00000000-0005-0000-0000-0000B70C0000}"/>
    <cellStyle name="Input 2 17 3 2 3" xfId="4791" xr:uid="{00000000-0005-0000-0000-0000B80C0000}"/>
    <cellStyle name="Input 2 17 3 3" xfId="4792" xr:uid="{00000000-0005-0000-0000-0000B90C0000}"/>
    <cellStyle name="Input 2 17 3 4" xfId="4793" xr:uid="{00000000-0005-0000-0000-0000BA0C0000}"/>
    <cellStyle name="Input 2 17 4" xfId="4794" xr:uid="{00000000-0005-0000-0000-0000BB0C0000}"/>
    <cellStyle name="Input 2 17 5" xfId="4795" xr:uid="{00000000-0005-0000-0000-0000BC0C0000}"/>
    <cellStyle name="Input 2 17 6" xfId="4796" xr:uid="{00000000-0005-0000-0000-0000BD0C0000}"/>
    <cellStyle name="Input 2 17 7" xfId="4797" xr:uid="{00000000-0005-0000-0000-0000BE0C0000}"/>
    <cellStyle name="Input 2 17 8" xfId="4798" xr:uid="{00000000-0005-0000-0000-0000BF0C0000}"/>
    <cellStyle name="Input 2 18" xfId="4799" xr:uid="{00000000-0005-0000-0000-0000C00C0000}"/>
    <cellStyle name="Input 2 18 2" xfId="4800" xr:uid="{00000000-0005-0000-0000-0000C10C0000}"/>
    <cellStyle name="Input 2 18 2 2" xfId="4801" xr:uid="{00000000-0005-0000-0000-0000C20C0000}"/>
    <cellStyle name="Input 2 18 2 3" xfId="4802" xr:uid="{00000000-0005-0000-0000-0000C30C0000}"/>
    <cellStyle name="Input 2 18 3" xfId="4803" xr:uid="{00000000-0005-0000-0000-0000C40C0000}"/>
    <cellStyle name="Input 2 18 4" xfId="4804" xr:uid="{00000000-0005-0000-0000-0000C50C0000}"/>
    <cellStyle name="Input 2 19" xfId="4805" xr:uid="{00000000-0005-0000-0000-0000C60C0000}"/>
    <cellStyle name="Input 2 19 2" xfId="4806" xr:uid="{00000000-0005-0000-0000-0000C70C0000}"/>
    <cellStyle name="Input 2 19 2 2" xfId="4807" xr:uid="{00000000-0005-0000-0000-0000C80C0000}"/>
    <cellStyle name="Input 2 19 2 3" xfId="4808" xr:uid="{00000000-0005-0000-0000-0000C90C0000}"/>
    <cellStyle name="Input 2 19 3" xfId="4809" xr:uid="{00000000-0005-0000-0000-0000CA0C0000}"/>
    <cellStyle name="Input 2 19 4" xfId="4810" xr:uid="{00000000-0005-0000-0000-0000CB0C0000}"/>
    <cellStyle name="Input 2 2" xfId="240" xr:uid="{00000000-0005-0000-0000-0000CC0C0000}"/>
    <cellStyle name="Input 2 2 2" xfId="241" xr:uid="{00000000-0005-0000-0000-0000CD0C0000}"/>
    <cellStyle name="Input 2 2 2 2" xfId="4811" xr:uid="{00000000-0005-0000-0000-0000CE0C0000}"/>
    <cellStyle name="Input 2 2 2 2 2" xfId="4812" xr:uid="{00000000-0005-0000-0000-0000CF0C0000}"/>
    <cellStyle name="Input 2 2 2 2 2 2" xfId="4813" xr:uid="{00000000-0005-0000-0000-0000D00C0000}"/>
    <cellStyle name="Input 2 2 2 2 2 3" xfId="4814" xr:uid="{00000000-0005-0000-0000-0000D10C0000}"/>
    <cellStyle name="Input 2 2 2 2 3" xfId="4815" xr:uid="{00000000-0005-0000-0000-0000D20C0000}"/>
    <cellStyle name="Input 2 2 2 2 4" xfId="4816" xr:uid="{00000000-0005-0000-0000-0000D30C0000}"/>
    <cellStyle name="Input 2 2 2 3" xfId="4817" xr:uid="{00000000-0005-0000-0000-0000D40C0000}"/>
    <cellStyle name="Input 2 2 2 3 2" xfId="4818" xr:uid="{00000000-0005-0000-0000-0000D50C0000}"/>
    <cellStyle name="Input 2 2 2 3 2 2" xfId="4819" xr:uid="{00000000-0005-0000-0000-0000D60C0000}"/>
    <cellStyle name="Input 2 2 2 3 2 3" xfId="4820" xr:uid="{00000000-0005-0000-0000-0000D70C0000}"/>
    <cellStyle name="Input 2 2 2 3 3" xfId="4821" xr:uid="{00000000-0005-0000-0000-0000D80C0000}"/>
    <cellStyle name="Input 2 2 2 3 4" xfId="4822" xr:uid="{00000000-0005-0000-0000-0000D90C0000}"/>
    <cellStyle name="Input 2 2 2 4" xfId="4823" xr:uid="{00000000-0005-0000-0000-0000DA0C0000}"/>
    <cellStyle name="Input 2 2 2 4 2" xfId="4824" xr:uid="{00000000-0005-0000-0000-0000DB0C0000}"/>
    <cellStyle name="Input 2 2 2 4 3" xfId="4825" xr:uid="{00000000-0005-0000-0000-0000DC0C0000}"/>
    <cellStyle name="Input 2 2 2 5" xfId="4826" xr:uid="{00000000-0005-0000-0000-0000DD0C0000}"/>
    <cellStyle name="Input 2 2 2 5 2" xfId="4827" xr:uid="{00000000-0005-0000-0000-0000DE0C0000}"/>
    <cellStyle name="Input 2 2 2 5 3" xfId="4828" xr:uid="{00000000-0005-0000-0000-0000DF0C0000}"/>
    <cellStyle name="Input 2 2 2 6" xfId="4829" xr:uid="{00000000-0005-0000-0000-0000E00C0000}"/>
    <cellStyle name="Input 2 2 2 7" xfId="4830" xr:uid="{00000000-0005-0000-0000-0000E10C0000}"/>
    <cellStyle name="Input 2 2 3" xfId="4831" xr:uid="{00000000-0005-0000-0000-0000E20C0000}"/>
    <cellStyle name="Input 2 2 3 2" xfId="4832" xr:uid="{00000000-0005-0000-0000-0000E30C0000}"/>
    <cellStyle name="Input 2 2 3 2 2" xfId="4833" xr:uid="{00000000-0005-0000-0000-0000E40C0000}"/>
    <cellStyle name="Input 2 2 3 2 3" xfId="4834" xr:uid="{00000000-0005-0000-0000-0000E50C0000}"/>
    <cellStyle name="Input 2 2 3 3" xfId="4835" xr:uid="{00000000-0005-0000-0000-0000E60C0000}"/>
    <cellStyle name="Input 2 2 3 4" xfId="4836" xr:uid="{00000000-0005-0000-0000-0000E70C0000}"/>
    <cellStyle name="Input 2 2 4" xfId="4837" xr:uid="{00000000-0005-0000-0000-0000E80C0000}"/>
    <cellStyle name="Input 2 2 4 2" xfId="4838" xr:uid="{00000000-0005-0000-0000-0000E90C0000}"/>
    <cellStyle name="Input 2 2 4 2 2" xfId="4839" xr:uid="{00000000-0005-0000-0000-0000EA0C0000}"/>
    <cellStyle name="Input 2 2 4 2 3" xfId="4840" xr:uid="{00000000-0005-0000-0000-0000EB0C0000}"/>
    <cellStyle name="Input 2 2 4 3" xfId="4841" xr:uid="{00000000-0005-0000-0000-0000EC0C0000}"/>
    <cellStyle name="Input 2 2 4 4" xfId="4842" xr:uid="{00000000-0005-0000-0000-0000ED0C0000}"/>
    <cellStyle name="Input 2 2 5" xfId="4843" xr:uid="{00000000-0005-0000-0000-0000EE0C0000}"/>
    <cellStyle name="Input 2 2 5 2" xfId="4844" xr:uid="{00000000-0005-0000-0000-0000EF0C0000}"/>
    <cellStyle name="Input 2 2 5 3" xfId="4845" xr:uid="{00000000-0005-0000-0000-0000F00C0000}"/>
    <cellStyle name="Input 2 2 6" xfId="4846" xr:uid="{00000000-0005-0000-0000-0000F10C0000}"/>
    <cellStyle name="Input 2 2 7" xfId="4847" xr:uid="{00000000-0005-0000-0000-0000F20C0000}"/>
    <cellStyle name="Input 2 2 8" xfId="4848" xr:uid="{00000000-0005-0000-0000-0000F30C0000}"/>
    <cellStyle name="Input 2 2 9" xfId="4849" xr:uid="{00000000-0005-0000-0000-0000F40C0000}"/>
    <cellStyle name="Input 2 20" xfId="4850" xr:uid="{00000000-0005-0000-0000-0000F50C0000}"/>
    <cellStyle name="Input 2 20 2" xfId="4851" xr:uid="{00000000-0005-0000-0000-0000F60C0000}"/>
    <cellStyle name="Input 2 20 3" xfId="4852" xr:uid="{00000000-0005-0000-0000-0000F70C0000}"/>
    <cellStyle name="Input 2 21" xfId="4853" xr:uid="{00000000-0005-0000-0000-0000F80C0000}"/>
    <cellStyle name="Input 2 21 2" xfId="4854" xr:uid="{00000000-0005-0000-0000-0000F90C0000}"/>
    <cellStyle name="Input 2 21 3" xfId="4855" xr:uid="{00000000-0005-0000-0000-0000FA0C0000}"/>
    <cellStyle name="Input 2 22" xfId="4856" xr:uid="{00000000-0005-0000-0000-0000FB0C0000}"/>
    <cellStyle name="Input 2 23" xfId="4857" xr:uid="{00000000-0005-0000-0000-0000FC0C0000}"/>
    <cellStyle name="Input 2 3" xfId="242" xr:uid="{00000000-0005-0000-0000-0000FD0C0000}"/>
    <cellStyle name="Input 2 3 2" xfId="4858" xr:uid="{00000000-0005-0000-0000-0000FE0C0000}"/>
    <cellStyle name="Input 2 3 2 2" xfId="4859" xr:uid="{00000000-0005-0000-0000-0000FF0C0000}"/>
    <cellStyle name="Input 2 3 2 2 2" xfId="4860" xr:uid="{00000000-0005-0000-0000-0000000D0000}"/>
    <cellStyle name="Input 2 3 2 2 3" xfId="4861" xr:uid="{00000000-0005-0000-0000-0000010D0000}"/>
    <cellStyle name="Input 2 3 2 3" xfId="4862" xr:uid="{00000000-0005-0000-0000-0000020D0000}"/>
    <cellStyle name="Input 2 3 2 4" xfId="4863" xr:uid="{00000000-0005-0000-0000-0000030D0000}"/>
    <cellStyle name="Input 2 3 3" xfId="4864" xr:uid="{00000000-0005-0000-0000-0000040D0000}"/>
    <cellStyle name="Input 2 3 3 2" xfId="4865" xr:uid="{00000000-0005-0000-0000-0000050D0000}"/>
    <cellStyle name="Input 2 3 3 2 2" xfId="4866" xr:uid="{00000000-0005-0000-0000-0000060D0000}"/>
    <cellStyle name="Input 2 3 3 2 3" xfId="4867" xr:uid="{00000000-0005-0000-0000-0000070D0000}"/>
    <cellStyle name="Input 2 3 3 3" xfId="4868" xr:uid="{00000000-0005-0000-0000-0000080D0000}"/>
    <cellStyle name="Input 2 3 3 4" xfId="4869" xr:uid="{00000000-0005-0000-0000-0000090D0000}"/>
    <cellStyle name="Input 2 3 4" xfId="4870" xr:uid="{00000000-0005-0000-0000-00000A0D0000}"/>
    <cellStyle name="Input 2 3 4 2" xfId="4871" xr:uid="{00000000-0005-0000-0000-00000B0D0000}"/>
    <cellStyle name="Input 2 3 4 3" xfId="4872" xr:uid="{00000000-0005-0000-0000-00000C0D0000}"/>
    <cellStyle name="Input 2 3 5" xfId="4873" xr:uid="{00000000-0005-0000-0000-00000D0D0000}"/>
    <cellStyle name="Input 2 3 6" xfId="4874" xr:uid="{00000000-0005-0000-0000-00000E0D0000}"/>
    <cellStyle name="Input 2 3 7" xfId="4875" xr:uid="{00000000-0005-0000-0000-00000F0D0000}"/>
    <cellStyle name="Input 2 3 8" xfId="4876" xr:uid="{00000000-0005-0000-0000-0000100D0000}"/>
    <cellStyle name="Input 2 4" xfId="4877" xr:uid="{00000000-0005-0000-0000-0000110D0000}"/>
    <cellStyle name="Input 2 4 2" xfId="4878" xr:uid="{00000000-0005-0000-0000-0000120D0000}"/>
    <cellStyle name="Input 2 4 2 2" xfId="4879" xr:uid="{00000000-0005-0000-0000-0000130D0000}"/>
    <cellStyle name="Input 2 4 2 2 2" xfId="4880" xr:uid="{00000000-0005-0000-0000-0000140D0000}"/>
    <cellStyle name="Input 2 4 2 2 3" xfId="4881" xr:uid="{00000000-0005-0000-0000-0000150D0000}"/>
    <cellStyle name="Input 2 4 2 3" xfId="4882" xr:uid="{00000000-0005-0000-0000-0000160D0000}"/>
    <cellStyle name="Input 2 4 2 4" xfId="4883" xr:uid="{00000000-0005-0000-0000-0000170D0000}"/>
    <cellStyle name="Input 2 4 3" xfId="4884" xr:uid="{00000000-0005-0000-0000-0000180D0000}"/>
    <cellStyle name="Input 2 4 3 2" xfId="4885" xr:uid="{00000000-0005-0000-0000-0000190D0000}"/>
    <cellStyle name="Input 2 4 3 2 2" xfId="4886" xr:uid="{00000000-0005-0000-0000-00001A0D0000}"/>
    <cellStyle name="Input 2 4 3 2 3" xfId="4887" xr:uid="{00000000-0005-0000-0000-00001B0D0000}"/>
    <cellStyle name="Input 2 4 3 3" xfId="4888" xr:uid="{00000000-0005-0000-0000-00001C0D0000}"/>
    <cellStyle name="Input 2 4 3 4" xfId="4889" xr:uid="{00000000-0005-0000-0000-00001D0D0000}"/>
    <cellStyle name="Input 2 4 4" xfId="4890" xr:uid="{00000000-0005-0000-0000-00001E0D0000}"/>
    <cellStyle name="Input 2 4 5" xfId="4891" xr:uid="{00000000-0005-0000-0000-00001F0D0000}"/>
    <cellStyle name="Input 2 4 6" xfId="4892" xr:uid="{00000000-0005-0000-0000-0000200D0000}"/>
    <cellStyle name="Input 2 4 7" xfId="4893" xr:uid="{00000000-0005-0000-0000-0000210D0000}"/>
    <cellStyle name="Input 2 4 8" xfId="4894" xr:uid="{00000000-0005-0000-0000-0000220D0000}"/>
    <cellStyle name="Input 2 5" xfId="4895" xr:uid="{00000000-0005-0000-0000-0000230D0000}"/>
    <cellStyle name="Input 2 5 2" xfId="4896" xr:uid="{00000000-0005-0000-0000-0000240D0000}"/>
    <cellStyle name="Input 2 5 2 2" xfId="4897" xr:uid="{00000000-0005-0000-0000-0000250D0000}"/>
    <cellStyle name="Input 2 5 2 2 2" xfId="4898" xr:uid="{00000000-0005-0000-0000-0000260D0000}"/>
    <cellStyle name="Input 2 5 2 2 3" xfId="4899" xr:uid="{00000000-0005-0000-0000-0000270D0000}"/>
    <cellStyle name="Input 2 5 2 3" xfId="4900" xr:uid="{00000000-0005-0000-0000-0000280D0000}"/>
    <cellStyle name="Input 2 5 2 4" xfId="4901" xr:uid="{00000000-0005-0000-0000-0000290D0000}"/>
    <cellStyle name="Input 2 5 3" xfId="4902" xr:uid="{00000000-0005-0000-0000-00002A0D0000}"/>
    <cellStyle name="Input 2 5 3 2" xfId="4903" xr:uid="{00000000-0005-0000-0000-00002B0D0000}"/>
    <cellStyle name="Input 2 5 3 2 2" xfId="4904" xr:uid="{00000000-0005-0000-0000-00002C0D0000}"/>
    <cellStyle name="Input 2 5 3 2 3" xfId="4905" xr:uid="{00000000-0005-0000-0000-00002D0D0000}"/>
    <cellStyle name="Input 2 5 3 3" xfId="4906" xr:uid="{00000000-0005-0000-0000-00002E0D0000}"/>
    <cellStyle name="Input 2 5 3 4" xfId="4907" xr:uid="{00000000-0005-0000-0000-00002F0D0000}"/>
    <cellStyle name="Input 2 5 4" xfId="4908" xr:uid="{00000000-0005-0000-0000-0000300D0000}"/>
    <cellStyle name="Input 2 5 5" xfId="4909" xr:uid="{00000000-0005-0000-0000-0000310D0000}"/>
    <cellStyle name="Input 2 5 6" xfId="4910" xr:uid="{00000000-0005-0000-0000-0000320D0000}"/>
    <cellStyle name="Input 2 5 7" xfId="4911" xr:uid="{00000000-0005-0000-0000-0000330D0000}"/>
    <cellStyle name="Input 2 5 8" xfId="4912" xr:uid="{00000000-0005-0000-0000-0000340D0000}"/>
    <cellStyle name="Input 2 6" xfId="4913" xr:uid="{00000000-0005-0000-0000-0000350D0000}"/>
    <cellStyle name="Input 2 6 2" xfId="4914" xr:uid="{00000000-0005-0000-0000-0000360D0000}"/>
    <cellStyle name="Input 2 6 2 2" xfId="4915" xr:uid="{00000000-0005-0000-0000-0000370D0000}"/>
    <cellStyle name="Input 2 6 2 2 2" xfId="4916" xr:uid="{00000000-0005-0000-0000-0000380D0000}"/>
    <cellStyle name="Input 2 6 2 2 3" xfId="4917" xr:uid="{00000000-0005-0000-0000-0000390D0000}"/>
    <cellStyle name="Input 2 6 2 3" xfId="4918" xr:uid="{00000000-0005-0000-0000-00003A0D0000}"/>
    <cellStyle name="Input 2 6 2 4" xfId="4919" xr:uid="{00000000-0005-0000-0000-00003B0D0000}"/>
    <cellStyle name="Input 2 6 3" xfId="4920" xr:uid="{00000000-0005-0000-0000-00003C0D0000}"/>
    <cellStyle name="Input 2 6 3 2" xfId="4921" xr:uid="{00000000-0005-0000-0000-00003D0D0000}"/>
    <cellStyle name="Input 2 6 3 2 2" xfId="4922" xr:uid="{00000000-0005-0000-0000-00003E0D0000}"/>
    <cellStyle name="Input 2 6 3 2 3" xfId="4923" xr:uid="{00000000-0005-0000-0000-00003F0D0000}"/>
    <cellStyle name="Input 2 6 3 3" xfId="4924" xr:uid="{00000000-0005-0000-0000-0000400D0000}"/>
    <cellStyle name="Input 2 6 3 4" xfId="4925" xr:uid="{00000000-0005-0000-0000-0000410D0000}"/>
    <cellStyle name="Input 2 6 4" xfId="4926" xr:uid="{00000000-0005-0000-0000-0000420D0000}"/>
    <cellStyle name="Input 2 6 5" xfId="4927" xr:uid="{00000000-0005-0000-0000-0000430D0000}"/>
    <cellStyle name="Input 2 6 6" xfId="4928" xr:uid="{00000000-0005-0000-0000-0000440D0000}"/>
    <cellStyle name="Input 2 6 7" xfId="4929" xr:uid="{00000000-0005-0000-0000-0000450D0000}"/>
    <cellStyle name="Input 2 6 8" xfId="4930" xr:uid="{00000000-0005-0000-0000-0000460D0000}"/>
    <cellStyle name="Input 2 7" xfId="4931" xr:uid="{00000000-0005-0000-0000-0000470D0000}"/>
    <cellStyle name="Input 2 7 2" xfId="4932" xr:uid="{00000000-0005-0000-0000-0000480D0000}"/>
    <cellStyle name="Input 2 7 2 2" xfId="4933" xr:uid="{00000000-0005-0000-0000-0000490D0000}"/>
    <cellStyle name="Input 2 7 2 2 2" xfId="4934" xr:uid="{00000000-0005-0000-0000-00004A0D0000}"/>
    <cellStyle name="Input 2 7 2 2 3" xfId="4935" xr:uid="{00000000-0005-0000-0000-00004B0D0000}"/>
    <cellStyle name="Input 2 7 2 3" xfId="4936" xr:uid="{00000000-0005-0000-0000-00004C0D0000}"/>
    <cellStyle name="Input 2 7 2 4" xfId="4937" xr:uid="{00000000-0005-0000-0000-00004D0D0000}"/>
    <cellStyle name="Input 2 7 3" xfId="4938" xr:uid="{00000000-0005-0000-0000-00004E0D0000}"/>
    <cellStyle name="Input 2 7 3 2" xfId="4939" xr:uid="{00000000-0005-0000-0000-00004F0D0000}"/>
    <cellStyle name="Input 2 7 3 2 2" xfId="4940" xr:uid="{00000000-0005-0000-0000-0000500D0000}"/>
    <cellStyle name="Input 2 7 3 2 3" xfId="4941" xr:uid="{00000000-0005-0000-0000-0000510D0000}"/>
    <cellStyle name="Input 2 7 3 3" xfId="4942" xr:uid="{00000000-0005-0000-0000-0000520D0000}"/>
    <cellStyle name="Input 2 7 3 4" xfId="4943" xr:uid="{00000000-0005-0000-0000-0000530D0000}"/>
    <cellStyle name="Input 2 7 4" xfId="4944" xr:uid="{00000000-0005-0000-0000-0000540D0000}"/>
    <cellStyle name="Input 2 7 5" xfId="4945" xr:uid="{00000000-0005-0000-0000-0000550D0000}"/>
    <cellStyle name="Input 2 7 6" xfId="4946" xr:uid="{00000000-0005-0000-0000-0000560D0000}"/>
    <cellStyle name="Input 2 7 7" xfId="4947" xr:uid="{00000000-0005-0000-0000-0000570D0000}"/>
    <cellStyle name="Input 2 7 8" xfId="4948" xr:uid="{00000000-0005-0000-0000-0000580D0000}"/>
    <cellStyle name="Input 2 8" xfId="4949" xr:uid="{00000000-0005-0000-0000-0000590D0000}"/>
    <cellStyle name="Input 2 8 2" xfId="4950" xr:uid="{00000000-0005-0000-0000-00005A0D0000}"/>
    <cellStyle name="Input 2 8 2 2" xfId="4951" xr:uid="{00000000-0005-0000-0000-00005B0D0000}"/>
    <cellStyle name="Input 2 8 2 2 2" xfId="4952" xr:uid="{00000000-0005-0000-0000-00005C0D0000}"/>
    <cellStyle name="Input 2 8 2 2 3" xfId="4953" xr:uid="{00000000-0005-0000-0000-00005D0D0000}"/>
    <cellStyle name="Input 2 8 2 3" xfId="4954" xr:uid="{00000000-0005-0000-0000-00005E0D0000}"/>
    <cellStyle name="Input 2 8 2 4" xfId="4955" xr:uid="{00000000-0005-0000-0000-00005F0D0000}"/>
    <cellStyle name="Input 2 8 3" xfId="4956" xr:uid="{00000000-0005-0000-0000-0000600D0000}"/>
    <cellStyle name="Input 2 8 3 2" xfId="4957" xr:uid="{00000000-0005-0000-0000-0000610D0000}"/>
    <cellStyle name="Input 2 8 3 2 2" xfId="4958" xr:uid="{00000000-0005-0000-0000-0000620D0000}"/>
    <cellStyle name="Input 2 8 3 2 3" xfId="4959" xr:uid="{00000000-0005-0000-0000-0000630D0000}"/>
    <cellStyle name="Input 2 8 3 3" xfId="4960" xr:uid="{00000000-0005-0000-0000-0000640D0000}"/>
    <cellStyle name="Input 2 8 3 4" xfId="4961" xr:uid="{00000000-0005-0000-0000-0000650D0000}"/>
    <cellStyle name="Input 2 8 4" xfId="4962" xr:uid="{00000000-0005-0000-0000-0000660D0000}"/>
    <cellStyle name="Input 2 8 5" xfId="4963" xr:uid="{00000000-0005-0000-0000-0000670D0000}"/>
    <cellStyle name="Input 2 8 6" xfId="4964" xr:uid="{00000000-0005-0000-0000-0000680D0000}"/>
    <cellStyle name="Input 2 8 7" xfId="4965" xr:uid="{00000000-0005-0000-0000-0000690D0000}"/>
    <cellStyle name="Input 2 8 8" xfId="4966" xr:uid="{00000000-0005-0000-0000-00006A0D0000}"/>
    <cellStyle name="Input 2 9" xfId="4967" xr:uid="{00000000-0005-0000-0000-00006B0D0000}"/>
    <cellStyle name="Input 2 9 2" xfId="4968" xr:uid="{00000000-0005-0000-0000-00006C0D0000}"/>
    <cellStyle name="Input 2 9 2 2" xfId="4969" xr:uid="{00000000-0005-0000-0000-00006D0D0000}"/>
    <cellStyle name="Input 2 9 2 2 2" xfId="4970" xr:uid="{00000000-0005-0000-0000-00006E0D0000}"/>
    <cellStyle name="Input 2 9 2 2 3" xfId="4971" xr:uid="{00000000-0005-0000-0000-00006F0D0000}"/>
    <cellStyle name="Input 2 9 2 3" xfId="4972" xr:uid="{00000000-0005-0000-0000-0000700D0000}"/>
    <cellStyle name="Input 2 9 2 4" xfId="4973" xr:uid="{00000000-0005-0000-0000-0000710D0000}"/>
    <cellStyle name="Input 2 9 3" xfId="4974" xr:uid="{00000000-0005-0000-0000-0000720D0000}"/>
    <cellStyle name="Input 2 9 3 2" xfId="4975" xr:uid="{00000000-0005-0000-0000-0000730D0000}"/>
    <cellStyle name="Input 2 9 3 2 2" xfId="4976" xr:uid="{00000000-0005-0000-0000-0000740D0000}"/>
    <cellStyle name="Input 2 9 3 2 3" xfId="4977" xr:uid="{00000000-0005-0000-0000-0000750D0000}"/>
    <cellStyle name="Input 2 9 3 3" xfId="4978" xr:uid="{00000000-0005-0000-0000-0000760D0000}"/>
    <cellStyle name="Input 2 9 3 4" xfId="4979" xr:uid="{00000000-0005-0000-0000-0000770D0000}"/>
    <cellStyle name="Input 2 9 4" xfId="4980" xr:uid="{00000000-0005-0000-0000-0000780D0000}"/>
    <cellStyle name="Input 2 9 5" xfId="4981" xr:uid="{00000000-0005-0000-0000-0000790D0000}"/>
    <cellStyle name="Input 2 9 6" xfId="4982" xr:uid="{00000000-0005-0000-0000-00007A0D0000}"/>
    <cellStyle name="Input 2 9 7" xfId="4983" xr:uid="{00000000-0005-0000-0000-00007B0D0000}"/>
    <cellStyle name="Input 2 9 8" xfId="4984" xr:uid="{00000000-0005-0000-0000-00007C0D0000}"/>
    <cellStyle name="Input 20" xfId="4985" xr:uid="{00000000-0005-0000-0000-00007D0D0000}"/>
    <cellStyle name="Input 20 2" xfId="4986" xr:uid="{00000000-0005-0000-0000-00007E0D0000}"/>
    <cellStyle name="Input 20 2 2" xfId="4987" xr:uid="{00000000-0005-0000-0000-00007F0D0000}"/>
    <cellStyle name="Input 20 2 3" xfId="4988" xr:uid="{00000000-0005-0000-0000-0000800D0000}"/>
    <cellStyle name="Input 20 3" xfId="4989" xr:uid="{00000000-0005-0000-0000-0000810D0000}"/>
    <cellStyle name="Input 20 4" xfId="4990" xr:uid="{00000000-0005-0000-0000-0000820D0000}"/>
    <cellStyle name="Input 21" xfId="4991" xr:uid="{00000000-0005-0000-0000-0000830D0000}"/>
    <cellStyle name="Input 21 2" xfId="4992" xr:uid="{00000000-0005-0000-0000-0000840D0000}"/>
    <cellStyle name="Input 21 3" xfId="4993" xr:uid="{00000000-0005-0000-0000-0000850D0000}"/>
    <cellStyle name="Input 22" xfId="4994" xr:uid="{00000000-0005-0000-0000-0000860D0000}"/>
    <cellStyle name="Input 23" xfId="4995" xr:uid="{00000000-0005-0000-0000-0000870D0000}"/>
    <cellStyle name="Input 24" xfId="4996" xr:uid="{00000000-0005-0000-0000-0000880D0000}"/>
    <cellStyle name="Input 3" xfId="243" xr:uid="{00000000-0005-0000-0000-0000890D0000}"/>
    <cellStyle name="Input 3 2" xfId="244" xr:uid="{00000000-0005-0000-0000-00008A0D0000}"/>
    <cellStyle name="Input 3 2 2" xfId="4997" xr:uid="{00000000-0005-0000-0000-00008B0D0000}"/>
    <cellStyle name="Input 3 2 2 2" xfId="4998" xr:uid="{00000000-0005-0000-0000-00008C0D0000}"/>
    <cellStyle name="Input 3 2 2 2 2" xfId="4999" xr:uid="{00000000-0005-0000-0000-00008D0D0000}"/>
    <cellStyle name="Input 3 2 2 2 3" xfId="5000" xr:uid="{00000000-0005-0000-0000-00008E0D0000}"/>
    <cellStyle name="Input 3 2 2 3" xfId="5001" xr:uid="{00000000-0005-0000-0000-00008F0D0000}"/>
    <cellStyle name="Input 3 2 2 4" xfId="5002" xr:uid="{00000000-0005-0000-0000-0000900D0000}"/>
    <cellStyle name="Input 3 2 3" xfId="5003" xr:uid="{00000000-0005-0000-0000-0000910D0000}"/>
    <cellStyle name="Input 3 2 3 2" xfId="5004" xr:uid="{00000000-0005-0000-0000-0000920D0000}"/>
    <cellStyle name="Input 3 2 3 2 2" xfId="5005" xr:uid="{00000000-0005-0000-0000-0000930D0000}"/>
    <cellStyle name="Input 3 2 3 2 3" xfId="5006" xr:uid="{00000000-0005-0000-0000-0000940D0000}"/>
    <cellStyle name="Input 3 2 3 3" xfId="5007" xr:uid="{00000000-0005-0000-0000-0000950D0000}"/>
    <cellStyle name="Input 3 2 3 4" xfId="5008" xr:uid="{00000000-0005-0000-0000-0000960D0000}"/>
    <cellStyle name="Input 3 2 4" xfId="5009" xr:uid="{00000000-0005-0000-0000-0000970D0000}"/>
    <cellStyle name="Input 3 2 4 2" xfId="5010" xr:uid="{00000000-0005-0000-0000-0000980D0000}"/>
    <cellStyle name="Input 3 2 4 3" xfId="5011" xr:uid="{00000000-0005-0000-0000-0000990D0000}"/>
    <cellStyle name="Input 3 2 5" xfId="5012" xr:uid="{00000000-0005-0000-0000-00009A0D0000}"/>
    <cellStyle name="Input 3 2 5 2" xfId="5013" xr:uid="{00000000-0005-0000-0000-00009B0D0000}"/>
    <cellStyle name="Input 3 2 5 3" xfId="5014" xr:uid="{00000000-0005-0000-0000-00009C0D0000}"/>
    <cellStyle name="Input 3 2 6" xfId="5015" xr:uid="{00000000-0005-0000-0000-00009D0D0000}"/>
    <cellStyle name="Input 3 2 7" xfId="5016" xr:uid="{00000000-0005-0000-0000-00009E0D0000}"/>
    <cellStyle name="Input 3 3" xfId="5017" xr:uid="{00000000-0005-0000-0000-00009F0D0000}"/>
    <cellStyle name="Input 3 3 2" xfId="5018" xr:uid="{00000000-0005-0000-0000-0000A00D0000}"/>
    <cellStyle name="Input 3 3 2 2" xfId="5019" xr:uid="{00000000-0005-0000-0000-0000A10D0000}"/>
    <cellStyle name="Input 3 3 2 3" xfId="5020" xr:uid="{00000000-0005-0000-0000-0000A20D0000}"/>
    <cellStyle name="Input 3 3 3" xfId="5021" xr:uid="{00000000-0005-0000-0000-0000A30D0000}"/>
    <cellStyle name="Input 3 3 4" xfId="5022" xr:uid="{00000000-0005-0000-0000-0000A40D0000}"/>
    <cellStyle name="Input 3 4" xfId="5023" xr:uid="{00000000-0005-0000-0000-0000A50D0000}"/>
    <cellStyle name="Input 3 4 2" xfId="5024" xr:uid="{00000000-0005-0000-0000-0000A60D0000}"/>
    <cellStyle name="Input 3 4 2 2" xfId="5025" xr:uid="{00000000-0005-0000-0000-0000A70D0000}"/>
    <cellStyle name="Input 3 4 2 3" xfId="5026" xr:uid="{00000000-0005-0000-0000-0000A80D0000}"/>
    <cellStyle name="Input 3 4 3" xfId="5027" xr:uid="{00000000-0005-0000-0000-0000A90D0000}"/>
    <cellStyle name="Input 3 4 4" xfId="5028" xr:uid="{00000000-0005-0000-0000-0000AA0D0000}"/>
    <cellStyle name="Input 3 5" xfId="5029" xr:uid="{00000000-0005-0000-0000-0000AB0D0000}"/>
    <cellStyle name="Input 3 5 2" xfId="5030" xr:uid="{00000000-0005-0000-0000-0000AC0D0000}"/>
    <cellStyle name="Input 3 5 3" xfId="5031" xr:uid="{00000000-0005-0000-0000-0000AD0D0000}"/>
    <cellStyle name="Input 3 6" xfId="5032" xr:uid="{00000000-0005-0000-0000-0000AE0D0000}"/>
    <cellStyle name="Input 3 7" xfId="5033" xr:uid="{00000000-0005-0000-0000-0000AF0D0000}"/>
    <cellStyle name="Input 3 8" xfId="5034" xr:uid="{00000000-0005-0000-0000-0000B00D0000}"/>
    <cellStyle name="Input 3 9" xfId="5035" xr:uid="{00000000-0005-0000-0000-0000B10D0000}"/>
    <cellStyle name="Input 4" xfId="245" xr:uid="{00000000-0005-0000-0000-0000B20D0000}"/>
    <cellStyle name="Input 4 2" xfId="246" xr:uid="{00000000-0005-0000-0000-0000B30D0000}"/>
    <cellStyle name="Input 4 2 2" xfId="5036" xr:uid="{00000000-0005-0000-0000-0000B40D0000}"/>
    <cellStyle name="Input 4 2 2 2" xfId="5037" xr:uid="{00000000-0005-0000-0000-0000B50D0000}"/>
    <cellStyle name="Input 4 2 2 2 2" xfId="5038" xr:uid="{00000000-0005-0000-0000-0000B60D0000}"/>
    <cellStyle name="Input 4 2 2 2 3" xfId="5039" xr:uid="{00000000-0005-0000-0000-0000B70D0000}"/>
    <cellStyle name="Input 4 2 2 3" xfId="5040" xr:uid="{00000000-0005-0000-0000-0000B80D0000}"/>
    <cellStyle name="Input 4 2 2 4" xfId="5041" xr:uid="{00000000-0005-0000-0000-0000B90D0000}"/>
    <cellStyle name="Input 4 2 3" xfId="5042" xr:uid="{00000000-0005-0000-0000-0000BA0D0000}"/>
    <cellStyle name="Input 4 2 3 2" xfId="5043" xr:uid="{00000000-0005-0000-0000-0000BB0D0000}"/>
    <cellStyle name="Input 4 2 3 2 2" xfId="5044" xr:uid="{00000000-0005-0000-0000-0000BC0D0000}"/>
    <cellStyle name="Input 4 2 3 2 3" xfId="5045" xr:uid="{00000000-0005-0000-0000-0000BD0D0000}"/>
    <cellStyle name="Input 4 2 3 3" xfId="5046" xr:uid="{00000000-0005-0000-0000-0000BE0D0000}"/>
    <cellStyle name="Input 4 2 3 4" xfId="5047" xr:uid="{00000000-0005-0000-0000-0000BF0D0000}"/>
    <cellStyle name="Input 4 2 4" xfId="5048" xr:uid="{00000000-0005-0000-0000-0000C00D0000}"/>
    <cellStyle name="Input 4 2 4 2" xfId="5049" xr:uid="{00000000-0005-0000-0000-0000C10D0000}"/>
    <cellStyle name="Input 4 2 4 3" xfId="5050" xr:uid="{00000000-0005-0000-0000-0000C20D0000}"/>
    <cellStyle name="Input 4 2 5" xfId="5051" xr:uid="{00000000-0005-0000-0000-0000C30D0000}"/>
    <cellStyle name="Input 4 2 5 2" xfId="5052" xr:uid="{00000000-0005-0000-0000-0000C40D0000}"/>
    <cellStyle name="Input 4 2 5 3" xfId="5053" xr:uid="{00000000-0005-0000-0000-0000C50D0000}"/>
    <cellStyle name="Input 4 2 6" xfId="5054" xr:uid="{00000000-0005-0000-0000-0000C60D0000}"/>
    <cellStyle name="Input 4 2 7" xfId="5055" xr:uid="{00000000-0005-0000-0000-0000C70D0000}"/>
    <cellStyle name="Input 4 3" xfId="5056" xr:uid="{00000000-0005-0000-0000-0000C80D0000}"/>
    <cellStyle name="Input 4 3 2" xfId="5057" xr:uid="{00000000-0005-0000-0000-0000C90D0000}"/>
    <cellStyle name="Input 4 3 2 2" xfId="5058" xr:uid="{00000000-0005-0000-0000-0000CA0D0000}"/>
    <cellStyle name="Input 4 3 2 3" xfId="5059" xr:uid="{00000000-0005-0000-0000-0000CB0D0000}"/>
    <cellStyle name="Input 4 3 3" xfId="5060" xr:uid="{00000000-0005-0000-0000-0000CC0D0000}"/>
    <cellStyle name="Input 4 3 4" xfId="5061" xr:uid="{00000000-0005-0000-0000-0000CD0D0000}"/>
    <cellStyle name="Input 4 4" xfId="5062" xr:uid="{00000000-0005-0000-0000-0000CE0D0000}"/>
    <cellStyle name="Input 4 4 2" xfId="5063" xr:uid="{00000000-0005-0000-0000-0000CF0D0000}"/>
    <cellStyle name="Input 4 4 2 2" xfId="5064" xr:uid="{00000000-0005-0000-0000-0000D00D0000}"/>
    <cellStyle name="Input 4 4 2 3" xfId="5065" xr:uid="{00000000-0005-0000-0000-0000D10D0000}"/>
    <cellStyle name="Input 4 4 3" xfId="5066" xr:uid="{00000000-0005-0000-0000-0000D20D0000}"/>
    <cellStyle name="Input 4 4 4" xfId="5067" xr:uid="{00000000-0005-0000-0000-0000D30D0000}"/>
    <cellStyle name="Input 4 5" xfId="5068" xr:uid="{00000000-0005-0000-0000-0000D40D0000}"/>
    <cellStyle name="Input 4 5 2" xfId="5069" xr:uid="{00000000-0005-0000-0000-0000D50D0000}"/>
    <cellStyle name="Input 4 5 3" xfId="5070" xr:uid="{00000000-0005-0000-0000-0000D60D0000}"/>
    <cellStyle name="Input 4 6" xfId="5071" xr:uid="{00000000-0005-0000-0000-0000D70D0000}"/>
    <cellStyle name="Input 4 7" xfId="5072" xr:uid="{00000000-0005-0000-0000-0000D80D0000}"/>
    <cellStyle name="Input 4 8" xfId="5073" xr:uid="{00000000-0005-0000-0000-0000D90D0000}"/>
    <cellStyle name="Input 4 9" xfId="5074" xr:uid="{00000000-0005-0000-0000-0000DA0D0000}"/>
    <cellStyle name="Input 5" xfId="247" xr:uid="{00000000-0005-0000-0000-0000DB0D0000}"/>
    <cellStyle name="Input 5 2" xfId="5075" xr:uid="{00000000-0005-0000-0000-0000DC0D0000}"/>
    <cellStyle name="Input 5 2 2" xfId="5076" xr:uid="{00000000-0005-0000-0000-0000DD0D0000}"/>
    <cellStyle name="Input 5 2 2 2" xfId="5077" xr:uid="{00000000-0005-0000-0000-0000DE0D0000}"/>
    <cellStyle name="Input 5 2 2 3" xfId="5078" xr:uid="{00000000-0005-0000-0000-0000DF0D0000}"/>
    <cellStyle name="Input 5 2 3" xfId="5079" xr:uid="{00000000-0005-0000-0000-0000E00D0000}"/>
    <cellStyle name="Input 5 2 4" xfId="5080" xr:uid="{00000000-0005-0000-0000-0000E10D0000}"/>
    <cellStyle name="Input 5 3" xfId="5081" xr:uid="{00000000-0005-0000-0000-0000E20D0000}"/>
    <cellStyle name="Input 5 3 2" xfId="5082" xr:uid="{00000000-0005-0000-0000-0000E30D0000}"/>
    <cellStyle name="Input 5 3 2 2" xfId="5083" xr:uid="{00000000-0005-0000-0000-0000E40D0000}"/>
    <cellStyle name="Input 5 3 2 3" xfId="5084" xr:uid="{00000000-0005-0000-0000-0000E50D0000}"/>
    <cellStyle name="Input 5 3 3" xfId="5085" xr:uid="{00000000-0005-0000-0000-0000E60D0000}"/>
    <cellStyle name="Input 5 3 4" xfId="5086" xr:uid="{00000000-0005-0000-0000-0000E70D0000}"/>
    <cellStyle name="Input 5 4" xfId="5087" xr:uid="{00000000-0005-0000-0000-0000E80D0000}"/>
    <cellStyle name="Input 5 4 2" xfId="5088" xr:uid="{00000000-0005-0000-0000-0000E90D0000}"/>
    <cellStyle name="Input 5 4 3" xfId="5089" xr:uid="{00000000-0005-0000-0000-0000EA0D0000}"/>
    <cellStyle name="Input 5 5" xfId="5090" xr:uid="{00000000-0005-0000-0000-0000EB0D0000}"/>
    <cellStyle name="Input 5 6" xfId="5091" xr:uid="{00000000-0005-0000-0000-0000EC0D0000}"/>
    <cellStyle name="Input 5 7" xfId="5092" xr:uid="{00000000-0005-0000-0000-0000ED0D0000}"/>
    <cellStyle name="Input 5 8" xfId="5093" xr:uid="{00000000-0005-0000-0000-0000EE0D0000}"/>
    <cellStyle name="Input 6" xfId="5094" xr:uid="{00000000-0005-0000-0000-0000EF0D0000}"/>
    <cellStyle name="Input 6 2" xfId="5095" xr:uid="{00000000-0005-0000-0000-0000F00D0000}"/>
    <cellStyle name="Input 6 2 2" xfId="5096" xr:uid="{00000000-0005-0000-0000-0000F10D0000}"/>
    <cellStyle name="Input 6 2 2 2" xfId="5097" xr:uid="{00000000-0005-0000-0000-0000F20D0000}"/>
    <cellStyle name="Input 6 2 2 3" xfId="5098" xr:uid="{00000000-0005-0000-0000-0000F30D0000}"/>
    <cellStyle name="Input 6 2 3" xfId="5099" xr:uid="{00000000-0005-0000-0000-0000F40D0000}"/>
    <cellStyle name="Input 6 2 4" xfId="5100" xr:uid="{00000000-0005-0000-0000-0000F50D0000}"/>
    <cellStyle name="Input 6 3" xfId="5101" xr:uid="{00000000-0005-0000-0000-0000F60D0000}"/>
    <cellStyle name="Input 6 3 2" xfId="5102" xr:uid="{00000000-0005-0000-0000-0000F70D0000}"/>
    <cellStyle name="Input 6 3 2 2" xfId="5103" xr:uid="{00000000-0005-0000-0000-0000F80D0000}"/>
    <cellStyle name="Input 6 3 2 3" xfId="5104" xr:uid="{00000000-0005-0000-0000-0000F90D0000}"/>
    <cellStyle name="Input 6 3 3" xfId="5105" xr:uid="{00000000-0005-0000-0000-0000FA0D0000}"/>
    <cellStyle name="Input 6 3 4" xfId="5106" xr:uid="{00000000-0005-0000-0000-0000FB0D0000}"/>
    <cellStyle name="Input 6 4" xfId="5107" xr:uid="{00000000-0005-0000-0000-0000FC0D0000}"/>
    <cellStyle name="Input 6 5" xfId="5108" xr:uid="{00000000-0005-0000-0000-0000FD0D0000}"/>
    <cellStyle name="Input 6 6" xfId="5109" xr:uid="{00000000-0005-0000-0000-0000FE0D0000}"/>
    <cellStyle name="Input 6 7" xfId="5110" xr:uid="{00000000-0005-0000-0000-0000FF0D0000}"/>
    <cellStyle name="Input 6 8" xfId="5111" xr:uid="{00000000-0005-0000-0000-0000000E0000}"/>
    <cellStyle name="Input 7" xfId="5112" xr:uid="{00000000-0005-0000-0000-0000010E0000}"/>
    <cellStyle name="Input 7 2" xfId="5113" xr:uid="{00000000-0005-0000-0000-0000020E0000}"/>
    <cellStyle name="Input 7 2 2" xfId="5114" xr:uid="{00000000-0005-0000-0000-0000030E0000}"/>
    <cellStyle name="Input 7 2 2 2" xfId="5115" xr:uid="{00000000-0005-0000-0000-0000040E0000}"/>
    <cellStyle name="Input 7 2 2 3" xfId="5116" xr:uid="{00000000-0005-0000-0000-0000050E0000}"/>
    <cellStyle name="Input 7 2 3" xfId="5117" xr:uid="{00000000-0005-0000-0000-0000060E0000}"/>
    <cellStyle name="Input 7 2 4" xfId="5118" xr:uid="{00000000-0005-0000-0000-0000070E0000}"/>
    <cellStyle name="Input 7 3" xfId="5119" xr:uid="{00000000-0005-0000-0000-0000080E0000}"/>
    <cellStyle name="Input 7 3 2" xfId="5120" xr:uid="{00000000-0005-0000-0000-0000090E0000}"/>
    <cellStyle name="Input 7 3 2 2" xfId="5121" xr:uid="{00000000-0005-0000-0000-00000A0E0000}"/>
    <cellStyle name="Input 7 3 2 3" xfId="5122" xr:uid="{00000000-0005-0000-0000-00000B0E0000}"/>
    <cellStyle name="Input 7 3 3" xfId="5123" xr:uid="{00000000-0005-0000-0000-00000C0E0000}"/>
    <cellStyle name="Input 7 3 4" xfId="5124" xr:uid="{00000000-0005-0000-0000-00000D0E0000}"/>
    <cellStyle name="Input 7 4" xfId="5125" xr:uid="{00000000-0005-0000-0000-00000E0E0000}"/>
    <cellStyle name="Input 7 5" xfId="5126" xr:uid="{00000000-0005-0000-0000-00000F0E0000}"/>
    <cellStyle name="Input 7 6" xfId="5127" xr:uid="{00000000-0005-0000-0000-0000100E0000}"/>
    <cellStyle name="Input 7 7" xfId="5128" xr:uid="{00000000-0005-0000-0000-0000110E0000}"/>
    <cellStyle name="Input 7 8" xfId="5129" xr:uid="{00000000-0005-0000-0000-0000120E0000}"/>
    <cellStyle name="Input 8" xfId="5130" xr:uid="{00000000-0005-0000-0000-0000130E0000}"/>
    <cellStyle name="Input 8 2" xfId="5131" xr:uid="{00000000-0005-0000-0000-0000140E0000}"/>
    <cellStyle name="Input 8 2 2" xfId="5132" xr:uid="{00000000-0005-0000-0000-0000150E0000}"/>
    <cellStyle name="Input 8 2 2 2" xfId="5133" xr:uid="{00000000-0005-0000-0000-0000160E0000}"/>
    <cellStyle name="Input 8 2 2 3" xfId="5134" xr:uid="{00000000-0005-0000-0000-0000170E0000}"/>
    <cellStyle name="Input 8 2 3" xfId="5135" xr:uid="{00000000-0005-0000-0000-0000180E0000}"/>
    <cellStyle name="Input 8 2 4" xfId="5136" xr:uid="{00000000-0005-0000-0000-0000190E0000}"/>
    <cellStyle name="Input 8 3" xfId="5137" xr:uid="{00000000-0005-0000-0000-00001A0E0000}"/>
    <cellStyle name="Input 8 3 2" xfId="5138" xr:uid="{00000000-0005-0000-0000-00001B0E0000}"/>
    <cellStyle name="Input 8 3 2 2" xfId="5139" xr:uid="{00000000-0005-0000-0000-00001C0E0000}"/>
    <cellStyle name="Input 8 3 2 3" xfId="5140" xr:uid="{00000000-0005-0000-0000-00001D0E0000}"/>
    <cellStyle name="Input 8 3 3" xfId="5141" xr:uid="{00000000-0005-0000-0000-00001E0E0000}"/>
    <cellStyle name="Input 8 3 4" xfId="5142" xr:uid="{00000000-0005-0000-0000-00001F0E0000}"/>
    <cellStyle name="Input 8 4" xfId="5143" xr:uid="{00000000-0005-0000-0000-0000200E0000}"/>
    <cellStyle name="Input 8 5" xfId="5144" xr:uid="{00000000-0005-0000-0000-0000210E0000}"/>
    <cellStyle name="Input 8 6" xfId="5145" xr:uid="{00000000-0005-0000-0000-0000220E0000}"/>
    <cellStyle name="Input 8 7" xfId="5146" xr:uid="{00000000-0005-0000-0000-0000230E0000}"/>
    <cellStyle name="Input 8 8" xfId="5147" xr:uid="{00000000-0005-0000-0000-0000240E0000}"/>
    <cellStyle name="Input 9" xfId="5148" xr:uid="{00000000-0005-0000-0000-0000250E0000}"/>
    <cellStyle name="Input 9 2" xfId="5149" xr:uid="{00000000-0005-0000-0000-0000260E0000}"/>
    <cellStyle name="Input 9 2 2" xfId="5150" xr:uid="{00000000-0005-0000-0000-0000270E0000}"/>
    <cellStyle name="Input 9 2 2 2" xfId="5151" xr:uid="{00000000-0005-0000-0000-0000280E0000}"/>
    <cellStyle name="Input 9 2 2 3" xfId="5152" xr:uid="{00000000-0005-0000-0000-0000290E0000}"/>
    <cellStyle name="Input 9 2 3" xfId="5153" xr:uid="{00000000-0005-0000-0000-00002A0E0000}"/>
    <cellStyle name="Input 9 2 4" xfId="5154" xr:uid="{00000000-0005-0000-0000-00002B0E0000}"/>
    <cellStyle name="Input 9 3" xfId="5155" xr:uid="{00000000-0005-0000-0000-00002C0E0000}"/>
    <cellStyle name="Input 9 3 2" xfId="5156" xr:uid="{00000000-0005-0000-0000-00002D0E0000}"/>
    <cellStyle name="Input 9 3 2 2" xfId="5157" xr:uid="{00000000-0005-0000-0000-00002E0E0000}"/>
    <cellStyle name="Input 9 3 2 3" xfId="5158" xr:uid="{00000000-0005-0000-0000-00002F0E0000}"/>
    <cellStyle name="Input 9 3 3" xfId="5159" xr:uid="{00000000-0005-0000-0000-0000300E0000}"/>
    <cellStyle name="Input 9 3 4" xfId="5160" xr:uid="{00000000-0005-0000-0000-0000310E0000}"/>
    <cellStyle name="Input 9 4" xfId="5161" xr:uid="{00000000-0005-0000-0000-0000320E0000}"/>
    <cellStyle name="Input 9 5" xfId="5162" xr:uid="{00000000-0005-0000-0000-0000330E0000}"/>
    <cellStyle name="Input 9 6" xfId="5163" xr:uid="{00000000-0005-0000-0000-0000340E0000}"/>
    <cellStyle name="Input 9 7" xfId="5164" xr:uid="{00000000-0005-0000-0000-0000350E0000}"/>
    <cellStyle name="Input 9 8" xfId="5165" xr:uid="{00000000-0005-0000-0000-0000360E0000}"/>
    <cellStyle name="Kopf" xfId="952" xr:uid="{00000000-0005-0000-0000-0000370E0000}"/>
    <cellStyle name="Kopf - Formatvorlage1" xfId="953" xr:uid="{00000000-0005-0000-0000-0000380E0000}"/>
    <cellStyle name="Kopf - Formatvorlage1 10" xfId="954" xr:uid="{00000000-0005-0000-0000-0000390E0000}"/>
    <cellStyle name="Kopf - Formatvorlage1 11" xfId="955" xr:uid="{00000000-0005-0000-0000-00003A0E0000}"/>
    <cellStyle name="Kopf - Formatvorlage1 12" xfId="956" xr:uid="{00000000-0005-0000-0000-00003B0E0000}"/>
    <cellStyle name="Kopf - Formatvorlage1 13" xfId="957" xr:uid="{00000000-0005-0000-0000-00003C0E0000}"/>
    <cellStyle name="Kopf - Formatvorlage1 14" xfId="958" xr:uid="{00000000-0005-0000-0000-00003D0E0000}"/>
    <cellStyle name="Kopf - Formatvorlage1 15" xfId="959" xr:uid="{00000000-0005-0000-0000-00003E0E0000}"/>
    <cellStyle name="Kopf - Formatvorlage1 16" xfId="960" xr:uid="{00000000-0005-0000-0000-00003F0E0000}"/>
    <cellStyle name="Kopf - Formatvorlage1 17" xfId="961" xr:uid="{00000000-0005-0000-0000-0000400E0000}"/>
    <cellStyle name="Kopf - Formatvorlage1 18" xfId="962" xr:uid="{00000000-0005-0000-0000-0000410E0000}"/>
    <cellStyle name="Kopf - Formatvorlage1 19" xfId="963" xr:uid="{00000000-0005-0000-0000-0000420E0000}"/>
    <cellStyle name="Kopf - Formatvorlage1 2" xfId="964" xr:uid="{00000000-0005-0000-0000-0000430E0000}"/>
    <cellStyle name="Kopf - Formatvorlage1 20" xfId="965" xr:uid="{00000000-0005-0000-0000-0000440E0000}"/>
    <cellStyle name="Kopf - Formatvorlage1 21" xfId="966" xr:uid="{00000000-0005-0000-0000-0000450E0000}"/>
    <cellStyle name="Kopf - Formatvorlage1 22" xfId="967" xr:uid="{00000000-0005-0000-0000-0000460E0000}"/>
    <cellStyle name="Kopf - Formatvorlage1 23" xfId="968" xr:uid="{00000000-0005-0000-0000-0000470E0000}"/>
    <cellStyle name="Kopf - Formatvorlage1 24" xfId="969" xr:uid="{00000000-0005-0000-0000-0000480E0000}"/>
    <cellStyle name="Kopf - Formatvorlage1 25" xfId="970" xr:uid="{00000000-0005-0000-0000-0000490E0000}"/>
    <cellStyle name="Kopf - Formatvorlage1 26" xfId="971" xr:uid="{00000000-0005-0000-0000-00004A0E0000}"/>
    <cellStyle name="Kopf - Formatvorlage1 27" xfId="972" xr:uid="{00000000-0005-0000-0000-00004B0E0000}"/>
    <cellStyle name="Kopf - Formatvorlage1 28" xfId="973" xr:uid="{00000000-0005-0000-0000-00004C0E0000}"/>
    <cellStyle name="Kopf - Formatvorlage1 29" xfId="974" xr:uid="{00000000-0005-0000-0000-00004D0E0000}"/>
    <cellStyle name="Kopf - Formatvorlage1 3" xfId="975" xr:uid="{00000000-0005-0000-0000-00004E0E0000}"/>
    <cellStyle name="Kopf - Formatvorlage1 30" xfId="976" xr:uid="{00000000-0005-0000-0000-00004F0E0000}"/>
    <cellStyle name="Kopf - Formatvorlage1 31" xfId="977" xr:uid="{00000000-0005-0000-0000-0000500E0000}"/>
    <cellStyle name="Kopf - Formatvorlage1 32" xfId="978" xr:uid="{00000000-0005-0000-0000-0000510E0000}"/>
    <cellStyle name="Kopf - Formatvorlage1 33" xfId="979" xr:uid="{00000000-0005-0000-0000-0000520E0000}"/>
    <cellStyle name="Kopf - Formatvorlage1 34" xfId="980" xr:uid="{00000000-0005-0000-0000-0000530E0000}"/>
    <cellStyle name="Kopf - Formatvorlage1 35" xfId="981" xr:uid="{00000000-0005-0000-0000-0000540E0000}"/>
    <cellStyle name="Kopf - Formatvorlage1 36" xfId="982" xr:uid="{00000000-0005-0000-0000-0000550E0000}"/>
    <cellStyle name="Kopf - Formatvorlage1 37" xfId="983" xr:uid="{00000000-0005-0000-0000-0000560E0000}"/>
    <cellStyle name="Kopf - Formatvorlage1 38" xfId="984" xr:uid="{00000000-0005-0000-0000-0000570E0000}"/>
    <cellStyle name="Kopf - Formatvorlage1 39" xfId="985" xr:uid="{00000000-0005-0000-0000-0000580E0000}"/>
    <cellStyle name="Kopf - Formatvorlage1 4" xfId="986" xr:uid="{00000000-0005-0000-0000-0000590E0000}"/>
    <cellStyle name="Kopf - Formatvorlage1 40" xfId="987" xr:uid="{00000000-0005-0000-0000-00005A0E0000}"/>
    <cellStyle name="Kopf - Formatvorlage1 41" xfId="988" xr:uid="{00000000-0005-0000-0000-00005B0E0000}"/>
    <cellStyle name="Kopf - Formatvorlage1 42" xfId="989" xr:uid="{00000000-0005-0000-0000-00005C0E0000}"/>
    <cellStyle name="Kopf - Formatvorlage1 43" xfId="990" xr:uid="{00000000-0005-0000-0000-00005D0E0000}"/>
    <cellStyle name="Kopf - Formatvorlage1 44" xfId="991" xr:uid="{00000000-0005-0000-0000-00005E0E0000}"/>
    <cellStyle name="Kopf - Formatvorlage1 45" xfId="992" xr:uid="{00000000-0005-0000-0000-00005F0E0000}"/>
    <cellStyle name="Kopf - Formatvorlage1 46" xfId="993" xr:uid="{00000000-0005-0000-0000-0000600E0000}"/>
    <cellStyle name="Kopf - Formatvorlage1 47" xfId="994" xr:uid="{00000000-0005-0000-0000-0000610E0000}"/>
    <cellStyle name="Kopf - Formatvorlage1 48" xfId="995" xr:uid="{00000000-0005-0000-0000-0000620E0000}"/>
    <cellStyle name="Kopf - Formatvorlage1 49" xfId="996" xr:uid="{00000000-0005-0000-0000-0000630E0000}"/>
    <cellStyle name="Kopf - Formatvorlage1 5" xfId="997" xr:uid="{00000000-0005-0000-0000-0000640E0000}"/>
    <cellStyle name="Kopf - Formatvorlage1 50" xfId="998" xr:uid="{00000000-0005-0000-0000-0000650E0000}"/>
    <cellStyle name="Kopf - Formatvorlage1 51" xfId="999" xr:uid="{00000000-0005-0000-0000-0000660E0000}"/>
    <cellStyle name="Kopf - Formatvorlage1 52" xfId="1000" xr:uid="{00000000-0005-0000-0000-0000670E0000}"/>
    <cellStyle name="Kopf - Formatvorlage1 6" xfId="1001" xr:uid="{00000000-0005-0000-0000-0000680E0000}"/>
    <cellStyle name="Kopf - Formatvorlage1 7" xfId="1002" xr:uid="{00000000-0005-0000-0000-0000690E0000}"/>
    <cellStyle name="Kopf - Formatvorlage1 8" xfId="1003" xr:uid="{00000000-0005-0000-0000-00006A0E0000}"/>
    <cellStyle name="Kopf - Formatvorlage1 9" xfId="1004" xr:uid="{00000000-0005-0000-0000-00006B0E0000}"/>
    <cellStyle name="Kopf 10" xfId="1005" xr:uid="{00000000-0005-0000-0000-00006C0E0000}"/>
    <cellStyle name="Kopf 11" xfId="1006" xr:uid="{00000000-0005-0000-0000-00006D0E0000}"/>
    <cellStyle name="Kopf 12" xfId="1007" xr:uid="{00000000-0005-0000-0000-00006E0E0000}"/>
    <cellStyle name="Kopf 13" xfId="1008" xr:uid="{00000000-0005-0000-0000-00006F0E0000}"/>
    <cellStyle name="Kopf 14" xfId="1009" xr:uid="{00000000-0005-0000-0000-0000700E0000}"/>
    <cellStyle name="Kopf 15" xfId="1010" xr:uid="{00000000-0005-0000-0000-0000710E0000}"/>
    <cellStyle name="Kopf 16" xfId="1011" xr:uid="{00000000-0005-0000-0000-0000720E0000}"/>
    <cellStyle name="Kopf 17" xfId="1012" xr:uid="{00000000-0005-0000-0000-0000730E0000}"/>
    <cellStyle name="Kopf 18" xfId="1013" xr:uid="{00000000-0005-0000-0000-0000740E0000}"/>
    <cellStyle name="Kopf 19" xfId="1014" xr:uid="{00000000-0005-0000-0000-0000750E0000}"/>
    <cellStyle name="Kopf 2" xfId="1015" xr:uid="{00000000-0005-0000-0000-0000760E0000}"/>
    <cellStyle name="Kopf 20" xfId="1016" xr:uid="{00000000-0005-0000-0000-0000770E0000}"/>
    <cellStyle name="Kopf 21" xfId="1017" xr:uid="{00000000-0005-0000-0000-0000780E0000}"/>
    <cellStyle name="Kopf 22" xfId="1018" xr:uid="{00000000-0005-0000-0000-0000790E0000}"/>
    <cellStyle name="Kopf 23" xfId="1019" xr:uid="{00000000-0005-0000-0000-00007A0E0000}"/>
    <cellStyle name="Kopf 24" xfId="1020" xr:uid="{00000000-0005-0000-0000-00007B0E0000}"/>
    <cellStyle name="Kopf 25" xfId="1021" xr:uid="{00000000-0005-0000-0000-00007C0E0000}"/>
    <cellStyle name="Kopf 26" xfId="1022" xr:uid="{00000000-0005-0000-0000-00007D0E0000}"/>
    <cellStyle name="Kopf 27" xfId="1023" xr:uid="{00000000-0005-0000-0000-00007E0E0000}"/>
    <cellStyle name="Kopf 28" xfId="1024" xr:uid="{00000000-0005-0000-0000-00007F0E0000}"/>
    <cellStyle name="Kopf 29" xfId="1025" xr:uid="{00000000-0005-0000-0000-0000800E0000}"/>
    <cellStyle name="Kopf 3" xfId="1026" xr:uid="{00000000-0005-0000-0000-0000810E0000}"/>
    <cellStyle name="Kopf 30" xfId="1027" xr:uid="{00000000-0005-0000-0000-0000820E0000}"/>
    <cellStyle name="Kopf 31" xfId="1028" xr:uid="{00000000-0005-0000-0000-0000830E0000}"/>
    <cellStyle name="Kopf 32" xfId="1029" xr:uid="{00000000-0005-0000-0000-0000840E0000}"/>
    <cellStyle name="Kopf 33" xfId="1030" xr:uid="{00000000-0005-0000-0000-0000850E0000}"/>
    <cellStyle name="Kopf 34" xfId="1031" xr:uid="{00000000-0005-0000-0000-0000860E0000}"/>
    <cellStyle name="Kopf 35" xfId="1032" xr:uid="{00000000-0005-0000-0000-0000870E0000}"/>
    <cellStyle name="Kopf 36" xfId="1033" xr:uid="{00000000-0005-0000-0000-0000880E0000}"/>
    <cellStyle name="Kopf 37" xfId="1034" xr:uid="{00000000-0005-0000-0000-0000890E0000}"/>
    <cellStyle name="Kopf 38" xfId="1035" xr:uid="{00000000-0005-0000-0000-00008A0E0000}"/>
    <cellStyle name="Kopf 39" xfId="1036" xr:uid="{00000000-0005-0000-0000-00008B0E0000}"/>
    <cellStyle name="Kopf 4" xfId="1037" xr:uid="{00000000-0005-0000-0000-00008C0E0000}"/>
    <cellStyle name="Kopf 40" xfId="1038" xr:uid="{00000000-0005-0000-0000-00008D0E0000}"/>
    <cellStyle name="Kopf 41" xfId="1039" xr:uid="{00000000-0005-0000-0000-00008E0E0000}"/>
    <cellStyle name="Kopf 42" xfId="1040" xr:uid="{00000000-0005-0000-0000-00008F0E0000}"/>
    <cellStyle name="Kopf 43" xfId="1041" xr:uid="{00000000-0005-0000-0000-0000900E0000}"/>
    <cellStyle name="Kopf 44" xfId="1042" xr:uid="{00000000-0005-0000-0000-0000910E0000}"/>
    <cellStyle name="Kopf 45" xfId="1043" xr:uid="{00000000-0005-0000-0000-0000920E0000}"/>
    <cellStyle name="Kopf 46" xfId="1044" xr:uid="{00000000-0005-0000-0000-0000930E0000}"/>
    <cellStyle name="Kopf 47" xfId="1045" xr:uid="{00000000-0005-0000-0000-0000940E0000}"/>
    <cellStyle name="Kopf 48" xfId="1046" xr:uid="{00000000-0005-0000-0000-0000950E0000}"/>
    <cellStyle name="Kopf 49" xfId="1047" xr:uid="{00000000-0005-0000-0000-0000960E0000}"/>
    <cellStyle name="Kopf 5" xfId="1048" xr:uid="{00000000-0005-0000-0000-0000970E0000}"/>
    <cellStyle name="Kopf 50" xfId="1049" xr:uid="{00000000-0005-0000-0000-0000980E0000}"/>
    <cellStyle name="Kopf 51" xfId="1050" xr:uid="{00000000-0005-0000-0000-0000990E0000}"/>
    <cellStyle name="Kopf 52" xfId="1051" xr:uid="{00000000-0005-0000-0000-00009A0E0000}"/>
    <cellStyle name="Kopf 53" xfId="1052" xr:uid="{00000000-0005-0000-0000-00009B0E0000}"/>
    <cellStyle name="Kopf 54" xfId="1053" xr:uid="{00000000-0005-0000-0000-00009C0E0000}"/>
    <cellStyle name="Kopf 55" xfId="1054" xr:uid="{00000000-0005-0000-0000-00009D0E0000}"/>
    <cellStyle name="Kopf 56" xfId="1055" xr:uid="{00000000-0005-0000-0000-00009E0E0000}"/>
    <cellStyle name="Kopf 57" xfId="1056" xr:uid="{00000000-0005-0000-0000-00009F0E0000}"/>
    <cellStyle name="Kopf 58" xfId="1057" xr:uid="{00000000-0005-0000-0000-0000A00E0000}"/>
    <cellStyle name="Kopf 59" xfId="1058" xr:uid="{00000000-0005-0000-0000-0000A10E0000}"/>
    <cellStyle name="Kopf 6" xfId="1059" xr:uid="{00000000-0005-0000-0000-0000A20E0000}"/>
    <cellStyle name="Kopf 60" xfId="1060" xr:uid="{00000000-0005-0000-0000-0000A30E0000}"/>
    <cellStyle name="Kopf 7" xfId="1061" xr:uid="{00000000-0005-0000-0000-0000A40E0000}"/>
    <cellStyle name="Kopf 8" xfId="1062" xr:uid="{00000000-0005-0000-0000-0000A50E0000}"/>
    <cellStyle name="Kopf 9" xfId="1063" xr:uid="{00000000-0005-0000-0000-0000A60E0000}"/>
    <cellStyle name="Linked Cell" xfId="248" xr:uid="{00000000-0005-0000-0000-0000A70E0000}"/>
    <cellStyle name="Millares" xfId="249" builtinId="3"/>
    <cellStyle name="Millares [0] 2" xfId="250" xr:uid="{00000000-0005-0000-0000-0000A90E0000}"/>
    <cellStyle name="Millares [0] 2 2" xfId="1497" xr:uid="{00000000-0005-0000-0000-0000AA0E0000}"/>
    <cellStyle name="Millares [0] 2 3" xfId="1953" xr:uid="{00000000-0005-0000-0000-0000AB0E0000}"/>
    <cellStyle name="Millares [0] 2 3 2" xfId="2520" xr:uid="{00000000-0005-0000-0000-0000AC0E0000}"/>
    <cellStyle name="Millares [0] 3" xfId="1752" xr:uid="{00000000-0005-0000-0000-0000AD0E0000}"/>
    <cellStyle name="Millares 10" xfId="251" xr:uid="{00000000-0005-0000-0000-0000AE0E0000}"/>
    <cellStyle name="Millares 10 2" xfId="252" xr:uid="{00000000-0005-0000-0000-0000AF0E0000}"/>
    <cellStyle name="Millares 10 3" xfId="635" xr:uid="{00000000-0005-0000-0000-0000B00E0000}"/>
    <cellStyle name="Millares 10 4" xfId="1532" xr:uid="{00000000-0005-0000-0000-0000B10E0000}"/>
    <cellStyle name="Millares 10 5" xfId="1977" xr:uid="{00000000-0005-0000-0000-0000B20E0000}"/>
    <cellStyle name="Millares 11" xfId="253" xr:uid="{00000000-0005-0000-0000-0000B30E0000}"/>
    <cellStyle name="Millares 11 2" xfId="1548" xr:uid="{00000000-0005-0000-0000-0000B40E0000}"/>
    <cellStyle name="Millares 11 3" xfId="1993" xr:uid="{00000000-0005-0000-0000-0000B50E0000}"/>
    <cellStyle name="Millares 12" xfId="254" xr:uid="{00000000-0005-0000-0000-0000B60E0000}"/>
    <cellStyle name="Millares 12 2" xfId="1550" xr:uid="{00000000-0005-0000-0000-0000B70E0000}"/>
    <cellStyle name="Millares 12 3" xfId="1995" xr:uid="{00000000-0005-0000-0000-0000B80E0000}"/>
    <cellStyle name="Millares 13" xfId="255" xr:uid="{00000000-0005-0000-0000-0000B90E0000}"/>
    <cellStyle name="Millares 13 10" xfId="5166" xr:uid="{00000000-0005-0000-0000-0000BA0E0000}"/>
    <cellStyle name="Millares 13 11" xfId="5167" xr:uid="{00000000-0005-0000-0000-0000BB0E0000}"/>
    <cellStyle name="Millares 13 12" xfId="5168" xr:uid="{00000000-0005-0000-0000-0000BC0E0000}"/>
    <cellStyle name="Millares 13 13" xfId="5169" xr:uid="{00000000-0005-0000-0000-0000BD0E0000}"/>
    <cellStyle name="Millares 13 14" xfId="5170" xr:uid="{00000000-0005-0000-0000-0000BE0E0000}"/>
    <cellStyle name="Millares 13 2" xfId="256" xr:uid="{00000000-0005-0000-0000-0000BF0E0000}"/>
    <cellStyle name="Millares 13 2 10" xfId="5171" xr:uid="{00000000-0005-0000-0000-0000C00E0000}"/>
    <cellStyle name="Millares 13 2 11" xfId="5172" xr:uid="{00000000-0005-0000-0000-0000C10E0000}"/>
    <cellStyle name="Millares 13 2 2" xfId="257" xr:uid="{00000000-0005-0000-0000-0000C20E0000}"/>
    <cellStyle name="Millares 13 2 2 2" xfId="258" xr:uid="{00000000-0005-0000-0000-0000C30E0000}"/>
    <cellStyle name="Millares 13 2 2 2 2" xfId="5173" xr:uid="{00000000-0005-0000-0000-0000C40E0000}"/>
    <cellStyle name="Millares 13 2 2 2 3" xfId="5174" xr:uid="{00000000-0005-0000-0000-0000C50E0000}"/>
    <cellStyle name="Millares 13 2 2 2 4" xfId="5175" xr:uid="{00000000-0005-0000-0000-0000C60E0000}"/>
    <cellStyle name="Millares 13 2 2 2 5" xfId="5176" xr:uid="{00000000-0005-0000-0000-0000C70E0000}"/>
    <cellStyle name="Millares 13 2 2 2 6" xfId="5177" xr:uid="{00000000-0005-0000-0000-0000C80E0000}"/>
    <cellStyle name="Millares 13 2 2 3" xfId="5178" xr:uid="{00000000-0005-0000-0000-0000C90E0000}"/>
    <cellStyle name="Millares 13 2 3" xfId="259" xr:uid="{00000000-0005-0000-0000-0000CA0E0000}"/>
    <cellStyle name="Millares 13 2 3 2" xfId="5179" xr:uid="{00000000-0005-0000-0000-0000CB0E0000}"/>
    <cellStyle name="Millares 13 2 3 3" xfId="5180" xr:uid="{00000000-0005-0000-0000-0000CC0E0000}"/>
    <cellStyle name="Millares 13 2 3 4" xfId="5181" xr:uid="{00000000-0005-0000-0000-0000CD0E0000}"/>
    <cellStyle name="Millares 13 2 3 5" xfId="5182" xr:uid="{00000000-0005-0000-0000-0000CE0E0000}"/>
    <cellStyle name="Millares 13 2 3 6" xfId="5183" xr:uid="{00000000-0005-0000-0000-0000CF0E0000}"/>
    <cellStyle name="Millares 13 2 4" xfId="5184" xr:uid="{00000000-0005-0000-0000-0000D00E0000}"/>
    <cellStyle name="Millares 13 2 5" xfId="260" xr:uid="{00000000-0005-0000-0000-0000D10E0000}"/>
    <cellStyle name="Millares 13 2 5 10" xfId="5185" xr:uid="{00000000-0005-0000-0000-0000D20E0000}"/>
    <cellStyle name="Millares 13 2 5 11" xfId="5186" xr:uid="{00000000-0005-0000-0000-0000D30E0000}"/>
    <cellStyle name="Millares 13 2 5 2" xfId="261" xr:uid="{00000000-0005-0000-0000-0000D40E0000}"/>
    <cellStyle name="Millares 13 2 5 2 2" xfId="1720" xr:uid="{00000000-0005-0000-0000-0000D50E0000}"/>
    <cellStyle name="Millares 13 2 5 2 3" xfId="2114" xr:uid="{00000000-0005-0000-0000-0000D60E0000}"/>
    <cellStyle name="Millares 13 2 5 2 4" xfId="5187" xr:uid="{00000000-0005-0000-0000-0000D70E0000}"/>
    <cellStyle name="Millares 13 2 5 2 5" xfId="5188" xr:uid="{00000000-0005-0000-0000-0000D80E0000}"/>
    <cellStyle name="Millares 13 2 5 2 6" xfId="5189" xr:uid="{00000000-0005-0000-0000-0000D90E0000}"/>
    <cellStyle name="Millares 13 2 5 2 7" xfId="5190" xr:uid="{00000000-0005-0000-0000-0000DA0E0000}"/>
    <cellStyle name="Millares 13 2 5 3" xfId="262" xr:uid="{00000000-0005-0000-0000-0000DB0E0000}"/>
    <cellStyle name="Millares 13 2 5 3 2" xfId="5191" xr:uid="{00000000-0005-0000-0000-0000DC0E0000}"/>
    <cellStyle name="Millares 13 2 5 3 3" xfId="5192" xr:uid="{00000000-0005-0000-0000-0000DD0E0000}"/>
    <cellStyle name="Millares 13 2 5 3 4" xfId="5193" xr:uid="{00000000-0005-0000-0000-0000DE0E0000}"/>
    <cellStyle name="Millares 13 2 5 3 5" xfId="5194" xr:uid="{00000000-0005-0000-0000-0000DF0E0000}"/>
    <cellStyle name="Millares 13 2 5 3 6" xfId="5195" xr:uid="{00000000-0005-0000-0000-0000E00E0000}"/>
    <cellStyle name="Millares 13 2 5 4" xfId="2074" xr:uid="{00000000-0005-0000-0000-0000E10E0000}"/>
    <cellStyle name="Millares 13 2 5 5" xfId="263" xr:uid="{00000000-0005-0000-0000-0000E20E0000}"/>
    <cellStyle name="Millares 13 2 5 5 2" xfId="5196" xr:uid="{00000000-0005-0000-0000-0000E30E0000}"/>
    <cellStyle name="Millares 13 2 5 6" xfId="5197" xr:uid="{00000000-0005-0000-0000-0000E40E0000}"/>
    <cellStyle name="Millares 13 2 5 7" xfId="5198" xr:uid="{00000000-0005-0000-0000-0000E50E0000}"/>
    <cellStyle name="Millares 13 2 5 8" xfId="5199" xr:uid="{00000000-0005-0000-0000-0000E60E0000}"/>
    <cellStyle name="Millares 13 2 5 9" xfId="5200" xr:uid="{00000000-0005-0000-0000-0000E70E0000}"/>
    <cellStyle name="Millares 13 2 6" xfId="5201" xr:uid="{00000000-0005-0000-0000-0000E80E0000}"/>
    <cellStyle name="Millares 13 2 7" xfId="5202" xr:uid="{00000000-0005-0000-0000-0000E90E0000}"/>
    <cellStyle name="Millares 13 2 8" xfId="5203" xr:uid="{00000000-0005-0000-0000-0000EA0E0000}"/>
    <cellStyle name="Millares 13 2 9" xfId="5204" xr:uid="{00000000-0005-0000-0000-0000EB0E0000}"/>
    <cellStyle name="Millares 13 3" xfId="264" xr:uid="{00000000-0005-0000-0000-0000EC0E0000}"/>
    <cellStyle name="Millares 13 3 10" xfId="5205" xr:uid="{00000000-0005-0000-0000-0000ED0E0000}"/>
    <cellStyle name="Millares 13 3 11" xfId="5206" xr:uid="{00000000-0005-0000-0000-0000EE0E0000}"/>
    <cellStyle name="Millares 13 3 2" xfId="265" xr:uid="{00000000-0005-0000-0000-0000EF0E0000}"/>
    <cellStyle name="Millares 13 3 2 2" xfId="5207" xr:uid="{00000000-0005-0000-0000-0000F00E0000}"/>
    <cellStyle name="Millares 13 3 2 3" xfId="5208" xr:uid="{00000000-0005-0000-0000-0000F10E0000}"/>
    <cellStyle name="Millares 13 3 2 4" xfId="5209" xr:uid="{00000000-0005-0000-0000-0000F20E0000}"/>
    <cellStyle name="Millares 13 3 2 5" xfId="5210" xr:uid="{00000000-0005-0000-0000-0000F30E0000}"/>
    <cellStyle name="Millares 13 3 2 6" xfId="5211" xr:uid="{00000000-0005-0000-0000-0000F40E0000}"/>
    <cellStyle name="Millares 13 3 3" xfId="266" xr:uid="{00000000-0005-0000-0000-0000F50E0000}"/>
    <cellStyle name="Millares 13 3 3 2" xfId="5212" xr:uid="{00000000-0005-0000-0000-0000F60E0000}"/>
    <cellStyle name="Millares 13 3 3 3" xfId="5213" xr:uid="{00000000-0005-0000-0000-0000F70E0000}"/>
    <cellStyle name="Millares 13 3 3 4" xfId="5214" xr:uid="{00000000-0005-0000-0000-0000F80E0000}"/>
    <cellStyle name="Millares 13 3 3 5" xfId="5215" xr:uid="{00000000-0005-0000-0000-0000F90E0000}"/>
    <cellStyle name="Millares 13 3 3 6" xfId="5216" xr:uid="{00000000-0005-0000-0000-0000FA0E0000}"/>
    <cellStyle name="Millares 13 3 4" xfId="267" xr:uid="{00000000-0005-0000-0000-0000FB0E0000}"/>
    <cellStyle name="Millares 13 3 4 2" xfId="5217" xr:uid="{00000000-0005-0000-0000-0000FC0E0000}"/>
    <cellStyle name="Millares 13 3 4 3" xfId="5218" xr:uid="{00000000-0005-0000-0000-0000FD0E0000}"/>
    <cellStyle name="Millares 13 3 4 4" xfId="5219" xr:uid="{00000000-0005-0000-0000-0000FE0E0000}"/>
    <cellStyle name="Millares 13 3 4 5" xfId="5220" xr:uid="{00000000-0005-0000-0000-0000FF0E0000}"/>
    <cellStyle name="Millares 13 3 4 6" xfId="5221" xr:uid="{00000000-0005-0000-0000-0000000F0000}"/>
    <cellStyle name="Millares 13 3 5" xfId="268" xr:uid="{00000000-0005-0000-0000-0000010F0000}"/>
    <cellStyle name="Millares 13 3 6" xfId="5222" xr:uid="{00000000-0005-0000-0000-0000020F0000}"/>
    <cellStyle name="Millares 13 3 7" xfId="5223" xr:uid="{00000000-0005-0000-0000-0000030F0000}"/>
    <cellStyle name="Millares 13 3 8" xfId="5224" xr:uid="{00000000-0005-0000-0000-0000040F0000}"/>
    <cellStyle name="Millares 13 3 9" xfId="5225" xr:uid="{00000000-0005-0000-0000-0000050F0000}"/>
    <cellStyle name="Millares 13 4" xfId="269" xr:uid="{00000000-0005-0000-0000-0000060F0000}"/>
    <cellStyle name="Millares 13 4 2" xfId="270" xr:uid="{00000000-0005-0000-0000-0000070F0000}"/>
    <cellStyle name="Millares 13 4 2 2" xfId="5226" xr:uid="{00000000-0005-0000-0000-0000080F0000}"/>
    <cellStyle name="Millares 13 4 2 3" xfId="5227" xr:uid="{00000000-0005-0000-0000-0000090F0000}"/>
    <cellStyle name="Millares 13 4 2 4" xfId="5228" xr:uid="{00000000-0005-0000-0000-00000A0F0000}"/>
    <cellStyle name="Millares 13 4 2 5" xfId="5229" xr:uid="{00000000-0005-0000-0000-00000B0F0000}"/>
    <cellStyle name="Millares 13 4 2 6" xfId="5230" xr:uid="{00000000-0005-0000-0000-00000C0F0000}"/>
    <cellStyle name="Millares 13 4 3" xfId="5231" xr:uid="{00000000-0005-0000-0000-00000D0F0000}"/>
    <cellStyle name="Millares 13 5" xfId="271" xr:uid="{00000000-0005-0000-0000-00000E0F0000}"/>
    <cellStyle name="Millares 13 5 2" xfId="5232" xr:uid="{00000000-0005-0000-0000-00000F0F0000}"/>
    <cellStyle name="Millares 13 5 3" xfId="5233" xr:uid="{00000000-0005-0000-0000-0000100F0000}"/>
    <cellStyle name="Millares 13 5 4" xfId="5234" xr:uid="{00000000-0005-0000-0000-0000110F0000}"/>
    <cellStyle name="Millares 13 5 5" xfId="5235" xr:uid="{00000000-0005-0000-0000-0000120F0000}"/>
    <cellStyle name="Millares 13 5 6" xfId="5236" xr:uid="{00000000-0005-0000-0000-0000130F0000}"/>
    <cellStyle name="Millares 13 6" xfId="272" xr:uid="{00000000-0005-0000-0000-0000140F0000}"/>
    <cellStyle name="Millares 13 6 2" xfId="5237" xr:uid="{00000000-0005-0000-0000-0000150F0000}"/>
    <cellStyle name="Millares 13 6 3" xfId="5238" xr:uid="{00000000-0005-0000-0000-0000160F0000}"/>
    <cellStyle name="Millares 13 6 4" xfId="5239" xr:uid="{00000000-0005-0000-0000-0000170F0000}"/>
    <cellStyle name="Millares 13 6 5" xfId="5240" xr:uid="{00000000-0005-0000-0000-0000180F0000}"/>
    <cellStyle name="Millares 13 6 6" xfId="5241" xr:uid="{00000000-0005-0000-0000-0000190F0000}"/>
    <cellStyle name="Millares 13 7" xfId="273" xr:uid="{00000000-0005-0000-0000-00001A0F0000}"/>
    <cellStyle name="Millares 13 7 2" xfId="5242" xr:uid="{00000000-0005-0000-0000-00001B0F0000}"/>
    <cellStyle name="Millares 13 7 3" xfId="5243" xr:uid="{00000000-0005-0000-0000-00001C0F0000}"/>
    <cellStyle name="Millares 13 8" xfId="1551" xr:uid="{00000000-0005-0000-0000-00001D0F0000}"/>
    <cellStyle name="Millares 13 9" xfId="1996" xr:uid="{00000000-0005-0000-0000-00001E0F0000}"/>
    <cellStyle name="Millares 14" xfId="274" xr:uid="{00000000-0005-0000-0000-00001F0F0000}"/>
    <cellStyle name="Millares 14 2" xfId="275" xr:uid="{00000000-0005-0000-0000-0000200F0000}"/>
    <cellStyle name="Millares 14 3" xfId="1719" xr:uid="{00000000-0005-0000-0000-0000210F0000}"/>
    <cellStyle name="Millares 14 4" xfId="2113" xr:uid="{00000000-0005-0000-0000-0000220F0000}"/>
    <cellStyle name="Millares 15" xfId="276" xr:uid="{00000000-0005-0000-0000-0000230F0000}"/>
    <cellStyle name="Millares 15 2" xfId="277" xr:uid="{00000000-0005-0000-0000-0000240F0000}"/>
    <cellStyle name="Millares 15 2 2" xfId="5244" xr:uid="{00000000-0005-0000-0000-0000250F0000}"/>
    <cellStyle name="Millares 15 3" xfId="5245" xr:uid="{00000000-0005-0000-0000-0000260F0000}"/>
    <cellStyle name="Millares 15 4" xfId="5246" xr:uid="{00000000-0005-0000-0000-0000270F0000}"/>
    <cellStyle name="Millares 16" xfId="278" xr:uid="{00000000-0005-0000-0000-0000280F0000}"/>
    <cellStyle name="Millares 16 2" xfId="279" xr:uid="{00000000-0005-0000-0000-0000290F0000}"/>
    <cellStyle name="Millares 16 3" xfId="280" xr:uid="{00000000-0005-0000-0000-00002A0F0000}"/>
    <cellStyle name="Millares 16 4" xfId="647" xr:uid="{00000000-0005-0000-0000-00002B0F0000}"/>
    <cellStyle name="Millares 17" xfId="281" xr:uid="{00000000-0005-0000-0000-00002C0F0000}"/>
    <cellStyle name="Millares 18" xfId="282" xr:uid="{00000000-0005-0000-0000-00002D0F0000}"/>
    <cellStyle name="Millares 19" xfId="283" xr:uid="{00000000-0005-0000-0000-00002E0F0000}"/>
    <cellStyle name="Millares 2" xfId="284" xr:uid="{00000000-0005-0000-0000-00002F0F0000}"/>
    <cellStyle name="Millares 2 2" xfId="285" xr:uid="{00000000-0005-0000-0000-0000300F0000}"/>
    <cellStyle name="Millares 2 2 10" xfId="5247" xr:uid="{00000000-0005-0000-0000-0000310F0000}"/>
    <cellStyle name="Millares 2 2 11" xfId="5248" xr:uid="{00000000-0005-0000-0000-0000320F0000}"/>
    <cellStyle name="Millares 2 2 2" xfId="286" xr:uid="{00000000-0005-0000-0000-0000330F0000}"/>
    <cellStyle name="Millares 2 2 2 2" xfId="287" xr:uid="{00000000-0005-0000-0000-0000340F0000}"/>
    <cellStyle name="Millares 2 2 2 3" xfId="288" xr:uid="{00000000-0005-0000-0000-0000350F0000}"/>
    <cellStyle name="Millares 2 2 2 3 2" xfId="5249" xr:uid="{00000000-0005-0000-0000-0000360F0000}"/>
    <cellStyle name="Millares 2 2 2 3 3" xfId="5250" xr:uid="{00000000-0005-0000-0000-0000370F0000}"/>
    <cellStyle name="Millares 2 2 2 3 4" xfId="5251" xr:uid="{00000000-0005-0000-0000-0000380F0000}"/>
    <cellStyle name="Millares 2 2 2 3 5" xfId="5252" xr:uid="{00000000-0005-0000-0000-0000390F0000}"/>
    <cellStyle name="Millares 2 2 2 3 6" xfId="5253" xr:uid="{00000000-0005-0000-0000-00003A0F0000}"/>
    <cellStyle name="Millares 2 2 2 3 7" xfId="5254" xr:uid="{00000000-0005-0000-0000-00003B0F0000}"/>
    <cellStyle name="Millares 2 2 2 3 8" xfId="5255" xr:uid="{00000000-0005-0000-0000-00003C0F0000}"/>
    <cellStyle name="Millares 2 2 2 4" xfId="1282" xr:uid="{00000000-0005-0000-0000-00003D0F0000}"/>
    <cellStyle name="Millares 2 2 2 5" xfId="1853" xr:uid="{00000000-0005-0000-0000-00003E0F0000}"/>
    <cellStyle name="Millares 2 2 2 6" xfId="5256" xr:uid="{00000000-0005-0000-0000-00003F0F0000}"/>
    <cellStyle name="Millares 2 2 3" xfId="289" xr:uid="{00000000-0005-0000-0000-0000400F0000}"/>
    <cellStyle name="Millares 2 2 3 2" xfId="290" xr:uid="{00000000-0005-0000-0000-0000410F0000}"/>
    <cellStyle name="Millares 2 2 3 2 2" xfId="5257" xr:uid="{00000000-0005-0000-0000-0000420F0000}"/>
    <cellStyle name="Millares 2 2 3 2 3" xfId="5258" xr:uid="{00000000-0005-0000-0000-0000430F0000}"/>
    <cellStyle name="Millares 2 2 3 2 4" xfId="5259" xr:uid="{00000000-0005-0000-0000-0000440F0000}"/>
    <cellStyle name="Millares 2 2 3 2 5" xfId="5260" xr:uid="{00000000-0005-0000-0000-0000450F0000}"/>
    <cellStyle name="Millares 2 2 3 2 6" xfId="5261" xr:uid="{00000000-0005-0000-0000-0000460F0000}"/>
    <cellStyle name="Millares 2 2 3 3" xfId="1296" xr:uid="{00000000-0005-0000-0000-0000470F0000}"/>
    <cellStyle name="Millares 2 2 3 4" xfId="1858" xr:uid="{00000000-0005-0000-0000-0000480F0000}"/>
    <cellStyle name="Millares 2 2 4" xfId="291" xr:uid="{00000000-0005-0000-0000-0000490F0000}"/>
    <cellStyle name="Millares 2 2 4 2" xfId="5262" xr:uid="{00000000-0005-0000-0000-00004A0F0000}"/>
    <cellStyle name="Millares 2 2 5" xfId="664" xr:uid="{00000000-0005-0000-0000-00004B0F0000}"/>
    <cellStyle name="Millares 2 2 5 2" xfId="5263" xr:uid="{00000000-0005-0000-0000-00004C0F0000}"/>
    <cellStyle name="Millares 2 2 6" xfId="1764" xr:uid="{00000000-0005-0000-0000-00004D0F0000}"/>
    <cellStyle name="Millares 2 2 7" xfId="1771" xr:uid="{00000000-0005-0000-0000-00004E0F0000}"/>
    <cellStyle name="Millares 2 2 8" xfId="2523" xr:uid="{00000000-0005-0000-0000-00004F0F0000}"/>
    <cellStyle name="Millares 2 2 9" xfId="5264" xr:uid="{00000000-0005-0000-0000-0000500F0000}"/>
    <cellStyle name="Millares 2 3" xfId="292" xr:uid="{00000000-0005-0000-0000-0000510F0000}"/>
    <cellStyle name="Millares 2 3 2" xfId="293" xr:uid="{00000000-0005-0000-0000-0000520F0000}"/>
    <cellStyle name="Millares 2 3 2 2" xfId="294" xr:uid="{00000000-0005-0000-0000-0000530F0000}"/>
    <cellStyle name="Millares 2 3 2 2 2" xfId="5265" xr:uid="{00000000-0005-0000-0000-0000540F0000}"/>
    <cellStyle name="Millares 2 3 2 2 3" xfId="5266" xr:uid="{00000000-0005-0000-0000-0000550F0000}"/>
    <cellStyle name="Millares 2 3 2 2 4" xfId="5267" xr:uid="{00000000-0005-0000-0000-0000560F0000}"/>
    <cellStyle name="Millares 2 3 2 2 5" xfId="5268" xr:uid="{00000000-0005-0000-0000-0000570F0000}"/>
    <cellStyle name="Millares 2 3 2 2 6" xfId="5269" xr:uid="{00000000-0005-0000-0000-0000580F0000}"/>
    <cellStyle name="Millares 2 3 2 3" xfId="630" xr:uid="{00000000-0005-0000-0000-0000590F0000}"/>
    <cellStyle name="Millares 2 3 3" xfId="295" xr:uid="{00000000-0005-0000-0000-00005A0F0000}"/>
    <cellStyle name="Millares 2 3 3 2" xfId="5270" xr:uid="{00000000-0005-0000-0000-00005B0F0000}"/>
    <cellStyle name="Millares 2 3 3 3" xfId="5271" xr:uid="{00000000-0005-0000-0000-00005C0F0000}"/>
    <cellStyle name="Millares 2 3 3 4" xfId="5272" xr:uid="{00000000-0005-0000-0000-00005D0F0000}"/>
    <cellStyle name="Millares 2 3 3 5" xfId="5273" xr:uid="{00000000-0005-0000-0000-00005E0F0000}"/>
    <cellStyle name="Millares 2 3 3 6" xfId="5274" xr:uid="{00000000-0005-0000-0000-00005F0F0000}"/>
    <cellStyle name="Millares 2 3 4" xfId="1293" xr:uid="{00000000-0005-0000-0000-0000600F0000}"/>
    <cellStyle name="Millares 2 3 5" xfId="5275" xr:uid="{00000000-0005-0000-0000-0000610F0000}"/>
    <cellStyle name="Millares 2 3 6" xfId="5276" xr:uid="{00000000-0005-0000-0000-0000620F0000}"/>
    <cellStyle name="Millares 2 3 7" xfId="5277" xr:uid="{00000000-0005-0000-0000-0000630F0000}"/>
    <cellStyle name="Millares 2 3 8" xfId="5278" xr:uid="{00000000-0005-0000-0000-0000640F0000}"/>
    <cellStyle name="Millares 2 3 9" xfId="5279" xr:uid="{00000000-0005-0000-0000-0000650F0000}"/>
    <cellStyle name="Millares 2 4" xfId="296" xr:uid="{00000000-0005-0000-0000-0000660F0000}"/>
    <cellStyle name="Millares 2 4 2" xfId="297" xr:uid="{00000000-0005-0000-0000-0000670F0000}"/>
    <cellStyle name="Millares 2 4 3" xfId="298" xr:uid="{00000000-0005-0000-0000-0000680F0000}"/>
    <cellStyle name="Millares 2 4 4" xfId="299" xr:uid="{00000000-0005-0000-0000-0000690F0000}"/>
    <cellStyle name="Millares 2 4 4 2" xfId="5280" xr:uid="{00000000-0005-0000-0000-00006A0F0000}"/>
    <cellStyle name="Millares 2 4 4 3" xfId="5281" xr:uid="{00000000-0005-0000-0000-00006B0F0000}"/>
    <cellStyle name="Millares 2 4 4 4" xfId="5282" xr:uid="{00000000-0005-0000-0000-00006C0F0000}"/>
    <cellStyle name="Millares 2 4 4 5" xfId="5283" xr:uid="{00000000-0005-0000-0000-00006D0F0000}"/>
    <cellStyle name="Millares 2 4 4 6" xfId="5284" xr:uid="{00000000-0005-0000-0000-00006E0F0000}"/>
    <cellStyle name="Millares 2 5" xfId="300" xr:uid="{00000000-0005-0000-0000-00006F0F0000}"/>
    <cellStyle name="Millares 2 5 2" xfId="5285" xr:uid="{00000000-0005-0000-0000-0000700F0000}"/>
    <cellStyle name="Millares 2 5 3" xfId="5286" xr:uid="{00000000-0005-0000-0000-0000710F0000}"/>
    <cellStyle name="Millares 2 5 4" xfId="5287" xr:uid="{00000000-0005-0000-0000-0000720F0000}"/>
    <cellStyle name="Millares 2 5 5" xfId="5288" xr:uid="{00000000-0005-0000-0000-0000730F0000}"/>
    <cellStyle name="Millares 2 5 6" xfId="5289" xr:uid="{00000000-0005-0000-0000-0000740F0000}"/>
    <cellStyle name="Millares 2 5 7" xfId="5290" xr:uid="{00000000-0005-0000-0000-0000750F0000}"/>
    <cellStyle name="Millares 2 6" xfId="301" xr:uid="{00000000-0005-0000-0000-0000760F0000}"/>
    <cellStyle name="Millares 2 6 2" xfId="5291" xr:uid="{00000000-0005-0000-0000-0000770F0000}"/>
    <cellStyle name="Millares 2 6 3" xfId="5292" xr:uid="{00000000-0005-0000-0000-0000780F0000}"/>
    <cellStyle name="Millares 2 6 4" xfId="5293" xr:uid="{00000000-0005-0000-0000-0000790F0000}"/>
    <cellStyle name="Millares 2 6 5" xfId="5294" xr:uid="{00000000-0005-0000-0000-00007A0F0000}"/>
    <cellStyle name="Millares 2 6 6" xfId="5295" xr:uid="{00000000-0005-0000-0000-00007B0F0000}"/>
    <cellStyle name="Millares 2 6 7" xfId="5296" xr:uid="{00000000-0005-0000-0000-00007C0F0000}"/>
    <cellStyle name="Millares 2 6 8" xfId="5297" xr:uid="{00000000-0005-0000-0000-00007D0F0000}"/>
    <cellStyle name="Millares 2 7" xfId="302" xr:uid="{00000000-0005-0000-0000-00007E0F0000}"/>
    <cellStyle name="Millares 2 7 2" xfId="5298" xr:uid="{00000000-0005-0000-0000-00007F0F0000}"/>
    <cellStyle name="Millares 2 7 3" xfId="5299" xr:uid="{00000000-0005-0000-0000-0000800F0000}"/>
    <cellStyle name="Millares 2 7 4" xfId="5300" xr:uid="{00000000-0005-0000-0000-0000810F0000}"/>
    <cellStyle name="Millares 2 7 5" xfId="5301" xr:uid="{00000000-0005-0000-0000-0000820F0000}"/>
    <cellStyle name="Millares 2 7 6" xfId="5302" xr:uid="{00000000-0005-0000-0000-0000830F0000}"/>
    <cellStyle name="Millares 2 8" xfId="303" xr:uid="{00000000-0005-0000-0000-0000840F0000}"/>
    <cellStyle name="Millares 2 8 2" xfId="5303" xr:uid="{00000000-0005-0000-0000-0000850F0000}"/>
    <cellStyle name="Millares 2 8 3" xfId="5304" xr:uid="{00000000-0005-0000-0000-0000860F0000}"/>
    <cellStyle name="Millares 2 9" xfId="659" xr:uid="{00000000-0005-0000-0000-0000870F0000}"/>
    <cellStyle name="Millares 2_AMPLIACION ESTACIONES-TM-27-NOVIEMBRE-2012" xfId="304" xr:uid="{00000000-0005-0000-0000-0000880F0000}"/>
    <cellStyle name="Millares 20" xfId="305" xr:uid="{00000000-0005-0000-0000-0000890F0000}"/>
    <cellStyle name="Millares 21" xfId="306" xr:uid="{00000000-0005-0000-0000-00008A0F0000}"/>
    <cellStyle name="Millares 22" xfId="307" xr:uid="{00000000-0005-0000-0000-00008B0F0000}"/>
    <cellStyle name="Millares 23" xfId="308" xr:uid="{00000000-0005-0000-0000-00008C0F0000}"/>
    <cellStyle name="Millares 24" xfId="309" xr:uid="{00000000-0005-0000-0000-00008D0F0000}"/>
    <cellStyle name="Millares 25" xfId="310" xr:uid="{00000000-0005-0000-0000-00008E0F0000}"/>
    <cellStyle name="Millares 26" xfId="311" xr:uid="{00000000-0005-0000-0000-00008F0F0000}"/>
    <cellStyle name="Millares 27" xfId="312" xr:uid="{00000000-0005-0000-0000-0000900F0000}"/>
    <cellStyle name="Millares 27 2" xfId="5305" xr:uid="{00000000-0005-0000-0000-0000910F0000}"/>
    <cellStyle name="Millares 27 2 2" xfId="5306" xr:uid="{00000000-0005-0000-0000-0000920F0000}"/>
    <cellStyle name="Millares 27 3" xfId="5307" xr:uid="{00000000-0005-0000-0000-0000930F0000}"/>
    <cellStyle name="Millares 27 4" xfId="5308" xr:uid="{00000000-0005-0000-0000-0000940F0000}"/>
    <cellStyle name="Millares 28" xfId="313" xr:uid="{00000000-0005-0000-0000-0000950F0000}"/>
    <cellStyle name="Millares 28 2" xfId="639" xr:uid="{00000000-0005-0000-0000-0000960F0000}"/>
    <cellStyle name="Millares 28 3" xfId="2077" xr:uid="{00000000-0005-0000-0000-0000970F0000}"/>
    <cellStyle name="Millares 29" xfId="314" xr:uid="{00000000-0005-0000-0000-0000980F0000}"/>
    <cellStyle name="Millares 29 2" xfId="5309" xr:uid="{00000000-0005-0000-0000-0000990F0000}"/>
    <cellStyle name="Millares 3" xfId="315" xr:uid="{00000000-0005-0000-0000-00009A0F0000}"/>
    <cellStyle name="Millares 3 2" xfId="316" xr:uid="{00000000-0005-0000-0000-00009B0F0000}"/>
    <cellStyle name="Millares 3 2 2" xfId="317" xr:uid="{00000000-0005-0000-0000-00009C0F0000}"/>
    <cellStyle name="Millares 3 2 3" xfId="1951" xr:uid="{00000000-0005-0000-0000-00009D0F0000}"/>
    <cellStyle name="Millares 3 3" xfId="318" xr:uid="{00000000-0005-0000-0000-00009E0F0000}"/>
    <cellStyle name="Millares 3 3 2" xfId="1721" xr:uid="{00000000-0005-0000-0000-00009F0F0000}"/>
    <cellStyle name="Millares 3 3 3" xfId="2115" xr:uid="{00000000-0005-0000-0000-0000A00F0000}"/>
    <cellStyle name="Millares 3 3 3 2" xfId="5310" xr:uid="{00000000-0005-0000-0000-0000A10F0000}"/>
    <cellStyle name="Millares 3 3 4" xfId="5311" xr:uid="{00000000-0005-0000-0000-0000A20F0000}"/>
    <cellStyle name="Millares 3 4" xfId="319" xr:uid="{00000000-0005-0000-0000-0000A30F0000}"/>
    <cellStyle name="Millares 3 5" xfId="662" xr:uid="{00000000-0005-0000-0000-0000A40F0000}"/>
    <cellStyle name="Millares 3 5 2" xfId="5312" xr:uid="{00000000-0005-0000-0000-0000A50F0000}"/>
    <cellStyle name="Millares 3 5 3" xfId="5313" xr:uid="{00000000-0005-0000-0000-0000A60F0000}"/>
    <cellStyle name="Millares 3 6" xfId="1769" xr:uid="{00000000-0005-0000-0000-0000A70F0000}"/>
    <cellStyle name="Millares 30" xfId="320" xr:uid="{00000000-0005-0000-0000-0000A80F0000}"/>
    <cellStyle name="Millares 31" xfId="321" xr:uid="{00000000-0005-0000-0000-0000A90F0000}"/>
    <cellStyle name="Millares 32" xfId="322" xr:uid="{00000000-0005-0000-0000-0000AA0F0000}"/>
    <cellStyle name="Millares 33" xfId="323" xr:uid="{00000000-0005-0000-0000-0000AB0F0000}"/>
    <cellStyle name="Millares 34" xfId="324" xr:uid="{00000000-0005-0000-0000-0000AC0F0000}"/>
    <cellStyle name="Millares 35" xfId="653" xr:uid="{00000000-0005-0000-0000-0000AD0F0000}"/>
    <cellStyle name="Millares 35 2" xfId="5314" xr:uid="{00000000-0005-0000-0000-0000AE0F0000}"/>
    <cellStyle name="Millares 35 3" xfId="5315" xr:uid="{00000000-0005-0000-0000-0000AF0F0000}"/>
    <cellStyle name="Millares 35 4" xfId="5316" xr:uid="{00000000-0005-0000-0000-0000B00F0000}"/>
    <cellStyle name="Millares 35 5" xfId="5317" xr:uid="{00000000-0005-0000-0000-0000B10F0000}"/>
    <cellStyle name="Millares 36" xfId="1226" xr:uid="{00000000-0005-0000-0000-0000B20F0000}"/>
    <cellStyle name="Millares 37" xfId="1756" xr:uid="{00000000-0005-0000-0000-0000B30F0000}"/>
    <cellStyle name="Millares 38" xfId="1761" xr:uid="{00000000-0005-0000-0000-0000B40F0000}"/>
    <cellStyle name="Millares 39" xfId="1754" xr:uid="{00000000-0005-0000-0000-0000B50F0000}"/>
    <cellStyle name="Millares 4" xfId="325" xr:uid="{00000000-0005-0000-0000-0000B60F0000}"/>
    <cellStyle name="Millares 4 2" xfId="326" xr:uid="{00000000-0005-0000-0000-0000B70F0000}"/>
    <cellStyle name="Millares 4 2 2" xfId="5318" xr:uid="{00000000-0005-0000-0000-0000B80F0000}"/>
    <cellStyle name="Millares 4 2 2 2" xfId="327" xr:uid="{00000000-0005-0000-0000-0000B90F0000}"/>
    <cellStyle name="Millares 4 2 2 2 2" xfId="5319" xr:uid="{00000000-0005-0000-0000-0000BA0F0000}"/>
    <cellStyle name="Millares 4 2 2 2 3" xfId="5320" xr:uid="{00000000-0005-0000-0000-0000BB0F0000}"/>
    <cellStyle name="Millares 4 2 2 2 4" xfId="5321" xr:uid="{00000000-0005-0000-0000-0000BC0F0000}"/>
    <cellStyle name="Millares 4 2 2 2 5" xfId="5322" xr:uid="{00000000-0005-0000-0000-0000BD0F0000}"/>
    <cellStyle name="Millares 4 2 2 2 6" xfId="5323" xr:uid="{00000000-0005-0000-0000-0000BE0F0000}"/>
    <cellStyle name="Millares 4 2 2 2 7" xfId="5324" xr:uid="{00000000-0005-0000-0000-0000BF0F0000}"/>
    <cellStyle name="Millares 4 2 2 3" xfId="5325" xr:uid="{00000000-0005-0000-0000-0000C00F0000}"/>
    <cellStyle name="Millares 4 2 3" xfId="5326" xr:uid="{00000000-0005-0000-0000-0000C10F0000}"/>
    <cellStyle name="Millares 4 3" xfId="328" xr:uid="{00000000-0005-0000-0000-0000C20F0000}"/>
    <cellStyle name="Millares 4 3 2" xfId="5327" xr:uid="{00000000-0005-0000-0000-0000C30F0000}"/>
    <cellStyle name="Millares 4 4" xfId="329" xr:uid="{00000000-0005-0000-0000-0000C40F0000}"/>
    <cellStyle name="Millares 4 4 2" xfId="5328" xr:uid="{00000000-0005-0000-0000-0000C50F0000}"/>
    <cellStyle name="Millares 4 5" xfId="718" xr:uid="{00000000-0005-0000-0000-0000C60F0000}"/>
    <cellStyle name="Millares 4 6" xfId="5329" xr:uid="{00000000-0005-0000-0000-0000C70F0000}"/>
    <cellStyle name="Millares 40" xfId="1735" xr:uid="{00000000-0005-0000-0000-0000C80F0000}"/>
    <cellStyle name="Millares 41" xfId="1759" xr:uid="{00000000-0005-0000-0000-0000C90F0000}"/>
    <cellStyle name="Millares 42" xfId="1755" xr:uid="{00000000-0005-0000-0000-0000CA0F0000}"/>
    <cellStyle name="Millares 43" xfId="1757" xr:uid="{00000000-0005-0000-0000-0000CB0F0000}"/>
    <cellStyle name="Millares 44" xfId="1760" xr:uid="{00000000-0005-0000-0000-0000CC0F0000}"/>
    <cellStyle name="Millares 45" xfId="1768" xr:uid="{00000000-0005-0000-0000-0000CD0F0000}"/>
    <cellStyle name="Millares 46" xfId="1849" xr:uid="{00000000-0005-0000-0000-0000CE0F0000}"/>
    <cellStyle name="Millares 47" xfId="1848" xr:uid="{00000000-0005-0000-0000-0000CF0F0000}"/>
    <cellStyle name="Millares 5" xfId="330" xr:uid="{00000000-0005-0000-0000-0000D00F0000}"/>
    <cellStyle name="Millares 5 2" xfId="331" xr:uid="{00000000-0005-0000-0000-0000D10F0000}"/>
    <cellStyle name="Millares 5 2 2" xfId="332" xr:uid="{00000000-0005-0000-0000-0000D20F0000}"/>
    <cellStyle name="Millares 5 3" xfId="333" xr:uid="{00000000-0005-0000-0000-0000D30F0000}"/>
    <cellStyle name="Millares 5 3 2" xfId="1722" xr:uid="{00000000-0005-0000-0000-0000D40F0000}"/>
    <cellStyle name="Millares 5 3 2 2" xfId="5330" xr:uid="{00000000-0005-0000-0000-0000D50F0000}"/>
    <cellStyle name="Millares 5 3 3" xfId="2116" xr:uid="{00000000-0005-0000-0000-0000D60F0000}"/>
    <cellStyle name="Millares 5 3 4" xfId="5331" xr:uid="{00000000-0005-0000-0000-0000D70F0000}"/>
    <cellStyle name="Millares 5 4" xfId="334" xr:uid="{00000000-0005-0000-0000-0000D80F0000}"/>
    <cellStyle name="Millares 5 5" xfId="335" xr:uid="{00000000-0005-0000-0000-0000D90F0000}"/>
    <cellStyle name="Millares 5 5 2" xfId="5332" xr:uid="{00000000-0005-0000-0000-0000DA0F0000}"/>
    <cellStyle name="Millares 5 6" xfId="675" xr:uid="{00000000-0005-0000-0000-0000DB0F0000}"/>
    <cellStyle name="Millares 5 7" xfId="5333" xr:uid="{00000000-0005-0000-0000-0000DC0F0000}"/>
    <cellStyle name="Millares 6" xfId="336" xr:uid="{00000000-0005-0000-0000-0000DD0F0000}"/>
    <cellStyle name="Millares 6 2" xfId="337" xr:uid="{00000000-0005-0000-0000-0000DE0F0000}"/>
    <cellStyle name="Millares 6 2 2" xfId="5334" xr:uid="{00000000-0005-0000-0000-0000DF0F0000}"/>
    <cellStyle name="Millares 6 3" xfId="338" xr:uid="{00000000-0005-0000-0000-0000E00F0000}"/>
    <cellStyle name="Millares 6 3 2" xfId="5335" xr:uid="{00000000-0005-0000-0000-0000E10F0000}"/>
    <cellStyle name="Millares 6 3 3" xfId="5336" xr:uid="{00000000-0005-0000-0000-0000E20F0000}"/>
    <cellStyle name="Millares 6 4" xfId="339" xr:uid="{00000000-0005-0000-0000-0000E30F0000}"/>
    <cellStyle name="Millares 6 4 2" xfId="5337" xr:uid="{00000000-0005-0000-0000-0000E40F0000}"/>
    <cellStyle name="Millares 6 5" xfId="340" xr:uid="{00000000-0005-0000-0000-0000E50F0000}"/>
    <cellStyle name="Millares 6 6" xfId="1287" xr:uid="{00000000-0005-0000-0000-0000E60F0000}"/>
    <cellStyle name="Millares 6 6 2" xfId="5338" xr:uid="{00000000-0005-0000-0000-0000E70F0000}"/>
    <cellStyle name="Millares 7" xfId="341" xr:uid="{00000000-0005-0000-0000-0000E80F0000}"/>
    <cellStyle name="Millares 7 2" xfId="342" xr:uid="{00000000-0005-0000-0000-0000E90F0000}"/>
    <cellStyle name="Millares 7 3" xfId="343" xr:uid="{00000000-0005-0000-0000-0000EA0F0000}"/>
    <cellStyle name="Millares 7 4" xfId="1528" xr:uid="{00000000-0005-0000-0000-0000EB0F0000}"/>
    <cellStyle name="Millares 7 4 2" xfId="5339" xr:uid="{00000000-0005-0000-0000-0000EC0F0000}"/>
    <cellStyle name="Millares 7 4 2 2" xfId="5340" xr:uid="{00000000-0005-0000-0000-0000ED0F0000}"/>
    <cellStyle name="Millares 7 4 3" xfId="5341" xr:uid="{00000000-0005-0000-0000-0000EE0F0000}"/>
    <cellStyle name="Millares 7 4 3 2" xfId="5342" xr:uid="{00000000-0005-0000-0000-0000EF0F0000}"/>
    <cellStyle name="Millares 7 4 4" xfId="5343" xr:uid="{00000000-0005-0000-0000-0000F00F0000}"/>
    <cellStyle name="Millares 7 5" xfId="1973" xr:uid="{00000000-0005-0000-0000-0000F10F0000}"/>
    <cellStyle name="Millares 7 6" xfId="5344" xr:uid="{00000000-0005-0000-0000-0000F20F0000}"/>
    <cellStyle name="Millares 8" xfId="344" xr:uid="{00000000-0005-0000-0000-0000F30F0000}"/>
    <cellStyle name="Millares 8 2" xfId="1669" xr:uid="{00000000-0005-0000-0000-0000F40F0000}"/>
    <cellStyle name="Millares 8 2 2" xfId="5345" xr:uid="{00000000-0005-0000-0000-0000F50F0000}"/>
    <cellStyle name="Millares 8 3" xfId="1494" xr:uid="{00000000-0005-0000-0000-0000F60F0000}"/>
    <cellStyle name="Millares 8 4" xfId="1952" xr:uid="{00000000-0005-0000-0000-0000F70F0000}"/>
    <cellStyle name="Millares 8 5" xfId="5346" xr:uid="{00000000-0005-0000-0000-0000F80F0000}"/>
    <cellStyle name="Millares 9" xfId="345" xr:uid="{00000000-0005-0000-0000-0000F90F0000}"/>
    <cellStyle name="Millares 9 2" xfId="1530" xr:uid="{00000000-0005-0000-0000-0000FA0F0000}"/>
    <cellStyle name="Millares 9 3" xfId="1975" xr:uid="{00000000-0005-0000-0000-0000FB0F0000}"/>
    <cellStyle name="Millares_CALCULO DEL AIU-2012" xfId="346" xr:uid="{00000000-0005-0000-0000-0000FC0F0000}"/>
    <cellStyle name="Millares_FORMULARIO 4 - M-OFERENTE PPTA ECONOMICA" xfId="633" xr:uid="{00000000-0005-0000-0000-0000FD0F0000}"/>
    <cellStyle name="Millares_PRESUPUESTO  AMBIENTAL Y SOCIAL anexo 8A 2" xfId="347" xr:uid="{00000000-0005-0000-0000-0000FE0F0000}"/>
    <cellStyle name="Millares_PRESUPUESTO  AMBIENTAL Y SOCIAL anexo 8A 2 2" xfId="2528" xr:uid="{00000000-0005-0000-0000-0000FF0F0000}"/>
    <cellStyle name="Millares_PRESUPUESTOS Preliminares 2" xfId="348" xr:uid="{00000000-0005-0000-0000-000000100000}"/>
    <cellStyle name="Millares_PRESUPUESTOS Preliminares 2 2" xfId="2529" xr:uid="{00000000-0005-0000-0000-000001100000}"/>
    <cellStyle name="Moneda" xfId="349" builtinId="4"/>
    <cellStyle name="Moneda [0] 2" xfId="5347" xr:uid="{00000000-0005-0000-0000-000003100000}"/>
    <cellStyle name="Moneda [0] 2 2" xfId="10482" xr:uid="{00000000-0005-0000-0000-000004100000}"/>
    <cellStyle name="Moneda [0] 3" xfId="10479" xr:uid="{00000000-0005-0000-0000-000005100000}"/>
    <cellStyle name="Moneda 10" xfId="350" xr:uid="{00000000-0005-0000-0000-000006100000}"/>
    <cellStyle name="Moneda 10 2" xfId="351" xr:uid="{00000000-0005-0000-0000-000007100000}"/>
    <cellStyle name="Moneda 10 2 2" xfId="2217" xr:uid="{00000000-0005-0000-0000-000008100000}"/>
    <cellStyle name="Moneda 10 3" xfId="1604" xr:uid="{00000000-0005-0000-0000-000009100000}"/>
    <cellStyle name="Moneda 10 3 2" xfId="2316" xr:uid="{00000000-0005-0000-0000-00000A100000}"/>
    <cellStyle name="Moneda 10 3 3" xfId="2517" xr:uid="{00000000-0005-0000-0000-00000B100000}"/>
    <cellStyle name="Moneda 10 3 4" xfId="2132" xr:uid="{00000000-0005-0000-0000-00000C100000}"/>
    <cellStyle name="Moneda 10 4" xfId="2412" xr:uid="{00000000-0005-0000-0000-00000D100000}"/>
    <cellStyle name="Moneda 11" xfId="352" xr:uid="{00000000-0005-0000-0000-00000E100000}"/>
    <cellStyle name="Moneda 11 2" xfId="1656" xr:uid="{00000000-0005-0000-0000-00000F100000}"/>
    <cellStyle name="Moneda 11 3" xfId="2461" xr:uid="{00000000-0005-0000-0000-000010100000}"/>
    <cellStyle name="Moneda 12" xfId="353" xr:uid="{00000000-0005-0000-0000-000011100000}"/>
    <cellStyle name="Moneda 12 2" xfId="1668" xr:uid="{00000000-0005-0000-0000-000012100000}"/>
    <cellStyle name="Moneda 12 3" xfId="2079" xr:uid="{00000000-0005-0000-0000-000013100000}"/>
    <cellStyle name="Moneda 13" xfId="354" xr:uid="{00000000-0005-0000-0000-000014100000}"/>
    <cellStyle name="Moneda 13 2" xfId="355" xr:uid="{00000000-0005-0000-0000-000015100000}"/>
    <cellStyle name="Moneda 13 2 2" xfId="356" xr:uid="{00000000-0005-0000-0000-000016100000}"/>
    <cellStyle name="Moneda 13 2 2 2" xfId="1725" xr:uid="{00000000-0005-0000-0000-000017100000}"/>
    <cellStyle name="Moneda 13 2 2 2 2" xfId="10478" xr:uid="{00000000-0005-0000-0000-000018100000}"/>
    <cellStyle name="Moneda 13 2 2 3" xfId="2512" xr:uid="{00000000-0005-0000-0000-000019100000}"/>
    <cellStyle name="Moneda 13 2 2 4" xfId="5348" xr:uid="{00000000-0005-0000-0000-00001A100000}"/>
    <cellStyle name="Moneda 13 2 2 5" xfId="5349" xr:uid="{00000000-0005-0000-0000-00001B100000}"/>
    <cellStyle name="Moneda 13 2 2 6" xfId="5350" xr:uid="{00000000-0005-0000-0000-00001C100000}"/>
    <cellStyle name="Moneda 13 2 2 7" xfId="5351" xr:uid="{00000000-0005-0000-0000-00001D100000}"/>
    <cellStyle name="Moneda 13 2 2 8" xfId="5352" xr:uid="{00000000-0005-0000-0000-00001E100000}"/>
    <cellStyle name="Moneda 13 2 3" xfId="1724" xr:uid="{00000000-0005-0000-0000-00001F100000}"/>
    <cellStyle name="Moneda 13 2 4" xfId="2511" xr:uid="{00000000-0005-0000-0000-000020100000}"/>
    <cellStyle name="Moneda 13 2 5" xfId="5353" xr:uid="{00000000-0005-0000-0000-000021100000}"/>
    <cellStyle name="Moneda 13 2 6" xfId="5354" xr:uid="{00000000-0005-0000-0000-000022100000}"/>
    <cellStyle name="Moneda 13 2 7" xfId="5355" xr:uid="{00000000-0005-0000-0000-000023100000}"/>
    <cellStyle name="Moneda 13 2 8" xfId="5356" xr:uid="{00000000-0005-0000-0000-000024100000}"/>
    <cellStyle name="Moneda 13 2 9" xfId="5357" xr:uid="{00000000-0005-0000-0000-000025100000}"/>
    <cellStyle name="Moneda 13 3" xfId="5358" xr:uid="{00000000-0005-0000-0000-000026100000}"/>
    <cellStyle name="Moneda 13 3 2" xfId="5359" xr:uid="{00000000-0005-0000-0000-000027100000}"/>
    <cellStyle name="Moneda 13 4" xfId="5360" xr:uid="{00000000-0005-0000-0000-000028100000}"/>
    <cellStyle name="Moneda 14" xfId="357" xr:uid="{00000000-0005-0000-0000-000029100000}"/>
    <cellStyle name="Moneda 14 2" xfId="358" xr:uid="{00000000-0005-0000-0000-00002A100000}"/>
    <cellStyle name="Moneda 14 2 2" xfId="5361" xr:uid="{00000000-0005-0000-0000-00002B100000}"/>
    <cellStyle name="Moneda 14 3" xfId="1667" xr:uid="{00000000-0005-0000-0000-00002C100000}"/>
    <cellStyle name="Moneda 14 4" xfId="2078" xr:uid="{00000000-0005-0000-0000-00002D100000}"/>
    <cellStyle name="Moneda 15" xfId="644" xr:uid="{00000000-0005-0000-0000-00002E100000}"/>
    <cellStyle name="Moneda 15 2" xfId="2317" xr:uid="{00000000-0005-0000-0000-00002F100000}"/>
    <cellStyle name="Moneda 15 2 2" xfId="5362" xr:uid="{00000000-0005-0000-0000-000030100000}"/>
    <cellStyle name="Moneda 15 3" xfId="5363" xr:uid="{00000000-0005-0000-0000-000031100000}"/>
    <cellStyle name="Moneda 15 4" xfId="5364" xr:uid="{00000000-0005-0000-0000-000032100000}"/>
    <cellStyle name="Moneda 15 5" xfId="5365" xr:uid="{00000000-0005-0000-0000-000033100000}"/>
    <cellStyle name="Moneda 15 6" xfId="5366" xr:uid="{00000000-0005-0000-0000-000034100000}"/>
    <cellStyle name="Moneda 16" xfId="654" xr:uid="{00000000-0005-0000-0000-000035100000}"/>
    <cellStyle name="Moneda 16 2" xfId="5367" xr:uid="{00000000-0005-0000-0000-000036100000}"/>
    <cellStyle name="Moneda 17" xfId="359" xr:uid="{00000000-0005-0000-0000-000037100000}"/>
    <cellStyle name="Moneda 17 2" xfId="360" xr:uid="{00000000-0005-0000-0000-000038100000}"/>
    <cellStyle name="Moneda 17 2 2" xfId="1727" xr:uid="{00000000-0005-0000-0000-000039100000}"/>
    <cellStyle name="Moneda 17 2 3" xfId="2513" xr:uid="{00000000-0005-0000-0000-00003A100000}"/>
    <cellStyle name="Moneda 17 3" xfId="361" xr:uid="{00000000-0005-0000-0000-00003B100000}"/>
    <cellStyle name="Moneda 17 3 2" xfId="2311" xr:uid="{00000000-0005-0000-0000-00003C100000}"/>
    <cellStyle name="Moneda 17 4" xfId="648" xr:uid="{00000000-0005-0000-0000-00003D100000}"/>
    <cellStyle name="Moneda 17 5" xfId="1726" xr:uid="{00000000-0005-0000-0000-00003E100000}"/>
    <cellStyle name="Moneda 18" xfId="5368" xr:uid="{00000000-0005-0000-0000-00003F100000}"/>
    <cellStyle name="Moneda 18 2" xfId="5369" xr:uid="{00000000-0005-0000-0000-000040100000}"/>
    <cellStyle name="Moneda 19" xfId="5370" xr:uid="{00000000-0005-0000-0000-000041100000}"/>
    <cellStyle name="Moneda 19 2" xfId="5371" xr:uid="{00000000-0005-0000-0000-000042100000}"/>
    <cellStyle name="Moneda 2" xfId="362" xr:uid="{00000000-0005-0000-0000-000043100000}"/>
    <cellStyle name="Moneda 2 2" xfId="363" xr:uid="{00000000-0005-0000-0000-000044100000}"/>
    <cellStyle name="Moneda 2 2 10" xfId="5372" xr:uid="{00000000-0005-0000-0000-000045100000}"/>
    <cellStyle name="Moneda 2 2 11" xfId="5373" xr:uid="{00000000-0005-0000-0000-000046100000}"/>
    <cellStyle name="Moneda 2 2 12" xfId="5374" xr:uid="{00000000-0005-0000-0000-000047100000}"/>
    <cellStyle name="Moneda 2 2 2" xfId="364" xr:uid="{00000000-0005-0000-0000-000048100000}"/>
    <cellStyle name="Moneda 2 2 2 2" xfId="365" xr:uid="{00000000-0005-0000-0000-000049100000}"/>
    <cellStyle name="Moneda 2 2 2 2 2" xfId="632" xr:uid="{00000000-0005-0000-0000-00004A100000}"/>
    <cellStyle name="Moneda 2 2 2 2 2 2" xfId="2207" xr:uid="{00000000-0005-0000-0000-00004B100000}"/>
    <cellStyle name="Moneda 2 2 2 2 3" xfId="1593" xr:uid="{00000000-0005-0000-0000-00004C100000}"/>
    <cellStyle name="Moneda 2 2 2 3" xfId="366" xr:uid="{00000000-0005-0000-0000-00004D100000}"/>
    <cellStyle name="Moneda 2 2 2 3 2" xfId="1645" xr:uid="{00000000-0005-0000-0000-00004E100000}"/>
    <cellStyle name="Moneda 2 2 2 3 3" xfId="2451" xr:uid="{00000000-0005-0000-0000-00004F100000}"/>
    <cellStyle name="Moneda 2 2 2 3 4" xfId="5375" xr:uid="{00000000-0005-0000-0000-000050100000}"/>
    <cellStyle name="Moneda 2 2 2 3 5" xfId="5376" xr:uid="{00000000-0005-0000-0000-000051100000}"/>
    <cellStyle name="Moneda 2 2 2 3 6" xfId="5377" xr:uid="{00000000-0005-0000-0000-000052100000}"/>
    <cellStyle name="Moneda 2 2 2 3 7" xfId="5378" xr:uid="{00000000-0005-0000-0000-000053100000}"/>
    <cellStyle name="Moneda 2 2 2 4" xfId="1702" xr:uid="{00000000-0005-0000-0000-000054100000}"/>
    <cellStyle name="Moneda 2 2 2 4 2" xfId="2301" xr:uid="{00000000-0005-0000-0000-000055100000}"/>
    <cellStyle name="Moneda 2 2 2 4 3" xfId="2501" xr:uid="{00000000-0005-0000-0000-000056100000}"/>
    <cellStyle name="Moneda 2 2 2 5" xfId="1518" xr:uid="{00000000-0005-0000-0000-000057100000}"/>
    <cellStyle name="Moneda 2 2 2 6" xfId="2355" xr:uid="{00000000-0005-0000-0000-000058100000}"/>
    <cellStyle name="Moneda 2 2 3" xfId="367" xr:uid="{00000000-0005-0000-0000-000059100000}"/>
    <cellStyle name="Moneda 2 2 3 2" xfId="368" xr:uid="{00000000-0005-0000-0000-00005A100000}"/>
    <cellStyle name="Moneda 2 2 3 2 2" xfId="1729" xr:uid="{00000000-0005-0000-0000-00005B100000}"/>
    <cellStyle name="Moneda 2 2 3 2 2 2" xfId="2312" xr:uid="{00000000-0005-0000-0000-00005C100000}"/>
    <cellStyle name="Moneda 2 2 3 2 3" xfId="2514" xr:uid="{00000000-0005-0000-0000-00005D100000}"/>
    <cellStyle name="Moneda 2 2 3 2 4" xfId="2118" xr:uid="{00000000-0005-0000-0000-00005E100000}"/>
    <cellStyle name="Moneda 2 2 3 2 5" xfId="5379" xr:uid="{00000000-0005-0000-0000-00005F100000}"/>
    <cellStyle name="Moneda 2 2 3 2 6" xfId="5380" xr:uid="{00000000-0005-0000-0000-000060100000}"/>
    <cellStyle name="Moneda 2 2 3 2 7" xfId="5381" xr:uid="{00000000-0005-0000-0000-000061100000}"/>
    <cellStyle name="Moneda 2 2 3 3" xfId="1568" xr:uid="{00000000-0005-0000-0000-000062100000}"/>
    <cellStyle name="Moneda 2 2 3 4" xfId="2379" xr:uid="{00000000-0005-0000-0000-000063100000}"/>
    <cellStyle name="Moneda 2 2 4" xfId="369" xr:uid="{00000000-0005-0000-0000-000064100000}"/>
    <cellStyle name="Moneda 2 2 4 2" xfId="1620" xr:uid="{00000000-0005-0000-0000-000065100000}"/>
    <cellStyle name="Moneda 2 2 4 3" xfId="2427" xr:uid="{00000000-0005-0000-0000-000066100000}"/>
    <cellStyle name="Moneda 2 2 5" xfId="370" xr:uid="{00000000-0005-0000-0000-000067100000}"/>
    <cellStyle name="Moneda 2 2 5 2" xfId="1677" xr:uid="{00000000-0005-0000-0000-000068100000}"/>
    <cellStyle name="Moneda 2 2 5 3" xfId="2476" xr:uid="{00000000-0005-0000-0000-000069100000}"/>
    <cellStyle name="Moneda 2 2 5 4" xfId="5382" xr:uid="{00000000-0005-0000-0000-00006A100000}"/>
    <cellStyle name="Moneda 2 2 5 5" xfId="5383" xr:uid="{00000000-0005-0000-0000-00006B100000}"/>
    <cellStyle name="Moneda 2 2 5 6" xfId="5384" xr:uid="{00000000-0005-0000-0000-00006C100000}"/>
    <cellStyle name="Moneda 2 2 5 7" xfId="5385" xr:uid="{00000000-0005-0000-0000-00006D100000}"/>
    <cellStyle name="Moneda 2 2 5 8" xfId="5386" xr:uid="{00000000-0005-0000-0000-00006E100000}"/>
    <cellStyle name="Moneda 2 2 6" xfId="1306" xr:uid="{00000000-0005-0000-0000-00006F100000}"/>
    <cellStyle name="Moneda 2 2 7" xfId="371" xr:uid="{00000000-0005-0000-0000-000070100000}"/>
    <cellStyle name="Moneda 2 2 8" xfId="5387" xr:uid="{00000000-0005-0000-0000-000071100000}"/>
    <cellStyle name="Moneda 2 2 9" xfId="5388" xr:uid="{00000000-0005-0000-0000-000072100000}"/>
    <cellStyle name="Moneda 2 3" xfId="372" xr:uid="{00000000-0005-0000-0000-000073100000}"/>
    <cellStyle name="Moneda 2 3 10" xfId="5389" xr:uid="{00000000-0005-0000-0000-000074100000}"/>
    <cellStyle name="Moneda 2 3 11" xfId="5390" xr:uid="{00000000-0005-0000-0000-000075100000}"/>
    <cellStyle name="Moneda 2 3 12" xfId="5391" xr:uid="{00000000-0005-0000-0000-000076100000}"/>
    <cellStyle name="Moneda 2 3 2" xfId="373" xr:uid="{00000000-0005-0000-0000-000077100000}"/>
    <cellStyle name="Moneda 2 3 2 2" xfId="374" xr:uid="{00000000-0005-0000-0000-000078100000}"/>
    <cellStyle name="Moneda 2 3 2 2 2" xfId="2196" xr:uid="{00000000-0005-0000-0000-000079100000}"/>
    <cellStyle name="Moneda 2 3 2 2 2 2" xfId="5392" xr:uid="{00000000-0005-0000-0000-00007A100000}"/>
    <cellStyle name="Moneda 2 3 2 2 2 3" xfId="5393" xr:uid="{00000000-0005-0000-0000-00007B100000}"/>
    <cellStyle name="Moneda 2 3 2 2 3" xfId="5394" xr:uid="{00000000-0005-0000-0000-00007C100000}"/>
    <cellStyle name="Moneda 2 3 2 2 3 2" xfId="5395" xr:uid="{00000000-0005-0000-0000-00007D100000}"/>
    <cellStyle name="Moneda 2 3 2 2 3 3" xfId="5396" xr:uid="{00000000-0005-0000-0000-00007E100000}"/>
    <cellStyle name="Moneda 2 3 2 2 4" xfId="5397" xr:uid="{00000000-0005-0000-0000-00007F100000}"/>
    <cellStyle name="Moneda 2 3 2 2 5" xfId="5398" xr:uid="{00000000-0005-0000-0000-000080100000}"/>
    <cellStyle name="Moneda 2 3 2 2 6" xfId="5399" xr:uid="{00000000-0005-0000-0000-000081100000}"/>
    <cellStyle name="Moneda 2 3 2 2 7" xfId="5400" xr:uid="{00000000-0005-0000-0000-000082100000}"/>
    <cellStyle name="Moneda 2 3 2 2 8" xfId="5401" xr:uid="{00000000-0005-0000-0000-000083100000}"/>
    <cellStyle name="Moneda 2 3 2 3" xfId="1581" xr:uid="{00000000-0005-0000-0000-000084100000}"/>
    <cellStyle name="Moneda 2 3 2 4" xfId="5402" xr:uid="{00000000-0005-0000-0000-000085100000}"/>
    <cellStyle name="Moneda 2 3 2 4 2" xfId="5403" xr:uid="{00000000-0005-0000-0000-000086100000}"/>
    <cellStyle name="Moneda 2 3 2 4 2 2" xfId="5404" xr:uid="{00000000-0005-0000-0000-000087100000}"/>
    <cellStyle name="Moneda 2 3 2 4 3" xfId="5405" xr:uid="{00000000-0005-0000-0000-000088100000}"/>
    <cellStyle name="Moneda 2 3 2 4 3 2" xfId="5406" xr:uid="{00000000-0005-0000-0000-000089100000}"/>
    <cellStyle name="Moneda 2 3 2 4 4" xfId="5407" xr:uid="{00000000-0005-0000-0000-00008A100000}"/>
    <cellStyle name="Moneda 2 3 3" xfId="375" xr:uid="{00000000-0005-0000-0000-00008B100000}"/>
    <cellStyle name="Moneda 2 3 3 2" xfId="376" xr:uid="{00000000-0005-0000-0000-00008C100000}"/>
    <cellStyle name="Moneda 2 3 3 2 2" xfId="2243" xr:uid="{00000000-0005-0000-0000-00008D100000}"/>
    <cellStyle name="Moneda 2 3 3 2 3" xfId="5408" xr:uid="{00000000-0005-0000-0000-00008E100000}"/>
    <cellStyle name="Moneda 2 3 3 2 4" xfId="5409" xr:uid="{00000000-0005-0000-0000-00008F100000}"/>
    <cellStyle name="Moneda 2 3 3 2 5" xfId="5410" xr:uid="{00000000-0005-0000-0000-000090100000}"/>
    <cellStyle name="Moneda 2 3 3 2 6" xfId="5411" xr:uid="{00000000-0005-0000-0000-000091100000}"/>
    <cellStyle name="Moneda 2 3 3 2 7" xfId="5412" xr:uid="{00000000-0005-0000-0000-000092100000}"/>
    <cellStyle name="Moneda 2 3 3 2 8" xfId="5413" xr:uid="{00000000-0005-0000-0000-000093100000}"/>
    <cellStyle name="Moneda 2 3 3 3" xfId="1633" xr:uid="{00000000-0005-0000-0000-000094100000}"/>
    <cellStyle name="Moneda 2 3 3 3 2" xfId="5414" xr:uid="{00000000-0005-0000-0000-000095100000}"/>
    <cellStyle name="Moneda 2 3 3 4" xfId="5415" xr:uid="{00000000-0005-0000-0000-000096100000}"/>
    <cellStyle name="Moneda 2 3 3 5" xfId="5416" xr:uid="{00000000-0005-0000-0000-000097100000}"/>
    <cellStyle name="Moneda 2 3 4" xfId="377" xr:uid="{00000000-0005-0000-0000-000098100000}"/>
    <cellStyle name="Moneda 2 3 4 2" xfId="1690" xr:uid="{00000000-0005-0000-0000-000099100000}"/>
    <cellStyle name="Moneda 2 3 4 2 2" xfId="5417" xr:uid="{00000000-0005-0000-0000-00009A100000}"/>
    <cellStyle name="Moneda 2 3 4 3" xfId="2489" xr:uid="{00000000-0005-0000-0000-00009B100000}"/>
    <cellStyle name="Moneda 2 3 5" xfId="378" xr:uid="{00000000-0005-0000-0000-00009C100000}"/>
    <cellStyle name="Moneda 2 3 5 2" xfId="2153" xr:uid="{00000000-0005-0000-0000-00009D100000}"/>
    <cellStyle name="Moneda 2 3 5 3" xfId="5418" xr:uid="{00000000-0005-0000-0000-00009E100000}"/>
    <cellStyle name="Moneda 2 3 5 4" xfId="5419" xr:uid="{00000000-0005-0000-0000-00009F100000}"/>
    <cellStyle name="Moneda 2 3 5 5" xfId="5420" xr:uid="{00000000-0005-0000-0000-0000A0100000}"/>
    <cellStyle name="Moneda 2 3 5 6" xfId="5421" xr:uid="{00000000-0005-0000-0000-0000A1100000}"/>
    <cellStyle name="Moneda 2 3 5 7" xfId="5422" xr:uid="{00000000-0005-0000-0000-0000A2100000}"/>
    <cellStyle name="Moneda 2 3 5 8" xfId="5423" xr:uid="{00000000-0005-0000-0000-0000A3100000}"/>
    <cellStyle name="Moneda 2 3 6" xfId="1506" xr:uid="{00000000-0005-0000-0000-0000A4100000}"/>
    <cellStyle name="Moneda 2 3 7" xfId="5424" xr:uid="{00000000-0005-0000-0000-0000A5100000}"/>
    <cellStyle name="Moneda 2 3 8" xfId="5425" xr:uid="{00000000-0005-0000-0000-0000A6100000}"/>
    <cellStyle name="Moneda 2 3 9" xfId="5426" xr:uid="{00000000-0005-0000-0000-0000A7100000}"/>
    <cellStyle name="Moneda 2 4" xfId="379" xr:uid="{00000000-0005-0000-0000-0000A8100000}"/>
    <cellStyle name="Moneda 2 4 10" xfId="5427" xr:uid="{00000000-0005-0000-0000-0000A9100000}"/>
    <cellStyle name="Moneda 2 4 2" xfId="380" xr:uid="{00000000-0005-0000-0000-0000AA100000}"/>
    <cellStyle name="Moneda 2 4 2 2" xfId="1728" xr:uid="{00000000-0005-0000-0000-0000AB100000}"/>
    <cellStyle name="Moneda 2 4 2 2 2" xfId="5428" xr:uid="{00000000-0005-0000-0000-0000AC100000}"/>
    <cellStyle name="Moneda 2 4 2 3" xfId="5429" xr:uid="{00000000-0005-0000-0000-0000AD100000}"/>
    <cellStyle name="Moneda 2 4 3" xfId="381" xr:uid="{00000000-0005-0000-0000-0000AE100000}"/>
    <cellStyle name="Moneda 2 4 3 2" xfId="2173" xr:uid="{00000000-0005-0000-0000-0000AF100000}"/>
    <cellStyle name="Moneda 2 4 3 2 2" xfId="5430" xr:uid="{00000000-0005-0000-0000-0000B0100000}"/>
    <cellStyle name="Moneda 2 4 3 3" xfId="5431" xr:uid="{00000000-0005-0000-0000-0000B1100000}"/>
    <cellStyle name="Moneda 2 4 3 4" xfId="5432" xr:uid="{00000000-0005-0000-0000-0000B2100000}"/>
    <cellStyle name="Moneda 2 4 3 5" xfId="5433" xr:uid="{00000000-0005-0000-0000-0000B3100000}"/>
    <cellStyle name="Moneda 2 4 3 6" xfId="5434" xr:uid="{00000000-0005-0000-0000-0000B4100000}"/>
    <cellStyle name="Moneda 2 4 3 7" xfId="5435" xr:uid="{00000000-0005-0000-0000-0000B5100000}"/>
    <cellStyle name="Moneda 2 4 3 8" xfId="5436" xr:uid="{00000000-0005-0000-0000-0000B6100000}"/>
    <cellStyle name="Moneda 2 4 4" xfId="1556" xr:uid="{00000000-0005-0000-0000-0000B7100000}"/>
    <cellStyle name="Moneda 2 4 4 2" xfId="5437" xr:uid="{00000000-0005-0000-0000-0000B8100000}"/>
    <cellStyle name="Moneda 2 4 5" xfId="5438" xr:uid="{00000000-0005-0000-0000-0000B9100000}"/>
    <cellStyle name="Moneda 2 4 6" xfId="5439" xr:uid="{00000000-0005-0000-0000-0000BA100000}"/>
    <cellStyle name="Moneda 2 4 7" xfId="5440" xr:uid="{00000000-0005-0000-0000-0000BB100000}"/>
    <cellStyle name="Moneda 2 4 8" xfId="5441" xr:uid="{00000000-0005-0000-0000-0000BC100000}"/>
    <cellStyle name="Moneda 2 4 9" xfId="5442" xr:uid="{00000000-0005-0000-0000-0000BD100000}"/>
    <cellStyle name="Moneda 2 5" xfId="382" xr:uid="{00000000-0005-0000-0000-0000BE100000}"/>
    <cellStyle name="Moneda 2 5 2" xfId="383" xr:uid="{00000000-0005-0000-0000-0000BF100000}"/>
    <cellStyle name="Moneda 2 5 2 2" xfId="2221" xr:uid="{00000000-0005-0000-0000-0000C0100000}"/>
    <cellStyle name="Moneda 2 5 2 3" xfId="5443" xr:uid="{00000000-0005-0000-0000-0000C1100000}"/>
    <cellStyle name="Moneda 2 5 2 4" xfId="5444" xr:uid="{00000000-0005-0000-0000-0000C2100000}"/>
    <cellStyle name="Moneda 2 5 2 5" xfId="5445" xr:uid="{00000000-0005-0000-0000-0000C3100000}"/>
    <cellStyle name="Moneda 2 5 2 6" xfId="5446" xr:uid="{00000000-0005-0000-0000-0000C4100000}"/>
    <cellStyle name="Moneda 2 5 3" xfId="1608" xr:uid="{00000000-0005-0000-0000-0000C5100000}"/>
    <cellStyle name="Moneda 2 6" xfId="384" xr:uid="{00000000-0005-0000-0000-0000C6100000}"/>
    <cellStyle name="Moneda 2 6 2" xfId="1660" xr:uid="{00000000-0005-0000-0000-0000C7100000}"/>
    <cellStyle name="Moneda 2 6 3" xfId="2465" xr:uid="{00000000-0005-0000-0000-0000C8100000}"/>
    <cellStyle name="Moneda 2 6 4" xfId="5447" xr:uid="{00000000-0005-0000-0000-0000C9100000}"/>
    <cellStyle name="Moneda 2 6 5" xfId="5448" xr:uid="{00000000-0005-0000-0000-0000CA100000}"/>
    <cellStyle name="Moneda 2 6 6" xfId="5449" xr:uid="{00000000-0005-0000-0000-0000CB100000}"/>
    <cellStyle name="Moneda 2 7" xfId="385" xr:uid="{00000000-0005-0000-0000-0000CC100000}"/>
    <cellStyle name="Moneda 2 7 2" xfId="386" xr:uid="{00000000-0005-0000-0000-0000CD100000}"/>
    <cellStyle name="Moneda 2 7 2 10" xfId="5450" xr:uid="{00000000-0005-0000-0000-0000CE100000}"/>
    <cellStyle name="Moneda 2 7 2 2" xfId="387" xr:uid="{00000000-0005-0000-0000-0000CF100000}"/>
    <cellStyle name="Moneda 2 7 2 2 2" xfId="1731" xr:uid="{00000000-0005-0000-0000-0000D0100000}"/>
    <cellStyle name="Moneda 2 7 2 2 2 2" xfId="388" xr:uid="{00000000-0005-0000-0000-0000D1100000}"/>
    <cellStyle name="Moneda 2 7 2 2 2 3" xfId="2314" xr:uid="{00000000-0005-0000-0000-0000D2100000}"/>
    <cellStyle name="Moneda 2 7 2 2 3" xfId="2516" xr:uid="{00000000-0005-0000-0000-0000D3100000}"/>
    <cellStyle name="Moneda 2 7 2 2 4" xfId="2120" xr:uid="{00000000-0005-0000-0000-0000D4100000}"/>
    <cellStyle name="Moneda 2 7 2 2 5" xfId="5451" xr:uid="{00000000-0005-0000-0000-0000D5100000}"/>
    <cellStyle name="Moneda 2 7 2 2 6" xfId="5452" xr:uid="{00000000-0005-0000-0000-0000D6100000}"/>
    <cellStyle name="Moneda 2 7 2 2 7" xfId="5453" xr:uid="{00000000-0005-0000-0000-0000D7100000}"/>
    <cellStyle name="Moneda 2 7 2 2 8" xfId="5454" xr:uid="{00000000-0005-0000-0000-0000D8100000}"/>
    <cellStyle name="Moneda 2 7 2 3" xfId="389" xr:uid="{00000000-0005-0000-0000-0000D9100000}"/>
    <cellStyle name="Moneda 2 7 2 3 2" xfId="2313" xr:uid="{00000000-0005-0000-0000-0000DA100000}"/>
    <cellStyle name="Moneda 2 7 2 3 3" xfId="5455" xr:uid="{00000000-0005-0000-0000-0000DB100000}"/>
    <cellStyle name="Moneda 2 7 2 3 4" xfId="5456" xr:uid="{00000000-0005-0000-0000-0000DC100000}"/>
    <cellStyle name="Moneda 2 7 2 3 5" xfId="5457" xr:uid="{00000000-0005-0000-0000-0000DD100000}"/>
    <cellStyle name="Moneda 2 7 2 3 6" xfId="5458" xr:uid="{00000000-0005-0000-0000-0000DE100000}"/>
    <cellStyle name="Moneda 2 7 2 3 7" xfId="5459" xr:uid="{00000000-0005-0000-0000-0000DF100000}"/>
    <cellStyle name="Moneda 2 7 2 3 8" xfId="5460" xr:uid="{00000000-0005-0000-0000-0000E0100000}"/>
    <cellStyle name="Moneda 2 7 2 4" xfId="1730" xr:uid="{00000000-0005-0000-0000-0000E1100000}"/>
    <cellStyle name="Moneda 2 7 2 4 2" xfId="2515" xr:uid="{00000000-0005-0000-0000-0000E2100000}"/>
    <cellStyle name="Moneda 2 7 2 5" xfId="2119" xr:uid="{00000000-0005-0000-0000-0000E3100000}"/>
    <cellStyle name="Moneda 2 7 2 6" xfId="5461" xr:uid="{00000000-0005-0000-0000-0000E4100000}"/>
    <cellStyle name="Moneda 2 7 2 7" xfId="5462" xr:uid="{00000000-0005-0000-0000-0000E5100000}"/>
    <cellStyle name="Moneda 2 7 2 8" xfId="5463" xr:uid="{00000000-0005-0000-0000-0000E6100000}"/>
    <cellStyle name="Moneda 2 7 2 9" xfId="5464" xr:uid="{00000000-0005-0000-0000-0000E7100000}"/>
    <cellStyle name="Moneda 2 7 3" xfId="5465" xr:uid="{00000000-0005-0000-0000-0000E8100000}"/>
    <cellStyle name="Moneda 2 7 4" xfId="5466" xr:uid="{00000000-0005-0000-0000-0000E9100000}"/>
    <cellStyle name="Moneda 2 8" xfId="628" xr:uid="{00000000-0005-0000-0000-0000EA100000}"/>
    <cellStyle name="Moneda 2 8 2" xfId="2321" xr:uid="{00000000-0005-0000-0000-0000EB100000}"/>
    <cellStyle name="Moneda 2 9" xfId="719" xr:uid="{00000000-0005-0000-0000-0000EC100000}"/>
    <cellStyle name="Moneda 2_AIU-unificado" xfId="390" xr:uid="{00000000-0005-0000-0000-0000ED100000}"/>
    <cellStyle name="Moneda 3" xfId="391" xr:uid="{00000000-0005-0000-0000-0000EE100000}"/>
    <cellStyle name="Moneda 3 10" xfId="1843" xr:uid="{00000000-0005-0000-0000-0000EF100000}"/>
    <cellStyle name="Moneda 3 2" xfId="392" xr:uid="{00000000-0005-0000-0000-0000F0100000}"/>
    <cellStyle name="Moneda 3 2 2" xfId="393" xr:uid="{00000000-0005-0000-0000-0000F1100000}"/>
    <cellStyle name="Moneda 3 2 2 2" xfId="394" xr:uid="{00000000-0005-0000-0000-0000F2100000}"/>
    <cellStyle name="Moneda 3 2 2 2 2" xfId="1590" xr:uid="{00000000-0005-0000-0000-0000F3100000}"/>
    <cellStyle name="Moneda 3 2 2 2 2 2" xfId="2204" xr:uid="{00000000-0005-0000-0000-0000F4100000}"/>
    <cellStyle name="Moneda 3 2 2 2 2 3" xfId="2400" xr:uid="{00000000-0005-0000-0000-0000F5100000}"/>
    <cellStyle name="Moneda 3 2 2 2 3" xfId="1642" xr:uid="{00000000-0005-0000-0000-0000F6100000}"/>
    <cellStyle name="Moneda 3 2 2 2 3 2" xfId="2252" xr:uid="{00000000-0005-0000-0000-0000F7100000}"/>
    <cellStyle name="Moneda 3 2 2 2 3 3" xfId="2448" xr:uid="{00000000-0005-0000-0000-0000F8100000}"/>
    <cellStyle name="Moneda 3 2 2 2 4" xfId="1699" xr:uid="{00000000-0005-0000-0000-0000F9100000}"/>
    <cellStyle name="Moneda 3 2 2 2 4 2" xfId="2298" xr:uid="{00000000-0005-0000-0000-0000FA100000}"/>
    <cellStyle name="Moneda 3 2 2 2 4 3" xfId="2498" xr:uid="{00000000-0005-0000-0000-0000FB100000}"/>
    <cellStyle name="Moneda 3 2 2 2 5" xfId="1515" xr:uid="{00000000-0005-0000-0000-0000FC100000}"/>
    <cellStyle name="Moneda 3 2 2 2 6" xfId="2352" xr:uid="{00000000-0005-0000-0000-0000FD100000}"/>
    <cellStyle name="Moneda 3 2 2 3" xfId="1565" xr:uid="{00000000-0005-0000-0000-0000FE100000}"/>
    <cellStyle name="Moneda 3 2 2 3 2" xfId="2182" xr:uid="{00000000-0005-0000-0000-0000FF100000}"/>
    <cellStyle name="Moneda 3 2 2 3 3" xfId="2376" xr:uid="{00000000-0005-0000-0000-000000110000}"/>
    <cellStyle name="Moneda 3 2 2 4" xfId="1617" xr:uid="{00000000-0005-0000-0000-000001110000}"/>
    <cellStyle name="Moneda 3 2 2 4 2" xfId="2229" xr:uid="{00000000-0005-0000-0000-000002110000}"/>
    <cellStyle name="Moneda 3 2 2 4 3" xfId="2424" xr:uid="{00000000-0005-0000-0000-000003110000}"/>
    <cellStyle name="Moneda 3 2 2 5" xfId="1674" xr:uid="{00000000-0005-0000-0000-000004110000}"/>
    <cellStyle name="Moneda 3 2 2 5 2" xfId="2275" xr:uid="{00000000-0005-0000-0000-000005110000}"/>
    <cellStyle name="Moneda 3 2 2 5 3" xfId="2473" xr:uid="{00000000-0005-0000-0000-000006110000}"/>
    <cellStyle name="Moneda 3 2 2 6" xfId="1289" xr:uid="{00000000-0005-0000-0000-000007110000}"/>
    <cellStyle name="Moneda 3 2 2 7" xfId="2329" xr:uid="{00000000-0005-0000-0000-000008110000}"/>
    <cellStyle name="Moneda 3 2 3" xfId="395" xr:uid="{00000000-0005-0000-0000-000009110000}"/>
    <cellStyle name="Moneda 3 2 3 2" xfId="1578" xr:uid="{00000000-0005-0000-0000-00000A110000}"/>
    <cellStyle name="Moneda 3 2 3 2 2" xfId="2193" xr:uid="{00000000-0005-0000-0000-00000B110000}"/>
    <cellStyle name="Moneda 3 2 3 2 3" xfId="2389" xr:uid="{00000000-0005-0000-0000-00000C110000}"/>
    <cellStyle name="Moneda 3 2 3 3" xfId="1630" xr:uid="{00000000-0005-0000-0000-00000D110000}"/>
    <cellStyle name="Moneda 3 2 3 3 2" xfId="2240" xr:uid="{00000000-0005-0000-0000-00000E110000}"/>
    <cellStyle name="Moneda 3 2 3 3 3" xfId="2437" xr:uid="{00000000-0005-0000-0000-00000F110000}"/>
    <cellStyle name="Moneda 3 2 3 4" xfId="1687" xr:uid="{00000000-0005-0000-0000-000010110000}"/>
    <cellStyle name="Moneda 3 2 3 4 2" xfId="2287" xr:uid="{00000000-0005-0000-0000-000011110000}"/>
    <cellStyle name="Moneda 3 2 3 4 3" xfId="2486" xr:uid="{00000000-0005-0000-0000-000012110000}"/>
    <cellStyle name="Moneda 3 2 3 5" xfId="1503" xr:uid="{00000000-0005-0000-0000-000013110000}"/>
    <cellStyle name="Moneda 3 2 3 6" xfId="2341" xr:uid="{00000000-0005-0000-0000-000014110000}"/>
    <cellStyle name="Moneda 3 2 4" xfId="396" xr:uid="{00000000-0005-0000-0000-000015110000}"/>
    <cellStyle name="Moneda 3 2 4 2" xfId="1553" xr:uid="{00000000-0005-0000-0000-000016110000}"/>
    <cellStyle name="Moneda 3 2 4 2 2" xfId="5467" xr:uid="{00000000-0005-0000-0000-000017110000}"/>
    <cellStyle name="Moneda 3 2 4 3" xfId="2366" xr:uid="{00000000-0005-0000-0000-000018110000}"/>
    <cellStyle name="Moneda 3 2 5" xfId="1605" xr:uid="{00000000-0005-0000-0000-000019110000}"/>
    <cellStyle name="Moneda 3 2 5 2" xfId="2218" xr:uid="{00000000-0005-0000-0000-00001A110000}"/>
    <cellStyle name="Moneda 3 2 5 3" xfId="2413" xr:uid="{00000000-0005-0000-0000-00001B110000}"/>
    <cellStyle name="Moneda 3 2 6" xfId="1657" xr:uid="{00000000-0005-0000-0000-00001C110000}"/>
    <cellStyle name="Moneda 3 2 6 2" xfId="2264" xr:uid="{00000000-0005-0000-0000-00001D110000}"/>
    <cellStyle name="Moneda 3 2 6 3" xfId="2462" xr:uid="{00000000-0005-0000-0000-00001E110000}"/>
    <cellStyle name="Moneda 3 2 7" xfId="655" xr:uid="{00000000-0005-0000-0000-00001F110000}"/>
    <cellStyle name="Moneda 3 2 8" xfId="2318" xr:uid="{00000000-0005-0000-0000-000020110000}"/>
    <cellStyle name="Moneda 3 3" xfId="397" xr:uid="{00000000-0005-0000-0000-000021110000}"/>
    <cellStyle name="Moneda 3 3 2" xfId="398" xr:uid="{00000000-0005-0000-0000-000022110000}"/>
    <cellStyle name="Moneda 3 3 2 2" xfId="399" xr:uid="{00000000-0005-0000-0000-000023110000}"/>
    <cellStyle name="Moneda 3 3 2 2 2" xfId="1598" xr:uid="{00000000-0005-0000-0000-000024110000}"/>
    <cellStyle name="Moneda 3 3 2 2 2 2" xfId="2212" xr:uid="{00000000-0005-0000-0000-000025110000}"/>
    <cellStyle name="Moneda 3 3 2 2 3" xfId="2407" xr:uid="{00000000-0005-0000-0000-000026110000}"/>
    <cellStyle name="Moneda 3 3 2 2 3 2" xfId="5468" xr:uid="{00000000-0005-0000-0000-000027110000}"/>
    <cellStyle name="Moneda 3 3 2 2 4" xfId="2027" xr:uid="{00000000-0005-0000-0000-000028110000}"/>
    <cellStyle name="Moneda 3 3 2 2 5" xfId="5469" xr:uid="{00000000-0005-0000-0000-000029110000}"/>
    <cellStyle name="Moneda 3 3 2 3" xfId="1650" xr:uid="{00000000-0005-0000-0000-00002A110000}"/>
    <cellStyle name="Moneda 3 3 2 3 2" xfId="2259" xr:uid="{00000000-0005-0000-0000-00002B110000}"/>
    <cellStyle name="Moneda 3 3 2 3 3" xfId="2456" xr:uid="{00000000-0005-0000-0000-00002C110000}"/>
    <cellStyle name="Moneda 3 3 2 3 4" xfId="2063" xr:uid="{00000000-0005-0000-0000-00002D110000}"/>
    <cellStyle name="Moneda 3 3 2 4" xfId="1707" xr:uid="{00000000-0005-0000-0000-00002E110000}"/>
    <cellStyle name="Moneda 3 3 2 4 2" xfId="2306" xr:uid="{00000000-0005-0000-0000-00002F110000}"/>
    <cellStyle name="Moneda 3 3 2 4 3" xfId="2506" xr:uid="{00000000-0005-0000-0000-000030110000}"/>
    <cellStyle name="Moneda 3 3 2 4 4" xfId="2104" xr:uid="{00000000-0005-0000-0000-000031110000}"/>
    <cellStyle name="Moneda 3 3 2 5" xfId="1523" xr:uid="{00000000-0005-0000-0000-000032110000}"/>
    <cellStyle name="Moneda 3 3 2 5 2" xfId="2167" xr:uid="{00000000-0005-0000-0000-000033110000}"/>
    <cellStyle name="Moneda 3 3 2 6" xfId="2360" xr:uid="{00000000-0005-0000-0000-000034110000}"/>
    <cellStyle name="Moneda 3 3 2 7" xfId="1968" xr:uid="{00000000-0005-0000-0000-000035110000}"/>
    <cellStyle name="Moneda 3 3 3" xfId="400" xr:uid="{00000000-0005-0000-0000-000036110000}"/>
    <cellStyle name="Moneda 3 3 3 2" xfId="1573" xr:uid="{00000000-0005-0000-0000-000037110000}"/>
    <cellStyle name="Moneda 3 3 3 2 2" xfId="2189" xr:uid="{00000000-0005-0000-0000-000038110000}"/>
    <cellStyle name="Moneda 3 3 3 3" xfId="2384" xr:uid="{00000000-0005-0000-0000-000039110000}"/>
    <cellStyle name="Moneda 3 3 3 3 2" xfId="5470" xr:uid="{00000000-0005-0000-0000-00003A110000}"/>
    <cellStyle name="Moneda 3 3 3 4" xfId="2010" xr:uid="{00000000-0005-0000-0000-00003B110000}"/>
    <cellStyle name="Moneda 3 3 3 5" xfId="5471" xr:uid="{00000000-0005-0000-0000-00003C110000}"/>
    <cellStyle name="Moneda 3 3 4" xfId="401" xr:uid="{00000000-0005-0000-0000-00003D110000}"/>
    <cellStyle name="Moneda 3 3 4 2" xfId="1625" xr:uid="{00000000-0005-0000-0000-00003E110000}"/>
    <cellStyle name="Moneda 3 3 4 2 2" xfId="2236" xr:uid="{00000000-0005-0000-0000-00003F110000}"/>
    <cellStyle name="Moneda 3 3 4 3" xfId="2432" xr:uid="{00000000-0005-0000-0000-000040110000}"/>
    <cellStyle name="Moneda 3 3 4 4" xfId="2046" xr:uid="{00000000-0005-0000-0000-000041110000}"/>
    <cellStyle name="Moneda 3 3 5" xfId="402" xr:uid="{00000000-0005-0000-0000-000042110000}"/>
    <cellStyle name="Moneda 3 3 5 2" xfId="1682" xr:uid="{00000000-0005-0000-0000-000043110000}"/>
    <cellStyle name="Moneda 3 3 5 2 2" xfId="2282" xr:uid="{00000000-0005-0000-0000-000044110000}"/>
    <cellStyle name="Moneda 3 3 5 3" xfId="2481" xr:uid="{00000000-0005-0000-0000-000045110000}"/>
    <cellStyle name="Moneda 3 3 5 4" xfId="2087" xr:uid="{00000000-0005-0000-0000-000046110000}"/>
    <cellStyle name="Moneda 3 3 6" xfId="1348" xr:uid="{00000000-0005-0000-0000-000047110000}"/>
    <cellStyle name="Moneda 3 3 6 2" xfId="2148" xr:uid="{00000000-0005-0000-0000-000048110000}"/>
    <cellStyle name="Moneda 3 3 7" xfId="2336" xr:uid="{00000000-0005-0000-0000-000049110000}"/>
    <cellStyle name="Moneda 3 3 8" xfId="1878" xr:uid="{00000000-0005-0000-0000-00004A110000}"/>
    <cellStyle name="Moneda 3 4" xfId="403" xr:uid="{00000000-0005-0000-0000-00004B110000}"/>
    <cellStyle name="Moneda 3 4 2" xfId="404" xr:uid="{00000000-0005-0000-0000-00004C110000}"/>
    <cellStyle name="Moneda 3 4 2 2" xfId="1586" xr:uid="{00000000-0005-0000-0000-00004D110000}"/>
    <cellStyle name="Moneda 3 4 2 2 2" xfId="2201" xr:uid="{00000000-0005-0000-0000-00004E110000}"/>
    <cellStyle name="Moneda 3 4 2 3" xfId="2396" xr:uid="{00000000-0005-0000-0000-00004F110000}"/>
    <cellStyle name="Moneda 3 4 2 3 2" xfId="5472" xr:uid="{00000000-0005-0000-0000-000050110000}"/>
    <cellStyle name="Moneda 3 4 2 4" xfId="2019" xr:uid="{00000000-0005-0000-0000-000051110000}"/>
    <cellStyle name="Moneda 3 4 2 5" xfId="5473" xr:uid="{00000000-0005-0000-0000-000052110000}"/>
    <cellStyle name="Moneda 3 4 3" xfId="1638" xr:uid="{00000000-0005-0000-0000-000053110000}"/>
    <cellStyle name="Moneda 3 4 3 2" xfId="2248" xr:uid="{00000000-0005-0000-0000-000054110000}"/>
    <cellStyle name="Moneda 3 4 3 3" xfId="2444" xr:uid="{00000000-0005-0000-0000-000055110000}"/>
    <cellStyle name="Moneda 3 4 3 4" xfId="2055" xr:uid="{00000000-0005-0000-0000-000056110000}"/>
    <cellStyle name="Moneda 3 4 4" xfId="1695" xr:uid="{00000000-0005-0000-0000-000057110000}"/>
    <cellStyle name="Moneda 3 4 4 2" xfId="2294" xr:uid="{00000000-0005-0000-0000-000058110000}"/>
    <cellStyle name="Moneda 3 4 4 3" xfId="2494" xr:uid="{00000000-0005-0000-0000-000059110000}"/>
    <cellStyle name="Moneda 3 4 4 4" xfId="2096" xr:uid="{00000000-0005-0000-0000-00005A110000}"/>
    <cellStyle name="Moneda 3 4 5" xfId="1511" xr:uid="{00000000-0005-0000-0000-00005B110000}"/>
    <cellStyle name="Moneda 3 4 5 2" xfId="2158" xr:uid="{00000000-0005-0000-0000-00005C110000}"/>
    <cellStyle name="Moneda 3 4 6" xfId="2348" xr:uid="{00000000-0005-0000-0000-00005D110000}"/>
    <cellStyle name="Moneda 3 4 7" xfId="1960" xr:uid="{00000000-0005-0000-0000-00005E110000}"/>
    <cellStyle name="Moneda 3 5" xfId="405" xr:uid="{00000000-0005-0000-0000-00005F110000}"/>
    <cellStyle name="Moneda 3 5 2" xfId="1732" xr:uid="{00000000-0005-0000-0000-000060110000}"/>
    <cellStyle name="Moneda 3 5 2 2" xfId="2121" xr:uid="{00000000-0005-0000-0000-000061110000}"/>
    <cellStyle name="Moneda 3 5 3" xfId="1561" xr:uid="{00000000-0005-0000-0000-000062110000}"/>
    <cellStyle name="Moneda 3 5 3 2" xfId="2178" xr:uid="{00000000-0005-0000-0000-000063110000}"/>
    <cellStyle name="Moneda 3 5 4" xfId="2373" xr:uid="{00000000-0005-0000-0000-000064110000}"/>
    <cellStyle name="Moneda 3 5 5" xfId="2002" xr:uid="{00000000-0005-0000-0000-000065110000}"/>
    <cellStyle name="Moneda 3 6" xfId="406" xr:uid="{00000000-0005-0000-0000-000066110000}"/>
    <cellStyle name="Moneda 3 6 2" xfId="1613" xr:uid="{00000000-0005-0000-0000-000067110000}"/>
    <cellStyle name="Moneda 3 6 2 2" xfId="2226" xr:uid="{00000000-0005-0000-0000-000068110000}"/>
    <cellStyle name="Moneda 3 6 3" xfId="2420" xr:uid="{00000000-0005-0000-0000-000069110000}"/>
    <cellStyle name="Moneda 3 6 4" xfId="2038" xr:uid="{00000000-0005-0000-0000-00006A110000}"/>
    <cellStyle name="Moneda 3 7" xfId="407" xr:uid="{00000000-0005-0000-0000-00006B110000}"/>
    <cellStyle name="Moneda 3 7 2" xfId="1665" xr:uid="{00000000-0005-0000-0000-00006C110000}"/>
    <cellStyle name="Moneda 3 7 2 2" xfId="2271" xr:uid="{00000000-0005-0000-0000-00006D110000}"/>
    <cellStyle name="Moneda 3 7 3" xfId="2470" xr:uid="{00000000-0005-0000-0000-00006E110000}"/>
    <cellStyle name="Moneda 3 7 4" xfId="2075" xr:uid="{00000000-0005-0000-0000-00006F110000}"/>
    <cellStyle name="Moneda 3 8" xfId="646" xr:uid="{00000000-0005-0000-0000-000070110000}"/>
    <cellStyle name="Moneda 3 8 2" xfId="2139" xr:uid="{00000000-0005-0000-0000-000071110000}"/>
    <cellStyle name="Moneda 3 9" xfId="818" xr:uid="{00000000-0005-0000-0000-000072110000}"/>
    <cellStyle name="Moneda 3 9 2" xfId="2326" xr:uid="{00000000-0005-0000-0000-000073110000}"/>
    <cellStyle name="Moneda 3_ANEXO-2" xfId="408" xr:uid="{00000000-0005-0000-0000-000074110000}"/>
    <cellStyle name="Moneda 4" xfId="409" xr:uid="{00000000-0005-0000-0000-000075110000}"/>
    <cellStyle name="Moneda 4 2" xfId="410" xr:uid="{00000000-0005-0000-0000-000076110000}"/>
    <cellStyle name="Moneda 4 2 2" xfId="411" xr:uid="{00000000-0005-0000-0000-000077110000}"/>
    <cellStyle name="Moneda 4 2 2 2" xfId="1589" xr:uid="{00000000-0005-0000-0000-000078110000}"/>
    <cellStyle name="Moneda 4 2 2 2 2" xfId="5474" xr:uid="{00000000-0005-0000-0000-000079110000}"/>
    <cellStyle name="Moneda 4 2 2 3" xfId="2399" xr:uid="{00000000-0005-0000-0000-00007A110000}"/>
    <cellStyle name="Moneda 4 2 2 3 2" xfId="5475" xr:uid="{00000000-0005-0000-0000-00007B110000}"/>
    <cellStyle name="Moneda 4 2 2 4" xfId="5476" xr:uid="{00000000-0005-0000-0000-00007C110000}"/>
    <cellStyle name="Moneda 4 2 2 4 2" xfId="5477" xr:uid="{00000000-0005-0000-0000-00007D110000}"/>
    <cellStyle name="Moneda 4 2 2 5" xfId="5478" xr:uid="{00000000-0005-0000-0000-00007E110000}"/>
    <cellStyle name="Moneda 4 2 3" xfId="1641" xr:uid="{00000000-0005-0000-0000-00007F110000}"/>
    <cellStyle name="Moneda 4 2 3 2" xfId="2251" xr:uid="{00000000-0005-0000-0000-000080110000}"/>
    <cellStyle name="Moneda 4 2 3 3" xfId="2447" xr:uid="{00000000-0005-0000-0000-000081110000}"/>
    <cellStyle name="Moneda 4 2 4" xfId="1698" xr:uid="{00000000-0005-0000-0000-000082110000}"/>
    <cellStyle name="Moneda 4 2 4 2" xfId="2297" xr:uid="{00000000-0005-0000-0000-000083110000}"/>
    <cellStyle name="Moneda 4 2 4 3" xfId="2497" xr:uid="{00000000-0005-0000-0000-000084110000}"/>
    <cellStyle name="Moneda 4 2 5" xfId="1514" xr:uid="{00000000-0005-0000-0000-000085110000}"/>
    <cellStyle name="Moneda 4 2 6" xfId="2351" xr:uid="{00000000-0005-0000-0000-000086110000}"/>
    <cellStyle name="Moneda 4 3" xfId="412" xr:uid="{00000000-0005-0000-0000-000087110000}"/>
    <cellStyle name="Moneda 4 3 2" xfId="413" xr:uid="{00000000-0005-0000-0000-000088110000}"/>
    <cellStyle name="Moneda 4 3 2 2" xfId="2181" xr:uid="{00000000-0005-0000-0000-000089110000}"/>
    <cellStyle name="Moneda 4 3 3" xfId="1564" xr:uid="{00000000-0005-0000-0000-00008A110000}"/>
    <cellStyle name="Moneda 4 4" xfId="414" xr:uid="{00000000-0005-0000-0000-00008B110000}"/>
    <cellStyle name="Moneda 4 4 2" xfId="1616" xr:uid="{00000000-0005-0000-0000-00008C110000}"/>
    <cellStyle name="Moneda 4 4 3" xfId="2423" xr:uid="{00000000-0005-0000-0000-00008D110000}"/>
    <cellStyle name="Moneda 4 5" xfId="415" xr:uid="{00000000-0005-0000-0000-00008E110000}"/>
    <cellStyle name="Moneda 4 5 2" xfId="643" xr:uid="{00000000-0005-0000-0000-00008F110000}"/>
    <cellStyle name="Moneda 4 5 2 2" xfId="2274" xr:uid="{00000000-0005-0000-0000-000090110000}"/>
    <cellStyle name="Moneda 4 5 3" xfId="1673" xr:uid="{00000000-0005-0000-0000-000091110000}"/>
    <cellStyle name="Moneda 4 6" xfId="416" xr:uid="{00000000-0005-0000-0000-000092110000}"/>
    <cellStyle name="Moneda 4 6 2" xfId="2142" xr:uid="{00000000-0005-0000-0000-000093110000}"/>
    <cellStyle name="Moneda 4 7" xfId="1288" xr:uid="{00000000-0005-0000-0000-000094110000}"/>
    <cellStyle name="Moneda 5" xfId="417" xr:uid="{00000000-0005-0000-0000-000095110000}"/>
    <cellStyle name="Moneda 5 10" xfId="5479" xr:uid="{00000000-0005-0000-0000-000096110000}"/>
    <cellStyle name="Moneda 5 2" xfId="418" xr:uid="{00000000-0005-0000-0000-000097110000}"/>
    <cellStyle name="Moneda 5 2 2" xfId="1516" xr:uid="{00000000-0005-0000-0000-000098110000}"/>
    <cellStyle name="Moneda 5 2 2 2" xfId="1591" xr:uid="{00000000-0005-0000-0000-000099110000}"/>
    <cellStyle name="Moneda 5 2 2 2 2" xfId="2205" xr:uid="{00000000-0005-0000-0000-00009A110000}"/>
    <cellStyle name="Moneda 5 2 2 2 3" xfId="2401" xr:uid="{00000000-0005-0000-0000-00009B110000}"/>
    <cellStyle name="Moneda 5 2 2 3" xfId="1643" xr:uid="{00000000-0005-0000-0000-00009C110000}"/>
    <cellStyle name="Moneda 5 2 2 3 2" xfId="2253" xr:uid="{00000000-0005-0000-0000-00009D110000}"/>
    <cellStyle name="Moneda 5 2 2 3 3" xfId="2449" xr:uid="{00000000-0005-0000-0000-00009E110000}"/>
    <cellStyle name="Moneda 5 2 2 4" xfId="1700" xr:uid="{00000000-0005-0000-0000-00009F110000}"/>
    <cellStyle name="Moneda 5 2 2 4 2" xfId="2299" xr:uid="{00000000-0005-0000-0000-0000A0110000}"/>
    <cellStyle name="Moneda 5 2 2 4 3" xfId="2499" xr:uid="{00000000-0005-0000-0000-0000A1110000}"/>
    <cellStyle name="Moneda 5 2 2 5" xfId="2161" xr:uid="{00000000-0005-0000-0000-0000A2110000}"/>
    <cellStyle name="Moneda 5 2 2 6" xfId="2353" xr:uid="{00000000-0005-0000-0000-0000A3110000}"/>
    <cellStyle name="Moneda 5 2 3" xfId="1566" xr:uid="{00000000-0005-0000-0000-0000A4110000}"/>
    <cellStyle name="Moneda 5 2 3 2" xfId="2183" xr:uid="{00000000-0005-0000-0000-0000A5110000}"/>
    <cellStyle name="Moneda 5 2 3 3" xfId="2377" xr:uid="{00000000-0005-0000-0000-0000A6110000}"/>
    <cellStyle name="Moneda 5 2 4" xfId="1618" xr:uid="{00000000-0005-0000-0000-0000A7110000}"/>
    <cellStyle name="Moneda 5 2 4 2" xfId="2230" xr:uid="{00000000-0005-0000-0000-0000A8110000}"/>
    <cellStyle name="Moneda 5 2 4 3" xfId="2425" xr:uid="{00000000-0005-0000-0000-0000A9110000}"/>
    <cellStyle name="Moneda 5 2 5" xfId="1675" xr:uid="{00000000-0005-0000-0000-0000AA110000}"/>
    <cellStyle name="Moneda 5 2 5 2" xfId="2276" xr:uid="{00000000-0005-0000-0000-0000AB110000}"/>
    <cellStyle name="Moneda 5 2 5 3" xfId="2474" xr:uid="{00000000-0005-0000-0000-0000AC110000}"/>
    <cellStyle name="Moneda 5 2 6" xfId="1291" xr:uid="{00000000-0005-0000-0000-0000AD110000}"/>
    <cellStyle name="Moneda 5 2 7" xfId="2330" xr:uid="{00000000-0005-0000-0000-0000AE110000}"/>
    <cellStyle name="Moneda 5 3" xfId="419" xr:uid="{00000000-0005-0000-0000-0000AF110000}"/>
    <cellStyle name="Moneda 5 3 2" xfId="1579" xr:uid="{00000000-0005-0000-0000-0000B0110000}"/>
    <cellStyle name="Moneda 5 3 2 2" xfId="2194" xr:uid="{00000000-0005-0000-0000-0000B1110000}"/>
    <cellStyle name="Moneda 5 3 2 3" xfId="2390" xr:uid="{00000000-0005-0000-0000-0000B2110000}"/>
    <cellStyle name="Moneda 5 3 3" xfId="1631" xr:uid="{00000000-0005-0000-0000-0000B3110000}"/>
    <cellStyle name="Moneda 5 3 3 2" xfId="2241" xr:uid="{00000000-0005-0000-0000-0000B4110000}"/>
    <cellStyle name="Moneda 5 3 3 3" xfId="2438" xr:uid="{00000000-0005-0000-0000-0000B5110000}"/>
    <cellStyle name="Moneda 5 3 4" xfId="1688" xr:uid="{00000000-0005-0000-0000-0000B6110000}"/>
    <cellStyle name="Moneda 5 3 4 2" xfId="2288" xr:uid="{00000000-0005-0000-0000-0000B7110000}"/>
    <cellStyle name="Moneda 5 3 4 3" xfId="2487" xr:uid="{00000000-0005-0000-0000-0000B8110000}"/>
    <cellStyle name="Moneda 5 3 5" xfId="1504" xr:uid="{00000000-0005-0000-0000-0000B9110000}"/>
    <cellStyle name="Moneda 5 3 6" xfId="2342" xr:uid="{00000000-0005-0000-0000-0000BA110000}"/>
    <cellStyle name="Moneda 5 4" xfId="420" xr:uid="{00000000-0005-0000-0000-0000BB110000}"/>
    <cellStyle name="Moneda 5 4 2" xfId="1554" xr:uid="{00000000-0005-0000-0000-0000BC110000}"/>
    <cellStyle name="Moneda 5 4 3" xfId="2367" xr:uid="{00000000-0005-0000-0000-0000BD110000}"/>
    <cellStyle name="Moneda 5 5" xfId="1606" xr:uid="{00000000-0005-0000-0000-0000BE110000}"/>
    <cellStyle name="Moneda 5 5 2" xfId="2219" xr:uid="{00000000-0005-0000-0000-0000BF110000}"/>
    <cellStyle name="Moneda 5 5 3" xfId="2414" xr:uid="{00000000-0005-0000-0000-0000C0110000}"/>
    <cellStyle name="Moneda 5 6" xfId="1658" xr:uid="{00000000-0005-0000-0000-0000C1110000}"/>
    <cellStyle name="Moneda 5 6 2" xfId="2265" xr:uid="{00000000-0005-0000-0000-0000C2110000}"/>
    <cellStyle name="Moneda 5 6 3" xfId="2463" xr:uid="{00000000-0005-0000-0000-0000C3110000}"/>
    <cellStyle name="Moneda 5 7" xfId="1716" xr:uid="{00000000-0005-0000-0000-0000C4110000}"/>
    <cellStyle name="Moneda 5 7 2" xfId="2111" xr:uid="{00000000-0005-0000-0000-0000C5110000}"/>
    <cellStyle name="Moneda 5 8" xfId="657" xr:uid="{00000000-0005-0000-0000-0000C6110000}"/>
    <cellStyle name="Moneda 5 9" xfId="2319" xr:uid="{00000000-0005-0000-0000-0000C7110000}"/>
    <cellStyle name="Moneda 6" xfId="421" xr:uid="{00000000-0005-0000-0000-0000C8110000}"/>
    <cellStyle name="Moneda 6 2" xfId="422" xr:uid="{00000000-0005-0000-0000-0000C9110000}"/>
    <cellStyle name="Moneda 6 2 2" xfId="1601" xr:uid="{00000000-0005-0000-0000-0000CA110000}"/>
    <cellStyle name="Moneda 6 2 2 2" xfId="2215" xr:uid="{00000000-0005-0000-0000-0000CB110000}"/>
    <cellStyle name="Moneda 6 2 2 3" xfId="2410" xr:uid="{00000000-0005-0000-0000-0000CC110000}"/>
    <cellStyle name="Moneda 6 2 2 4" xfId="2030" xr:uid="{00000000-0005-0000-0000-0000CD110000}"/>
    <cellStyle name="Moneda 6 2 3" xfId="1653" xr:uid="{00000000-0005-0000-0000-0000CE110000}"/>
    <cellStyle name="Moneda 6 2 3 2" xfId="2262" xr:uid="{00000000-0005-0000-0000-0000CF110000}"/>
    <cellStyle name="Moneda 6 2 3 3" xfId="2459" xr:uid="{00000000-0005-0000-0000-0000D0110000}"/>
    <cellStyle name="Moneda 6 2 3 4" xfId="2066" xr:uid="{00000000-0005-0000-0000-0000D1110000}"/>
    <cellStyle name="Moneda 6 2 4" xfId="1710" xr:uid="{00000000-0005-0000-0000-0000D2110000}"/>
    <cellStyle name="Moneda 6 2 4 2" xfId="2309" xr:uid="{00000000-0005-0000-0000-0000D3110000}"/>
    <cellStyle name="Moneda 6 2 4 3" xfId="2509" xr:uid="{00000000-0005-0000-0000-0000D4110000}"/>
    <cellStyle name="Moneda 6 2 4 4" xfId="2107" xr:uid="{00000000-0005-0000-0000-0000D5110000}"/>
    <cellStyle name="Moneda 6 2 5" xfId="1526" xr:uid="{00000000-0005-0000-0000-0000D6110000}"/>
    <cellStyle name="Moneda 6 2 5 2" xfId="2170" xr:uid="{00000000-0005-0000-0000-0000D7110000}"/>
    <cellStyle name="Moneda 6 2 6" xfId="2363" xr:uid="{00000000-0005-0000-0000-0000D8110000}"/>
    <cellStyle name="Moneda 6 2 7" xfId="1971" xr:uid="{00000000-0005-0000-0000-0000D9110000}"/>
    <cellStyle name="Moneda 6 3" xfId="423" xr:uid="{00000000-0005-0000-0000-0000DA110000}"/>
    <cellStyle name="Moneda 6 3 2" xfId="1576" xr:uid="{00000000-0005-0000-0000-0000DB110000}"/>
    <cellStyle name="Moneda 6 3 2 2" xfId="2192" xr:uid="{00000000-0005-0000-0000-0000DC110000}"/>
    <cellStyle name="Moneda 6 3 3" xfId="2387" xr:uid="{00000000-0005-0000-0000-0000DD110000}"/>
    <cellStyle name="Moneda 6 3 4" xfId="2013" xr:uid="{00000000-0005-0000-0000-0000DE110000}"/>
    <cellStyle name="Moneda 6 4" xfId="424" xr:uid="{00000000-0005-0000-0000-0000DF110000}"/>
    <cellStyle name="Moneda 6 4 2" xfId="1628" xr:uid="{00000000-0005-0000-0000-0000E0110000}"/>
    <cellStyle name="Moneda 6 4 2 2" xfId="2239" xr:uid="{00000000-0005-0000-0000-0000E1110000}"/>
    <cellStyle name="Moneda 6 4 3" xfId="2435" xr:uid="{00000000-0005-0000-0000-0000E2110000}"/>
    <cellStyle name="Moneda 6 4 4" xfId="2049" xr:uid="{00000000-0005-0000-0000-0000E3110000}"/>
    <cellStyle name="Moneda 6 5" xfId="1685" xr:uid="{00000000-0005-0000-0000-0000E4110000}"/>
    <cellStyle name="Moneda 6 5 2" xfId="2285" xr:uid="{00000000-0005-0000-0000-0000E5110000}"/>
    <cellStyle name="Moneda 6 5 3" xfId="2484" xr:uid="{00000000-0005-0000-0000-0000E6110000}"/>
    <cellStyle name="Moneda 6 5 4" xfId="2090" xr:uid="{00000000-0005-0000-0000-0000E7110000}"/>
    <cellStyle name="Moneda 6 6" xfId="1500" xr:uid="{00000000-0005-0000-0000-0000E8110000}"/>
    <cellStyle name="Moneda 6 6 2" xfId="2151" xr:uid="{00000000-0005-0000-0000-0000E9110000}"/>
    <cellStyle name="Moneda 6 7" xfId="2339" xr:uid="{00000000-0005-0000-0000-0000EA110000}"/>
    <cellStyle name="Moneda 6 8" xfId="1954" xr:uid="{00000000-0005-0000-0000-0000EB110000}"/>
    <cellStyle name="Moneda 7" xfId="425" xr:uid="{00000000-0005-0000-0000-0000EC110000}"/>
    <cellStyle name="Moneda 7 2" xfId="426" xr:uid="{00000000-0005-0000-0000-0000ED110000}"/>
    <cellStyle name="Moneda 7 2 2" xfId="1733" xr:uid="{00000000-0005-0000-0000-0000EE110000}"/>
    <cellStyle name="Moneda 7 2 2 2" xfId="2122" xr:uid="{00000000-0005-0000-0000-0000EF110000}"/>
    <cellStyle name="Moneda 7 2 3" xfId="1577" xr:uid="{00000000-0005-0000-0000-0000F0110000}"/>
    <cellStyle name="Moneda 7 2 4" xfId="2388" xr:uid="{00000000-0005-0000-0000-0000F1110000}"/>
    <cellStyle name="Moneda 7 3" xfId="427" xr:uid="{00000000-0005-0000-0000-0000F2110000}"/>
    <cellStyle name="Moneda 7 3 2" xfId="1629" xr:uid="{00000000-0005-0000-0000-0000F3110000}"/>
    <cellStyle name="Moneda 7 3 3" xfId="2436" xr:uid="{00000000-0005-0000-0000-0000F4110000}"/>
    <cellStyle name="Moneda 7 4" xfId="1686" xr:uid="{00000000-0005-0000-0000-0000F5110000}"/>
    <cellStyle name="Moneda 7 4 2" xfId="2286" xr:uid="{00000000-0005-0000-0000-0000F6110000}"/>
    <cellStyle name="Moneda 7 4 3" xfId="2485" xr:uid="{00000000-0005-0000-0000-0000F7110000}"/>
    <cellStyle name="Moneda 7 5" xfId="1502" xr:uid="{00000000-0005-0000-0000-0000F8110000}"/>
    <cellStyle name="Moneda 7 6" xfId="2340" xr:uid="{00000000-0005-0000-0000-0000F9110000}"/>
    <cellStyle name="Moneda 8" xfId="428" xr:uid="{00000000-0005-0000-0000-0000FA110000}"/>
    <cellStyle name="Moneda 8 2" xfId="429" xr:uid="{00000000-0005-0000-0000-0000FB110000}"/>
    <cellStyle name="Moneda 8 2 2" xfId="641" xr:uid="{00000000-0005-0000-0000-0000FC110000}"/>
    <cellStyle name="Moneda 8 2 2 2" xfId="2123" xr:uid="{00000000-0005-0000-0000-0000FD110000}"/>
    <cellStyle name="Moneda 8 2 3" xfId="1602" xr:uid="{00000000-0005-0000-0000-0000FE110000}"/>
    <cellStyle name="Moneda 8 2 3 2" xfId="2216" xr:uid="{00000000-0005-0000-0000-0000FF110000}"/>
    <cellStyle name="Moneda 8 2 4" xfId="2411" xr:uid="{00000000-0005-0000-0000-000000120000}"/>
    <cellStyle name="Moneda 8 2 4 2" xfId="5480" xr:uid="{00000000-0005-0000-0000-000001120000}"/>
    <cellStyle name="Moneda 8 2 5" xfId="2031" xr:uid="{00000000-0005-0000-0000-000002120000}"/>
    <cellStyle name="Moneda 8 3" xfId="1654" xr:uid="{00000000-0005-0000-0000-000003120000}"/>
    <cellStyle name="Moneda 8 3 2" xfId="2263" xr:uid="{00000000-0005-0000-0000-000004120000}"/>
    <cellStyle name="Moneda 8 3 3" xfId="2460" xr:uid="{00000000-0005-0000-0000-000005120000}"/>
    <cellStyle name="Moneda 8 3 4" xfId="2067" xr:uid="{00000000-0005-0000-0000-000006120000}"/>
    <cellStyle name="Moneda 8 4" xfId="1711" xr:uid="{00000000-0005-0000-0000-000007120000}"/>
    <cellStyle name="Moneda 8 4 2" xfId="2310" xr:uid="{00000000-0005-0000-0000-000008120000}"/>
    <cellStyle name="Moneda 8 4 3" xfId="2510" xr:uid="{00000000-0005-0000-0000-000009120000}"/>
    <cellStyle name="Moneda 8 4 4" xfId="2108" xr:uid="{00000000-0005-0000-0000-00000A120000}"/>
    <cellStyle name="Moneda 8 5" xfId="1538" xr:uid="{00000000-0005-0000-0000-00000B120000}"/>
    <cellStyle name="Moneda 8 5 2" xfId="2171" xr:uid="{00000000-0005-0000-0000-00000C120000}"/>
    <cellStyle name="Moneda 8 6" xfId="2364" xr:uid="{00000000-0005-0000-0000-00000D120000}"/>
    <cellStyle name="Moneda 8 7" xfId="1983" xr:uid="{00000000-0005-0000-0000-00000E120000}"/>
    <cellStyle name="Moneda 9" xfId="430" xr:uid="{00000000-0005-0000-0000-00000F120000}"/>
    <cellStyle name="Moneda 9 2" xfId="1723" xr:uid="{00000000-0005-0000-0000-000010120000}"/>
    <cellStyle name="Moneda 9 2 2" xfId="2117" xr:uid="{00000000-0005-0000-0000-000011120000}"/>
    <cellStyle name="Moneda 9 3" xfId="1552" xr:uid="{00000000-0005-0000-0000-000012120000}"/>
    <cellStyle name="Moneda 9 4" xfId="2365" xr:uid="{00000000-0005-0000-0000-000013120000}"/>
    <cellStyle name="Moneda_PPTO TOTAL-VERSION-15-OCT-2009" xfId="431" xr:uid="{00000000-0005-0000-0000-000014120000}"/>
    <cellStyle name="Moneda0" xfId="5481" xr:uid="{00000000-0005-0000-0000-000015120000}"/>
    <cellStyle name="MONETARIO" xfId="5482" xr:uid="{00000000-0005-0000-0000-000016120000}"/>
    <cellStyle name="Neutral 2" xfId="432" xr:uid="{00000000-0005-0000-0000-000017120000}"/>
    <cellStyle name="Neutral 2 2" xfId="1411" xr:uid="{00000000-0005-0000-0000-000018120000}"/>
    <cellStyle name="Neutral 2 3" xfId="747" xr:uid="{00000000-0005-0000-0000-000019120000}"/>
    <cellStyle name="Neutral 3" xfId="1412" xr:uid="{00000000-0005-0000-0000-00001A120000}"/>
    <cellStyle name="Neutral 4" xfId="1358" xr:uid="{00000000-0005-0000-0000-00001B120000}"/>
    <cellStyle name="Nïrmal_PROINVER" xfId="5483" xr:uid="{00000000-0005-0000-0000-00001C120000}"/>
    <cellStyle name="Normal" xfId="0" builtinId="0"/>
    <cellStyle name="Normal 10" xfId="433" xr:uid="{00000000-0005-0000-0000-00001E120000}"/>
    <cellStyle name="Normal 10 2" xfId="1391" xr:uid="{00000000-0005-0000-0000-00001F120000}"/>
    <cellStyle name="Normal 10 2 2" xfId="5484" xr:uid="{00000000-0005-0000-0000-000020120000}"/>
    <cellStyle name="Normal 10 2 3" xfId="5485" xr:uid="{00000000-0005-0000-0000-000021120000}"/>
    <cellStyle name="Normal 10 3" xfId="1670" xr:uid="{00000000-0005-0000-0000-000022120000}"/>
    <cellStyle name="Normal 10 4" xfId="759" xr:uid="{00000000-0005-0000-0000-000023120000}"/>
    <cellStyle name="Normal 10 5" xfId="1792" xr:uid="{00000000-0005-0000-0000-000024120000}"/>
    <cellStyle name="Normal 100" xfId="1462" xr:uid="{00000000-0005-0000-0000-000025120000}"/>
    <cellStyle name="Normal 100 2" xfId="1926" xr:uid="{00000000-0005-0000-0000-000026120000}"/>
    <cellStyle name="Normal 101" xfId="1463" xr:uid="{00000000-0005-0000-0000-000027120000}"/>
    <cellStyle name="Normal 101 2" xfId="1927" xr:uid="{00000000-0005-0000-0000-000028120000}"/>
    <cellStyle name="Normal 102" xfId="1464" xr:uid="{00000000-0005-0000-0000-000029120000}"/>
    <cellStyle name="Normal 102 2" xfId="1928" xr:uid="{00000000-0005-0000-0000-00002A120000}"/>
    <cellStyle name="Normal 103" xfId="1471" xr:uid="{00000000-0005-0000-0000-00002B120000}"/>
    <cellStyle name="Normal 103 2" xfId="1929" xr:uid="{00000000-0005-0000-0000-00002C120000}"/>
    <cellStyle name="Normal 104" xfId="1475" xr:uid="{00000000-0005-0000-0000-00002D120000}"/>
    <cellStyle name="Normal 104 2" xfId="1933" xr:uid="{00000000-0005-0000-0000-00002E120000}"/>
    <cellStyle name="Normal 105" xfId="1472" xr:uid="{00000000-0005-0000-0000-00002F120000}"/>
    <cellStyle name="Normal 105 2" xfId="1930" xr:uid="{00000000-0005-0000-0000-000030120000}"/>
    <cellStyle name="Normal 106" xfId="1474" xr:uid="{00000000-0005-0000-0000-000031120000}"/>
    <cellStyle name="Normal 106 2" xfId="1932" xr:uid="{00000000-0005-0000-0000-000032120000}"/>
    <cellStyle name="Normal 107" xfId="1473" xr:uid="{00000000-0005-0000-0000-000033120000}"/>
    <cellStyle name="Normal 107 2" xfId="1931" xr:uid="{00000000-0005-0000-0000-000034120000}"/>
    <cellStyle name="Normal 108" xfId="1477" xr:uid="{00000000-0005-0000-0000-000035120000}"/>
    <cellStyle name="Normal 108 2" xfId="1935" xr:uid="{00000000-0005-0000-0000-000036120000}"/>
    <cellStyle name="Normal 109" xfId="1478" xr:uid="{00000000-0005-0000-0000-000037120000}"/>
    <cellStyle name="Normal 109 2" xfId="1936" xr:uid="{00000000-0005-0000-0000-000038120000}"/>
    <cellStyle name="Normal 11" xfId="434" xr:uid="{00000000-0005-0000-0000-000039120000}"/>
    <cellStyle name="Normal 11 2" xfId="435" xr:uid="{00000000-0005-0000-0000-00003A120000}"/>
    <cellStyle name="Normal 11 2 2" xfId="769" xr:uid="{00000000-0005-0000-0000-00003B120000}"/>
    <cellStyle name="Normal 11 2 3" xfId="1794" xr:uid="{00000000-0005-0000-0000-00003C120000}"/>
    <cellStyle name="Normal 11 3" xfId="1303" xr:uid="{00000000-0005-0000-0000-00003D120000}"/>
    <cellStyle name="Normal 11 3 2" xfId="1860" xr:uid="{00000000-0005-0000-0000-00003E120000}"/>
    <cellStyle name="Normal 11 4" xfId="673" xr:uid="{00000000-0005-0000-0000-00003F120000}"/>
    <cellStyle name="Normal 11 4 2" xfId="650" xr:uid="{00000000-0005-0000-0000-000040120000}"/>
    <cellStyle name="Normal 11 5" xfId="1773" xr:uid="{00000000-0005-0000-0000-000041120000}"/>
    <cellStyle name="Normal 110" xfId="1479" xr:uid="{00000000-0005-0000-0000-000042120000}"/>
    <cellStyle name="Normal 110 2" xfId="1937" xr:uid="{00000000-0005-0000-0000-000043120000}"/>
    <cellStyle name="Normal 111" xfId="1480" xr:uid="{00000000-0005-0000-0000-000044120000}"/>
    <cellStyle name="Normal 111 2" xfId="1938" xr:uid="{00000000-0005-0000-0000-000045120000}"/>
    <cellStyle name="Normal 112" xfId="1481" xr:uid="{00000000-0005-0000-0000-000046120000}"/>
    <cellStyle name="Normal 112 2" xfId="1939" xr:uid="{00000000-0005-0000-0000-000047120000}"/>
    <cellStyle name="Normal 113" xfId="1482" xr:uid="{00000000-0005-0000-0000-000048120000}"/>
    <cellStyle name="Normal 113 2" xfId="1940" xr:uid="{00000000-0005-0000-0000-000049120000}"/>
    <cellStyle name="Normal 114" xfId="1486" xr:uid="{00000000-0005-0000-0000-00004A120000}"/>
    <cellStyle name="Normal 114 2" xfId="1944" xr:uid="{00000000-0005-0000-0000-00004B120000}"/>
    <cellStyle name="Normal 115" xfId="1483" xr:uid="{00000000-0005-0000-0000-00004C120000}"/>
    <cellStyle name="Normal 115 2" xfId="1941" xr:uid="{00000000-0005-0000-0000-00004D120000}"/>
    <cellStyle name="Normal 116" xfId="1485" xr:uid="{00000000-0005-0000-0000-00004E120000}"/>
    <cellStyle name="Normal 116 2" xfId="1943" xr:uid="{00000000-0005-0000-0000-00004F120000}"/>
    <cellStyle name="Normal 117" xfId="1484" xr:uid="{00000000-0005-0000-0000-000050120000}"/>
    <cellStyle name="Normal 117 2" xfId="1942" xr:uid="{00000000-0005-0000-0000-000051120000}"/>
    <cellStyle name="Normal 118" xfId="1489" xr:uid="{00000000-0005-0000-0000-000052120000}"/>
    <cellStyle name="Normal 118 2" xfId="1947" xr:uid="{00000000-0005-0000-0000-000053120000}"/>
    <cellStyle name="Normal 119" xfId="1490" xr:uid="{00000000-0005-0000-0000-000054120000}"/>
    <cellStyle name="Normal 119 2" xfId="1948" xr:uid="{00000000-0005-0000-0000-000055120000}"/>
    <cellStyle name="Normal 12" xfId="436" xr:uid="{00000000-0005-0000-0000-000056120000}"/>
    <cellStyle name="Normal 12 2" xfId="437" xr:uid="{00000000-0005-0000-0000-000057120000}"/>
    <cellStyle name="Normal 12 2 2" xfId="438" xr:uid="{00000000-0005-0000-0000-000058120000}"/>
    <cellStyle name="Normal 12 2 2 2" xfId="638" xr:uid="{00000000-0005-0000-0000-000059120000}"/>
    <cellStyle name="Normal 12 2 2 3" xfId="5486" xr:uid="{00000000-0005-0000-0000-00005A120000}"/>
    <cellStyle name="Normal 12 2 3" xfId="627" xr:uid="{00000000-0005-0000-0000-00005B120000}"/>
    <cellStyle name="Normal 12 3" xfId="619" xr:uid="{00000000-0005-0000-0000-00005C120000}"/>
    <cellStyle name="Normal 12 4" xfId="775" xr:uid="{00000000-0005-0000-0000-00005D120000}"/>
    <cellStyle name="Normal 12 5" xfId="1800" xr:uid="{00000000-0005-0000-0000-00005E120000}"/>
    <cellStyle name="Normal 120" xfId="1488" xr:uid="{00000000-0005-0000-0000-00005F120000}"/>
    <cellStyle name="Normal 120 2" xfId="1946" xr:uid="{00000000-0005-0000-0000-000060120000}"/>
    <cellStyle name="Normal 121" xfId="1487" xr:uid="{00000000-0005-0000-0000-000061120000}"/>
    <cellStyle name="Normal 121 2" xfId="1945" xr:uid="{00000000-0005-0000-0000-000062120000}"/>
    <cellStyle name="Normal 122" xfId="1491" xr:uid="{00000000-0005-0000-0000-000063120000}"/>
    <cellStyle name="Normal 122 2" xfId="1949" xr:uid="{00000000-0005-0000-0000-000064120000}"/>
    <cellStyle name="Normal 123" xfId="1492" xr:uid="{00000000-0005-0000-0000-000065120000}"/>
    <cellStyle name="Normal 123 2" xfId="1950" xr:uid="{00000000-0005-0000-0000-000066120000}"/>
    <cellStyle name="Normal 124" xfId="1527" xr:uid="{00000000-0005-0000-0000-000067120000}"/>
    <cellStyle name="Normal 124 2" xfId="1972" xr:uid="{00000000-0005-0000-0000-000068120000}"/>
    <cellStyle name="Normal 125" xfId="1529" xr:uid="{00000000-0005-0000-0000-000069120000}"/>
    <cellStyle name="Normal 125 2" xfId="1974" xr:uid="{00000000-0005-0000-0000-00006A120000}"/>
    <cellStyle name="Normal 126" xfId="1531" xr:uid="{00000000-0005-0000-0000-00006B120000}"/>
    <cellStyle name="Normal 126 2" xfId="1976" xr:uid="{00000000-0005-0000-0000-00006C120000}"/>
    <cellStyle name="Normal 127" xfId="1533" xr:uid="{00000000-0005-0000-0000-00006D120000}"/>
    <cellStyle name="Normal 127 2" xfId="1978" xr:uid="{00000000-0005-0000-0000-00006E120000}"/>
    <cellStyle name="Normal 128" xfId="1535" xr:uid="{00000000-0005-0000-0000-00006F120000}"/>
    <cellStyle name="Normal 128 2" xfId="1980" xr:uid="{00000000-0005-0000-0000-000070120000}"/>
    <cellStyle name="Normal 129" xfId="1534" xr:uid="{00000000-0005-0000-0000-000071120000}"/>
    <cellStyle name="Normal 129 2" xfId="1979" xr:uid="{00000000-0005-0000-0000-000072120000}"/>
    <cellStyle name="Normal 13" xfId="439" xr:uid="{00000000-0005-0000-0000-000073120000}"/>
    <cellStyle name="Normal 13 2" xfId="757" xr:uid="{00000000-0005-0000-0000-000074120000}"/>
    <cellStyle name="Normal 13 3" xfId="1790" xr:uid="{00000000-0005-0000-0000-000075120000}"/>
    <cellStyle name="Normal 130" xfId="1540" xr:uid="{00000000-0005-0000-0000-000076120000}"/>
    <cellStyle name="Normal 130 2" xfId="1985" xr:uid="{00000000-0005-0000-0000-000077120000}"/>
    <cellStyle name="Normal 131" xfId="1539" xr:uid="{00000000-0005-0000-0000-000078120000}"/>
    <cellStyle name="Normal 131 2" xfId="1984" xr:uid="{00000000-0005-0000-0000-000079120000}"/>
    <cellStyle name="Normal 132" xfId="1541" xr:uid="{00000000-0005-0000-0000-00007A120000}"/>
    <cellStyle name="Normal 132 2" xfId="1986" xr:uid="{00000000-0005-0000-0000-00007B120000}"/>
    <cellStyle name="Normal 133" xfId="1542" xr:uid="{00000000-0005-0000-0000-00007C120000}"/>
    <cellStyle name="Normal 133 2" xfId="1987" xr:uid="{00000000-0005-0000-0000-00007D120000}"/>
    <cellStyle name="Normal 134" xfId="1543" xr:uid="{00000000-0005-0000-0000-00007E120000}"/>
    <cellStyle name="Normal 134 2" xfId="1988" xr:uid="{00000000-0005-0000-0000-00007F120000}"/>
    <cellStyle name="Normal 135" xfId="1537" xr:uid="{00000000-0005-0000-0000-000080120000}"/>
    <cellStyle name="Normal 135 2" xfId="1982" xr:uid="{00000000-0005-0000-0000-000081120000}"/>
    <cellStyle name="Normal 136" xfId="1544" xr:uid="{00000000-0005-0000-0000-000082120000}"/>
    <cellStyle name="Normal 136 2" xfId="1989" xr:uid="{00000000-0005-0000-0000-000083120000}"/>
    <cellStyle name="Normal 137" xfId="1536" xr:uid="{00000000-0005-0000-0000-000084120000}"/>
    <cellStyle name="Normal 137 2" xfId="1981" xr:uid="{00000000-0005-0000-0000-000085120000}"/>
    <cellStyle name="Normal 138" xfId="1545" xr:uid="{00000000-0005-0000-0000-000086120000}"/>
    <cellStyle name="Normal 138 2" xfId="1990" xr:uid="{00000000-0005-0000-0000-000087120000}"/>
    <cellStyle name="Normal 139" xfId="1546" xr:uid="{00000000-0005-0000-0000-000088120000}"/>
    <cellStyle name="Normal 139 2" xfId="1991" xr:uid="{00000000-0005-0000-0000-000089120000}"/>
    <cellStyle name="Normal 14" xfId="440" xr:uid="{00000000-0005-0000-0000-00008A120000}"/>
    <cellStyle name="Normal 14 2" xfId="1734" xr:uid="{00000000-0005-0000-0000-00008B120000}"/>
    <cellStyle name="Normal 14 3" xfId="774" xr:uid="{00000000-0005-0000-0000-00008C120000}"/>
    <cellStyle name="Normal 14 4" xfId="1799" xr:uid="{00000000-0005-0000-0000-00008D120000}"/>
    <cellStyle name="Normal 140" xfId="1547" xr:uid="{00000000-0005-0000-0000-00008E120000}"/>
    <cellStyle name="Normal 140 2" xfId="1992" xr:uid="{00000000-0005-0000-0000-00008F120000}"/>
    <cellStyle name="Normal 141" xfId="1549" xr:uid="{00000000-0005-0000-0000-000090120000}"/>
    <cellStyle name="Normal 141 2" xfId="1994" xr:uid="{00000000-0005-0000-0000-000091120000}"/>
    <cellStyle name="Normal 142" xfId="1603" xr:uid="{00000000-0005-0000-0000-000092120000}"/>
    <cellStyle name="Normal 142 2" xfId="1718" xr:uid="{00000000-0005-0000-0000-000093120000}"/>
    <cellStyle name="Normal 142 3" xfId="2032" xr:uid="{00000000-0005-0000-0000-000094120000}"/>
    <cellStyle name="Normal 143" xfId="1713" xr:uid="{00000000-0005-0000-0000-000095120000}"/>
    <cellStyle name="Normal 143 2" xfId="2109" xr:uid="{00000000-0005-0000-0000-000096120000}"/>
    <cellStyle name="Normal 144" xfId="1715" xr:uid="{00000000-0005-0000-0000-000097120000}"/>
    <cellStyle name="Normal 144 2" xfId="2110" xr:uid="{00000000-0005-0000-0000-000098120000}"/>
    <cellStyle name="Normal 145" xfId="1749" xr:uid="{00000000-0005-0000-0000-000099120000}"/>
    <cellStyle name="Normal 145 2" xfId="2315" xr:uid="{00000000-0005-0000-0000-00009A120000}"/>
    <cellStyle name="Normal 146" xfId="1751" xr:uid="{00000000-0005-0000-0000-00009B120000}"/>
    <cellStyle name="Normal 146 2" xfId="2130" xr:uid="{00000000-0005-0000-0000-00009C120000}"/>
    <cellStyle name="Normal 147" xfId="652" xr:uid="{00000000-0005-0000-0000-00009D120000}"/>
    <cellStyle name="Normal 147 2" xfId="2131" xr:uid="{00000000-0005-0000-0000-00009E120000}"/>
    <cellStyle name="Normal 148" xfId="1762" xr:uid="{00000000-0005-0000-0000-00009F120000}"/>
    <cellStyle name="Normal 148 2" xfId="2518" xr:uid="{00000000-0005-0000-0000-0000A0120000}"/>
    <cellStyle name="Normal 149" xfId="1767" xr:uid="{00000000-0005-0000-0000-0000A1120000}"/>
    <cellStyle name="Normal 15" xfId="651" xr:uid="{00000000-0005-0000-0000-0000A2120000}"/>
    <cellStyle name="Normal 15 2" xfId="770" xr:uid="{00000000-0005-0000-0000-0000A3120000}"/>
    <cellStyle name="Normal 15 3" xfId="1795" xr:uid="{00000000-0005-0000-0000-0000A4120000}"/>
    <cellStyle name="Normal 150" xfId="2522" xr:uid="{00000000-0005-0000-0000-0000A5120000}"/>
    <cellStyle name="Normal 150 2" xfId="2525" xr:uid="{00000000-0005-0000-0000-0000A6120000}"/>
    <cellStyle name="Normal 16" xfId="773" xr:uid="{00000000-0005-0000-0000-0000A7120000}"/>
    <cellStyle name="Normal 16 2" xfId="1798" xr:uid="{00000000-0005-0000-0000-0000A8120000}"/>
    <cellStyle name="Normal 17" xfId="758" xr:uid="{00000000-0005-0000-0000-0000A9120000}"/>
    <cellStyle name="Normal 17 2" xfId="1499" xr:uid="{00000000-0005-0000-0000-0000AA120000}"/>
    <cellStyle name="Normal 17 3" xfId="1791" xr:uid="{00000000-0005-0000-0000-0000AB120000}"/>
    <cellStyle name="Normal 18" xfId="778" xr:uid="{00000000-0005-0000-0000-0000AC120000}"/>
    <cellStyle name="Normal 18 2" xfId="1803" xr:uid="{00000000-0005-0000-0000-0000AD120000}"/>
    <cellStyle name="Normal 180" xfId="10480" xr:uid="{00000000-0005-0000-0000-0000AE120000}"/>
    <cellStyle name="Normal 19" xfId="772" xr:uid="{00000000-0005-0000-0000-0000AF120000}"/>
    <cellStyle name="Normal 19 2" xfId="1797" xr:uid="{00000000-0005-0000-0000-0000B0120000}"/>
    <cellStyle name="Normal 2" xfId="441" xr:uid="{00000000-0005-0000-0000-0000B1120000}"/>
    <cellStyle name="Normal 2 10" xfId="442" xr:uid="{00000000-0005-0000-0000-0000B2120000}"/>
    <cellStyle name="Normal 2 10 2 2" xfId="629" xr:uid="{00000000-0005-0000-0000-0000B3120000}"/>
    <cellStyle name="Normal 2 10 3" xfId="626" xr:uid="{00000000-0005-0000-0000-0000B4120000}"/>
    <cellStyle name="Normal 2 11" xfId="1750" xr:uid="{00000000-0005-0000-0000-0000B5120000}"/>
    <cellStyle name="Normal 2 11 2" xfId="2129" xr:uid="{00000000-0005-0000-0000-0000B6120000}"/>
    <cellStyle name="Normal 2 11 3" xfId="2519" xr:uid="{00000000-0005-0000-0000-0000B7120000}"/>
    <cellStyle name="Normal 2 12" xfId="658" xr:uid="{00000000-0005-0000-0000-0000B8120000}"/>
    <cellStyle name="Normal 2 13" xfId="10481" xr:uid="{00000000-0005-0000-0000-0000B9120000}"/>
    <cellStyle name="Normal 2 2" xfId="443" xr:uid="{00000000-0005-0000-0000-0000BA120000}"/>
    <cellStyle name="Normal 2 2 2" xfId="444" xr:uid="{00000000-0005-0000-0000-0000BB120000}"/>
    <cellStyle name="Normal 2 2 2 2" xfId="445" xr:uid="{00000000-0005-0000-0000-0000BC120000}"/>
    <cellStyle name="Normal 2 2 2 2 2" xfId="446" xr:uid="{00000000-0005-0000-0000-0000BD120000}"/>
    <cellStyle name="Normal 2 2 2 2 2 2" xfId="1467" xr:uid="{00000000-0005-0000-0000-0000BE120000}"/>
    <cellStyle name="Normal 2 2 2 2 3" xfId="824" xr:uid="{00000000-0005-0000-0000-0000BF120000}"/>
    <cellStyle name="Normal 2 2 2 3" xfId="447" xr:uid="{00000000-0005-0000-0000-0000C0120000}"/>
    <cellStyle name="Normal 2 2 2 3 2" xfId="1346" xr:uid="{00000000-0005-0000-0000-0000C1120000}"/>
    <cellStyle name="Normal 2 2 2 4" xfId="625" xr:uid="{00000000-0005-0000-0000-0000C2120000}"/>
    <cellStyle name="Normal 2 2 2 4 2" xfId="1415" xr:uid="{00000000-0005-0000-0000-0000C3120000}"/>
    <cellStyle name="Normal 2 2 2 5" xfId="767" xr:uid="{00000000-0005-0000-0000-0000C4120000}"/>
    <cellStyle name="Normal 2 2 3" xfId="448" xr:uid="{00000000-0005-0000-0000-0000C5120000}"/>
    <cellStyle name="Normal 2 2 3 2" xfId="449" xr:uid="{00000000-0005-0000-0000-0000C6120000}"/>
    <cellStyle name="Normal 2 2 3 2 2" xfId="1466" xr:uid="{00000000-0005-0000-0000-0000C7120000}"/>
    <cellStyle name="Normal 2 2 3 3" xfId="450" xr:uid="{00000000-0005-0000-0000-0000C8120000}"/>
    <cellStyle name="Normal 2 2 3 4" xfId="1301" xr:uid="{00000000-0005-0000-0000-0000C9120000}"/>
    <cellStyle name="Normal 2 2 4" xfId="451" xr:uid="{00000000-0005-0000-0000-0000CA120000}"/>
    <cellStyle name="Normal 2 2 4 2" xfId="452" xr:uid="{00000000-0005-0000-0000-0000CB120000}"/>
    <cellStyle name="Normal 2 2 4 3" xfId="1414" xr:uid="{00000000-0005-0000-0000-0000CC120000}"/>
    <cellStyle name="Normal 2 2 5" xfId="453" xr:uid="{00000000-0005-0000-0000-0000CD120000}"/>
    <cellStyle name="Normal 2 2 5 2" xfId="454" xr:uid="{00000000-0005-0000-0000-0000CE120000}"/>
    <cellStyle name="Normal 2 2 5 3" xfId="1736" xr:uid="{00000000-0005-0000-0000-0000CF120000}"/>
    <cellStyle name="Normal 2 2 6" xfId="671" xr:uid="{00000000-0005-0000-0000-0000D0120000}"/>
    <cellStyle name="Normal 2 2 7" xfId="5487" xr:uid="{00000000-0005-0000-0000-0000D1120000}"/>
    <cellStyle name="Normal 2 2_Copia de PRESUPUESTO POR CAPITULOS MARZO-25-11-ULTIMO" xfId="455" xr:uid="{00000000-0005-0000-0000-0000D2120000}"/>
    <cellStyle name="Normal 2 3" xfId="456" xr:uid="{00000000-0005-0000-0000-0000D3120000}"/>
    <cellStyle name="Normal 2 3 2" xfId="457" xr:uid="{00000000-0005-0000-0000-0000D4120000}"/>
    <cellStyle name="Normal 2 3 2 2" xfId="458" xr:uid="{00000000-0005-0000-0000-0000D5120000}"/>
    <cellStyle name="Normal 2 3 2 2 2" xfId="5488" xr:uid="{00000000-0005-0000-0000-0000D6120000}"/>
    <cellStyle name="Normal 2 3 2 3" xfId="1416" xr:uid="{00000000-0005-0000-0000-0000D7120000}"/>
    <cellStyle name="Normal 2 3 2 4" xfId="5489" xr:uid="{00000000-0005-0000-0000-0000D8120000}"/>
    <cellStyle name="Normal 2 3 3" xfId="459" xr:uid="{00000000-0005-0000-0000-0000D9120000}"/>
    <cellStyle name="Normal 2 3 3 2" xfId="5490" xr:uid="{00000000-0005-0000-0000-0000DA120000}"/>
    <cellStyle name="Normal 2 3 4" xfId="665" xr:uid="{00000000-0005-0000-0000-0000DB120000}"/>
    <cellStyle name="Normal 2 4" xfId="460" xr:uid="{00000000-0005-0000-0000-0000DC120000}"/>
    <cellStyle name="Normal 2 4 2" xfId="461" xr:uid="{00000000-0005-0000-0000-0000DD120000}"/>
    <cellStyle name="Normal 2 4 2 2" xfId="1465" xr:uid="{00000000-0005-0000-0000-0000DE120000}"/>
    <cellStyle name="Normal 2 4 3" xfId="462" xr:uid="{00000000-0005-0000-0000-0000DF120000}"/>
    <cellStyle name="Normal 2 4 4" xfId="674" xr:uid="{00000000-0005-0000-0000-0000E0120000}"/>
    <cellStyle name="Normal 2 5" xfId="463" xr:uid="{00000000-0005-0000-0000-0000E1120000}"/>
    <cellStyle name="Normal 2 5 2" xfId="645" xr:uid="{00000000-0005-0000-0000-0000E2120000}"/>
    <cellStyle name="Normal 2 5 3" xfId="708" xr:uid="{00000000-0005-0000-0000-0000E3120000}"/>
    <cellStyle name="Normal 2 5 4" xfId="5491" xr:uid="{00000000-0005-0000-0000-0000E4120000}"/>
    <cellStyle name="Normal 2 6" xfId="464" xr:uid="{00000000-0005-0000-0000-0000E5120000}"/>
    <cellStyle name="Normal 2 6 2" xfId="760" xr:uid="{00000000-0005-0000-0000-0000E6120000}"/>
    <cellStyle name="Normal 2 7" xfId="465" xr:uid="{00000000-0005-0000-0000-0000E7120000}"/>
    <cellStyle name="Normal 2 7 2" xfId="1737" xr:uid="{00000000-0005-0000-0000-0000E8120000}"/>
    <cellStyle name="Normal 2 7 3" xfId="1292" xr:uid="{00000000-0005-0000-0000-0000E9120000}"/>
    <cellStyle name="Normal 2 8" xfId="1413" xr:uid="{00000000-0005-0000-0000-0000EA120000}"/>
    <cellStyle name="Normal 2 9" xfId="1495" xr:uid="{00000000-0005-0000-0000-0000EB120000}"/>
    <cellStyle name="Normal 2_AMPLIACION ESTACIONES-TM-27-NOVIEMBRE-2012" xfId="466" xr:uid="{00000000-0005-0000-0000-0000EC120000}"/>
    <cellStyle name="Normal 20" xfId="784" xr:uid="{00000000-0005-0000-0000-0000ED120000}"/>
    <cellStyle name="Normal 20 2" xfId="1809" xr:uid="{00000000-0005-0000-0000-0000EE120000}"/>
    <cellStyle name="Normal 20 2 2" xfId="2524" xr:uid="{00000000-0005-0000-0000-0000EF120000}"/>
    <cellStyle name="Normal 20 3" xfId="10477" xr:uid="{00000000-0005-0000-0000-0000F0120000}"/>
    <cellStyle name="Normal 21" xfId="777" xr:uid="{00000000-0005-0000-0000-0000F1120000}"/>
    <cellStyle name="Normal 21 2" xfId="1802" xr:uid="{00000000-0005-0000-0000-0000F2120000}"/>
    <cellStyle name="Normal 22" xfId="783" xr:uid="{00000000-0005-0000-0000-0000F3120000}"/>
    <cellStyle name="Normal 22 2" xfId="1808" xr:uid="{00000000-0005-0000-0000-0000F4120000}"/>
    <cellStyle name="Normal 23" xfId="776" xr:uid="{00000000-0005-0000-0000-0000F5120000}"/>
    <cellStyle name="Normal 23 2" xfId="1801" xr:uid="{00000000-0005-0000-0000-0000F6120000}"/>
    <cellStyle name="Normal 24" xfId="781" xr:uid="{00000000-0005-0000-0000-0000F7120000}"/>
    <cellStyle name="Normal 24 2" xfId="1806" xr:uid="{00000000-0005-0000-0000-0000F8120000}"/>
    <cellStyle name="Normal 25" xfId="779" xr:uid="{00000000-0005-0000-0000-0000F9120000}"/>
    <cellStyle name="Normal 25 2" xfId="1804" xr:uid="{00000000-0005-0000-0000-0000FA120000}"/>
    <cellStyle name="Normal 26" xfId="780" xr:uid="{00000000-0005-0000-0000-0000FB120000}"/>
    <cellStyle name="Normal 26 2" xfId="1805" xr:uid="{00000000-0005-0000-0000-0000FC120000}"/>
    <cellStyle name="Normal 27" xfId="785" xr:uid="{00000000-0005-0000-0000-0000FD120000}"/>
    <cellStyle name="Normal 27 2" xfId="1810" xr:uid="{00000000-0005-0000-0000-0000FE120000}"/>
    <cellStyle name="Normal 28" xfId="786" xr:uid="{00000000-0005-0000-0000-0000FF120000}"/>
    <cellStyle name="Normal 28 2" xfId="1811" xr:uid="{00000000-0005-0000-0000-000000130000}"/>
    <cellStyle name="Normal 29" xfId="771" xr:uid="{00000000-0005-0000-0000-000001130000}"/>
    <cellStyle name="Normal 29 2" xfId="1796" xr:uid="{00000000-0005-0000-0000-000002130000}"/>
    <cellStyle name="Normal 3" xfId="467" xr:uid="{00000000-0005-0000-0000-000003130000}"/>
    <cellStyle name="Normal 3 11" xfId="624" xr:uid="{00000000-0005-0000-0000-000004130000}"/>
    <cellStyle name="Normal 3 2" xfId="468" xr:uid="{00000000-0005-0000-0000-000005130000}"/>
    <cellStyle name="Normal 3 2 2" xfId="469" xr:uid="{00000000-0005-0000-0000-000006130000}"/>
    <cellStyle name="Normal 3 2 2 2" xfId="1279" xr:uid="{00000000-0005-0000-0000-000007130000}"/>
    <cellStyle name="Normal 3 2 2 3" xfId="1850" xr:uid="{00000000-0005-0000-0000-000008130000}"/>
    <cellStyle name="Normal 3 2 2 4" xfId="5492" xr:uid="{00000000-0005-0000-0000-000009130000}"/>
    <cellStyle name="Normal 3 2 3" xfId="623" xr:uid="{00000000-0005-0000-0000-00000A130000}"/>
    <cellStyle name="Normal 3 2 3 2" xfId="1344" xr:uid="{00000000-0005-0000-0000-00000B130000}"/>
    <cellStyle name="Normal 3 2 4" xfId="761" xr:uid="{00000000-0005-0000-0000-00000C130000}"/>
    <cellStyle name="Normal 3 3" xfId="470" xr:uid="{00000000-0005-0000-0000-00000D130000}"/>
    <cellStyle name="Normal 3 3 2" xfId="1295" xr:uid="{00000000-0005-0000-0000-00000E130000}"/>
    <cellStyle name="Normal 3 4" xfId="471" xr:uid="{00000000-0005-0000-0000-00000F130000}"/>
    <cellStyle name="Normal 3 5" xfId="472" xr:uid="{00000000-0005-0000-0000-000010130000}"/>
    <cellStyle name="Normal 3 5 2" xfId="5493" xr:uid="{00000000-0005-0000-0000-000011130000}"/>
    <cellStyle name="Normal 3 5 3" xfId="5494" xr:uid="{00000000-0005-0000-0000-000012130000}"/>
    <cellStyle name="Normal 3 6" xfId="473" xr:uid="{00000000-0005-0000-0000-000013130000}"/>
    <cellStyle name="Normal 3 6 2" xfId="474" xr:uid="{00000000-0005-0000-0000-000014130000}"/>
    <cellStyle name="Normal 3 6 3" xfId="1739" xr:uid="{00000000-0005-0000-0000-000015130000}"/>
    <cellStyle name="Normal 3 6 3 2" xfId="2125" xr:uid="{00000000-0005-0000-0000-000016130000}"/>
    <cellStyle name="Normal 3 6 4" xfId="1738" xr:uid="{00000000-0005-0000-0000-000017130000}"/>
    <cellStyle name="Normal 3 6 5" xfId="2124" xr:uid="{00000000-0005-0000-0000-000018130000}"/>
    <cellStyle name="Normal 3 7" xfId="661" xr:uid="{00000000-0005-0000-0000-000019130000}"/>
    <cellStyle name="Normal 30" xfId="782" xr:uid="{00000000-0005-0000-0000-00001A130000}"/>
    <cellStyle name="Normal 30 2" xfId="1807" xr:uid="{00000000-0005-0000-0000-00001B130000}"/>
    <cellStyle name="Normal 31" xfId="787" xr:uid="{00000000-0005-0000-0000-00001C130000}"/>
    <cellStyle name="Normal 31 2" xfId="1812" xr:uid="{00000000-0005-0000-0000-00001D130000}"/>
    <cellStyle name="Normal 32" xfId="788" xr:uid="{00000000-0005-0000-0000-00001E130000}"/>
    <cellStyle name="Normal 32 2" xfId="1813" xr:uid="{00000000-0005-0000-0000-00001F130000}"/>
    <cellStyle name="Normal 33" xfId="791" xr:uid="{00000000-0005-0000-0000-000020130000}"/>
    <cellStyle name="Normal 33 2" xfId="1816" xr:uid="{00000000-0005-0000-0000-000021130000}"/>
    <cellStyle name="Normal 34" xfId="790" xr:uid="{00000000-0005-0000-0000-000022130000}"/>
    <cellStyle name="Normal 34 2" xfId="1815" xr:uid="{00000000-0005-0000-0000-000023130000}"/>
    <cellStyle name="Normal 35" xfId="789" xr:uid="{00000000-0005-0000-0000-000024130000}"/>
    <cellStyle name="Normal 35 2" xfId="1814" xr:uid="{00000000-0005-0000-0000-000025130000}"/>
    <cellStyle name="Normal 36" xfId="792" xr:uid="{00000000-0005-0000-0000-000026130000}"/>
    <cellStyle name="Normal 36 2" xfId="1817" xr:uid="{00000000-0005-0000-0000-000027130000}"/>
    <cellStyle name="Normal 37" xfId="800" xr:uid="{00000000-0005-0000-0000-000028130000}"/>
    <cellStyle name="Normal 37 2" xfId="1825" xr:uid="{00000000-0005-0000-0000-000029130000}"/>
    <cellStyle name="Normal 38" xfId="793" xr:uid="{00000000-0005-0000-0000-00002A130000}"/>
    <cellStyle name="Normal 38 2" xfId="1818" xr:uid="{00000000-0005-0000-0000-00002B130000}"/>
    <cellStyle name="Normal 39" xfId="799" xr:uid="{00000000-0005-0000-0000-00002C130000}"/>
    <cellStyle name="Normal 39 2" xfId="1824" xr:uid="{00000000-0005-0000-0000-00002D130000}"/>
    <cellStyle name="Normal 4" xfId="475" xr:uid="{00000000-0005-0000-0000-00002E130000}"/>
    <cellStyle name="Normal 4 10" xfId="476" xr:uid="{00000000-0005-0000-0000-00002F130000}"/>
    <cellStyle name="Normal 4 11" xfId="666" xr:uid="{00000000-0005-0000-0000-000030130000}"/>
    <cellStyle name="Normal 4 2" xfId="477" xr:uid="{00000000-0005-0000-0000-000031130000}"/>
    <cellStyle name="Normal 4 2 2" xfId="478" xr:uid="{00000000-0005-0000-0000-000032130000}"/>
    <cellStyle name="Normal 4 2 2 2" xfId="479" xr:uid="{00000000-0005-0000-0000-000033130000}"/>
    <cellStyle name="Normal 4 2 2 2 2" xfId="480" xr:uid="{00000000-0005-0000-0000-000034130000}"/>
    <cellStyle name="Normal 4 2 2 2 2 2" xfId="1671" xr:uid="{00000000-0005-0000-0000-000035130000}"/>
    <cellStyle name="Normal 4 2 2 2 2 3" xfId="2080" xr:uid="{00000000-0005-0000-0000-000036130000}"/>
    <cellStyle name="Normal 4 2 2 2 3" xfId="5495" xr:uid="{00000000-0005-0000-0000-000037130000}"/>
    <cellStyle name="Normal 4 2 2 2 3 2" xfId="5496" xr:uid="{00000000-0005-0000-0000-000038130000}"/>
    <cellStyle name="Normal 4 2 2 3" xfId="1280" xr:uid="{00000000-0005-0000-0000-000039130000}"/>
    <cellStyle name="Normal 4 2 2 4" xfId="1851" xr:uid="{00000000-0005-0000-0000-00003A130000}"/>
    <cellStyle name="Normal 4 2 3" xfId="481" xr:uid="{00000000-0005-0000-0000-00003B130000}"/>
    <cellStyle name="Normal 4 2 3 2" xfId="1345" xr:uid="{00000000-0005-0000-0000-00003C130000}"/>
    <cellStyle name="Normal 4 2 4" xfId="482" xr:uid="{00000000-0005-0000-0000-00003D130000}"/>
    <cellStyle name="Normal 4 2 5" xfId="483" xr:uid="{00000000-0005-0000-0000-00003E130000}"/>
    <cellStyle name="Normal 4 2 6" xfId="762" xr:uid="{00000000-0005-0000-0000-00003F130000}"/>
    <cellStyle name="Normal 4 2_ESTADISTICA" xfId="484" xr:uid="{00000000-0005-0000-0000-000040130000}"/>
    <cellStyle name="Normal 4 3" xfId="485" xr:uid="{00000000-0005-0000-0000-000041130000}"/>
    <cellStyle name="Normal 4 3 2" xfId="486" xr:uid="{00000000-0005-0000-0000-000042130000}"/>
    <cellStyle name="Normal 4 3 2 2" xfId="487" xr:uid="{00000000-0005-0000-0000-000043130000}"/>
    <cellStyle name="Normal 4 3 3" xfId="488" xr:uid="{00000000-0005-0000-0000-000044130000}"/>
    <cellStyle name="Normal 4 3 4" xfId="1297" xr:uid="{00000000-0005-0000-0000-000045130000}"/>
    <cellStyle name="Normal 4 3_ESTADISTICA" xfId="489" xr:uid="{00000000-0005-0000-0000-000046130000}"/>
    <cellStyle name="Normal 4 4" xfId="490" xr:uid="{00000000-0005-0000-0000-000047130000}"/>
    <cellStyle name="Normal 4 4 2" xfId="491" xr:uid="{00000000-0005-0000-0000-000048130000}"/>
    <cellStyle name="Normal 4 5" xfId="492" xr:uid="{00000000-0005-0000-0000-000049130000}"/>
    <cellStyle name="Normal 4 5 2" xfId="1498" xr:uid="{00000000-0005-0000-0000-00004A130000}"/>
    <cellStyle name="Normal 4 6" xfId="493" xr:uid="{00000000-0005-0000-0000-00004B130000}"/>
    <cellStyle name="Normal 4 7" xfId="494" xr:uid="{00000000-0005-0000-0000-00004C130000}"/>
    <cellStyle name="Normal 4 7 2" xfId="5497" xr:uid="{00000000-0005-0000-0000-00004D130000}"/>
    <cellStyle name="Normal 4 8" xfId="495" xr:uid="{00000000-0005-0000-0000-00004E130000}"/>
    <cellStyle name="Normal 4 8 2" xfId="5498" xr:uid="{00000000-0005-0000-0000-00004F130000}"/>
    <cellStyle name="Normal 4 9" xfId="496" xr:uid="{00000000-0005-0000-0000-000050130000}"/>
    <cellStyle name="Normal 4_AMPLIACION ESTACIONES-TM-27-NOVIEMBRE-2012" xfId="497" xr:uid="{00000000-0005-0000-0000-000051130000}"/>
    <cellStyle name="Normal 40" xfId="794" xr:uid="{00000000-0005-0000-0000-000052130000}"/>
    <cellStyle name="Normal 40 2" xfId="1819" xr:uid="{00000000-0005-0000-0000-000053130000}"/>
    <cellStyle name="Normal 41" xfId="797" xr:uid="{00000000-0005-0000-0000-000054130000}"/>
    <cellStyle name="Normal 41 2" xfId="1822" xr:uid="{00000000-0005-0000-0000-000055130000}"/>
    <cellStyle name="Normal 42" xfId="801" xr:uid="{00000000-0005-0000-0000-000056130000}"/>
    <cellStyle name="Normal 42 2" xfId="1826" xr:uid="{00000000-0005-0000-0000-000057130000}"/>
    <cellStyle name="Normal 43" xfId="802" xr:uid="{00000000-0005-0000-0000-000058130000}"/>
    <cellStyle name="Normal 43 2" xfId="1827" xr:uid="{00000000-0005-0000-0000-000059130000}"/>
    <cellStyle name="Normal 44" xfId="795" xr:uid="{00000000-0005-0000-0000-00005A130000}"/>
    <cellStyle name="Normal 44 2" xfId="1820" xr:uid="{00000000-0005-0000-0000-00005B130000}"/>
    <cellStyle name="Normal 45" xfId="798" xr:uid="{00000000-0005-0000-0000-00005C130000}"/>
    <cellStyle name="Normal 45 2" xfId="1823" xr:uid="{00000000-0005-0000-0000-00005D130000}"/>
    <cellStyle name="Normal 46" xfId="803" xr:uid="{00000000-0005-0000-0000-00005E130000}"/>
    <cellStyle name="Normal 46 2" xfId="1828" xr:uid="{00000000-0005-0000-0000-00005F130000}"/>
    <cellStyle name="Normal 47" xfId="796" xr:uid="{00000000-0005-0000-0000-000060130000}"/>
    <cellStyle name="Normal 47 2" xfId="1821" xr:uid="{00000000-0005-0000-0000-000061130000}"/>
    <cellStyle name="Normal 48" xfId="805" xr:uid="{00000000-0005-0000-0000-000062130000}"/>
    <cellStyle name="Normal 48 2" xfId="1830" xr:uid="{00000000-0005-0000-0000-000063130000}"/>
    <cellStyle name="Normal 49" xfId="808" xr:uid="{00000000-0005-0000-0000-000064130000}"/>
    <cellStyle name="Normal 49 2" xfId="1833" xr:uid="{00000000-0005-0000-0000-000065130000}"/>
    <cellStyle name="Normal 5" xfId="498" xr:uid="{00000000-0005-0000-0000-000066130000}"/>
    <cellStyle name="Normal 5 2" xfId="499" xr:uid="{00000000-0005-0000-0000-000067130000}"/>
    <cellStyle name="Normal 5 2 2" xfId="500" xr:uid="{00000000-0005-0000-0000-000068130000}"/>
    <cellStyle name="Normal 5 2 2 2" xfId="1468" xr:uid="{00000000-0005-0000-0000-000069130000}"/>
    <cellStyle name="Normal 5 2 2 3" xfId="823" xr:uid="{00000000-0005-0000-0000-00006A130000}"/>
    <cellStyle name="Normal 5 2 3" xfId="1294" xr:uid="{00000000-0005-0000-0000-00006B130000}"/>
    <cellStyle name="Normal 5 2 4" xfId="1418" xr:uid="{00000000-0005-0000-0000-00006C130000}"/>
    <cellStyle name="Normal 5 2 5" xfId="660" xr:uid="{00000000-0005-0000-0000-00006D130000}"/>
    <cellStyle name="Normal 5 3" xfId="667" xr:uid="{00000000-0005-0000-0000-00006E130000}"/>
    <cellStyle name="Normal 5 3 2" xfId="1433" xr:uid="{00000000-0005-0000-0000-00006F130000}"/>
    <cellStyle name="Normal 5 4" xfId="763" xr:uid="{00000000-0005-0000-0000-000070130000}"/>
    <cellStyle name="Normal 5 5" xfId="1290" xr:uid="{00000000-0005-0000-0000-000071130000}"/>
    <cellStyle name="Normal 5 6" xfId="1417" xr:uid="{00000000-0005-0000-0000-000072130000}"/>
    <cellStyle name="Normal 5 7" xfId="1501" xr:uid="{00000000-0005-0000-0000-000073130000}"/>
    <cellStyle name="Normal 5 8" xfId="1740" xr:uid="{00000000-0005-0000-0000-000074130000}"/>
    <cellStyle name="Normal 5 9" xfId="656" xr:uid="{00000000-0005-0000-0000-000075130000}"/>
    <cellStyle name="Normal 50" xfId="804" xr:uid="{00000000-0005-0000-0000-000076130000}"/>
    <cellStyle name="Normal 50 2" xfId="1829" xr:uid="{00000000-0005-0000-0000-000077130000}"/>
    <cellStyle name="Normal 51" xfId="807" xr:uid="{00000000-0005-0000-0000-000078130000}"/>
    <cellStyle name="Normal 51 2" xfId="1832" xr:uid="{00000000-0005-0000-0000-000079130000}"/>
    <cellStyle name="Normal 52" xfId="806" xr:uid="{00000000-0005-0000-0000-00007A130000}"/>
    <cellStyle name="Normal 52 2" xfId="1831" xr:uid="{00000000-0005-0000-0000-00007B130000}"/>
    <cellStyle name="Normal 53" xfId="812" xr:uid="{00000000-0005-0000-0000-00007C130000}"/>
    <cellStyle name="Normal 53 2" xfId="1837" xr:uid="{00000000-0005-0000-0000-00007D130000}"/>
    <cellStyle name="Normal 54" xfId="809" xr:uid="{00000000-0005-0000-0000-00007E130000}"/>
    <cellStyle name="Normal 54 2" xfId="1834" xr:uid="{00000000-0005-0000-0000-00007F130000}"/>
    <cellStyle name="Normal 55" xfId="813" xr:uid="{00000000-0005-0000-0000-000080130000}"/>
    <cellStyle name="Normal 55 2" xfId="1838" xr:uid="{00000000-0005-0000-0000-000081130000}"/>
    <cellStyle name="Normal 56" xfId="816" xr:uid="{00000000-0005-0000-0000-000082130000}"/>
    <cellStyle name="Normal 56 2" xfId="1841" xr:uid="{00000000-0005-0000-0000-000083130000}"/>
    <cellStyle name="Normal 57" xfId="810" xr:uid="{00000000-0005-0000-0000-000084130000}"/>
    <cellStyle name="Normal 57 2" xfId="1835" xr:uid="{00000000-0005-0000-0000-000085130000}"/>
    <cellStyle name="Normal 58" xfId="815" xr:uid="{00000000-0005-0000-0000-000086130000}"/>
    <cellStyle name="Normal 58 2" xfId="1840" xr:uid="{00000000-0005-0000-0000-000087130000}"/>
    <cellStyle name="Normal 59" xfId="811" xr:uid="{00000000-0005-0000-0000-000088130000}"/>
    <cellStyle name="Normal 59 2" xfId="1836" xr:uid="{00000000-0005-0000-0000-000089130000}"/>
    <cellStyle name="Normal 6" xfId="501" xr:uid="{00000000-0005-0000-0000-00008A130000}"/>
    <cellStyle name="Normal 6 2" xfId="502" xr:uid="{00000000-0005-0000-0000-00008B130000}"/>
    <cellStyle name="Normal 6 2 2" xfId="1742" xr:uid="{00000000-0005-0000-0000-00008C130000}"/>
    <cellStyle name="Normal 6 2 3" xfId="709" xr:uid="{00000000-0005-0000-0000-00008D130000}"/>
    <cellStyle name="Normal 6 3" xfId="503" xr:uid="{00000000-0005-0000-0000-00008E130000}"/>
    <cellStyle name="Normal 6 3 2" xfId="764" xr:uid="{00000000-0005-0000-0000-00008F130000}"/>
    <cellStyle name="Normal 6 4" xfId="1298" xr:uid="{00000000-0005-0000-0000-000090130000}"/>
    <cellStyle name="Normal 6 5" xfId="1419" xr:uid="{00000000-0005-0000-0000-000091130000}"/>
    <cellStyle name="Normal 6 6" xfId="1496" xr:uid="{00000000-0005-0000-0000-000092130000}"/>
    <cellStyle name="Normal 6 7" xfId="1741" xr:uid="{00000000-0005-0000-0000-000093130000}"/>
    <cellStyle name="Normal 6 7 2" xfId="2126" xr:uid="{00000000-0005-0000-0000-000094130000}"/>
    <cellStyle name="Normal 6 8" xfId="668" xr:uid="{00000000-0005-0000-0000-000095130000}"/>
    <cellStyle name="Normal 60" xfId="814" xr:uid="{00000000-0005-0000-0000-000096130000}"/>
    <cellStyle name="Normal 60 2" xfId="1839" xr:uid="{00000000-0005-0000-0000-000097130000}"/>
    <cellStyle name="Normal 61" xfId="817" xr:uid="{00000000-0005-0000-0000-000098130000}"/>
    <cellStyle name="Normal 61 2" xfId="1842" xr:uid="{00000000-0005-0000-0000-000099130000}"/>
    <cellStyle name="Normal 62" xfId="819" xr:uid="{00000000-0005-0000-0000-00009A130000}"/>
    <cellStyle name="Normal 62 2" xfId="1844" xr:uid="{00000000-0005-0000-0000-00009B130000}"/>
    <cellStyle name="Normal 63" xfId="820" xr:uid="{00000000-0005-0000-0000-00009C130000}"/>
    <cellStyle name="Normal 63 2" xfId="1845" xr:uid="{00000000-0005-0000-0000-00009D130000}"/>
    <cellStyle name="Normal 64" xfId="821" xr:uid="{00000000-0005-0000-0000-00009E130000}"/>
    <cellStyle name="Normal 64 2" xfId="1846" xr:uid="{00000000-0005-0000-0000-00009F130000}"/>
    <cellStyle name="Normal 65" xfId="1286" xr:uid="{00000000-0005-0000-0000-0000A0130000}"/>
    <cellStyle name="Normal 65 2" xfId="1857" xr:uid="{00000000-0005-0000-0000-0000A1130000}"/>
    <cellStyle name="Normal 66" xfId="1350" xr:uid="{00000000-0005-0000-0000-0000A2130000}"/>
    <cellStyle name="Normal 66 2" xfId="1880" xr:uid="{00000000-0005-0000-0000-0000A3130000}"/>
    <cellStyle name="Normal 67" xfId="1283" xr:uid="{00000000-0005-0000-0000-0000A4130000}"/>
    <cellStyle name="Normal 67 2" xfId="1854" xr:uid="{00000000-0005-0000-0000-0000A5130000}"/>
    <cellStyle name="Normal 68" xfId="1285" xr:uid="{00000000-0005-0000-0000-0000A6130000}"/>
    <cellStyle name="Normal 68 2" xfId="1856" xr:uid="{00000000-0005-0000-0000-0000A7130000}"/>
    <cellStyle name="Normal 69" xfId="1351" xr:uid="{00000000-0005-0000-0000-0000A8130000}"/>
    <cellStyle name="Normal 69 2" xfId="1881" xr:uid="{00000000-0005-0000-0000-0000A9130000}"/>
    <cellStyle name="Normal 7" xfId="504" xr:uid="{00000000-0005-0000-0000-0000AA130000}"/>
    <cellStyle name="Normal 7 2" xfId="765" xr:uid="{00000000-0005-0000-0000-0000AB130000}"/>
    <cellStyle name="Normal 7 3" xfId="1299" xr:uid="{00000000-0005-0000-0000-0000AC130000}"/>
    <cellStyle name="Normal 7 4" xfId="1420" xr:uid="{00000000-0005-0000-0000-0000AD130000}"/>
    <cellStyle name="Normal 7 5" xfId="669" xr:uid="{00000000-0005-0000-0000-0000AE130000}"/>
    <cellStyle name="Normal 70" xfId="1431" xr:uid="{00000000-0005-0000-0000-0000AF130000}"/>
    <cellStyle name="Normal 70 2" xfId="1896" xr:uid="{00000000-0005-0000-0000-0000B0130000}"/>
    <cellStyle name="Normal 71" xfId="1446" xr:uid="{00000000-0005-0000-0000-0000B1130000}"/>
    <cellStyle name="Normal 71 2" xfId="1910" xr:uid="{00000000-0005-0000-0000-0000B2130000}"/>
    <cellStyle name="Normal 72" xfId="1441" xr:uid="{00000000-0005-0000-0000-0000B3130000}"/>
    <cellStyle name="Normal 72 2" xfId="1905" xr:uid="{00000000-0005-0000-0000-0000B4130000}"/>
    <cellStyle name="Normal 73" xfId="1443" xr:uid="{00000000-0005-0000-0000-0000B5130000}"/>
    <cellStyle name="Normal 73 2" xfId="1907" xr:uid="{00000000-0005-0000-0000-0000B6130000}"/>
    <cellStyle name="Normal 74" xfId="1437" xr:uid="{00000000-0005-0000-0000-0000B7130000}"/>
    <cellStyle name="Normal 74 2" xfId="1901" xr:uid="{00000000-0005-0000-0000-0000B8130000}"/>
    <cellStyle name="Normal 75" xfId="1445" xr:uid="{00000000-0005-0000-0000-0000B9130000}"/>
    <cellStyle name="Normal 75 2" xfId="1909" xr:uid="{00000000-0005-0000-0000-0000BA130000}"/>
    <cellStyle name="Normal 76" xfId="1436" xr:uid="{00000000-0005-0000-0000-0000BB130000}"/>
    <cellStyle name="Normal 76 2" xfId="1900" xr:uid="{00000000-0005-0000-0000-0000BC130000}"/>
    <cellStyle name="Normal 77" xfId="1434" xr:uid="{00000000-0005-0000-0000-0000BD130000}"/>
    <cellStyle name="Normal 77 2" xfId="1898" xr:uid="{00000000-0005-0000-0000-0000BE130000}"/>
    <cellStyle name="Normal 78" xfId="1447" xr:uid="{00000000-0005-0000-0000-0000BF130000}"/>
    <cellStyle name="Normal 78 2" xfId="1911" xr:uid="{00000000-0005-0000-0000-0000C0130000}"/>
    <cellStyle name="Normal 79" xfId="1439" xr:uid="{00000000-0005-0000-0000-0000C1130000}"/>
    <cellStyle name="Normal 79 2" xfId="1903" xr:uid="{00000000-0005-0000-0000-0000C2130000}"/>
    <cellStyle name="Normal 8" xfId="505" xr:uid="{00000000-0005-0000-0000-0000C3130000}"/>
    <cellStyle name="Normal 8 2" xfId="506" xr:uid="{00000000-0005-0000-0000-0000C4130000}"/>
    <cellStyle name="Normal 8 2 2" xfId="1422" xr:uid="{00000000-0005-0000-0000-0000C5130000}"/>
    <cellStyle name="Normal 8 2 3" xfId="766" xr:uid="{00000000-0005-0000-0000-0000C6130000}"/>
    <cellStyle name="Normal 8 2 3 2" xfId="2133" xr:uid="{00000000-0005-0000-0000-0000C7130000}"/>
    <cellStyle name="Normal 8 3" xfId="1300" xr:uid="{00000000-0005-0000-0000-0000C8130000}"/>
    <cellStyle name="Normal 8 3 2" xfId="1469" xr:uid="{00000000-0005-0000-0000-0000C9130000}"/>
    <cellStyle name="Normal 8 4" xfId="1421" xr:uid="{00000000-0005-0000-0000-0000CA130000}"/>
    <cellStyle name="Normal 8 5" xfId="670" xr:uid="{00000000-0005-0000-0000-0000CB130000}"/>
    <cellStyle name="Normal 80" xfId="1440" xr:uid="{00000000-0005-0000-0000-0000CC130000}"/>
    <cellStyle name="Normal 80 2" xfId="1904" xr:uid="{00000000-0005-0000-0000-0000CD130000}"/>
    <cellStyle name="Normal 81" xfId="1438" xr:uid="{00000000-0005-0000-0000-0000CE130000}"/>
    <cellStyle name="Normal 81 2" xfId="1902" xr:uid="{00000000-0005-0000-0000-0000CF130000}"/>
    <cellStyle name="Normal 82" xfId="1448" xr:uid="{00000000-0005-0000-0000-0000D0130000}"/>
    <cellStyle name="Normal 82 2" xfId="1912" xr:uid="{00000000-0005-0000-0000-0000D1130000}"/>
    <cellStyle name="Normal 83" xfId="1449" xr:uid="{00000000-0005-0000-0000-0000D2130000}"/>
    <cellStyle name="Normal 83 2" xfId="1913" xr:uid="{00000000-0005-0000-0000-0000D3130000}"/>
    <cellStyle name="Normal 84" xfId="1450" xr:uid="{00000000-0005-0000-0000-0000D4130000}"/>
    <cellStyle name="Normal 84 2" xfId="1914" xr:uid="{00000000-0005-0000-0000-0000D5130000}"/>
    <cellStyle name="Normal 85" xfId="1442" xr:uid="{00000000-0005-0000-0000-0000D6130000}"/>
    <cellStyle name="Normal 85 2" xfId="1906" xr:uid="{00000000-0005-0000-0000-0000D7130000}"/>
    <cellStyle name="Normal 86" xfId="1452" xr:uid="{00000000-0005-0000-0000-0000D8130000}"/>
    <cellStyle name="Normal 86 2" xfId="1916" xr:uid="{00000000-0005-0000-0000-0000D9130000}"/>
    <cellStyle name="Normal 87" xfId="1453" xr:uid="{00000000-0005-0000-0000-0000DA130000}"/>
    <cellStyle name="Normal 87 2" xfId="1917" xr:uid="{00000000-0005-0000-0000-0000DB130000}"/>
    <cellStyle name="Normal 88" xfId="1432" xr:uid="{00000000-0005-0000-0000-0000DC130000}"/>
    <cellStyle name="Normal 88 2" xfId="1897" xr:uid="{00000000-0005-0000-0000-0000DD130000}"/>
    <cellStyle name="Normal 89" xfId="1454" xr:uid="{00000000-0005-0000-0000-0000DE130000}"/>
    <cellStyle name="Normal 89 2" xfId="1918" xr:uid="{00000000-0005-0000-0000-0000DF130000}"/>
    <cellStyle name="Normal 9" xfId="507" xr:uid="{00000000-0005-0000-0000-0000E0130000}"/>
    <cellStyle name="Normal 9 2" xfId="508" xr:uid="{00000000-0005-0000-0000-0000E1130000}"/>
    <cellStyle name="Normal 9 2 2" xfId="1470" xr:uid="{00000000-0005-0000-0000-0000E2130000}"/>
    <cellStyle name="Normal 9 2 3" xfId="1424" xr:uid="{00000000-0005-0000-0000-0000E3130000}"/>
    <cellStyle name="Normal 9 3" xfId="1423" xr:uid="{00000000-0005-0000-0000-0000E4130000}"/>
    <cellStyle name="Normal 9 3 2" xfId="5499" xr:uid="{00000000-0005-0000-0000-0000E5130000}"/>
    <cellStyle name="Normal 9 3 3" xfId="5500" xr:uid="{00000000-0005-0000-0000-0000E6130000}"/>
    <cellStyle name="Normal 9 4" xfId="756" xr:uid="{00000000-0005-0000-0000-0000E7130000}"/>
    <cellStyle name="Normal 9 5" xfId="1789" xr:uid="{00000000-0005-0000-0000-0000E8130000}"/>
    <cellStyle name="Normal 90" xfId="1435" xr:uid="{00000000-0005-0000-0000-0000E9130000}"/>
    <cellStyle name="Normal 90 2" xfId="1899" xr:uid="{00000000-0005-0000-0000-0000EA130000}"/>
    <cellStyle name="Normal 91" xfId="1455" xr:uid="{00000000-0005-0000-0000-0000EB130000}"/>
    <cellStyle name="Normal 91 2" xfId="1919" xr:uid="{00000000-0005-0000-0000-0000EC130000}"/>
    <cellStyle name="Normal 92" xfId="1456" xr:uid="{00000000-0005-0000-0000-0000ED130000}"/>
    <cellStyle name="Normal 92 2" xfId="1920" xr:uid="{00000000-0005-0000-0000-0000EE130000}"/>
    <cellStyle name="Normal 93" xfId="1457" xr:uid="{00000000-0005-0000-0000-0000EF130000}"/>
    <cellStyle name="Normal 93 2" xfId="1921" xr:uid="{00000000-0005-0000-0000-0000F0130000}"/>
    <cellStyle name="Normal 94" xfId="1458" xr:uid="{00000000-0005-0000-0000-0000F1130000}"/>
    <cellStyle name="Normal 94 2" xfId="1922" xr:uid="{00000000-0005-0000-0000-0000F2130000}"/>
    <cellStyle name="Normal 95" xfId="1451" xr:uid="{00000000-0005-0000-0000-0000F3130000}"/>
    <cellStyle name="Normal 95 2" xfId="1915" xr:uid="{00000000-0005-0000-0000-0000F4130000}"/>
    <cellStyle name="Normal 96" xfId="1459" xr:uid="{00000000-0005-0000-0000-0000F5130000}"/>
    <cellStyle name="Normal 96 2" xfId="1923" xr:uid="{00000000-0005-0000-0000-0000F6130000}"/>
    <cellStyle name="Normal 97" xfId="1460" xr:uid="{00000000-0005-0000-0000-0000F7130000}"/>
    <cellStyle name="Normal 97 2" xfId="1924" xr:uid="{00000000-0005-0000-0000-0000F8130000}"/>
    <cellStyle name="Normal 98" xfId="1444" xr:uid="{00000000-0005-0000-0000-0000F9130000}"/>
    <cellStyle name="Normal 98 2" xfId="1908" xr:uid="{00000000-0005-0000-0000-0000FA130000}"/>
    <cellStyle name="Normal 99" xfId="1461" xr:uid="{00000000-0005-0000-0000-0000FB130000}"/>
    <cellStyle name="Normal 99 2" xfId="1925" xr:uid="{00000000-0005-0000-0000-0000FC130000}"/>
    <cellStyle name="Normal_AIU AMBIENTAL Y SISO AV 19 NUEVO v01 2" xfId="620" xr:uid="{00000000-0005-0000-0000-0000FD130000}"/>
    <cellStyle name="Normal_AJUSTES" xfId="622" xr:uid="{00000000-0005-0000-0000-0000FE130000}"/>
    <cellStyle name="Normal_BASE DE DATOS PRESUPUESTOS REV(1).3 DICIEMBRE 2006 2" xfId="649" xr:uid="{00000000-0005-0000-0000-0000FF130000}"/>
    <cellStyle name="Normal_BASE DE DATOS PRESUPUESTOS REV.3 DICIEMBRE 2006 2 2" xfId="1763" xr:uid="{00000000-0005-0000-0000-000000140000}"/>
    <cellStyle name="Normal_CALCULO DEL AIU 2011" xfId="509" xr:uid="{00000000-0005-0000-0000-000001140000}"/>
    <cellStyle name="Normal_CALCULO DEL AIU 2011_revisar" xfId="510" xr:uid="{00000000-0005-0000-0000-000002140000}"/>
    <cellStyle name="Normal_Libro1 2" xfId="1766" xr:uid="{00000000-0005-0000-0000-000003140000}"/>
    <cellStyle name="Normal_PPTO-AV FERROCARRIL-AGOSTO-16-2011 2" xfId="636" xr:uid="{00000000-0005-0000-0000-000004140000}"/>
    <cellStyle name="Normal_PPTO-ETAPA- I-07-SEPTIEMBRE-12" xfId="511" xr:uid="{00000000-0005-0000-0000-000005140000}"/>
    <cellStyle name="Normal_PPTO-ETAPA- I-07-SEPTIEMBRE-12 2" xfId="621" xr:uid="{00000000-0005-0000-0000-000006140000}"/>
    <cellStyle name="Normal_Presup AIU FdC PMT Amb Obra Redes" xfId="512" xr:uid="{00000000-0005-0000-0000-000007140000}"/>
    <cellStyle name="Normal_Presupuesto Ambiental" xfId="513" xr:uid="{00000000-0005-0000-0000-000008140000}"/>
    <cellStyle name="Normal_PRESUPUESTO Ambiental 2" xfId="514" xr:uid="{00000000-0005-0000-0000-000009140000}"/>
    <cellStyle name="Normal_PRESUPUESTO Ambiental_PPTO-CANTON NORTE KR 11 100-106 + ALAMEDA-16-OCTUBRE-2012" xfId="515" xr:uid="{00000000-0005-0000-0000-00000A140000}"/>
    <cellStyle name="Normal_PRESUPUESTO Ambiental_PPTO-CANTON NORTE KR 11 100-106 + ALAMEDA-16-OCTUBRE-2012 2" xfId="2526" xr:uid="{00000000-0005-0000-0000-00000B140000}"/>
    <cellStyle name="Normal_Presupuesto final 2 2 2" xfId="1765" xr:uid="{00000000-0005-0000-0000-00000C140000}"/>
    <cellStyle name="Normal_Presupuesto STED3" xfId="516" xr:uid="{00000000-0005-0000-0000-00000D140000}"/>
    <cellStyle name="Normal_PRESUPUESTO TRONCAL LIVIANA CARRERA 7 DICIEMBRE 2009 2" xfId="517" xr:uid="{00000000-0005-0000-0000-00000E140000}"/>
    <cellStyle name="Normal_PRESUPUESTOS Preliminares 2" xfId="518" xr:uid="{00000000-0005-0000-0000-00000F140000}"/>
    <cellStyle name="Normal_PRESUPUESTOS Preliminares_PPTO-ETAPA- I-16-MAYO-12-PREPLIEGO" xfId="519" xr:uid="{00000000-0005-0000-0000-000010140000}"/>
    <cellStyle name="Normal_PRESUPUESTOS Preliminares_PPTO-ETAPA- I-16-MAYO-12-PREPLIEGO 2" xfId="2527" xr:uid="{00000000-0005-0000-0000-000011140000}"/>
    <cellStyle name="Normal_PTO OFICIAL PREPLIEGO (CORREGIDO) 2" xfId="631" xr:uid="{00000000-0005-0000-0000-000012140000}"/>
    <cellStyle name="normální_LVExportImport_1" xfId="1064" xr:uid="{00000000-0005-0000-0000-000013140000}"/>
    <cellStyle name="Normalny_Arkusz1" xfId="1065" xr:uid="{00000000-0005-0000-0000-000014140000}"/>
    <cellStyle name="Notas 10" xfId="1066" xr:uid="{00000000-0005-0000-0000-000015140000}"/>
    <cellStyle name="Notas 11" xfId="1067" xr:uid="{00000000-0005-0000-0000-000016140000}"/>
    <cellStyle name="Notas 12" xfId="1068" xr:uid="{00000000-0005-0000-0000-000017140000}"/>
    <cellStyle name="Notas 13" xfId="1069" xr:uid="{00000000-0005-0000-0000-000018140000}"/>
    <cellStyle name="Notas 14" xfId="1070" xr:uid="{00000000-0005-0000-0000-000019140000}"/>
    <cellStyle name="Notas 15" xfId="1071" xr:uid="{00000000-0005-0000-0000-00001A140000}"/>
    <cellStyle name="Notas 16" xfId="1072" xr:uid="{00000000-0005-0000-0000-00001B140000}"/>
    <cellStyle name="Notas 17" xfId="1073" xr:uid="{00000000-0005-0000-0000-00001C140000}"/>
    <cellStyle name="Notas 18" xfId="1074" xr:uid="{00000000-0005-0000-0000-00001D140000}"/>
    <cellStyle name="Notas 19" xfId="1075" xr:uid="{00000000-0005-0000-0000-00001E140000}"/>
    <cellStyle name="Notas 2" xfId="520" xr:uid="{00000000-0005-0000-0000-00001F140000}"/>
    <cellStyle name="Notas 2 10" xfId="5501" xr:uid="{00000000-0005-0000-0000-000020140000}"/>
    <cellStyle name="Notas 2 10 2" xfId="5502" xr:uid="{00000000-0005-0000-0000-000021140000}"/>
    <cellStyle name="Notas 2 10 2 2" xfId="5503" xr:uid="{00000000-0005-0000-0000-000022140000}"/>
    <cellStyle name="Notas 2 10 2 2 2" xfId="5504" xr:uid="{00000000-0005-0000-0000-000023140000}"/>
    <cellStyle name="Notas 2 10 2 2 3" xfId="5505" xr:uid="{00000000-0005-0000-0000-000024140000}"/>
    <cellStyle name="Notas 2 10 2 3" xfId="5506" xr:uid="{00000000-0005-0000-0000-000025140000}"/>
    <cellStyle name="Notas 2 10 2 4" xfId="5507" xr:uid="{00000000-0005-0000-0000-000026140000}"/>
    <cellStyle name="Notas 2 10 3" xfId="5508" xr:uid="{00000000-0005-0000-0000-000027140000}"/>
    <cellStyle name="Notas 2 10 3 2" xfId="5509" xr:uid="{00000000-0005-0000-0000-000028140000}"/>
    <cellStyle name="Notas 2 10 3 2 2" xfId="5510" xr:uid="{00000000-0005-0000-0000-000029140000}"/>
    <cellStyle name="Notas 2 10 3 2 3" xfId="5511" xr:uid="{00000000-0005-0000-0000-00002A140000}"/>
    <cellStyle name="Notas 2 10 3 3" xfId="5512" xr:uid="{00000000-0005-0000-0000-00002B140000}"/>
    <cellStyle name="Notas 2 10 3 4" xfId="5513" xr:uid="{00000000-0005-0000-0000-00002C140000}"/>
    <cellStyle name="Notas 2 10 4" xfId="5514" xr:uid="{00000000-0005-0000-0000-00002D140000}"/>
    <cellStyle name="Notas 2 10 5" xfId="5515" xr:uid="{00000000-0005-0000-0000-00002E140000}"/>
    <cellStyle name="Notas 2 10 6" xfId="5516" xr:uid="{00000000-0005-0000-0000-00002F140000}"/>
    <cellStyle name="Notas 2 10 7" xfId="5517" xr:uid="{00000000-0005-0000-0000-000030140000}"/>
    <cellStyle name="Notas 2 10 8" xfId="5518" xr:uid="{00000000-0005-0000-0000-000031140000}"/>
    <cellStyle name="Notas 2 11" xfId="5519" xr:uid="{00000000-0005-0000-0000-000032140000}"/>
    <cellStyle name="Notas 2 11 2" xfId="5520" xr:uid="{00000000-0005-0000-0000-000033140000}"/>
    <cellStyle name="Notas 2 11 2 2" xfId="5521" xr:uid="{00000000-0005-0000-0000-000034140000}"/>
    <cellStyle name="Notas 2 11 2 2 2" xfId="5522" xr:uid="{00000000-0005-0000-0000-000035140000}"/>
    <cellStyle name="Notas 2 11 2 2 3" xfId="5523" xr:uid="{00000000-0005-0000-0000-000036140000}"/>
    <cellStyle name="Notas 2 11 2 3" xfId="5524" xr:uid="{00000000-0005-0000-0000-000037140000}"/>
    <cellStyle name="Notas 2 11 2 4" xfId="5525" xr:uid="{00000000-0005-0000-0000-000038140000}"/>
    <cellStyle name="Notas 2 11 3" xfId="5526" xr:uid="{00000000-0005-0000-0000-000039140000}"/>
    <cellStyle name="Notas 2 11 3 2" xfId="5527" xr:uid="{00000000-0005-0000-0000-00003A140000}"/>
    <cellStyle name="Notas 2 11 3 2 2" xfId="5528" xr:uid="{00000000-0005-0000-0000-00003B140000}"/>
    <cellStyle name="Notas 2 11 3 2 3" xfId="5529" xr:uid="{00000000-0005-0000-0000-00003C140000}"/>
    <cellStyle name="Notas 2 11 3 3" xfId="5530" xr:uid="{00000000-0005-0000-0000-00003D140000}"/>
    <cellStyle name="Notas 2 11 3 4" xfId="5531" xr:uid="{00000000-0005-0000-0000-00003E140000}"/>
    <cellStyle name="Notas 2 11 4" xfId="5532" xr:uid="{00000000-0005-0000-0000-00003F140000}"/>
    <cellStyle name="Notas 2 11 5" xfId="5533" xr:uid="{00000000-0005-0000-0000-000040140000}"/>
    <cellStyle name="Notas 2 11 6" xfId="5534" xr:uid="{00000000-0005-0000-0000-000041140000}"/>
    <cellStyle name="Notas 2 11 7" xfId="5535" xr:uid="{00000000-0005-0000-0000-000042140000}"/>
    <cellStyle name="Notas 2 11 8" xfId="5536" xr:uid="{00000000-0005-0000-0000-000043140000}"/>
    <cellStyle name="Notas 2 12" xfId="5537" xr:uid="{00000000-0005-0000-0000-000044140000}"/>
    <cellStyle name="Notas 2 12 2" xfId="5538" xr:uid="{00000000-0005-0000-0000-000045140000}"/>
    <cellStyle name="Notas 2 12 2 2" xfId="5539" xr:uid="{00000000-0005-0000-0000-000046140000}"/>
    <cellStyle name="Notas 2 12 2 2 2" xfId="5540" xr:uid="{00000000-0005-0000-0000-000047140000}"/>
    <cellStyle name="Notas 2 12 2 2 3" xfId="5541" xr:uid="{00000000-0005-0000-0000-000048140000}"/>
    <cellStyle name="Notas 2 12 2 3" xfId="5542" xr:uid="{00000000-0005-0000-0000-000049140000}"/>
    <cellStyle name="Notas 2 12 2 4" xfId="5543" xr:uid="{00000000-0005-0000-0000-00004A140000}"/>
    <cellStyle name="Notas 2 12 3" xfId="5544" xr:uid="{00000000-0005-0000-0000-00004B140000}"/>
    <cellStyle name="Notas 2 12 3 2" xfId="5545" xr:uid="{00000000-0005-0000-0000-00004C140000}"/>
    <cellStyle name="Notas 2 12 3 2 2" xfId="5546" xr:uid="{00000000-0005-0000-0000-00004D140000}"/>
    <cellStyle name="Notas 2 12 3 2 3" xfId="5547" xr:uid="{00000000-0005-0000-0000-00004E140000}"/>
    <cellStyle name="Notas 2 12 3 3" xfId="5548" xr:uid="{00000000-0005-0000-0000-00004F140000}"/>
    <cellStyle name="Notas 2 12 3 4" xfId="5549" xr:uid="{00000000-0005-0000-0000-000050140000}"/>
    <cellStyle name="Notas 2 12 4" xfId="5550" xr:uid="{00000000-0005-0000-0000-000051140000}"/>
    <cellStyle name="Notas 2 12 5" xfId="5551" xr:uid="{00000000-0005-0000-0000-000052140000}"/>
    <cellStyle name="Notas 2 12 6" xfId="5552" xr:uid="{00000000-0005-0000-0000-000053140000}"/>
    <cellStyle name="Notas 2 12 7" xfId="5553" xr:uid="{00000000-0005-0000-0000-000054140000}"/>
    <cellStyle name="Notas 2 12 8" xfId="5554" xr:uid="{00000000-0005-0000-0000-000055140000}"/>
    <cellStyle name="Notas 2 13" xfId="5555" xr:uid="{00000000-0005-0000-0000-000056140000}"/>
    <cellStyle name="Notas 2 13 2" xfId="5556" xr:uid="{00000000-0005-0000-0000-000057140000}"/>
    <cellStyle name="Notas 2 13 2 2" xfId="5557" xr:uid="{00000000-0005-0000-0000-000058140000}"/>
    <cellStyle name="Notas 2 13 2 2 2" xfId="5558" xr:uid="{00000000-0005-0000-0000-000059140000}"/>
    <cellStyle name="Notas 2 13 2 2 3" xfId="5559" xr:uid="{00000000-0005-0000-0000-00005A140000}"/>
    <cellStyle name="Notas 2 13 2 3" xfId="5560" xr:uid="{00000000-0005-0000-0000-00005B140000}"/>
    <cellStyle name="Notas 2 13 2 4" xfId="5561" xr:uid="{00000000-0005-0000-0000-00005C140000}"/>
    <cellStyle name="Notas 2 13 3" xfId="5562" xr:uid="{00000000-0005-0000-0000-00005D140000}"/>
    <cellStyle name="Notas 2 13 3 2" xfId="5563" xr:uid="{00000000-0005-0000-0000-00005E140000}"/>
    <cellStyle name="Notas 2 13 3 2 2" xfId="5564" xr:uid="{00000000-0005-0000-0000-00005F140000}"/>
    <cellStyle name="Notas 2 13 3 2 3" xfId="5565" xr:uid="{00000000-0005-0000-0000-000060140000}"/>
    <cellStyle name="Notas 2 13 3 3" xfId="5566" xr:uid="{00000000-0005-0000-0000-000061140000}"/>
    <cellStyle name="Notas 2 13 3 4" xfId="5567" xr:uid="{00000000-0005-0000-0000-000062140000}"/>
    <cellStyle name="Notas 2 13 4" xfId="5568" xr:uid="{00000000-0005-0000-0000-000063140000}"/>
    <cellStyle name="Notas 2 13 5" xfId="5569" xr:uid="{00000000-0005-0000-0000-000064140000}"/>
    <cellStyle name="Notas 2 13 6" xfId="5570" xr:uid="{00000000-0005-0000-0000-000065140000}"/>
    <cellStyle name="Notas 2 13 7" xfId="5571" xr:uid="{00000000-0005-0000-0000-000066140000}"/>
    <cellStyle name="Notas 2 13 8" xfId="5572" xr:uid="{00000000-0005-0000-0000-000067140000}"/>
    <cellStyle name="Notas 2 14" xfId="5573" xr:uid="{00000000-0005-0000-0000-000068140000}"/>
    <cellStyle name="Notas 2 14 2" xfId="5574" xr:uid="{00000000-0005-0000-0000-000069140000}"/>
    <cellStyle name="Notas 2 14 2 2" xfId="5575" xr:uid="{00000000-0005-0000-0000-00006A140000}"/>
    <cellStyle name="Notas 2 14 2 2 2" xfId="5576" xr:uid="{00000000-0005-0000-0000-00006B140000}"/>
    <cellStyle name="Notas 2 14 2 2 3" xfId="5577" xr:uid="{00000000-0005-0000-0000-00006C140000}"/>
    <cellStyle name="Notas 2 14 2 3" xfId="5578" xr:uid="{00000000-0005-0000-0000-00006D140000}"/>
    <cellStyle name="Notas 2 14 2 4" xfId="5579" xr:uid="{00000000-0005-0000-0000-00006E140000}"/>
    <cellStyle name="Notas 2 14 3" xfId="5580" xr:uid="{00000000-0005-0000-0000-00006F140000}"/>
    <cellStyle name="Notas 2 14 3 2" xfId="5581" xr:uid="{00000000-0005-0000-0000-000070140000}"/>
    <cellStyle name="Notas 2 14 3 2 2" xfId="5582" xr:uid="{00000000-0005-0000-0000-000071140000}"/>
    <cellStyle name="Notas 2 14 3 2 3" xfId="5583" xr:uid="{00000000-0005-0000-0000-000072140000}"/>
    <cellStyle name="Notas 2 14 3 3" xfId="5584" xr:uid="{00000000-0005-0000-0000-000073140000}"/>
    <cellStyle name="Notas 2 14 3 4" xfId="5585" xr:uid="{00000000-0005-0000-0000-000074140000}"/>
    <cellStyle name="Notas 2 14 4" xfId="5586" xr:uid="{00000000-0005-0000-0000-000075140000}"/>
    <cellStyle name="Notas 2 14 5" xfId="5587" xr:uid="{00000000-0005-0000-0000-000076140000}"/>
    <cellStyle name="Notas 2 14 6" xfId="5588" xr:uid="{00000000-0005-0000-0000-000077140000}"/>
    <cellStyle name="Notas 2 14 7" xfId="5589" xr:uid="{00000000-0005-0000-0000-000078140000}"/>
    <cellStyle name="Notas 2 14 8" xfId="5590" xr:uid="{00000000-0005-0000-0000-000079140000}"/>
    <cellStyle name="Notas 2 15" xfId="5591" xr:uid="{00000000-0005-0000-0000-00007A140000}"/>
    <cellStyle name="Notas 2 15 2" xfId="5592" xr:uid="{00000000-0005-0000-0000-00007B140000}"/>
    <cellStyle name="Notas 2 15 2 2" xfId="5593" xr:uid="{00000000-0005-0000-0000-00007C140000}"/>
    <cellStyle name="Notas 2 15 2 2 2" xfId="5594" xr:uid="{00000000-0005-0000-0000-00007D140000}"/>
    <cellStyle name="Notas 2 15 2 2 3" xfId="5595" xr:uid="{00000000-0005-0000-0000-00007E140000}"/>
    <cellStyle name="Notas 2 15 2 3" xfId="5596" xr:uid="{00000000-0005-0000-0000-00007F140000}"/>
    <cellStyle name="Notas 2 15 2 4" xfId="5597" xr:uid="{00000000-0005-0000-0000-000080140000}"/>
    <cellStyle name="Notas 2 15 3" xfId="5598" xr:uid="{00000000-0005-0000-0000-000081140000}"/>
    <cellStyle name="Notas 2 15 3 2" xfId="5599" xr:uid="{00000000-0005-0000-0000-000082140000}"/>
    <cellStyle name="Notas 2 15 3 2 2" xfId="5600" xr:uid="{00000000-0005-0000-0000-000083140000}"/>
    <cellStyle name="Notas 2 15 3 2 3" xfId="5601" xr:uid="{00000000-0005-0000-0000-000084140000}"/>
    <cellStyle name="Notas 2 15 3 3" xfId="5602" xr:uid="{00000000-0005-0000-0000-000085140000}"/>
    <cellStyle name="Notas 2 15 3 4" xfId="5603" xr:uid="{00000000-0005-0000-0000-000086140000}"/>
    <cellStyle name="Notas 2 15 4" xfId="5604" xr:uid="{00000000-0005-0000-0000-000087140000}"/>
    <cellStyle name="Notas 2 15 5" xfId="5605" xr:uid="{00000000-0005-0000-0000-000088140000}"/>
    <cellStyle name="Notas 2 15 6" xfId="5606" xr:uid="{00000000-0005-0000-0000-000089140000}"/>
    <cellStyle name="Notas 2 15 7" xfId="5607" xr:uid="{00000000-0005-0000-0000-00008A140000}"/>
    <cellStyle name="Notas 2 15 8" xfId="5608" xr:uid="{00000000-0005-0000-0000-00008B140000}"/>
    <cellStyle name="Notas 2 16" xfId="5609" xr:uid="{00000000-0005-0000-0000-00008C140000}"/>
    <cellStyle name="Notas 2 16 2" xfId="5610" xr:uid="{00000000-0005-0000-0000-00008D140000}"/>
    <cellStyle name="Notas 2 16 2 2" xfId="5611" xr:uid="{00000000-0005-0000-0000-00008E140000}"/>
    <cellStyle name="Notas 2 16 2 2 2" xfId="5612" xr:uid="{00000000-0005-0000-0000-00008F140000}"/>
    <cellStyle name="Notas 2 16 2 2 3" xfId="5613" xr:uid="{00000000-0005-0000-0000-000090140000}"/>
    <cellStyle name="Notas 2 16 2 3" xfId="5614" xr:uid="{00000000-0005-0000-0000-000091140000}"/>
    <cellStyle name="Notas 2 16 2 4" xfId="5615" xr:uid="{00000000-0005-0000-0000-000092140000}"/>
    <cellStyle name="Notas 2 16 3" xfId="5616" xr:uid="{00000000-0005-0000-0000-000093140000}"/>
    <cellStyle name="Notas 2 16 3 2" xfId="5617" xr:uid="{00000000-0005-0000-0000-000094140000}"/>
    <cellStyle name="Notas 2 16 3 2 2" xfId="5618" xr:uid="{00000000-0005-0000-0000-000095140000}"/>
    <cellStyle name="Notas 2 16 3 2 3" xfId="5619" xr:uid="{00000000-0005-0000-0000-000096140000}"/>
    <cellStyle name="Notas 2 16 3 3" xfId="5620" xr:uid="{00000000-0005-0000-0000-000097140000}"/>
    <cellStyle name="Notas 2 16 3 4" xfId="5621" xr:uid="{00000000-0005-0000-0000-000098140000}"/>
    <cellStyle name="Notas 2 16 4" xfId="5622" xr:uid="{00000000-0005-0000-0000-000099140000}"/>
    <cellStyle name="Notas 2 16 5" xfId="5623" xr:uid="{00000000-0005-0000-0000-00009A140000}"/>
    <cellStyle name="Notas 2 16 6" xfId="5624" xr:uid="{00000000-0005-0000-0000-00009B140000}"/>
    <cellStyle name="Notas 2 16 7" xfId="5625" xr:uid="{00000000-0005-0000-0000-00009C140000}"/>
    <cellStyle name="Notas 2 16 8" xfId="5626" xr:uid="{00000000-0005-0000-0000-00009D140000}"/>
    <cellStyle name="Notas 2 17" xfId="5627" xr:uid="{00000000-0005-0000-0000-00009E140000}"/>
    <cellStyle name="Notas 2 17 2" xfId="5628" xr:uid="{00000000-0005-0000-0000-00009F140000}"/>
    <cellStyle name="Notas 2 17 2 2" xfId="5629" xr:uid="{00000000-0005-0000-0000-0000A0140000}"/>
    <cellStyle name="Notas 2 17 2 2 2" xfId="5630" xr:uid="{00000000-0005-0000-0000-0000A1140000}"/>
    <cellStyle name="Notas 2 17 2 2 3" xfId="5631" xr:uid="{00000000-0005-0000-0000-0000A2140000}"/>
    <cellStyle name="Notas 2 17 2 3" xfId="5632" xr:uid="{00000000-0005-0000-0000-0000A3140000}"/>
    <cellStyle name="Notas 2 17 2 4" xfId="5633" xr:uid="{00000000-0005-0000-0000-0000A4140000}"/>
    <cellStyle name="Notas 2 17 3" xfId="5634" xr:uid="{00000000-0005-0000-0000-0000A5140000}"/>
    <cellStyle name="Notas 2 17 3 2" xfId="5635" xr:uid="{00000000-0005-0000-0000-0000A6140000}"/>
    <cellStyle name="Notas 2 17 3 2 2" xfId="5636" xr:uid="{00000000-0005-0000-0000-0000A7140000}"/>
    <cellStyle name="Notas 2 17 3 2 3" xfId="5637" xr:uid="{00000000-0005-0000-0000-0000A8140000}"/>
    <cellStyle name="Notas 2 17 3 3" xfId="5638" xr:uid="{00000000-0005-0000-0000-0000A9140000}"/>
    <cellStyle name="Notas 2 17 3 4" xfId="5639" xr:uid="{00000000-0005-0000-0000-0000AA140000}"/>
    <cellStyle name="Notas 2 17 4" xfId="5640" xr:uid="{00000000-0005-0000-0000-0000AB140000}"/>
    <cellStyle name="Notas 2 17 5" xfId="5641" xr:uid="{00000000-0005-0000-0000-0000AC140000}"/>
    <cellStyle name="Notas 2 17 6" xfId="5642" xr:uid="{00000000-0005-0000-0000-0000AD140000}"/>
    <cellStyle name="Notas 2 17 7" xfId="5643" xr:uid="{00000000-0005-0000-0000-0000AE140000}"/>
    <cellStyle name="Notas 2 17 8" xfId="5644" xr:uid="{00000000-0005-0000-0000-0000AF140000}"/>
    <cellStyle name="Notas 2 18" xfId="5645" xr:uid="{00000000-0005-0000-0000-0000B0140000}"/>
    <cellStyle name="Notas 2 18 2" xfId="5646" xr:uid="{00000000-0005-0000-0000-0000B1140000}"/>
    <cellStyle name="Notas 2 18 2 2" xfId="5647" xr:uid="{00000000-0005-0000-0000-0000B2140000}"/>
    <cellStyle name="Notas 2 18 2 3" xfId="5648" xr:uid="{00000000-0005-0000-0000-0000B3140000}"/>
    <cellStyle name="Notas 2 18 3" xfId="5649" xr:uid="{00000000-0005-0000-0000-0000B4140000}"/>
    <cellStyle name="Notas 2 18 4" xfId="5650" xr:uid="{00000000-0005-0000-0000-0000B5140000}"/>
    <cellStyle name="Notas 2 19" xfId="5651" xr:uid="{00000000-0005-0000-0000-0000B6140000}"/>
    <cellStyle name="Notas 2 19 2" xfId="5652" xr:uid="{00000000-0005-0000-0000-0000B7140000}"/>
    <cellStyle name="Notas 2 19 2 2" xfId="5653" xr:uid="{00000000-0005-0000-0000-0000B8140000}"/>
    <cellStyle name="Notas 2 19 2 3" xfId="5654" xr:uid="{00000000-0005-0000-0000-0000B9140000}"/>
    <cellStyle name="Notas 2 19 3" xfId="5655" xr:uid="{00000000-0005-0000-0000-0000BA140000}"/>
    <cellStyle name="Notas 2 19 4" xfId="5656" xr:uid="{00000000-0005-0000-0000-0000BB140000}"/>
    <cellStyle name="Notas 2 2" xfId="521" xr:uid="{00000000-0005-0000-0000-0000BC140000}"/>
    <cellStyle name="Notas 2 2 10" xfId="5657" xr:uid="{00000000-0005-0000-0000-0000BD140000}"/>
    <cellStyle name="Notas 2 2 10 2" xfId="5658" xr:uid="{00000000-0005-0000-0000-0000BE140000}"/>
    <cellStyle name="Notas 2 2 10 2 2" xfId="5659" xr:uid="{00000000-0005-0000-0000-0000BF140000}"/>
    <cellStyle name="Notas 2 2 10 2 2 2" xfId="5660" xr:uid="{00000000-0005-0000-0000-0000C0140000}"/>
    <cellStyle name="Notas 2 2 10 2 2 3" xfId="5661" xr:uid="{00000000-0005-0000-0000-0000C1140000}"/>
    <cellStyle name="Notas 2 2 10 2 3" xfId="5662" xr:uid="{00000000-0005-0000-0000-0000C2140000}"/>
    <cellStyle name="Notas 2 2 10 2 4" xfId="5663" xr:uid="{00000000-0005-0000-0000-0000C3140000}"/>
    <cellStyle name="Notas 2 2 10 3" xfId="5664" xr:uid="{00000000-0005-0000-0000-0000C4140000}"/>
    <cellStyle name="Notas 2 2 10 3 2" xfId="5665" xr:uid="{00000000-0005-0000-0000-0000C5140000}"/>
    <cellStyle name="Notas 2 2 10 3 2 2" xfId="5666" xr:uid="{00000000-0005-0000-0000-0000C6140000}"/>
    <cellStyle name="Notas 2 2 10 3 2 3" xfId="5667" xr:uid="{00000000-0005-0000-0000-0000C7140000}"/>
    <cellStyle name="Notas 2 2 10 3 3" xfId="5668" xr:uid="{00000000-0005-0000-0000-0000C8140000}"/>
    <cellStyle name="Notas 2 2 10 3 4" xfId="5669" xr:uid="{00000000-0005-0000-0000-0000C9140000}"/>
    <cellStyle name="Notas 2 2 10 4" xfId="5670" xr:uid="{00000000-0005-0000-0000-0000CA140000}"/>
    <cellStyle name="Notas 2 2 10 5" xfId="5671" xr:uid="{00000000-0005-0000-0000-0000CB140000}"/>
    <cellStyle name="Notas 2 2 10 6" xfId="5672" xr:uid="{00000000-0005-0000-0000-0000CC140000}"/>
    <cellStyle name="Notas 2 2 10 7" xfId="5673" xr:uid="{00000000-0005-0000-0000-0000CD140000}"/>
    <cellStyle name="Notas 2 2 10 8" xfId="5674" xr:uid="{00000000-0005-0000-0000-0000CE140000}"/>
    <cellStyle name="Notas 2 2 11" xfId="5675" xr:uid="{00000000-0005-0000-0000-0000CF140000}"/>
    <cellStyle name="Notas 2 2 11 2" xfId="5676" xr:uid="{00000000-0005-0000-0000-0000D0140000}"/>
    <cellStyle name="Notas 2 2 11 2 2" xfId="5677" xr:uid="{00000000-0005-0000-0000-0000D1140000}"/>
    <cellStyle name="Notas 2 2 11 2 2 2" xfId="5678" xr:uid="{00000000-0005-0000-0000-0000D2140000}"/>
    <cellStyle name="Notas 2 2 11 2 2 3" xfId="5679" xr:uid="{00000000-0005-0000-0000-0000D3140000}"/>
    <cellStyle name="Notas 2 2 11 2 3" xfId="5680" xr:uid="{00000000-0005-0000-0000-0000D4140000}"/>
    <cellStyle name="Notas 2 2 11 2 4" xfId="5681" xr:uid="{00000000-0005-0000-0000-0000D5140000}"/>
    <cellStyle name="Notas 2 2 11 3" xfId="5682" xr:uid="{00000000-0005-0000-0000-0000D6140000}"/>
    <cellStyle name="Notas 2 2 11 3 2" xfId="5683" xr:uid="{00000000-0005-0000-0000-0000D7140000}"/>
    <cellStyle name="Notas 2 2 11 3 2 2" xfId="5684" xr:uid="{00000000-0005-0000-0000-0000D8140000}"/>
    <cellStyle name="Notas 2 2 11 3 2 3" xfId="5685" xr:uid="{00000000-0005-0000-0000-0000D9140000}"/>
    <cellStyle name="Notas 2 2 11 3 3" xfId="5686" xr:uid="{00000000-0005-0000-0000-0000DA140000}"/>
    <cellStyle name="Notas 2 2 11 3 4" xfId="5687" xr:uid="{00000000-0005-0000-0000-0000DB140000}"/>
    <cellStyle name="Notas 2 2 11 4" xfId="5688" xr:uid="{00000000-0005-0000-0000-0000DC140000}"/>
    <cellStyle name="Notas 2 2 11 5" xfId="5689" xr:uid="{00000000-0005-0000-0000-0000DD140000}"/>
    <cellStyle name="Notas 2 2 11 6" xfId="5690" xr:uid="{00000000-0005-0000-0000-0000DE140000}"/>
    <cellStyle name="Notas 2 2 11 7" xfId="5691" xr:uid="{00000000-0005-0000-0000-0000DF140000}"/>
    <cellStyle name="Notas 2 2 11 8" xfId="5692" xr:uid="{00000000-0005-0000-0000-0000E0140000}"/>
    <cellStyle name="Notas 2 2 12" xfId="5693" xr:uid="{00000000-0005-0000-0000-0000E1140000}"/>
    <cellStyle name="Notas 2 2 12 2" xfId="5694" xr:uid="{00000000-0005-0000-0000-0000E2140000}"/>
    <cellStyle name="Notas 2 2 12 2 2" xfId="5695" xr:uid="{00000000-0005-0000-0000-0000E3140000}"/>
    <cellStyle name="Notas 2 2 12 2 2 2" xfId="5696" xr:uid="{00000000-0005-0000-0000-0000E4140000}"/>
    <cellStyle name="Notas 2 2 12 2 2 3" xfId="5697" xr:uid="{00000000-0005-0000-0000-0000E5140000}"/>
    <cellStyle name="Notas 2 2 12 2 3" xfId="5698" xr:uid="{00000000-0005-0000-0000-0000E6140000}"/>
    <cellStyle name="Notas 2 2 12 2 4" xfId="5699" xr:uid="{00000000-0005-0000-0000-0000E7140000}"/>
    <cellStyle name="Notas 2 2 12 3" xfId="5700" xr:uid="{00000000-0005-0000-0000-0000E8140000}"/>
    <cellStyle name="Notas 2 2 12 3 2" xfId="5701" xr:uid="{00000000-0005-0000-0000-0000E9140000}"/>
    <cellStyle name="Notas 2 2 12 3 2 2" xfId="5702" xr:uid="{00000000-0005-0000-0000-0000EA140000}"/>
    <cellStyle name="Notas 2 2 12 3 2 3" xfId="5703" xr:uid="{00000000-0005-0000-0000-0000EB140000}"/>
    <cellStyle name="Notas 2 2 12 3 3" xfId="5704" xr:uid="{00000000-0005-0000-0000-0000EC140000}"/>
    <cellStyle name="Notas 2 2 12 3 4" xfId="5705" xr:uid="{00000000-0005-0000-0000-0000ED140000}"/>
    <cellStyle name="Notas 2 2 12 4" xfId="5706" xr:uid="{00000000-0005-0000-0000-0000EE140000}"/>
    <cellStyle name="Notas 2 2 12 5" xfId="5707" xr:uid="{00000000-0005-0000-0000-0000EF140000}"/>
    <cellStyle name="Notas 2 2 12 6" xfId="5708" xr:uid="{00000000-0005-0000-0000-0000F0140000}"/>
    <cellStyle name="Notas 2 2 12 7" xfId="5709" xr:uid="{00000000-0005-0000-0000-0000F1140000}"/>
    <cellStyle name="Notas 2 2 12 8" xfId="5710" xr:uid="{00000000-0005-0000-0000-0000F2140000}"/>
    <cellStyle name="Notas 2 2 13" xfId="5711" xr:uid="{00000000-0005-0000-0000-0000F3140000}"/>
    <cellStyle name="Notas 2 2 13 2" xfId="5712" xr:uid="{00000000-0005-0000-0000-0000F4140000}"/>
    <cellStyle name="Notas 2 2 13 2 2" xfId="5713" xr:uid="{00000000-0005-0000-0000-0000F5140000}"/>
    <cellStyle name="Notas 2 2 13 2 2 2" xfId="5714" xr:uid="{00000000-0005-0000-0000-0000F6140000}"/>
    <cellStyle name="Notas 2 2 13 2 2 3" xfId="5715" xr:uid="{00000000-0005-0000-0000-0000F7140000}"/>
    <cellStyle name="Notas 2 2 13 2 3" xfId="5716" xr:uid="{00000000-0005-0000-0000-0000F8140000}"/>
    <cellStyle name="Notas 2 2 13 2 4" xfId="5717" xr:uid="{00000000-0005-0000-0000-0000F9140000}"/>
    <cellStyle name="Notas 2 2 13 3" xfId="5718" xr:uid="{00000000-0005-0000-0000-0000FA140000}"/>
    <cellStyle name="Notas 2 2 13 3 2" xfId="5719" xr:uid="{00000000-0005-0000-0000-0000FB140000}"/>
    <cellStyle name="Notas 2 2 13 3 2 2" xfId="5720" xr:uid="{00000000-0005-0000-0000-0000FC140000}"/>
    <cellStyle name="Notas 2 2 13 3 2 3" xfId="5721" xr:uid="{00000000-0005-0000-0000-0000FD140000}"/>
    <cellStyle name="Notas 2 2 13 3 3" xfId="5722" xr:uid="{00000000-0005-0000-0000-0000FE140000}"/>
    <cellStyle name="Notas 2 2 13 3 4" xfId="5723" xr:uid="{00000000-0005-0000-0000-0000FF140000}"/>
    <cellStyle name="Notas 2 2 13 4" xfId="5724" xr:uid="{00000000-0005-0000-0000-000000150000}"/>
    <cellStyle name="Notas 2 2 13 5" xfId="5725" xr:uid="{00000000-0005-0000-0000-000001150000}"/>
    <cellStyle name="Notas 2 2 13 6" xfId="5726" xr:uid="{00000000-0005-0000-0000-000002150000}"/>
    <cellStyle name="Notas 2 2 13 7" xfId="5727" xr:uid="{00000000-0005-0000-0000-000003150000}"/>
    <cellStyle name="Notas 2 2 13 8" xfId="5728" xr:uid="{00000000-0005-0000-0000-000004150000}"/>
    <cellStyle name="Notas 2 2 14" xfId="5729" xr:uid="{00000000-0005-0000-0000-000005150000}"/>
    <cellStyle name="Notas 2 2 14 2" xfId="5730" xr:uid="{00000000-0005-0000-0000-000006150000}"/>
    <cellStyle name="Notas 2 2 14 2 2" xfId="5731" xr:uid="{00000000-0005-0000-0000-000007150000}"/>
    <cellStyle name="Notas 2 2 14 2 2 2" xfId="5732" xr:uid="{00000000-0005-0000-0000-000008150000}"/>
    <cellStyle name="Notas 2 2 14 2 2 3" xfId="5733" xr:uid="{00000000-0005-0000-0000-000009150000}"/>
    <cellStyle name="Notas 2 2 14 2 3" xfId="5734" xr:uid="{00000000-0005-0000-0000-00000A150000}"/>
    <cellStyle name="Notas 2 2 14 2 4" xfId="5735" xr:uid="{00000000-0005-0000-0000-00000B150000}"/>
    <cellStyle name="Notas 2 2 14 3" xfId="5736" xr:uid="{00000000-0005-0000-0000-00000C150000}"/>
    <cellStyle name="Notas 2 2 14 3 2" xfId="5737" xr:uid="{00000000-0005-0000-0000-00000D150000}"/>
    <cellStyle name="Notas 2 2 14 3 2 2" xfId="5738" xr:uid="{00000000-0005-0000-0000-00000E150000}"/>
    <cellStyle name="Notas 2 2 14 3 2 3" xfId="5739" xr:uid="{00000000-0005-0000-0000-00000F150000}"/>
    <cellStyle name="Notas 2 2 14 3 3" xfId="5740" xr:uid="{00000000-0005-0000-0000-000010150000}"/>
    <cellStyle name="Notas 2 2 14 3 4" xfId="5741" xr:uid="{00000000-0005-0000-0000-000011150000}"/>
    <cellStyle name="Notas 2 2 14 4" xfId="5742" xr:uid="{00000000-0005-0000-0000-000012150000}"/>
    <cellStyle name="Notas 2 2 14 5" xfId="5743" xr:uid="{00000000-0005-0000-0000-000013150000}"/>
    <cellStyle name="Notas 2 2 14 6" xfId="5744" xr:uid="{00000000-0005-0000-0000-000014150000}"/>
    <cellStyle name="Notas 2 2 14 7" xfId="5745" xr:uid="{00000000-0005-0000-0000-000015150000}"/>
    <cellStyle name="Notas 2 2 14 8" xfId="5746" xr:uid="{00000000-0005-0000-0000-000016150000}"/>
    <cellStyle name="Notas 2 2 15" xfId="5747" xr:uid="{00000000-0005-0000-0000-000017150000}"/>
    <cellStyle name="Notas 2 2 15 2" xfId="5748" xr:uid="{00000000-0005-0000-0000-000018150000}"/>
    <cellStyle name="Notas 2 2 15 2 2" xfId="5749" xr:uid="{00000000-0005-0000-0000-000019150000}"/>
    <cellStyle name="Notas 2 2 15 2 2 2" xfId="5750" xr:uid="{00000000-0005-0000-0000-00001A150000}"/>
    <cellStyle name="Notas 2 2 15 2 2 3" xfId="5751" xr:uid="{00000000-0005-0000-0000-00001B150000}"/>
    <cellStyle name="Notas 2 2 15 2 3" xfId="5752" xr:uid="{00000000-0005-0000-0000-00001C150000}"/>
    <cellStyle name="Notas 2 2 15 2 4" xfId="5753" xr:uid="{00000000-0005-0000-0000-00001D150000}"/>
    <cellStyle name="Notas 2 2 15 3" xfId="5754" xr:uid="{00000000-0005-0000-0000-00001E150000}"/>
    <cellStyle name="Notas 2 2 15 3 2" xfId="5755" xr:uid="{00000000-0005-0000-0000-00001F150000}"/>
    <cellStyle name="Notas 2 2 15 3 2 2" xfId="5756" xr:uid="{00000000-0005-0000-0000-000020150000}"/>
    <cellStyle name="Notas 2 2 15 3 2 3" xfId="5757" xr:uid="{00000000-0005-0000-0000-000021150000}"/>
    <cellStyle name="Notas 2 2 15 3 3" xfId="5758" xr:uid="{00000000-0005-0000-0000-000022150000}"/>
    <cellStyle name="Notas 2 2 15 3 4" xfId="5759" xr:uid="{00000000-0005-0000-0000-000023150000}"/>
    <cellStyle name="Notas 2 2 15 4" xfId="5760" xr:uid="{00000000-0005-0000-0000-000024150000}"/>
    <cellStyle name="Notas 2 2 15 5" xfId="5761" xr:uid="{00000000-0005-0000-0000-000025150000}"/>
    <cellStyle name="Notas 2 2 15 6" xfId="5762" xr:uid="{00000000-0005-0000-0000-000026150000}"/>
    <cellStyle name="Notas 2 2 15 7" xfId="5763" xr:uid="{00000000-0005-0000-0000-000027150000}"/>
    <cellStyle name="Notas 2 2 15 8" xfId="5764" xr:uid="{00000000-0005-0000-0000-000028150000}"/>
    <cellStyle name="Notas 2 2 16" xfId="5765" xr:uid="{00000000-0005-0000-0000-000029150000}"/>
    <cellStyle name="Notas 2 2 16 2" xfId="5766" xr:uid="{00000000-0005-0000-0000-00002A150000}"/>
    <cellStyle name="Notas 2 2 16 2 2" xfId="5767" xr:uid="{00000000-0005-0000-0000-00002B150000}"/>
    <cellStyle name="Notas 2 2 16 2 2 2" xfId="5768" xr:uid="{00000000-0005-0000-0000-00002C150000}"/>
    <cellStyle name="Notas 2 2 16 2 2 3" xfId="5769" xr:uid="{00000000-0005-0000-0000-00002D150000}"/>
    <cellStyle name="Notas 2 2 16 2 3" xfId="5770" xr:uid="{00000000-0005-0000-0000-00002E150000}"/>
    <cellStyle name="Notas 2 2 16 2 4" xfId="5771" xr:uid="{00000000-0005-0000-0000-00002F150000}"/>
    <cellStyle name="Notas 2 2 16 3" xfId="5772" xr:uid="{00000000-0005-0000-0000-000030150000}"/>
    <cellStyle name="Notas 2 2 16 3 2" xfId="5773" xr:uid="{00000000-0005-0000-0000-000031150000}"/>
    <cellStyle name="Notas 2 2 16 3 2 2" xfId="5774" xr:uid="{00000000-0005-0000-0000-000032150000}"/>
    <cellStyle name="Notas 2 2 16 3 2 3" xfId="5775" xr:uid="{00000000-0005-0000-0000-000033150000}"/>
    <cellStyle name="Notas 2 2 16 3 3" xfId="5776" xr:uid="{00000000-0005-0000-0000-000034150000}"/>
    <cellStyle name="Notas 2 2 16 3 4" xfId="5777" xr:uid="{00000000-0005-0000-0000-000035150000}"/>
    <cellStyle name="Notas 2 2 16 4" xfId="5778" xr:uid="{00000000-0005-0000-0000-000036150000}"/>
    <cellStyle name="Notas 2 2 16 5" xfId="5779" xr:uid="{00000000-0005-0000-0000-000037150000}"/>
    <cellStyle name="Notas 2 2 16 6" xfId="5780" xr:uid="{00000000-0005-0000-0000-000038150000}"/>
    <cellStyle name="Notas 2 2 16 7" xfId="5781" xr:uid="{00000000-0005-0000-0000-000039150000}"/>
    <cellStyle name="Notas 2 2 16 8" xfId="5782" xr:uid="{00000000-0005-0000-0000-00003A150000}"/>
    <cellStyle name="Notas 2 2 17" xfId="5783" xr:uid="{00000000-0005-0000-0000-00003B150000}"/>
    <cellStyle name="Notas 2 2 17 2" xfId="5784" xr:uid="{00000000-0005-0000-0000-00003C150000}"/>
    <cellStyle name="Notas 2 2 17 2 2" xfId="5785" xr:uid="{00000000-0005-0000-0000-00003D150000}"/>
    <cellStyle name="Notas 2 2 17 2 3" xfId="5786" xr:uid="{00000000-0005-0000-0000-00003E150000}"/>
    <cellStyle name="Notas 2 2 17 3" xfId="5787" xr:uid="{00000000-0005-0000-0000-00003F150000}"/>
    <cellStyle name="Notas 2 2 17 4" xfId="5788" xr:uid="{00000000-0005-0000-0000-000040150000}"/>
    <cellStyle name="Notas 2 2 18" xfId="5789" xr:uid="{00000000-0005-0000-0000-000041150000}"/>
    <cellStyle name="Notas 2 2 18 2" xfId="5790" xr:uid="{00000000-0005-0000-0000-000042150000}"/>
    <cellStyle name="Notas 2 2 18 2 2" xfId="5791" xr:uid="{00000000-0005-0000-0000-000043150000}"/>
    <cellStyle name="Notas 2 2 18 2 3" xfId="5792" xr:uid="{00000000-0005-0000-0000-000044150000}"/>
    <cellStyle name="Notas 2 2 18 3" xfId="5793" xr:uid="{00000000-0005-0000-0000-000045150000}"/>
    <cellStyle name="Notas 2 2 18 4" xfId="5794" xr:uid="{00000000-0005-0000-0000-000046150000}"/>
    <cellStyle name="Notas 2 2 19" xfId="5795" xr:uid="{00000000-0005-0000-0000-000047150000}"/>
    <cellStyle name="Notas 2 2 19 2" xfId="5796" xr:uid="{00000000-0005-0000-0000-000048150000}"/>
    <cellStyle name="Notas 2 2 19 3" xfId="5797" xr:uid="{00000000-0005-0000-0000-000049150000}"/>
    <cellStyle name="Notas 2 2 2" xfId="522" xr:uid="{00000000-0005-0000-0000-00004A150000}"/>
    <cellStyle name="Notas 2 2 2 2" xfId="1426" xr:uid="{00000000-0005-0000-0000-00004B150000}"/>
    <cellStyle name="Notas 2 2 2 2 2" xfId="5798" xr:uid="{00000000-0005-0000-0000-00004C150000}"/>
    <cellStyle name="Notas 2 2 2 2 2 2" xfId="5799" xr:uid="{00000000-0005-0000-0000-00004D150000}"/>
    <cellStyle name="Notas 2 2 2 2 2 3" xfId="5800" xr:uid="{00000000-0005-0000-0000-00004E150000}"/>
    <cellStyle name="Notas 2 2 2 2 3" xfId="5801" xr:uid="{00000000-0005-0000-0000-00004F150000}"/>
    <cellStyle name="Notas 2 2 2 2 4" xfId="5802" xr:uid="{00000000-0005-0000-0000-000050150000}"/>
    <cellStyle name="Notas 2 2 2 3" xfId="1895" xr:uid="{00000000-0005-0000-0000-000051150000}"/>
    <cellStyle name="Notas 2 2 2 3 2" xfId="5803" xr:uid="{00000000-0005-0000-0000-000052150000}"/>
    <cellStyle name="Notas 2 2 2 3 2 2" xfId="5804" xr:uid="{00000000-0005-0000-0000-000053150000}"/>
    <cellStyle name="Notas 2 2 2 3 2 3" xfId="5805" xr:uid="{00000000-0005-0000-0000-000054150000}"/>
    <cellStyle name="Notas 2 2 2 3 3" xfId="5806" xr:uid="{00000000-0005-0000-0000-000055150000}"/>
    <cellStyle name="Notas 2 2 2 3 4" xfId="5807" xr:uid="{00000000-0005-0000-0000-000056150000}"/>
    <cellStyle name="Notas 2 2 2 4" xfId="5808" xr:uid="{00000000-0005-0000-0000-000057150000}"/>
    <cellStyle name="Notas 2 2 2 4 2" xfId="5809" xr:uid="{00000000-0005-0000-0000-000058150000}"/>
    <cellStyle name="Notas 2 2 2 4 3" xfId="5810" xr:uid="{00000000-0005-0000-0000-000059150000}"/>
    <cellStyle name="Notas 2 2 2 5" xfId="5811" xr:uid="{00000000-0005-0000-0000-00005A150000}"/>
    <cellStyle name="Notas 2 2 2 6" xfId="5812" xr:uid="{00000000-0005-0000-0000-00005B150000}"/>
    <cellStyle name="Notas 2 2 2 7" xfId="5813" xr:uid="{00000000-0005-0000-0000-00005C150000}"/>
    <cellStyle name="Notas 2 2 2 8" xfId="5814" xr:uid="{00000000-0005-0000-0000-00005D150000}"/>
    <cellStyle name="Notas 2 2 20" xfId="5815" xr:uid="{00000000-0005-0000-0000-00005E150000}"/>
    <cellStyle name="Notas 2 2 21" xfId="5816" xr:uid="{00000000-0005-0000-0000-00005F150000}"/>
    <cellStyle name="Notas 2 2 22" xfId="5817" xr:uid="{00000000-0005-0000-0000-000060150000}"/>
    <cellStyle name="Notas 2 2 23" xfId="5818" xr:uid="{00000000-0005-0000-0000-000061150000}"/>
    <cellStyle name="Notas 2 2 3" xfId="1076" xr:uid="{00000000-0005-0000-0000-000062150000}"/>
    <cellStyle name="Notas 2 2 3 2" xfId="5819" xr:uid="{00000000-0005-0000-0000-000063150000}"/>
    <cellStyle name="Notas 2 2 3 2 2" xfId="5820" xr:uid="{00000000-0005-0000-0000-000064150000}"/>
    <cellStyle name="Notas 2 2 3 2 2 2" xfId="5821" xr:uid="{00000000-0005-0000-0000-000065150000}"/>
    <cellStyle name="Notas 2 2 3 2 2 3" xfId="5822" xr:uid="{00000000-0005-0000-0000-000066150000}"/>
    <cellStyle name="Notas 2 2 3 2 3" xfId="5823" xr:uid="{00000000-0005-0000-0000-000067150000}"/>
    <cellStyle name="Notas 2 2 3 2 4" xfId="5824" xr:uid="{00000000-0005-0000-0000-000068150000}"/>
    <cellStyle name="Notas 2 2 3 3" xfId="5825" xr:uid="{00000000-0005-0000-0000-000069150000}"/>
    <cellStyle name="Notas 2 2 3 3 2" xfId="5826" xr:uid="{00000000-0005-0000-0000-00006A150000}"/>
    <cellStyle name="Notas 2 2 3 3 2 2" xfId="5827" xr:uid="{00000000-0005-0000-0000-00006B150000}"/>
    <cellStyle name="Notas 2 2 3 3 2 3" xfId="5828" xr:uid="{00000000-0005-0000-0000-00006C150000}"/>
    <cellStyle name="Notas 2 2 3 3 3" xfId="5829" xr:uid="{00000000-0005-0000-0000-00006D150000}"/>
    <cellStyle name="Notas 2 2 3 3 4" xfId="5830" xr:uid="{00000000-0005-0000-0000-00006E150000}"/>
    <cellStyle name="Notas 2 2 3 4" xfId="5831" xr:uid="{00000000-0005-0000-0000-00006F150000}"/>
    <cellStyle name="Notas 2 2 3 5" xfId="5832" xr:uid="{00000000-0005-0000-0000-000070150000}"/>
    <cellStyle name="Notas 2 2 3 6" xfId="5833" xr:uid="{00000000-0005-0000-0000-000071150000}"/>
    <cellStyle name="Notas 2 2 3 7" xfId="5834" xr:uid="{00000000-0005-0000-0000-000072150000}"/>
    <cellStyle name="Notas 2 2 3 8" xfId="5835" xr:uid="{00000000-0005-0000-0000-000073150000}"/>
    <cellStyle name="Notas 2 2 4" xfId="5836" xr:uid="{00000000-0005-0000-0000-000074150000}"/>
    <cellStyle name="Notas 2 2 4 2" xfId="5837" xr:uid="{00000000-0005-0000-0000-000075150000}"/>
    <cellStyle name="Notas 2 2 4 2 2" xfId="5838" xr:uid="{00000000-0005-0000-0000-000076150000}"/>
    <cellStyle name="Notas 2 2 4 2 2 2" xfId="5839" xr:uid="{00000000-0005-0000-0000-000077150000}"/>
    <cellStyle name="Notas 2 2 4 2 2 3" xfId="5840" xr:uid="{00000000-0005-0000-0000-000078150000}"/>
    <cellStyle name="Notas 2 2 4 2 3" xfId="5841" xr:uid="{00000000-0005-0000-0000-000079150000}"/>
    <cellStyle name="Notas 2 2 4 2 4" xfId="5842" xr:uid="{00000000-0005-0000-0000-00007A150000}"/>
    <cellStyle name="Notas 2 2 4 3" xfId="5843" xr:uid="{00000000-0005-0000-0000-00007B150000}"/>
    <cellStyle name="Notas 2 2 4 3 2" xfId="5844" xr:uid="{00000000-0005-0000-0000-00007C150000}"/>
    <cellStyle name="Notas 2 2 4 3 2 2" xfId="5845" xr:uid="{00000000-0005-0000-0000-00007D150000}"/>
    <cellStyle name="Notas 2 2 4 3 2 3" xfId="5846" xr:uid="{00000000-0005-0000-0000-00007E150000}"/>
    <cellStyle name="Notas 2 2 4 3 3" xfId="5847" xr:uid="{00000000-0005-0000-0000-00007F150000}"/>
    <cellStyle name="Notas 2 2 4 3 4" xfId="5848" xr:uid="{00000000-0005-0000-0000-000080150000}"/>
    <cellStyle name="Notas 2 2 4 4" xfId="5849" xr:uid="{00000000-0005-0000-0000-000081150000}"/>
    <cellStyle name="Notas 2 2 4 5" xfId="5850" xr:uid="{00000000-0005-0000-0000-000082150000}"/>
    <cellStyle name="Notas 2 2 4 6" xfId="5851" xr:uid="{00000000-0005-0000-0000-000083150000}"/>
    <cellStyle name="Notas 2 2 4 7" xfId="5852" xr:uid="{00000000-0005-0000-0000-000084150000}"/>
    <cellStyle name="Notas 2 2 4 8" xfId="5853" xr:uid="{00000000-0005-0000-0000-000085150000}"/>
    <cellStyle name="Notas 2 2 5" xfId="5854" xr:uid="{00000000-0005-0000-0000-000086150000}"/>
    <cellStyle name="Notas 2 2 5 2" xfId="5855" xr:uid="{00000000-0005-0000-0000-000087150000}"/>
    <cellStyle name="Notas 2 2 5 2 2" xfId="5856" xr:uid="{00000000-0005-0000-0000-000088150000}"/>
    <cellStyle name="Notas 2 2 5 2 2 2" xfId="5857" xr:uid="{00000000-0005-0000-0000-000089150000}"/>
    <cellStyle name="Notas 2 2 5 2 2 3" xfId="5858" xr:uid="{00000000-0005-0000-0000-00008A150000}"/>
    <cellStyle name="Notas 2 2 5 2 3" xfId="5859" xr:uid="{00000000-0005-0000-0000-00008B150000}"/>
    <cellStyle name="Notas 2 2 5 2 4" xfId="5860" xr:uid="{00000000-0005-0000-0000-00008C150000}"/>
    <cellStyle name="Notas 2 2 5 3" xfId="5861" xr:uid="{00000000-0005-0000-0000-00008D150000}"/>
    <cellStyle name="Notas 2 2 5 3 2" xfId="5862" xr:uid="{00000000-0005-0000-0000-00008E150000}"/>
    <cellStyle name="Notas 2 2 5 3 2 2" xfId="5863" xr:uid="{00000000-0005-0000-0000-00008F150000}"/>
    <cellStyle name="Notas 2 2 5 3 2 3" xfId="5864" xr:uid="{00000000-0005-0000-0000-000090150000}"/>
    <cellStyle name="Notas 2 2 5 3 3" xfId="5865" xr:uid="{00000000-0005-0000-0000-000091150000}"/>
    <cellStyle name="Notas 2 2 5 3 4" xfId="5866" xr:uid="{00000000-0005-0000-0000-000092150000}"/>
    <cellStyle name="Notas 2 2 5 4" xfId="5867" xr:uid="{00000000-0005-0000-0000-000093150000}"/>
    <cellStyle name="Notas 2 2 5 5" xfId="5868" xr:uid="{00000000-0005-0000-0000-000094150000}"/>
    <cellStyle name="Notas 2 2 5 6" xfId="5869" xr:uid="{00000000-0005-0000-0000-000095150000}"/>
    <cellStyle name="Notas 2 2 5 7" xfId="5870" xr:uid="{00000000-0005-0000-0000-000096150000}"/>
    <cellStyle name="Notas 2 2 5 8" xfId="5871" xr:uid="{00000000-0005-0000-0000-000097150000}"/>
    <cellStyle name="Notas 2 2 6" xfId="5872" xr:uid="{00000000-0005-0000-0000-000098150000}"/>
    <cellStyle name="Notas 2 2 6 2" xfId="5873" xr:uid="{00000000-0005-0000-0000-000099150000}"/>
    <cellStyle name="Notas 2 2 6 2 2" xfId="5874" xr:uid="{00000000-0005-0000-0000-00009A150000}"/>
    <cellStyle name="Notas 2 2 6 2 2 2" xfId="5875" xr:uid="{00000000-0005-0000-0000-00009B150000}"/>
    <cellStyle name="Notas 2 2 6 2 2 3" xfId="5876" xr:uid="{00000000-0005-0000-0000-00009C150000}"/>
    <cellStyle name="Notas 2 2 6 2 3" xfId="5877" xr:uid="{00000000-0005-0000-0000-00009D150000}"/>
    <cellStyle name="Notas 2 2 6 2 4" xfId="5878" xr:uid="{00000000-0005-0000-0000-00009E150000}"/>
    <cellStyle name="Notas 2 2 6 3" xfId="5879" xr:uid="{00000000-0005-0000-0000-00009F150000}"/>
    <cellStyle name="Notas 2 2 6 3 2" xfId="5880" xr:uid="{00000000-0005-0000-0000-0000A0150000}"/>
    <cellStyle name="Notas 2 2 6 3 2 2" xfId="5881" xr:uid="{00000000-0005-0000-0000-0000A1150000}"/>
    <cellStyle name="Notas 2 2 6 3 2 3" xfId="5882" xr:uid="{00000000-0005-0000-0000-0000A2150000}"/>
    <cellStyle name="Notas 2 2 6 3 3" xfId="5883" xr:uid="{00000000-0005-0000-0000-0000A3150000}"/>
    <cellStyle name="Notas 2 2 6 3 4" xfId="5884" xr:uid="{00000000-0005-0000-0000-0000A4150000}"/>
    <cellStyle name="Notas 2 2 6 4" xfId="5885" xr:uid="{00000000-0005-0000-0000-0000A5150000}"/>
    <cellStyle name="Notas 2 2 6 5" xfId="5886" xr:uid="{00000000-0005-0000-0000-0000A6150000}"/>
    <cellStyle name="Notas 2 2 6 6" xfId="5887" xr:uid="{00000000-0005-0000-0000-0000A7150000}"/>
    <cellStyle name="Notas 2 2 6 7" xfId="5888" xr:uid="{00000000-0005-0000-0000-0000A8150000}"/>
    <cellStyle name="Notas 2 2 6 8" xfId="5889" xr:uid="{00000000-0005-0000-0000-0000A9150000}"/>
    <cellStyle name="Notas 2 2 7" xfId="5890" xr:uid="{00000000-0005-0000-0000-0000AA150000}"/>
    <cellStyle name="Notas 2 2 7 2" xfId="5891" xr:uid="{00000000-0005-0000-0000-0000AB150000}"/>
    <cellStyle name="Notas 2 2 7 2 2" xfId="5892" xr:uid="{00000000-0005-0000-0000-0000AC150000}"/>
    <cellStyle name="Notas 2 2 7 2 2 2" xfId="5893" xr:uid="{00000000-0005-0000-0000-0000AD150000}"/>
    <cellStyle name="Notas 2 2 7 2 2 3" xfId="5894" xr:uid="{00000000-0005-0000-0000-0000AE150000}"/>
    <cellStyle name="Notas 2 2 7 2 3" xfId="5895" xr:uid="{00000000-0005-0000-0000-0000AF150000}"/>
    <cellStyle name="Notas 2 2 7 2 4" xfId="5896" xr:uid="{00000000-0005-0000-0000-0000B0150000}"/>
    <cellStyle name="Notas 2 2 7 3" xfId="5897" xr:uid="{00000000-0005-0000-0000-0000B1150000}"/>
    <cellStyle name="Notas 2 2 7 3 2" xfId="5898" xr:uid="{00000000-0005-0000-0000-0000B2150000}"/>
    <cellStyle name="Notas 2 2 7 3 2 2" xfId="5899" xr:uid="{00000000-0005-0000-0000-0000B3150000}"/>
    <cellStyle name="Notas 2 2 7 3 2 3" xfId="5900" xr:uid="{00000000-0005-0000-0000-0000B4150000}"/>
    <cellStyle name="Notas 2 2 7 3 3" xfId="5901" xr:uid="{00000000-0005-0000-0000-0000B5150000}"/>
    <cellStyle name="Notas 2 2 7 3 4" xfId="5902" xr:uid="{00000000-0005-0000-0000-0000B6150000}"/>
    <cellStyle name="Notas 2 2 7 4" xfId="5903" xr:uid="{00000000-0005-0000-0000-0000B7150000}"/>
    <cellStyle name="Notas 2 2 7 5" xfId="5904" xr:uid="{00000000-0005-0000-0000-0000B8150000}"/>
    <cellStyle name="Notas 2 2 7 6" xfId="5905" xr:uid="{00000000-0005-0000-0000-0000B9150000}"/>
    <cellStyle name="Notas 2 2 7 7" xfId="5906" xr:uid="{00000000-0005-0000-0000-0000BA150000}"/>
    <cellStyle name="Notas 2 2 7 8" xfId="5907" xr:uid="{00000000-0005-0000-0000-0000BB150000}"/>
    <cellStyle name="Notas 2 2 8" xfId="5908" xr:uid="{00000000-0005-0000-0000-0000BC150000}"/>
    <cellStyle name="Notas 2 2 8 2" xfId="5909" xr:uid="{00000000-0005-0000-0000-0000BD150000}"/>
    <cellStyle name="Notas 2 2 8 2 2" xfId="5910" xr:uid="{00000000-0005-0000-0000-0000BE150000}"/>
    <cellStyle name="Notas 2 2 8 2 2 2" xfId="5911" xr:uid="{00000000-0005-0000-0000-0000BF150000}"/>
    <cellStyle name="Notas 2 2 8 2 2 3" xfId="5912" xr:uid="{00000000-0005-0000-0000-0000C0150000}"/>
    <cellStyle name="Notas 2 2 8 2 3" xfId="5913" xr:uid="{00000000-0005-0000-0000-0000C1150000}"/>
    <cellStyle name="Notas 2 2 8 2 4" xfId="5914" xr:uid="{00000000-0005-0000-0000-0000C2150000}"/>
    <cellStyle name="Notas 2 2 8 3" xfId="5915" xr:uid="{00000000-0005-0000-0000-0000C3150000}"/>
    <cellStyle name="Notas 2 2 8 3 2" xfId="5916" xr:uid="{00000000-0005-0000-0000-0000C4150000}"/>
    <cellStyle name="Notas 2 2 8 3 2 2" xfId="5917" xr:uid="{00000000-0005-0000-0000-0000C5150000}"/>
    <cellStyle name="Notas 2 2 8 3 2 3" xfId="5918" xr:uid="{00000000-0005-0000-0000-0000C6150000}"/>
    <cellStyle name="Notas 2 2 8 3 3" xfId="5919" xr:uid="{00000000-0005-0000-0000-0000C7150000}"/>
    <cellStyle name="Notas 2 2 8 3 4" xfId="5920" xr:uid="{00000000-0005-0000-0000-0000C8150000}"/>
    <cellStyle name="Notas 2 2 8 4" xfId="5921" xr:uid="{00000000-0005-0000-0000-0000C9150000}"/>
    <cellStyle name="Notas 2 2 8 5" xfId="5922" xr:uid="{00000000-0005-0000-0000-0000CA150000}"/>
    <cellStyle name="Notas 2 2 8 6" xfId="5923" xr:uid="{00000000-0005-0000-0000-0000CB150000}"/>
    <cellStyle name="Notas 2 2 8 7" xfId="5924" xr:uid="{00000000-0005-0000-0000-0000CC150000}"/>
    <cellStyle name="Notas 2 2 8 8" xfId="5925" xr:uid="{00000000-0005-0000-0000-0000CD150000}"/>
    <cellStyle name="Notas 2 2 9" xfId="5926" xr:uid="{00000000-0005-0000-0000-0000CE150000}"/>
    <cellStyle name="Notas 2 2 9 2" xfId="5927" xr:uid="{00000000-0005-0000-0000-0000CF150000}"/>
    <cellStyle name="Notas 2 2 9 2 2" xfId="5928" xr:uid="{00000000-0005-0000-0000-0000D0150000}"/>
    <cellStyle name="Notas 2 2 9 2 2 2" xfId="5929" xr:uid="{00000000-0005-0000-0000-0000D1150000}"/>
    <cellStyle name="Notas 2 2 9 2 2 3" xfId="5930" xr:uid="{00000000-0005-0000-0000-0000D2150000}"/>
    <cellStyle name="Notas 2 2 9 2 3" xfId="5931" xr:uid="{00000000-0005-0000-0000-0000D3150000}"/>
    <cellStyle name="Notas 2 2 9 2 4" xfId="5932" xr:uid="{00000000-0005-0000-0000-0000D4150000}"/>
    <cellStyle name="Notas 2 2 9 3" xfId="5933" xr:uid="{00000000-0005-0000-0000-0000D5150000}"/>
    <cellStyle name="Notas 2 2 9 3 2" xfId="5934" xr:uid="{00000000-0005-0000-0000-0000D6150000}"/>
    <cellStyle name="Notas 2 2 9 3 2 2" xfId="5935" xr:uid="{00000000-0005-0000-0000-0000D7150000}"/>
    <cellStyle name="Notas 2 2 9 3 2 3" xfId="5936" xr:uid="{00000000-0005-0000-0000-0000D8150000}"/>
    <cellStyle name="Notas 2 2 9 3 3" xfId="5937" xr:uid="{00000000-0005-0000-0000-0000D9150000}"/>
    <cellStyle name="Notas 2 2 9 3 4" xfId="5938" xr:uid="{00000000-0005-0000-0000-0000DA150000}"/>
    <cellStyle name="Notas 2 2 9 4" xfId="5939" xr:uid="{00000000-0005-0000-0000-0000DB150000}"/>
    <cellStyle name="Notas 2 2 9 5" xfId="5940" xr:uid="{00000000-0005-0000-0000-0000DC150000}"/>
    <cellStyle name="Notas 2 2 9 6" xfId="5941" xr:uid="{00000000-0005-0000-0000-0000DD150000}"/>
    <cellStyle name="Notas 2 2 9 7" xfId="5942" xr:uid="{00000000-0005-0000-0000-0000DE150000}"/>
    <cellStyle name="Notas 2 2 9 8" xfId="5943" xr:uid="{00000000-0005-0000-0000-0000DF150000}"/>
    <cellStyle name="Notas 2 20" xfId="5944" xr:uid="{00000000-0005-0000-0000-0000E0150000}"/>
    <cellStyle name="Notas 2 20 2" xfId="5945" xr:uid="{00000000-0005-0000-0000-0000E1150000}"/>
    <cellStyle name="Notas 2 20 3" xfId="5946" xr:uid="{00000000-0005-0000-0000-0000E2150000}"/>
    <cellStyle name="Notas 2 21" xfId="5947" xr:uid="{00000000-0005-0000-0000-0000E3150000}"/>
    <cellStyle name="Notas 2 22" xfId="5948" xr:uid="{00000000-0005-0000-0000-0000E4150000}"/>
    <cellStyle name="Notas 2 23" xfId="5949" xr:uid="{00000000-0005-0000-0000-0000E5150000}"/>
    <cellStyle name="Notas 2 24" xfId="5950" xr:uid="{00000000-0005-0000-0000-0000E6150000}"/>
    <cellStyle name="Notas 2 3" xfId="523" xr:uid="{00000000-0005-0000-0000-0000E7150000}"/>
    <cellStyle name="Notas 2 3 2" xfId="524" xr:uid="{00000000-0005-0000-0000-0000E8150000}"/>
    <cellStyle name="Notas 2 3 2 2" xfId="5951" xr:uid="{00000000-0005-0000-0000-0000E9150000}"/>
    <cellStyle name="Notas 2 3 2 2 2" xfId="5952" xr:uid="{00000000-0005-0000-0000-0000EA150000}"/>
    <cellStyle name="Notas 2 3 2 2 2 2" xfId="5953" xr:uid="{00000000-0005-0000-0000-0000EB150000}"/>
    <cellStyle name="Notas 2 3 2 2 2 3" xfId="5954" xr:uid="{00000000-0005-0000-0000-0000EC150000}"/>
    <cellStyle name="Notas 2 3 2 2 3" xfId="5955" xr:uid="{00000000-0005-0000-0000-0000ED150000}"/>
    <cellStyle name="Notas 2 3 2 2 4" xfId="5956" xr:uid="{00000000-0005-0000-0000-0000EE150000}"/>
    <cellStyle name="Notas 2 3 2 3" xfId="5957" xr:uid="{00000000-0005-0000-0000-0000EF150000}"/>
    <cellStyle name="Notas 2 3 2 3 2" xfId="5958" xr:uid="{00000000-0005-0000-0000-0000F0150000}"/>
    <cellStyle name="Notas 2 3 2 3 2 2" xfId="5959" xr:uid="{00000000-0005-0000-0000-0000F1150000}"/>
    <cellStyle name="Notas 2 3 2 3 2 3" xfId="5960" xr:uid="{00000000-0005-0000-0000-0000F2150000}"/>
    <cellStyle name="Notas 2 3 2 3 3" xfId="5961" xr:uid="{00000000-0005-0000-0000-0000F3150000}"/>
    <cellStyle name="Notas 2 3 2 3 4" xfId="5962" xr:uid="{00000000-0005-0000-0000-0000F4150000}"/>
    <cellStyle name="Notas 2 3 2 4" xfId="5963" xr:uid="{00000000-0005-0000-0000-0000F5150000}"/>
    <cellStyle name="Notas 2 3 2 4 2" xfId="5964" xr:uid="{00000000-0005-0000-0000-0000F6150000}"/>
    <cellStyle name="Notas 2 3 2 4 3" xfId="5965" xr:uid="{00000000-0005-0000-0000-0000F7150000}"/>
    <cellStyle name="Notas 2 3 2 5" xfId="5966" xr:uid="{00000000-0005-0000-0000-0000F8150000}"/>
    <cellStyle name="Notas 2 3 2 5 2" xfId="5967" xr:uid="{00000000-0005-0000-0000-0000F9150000}"/>
    <cellStyle name="Notas 2 3 2 5 3" xfId="5968" xr:uid="{00000000-0005-0000-0000-0000FA150000}"/>
    <cellStyle name="Notas 2 3 2 6" xfId="5969" xr:uid="{00000000-0005-0000-0000-0000FB150000}"/>
    <cellStyle name="Notas 2 3 2 7" xfId="5970" xr:uid="{00000000-0005-0000-0000-0000FC150000}"/>
    <cellStyle name="Notas 2 3 3" xfId="1305" xr:uid="{00000000-0005-0000-0000-0000FD150000}"/>
    <cellStyle name="Notas 2 3 3 2" xfId="5971" xr:uid="{00000000-0005-0000-0000-0000FE150000}"/>
    <cellStyle name="Notas 2 3 3 2 2" xfId="5972" xr:uid="{00000000-0005-0000-0000-0000FF150000}"/>
    <cellStyle name="Notas 2 3 3 2 3" xfId="5973" xr:uid="{00000000-0005-0000-0000-000000160000}"/>
    <cellStyle name="Notas 2 3 3 3" xfId="5974" xr:uid="{00000000-0005-0000-0000-000001160000}"/>
    <cellStyle name="Notas 2 3 3 4" xfId="5975" xr:uid="{00000000-0005-0000-0000-000002160000}"/>
    <cellStyle name="Notas 2 3 4" xfId="5976" xr:uid="{00000000-0005-0000-0000-000003160000}"/>
    <cellStyle name="Notas 2 3 4 2" xfId="5977" xr:uid="{00000000-0005-0000-0000-000004160000}"/>
    <cellStyle name="Notas 2 3 4 2 2" xfId="5978" xr:uid="{00000000-0005-0000-0000-000005160000}"/>
    <cellStyle name="Notas 2 3 4 2 3" xfId="5979" xr:uid="{00000000-0005-0000-0000-000006160000}"/>
    <cellStyle name="Notas 2 3 4 3" xfId="5980" xr:uid="{00000000-0005-0000-0000-000007160000}"/>
    <cellStyle name="Notas 2 3 4 4" xfId="5981" xr:uid="{00000000-0005-0000-0000-000008160000}"/>
    <cellStyle name="Notas 2 3 5" xfId="5982" xr:uid="{00000000-0005-0000-0000-000009160000}"/>
    <cellStyle name="Notas 2 3 5 2" xfId="5983" xr:uid="{00000000-0005-0000-0000-00000A160000}"/>
    <cellStyle name="Notas 2 3 5 3" xfId="5984" xr:uid="{00000000-0005-0000-0000-00000B160000}"/>
    <cellStyle name="Notas 2 3 6" xfId="5985" xr:uid="{00000000-0005-0000-0000-00000C160000}"/>
    <cellStyle name="Notas 2 3 7" xfId="5986" xr:uid="{00000000-0005-0000-0000-00000D160000}"/>
    <cellStyle name="Notas 2 3 8" xfId="5987" xr:uid="{00000000-0005-0000-0000-00000E160000}"/>
    <cellStyle name="Notas 2 3 9" xfId="5988" xr:uid="{00000000-0005-0000-0000-00000F160000}"/>
    <cellStyle name="Notas 2 4" xfId="525" xr:uid="{00000000-0005-0000-0000-000010160000}"/>
    <cellStyle name="Notas 2 4 2" xfId="1425" xr:uid="{00000000-0005-0000-0000-000011160000}"/>
    <cellStyle name="Notas 2 4 2 2" xfId="5989" xr:uid="{00000000-0005-0000-0000-000012160000}"/>
    <cellStyle name="Notas 2 4 2 2 2" xfId="5990" xr:uid="{00000000-0005-0000-0000-000013160000}"/>
    <cellStyle name="Notas 2 4 2 2 3" xfId="5991" xr:uid="{00000000-0005-0000-0000-000014160000}"/>
    <cellStyle name="Notas 2 4 2 3" xfId="5992" xr:uid="{00000000-0005-0000-0000-000015160000}"/>
    <cellStyle name="Notas 2 4 2 4" xfId="5993" xr:uid="{00000000-0005-0000-0000-000016160000}"/>
    <cellStyle name="Notas 2 4 3" xfId="1894" xr:uid="{00000000-0005-0000-0000-000017160000}"/>
    <cellStyle name="Notas 2 4 3 2" xfId="5994" xr:uid="{00000000-0005-0000-0000-000018160000}"/>
    <cellStyle name="Notas 2 4 3 2 2" xfId="5995" xr:uid="{00000000-0005-0000-0000-000019160000}"/>
    <cellStyle name="Notas 2 4 3 2 3" xfId="5996" xr:uid="{00000000-0005-0000-0000-00001A160000}"/>
    <cellStyle name="Notas 2 4 3 3" xfId="5997" xr:uid="{00000000-0005-0000-0000-00001B160000}"/>
    <cellStyle name="Notas 2 4 3 4" xfId="5998" xr:uid="{00000000-0005-0000-0000-00001C160000}"/>
    <cellStyle name="Notas 2 4 4" xfId="5999" xr:uid="{00000000-0005-0000-0000-00001D160000}"/>
    <cellStyle name="Notas 2 4 4 2" xfId="6000" xr:uid="{00000000-0005-0000-0000-00001E160000}"/>
    <cellStyle name="Notas 2 4 4 3" xfId="6001" xr:uid="{00000000-0005-0000-0000-00001F160000}"/>
    <cellStyle name="Notas 2 4 5" xfId="6002" xr:uid="{00000000-0005-0000-0000-000020160000}"/>
    <cellStyle name="Notas 2 4 6" xfId="6003" xr:uid="{00000000-0005-0000-0000-000021160000}"/>
    <cellStyle name="Notas 2 4 7" xfId="6004" xr:uid="{00000000-0005-0000-0000-000022160000}"/>
    <cellStyle name="Notas 2 4 8" xfId="6005" xr:uid="{00000000-0005-0000-0000-000023160000}"/>
    <cellStyle name="Notas 2 5" xfId="710" xr:uid="{00000000-0005-0000-0000-000024160000}"/>
    <cellStyle name="Notas 2 5 2" xfId="6006" xr:uid="{00000000-0005-0000-0000-000025160000}"/>
    <cellStyle name="Notas 2 5 2 2" xfId="6007" xr:uid="{00000000-0005-0000-0000-000026160000}"/>
    <cellStyle name="Notas 2 5 2 2 2" xfId="6008" xr:uid="{00000000-0005-0000-0000-000027160000}"/>
    <cellStyle name="Notas 2 5 2 2 3" xfId="6009" xr:uid="{00000000-0005-0000-0000-000028160000}"/>
    <cellStyle name="Notas 2 5 2 3" xfId="6010" xr:uid="{00000000-0005-0000-0000-000029160000}"/>
    <cellStyle name="Notas 2 5 2 4" xfId="6011" xr:uid="{00000000-0005-0000-0000-00002A160000}"/>
    <cellStyle name="Notas 2 5 3" xfId="6012" xr:uid="{00000000-0005-0000-0000-00002B160000}"/>
    <cellStyle name="Notas 2 5 3 2" xfId="6013" xr:uid="{00000000-0005-0000-0000-00002C160000}"/>
    <cellStyle name="Notas 2 5 3 2 2" xfId="6014" xr:uid="{00000000-0005-0000-0000-00002D160000}"/>
    <cellStyle name="Notas 2 5 3 2 3" xfId="6015" xr:uid="{00000000-0005-0000-0000-00002E160000}"/>
    <cellStyle name="Notas 2 5 3 3" xfId="6016" xr:uid="{00000000-0005-0000-0000-00002F160000}"/>
    <cellStyle name="Notas 2 5 3 4" xfId="6017" xr:uid="{00000000-0005-0000-0000-000030160000}"/>
    <cellStyle name="Notas 2 5 4" xfId="6018" xr:uid="{00000000-0005-0000-0000-000031160000}"/>
    <cellStyle name="Notas 2 5 5" xfId="6019" xr:uid="{00000000-0005-0000-0000-000032160000}"/>
    <cellStyle name="Notas 2 5 6" xfId="6020" xr:uid="{00000000-0005-0000-0000-000033160000}"/>
    <cellStyle name="Notas 2 5 7" xfId="6021" xr:uid="{00000000-0005-0000-0000-000034160000}"/>
    <cellStyle name="Notas 2 5 8" xfId="6022" xr:uid="{00000000-0005-0000-0000-000035160000}"/>
    <cellStyle name="Notas 2 6" xfId="6023" xr:uid="{00000000-0005-0000-0000-000036160000}"/>
    <cellStyle name="Notas 2 6 2" xfId="6024" xr:uid="{00000000-0005-0000-0000-000037160000}"/>
    <cellStyle name="Notas 2 6 2 2" xfId="6025" xr:uid="{00000000-0005-0000-0000-000038160000}"/>
    <cellStyle name="Notas 2 6 2 2 2" xfId="6026" xr:uid="{00000000-0005-0000-0000-000039160000}"/>
    <cellStyle name="Notas 2 6 2 2 3" xfId="6027" xr:uid="{00000000-0005-0000-0000-00003A160000}"/>
    <cellStyle name="Notas 2 6 2 3" xfId="6028" xr:uid="{00000000-0005-0000-0000-00003B160000}"/>
    <cellStyle name="Notas 2 6 2 4" xfId="6029" xr:uid="{00000000-0005-0000-0000-00003C160000}"/>
    <cellStyle name="Notas 2 6 3" xfId="6030" xr:uid="{00000000-0005-0000-0000-00003D160000}"/>
    <cellStyle name="Notas 2 6 3 2" xfId="6031" xr:uid="{00000000-0005-0000-0000-00003E160000}"/>
    <cellStyle name="Notas 2 6 3 2 2" xfId="6032" xr:uid="{00000000-0005-0000-0000-00003F160000}"/>
    <cellStyle name="Notas 2 6 3 2 3" xfId="6033" xr:uid="{00000000-0005-0000-0000-000040160000}"/>
    <cellStyle name="Notas 2 6 3 3" xfId="6034" xr:uid="{00000000-0005-0000-0000-000041160000}"/>
    <cellStyle name="Notas 2 6 3 4" xfId="6035" xr:uid="{00000000-0005-0000-0000-000042160000}"/>
    <cellStyle name="Notas 2 6 4" xfId="6036" xr:uid="{00000000-0005-0000-0000-000043160000}"/>
    <cellStyle name="Notas 2 6 5" xfId="6037" xr:uid="{00000000-0005-0000-0000-000044160000}"/>
    <cellStyle name="Notas 2 6 6" xfId="6038" xr:uid="{00000000-0005-0000-0000-000045160000}"/>
    <cellStyle name="Notas 2 6 7" xfId="6039" xr:uid="{00000000-0005-0000-0000-000046160000}"/>
    <cellStyle name="Notas 2 6 8" xfId="6040" xr:uid="{00000000-0005-0000-0000-000047160000}"/>
    <cellStyle name="Notas 2 7" xfId="6041" xr:uid="{00000000-0005-0000-0000-000048160000}"/>
    <cellStyle name="Notas 2 7 2" xfId="6042" xr:uid="{00000000-0005-0000-0000-000049160000}"/>
    <cellStyle name="Notas 2 7 2 2" xfId="6043" xr:uid="{00000000-0005-0000-0000-00004A160000}"/>
    <cellStyle name="Notas 2 7 2 2 2" xfId="6044" xr:uid="{00000000-0005-0000-0000-00004B160000}"/>
    <cellStyle name="Notas 2 7 2 2 3" xfId="6045" xr:uid="{00000000-0005-0000-0000-00004C160000}"/>
    <cellStyle name="Notas 2 7 2 3" xfId="6046" xr:uid="{00000000-0005-0000-0000-00004D160000}"/>
    <cellStyle name="Notas 2 7 2 4" xfId="6047" xr:uid="{00000000-0005-0000-0000-00004E160000}"/>
    <cellStyle name="Notas 2 7 3" xfId="6048" xr:uid="{00000000-0005-0000-0000-00004F160000}"/>
    <cellStyle name="Notas 2 7 3 2" xfId="6049" xr:uid="{00000000-0005-0000-0000-000050160000}"/>
    <cellStyle name="Notas 2 7 3 2 2" xfId="6050" xr:uid="{00000000-0005-0000-0000-000051160000}"/>
    <cellStyle name="Notas 2 7 3 2 3" xfId="6051" xr:uid="{00000000-0005-0000-0000-000052160000}"/>
    <cellStyle name="Notas 2 7 3 3" xfId="6052" xr:uid="{00000000-0005-0000-0000-000053160000}"/>
    <cellStyle name="Notas 2 7 3 4" xfId="6053" xr:uid="{00000000-0005-0000-0000-000054160000}"/>
    <cellStyle name="Notas 2 7 4" xfId="6054" xr:uid="{00000000-0005-0000-0000-000055160000}"/>
    <cellStyle name="Notas 2 7 5" xfId="6055" xr:uid="{00000000-0005-0000-0000-000056160000}"/>
    <cellStyle name="Notas 2 7 6" xfId="6056" xr:uid="{00000000-0005-0000-0000-000057160000}"/>
    <cellStyle name="Notas 2 7 7" xfId="6057" xr:uid="{00000000-0005-0000-0000-000058160000}"/>
    <cellStyle name="Notas 2 7 8" xfId="6058" xr:uid="{00000000-0005-0000-0000-000059160000}"/>
    <cellStyle name="Notas 2 8" xfId="6059" xr:uid="{00000000-0005-0000-0000-00005A160000}"/>
    <cellStyle name="Notas 2 8 2" xfId="6060" xr:uid="{00000000-0005-0000-0000-00005B160000}"/>
    <cellStyle name="Notas 2 8 2 2" xfId="6061" xr:uid="{00000000-0005-0000-0000-00005C160000}"/>
    <cellStyle name="Notas 2 8 2 2 2" xfId="6062" xr:uid="{00000000-0005-0000-0000-00005D160000}"/>
    <cellStyle name="Notas 2 8 2 2 3" xfId="6063" xr:uid="{00000000-0005-0000-0000-00005E160000}"/>
    <cellStyle name="Notas 2 8 2 3" xfId="6064" xr:uid="{00000000-0005-0000-0000-00005F160000}"/>
    <cellStyle name="Notas 2 8 2 4" xfId="6065" xr:uid="{00000000-0005-0000-0000-000060160000}"/>
    <cellStyle name="Notas 2 8 3" xfId="6066" xr:uid="{00000000-0005-0000-0000-000061160000}"/>
    <cellStyle name="Notas 2 8 3 2" xfId="6067" xr:uid="{00000000-0005-0000-0000-000062160000}"/>
    <cellStyle name="Notas 2 8 3 2 2" xfId="6068" xr:uid="{00000000-0005-0000-0000-000063160000}"/>
    <cellStyle name="Notas 2 8 3 2 3" xfId="6069" xr:uid="{00000000-0005-0000-0000-000064160000}"/>
    <cellStyle name="Notas 2 8 3 3" xfId="6070" xr:uid="{00000000-0005-0000-0000-000065160000}"/>
    <cellStyle name="Notas 2 8 3 4" xfId="6071" xr:uid="{00000000-0005-0000-0000-000066160000}"/>
    <cellStyle name="Notas 2 8 4" xfId="6072" xr:uid="{00000000-0005-0000-0000-000067160000}"/>
    <cellStyle name="Notas 2 8 5" xfId="6073" xr:uid="{00000000-0005-0000-0000-000068160000}"/>
    <cellStyle name="Notas 2 8 6" xfId="6074" xr:uid="{00000000-0005-0000-0000-000069160000}"/>
    <cellStyle name="Notas 2 8 7" xfId="6075" xr:uid="{00000000-0005-0000-0000-00006A160000}"/>
    <cellStyle name="Notas 2 8 8" xfId="6076" xr:uid="{00000000-0005-0000-0000-00006B160000}"/>
    <cellStyle name="Notas 2 9" xfId="6077" xr:uid="{00000000-0005-0000-0000-00006C160000}"/>
    <cellStyle name="Notas 2 9 2" xfId="6078" xr:uid="{00000000-0005-0000-0000-00006D160000}"/>
    <cellStyle name="Notas 2 9 2 2" xfId="6079" xr:uid="{00000000-0005-0000-0000-00006E160000}"/>
    <cellStyle name="Notas 2 9 2 2 2" xfId="6080" xr:uid="{00000000-0005-0000-0000-00006F160000}"/>
    <cellStyle name="Notas 2 9 2 2 3" xfId="6081" xr:uid="{00000000-0005-0000-0000-000070160000}"/>
    <cellStyle name="Notas 2 9 2 3" xfId="6082" xr:uid="{00000000-0005-0000-0000-000071160000}"/>
    <cellStyle name="Notas 2 9 2 4" xfId="6083" xr:uid="{00000000-0005-0000-0000-000072160000}"/>
    <cellStyle name="Notas 2 9 3" xfId="6084" xr:uid="{00000000-0005-0000-0000-000073160000}"/>
    <cellStyle name="Notas 2 9 3 2" xfId="6085" xr:uid="{00000000-0005-0000-0000-000074160000}"/>
    <cellStyle name="Notas 2 9 3 2 2" xfId="6086" xr:uid="{00000000-0005-0000-0000-000075160000}"/>
    <cellStyle name="Notas 2 9 3 2 3" xfId="6087" xr:uid="{00000000-0005-0000-0000-000076160000}"/>
    <cellStyle name="Notas 2 9 3 3" xfId="6088" xr:uid="{00000000-0005-0000-0000-000077160000}"/>
    <cellStyle name="Notas 2 9 3 4" xfId="6089" xr:uid="{00000000-0005-0000-0000-000078160000}"/>
    <cellStyle name="Notas 2 9 4" xfId="6090" xr:uid="{00000000-0005-0000-0000-000079160000}"/>
    <cellStyle name="Notas 2 9 5" xfId="6091" xr:uid="{00000000-0005-0000-0000-00007A160000}"/>
    <cellStyle name="Notas 2 9 6" xfId="6092" xr:uid="{00000000-0005-0000-0000-00007B160000}"/>
    <cellStyle name="Notas 2 9 7" xfId="6093" xr:uid="{00000000-0005-0000-0000-00007C160000}"/>
    <cellStyle name="Notas 2 9 8" xfId="6094" xr:uid="{00000000-0005-0000-0000-00007D160000}"/>
    <cellStyle name="Notas 20" xfId="1077" xr:uid="{00000000-0005-0000-0000-00007E160000}"/>
    <cellStyle name="Notas 21" xfId="1078" xr:uid="{00000000-0005-0000-0000-00007F160000}"/>
    <cellStyle name="Notas 22" xfId="1079" xr:uid="{00000000-0005-0000-0000-000080160000}"/>
    <cellStyle name="Notas 23" xfId="1080" xr:uid="{00000000-0005-0000-0000-000081160000}"/>
    <cellStyle name="Notas 24" xfId="1081" xr:uid="{00000000-0005-0000-0000-000082160000}"/>
    <cellStyle name="Notas 25" xfId="1082" xr:uid="{00000000-0005-0000-0000-000083160000}"/>
    <cellStyle name="Notas 26" xfId="1083" xr:uid="{00000000-0005-0000-0000-000084160000}"/>
    <cellStyle name="Notas 27" xfId="1084" xr:uid="{00000000-0005-0000-0000-000085160000}"/>
    <cellStyle name="Notas 28" xfId="1085" xr:uid="{00000000-0005-0000-0000-000086160000}"/>
    <cellStyle name="Notas 29" xfId="1086" xr:uid="{00000000-0005-0000-0000-000087160000}"/>
    <cellStyle name="Notas 3" xfId="526" xr:uid="{00000000-0005-0000-0000-000088160000}"/>
    <cellStyle name="Notas 3 10" xfId="6095" xr:uid="{00000000-0005-0000-0000-000089160000}"/>
    <cellStyle name="Notas 3 10 2" xfId="6096" xr:uid="{00000000-0005-0000-0000-00008A160000}"/>
    <cellStyle name="Notas 3 10 2 2" xfId="6097" xr:uid="{00000000-0005-0000-0000-00008B160000}"/>
    <cellStyle name="Notas 3 10 2 2 2" xfId="6098" xr:uid="{00000000-0005-0000-0000-00008C160000}"/>
    <cellStyle name="Notas 3 10 2 2 3" xfId="6099" xr:uid="{00000000-0005-0000-0000-00008D160000}"/>
    <cellStyle name="Notas 3 10 2 3" xfId="6100" xr:uid="{00000000-0005-0000-0000-00008E160000}"/>
    <cellStyle name="Notas 3 10 2 4" xfId="6101" xr:uid="{00000000-0005-0000-0000-00008F160000}"/>
    <cellStyle name="Notas 3 10 3" xfId="6102" xr:uid="{00000000-0005-0000-0000-000090160000}"/>
    <cellStyle name="Notas 3 10 3 2" xfId="6103" xr:uid="{00000000-0005-0000-0000-000091160000}"/>
    <cellStyle name="Notas 3 10 3 2 2" xfId="6104" xr:uid="{00000000-0005-0000-0000-000092160000}"/>
    <cellStyle name="Notas 3 10 3 2 3" xfId="6105" xr:uid="{00000000-0005-0000-0000-000093160000}"/>
    <cellStyle name="Notas 3 10 3 3" xfId="6106" xr:uid="{00000000-0005-0000-0000-000094160000}"/>
    <cellStyle name="Notas 3 10 3 4" xfId="6107" xr:uid="{00000000-0005-0000-0000-000095160000}"/>
    <cellStyle name="Notas 3 10 4" xfId="6108" xr:uid="{00000000-0005-0000-0000-000096160000}"/>
    <cellStyle name="Notas 3 10 5" xfId="6109" xr:uid="{00000000-0005-0000-0000-000097160000}"/>
    <cellStyle name="Notas 3 10 6" xfId="6110" xr:uid="{00000000-0005-0000-0000-000098160000}"/>
    <cellStyle name="Notas 3 10 7" xfId="6111" xr:uid="{00000000-0005-0000-0000-000099160000}"/>
    <cellStyle name="Notas 3 10 8" xfId="6112" xr:uid="{00000000-0005-0000-0000-00009A160000}"/>
    <cellStyle name="Notas 3 11" xfId="6113" xr:uid="{00000000-0005-0000-0000-00009B160000}"/>
    <cellStyle name="Notas 3 11 2" xfId="6114" xr:uid="{00000000-0005-0000-0000-00009C160000}"/>
    <cellStyle name="Notas 3 11 2 2" xfId="6115" xr:uid="{00000000-0005-0000-0000-00009D160000}"/>
    <cellStyle name="Notas 3 11 2 2 2" xfId="6116" xr:uid="{00000000-0005-0000-0000-00009E160000}"/>
    <cellStyle name="Notas 3 11 2 2 3" xfId="6117" xr:uid="{00000000-0005-0000-0000-00009F160000}"/>
    <cellStyle name="Notas 3 11 2 3" xfId="6118" xr:uid="{00000000-0005-0000-0000-0000A0160000}"/>
    <cellStyle name="Notas 3 11 2 4" xfId="6119" xr:uid="{00000000-0005-0000-0000-0000A1160000}"/>
    <cellStyle name="Notas 3 11 3" xfId="6120" xr:uid="{00000000-0005-0000-0000-0000A2160000}"/>
    <cellStyle name="Notas 3 11 3 2" xfId="6121" xr:uid="{00000000-0005-0000-0000-0000A3160000}"/>
    <cellStyle name="Notas 3 11 3 2 2" xfId="6122" xr:uid="{00000000-0005-0000-0000-0000A4160000}"/>
    <cellStyle name="Notas 3 11 3 2 3" xfId="6123" xr:uid="{00000000-0005-0000-0000-0000A5160000}"/>
    <cellStyle name="Notas 3 11 3 3" xfId="6124" xr:uid="{00000000-0005-0000-0000-0000A6160000}"/>
    <cellStyle name="Notas 3 11 3 4" xfId="6125" xr:uid="{00000000-0005-0000-0000-0000A7160000}"/>
    <cellStyle name="Notas 3 11 4" xfId="6126" xr:uid="{00000000-0005-0000-0000-0000A8160000}"/>
    <cellStyle name="Notas 3 11 5" xfId="6127" xr:uid="{00000000-0005-0000-0000-0000A9160000}"/>
    <cellStyle name="Notas 3 11 6" xfId="6128" xr:uid="{00000000-0005-0000-0000-0000AA160000}"/>
    <cellStyle name="Notas 3 11 7" xfId="6129" xr:uid="{00000000-0005-0000-0000-0000AB160000}"/>
    <cellStyle name="Notas 3 11 8" xfId="6130" xr:uid="{00000000-0005-0000-0000-0000AC160000}"/>
    <cellStyle name="Notas 3 12" xfId="6131" xr:uid="{00000000-0005-0000-0000-0000AD160000}"/>
    <cellStyle name="Notas 3 12 2" xfId="6132" xr:uid="{00000000-0005-0000-0000-0000AE160000}"/>
    <cellStyle name="Notas 3 12 2 2" xfId="6133" xr:uid="{00000000-0005-0000-0000-0000AF160000}"/>
    <cellStyle name="Notas 3 12 2 2 2" xfId="6134" xr:uid="{00000000-0005-0000-0000-0000B0160000}"/>
    <cellStyle name="Notas 3 12 2 2 3" xfId="6135" xr:uid="{00000000-0005-0000-0000-0000B1160000}"/>
    <cellStyle name="Notas 3 12 2 3" xfId="6136" xr:uid="{00000000-0005-0000-0000-0000B2160000}"/>
    <cellStyle name="Notas 3 12 2 4" xfId="6137" xr:uid="{00000000-0005-0000-0000-0000B3160000}"/>
    <cellStyle name="Notas 3 12 3" xfId="6138" xr:uid="{00000000-0005-0000-0000-0000B4160000}"/>
    <cellStyle name="Notas 3 12 3 2" xfId="6139" xr:uid="{00000000-0005-0000-0000-0000B5160000}"/>
    <cellStyle name="Notas 3 12 3 2 2" xfId="6140" xr:uid="{00000000-0005-0000-0000-0000B6160000}"/>
    <cellStyle name="Notas 3 12 3 2 3" xfId="6141" xr:uid="{00000000-0005-0000-0000-0000B7160000}"/>
    <cellStyle name="Notas 3 12 3 3" xfId="6142" xr:uid="{00000000-0005-0000-0000-0000B8160000}"/>
    <cellStyle name="Notas 3 12 3 4" xfId="6143" xr:uid="{00000000-0005-0000-0000-0000B9160000}"/>
    <cellStyle name="Notas 3 12 4" xfId="6144" xr:uid="{00000000-0005-0000-0000-0000BA160000}"/>
    <cellStyle name="Notas 3 12 5" xfId="6145" xr:uid="{00000000-0005-0000-0000-0000BB160000}"/>
    <cellStyle name="Notas 3 12 6" xfId="6146" xr:uid="{00000000-0005-0000-0000-0000BC160000}"/>
    <cellStyle name="Notas 3 12 7" xfId="6147" xr:uid="{00000000-0005-0000-0000-0000BD160000}"/>
    <cellStyle name="Notas 3 12 8" xfId="6148" xr:uid="{00000000-0005-0000-0000-0000BE160000}"/>
    <cellStyle name="Notas 3 13" xfId="6149" xr:uid="{00000000-0005-0000-0000-0000BF160000}"/>
    <cellStyle name="Notas 3 13 2" xfId="6150" xr:uid="{00000000-0005-0000-0000-0000C0160000}"/>
    <cellStyle name="Notas 3 13 2 2" xfId="6151" xr:uid="{00000000-0005-0000-0000-0000C1160000}"/>
    <cellStyle name="Notas 3 13 2 2 2" xfId="6152" xr:uid="{00000000-0005-0000-0000-0000C2160000}"/>
    <cellStyle name="Notas 3 13 2 2 3" xfId="6153" xr:uid="{00000000-0005-0000-0000-0000C3160000}"/>
    <cellStyle name="Notas 3 13 2 3" xfId="6154" xr:uid="{00000000-0005-0000-0000-0000C4160000}"/>
    <cellStyle name="Notas 3 13 2 4" xfId="6155" xr:uid="{00000000-0005-0000-0000-0000C5160000}"/>
    <cellStyle name="Notas 3 13 3" xfId="6156" xr:uid="{00000000-0005-0000-0000-0000C6160000}"/>
    <cellStyle name="Notas 3 13 3 2" xfId="6157" xr:uid="{00000000-0005-0000-0000-0000C7160000}"/>
    <cellStyle name="Notas 3 13 3 2 2" xfId="6158" xr:uid="{00000000-0005-0000-0000-0000C8160000}"/>
    <cellStyle name="Notas 3 13 3 2 3" xfId="6159" xr:uid="{00000000-0005-0000-0000-0000C9160000}"/>
    <cellStyle name="Notas 3 13 3 3" xfId="6160" xr:uid="{00000000-0005-0000-0000-0000CA160000}"/>
    <cellStyle name="Notas 3 13 3 4" xfId="6161" xr:uid="{00000000-0005-0000-0000-0000CB160000}"/>
    <cellStyle name="Notas 3 13 4" xfId="6162" xr:uid="{00000000-0005-0000-0000-0000CC160000}"/>
    <cellStyle name="Notas 3 13 5" xfId="6163" xr:uid="{00000000-0005-0000-0000-0000CD160000}"/>
    <cellStyle name="Notas 3 13 6" xfId="6164" xr:uid="{00000000-0005-0000-0000-0000CE160000}"/>
    <cellStyle name="Notas 3 13 7" xfId="6165" xr:uid="{00000000-0005-0000-0000-0000CF160000}"/>
    <cellStyle name="Notas 3 13 8" xfId="6166" xr:uid="{00000000-0005-0000-0000-0000D0160000}"/>
    <cellStyle name="Notas 3 14" xfId="6167" xr:uid="{00000000-0005-0000-0000-0000D1160000}"/>
    <cellStyle name="Notas 3 14 2" xfId="6168" xr:uid="{00000000-0005-0000-0000-0000D2160000}"/>
    <cellStyle name="Notas 3 14 2 2" xfId="6169" xr:uid="{00000000-0005-0000-0000-0000D3160000}"/>
    <cellStyle name="Notas 3 14 2 2 2" xfId="6170" xr:uid="{00000000-0005-0000-0000-0000D4160000}"/>
    <cellStyle name="Notas 3 14 2 2 3" xfId="6171" xr:uid="{00000000-0005-0000-0000-0000D5160000}"/>
    <cellStyle name="Notas 3 14 2 3" xfId="6172" xr:uid="{00000000-0005-0000-0000-0000D6160000}"/>
    <cellStyle name="Notas 3 14 2 4" xfId="6173" xr:uid="{00000000-0005-0000-0000-0000D7160000}"/>
    <cellStyle name="Notas 3 14 3" xfId="6174" xr:uid="{00000000-0005-0000-0000-0000D8160000}"/>
    <cellStyle name="Notas 3 14 3 2" xfId="6175" xr:uid="{00000000-0005-0000-0000-0000D9160000}"/>
    <cellStyle name="Notas 3 14 3 2 2" xfId="6176" xr:uid="{00000000-0005-0000-0000-0000DA160000}"/>
    <cellStyle name="Notas 3 14 3 2 3" xfId="6177" xr:uid="{00000000-0005-0000-0000-0000DB160000}"/>
    <cellStyle name="Notas 3 14 3 3" xfId="6178" xr:uid="{00000000-0005-0000-0000-0000DC160000}"/>
    <cellStyle name="Notas 3 14 3 4" xfId="6179" xr:uid="{00000000-0005-0000-0000-0000DD160000}"/>
    <cellStyle name="Notas 3 14 4" xfId="6180" xr:uid="{00000000-0005-0000-0000-0000DE160000}"/>
    <cellStyle name="Notas 3 14 5" xfId="6181" xr:uid="{00000000-0005-0000-0000-0000DF160000}"/>
    <cellStyle name="Notas 3 14 6" xfId="6182" xr:uid="{00000000-0005-0000-0000-0000E0160000}"/>
    <cellStyle name="Notas 3 14 7" xfId="6183" xr:uid="{00000000-0005-0000-0000-0000E1160000}"/>
    <cellStyle name="Notas 3 14 8" xfId="6184" xr:uid="{00000000-0005-0000-0000-0000E2160000}"/>
    <cellStyle name="Notas 3 15" xfId="6185" xr:uid="{00000000-0005-0000-0000-0000E3160000}"/>
    <cellStyle name="Notas 3 15 2" xfId="6186" xr:uid="{00000000-0005-0000-0000-0000E4160000}"/>
    <cellStyle name="Notas 3 15 2 2" xfId="6187" xr:uid="{00000000-0005-0000-0000-0000E5160000}"/>
    <cellStyle name="Notas 3 15 2 2 2" xfId="6188" xr:uid="{00000000-0005-0000-0000-0000E6160000}"/>
    <cellStyle name="Notas 3 15 2 2 3" xfId="6189" xr:uid="{00000000-0005-0000-0000-0000E7160000}"/>
    <cellStyle name="Notas 3 15 2 3" xfId="6190" xr:uid="{00000000-0005-0000-0000-0000E8160000}"/>
    <cellStyle name="Notas 3 15 2 4" xfId="6191" xr:uid="{00000000-0005-0000-0000-0000E9160000}"/>
    <cellStyle name="Notas 3 15 3" xfId="6192" xr:uid="{00000000-0005-0000-0000-0000EA160000}"/>
    <cellStyle name="Notas 3 15 3 2" xfId="6193" xr:uid="{00000000-0005-0000-0000-0000EB160000}"/>
    <cellStyle name="Notas 3 15 3 2 2" xfId="6194" xr:uid="{00000000-0005-0000-0000-0000EC160000}"/>
    <cellStyle name="Notas 3 15 3 2 3" xfId="6195" xr:uid="{00000000-0005-0000-0000-0000ED160000}"/>
    <cellStyle name="Notas 3 15 3 3" xfId="6196" xr:uid="{00000000-0005-0000-0000-0000EE160000}"/>
    <cellStyle name="Notas 3 15 3 4" xfId="6197" xr:uid="{00000000-0005-0000-0000-0000EF160000}"/>
    <cellStyle name="Notas 3 15 4" xfId="6198" xr:uid="{00000000-0005-0000-0000-0000F0160000}"/>
    <cellStyle name="Notas 3 15 5" xfId="6199" xr:uid="{00000000-0005-0000-0000-0000F1160000}"/>
    <cellStyle name="Notas 3 15 6" xfId="6200" xr:uid="{00000000-0005-0000-0000-0000F2160000}"/>
    <cellStyle name="Notas 3 15 7" xfId="6201" xr:uid="{00000000-0005-0000-0000-0000F3160000}"/>
    <cellStyle name="Notas 3 15 8" xfId="6202" xr:uid="{00000000-0005-0000-0000-0000F4160000}"/>
    <cellStyle name="Notas 3 16" xfId="6203" xr:uid="{00000000-0005-0000-0000-0000F5160000}"/>
    <cellStyle name="Notas 3 16 2" xfId="6204" xr:uid="{00000000-0005-0000-0000-0000F6160000}"/>
    <cellStyle name="Notas 3 16 2 2" xfId="6205" xr:uid="{00000000-0005-0000-0000-0000F7160000}"/>
    <cellStyle name="Notas 3 16 2 2 2" xfId="6206" xr:uid="{00000000-0005-0000-0000-0000F8160000}"/>
    <cellStyle name="Notas 3 16 2 2 3" xfId="6207" xr:uid="{00000000-0005-0000-0000-0000F9160000}"/>
    <cellStyle name="Notas 3 16 2 3" xfId="6208" xr:uid="{00000000-0005-0000-0000-0000FA160000}"/>
    <cellStyle name="Notas 3 16 2 4" xfId="6209" xr:uid="{00000000-0005-0000-0000-0000FB160000}"/>
    <cellStyle name="Notas 3 16 3" xfId="6210" xr:uid="{00000000-0005-0000-0000-0000FC160000}"/>
    <cellStyle name="Notas 3 16 3 2" xfId="6211" xr:uid="{00000000-0005-0000-0000-0000FD160000}"/>
    <cellStyle name="Notas 3 16 3 2 2" xfId="6212" xr:uid="{00000000-0005-0000-0000-0000FE160000}"/>
    <cellStyle name="Notas 3 16 3 2 3" xfId="6213" xr:uid="{00000000-0005-0000-0000-0000FF160000}"/>
    <cellStyle name="Notas 3 16 3 3" xfId="6214" xr:uid="{00000000-0005-0000-0000-000000170000}"/>
    <cellStyle name="Notas 3 16 3 4" xfId="6215" xr:uid="{00000000-0005-0000-0000-000001170000}"/>
    <cellStyle name="Notas 3 16 4" xfId="6216" xr:uid="{00000000-0005-0000-0000-000002170000}"/>
    <cellStyle name="Notas 3 16 5" xfId="6217" xr:uid="{00000000-0005-0000-0000-000003170000}"/>
    <cellStyle name="Notas 3 16 6" xfId="6218" xr:uid="{00000000-0005-0000-0000-000004170000}"/>
    <cellStyle name="Notas 3 16 7" xfId="6219" xr:uid="{00000000-0005-0000-0000-000005170000}"/>
    <cellStyle name="Notas 3 16 8" xfId="6220" xr:uid="{00000000-0005-0000-0000-000006170000}"/>
    <cellStyle name="Notas 3 17" xfId="6221" xr:uid="{00000000-0005-0000-0000-000007170000}"/>
    <cellStyle name="Notas 3 17 2" xfId="6222" xr:uid="{00000000-0005-0000-0000-000008170000}"/>
    <cellStyle name="Notas 3 17 2 2" xfId="6223" xr:uid="{00000000-0005-0000-0000-000009170000}"/>
    <cellStyle name="Notas 3 17 2 2 2" xfId="6224" xr:uid="{00000000-0005-0000-0000-00000A170000}"/>
    <cellStyle name="Notas 3 17 2 2 3" xfId="6225" xr:uid="{00000000-0005-0000-0000-00000B170000}"/>
    <cellStyle name="Notas 3 17 2 3" xfId="6226" xr:uid="{00000000-0005-0000-0000-00000C170000}"/>
    <cellStyle name="Notas 3 17 2 4" xfId="6227" xr:uid="{00000000-0005-0000-0000-00000D170000}"/>
    <cellStyle name="Notas 3 17 3" xfId="6228" xr:uid="{00000000-0005-0000-0000-00000E170000}"/>
    <cellStyle name="Notas 3 17 3 2" xfId="6229" xr:uid="{00000000-0005-0000-0000-00000F170000}"/>
    <cellStyle name="Notas 3 17 3 2 2" xfId="6230" xr:uid="{00000000-0005-0000-0000-000010170000}"/>
    <cellStyle name="Notas 3 17 3 2 3" xfId="6231" xr:uid="{00000000-0005-0000-0000-000011170000}"/>
    <cellStyle name="Notas 3 17 3 3" xfId="6232" xr:uid="{00000000-0005-0000-0000-000012170000}"/>
    <cellStyle name="Notas 3 17 3 4" xfId="6233" xr:uid="{00000000-0005-0000-0000-000013170000}"/>
    <cellStyle name="Notas 3 17 4" xfId="6234" xr:uid="{00000000-0005-0000-0000-000014170000}"/>
    <cellStyle name="Notas 3 17 5" xfId="6235" xr:uid="{00000000-0005-0000-0000-000015170000}"/>
    <cellStyle name="Notas 3 17 6" xfId="6236" xr:uid="{00000000-0005-0000-0000-000016170000}"/>
    <cellStyle name="Notas 3 17 7" xfId="6237" xr:uid="{00000000-0005-0000-0000-000017170000}"/>
    <cellStyle name="Notas 3 17 8" xfId="6238" xr:uid="{00000000-0005-0000-0000-000018170000}"/>
    <cellStyle name="Notas 3 18" xfId="6239" xr:uid="{00000000-0005-0000-0000-000019170000}"/>
    <cellStyle name="Notas 3 18 2" xfId="6240" xr:uid="{00000000-0005-0000-0000-00001A170000}"/>
    <cellStyle name="Notas 3 18 2 2" xfId="6241" xr:uid="{00000000-0005-0000-0000-00001B170000}"/>
    <cellStyle name="Notas 3 18 2 3" xfId="6242" xr:uid="{00000000-0005-0000-0000-00001C170000}"/>
    <cellStyle name="Notas 3 18 3" xfId="6243" xr:uid="{00000000-0005-0000-0000-00001D170000}"/>
    <cellStyle name="Notas 3 18 4" xfId="6244" xr:uid="{00000000-0005-0000-0000-00001E170000}"/>
    <cellStyle name="Notas 3 19" xfId="6245" xr:uid="{00000000-0005-0000-0000-00001F170000}"/>
    <cellStyle name="Notas 3 19 2" xfId="6246" xr:uid="{00000000-0005-0000-0000-000020170000}"/>
    <cellStyle name="Notas 3 19 2 2" xfId="6247" xr:uid="{00000000-0005-0000-0000-000021170000}"/>
    <cellStyle name="Notas 3 19 2 3" xfId="6248" xr:uid="{00000000-0005-0000-0000-000022170000}"/>
    <cellStyle name="Notas 3 19 3" xfId="6249" xr:uid="{00000000-0005-0000-0000-000023170000}"/>
    <cellStyle name="Notas 3 19 4" xfId="6250" xr:uid="{00000000-0005-0000-0000-000024170000}"/>
    <cellStyle name="Notas 3 2" xfId="527" xr:uid="{00000000-0005-0000-0000-000025170000}"/>
    <cellStyle name="Notas 3 2 10" xfId="6251" xr:uid="{00000000-0005-0000-0000-000026170000}"/>
    <cellStyle name="Notas 3 2 10 2" xfId="6252" xr:uid="{00000000-0005-0000-0000-000027170000}"/>
    <cellStyle name="Notas 3 2 10 2 2" xfId="6253" xr:uid="{00000000-0005-0000-0000-000028170000}"/>
    <cellStyle name="Notas 3 2 10 2 2 2" xfId="6254" xr:uid="{00000000-0005-0000-0000-000029170000}"/>
    <cellStyle name="Notas 3 2 10 2 2 3" xfId="6255" xr:uid="{00000000-0005-0000-0000-00002A170000}"/>
    <cellStyle name="Notas 3 2 10 2 3" xfId="6256" xr:uid="{00000000-0005-0000-0000-00002B170000}"/>
    <cellStyle name="Notas 3 2 10 2 4" xfId="6257" xr:uid="{00000000-0005-0000-0000-00002C170000}"/>
    <cellStyle name="Notas 3 2 10 3" xfId="6258" xr:uid="{00000000-0005-0000-0000-00002D170000}"/>
    <cellStyle name="Notas 3 2 10 3 2" xfId="6259" xr:uid="{00000000-0005-0000-0000-00002E170000}"/>
    <cellStyle name="Notas 3 2 10 3 2 2" xfId="6260" xr:uid="{00000000-0005-0000-0000-00002F170000}"/>
    <cellStyle name="Notas 3 2 10 3 2 3" xfId="6261" xr:uid="{00000000-0005-0000-0000-000030170000}"/>
    <cellStyle name="Notas 3 2 10 3 3" xfId="6262" xr:uid="{00000000-0005-0000-0000-000031170000}"/>
    <cellStyle name="Notas 3 2 10 3 4" xfId="6263" xr:uid="{00000000-0005-0000-0000-000032170000}"/>
    <cellStyle name="Notas 3 2 10 4" xfId="6264" xr:uid="{00000000-0005-0000-0000-000033170000}"/>
    <cellStyle name="Notas 3 2 10 5" xfId="6265" xr:uid="{00000000-0005-0000-0000-000034170000}"/>
    <cellStyle name="Notas 3 2 10 6" xfId="6266" xr:uid="{00000000-0005-0000-0000-000035170000}"/>
    <cellStyle name="Notas 3 2 10 7" xfId="6267" xr:uid="{00000000-0005-0000-0000-000036170000}"/>
    <cellStyle name="Notas 3 2 10 8" xfId="6268" xr:uid="{00000000-0005-0000-0000-000037170000}"/>
    <cellStyle name="Notas 3 2 11" xfId="6269" xr:uid="{00000000-0005-0000-0000-000038170000}"/>
    <cellStyle name="Notas 3 2 11 2" xfId="6270" xr:uid="{00000000-0005-0000-0000-000039170000}"/>
    <cellStyle name="Notas 3 2 11 2 2" xfId="6271" xr:uid="{00000000-0005-0000-0000-00003A170000}"/>
    <cellStyle name="Notas 3 2 11 2 2 2" xfId="6272" xr:uid="{00000000-0005-0000-0000-00003B170000}"/>
    <cellStyle name="Notas 3 2 11 2 2 3" xfId="6273" xr:uid="{00000000-0005-0000-0000-00003C170000}"/>
    <cellStyle name="Notas 3 2 11 2 3" xfId="6274" xr:uid="{00000000-0005-0000-0000-00003D170000}"/>
    <cellStyle name="Notas 3 2 11 2 4" xfId="6275" xr:uid="{00000000-0005-0000-0000-00003E170000}"/>
    <cellStyle name="Notas 3 2 11 3" xfId="6276" xr:uid="{00000000-0005-0000-0000-00003F170000}"/>
    <cellStyle name="Notas 3 2 11 3 2" xfId="6277" xr:uid="{00000000-0005-0000-0000-000040170000}"/>
    <cellStyle name="Notas 3 2 11 3 2 2" xfId="6278" xr:uid="{00000000-0005-0000-0000-000041170000}"/>
    <cellStyle name="Notas 3 2 11 3 2 3" xfId="6279" xr:uid="{00000000-0005-0000-0000-000042170000}"/>
    <cellStyle name="Notas 3 2 11 3 3" xfId="6280" xr:uid="{00000000-0005-0000-0000-000043170000}"/>
    <cellStyle name="Notas 3 2 11 3 4" xfId="6281" xr:uid="{00000000-0005-0000-0000-000044170000}"/>
    <cellStyle name="Notas 3 2 11 4" xfId="6282" xr:uid="{00000000-0005-0000-0000-000045170000}"/>
    <cellStyle name="Notas 3 2 11 5" xfId="6283" xr:uid="{00000000-0005-0000-0000-000046170000}"/>
    <cellStyle name="Notas 3 2 11 6" xfId="6284" xr:uid="{00000000-0005-0000-0000-000047170000}"/>
    <cellStyle name="Notas 3 2 11 7" xfId="6285" xr:uid="{00000000-0005-0000-0000-000048170000}"/>
    <cellStyle name="Notas 3 2 11 8" xfId="6286" xr:uid="{00000000-0005-0000-0000-000049170000}"/>
    <cellStyle name="Notas 3 2 12" xfId="6287" xr:uid="{00000000-0005-0000-0000-00004A170000}"/>
    <cellStyle name="Notas 3 2 12 2" xfId="6288" xr:uid="{00000000-0005-0000-0000-00004B170000}"/>
    <cellStyle name="Notas 3 2 12 2 2" xfId="6289" xr:uid="{00000000-0005-0000-0000-00004C170000}"/>
    <cellStyle name="Notas 3 2 12 2 2 2" xfId="6290" xr:uid="{00000000-0005-0000-0000-00004D170000}"/>
    <cellStyle name="Notas 3 2 12 2 2 3" xfId="6291" xr:uid="{00000000-0005-0000-0000-00004E170000}"/>
    <cellStyle name="Notas 3 2 12 2 3" xfId="6292" xr:uid="{00000000-0005-0000-0000-00004F170000}"/>
    <cellStyle name="Notas 3 2 12 2 4" xfId="6293" xr:uid="{00000000-0005-0000-0000-000050170000}"/>
    <cellStyle name="Notas 3 2 12 3" xfId="6294" xr:uid="{00000000-0005-0000-0000-000051170000}"/>
    <cellStyle name="Notas 3 2 12 3 2" xfId="6295" xr:uid="{00000000-0005-0000-0000-000052170000}"/>
    <cellStyle name="Notas 3 2 12 3 2 2" xfId="6296" xr:uid="{00000000-0005-0000-0000-000053170000}"/>
    <cellStyle name="Notas 3 2 12 3 2 3" xfId="6297" xr:uid="{00000000-0005-0000-0000-000054170000}"/>
    <cellStyle name="Notas 3 2 12 3 3" xfId="6298" xr:uid="{00000000-0005-0000-0000-000055170000}"/>
    <cellStyle name="Notas 3 2 12 3 4" xfId="6299" xr:uid="{00000000-0005-0000-0000-000056170000}"/>
    <cellStyle name="Notas 3 2 12 4" xfId="6300" xr:uid="{00000000-0005-0000-0000-000057170000}"/>
    <cellStyle name="Notas 3 2 12 5" xfId="6301" xr:uid="{00000000-0005-0000-0000-000058170000}"/>
    <cellStyle name="Notas 3 2 12 6" xfId="6302" xr:uid="{00000000-0005-0000-0000-000059170000}"/>
    <cellStyle name="Notas 3 2 12 7" xfId="6303" xr:uid="{00000000-0005-0000-0000-00005A170000}"/>
    <cellStyle name="Notas 3 2 12 8" xfId="6304" xr:uid="{00000000-0005-0000-0000-00005B170000}"/>
    <cellStyle name="Notas 3 2 13" xfId="6305" xr:uid="{00000000-0005-0000-0000-00005C170000}"/>
    <cellStyle name="Notas 3 2 13 2" xfId="6306" xr:uid="{00000000-0005-0000-0000-00005D170000}"/>
    <cellStyle name="Notas 3 2 13 2 2" xfId="6307" xr:uid="{00000000-0005-0000-0000-00005E170000}"/>
    <cellStyle name="Notas 3 2 13 2 2 2" xfId="6308" xr:uid="{00000000-0005-0000-0000-00005F170000}"/>
    <cellStyle name="Notas 3 2 13 2 2 3" xfId="6309" xr:uid="{00000000-0005-0000-0000-000060170000}"/>
    <cellStyle name="Notas 3 2 13 2 3" xfId="6310" xr:uid="{00000000-0005-0000-0000-000061170000}"/>
    <cellStyle name="Notas 3 2 13 2 4" xfId="6311" xr:uid="{00000000-0005-0000-0000-000062170000}"/>
    <cellStyle name="Notas 3 2 13 3" xfId="6312" xr:uid="{00000000-0005-0000-0000-000063170000}"/>
    <cellStyle name="Notas 3 2 13 3 2" xfId="6313" xr:uid="{00000000-0005-0000-0000-000064170000}"/>
    <cellStyle name="Notas 3 2 13 3 2 2" xfId="6314" xr:uid="{00000000-0005-0000-0000-000065170000}"/>
    <cellStyle name="Notas 3 2 13 3 2 3" xfId="6315" xr:uid="{00000000-0005-0000-0000-000066170000}"/>
    <cellStyle name="Notas 3 2 13 3 3" xfId="6316" xr:uid="{00000000-0005-0000-0000-000067170000}"/>
    <cellStyle name="Notas 3 2 13 3 4" xfId="6317" xr:uid="{00000000-0005-0000-0000-000068170000}"/>
    <cellStyle name="Notas 3 2 13 4" xfId="6318" xr:uid="{00000000-0005-0000-0000-000069170000}"/>
    <cellStyle name="Notas 3 2 13 5" xfId="6319" xr:uid="{00000000-0005-0000-0000-00006A170000}"/>
    <cellStyle name="Notas 3 2 13 6" xfId="6320" xr:uid="{00000000-0005-0000-0000-00006B170000}"/>
    <cellStyle name="Notas 3 2 13 7" xfId="6321" xr:uid="{00000000-0005-0000-0000-00006C170000}"/>
    <cellStyle name="Notas 3 2 13 8" xfId="6322" xr:uid="{00000000-0005-0000-0000-00006D170000}"/>
    <cellStyle name="Notas 3 2 14" xfId="6323" xr:uid="{00000000-0005-0000-0000-00006E170000}"/>
    <cellStyle name="Notas 3 2 14 2" xfId="6324" xr:uid="{00000000-0005-0000-0000-00006F170000}"/>
    <cellStyle name="Notas 3 2 14 2 2" xfId="6325" xr:uid="{00000000-0005-0000-0000-000070170000}"/>
    <cellStyle name="Notas 3 2 14 2 2 2" xfId="6326" xr:uid="{00000000-0005-0000-0000-000071170000}"/>
    <cellStyle name="Notas 3 2 14 2 2 3" xfId="6327" xr:uid="{00000000-0005-0000-0000-000072170000}"/>
    <cellStyle name="Notas 3 2 14 2 3" xfId="6328" xr:uid="{00000000-0005-0000-0000-000073170000}"/>
    <cellStyle name="Notas 3 2 14 2 4" xfId="6329" xr:uid="{00000000-0005-0000-0000-000074170000}"/>
    <cellStyle name="Notas 3 2 14 3" xfId="6330" xr:uid="{00000000-0005-0000-0000-000075170000}"/>
    <cellStyle name="Notas 3 2 14 3 2" xfId="6331" xr:uid="{00000000-0005-0000-0000-000076170000}"/>
    <cellStyle name="Notas 3 2 14 3 2 2" xfId="6332" xr:uid="{00000000-0005-0000-0000-000077170000}"/>
    <cellStyle name="Notas 3 2 14 3 2 3" xfId="6333" xr:uid="{00000000-0005-0000-0000-000078170000}"/>
    <cellStyle name="Notas 3 2 14 3 3" xfId="6334" xr:uid="{00000000-0005-0000-0000-000079170000}"/>
    <cellStyle name="Notas 3 2 14 3 4" xfId="6335" xr:uid="{00000000-0005-0000-0000-00007A170000}"/>
    <cellStyle name="Notas 3 2 14 4" xfId="6336" xr:uid="{00000000-0005-0000-0000-00007B170000}"/>
    <cellStyle name="Notas 3 2 14 5" xfId="6337" xr:uid="{00000000-0005-0000-0000-00007C170000}"/>
    <cellStyle name="Notas 3 2 14 6" xfId="6338" xr:uid="{00000000-0005-0000-0000-00007D170000}"/>
    <cellStyle name="Notas 3 2 14 7" xfId="6339" xr:uid="{00000000-0005-0000-0000-00007E170000}"/>
    <cellStyle name="Notas 3 2 14 8" xfId="6340" xr:uid="{00000000-0005-0000-0000-00007F170000}"/>
    <cellStyle name="Notas 3 2 15" xfId="6341" xr:uid="{00000000-0005-0000-0000-000080170000}"/>
    <cellStyle name="Notas 3 2 15 2" xfId="6342" xr:uid="{00000000-0005-0000-0000-000081170000}"/>
    <cellStyle name="Notas 3 2 15 2 2" xfId="6343" xr:uid="{00000000-0005-0000-0000-000082170000}"/>
    <cellStyle name="Notas 3 2 15 2 2 2" xfId="6344" xr:uid="{00000000-0005-0000-0000-000083170000}"/>
    <cellStyle name="Notas 3 2 15 2 2 3" xfId="6345" xr:uid="{00000000-0005-0000-0000-000084170000}"/>
    <cellStyle name="Notas 3 2 15 2 3" xfId="6346" xr:uid="{00000000-0005-0000-0000-000085170000}"/>
    <cellStyle name="Notas 3 2 15 2 4" xfId="6347" xr:uid="{00000000-0005-0000-0000-000086170000}"/>
    <cellStyle name="Notas 3 2 15 3" xfId="6348" xr:uid="{00000000-0005-0000-0000-000087170000}"/>
    <cellStyle name="Notas 3 2 15 3 2" xfId="6349" xr:uid="{00000000-0005-0000-0000-000088170000}"/>
    <cellStyle name="Notas 3 2 15 3 2 2" xfId="6350" xr:uid="{00000000-0005-0000-0000-000089170000}"/>
    <cellStyle name="Notas 3 2 15 3 2 3" xfId="6351" xr:uid="{00000000-0005-0000-0000-00008A170000}"/>
    <cellStyle name="Notas 3 2 15 3 3" xfId="6352" xr:uid="{00000000-0005-0000-0000-00008B170000}"/>
    <cellStyle name="Notas 3 2 15 3 4" xfId="6353" xr:uid="{00000000-0005-0000-0000-00008C170000}"/>
    <cellStyle name="Notas 3 2 15 4" xfId="6354" xr:uid="{00000000-0005-0000-0000-00008D170000}"/>
    <cellStyle name="Notas 3 2 15 5" xfId="6355" xr:uid="{00000000-0005-0000-0000-00008E170000}"/>
    <cellStyle name="Notas 3 2 15 6" xfId="6356" xr:uid="{00000000-0005-0000-0000-00008F170000}"/>
    <cellStyle name="Notas 3 2 15 7" xfId="6357" xr:uid="{00000000-0005-0000-0000-000090170000}"/>
    <cellStyle name="Notas 3 2 15 8" xfId="6358" xr:uid="{00000000-0005-0000-0000-000091170000}"/>
    <cellStyle name="Notas 3 2 16" xfId="6359" xr:uid="{00000000-0005-0000-0000-000092170000}"/>
    <cellStyle name="Notas 3 2 16 2" xfId="6360" xr:uid="{00000000-0005-0000-0000-000093170000}"/>
    <cellStyle name="Notas 3 2 16 2 2" xfId="6361" xr:uid="{00000000-0005-0000-0000-000094170000}"/>
    <cellStyle name="Notas 3 2 16 2 2 2" xfId="6362" xr:uid="{00000000-0005-0000-0000-000095170000}"/>
    <cellStyle name="Notas 3 2 16 2 2 3" xfId="6363" xr:uid="{00000000-0005-0000-0000-000096170000}"/>
    <cellStyle name="Notas 3 2 16 2 3" xfId="6364" xr:uid="{00000000-0005-0000-0000-000097170000}"/>
    <cellStyle name="Notas 3 2 16 2 4" xfId="6365" xr:uid="{00000000-0005-0000-0000-000098170000}"/>
    <cellStyle name="Notas 3 2 16 3" xfId="6366" xr:uid="{00000000-0005-0000-0000-000099170000}"/>
    <cellStyle name="Notas 3 2 16 3 2" xfId="6367" xr:uid="{00000000-0005-0000-0000-00009A170000}"/>
    <cellStyle name="Notas 3 2 16 3 2 2" xfId="6368" xr:uid="{00000000-0005-0000-0000-00009B170000}"/>
    <cellStyle name="Notas 3 2 16 3 2 3" xfId="6369" xr:uid="{00000000-0005-0000-0000-00009C170000}"/>
    <cellStyle name="Notas 3 2 16 3 3" xfId="6370" xr:uid="{00000000-0005-0000-0000-00009D170000}"/>
    <cellStyle name="Notas 3 2 16 3 4" xfId="6371" xr:uid="{00000000-0005-0000-0000-00009E170000}"/>
    <cellStyle name="Notas 3 2 16 4" xfId="6372" xr:uid="{00000000-0005-0000-0000-00009F170000}"/>
    <cellStyle name="Notas 3 2 16 5" xfId="6373" xr:uid="{00000000-0005-0000-0000-0000A0170000}"/>
    <cellStyle name="Notas 3 2 16 6" xfId="6374" xr:uid="{00000000-0005-0000-0000-0000A1170000}"/>
    <cellStyle name="Notas 3 2 16 7" xfId="6375" xr:uid="{00000000-0005-0000-0000-0000A2170000}"/>
    <cellStyle name="Notas 3 2 16 8" xfId="6376" xr:uid="{00000000-0005-0000-0000-0000A3170000}"/>
    <cellStyle name="Notas 3 2 17" xfId="6377" xr:uid="{00000000-0005-0000-0000-0000A4170000}"/>
    <cellStyle name="Notas 3 2 17 2" xfId="6378" xr:uid="{00000000-0005-0000-0000-0000A5170000}"/>
    <cellStyle name="Notas 3 2 17 2 2" xfId="6379" xr:uid="{00000000-0005-0000-0000-0000A6170000}"/>
    <cellStyle name="Notas 3 2 17 2 3" xfId="6380" xr:uid="{00000000-0005-0000-0000-0000A7170000}"/>
    <cellStyle name="Notas 3 2 17 3" xfId="6381" xr:uid="{00000000-0005-0000-0000-0000A8170000}"/>
    <cellStyle name="Notas 3 2 17 4" xfId="6382" xr:uid="{00000000-0005-0000-0000-0000A9170000}"/>
    <cellStyle name="Notas 3 2 18" xfId="6383" xr:uid="{00000000-0005-0000-0000-0000AA170000}"/>
    <cellStyle name="Notas 3 2 18 2" xfId="6384" xr:uid="{00000000-0005-0000-0000-0000AB170000}"/>
    <cellStyle name="Notas 3 2 18 2 2" xfId="6385" xr:uid="{00000000-0005-0000-0000-0000AC170000}"/>
    <cellStyle name="Notas 3 2 18 2 3" xfId="6386" xr:uid="{00000000-0005-0000-0000-0000AD170000}"/>
    <cellStyle name="Notas 3 2 18 3" xfId="6387" xr:uid="{00000000-0005-0000-0000-0000AE170000}"/>
    <cellStyle name="Notas 3 2 18 4" xfId="6388" xr:uid="{00000000-0005-0000-0000-0000AF170000}"/>
    <cellStyle name="Notas 3 2 19" xfId="6389" xr:uid="{00000000-0005-0000-0000-0000B0170000}"/>
    <cellStyle name="Notas 3 2 19 2" xfId="6390" xr:uid="{00000000-0005-0000-0000-0000B1170000}"/>
    <cellStyle name="Notas 3 2 19 3" xfId="6391" xr:uid="{00000000-0005-0000-0000-0000B2170000}"/>
    <cellStyle name="Notas 3 2 2" xfId="6392" xr:uid="{00000000-0005-0000-0000-0000B3170000}"/>
    <cellStyle name="Notas 3 2 2 2" xfId="6393" xr:uid="{00000000-0005-0000-0000-0000B4170000}"/>
    <cellStyle name="Notas 3 2 2 2 2" xfId="6394" xr:uid="{00000000-0005-0000-0000-0000B5170000}"/>
    <cellStyle name="Notas 3 2 2 2 2 2" xfId="6395" xr:uid="{00000000-0005-0000-0000-0000B6170000}"/>
    <cellStyle name="Notas 3 2 2 2 2 3" xfId="6396" xr:uid="{00000000-0005-0000-0000-0000B7170000}"/>
    <cellStyle name="Notas 3 2 2 2 3" xfId="6397" xr:uid="{00000000-0005-0000-0000-0000B8170000}"/>
    <cellStyle name="Notas 3 2 2 2 4" xfId="6398" xr:uid="{00000000-0005-0000-0000-0000B9170000}"/>
    <cellStyle name="Notas 3 2 2 3" xfId="6399" xr:uid="{00000000-0005-0000-0000-0000BA170000}"/>
    <cellStyle name="Notas 3 2 2 3 2" xfId="6400" xr:uid="{00000000-0005-0000-0000-0000BB170000}"/>
    <cellStyle name="Notas 3 2 2 3 2 2" xfId="6401" xr:uid="{00000000-0005-0000-0000-0000BC170000}"/>
    <cellStyle name="Notas 3 2 2 3 2 3" xfId="6402" xr:uid="{00000000-0005-0000-0000-0000BD170000}"/>
    <cellStyle name="Notas 3 2 2 3 3" xfId="6403" xr:uid="{00000000-0005-0000-0000-0000BE170000}"/>
    <cellStyle name="Notas 3 2 2 3 4" xfId="6404" xr:uid="{00000000-0005-0000-0000-0000BF170000}"/>
    <cellStyle name="Notas 3 2 2 4" xfId="6405" xr:uid="{00000000-0005-0000-0000-0000C0170000}"/>
    <cellStyle name="Notas 3 2 2 5" xfId="6406" xr:uid="{00000000-0005-0000-0000-0000C1170000}"/>
    <cellStyle name="Notas 3 2 2 6" xfId="6407" xr:uid="{00000000-0005-0000-0000-0000C2170000}"/>
    <cellStyle name="Notas 3 2 2 7" xfId="6408" xr:uid="{00000000-0005-0000-0000-0000C3170000}"/>
    <cellStyle name="Notas 3 2 2 8" xfId="6409" xr:uid="{00000000-0005-0000-0000-0000C4170000}"/>
    <cellStyle name="Notas 3 2 20" xfId="6410" xr:uid="{00000000-0005-0000-0000-0000C5170000}"/>
    <cellStyle name="Notas 3 2 21" xfId="6411" xr:uid="{00000000-0005-0000-0000-0000C6170000}"/>
    <cellStyle name="Notas 3 2 22" xfId="6412" xr:uid="{00000000-0005-0000-0000-0000C7170000}"/>
    <cellStyle name="Notas 3 2 23" xfId="6413" xr:uid="{00000000-0005-0000-0000-0000C8170000}"/>
    <cellStyle name="Notas 3 2 3" xfId="6414" xr:uid="{00000000-0005-0000-0000-0000C9170000}"/>
    <cellStyle name="Notas 3 2 3 2" xfId="6415" xr:uid="{00000000-0005-0000-0000-0000CA170000}"/>
    <cellStyle name="Notas 3 2 3 2 2" xfId="6416" xr:uid="{00000000-0005-0000-0000-0000CB170000}"/>
    <cellStyle name="Notas 3 2 3 2 2 2" xfId="6417" xr:uid="{00000000-0005-0000-0000-0000CC170000}"/>
    <cellStyle name="Notas 3 2 3 2 2 3" xfId="6418" xr:uid="{00000000-0005-0000-0000-0000CD170000}"/>
    <cellStyle name="Notas 3 2 3 2 3" xfId="6419" xr:uid="{00000000-0005-0000-0000-0000CE170000}"/>
    <cellStyle name="Notas 3 2 3 2 4" xfId="6420" xr:uid="{00000000-0005-0000-0000-0000CF170000}"/>
    <cellStyle name="Notas 3 2 3 3" xfId="6421" xr:uid="{00000000-0005-0000-0000-0000D0170000}"/>
    <cellStyle name="Notas 3 2 3 3 2" xfId="6422" xr:uid="{00000000-0005-0000-0000-0000D1170000}"/>
    <cellStyle name="Notas 3 2 3 3 2 2" xfId="6423" xr:uid="{00000000-0005-0000-0000-0000D2170000}"/>
    <cellStyle name="Notas 3 2 3 3 2 3" xfId="6424" xr:uid="{00000000-0005-0000-0000-0000D3170000}"/>
    <cellStyle name="Notas 3 2 3 3 3" xfId="6425" xr:uid="{00000000-0005-0000-0000-0000D4170000}"/>
    <cellStyle name="Notas 3 2 3 3 4" xfId="6426" xr:uid="{00000000-0005-0000-0000-0000D5170000}"/>
    <cellStyle name="Notas 3 2 3 4" xfId="6427" xr:uid="{00000000-0005-0000-0000-0000D6170000}"/>
    <cellStyle name="Notas 3 2 3 5" xfId="6428" xr:uid="{00000000-0005-0000-0000-0000D7170000}"/>
    <cellStyle name="Notas 3 2 3 6" xfId="6429" xr:uid="{00000000-0005-0000-0000-0000D8170000}"/>
    <cellStyle name="Notas 3 2 3 7" xfId="6430" xr:uid="{00000000-0005-0000-0000-0000D9170000}"/>
    <cellStyle name="Notas 3 2 3 8" xfId="6431" xr:uid="{00000000-0005-0000-0000-0000DA170000}"/>
    <cellStyle name="Notas 3 2 4" xfId="6432" xr:uid="{00000000-0005-0000-0000-0000DB170000}"/>
    <cellStyle name="Notas 3 2 4 2" xfId="6433" xr:uid="{00000000-0005-0000-0000-0000DC170000}"/>
    <cellStyle name="Notas 3 2 4 2 2" xfId="6434" xr:uid="{00000000-0005-0000-0000-0000DD170000}"/>
    <cellStyle name="Notas 3 2 4 2 2 2" xfId="6435" xr:uid="{00000000-0005-0000-0000-0000DE170000}"/>
    <cellStyle name="Notas 3 2 4 2 2 3" xfId="6436" xr:uid="{00000000-0005-0000-0000-0000DF170000}"/>
    <cellStyle name="Notas 3 2 4 2 3" xfId="6437" xr:uid="{00000000-0005-0000-0000-0000E0170000}"/>
    <cellStyle name="Notas 3 2 4 2 4" xfId="6438" xr:uid="{00000000-0005-0000-0000-0000E1170000}"/>
    <cellStyle name="Notas 3 2 4 3" xfId="6439" xr:uid="{00000000-0005-0000-0000-0000E2170000}"/>
    <cellStyle name="Notas 3 2 4 3 2" xfId="6440" xr:uid="{00000000-0005-0000-0000-0000E3170000}"/>
    <cellStyle name="Notas 3 2 4 3 2 2" xfId="6441" xr:uid="{00000000-0005-0000-0000-0000E4170000}"/>
    <cellStyle name="Notas 3 2 4 3 2 3" xfId="6442" xr:uid="{00000000-0005-0000-0000-0000E5170000}"/>
    <cellStyle name="Notas 3 2 4 3 3" xfId="6443" xr:uid="{00000000-0005-0000-0000-0000E6170000}"/>
    <cellStyle name="Notas 3 2 4 3 4" xfId="6444" xr:uid="{00000000-0005-0000-0000-0000E7170000}"/>
    <cellStyle name="Notas 3 2 4 4" xfId="6445" xr:uid="{00000000-0005-0000-0000-0000E8170000}"/>
    <cellStyle name="Notas 3 2 4 5" xfId="6446" xr:uid="{00000000-0005-0000-0000-0000E9170000}"/>
    <cellStyle name="Notas 3 2 4 6" xfId="6447" xr:uid="{00000000-0005-0000-0000-0000EA170000}"/>
    <cellStyle name="Notas 3 2 4 7" xfId="6448" xr:uid="{00000000-0005-0000-0000-0000EB170000}"/>
    <cellStyle name="Notas 3 2 4 8" xfId="6449" xr:uid="{00000000-0005-0000-0000-0000EC170000}"/>
    <cellStyle name="Notas 3 2 5" xfId="6450" xr:uid="{00000000-0005-0000-0000-0000ED170000}"/>
    <cellStyle name="Notas 3 2 5 2" xfId="6451" xr:uid="{00000000-0005-0000-0000-0000EE170000}"/>
    <cellStyle name="Notas 3 2 5 2 2" xfId="6452" xr:uid="{00000000-0005-0000-0000-0000EF170000}"/>
    <cellStyle name="Notas 3 2 5 2 2 2" xfId="6453" xr:uid="{00000000-0005-0000-0000-0000F0170000}"/>
    <cellStyle name="Notas 3 2 5 2 2 3" xfId="6454" xr:uid="{00000000-0005-0000-0000-0000F1170000}"/>
    <cellStyle name="Notas 3 2 5 2 3" xfId="6455" xr:uid="{00000000-0005-0000-0000-0000F2170000}"/>
    <cellStyle name="Notas 3 2 5 2 4" xfId="6456" xr:uid="{00000000-0005-0000-0000-0000F3170000}"/>
    <cellStyle name="Notas 3 2 5 3" xfId="6457" xr:uid="{00000000-0005-0000-0000-0000F4170000}"/>
    <cellStyle name="Notas 3 2 5 3 2" xfId="6458" xr:uid="{00000000-0005-0000-0000-0000F5170000}"/>
    <cellStyle name="Notas 3 2 5 3 2 2" xfId="6459" xr:uid="{00000000-0005-0000-0000-0000F6170000}"/>
    <cellStyle name="Notas 3 2 5 3 2 3" xfId="6460" xr:uid="{00000000-0005-0000-0000-0000F7170000}"/>
    <cellStyle name="Notas 3 2 5 3 3" xfId="6461" xr:uid="{00000000-0005-0000-0000-0000F8170000}"/>
    <cellStyle name="Notas 3 2 5 3 4" xfId="6462" xr:uid="{00000000-0005-0000-0000-0000F9170000}"/>
    <cellStyle name="Notas 3 2 5 4" xfId="6463" xr:uid="{00000000-0005-0000-0000-0000FA170000}"/>
    <cellStyle name="Notas 3 2 5 5" xfId="6464" xr:uid="{00000000-0005-0000-0000-0000FB170000}"/>
    <cellStyle name="Notas 3 2 5 6" xfId="6465" xr:uid="{00000000-0005-0000-0000-0000FC170000}"/>
    <cellStyle name="Notas 3 2 5 7" xfId="6466" xr:uid="{00000000-0005-0000-0000-0000FD170000}"/>
    <cellStyle name="Notas 3 2 5 8" xfId="6467" xr:uid="{00000000-0005-0000-0000-0000FE170000}"/>
    <cellStyle name="Notas 3 2 6" xfId="6468" xr:uid="{00000000-0005-0000-0000-0000FF170000}"/>
    <cellStyle name="Notas 3 2 6 2" xfId="6469" xr:uid="{00000000-0005-0000-0000-000000180000}"/>
    <cellStyle name="Notas 3 2 6 2 2" xfId="6470" xr:uid="{00000000-0005-0000-0000-000001180000}"/>
    <cellStyle name="Notas 3 2 6 2 2 2" xfId="6471" xr:uid="{00000000-0005-0000-0000-000002180000}"/>
    <cellStyle name="Notas 3 2 6 2 2 3" xfId="6472" xr:uid="{00000000-0005-0000-0000-000003180000}"/>
    <cellStyle name="Notas 3 2 6 2 3" xfId="6473" xr:uid="{00000000-0005-0000-0000-000004180000}"/>
    <cellStyle name="Notas 3 2 6 2 4" xfId="6474" xr:uid="{00000000-0005-0000-0000-000005180000}"/>
    <cellStyle name="Notas 3 2 6 3" xfId="6475" xr:uid="{00000000-0005-0000-0000-000006180000}"/>
    <cellStyle name="Notas 3 2 6 3 2" xfId="6476" xr:uid="{00000000-0005-0000-0000-000007180000}"/>
    <cellStyle name="Notas 3 2 6 3 2 2" xfId="6477" xr:uid="{00000000-0005-0000-0000-000008180000}"/>
    <cellStyle name="Notas 3 2 6 3 2 3" xfId="6478" xr:uid="{00000000-0005-0000-0000-000009180000}"/>
    <cellStyle name="Notas 3 2 6 3 3" xfId="6479" xr:uid="{00000000-0005-0000-0000-00000A180000}"/>
    <cellStyle name="Notas 3 2 6 3 4" xfId="6480" xr:uid="{00000000-0005-0000-0000-00000B180000}"/>
    <cellStyle name="Notas 3 2 6 4" xfId="6481" xr:uid="{00000000-0005-0000-0000-00000C180000}"/>
    <cellStyle name="Notas 3 2 6 5" xfId="6482" xr:uid="{00000000-0005-0000-0000-00000D180000}"/>
    <cellStyle name="Notas 3 2 6 6" xfId="6483" xr:uid="{00000000-0005-0000-0000-00000E180000}"/>
    <cellStyle name="Notas 3 2 6 7" xfId="6484" xr:uid="{00000000-0005-0000-0000-00000F180000}"/>
    <cellStyle name="Notas 3 2 6 8" xfId="6485" xr:uid="{00000000-0005-0000-0000-000010180000}"/>
    <cellStyle name="Notas 3 2 7" xfId="6486" xr:uid="{00000000-0005-0000-0000-000011180000}"/>
    <cellStyle name="Notas 3 2 7 2" xfId="6487" xr:uid="{00000000-0005-0000-0000-000012180000}"/>
    <cellStyle name="Notas 3 2 7 2 2" xfId="6488" xr:uid="{00000000-0005-0000-0000-000013180000}"/>
    <cellStyle name="Notas 3 2 7 2 2 2" xfId="6489" xr:uid="{00000000-0005-0000-0000-000014180000}"/>
    <cellStyle name="Notas 3 2 7 2 2 3" xfId="6490" xr:uid="{00000000-0005-0000-0000-000015180000}"/>
    <cellStyle name="Notas 3 2 7 2 3" xfId="6491" xr:uid="{00000000-0005-0000-0000-000016180000}"/>
    <cellStyle name="Notas 3 2 7 2 4" xfId="6492" xr:uid="{00000000-0005-0000-0000-000017180000}"/>
    <cellStyle name="Notas 3 2 7 3" xfId="6493" xr:uid="{00000000-0005-0000-0000-000018180000}"/>
    <cellStyle name="Notas 3 2 7 3 2" xfId="6494" xr:uid="{00000000-0005-0000-0000-000019180000}"/>
    <cellStyle name="Notas 3 2 7 3 2 2" xfId="6495" xr:uid="{00000000-0005-0000-0000-00001A180000}"/>
    <cellStyle name="Notas 3 2 7 3 2 3" xfId="6496" xr:uid="{00000000-0005-0000-0000-00001B180000}"/>
    <cellStyle name="Notas 3 2 7 3 3" xfId="6497" xr:uid="{00000000-0005-0000-0000-00001C180000}"/>
    <cellStyle name="Notas 3 2 7 3 4" xfId="6498" xr:uid="{00000000-0005-0000-0000-00001D180000}"/>
    <cellStyle name="Notas 3 2 7 4" xfId="6499" xr:uid="{00000000-0005-0000-0000-00001E180000}"/>
    <cellStyle name="Notas 3 2 7 5" xfId="6500" xr:uid="{00000000-0005-0000-0000-00001F180000}"/>
    <cellStyle name="Notas 3 2 7 6" xfId="6501" xr:uid="{00000000-0005-0000-0000-000020180000}"/>
    <cellStyle name="Notas 3 2 7 7" xfId="6502" xr:uid="{00000000-0005-0000-0000-000021180000}"/>
    <cellStyle name="Notas 3 2 7 8" xfId="6503" xr:uid="{00000000-0005-0000-0000-000022180000}"/>
    <cellStyle name="Notas 3 2 8" xfId="6504" xr:uid="{00000000-0005-0000-0000-000023180000}"/>
    <cellStyle name="Notas 3 2 8 2" xfId="6505" xr:uid="{00000000-0005-0000-0000-000024180000}"/>
    <cellStyle name="Notas 3 2 8 2 2" xfId="6506" xr:uid="{00000000-0005-0000-0000-000025180000}"/>
    <cellStyle name="Notas 3 2 8 2 2 2" xfId="6507" xr:uid="{00000000-0005-0000-0000-000026180000}"/>
    <cellStyle name="Notas 3 2 8 2 2 3" xfId="6508" xr:uid="{00000000-0005-0000-0000-000027180000}"/>
    <cellStyle name="Notas 3 2 8 2 3" xfId="6509" xr:uid="{00000000-0005-0000-0000-000028180000}"/>
    <cellStyle name="Notas 3 2 8 2 4" xfId="6510" xr:uid="{00000000-0005-0000-0000-000029180000}"/>
    <cellStyle name="Notas 3 2 8 3" xfId="6511" xr:uid="{00000000-0005-0000-0000-00002A180000}"/>
    <cellStyle name="Notas 3 2 8 3 2" xfId="6512" xr:uid="{00000000-0005-0000-0000-00002B180000}"/>
    <cellStyle name="Notas 3 2 8 3 2 2" xfId="6513" xr:uid="{00000000-0005-0000-0000-00002C180000}"/>
    <cellStyle name="Notas 3 2 8 3 2 3" xfId="6514" xr:uid="{00000000-0005-0000-0000-00002D180000}"/>
    <cellStyle name="Notas 3 2 8 3 3" xfId="6515" xr:uid="{00000000-0005-0000-0000-00002E180000}"/>
    <cellStyle name="Notas 3 2 8 3 4" xfId="6516" xr:uid="{00000000-0005-0000-0000-00002F180000}"/>
    <cellStyle name="Notas 3 2 8 4" xfId="6517" xr:uid="{00000000-0005-0000-0000-000030180000}"/>
    <cellStyle name="Notas 3 2 8 5" xfId="6518" xr:uid="{00000000-0005-0000-0000-000031180000}"/>
    <cellStyle name="Notas 3 2 8 6" xfId="6519" xr:uid="{00000000-0005-0000-0000-000032180000}"/>
    <cellStyle name="Notas 3 2 8 7" xfId="6520" xr:uid="{00000000-0005-0000-0000-000033180000}"/>
    <cellStyle name="Notas 3 2 8 8" xfId="6521" xr:uid="{00000000-0005-0000-0000-000034180000}"/>
    <cellStyle name="Notas 3 2 9" xfId="6522" xr:uid="{00000000-0005-0000-0000-000035180000}"/>
    <cellStyle name="Notas 3 2 9 2" xfId="6523" xr:uid="{00000000-0005-0000-0000-000036180000}"/>
    <cellStyle name="Notas 3 2 9 2 2" xfId="6524" xr:uid="{00000000-0005-0000-0000-000037180000}"/>
    <cellStyle name="Notas 3 2 9 2 2 2" xfId="6525" xr:uid="{00000000-0005-0000-0000-000038180000}"/>
    <cellStyle name="Notas 3 2 9 2 2 3" xfId="6526" xr:uid="{00000000-0005-0000-0000-000039180000}"/>
    <cellStyle name="Notas 3 2 9 2 3" xfId="6527" xr:uid="{00000000-0005-0000-0000-00003A180000}"/>
    <cellStyle name="Notas 3 2 9 2 4" xfId="6528" xr:uid="{00000000-0005-0000-0000-00003B180000}"/>
    <cellStyle name="Notas 3 2 9 3" xfId="6529" xr:uid="{00000000-0005-0000-0000-00003C180000}"/>
    <cellStyle name="Notas 3 2 9 3 2" xfId="6530" xr:uid="{00000000-0005-0000-0000-00003D180000}"/>
    <cellStyle name="Notas 3 2 9 3 2 2" xfId="6531" xr:uid="{00000000-0005-0000-0000-00003E180000}"/>
    <cellStyle name="Notas 3 2 9 3 2 3" xfId="6532" xr:uid="{00000000-0005-0000-0000-00003F180000}"/>
    <cellStyle name="Notas 3 2 9 3 3" xfId="6533" xr:uid="{00000000-0005-0000-0000-000040180000}"/>
    <cellStyle name="Notas 3 2 9 3 4" xfId="6534" xr:uid="{00000000-0005-0000-0000-000041180000}"/>
    <cellStyle name="Notas 3 2 9 4" xfId="6535" xr:uid="{00000000-0005-0000-0000-000042180000}"/>
    <cellStyle name="Notas 3 2 9 5" xfId="6536" xr:uid="{00000000-0005-0000-0000-000043180000}"/>
    <cellStyle name="Notas 3 2 9 6" xfId="6537" xr:uid="{00000000-0005-0000-0000-000044180000}"/>
    <cellStyle name="Notas 3 2 9 7" xfId="6538" xr:uid="{00000000-0005-0000-0000-000045180000}"/>
    <cellStyle name="Notas 3 2 9 8" xfId="6539" xr:uid="{00000000-0005-0000-0000-000046180000}"/>
    <cellStyle name="Notas 3 20" xfId="6540" xr:uid="{00000000-0005-0000-0000-000047180000}"/>
    <cellStyle name="Notas 3 20 2" xfId="6541" xr:uid="{00000000-0005-0000-0000-000048180000}"/>
    <cellStyle name="Notas 3 20 3" xfId="6542" xr:uid="{00000000-0005-0000-0000-000049180000}"/>
    <cellStyle name="Notas 3 21" xfId="6543" xr:uid="{00000000-0005-0000-0000-00004A180000}"/>
    <cellStyle name="Notas 3 22" xfId="6544" xr:uid="{00000000-0005-0000-0000-00004B180000}"/>
    <cellStyle name="Notas 3 23" xfId="6545" xr:uid="{00000000-0005-0000-0000-00004C180000}"/>
    <cellStyle name="Notas 3 24" xfId="6546" xr:uid="{00000000-0005-0000-0000-00004D180000}"/>
    <cellStyle name="Notas 3 3" xfId="1087" xr:uid="{00000000-0005-0000-0000-00004E180000}"/>
    <cellStyle name="Notas 3 3 2" xfId="6547" xr:uid="{00000000-0005-0000-0000-00004F180000}"/>
    <cellStyle name="Notas 3 3 2 2" xfId="6548" xr:uid="{00000000-0005-0000-0000-000050180000}"/>
    <cellStyle name="Notas 3 3 2 2 2" xfId="6549" xr:uid="{00000000-0005-0000-0000-000051180000}"/>
    <cellStyle name="Notas 3 3 2 2 3" xfId="6550" xr:uid="{00000000-0005-0000-0000-000052180000}"/>
    <cellStyle name="Notas 3 3 2 3" xfId="6551" xr:uid="{00000000-0005-0000-0000-000053180000}"/>
    <cellStyle name="Notas 3 3 2 4" xfId="6552" xr:uid="{00000000-0005-0000-0000-000054180000}"/>
    <cellStyle name="Notas 3 3 3" xfId="6553" xr:uid="{00000000-0005-0000-0000-000055180000}"/>
    <cellStyle name="Notas 3 3 3 2" xfId="6554" xr:uid="{00000000-0005-0000-0000-000056180000}"/>
    <cellStyle name="Notas 3 3 3 2 2" xfId="6555" xr:uid="{00000000-0005-0000-0000-000057180000}"/>
    <cellStyle name="Notas 3 3 3 2 3" xfId="6556" xr:uid="{00000000-0005-0000-0000-000058180000}"/>
    <cellStyle name="Notas 3 3 3 3" xfId="6557" xr:uid="{00000000-0005-0000-0000-000059180000}"/>
    <cellStyle name="Notas 3 3 3 4" xfId="6558" xr:uid="{00000000-0005-0000-0000-00005A180000}"/>
    <cellStyle name="Notas 3 3 4" xfId="6559" xr:uid="{00000000-0005-0000-0000-00005B180000}"/>
    <cellStyle name="Notas 3 3 5" xfId="6560" xr:uid="{00000000-0005-0000-0000-00005C180000}"/>
    <cellStyle name="Notas 3 3 6" xfId="6561" xr:uid="{00000000-0005-0000-0000-00005D180000}"/>
    <cellStyle name="Notas 3 3 7" xfId="6562" xr:uid="{00000000-0005-0000-0000-00005E180000}"/>
    <cellStyle name="Notas 3 3 8" xfId="6563" xr:uid="{00000000-0005-0000-0000-00005F180000}"/>
    <cellStyle name="Notas 3 4" xfId="6564" xr:uid="{00000000-0005-0000-0000-000060180000}"/>
    <cellStyle name="Notas 3 4 2" xfId="6565" xr:uid="{00000000-0005-0000-0000-000061180000}"/>
    <cellStyle name="Notas 3 4 2 2" xfId="6566" xr:uid="{00000000-0005-0000-0000-000062180000}"/>
    <cellStyle name="Notas 3 4 2 2 2" xfId="6567" xr:uid="{00000000-0005-0000-0000-000063180000}"/>
    <cellStyle name="Notas 3 4 2 2 3" xfId="6568" xr:uid="{00000000-0005-0000-0000-000064180000}"/>
    <cellStyle name="Notas 3 4 2 3" xfId="6569" xr:uid="{00000000-0005-0000-0000-000065180000}"/>
    <cellStyle name="Notas 3 4 2 4" xfId="6570" xr:uid="{00000000-0005-0000-0000-000066180000}"/>
    <cellStyle name="Notas 3 4 3" xfId="6571" xr:uid="{00000000-0005-0000-0000-000067180000}"/>
    <cellStyle name="Notas 3 4 3 2" xfId="6572" xr:uid="{00000000-0005-0000-0000-000068180000}"/>
    <cellStyle name="Notas 3 4 3 2 2" xfId="6573" xr:uid="{00000000-0005-0000-0000-000069180000}"/>
    <cellStyle name="Notas 3 4 3 2 3" xfId="6574" xr:uid="{00000000-0005-0000-0000-00006A180000}"/>
    <cellStyle name="Notas 3 4 3 3" xfId="6575" xr:uid="{00000000-0005-0000-0000-00006B180000}"/>
    <cellStyle name="Notas 3 4 3 4" xfId="6576" xr:uid="{00000000-0005-0000-0000-00006C180000}"/>
    <cellStyle name="Notas 3 4 4" xfId="6577" xr:uid="{00000000-0005-0000-0000-00006D180000}"/>
    <cellStyle name="Notas 3 4 5" xfId="6578" xr:uid="{00000000-0005-0000-0000-00006E180000}"/>
    <cellStyle name="Notas 3 4 6" xfId="6579" xr:uid="{00000000-0005-0000-0000-00006F180000}"/>
    <cellStyle name="Notas 3 4 7" xfId="6580" xr:uid="{00000000-0005-0000-0000-000070180000}"/>
    <cellStyle name="Notas 3 4 8" xfId="6581" xr:uid="{00000000-0005-0000-0000-000071180000}"/>
    <cellStyle name="Notas 3 5" xfId="6582" xr:uid="{00000000-0005-0000-0000-000072180000}"/>
    <cellStyle name="Notas 3 5 2" xfId="6583" xr:uid="{00000000-0005-0000-0000-000073180000}"/>
    <cellStyle name="Notas 3 5 2 2" xfId="6584" xr:uid="{00000000-0005-0000-0000-000074180000}"/>
    <cellStyle name="Notas 3 5 2 2 2" xfId="6585" xr:uid="{00000000-0005-0000-0000-000075180000}"/>
    <cellStyle name="Notas 3 5 2 2 3" xfId="6586" xr:uid="{00000000-0005-0000-0000-000076180000}"/>
    <cellStyle name="Notas 3 5 2 3" xfId="6587" xr:uid="{00000000-0005-0000-0000-000077180000}"/>
    <cellStyle name="Notas 3 5 2 4" xfId="6588" xr:uid="{00000000-0005-0000-0000-000078180000}"/>
    <cellStyle name="Notas 3 5 3" xfId="6589" xr:uid="{00000000-0005-0000-0000-000079180000}"/>
    <cellStyle name="Notas 3 5 3 2" xfId="6590" xr:uid="{00000000-0005-0000-0000-00007A180000}"/>
    <cellStyle name="Notas 3 5 3 2 2" xfId="6591" xr:uid="{00000000-0005-0000-0000-00007B180000}"/>
    <cellStyle name="Notas 3 5 3 2 3" xfId="6592" xr:uid="{00000000-0005-0000-0000-00007C180000}"/>
    <cellStyle name="Notas 3 5 3 3" xfId="6593" xr:uid="{00000000-0005-0000-0000-00007D180000}"/>
    <cellStyle name="Notas 3 5 3 4" xfId="6594" xr:uid="{00000000-0005-0000-0000-00007E180000}"/>
    <cellStyle name="Notas 3 5 4" xfId="6595" xr:uid="{00000000-0005-0000-0000-00007F180000}"/>
    <cellStyle name="Notas 3 5 5" xfId="6596" xr:uid="{00000000-0005-0000-0000-000080180000}"/>
    <cellStyle name="Notas 3 5 6" xfId="6597" xr:uid="{00000000-0005-0000-0000-000081180000}"/>
    <cellStyle name="Notas 3 5 7" xfId="6598" xr:uid="{00000000-0005-0000-0000-000082180000}"/>
    <cellStyle name="Notas 3 5 8" xfId="6599" xr:uid="{00000000-0005-0000-0000-000083180000}"/>
    <cellStyle name="Notas 3 6" xfId="6600" xr:uid="{00000000-0005-0000-0000-000084180000}"/>
    <cellStyle name="Notas 3 6 2" xfId="6601" xr:uid="{00000000-0005-0000-0000-000085180000}"/>
    <cellStyle name="Notas 3 6 2 2" xfId="6602" xr:uid="{00000000-0005-0000-0000-000086180000}"/>
    <cellStyle name="Notas 3 6 2 2 2" xfId="6603" xr:uid="{00000000-0005-0000-0000-000087180000}"/>
    <cellStyle name="Notas 3 6 2 2 3" xfId="6604" xr:uid="{00000000-0005-0000-0000-000088180000}"/>
    <cellStyle name="Notas 3 6 2 3" xfId="6605" xr:uid="{00000000-0005-0000-0000-000089180000}"/>
    <cellStyle name="Notas 3 6 2 4" xfId="6606" xr:uid="{00000000-0005-0000-0000-00008A180000}"/>
    <cellStyle name="Notas 3 6 3" xfId="6607" xr:uid="{00000000-0005-0000-0000-00008B180000}"/>
    <cellStyle name="Notas 3 6 3 2" xfId="6608" xr:uid="{00000000-0005-0000-0000-00008C180000}"/>
    <cellStyle name="Notas 3 6 3 2 2" xfId="6609" xr:uid="{00000000-0005-0000-0000-00008D180000}"/>
    <cellStyle name="Notas 3 6 3 2 3" xfId="6610" xr:uid="{00000000-0005-0000-0000-00008E180000}"/>
    <cellStyle name="Notas 3 6 3 3" xfId="6611" xr:uid="{00000000-0005-0000-0000-00008F180000}"/>
    <cellStyle name="Notas 3 6 3 4" xfId="6612" xr:uid="{00000000-0005-0000-0000-000090180000}"/>
    <cellStyle name="Notas 3 6 4" xfId="6613" xr:uid="{00000000-0005-0000-0000-000091180000}"/>
    <cellStyle name="Notas 3 6 5" xfId="6614" xr:uid="{00000000-0005-0000-0000-000092180000}"/>
    <cellStyle name="Notas 3 6 6" xfId="6615" xr:uid="{00000000-0005-0000-0000-000093180000}"/>
    <cellStyle name="Notas 3 6 7" xfId="6616" xr:uid="{00000000-0005-0000-0000-000094180000}"/>
    <cellStyle name="Notas 3 6 8" xfId="6617" xr:uid="{00000000-0005-0000-0000-000095180000}"/>
    <cellStyle name="Notas 3 7" xfId="6618" xr:uid="{00000000-0005-0000-0000-000096180000}"/>
    <cellStyle name="Notas 3 7 2" xfId="6619" xr:uid="{00000000-0005-0000-0000-000097180000}"/>
    <cellStyle name="Notas 3 7 2 2" xfId="6620" xr:uid="{00000000-0005-0000-0000-000098180000}"/>
    <cellStyle name="Notas 3 7 2 2 2" xfId="6621" xr:uid="{00000000-0005-0000-0000-000099180000}"/>
    <cellStyle name="Notas 3 7 2 2 3" xfId="6622" xr:uid="{00000000-0005-0000-0000-00009A180000}"/>
    <cellStyle name="Notas 3 7 2 3" xfId="6623" xr:uid="{00000000-0005-0000-0000-00009B180000}"/>
    <cellStyle name="Notas 3 7 2 4" xfId="6624" xr:uid="{00000000-0005-0000-0000-00009C180000}"/>
    <cellStyle name="Notas 3 7 3" xfId="6625" xr:uid="{00000000-0005-0000-0000-00009D180000}"/>
    <cellStyle name="Notas 3 7 3 2" xfId="6626" xr:uid="{00000000-0005-0000-0000-00009E180000}"/>
    <cellStyle name="Notas 3 7 3 2 2" xfId="6627" xr:uid="{00000000-0005-0000-0000-00009F180000}"/>
    <cellStyle name="Notas 3 7 3 2 3" xfId="6628" xr:uid="{00000000-0005-0000-0000-0000A0180000}"/>
    <cellStyle name="Notas 3 7 3 3" xfId="6629" xr:uid="{00000000-0005-0000-0000-0000A1180000}"/>
    <cellStyle name="Notas 3 7 3 4" xfId="6630" xr:uid="{00000000-0005-0000-0000-0000A2180000}"/>
    <cellStyle name="Notas 3 7 4" xfId="6631" xr:uid="{00000000-0005-0000-0000-0000A3180000}"/>
    <cellStyle name="Notas 3 7 5" xfId="6632" xr:uid="{00000000-0005-0000-0000-0000A4180000}"/>
    <cellStyle name="Notas 3 7 6" xfId="6633" xr:uid="{00000000-0005-0000-0000-0000A5180000}"/>
    <cellStyle name="Notas 3 7 7" xfId="6634" xr:uid="{00000000-0005-0000-0000-0000A6180000}"/>
    <cellStyle name="Notas 3 7 8" xfId="6635" xr:uid="{00000000-0005-0000-0000-0000A7180000}"/>
    <cellStyle name="Notas 3 8" xfId="6636" xr:uid="{00000000-0005-0000-0000-0000A8180000}"/>
    <cellStyle name="Notas 3 8 2" xfId="6637" xr:uid="{00000000-0005-0000-0000-0000A9180000}"/>
    <cellStyle name="Notas 3 8 2 2" xfId="6638" xr:uid="{00000000-0005-0000-0000-0000AA180000}"/>
    <cellStyle name="Notas 3 8 2 2 2" xfId="6639" xr:uid="{00000000-0005-0000-0000-0000AB180000}"/>
    <cellStyle name="Notas 3 8 2 2 3" xfId="6640" xr:uid="{00000000-0005-0000-0000-0000AC180000}"/>
    <cellStyle name="Notas 3 8 2 3" xfId="6641" xr:uid="{00000000-0005-0000-0000-0000AD180000}"/>
    <cellStyle name="Notas 3 8 2 4" xfId="6642" xr:uid="{00000000-0005-0000-0000-0000AE180000}"/>
    <cellStyle name="Notas 3 8 3" xfId="6643" xr:uid="{00000000-0005-0000-0000-0000AF180000}"/>
    <cellStyle name="Notas 3 8 3 2" xfId="6644" xr:uid="{00000000-0005-0000-0000-0000B0180000}"/>
    <cellStyle name="Notas 3 8 3 2 2" xfId="6645" xr:uid="{00000000-0005-0000-0000-0000B1180000}"/>
    <cellStyle name="Notas 3 8 3 2 3" xfId="6646" xr:uid="{00000000-0005-0000-0000-0000B2180000}"/>
    <cellStyle name="Notas 3 8 3 3" xfId="6647" xr:uid="{00000000-0005-0000-0000-0000B3180000}"/>
    <cellStyle name="Notas 3 8 3 4" xfId="6648" xr:uid="{00000000-0005-0000-0000-0000B4180000}"/>
    <cellStyle name="Notas 3 8 4" xfId="6649" xr:uid="{00000000-0005-0000-0000-0000B5180000}"/>
    <cellStyle name="Notas 3 8 5" xfId="6650" xr:uid="{00000000-0005-0000-0000-0000B6180000}"/>
    <cellStyle name="Notas 3 8 6" xfId="6651" xr:uid="{00000000-0005-0000-0000-0000B7180000}"/>
    <cellStyle name="Notas 3 8 7" xfId="6652" xr:uid="{00000000-0005-0000-0000-0000B8180000}"/>
    <cellStyle name="Notas 3 8 8" xfId="6653" xr:uid="{00000000-0005-0000-0000-0000B9180000}"/>
    <cellStyle name="Notas 3 9" xfId="6654" xr:uid="{00000000-0005-0000-0000-0000BA180000}"/>
    <cellStyle name="Notas 3 9 2" xfId="6655" xr:uid="{00000000-0005-0000-0000-0000BB180000}"/>
    <cellStyle name="Notas 3 9 2 2" xfId="6656" xr:uid="{00000000-0005-0000-0000-0000BC180000}"/>
    <cellStyle name="Notas 3 9 2 2 2" xfId="6657" xr:uid="{00000000-0005-0000-0000-0000BD180000}"/>
    <cellStyle name="Notas 3 9 2 2 3" xfId="6658" xr:uid="{00000000-0005-0000-0000-0000BE180000}"/>
    <cellStyle name="Notas 3 9 2 3" xfId="6659" xr:uid="{00000000-0005-0000-0000-0000BF180000}"/>
    <cellStyle name="Notas 3 9 2 4" xfId="6660" xr:uid="{00000000-0005-0000-0000-0000C0180000}"/>
    <cellStyle name="Notas 3 9 3" xfId="6661" xr:uid="{00000000-0005-0000-0000-0000C1180000}"/>
    <cellStyle name="Notas 3 9 3 2" xfId="6662" xr:uid="{00000000-0005-0000-0000-0000C2180000}"/>
    <cellStyle name="Notas 3 9 3 2 2" xfId="6663" xr:uid="{00000000-0005-0000-0000-0000C3180000}"/>
    <cellStyle name="Notas 3 9 3 2 3" xfId="6664" xr:uid="{00000000-0005-0000-0000-0000C4180000}"/>
    <cellStyle name="Notas 3 9 3 3" xfId="6665" xr:uid="{00000000-0005-0000-0000-0000C5180000}"/>
    <cellStyle name="Notas 3 9 3 4" xfId="6666" xr:uid="{00000000-0005-0000-0000-0000C6180000}"/>
    <cellStyle name="Notas 3 9 4" xfId="6667" xr:uid="{00000000-0005-0000-0000-0000C7180000}"/>
    <cellStyle name="Notas 3 9 5" xfId="6668" xr:uid="{00000000-0005-0000-0000-0000C8180000}"/>
    <cellStyle name="Notas 3 9 6" xfId="6669" xr:uid="{00000000-0005-0000-0000-0000C9180000}"/>
    <cellStyle name="Notas 3 9 7" xfId="6670" xr:uid="{00000000-0005-0000-0000-0000CA180000}"/>
    <cellStyle name="Notas 3 9 8" xfId="6671" xr:uid="{00000000-0005-0000-0000-0000CB180000}"/>
    <cellStyle name="Notas 30" xfId="1088" xr:uid="{00000000-0005-0000-0000-0000CC180000}"/>
    <cellStyle name="Notas 31" xfId="1089" xr:uid="{00000000-0005-0000-0000-0000CD180000}"/>
    <cellStyle name="Notas 32" xfId="1090" xr:uid="{00000000-0005-0000-0000-0000CE180000}"/>
    <cellStyle name="Notas 33" xfId="1091" xr:uid="{00000000-0005-0000-0000-0000CF180000}"/>
    <cellStyle name="Notas 34" xfId="1092" xr:uid="{00000000-0005-0000-0000-0000D0180000}"/>
    <cellStyle name="Notas 35" xfId="1093" xr:uid="{00000000-0005-0000-0000-0000D1180000}"/>
    <cellStyle name="Notas 36" xfId="1094" xr:uid="{00000000-0005-0000-0000-0000D2180000}"/>
    <cellStyle name="Notas 37" xfId="1095" xr:uid="{00000000-0005-0000-0000-0000D3180000}"/>
    <cellStyle name="Notas 38" xfId="1096" xr:uid="{00000000-0005-0000-0000-0000D4180000}"/>
    <cellStyle name="Notas 39" xfId="1097" xr:uid="{00000000-0005-0000-0000-0000D5180000}"/>
    <cellStyle name="Notas 4" xfId="1098" xr:uid="{00000000-0005-0000-0000-0000D6180000}"/>
    <cellStyle name="Notas 40" xfId="1099" xr:uid="{00000000-0005-0000-0000-0000D7180000}"/>
    <cellStyle name="Notas 41" xfId="1100" xr:uid="{00000000-0005-0000-0000-0000D8180000}"/>
    <cellStyle name="Notas 42" xfId="1101" xr:uid="{00000000-0005-0000-0000-0000D9180000}"/>
    <cellStyle name="Notas 43" xfId="1102" xr:uid="{00000000-0005-0000-0000-0000DA180000}"/>
    <cellStyle name="Notas 44" xfId="1103" xr:uid="{00000000-0005-0000-0000-0000DB180000}"/>
    <cellStyle name="Notas 45" xfId="1104" xr:uid="{00000000-0005-0000-0000-0000DC180000}"/>
    <cellStyle name="Notas 46" xfId="1105" xr:uid="{00000000-0005-0000-0000-0000DD180000}"/>
    <cellStyle name="Notas 47" xfId="1106" xr:uid="{00000000-0005-0000-0000-0000DE180000}"/>
    <cellStyle name="Notas 48" xfId="1107" xr:uid="{00000000-0005-0000-0000-0000DF180000}"/>
    <cellStyle name="Notas 49" xfId="1108" xr:uid="{00000000-0005-0000-0000-0000E0180000}"/>
    <cellStyle name="Notas 5" xfId="1109" xr:uid="{00000000-0005-0000-0000-0000E1180000}"/>
    <cellStyle name="Notas 50" xfId="1110" xr:uid="{00000000-0005-0000-0000-0000E2180000}"/>
    <cellStyle name="Notas 51" xfId="1111" xr:uid="{00000000-0005-0000-0000-0000E3180000}"/>
    <cellStyle name="Notas 52" xfId="1112" xr:uid="{00000000-0005-0000-0000-0000E4180000}"/>
    <cellStyle name="Notas 53" xfId="1320" xr:uid="{00000000-0005-0000-0000-0000E5180000}"/>
    <cellStyle name="Notas 53 2" xfId="1861" xr:uid="{00000000-0005-0000-0000-0000E6180000}"/>
    <cellStyle name="Notas 54" xfId="1427" xr:uid="{00000000-0005-0000-0000-0000E7180000}"/>
    <cellStyle name="Notas 6" xfId="1113" xr:uid="{00000000-0005-0000-0000-0000E8180000}"/>
    <cellStyle name="Notas 7" xfId="1114" xr:uid="{00000000-0005-0000-0000-0000E9180000}"/>
    <cellStyle name="Notas 8" xfId="1115" xr:uid="{00000000-0005-0000-0000-0000EA180000}"/>
    <cellStyle name="Notas 9" xfId="1116" xr:uid="{00000000-0005-0000-0000-0000EB180000}"/>
    <cellStyle name="Note" xfId="528" xr:uid="{00000000-0005-0000-0000-0000EC180000}"/>
    <cellStyle name="Note 10" xfId="6672" xr:uid="{00000000-0005-0000-0000-0000ED180000}"/>
    <cellStyle name="Note 10 2" xfId="6673" xr:uid="{00000000-0005-0000-0000-0000EE180000}"/>
    <cellStyle name="Note 10 2 2" xfId="6674" xr:uid="{00000000-0005-0000-0000-0000EF180000}"/>
    <cellStyle name="Note 10 2 2 2" xfId="6675" xr:uid="{00000000-0005-0000-0000-0000F0180000}"/>
    <cellStyle name="Note 10 2 2 3" xfId="6676" xr:uid="{00000000-0005-0000-0000-0000F1180000}"/>
    <cellStyle name="Note 10 2 3" xfId="6677" xr:uid="{00000000-0005-0000-0000-0000F2180000}"/>
    <cellStyle name="Note 10 2 4" xfId="6678" xr:uid="{00000000-0005-0000-0000-0000F3180000}"/>
    <cellStyle name="Note 10 3" xfId="6679" xr:uid="{00000000-0005-0000-0000-0000F4180000}"/>
    <cellStyle name="Note 10 3 2" xfId="6680" xr:uid="{00000000-0005-0000-0000-0000F5180000}"/>
    <cellStyle name="Note 10 3 2 2" xfId="6681" xr:uid="{00000000-0005-0000-0000-0000F6180000}"/>
    <cellStyle name="Note 10 3 2 3" xfId="6682" xr:uid="{00000000-0005-0000-0000-0000F7180000}"/>
    <cellStyle name="Note 10 3 3" xfId="6683" xr:uid="{00000000-0005-0000-0000-0000F8180000}"/>
    <cellStyle name="Note 10 3 4" xfId="6684" xr:uid="{00000000-0005-0000-0000-0000F9180000}"/>
    <cellStyle name="Note 10 4" xfId="6685" xr:uid="{00000000-0005-0000-0000-0000FA180000}"/>
    <cellStyle name="Note 10 5" xfId="6686" xr:uid="{00000000-0005-0000-0000-0000FB180000}"/>
    <cellStyle name="Note 10 6" xfId="6687" xr:uid="{00000000-0005-0000-0000-0000FC180000}"/>
    <cellStyle name="Note 10 7" xfId="6688" xr:uid="{00000000-0005-0000-0000-0000FD180000}"/>
    <cellStyle name="Note 10 8" xfId="6689" xr:uid="{00000000-0005-0000-0000-0000FE180000}"/>
    <cellStyle name="Note 11" xfId="6690" xr:uid="{00000000-0005-0000-0000-0000FF180000}"/>
    <cellStyle name="Note 11 2" xfId="6691" xr:uid="{00000000-0005-0000-0000-000000190000}"/>
    <cellStyle name="Note 11 2 2" xfId="6692" xr:uid="{00000000-0005-0000-0000-000001190000}"/>
    <cellStyle name="Note 11 2 2 2" xfId="6693" xr:uid="{00000000-0005-0000-0000-000002190000}"/>
    <cellStyle name="Note 11 2 2 3" xfId="6694" xr:uid="{00000000-0005-0000-0000-000003190000}"/>
    <cellStyle name="Note 11 2 3" xfId="6695" xr:uid="{00000000-0005-0000-0000-000004190000}"/>
    <cellStyle name="Note 11 2 4" xfId="6696" xr:uid="{00000000-0005-0000-0000-000005190000}"/>
    <cellStyle name="Note 11 3" xfId="6697" xr:uid="{00000000-0005-0000-0000-000006190000}"/>
    <cellStyle name="Note 11 3 2" xfId="6698" xr:uid="{00000000-0005-0000-0000-000007190000}"/>
    <cellStyle name="Note 11 3 2 2" xfId="6699" xr:uid="{00000000-0005-0000-0000-000008190000}"/>
    <cellStyle name="Note 11 3 2 3" xfId="6700" xr:uid="{00000000-0005-0000-0000-000009190000}"/>
    <cellStyle name="Note 11 3 3" xfId="6701" xr:uid="{00000000-0005-0000-0000-00000A190000}"/>
    <cellStyle name="Note 11 3 4" xfId="6702" xr:uid="{00000000-0005-0000-0000-00000B190000}"/>
    <cellStyle name="Note 11 4" xfId="6703" xr:uid="{00000000-0005-0000-0000-00000C190000}"/>
    <cellStyle name="Note 11 5" xfId="6704" xr:uid="{00000000-0005-0000-0000-00000D190000}"/>
    <cellStyle name="Note 11 6" xfId="6705" xr:uid="{00000000-0005-0000-0000-00000E190000}"/>
    <cellStyle name="Note 11 7" xfId="6706" xr:uid="{00000000-0005-0000-0000-00000F190000}"/>
    <cellStyle name="Note 11 8" xfId="6707" xr:uid="{00000000-0005-0000-0000-000010190000}"/>
    <cellStyle name="Note 12" xfId="6708" xr:uid="{00000000-0005-0000-0000-000011190000}"/>
    <cellStyle name="Note 12 2" xfId="6709" xr:uid="{00000000-0005-0000-0000-000012190000}"/>
    <cellStyle name="Note 12 2 2" xfId="6710" xr:uid="{00000000-0005-0000-0000-000013190000}"/>
    <cellStyle name="Note 12 2 2 2" xfId="6711" xr:uid="{00000000-0005-0000-0000-000014190000}"/>
    <cellStyle name="Note 12 2 2 3" xfId="6712" xr:uid="{00000000-0005-0000-0000-000015190000}"/>
    <cellStyle name="Note 12 2 3" xfId="6713" xr:uid="{00000000-0005-0000-0000-000016190000}"/>
    <cellStyle name="Note 12 2 4" xfId="6714" xr:uid="{00000000-0005-0000-0000-000017190000}"/>
    <cellStyle name="Note 12 3" xfId="6715" xr:uid="{00000000-0005-0000-0000-000018190000}"/>
    <cellStyle name="Note 12 3 2" xfId="6716" xr:uid="{00000000-0005-0000-0000-000019190000}"/>
    <cellStyle name="Note 12 3 2 2" xfId="6717" xr:uid="{00000000-0005-0000-0000-00001A190000}"/>
    <cellStyle name="Note 12 3 2 3" xfId="6718" xr:uid="{00000000-0005-0000-0000-00001B190000}"/>
    <cellStyle name="Note 12 3 3" xfId="6719" xr:uid="{00000000-0005-0000-0000-00001C190000}"/>
    <cellStyle name="Note 12 3 4" xfId="6720" xr:uid="{00000000-0005-0000-0000-00001D190000}"/>
    <cellStyle name="Note 12 4" xfId="6721" xr:uid="{00000000-0005-0000-0000-00001E190000}"/>
    <cellStyle name="Note 12 5" xfId="6722" xr:uid="{00000000-0005-0000-0000-00001F190000}"/>
    <cellStyle name="Note 12 6" xfId="6723" xr:uid="{00000000-0005-0000-0000-000020190000}"/>
    <cellStyle name="Note 12 7" xfId="6724" xr:uid="{00000000-0005-0000-0000-000021190000}"/>
    <cellStyle name="Note 12 8" xfId="6725" xr:uid="{00000000-0005-0000-0000-000022190000}"/>
    <cellStyle name="Note 13" xfId="6726" xr:uid="{00000000-0005-0000-0000-000023190000}"/>
    <cellStyle name="Note 13 2" xfId="6727" xr:uid="{00000000-0005-0000-0000-000024190000}"/>
    <cellStyle name="Note 13 2 2" xfId="6728" xr:uid="{00000000-0005-0000-0000-000025190000}"/>
    <cellStyle name="Note 13 2 2 2" xfId="6729" xr:uid="{00000000-0005-0000-0000-000026190000}"/>
    <cellStyle name="Note 13 2 2 3" xfId="6730" xr:uid="{00000000-0005-0000-0000-000027190000}"/>
    <cellStyle name="Note 13 2 3" xfId="6731" xr:uid="{00000000-0005-0000-0000-000028190000}"/>
    <cellStyle name="Note 13 2 4" xfId="6732" xr:uid="{00000000-0005-0000-0000-000029190000}"/>
    <cellStyle name="Note 13 3" xfId="6733" xr:uid="{00000000-0005-0000-0000-00002A190000}"/>
    <cellStyle name="Note 13 3 2" xfId="6734" xr:uid="{00000000-0005-0000-0000-00002B190000}"/>
    <cellStyle name="Note 13 3 2 2" xfId="6735" xr:uid="{00000000-0005-0000-0000-00002C190000}"/>
    <cellStyle name="Note 13 3 2 3" xfId="6736" xr:uid="{00000000-0005-0000-0000-00002D190000}"/>
    <cellStyle name="Note 13 3 3" xfId="6737" xr:uid="{00000000-0005-0000-0000-00002E190000}"/>
    <cellStyle name="Note 13 3 4" xfId="6738" xr:uid="{00000000-0005-0000-0000-00002F190000}"/>
    <cellStyle name="Note 13 4" xfId="6739" xr:uid="{00000000-0005-0000-0000-000030190000}"/>
    <cellStyle name="Note 13 5" xfId="6740" xr:uid="{00000000-0005-0000-0000-000031190000}"/>
    <cellStyle name="Note 13 6" xfId="6741" xr:uid="{00000000-0005-0000-0000-000032190000}"/>
    <cellStyle name="Note 13 7" xfId="6742" xr:uid="{00000000-0005-0000-0000-000033190000}"/>
    <cellStyle name="Note 13 8" xfId="6743" xr:uid="{00000000-0005-0000-0000-000034190000}"/>
    <cellStyle name="Note 14" xfId="6744" xr:uid="{00000000-0005-0000-0000-000035190000}"/>
    <cellStyle name="Note 14 2" xfId="6745" xr:uid="{00000000-0005-0000-0000-000036190000}"/>
    <cellStyle name="Note 14 2 2" xfId="6746" xr:uid="{00000000-0005-0000-0000-000037190000}"/>
    <cellStyle name="Note 14 2 2 2" xfId="6747" xr:uid="{00000000-0005-0000-0000-000038190000}"/>
    <cellStyle name="Note 14 2 2 3" xfId="6748" xr:uid="{00000000-0005-0000-0000-000039190000}"/>
    <cellStyle name="Note 14 2 3" xfId="6749" xr:uid="{00000000-0005-0000-0000-00003A190000}"/>
    <cellStyle name="Note 14 2 4" xfId="6750" xr:uid="{00000000-0005-0000-0000-00003B190000}"/>
    <cellStyle name="Note 14 3" xfId="6751" xr:uid="{00000000-0005-0000-0000-00003C190000}"/>
    <cellStyle name="Note 14 3 2" xfId="6752" xr:uid="{00000000-0005-0000-0000-00003D190000}"/>
    <cellStyle name="Note 14 3 2 2" xfId="6753" xr:uid="{00000000-0005-0000-0000-00003E190000}"/>
    <cellStyle name="Note 14 3 2 3" xfId="6754" xr:uid="{00000000-0005-0000-0000-00003F190000}"/>
    <cellStyle name="Note 14 3 3" xfId="6755" xr:uid="{00000000-0005-0000-0000-000040190000}"/>
    <cellStyle name="Note 14 3 4" xfId="6756" xr:uid="{00000000-0005-0000-0000-000041190000}"/>
    <cellStyle name="Note 14 4" xfId="6757" xr:uid="{00000000-0005-0000-0000-000042190000}"/>
    <cellStyle name="Note 14 5" xfId="6758" xr:uid="{00000000-0005-0000-0000-000043190000}"/>
    <cellStyle name="Note 14 6" xfId="6759" xr:uid="{00000000-0005-0000-0000-000044190000}"/>
    <cellStyle name="Note 14 7" xfId="6760" xr:uid="{00000000-0005-0000-0000-000045190000}"/>
    <cellStyle name="Note 14 8" xfId="6761" xr:uid="{00000000-0005-0000-0000-000046190000}"/>
    <cellStyle name="Note 15" xfId="6762" xr:uid="{00000000-0005-0000-0000-000047190000}"/>
    <cellStyle name="Note 15 2" xfId="6763" xr:uid="{00000000-0005-0000-0000-000048190000}"/>
    <cellStyle name="Note 15 2 2" xfId="6764" xr:uid="{00000000-0005-0000-0000-000049190000}"/>
    <cellStyle name="Note 15 2 2 2" xfId="6765" xr:uid="{00000000-0005-0000-0000-00004A190000}"/>
    <cellStyle name="Note 15 2 2 3" xfId="6766" xr:uid="{00000000-0005-0000-0000-00004B190000}"/>
    <cellStyle name="Note 15 2 3" xfId="6767" xr:uid="{00000000-0005-0000-0000-00004C190000}"/>
    <cellStyle name="Note 15 2 4" xfId="6768" xr:uid="{00000000-0005-0000-0000-00004D190000}"/>
    <cellStyle name="Note 15 3" xfId="6769" xr:uid="{00000000-0005-0000-0000-00004E190000}"/>
    <cellStyle name="Note 15 3 2" xfId="6770" xr:uid="{00000000-0005-0000-0000-00004F190000}"/>
    <cellStyle name="Note 15 3 2 2" xfId="6771" xr:uid="{00000000-0005-0000-0000-000050190000}"/>
    <cellStyle name="Note 15 3 2 3" xfId="6772" xr:uid="{00000000-0005-0000-0000-000051190000}"/>
    <cellStyle name="Note 15 3 3" xfId="6773" xr:uid="{00000000-0005-0000-0000-000052190000}"/>
    <cellStyle name="Note 15 3 4" xfId="6774" xr:uid="{00000000-0005-0000-0000-000053190000}"/>
    <cellStyle name="Note 15 4" xfId="6775" xr:uid="{00000000-0005-0000-0000-000054190000}"/>
    <cellStyle name="Note 15 5" xfId="6776" xr:uid="{00000000-0005-0000-0000-000055190000}"/>
    <cellStyle name="Note 15 6" xfId="6777" xr:uid="{00000000-0005-0000-0000-000056190000}"/>
    <cellStyle name="Note 15 7" xfId="6778" xr:uid="{00000000-0005-0000-0000-000057190000}"/>
    <cellStyle name="Note 15 8" xfId="6779" xr:uid="{00000000-0005-0000-0000-000058190000}"/>
    <cellStyle name="Note 16" xfId="6780" xr:uid="{00000000-0005-0000-0000-000059190000}"/>
    <cellStyle name="Note 16 2" xfId="6781" xr:uid="{00000000-0005-0000-0000-00005A190000}"/>
    <cellStyle name="Note 16 2 2" xfId="6782" xr:uid="{00000000-0005-0000-0000-00005B190000}"/>
    <cellStyle name="Note 16 2 2 2" xfId="6783" xr:uid="{00000000-0005-0000-0000-00005C190000}"/>
    <cellStyle name="Note 16 2 2 3" xfId="6784" xr:uid="{00000000-0005-0000-0000-00005D190000}"/>
    <cellStyle name="Note 16 2 3" xfId="6785" xr:uid="{00000000-0005-0000-0000-00005E190000}"/>
    <cellStyle name="Note 16 2 4" xfId="6786" xr:uid="{00000000-0005-0000-0000-00005F190000}"/>
    <cellStyle name="Note 16 3" xfId="6787" xr:uid="{00000000-0005-0000-0000-000060190000}"/>
    <cellStyle name="Note 16 3 2" xfId="6788" xr:uid="{00000000-0005-0000-0000-000061190000}"/>
    <cellStyle name="Note 16 3 2 2" xfId="6789" xr:uid="{00000000-0005-0000-0000-000062190000}"/>
    <cellStyle name="Note 16 3 2 3" xfId="6790" xr:uid="{00000000-0005-0000-0000-000063190000}"/>
    <cellStyle name="Note 16 3 3" xfId="6791" xr:uid="{00000000-0005-0000-0000-000064190000}"/>
    <cellStyle name="Note 16 3 4" xfId="6792" xr:uid="{00000000-0005-0000-0000-000065190000}"/>
    <cellStyle name="Note 16 4" xfId="6793" xr:uid="{00000000-0005-0000-0000-000066190000}"/>
    <cellStyle name="Note 16 5" xfId="6794" xr:uid="{00000000-0005-0000-0000-000067190000}"/>
    <cellStyle name="Note 16 6" xfId="6795" xr:uid="{00000000-0005-0000-0000-000068190000}"/>
    <cellStyle name="Note 16 7" xfId="6796" xr:uid="{00000000-0005-0000-0000-000069190000}"/>
    <cellStyle name="Note 16 8" xfId="6797" xr:uid="{00000000-0005-0000-0000-00006A190000}"/>
    <cellStyle name="Note 17" xfId="6798" xr:uid="{00000000-0005-0000-0000-00006B190000}"/>
    <cellStyle name="Note 17 2" xfId="6799" xr:uid="{00000000-0005-0000-0000-00006C190000}"/>
    <cellStyle name="Note 17 2 2" xfId="6800" xr:uid="{00000000-0005-0000-0000-00006D190000}"/>
    <cellStyle name="Note 17 2 2 2" xfId="6801" xr:uid="{00000000-0005-0000-0000-00006E190000}"/>
    <cellStyle name="Note 17 2 2 3" xfId="6802" xr:uid="{00000000-0005-0000-0000-00006F190000}"/>
    <cellStyle name="Note 17 2 3" xfId="6803" xr:uid="{00000000-0005-0000-0000-000070190000}"/>
    <cellStyle name="Note 17 2 4" xfId="6804" xr:uid="{00000000-0005-0000-0000-000071190000}"/>
    <cellStyle name="Note 17 3" xfId="6805" xr:uid="{00000000-0005-0000-0000-000072190000}"/>
    <cellStyle name="Note 17 3 2" xfId="6806" xr:uid="{00000000-0005-0000-0000-000073190000}"/>
    <cellStyle name="Note 17 3 2 2" xfId="6807" xr:uid="{00000000-0005-0000-0000-000074190000}"/>
    <cellStyle name="Note 17 3 2 3" xfId="6808" xr:uid="{00000000-0005-0000-0000-000075190000}"/>
    <cellStyle name="Note 17 3 3" xfId="6809" xr:uid="{00000000-0005-0000-0000-000076190000}"/>
    <cellStyle name="Note 17 3 4" xfId="6810" xr:uid="{00000000-0005-0000-0000-000077190000}"/>
    <cellStyle name="Note 17 4" xfId="6811" xr:uid="{00000000-0005-0000-0000-000078190000}"/>
    <cellStyle name="Note 17 5" xfId="6812" xr:uid="{00000000-0005-0000-0000-000079190000}"/>
    <cellStyle name="Note 17 6" xfId="6813" xr:uid="{00000000-0005-0000-0000-00007A190000}"/>
    <cellStyle name="Note 17 7" xfId="6814" xr:uid="{00000000-0005-0000-0000-00007B190000}"/>
    <cellStyle name="Note 17 8" xfId="6815" xr:uid="{00000000-0005-0000-0000-00007C190000}"/>
    <cellStyle name="Note 18" xfId="6816" xr:uid="{00000000-0005-0000-0000-00007D190000}"/>
    <cellStyle name="Note 18 2" xfId="6817" xr:uid="{00000000-0005-0000-0000-00007E190000}"/>
    <cellStyle name="Note 18 2 2" xfId="6818" xr:uid="{00000000-0005-0000-0000-00007F190000}"/>
    <cellStyle name="Note 18 2 2 2" xfId="6819" xr:uid="{00000000-0005-0000-0000-000080190000}"/>
    <cellStyle name="Note 18 2 2 3" xfId="6820" xr:uid="{00000000-0005-0000-0000-000081190000}"/>
    <cellStyle name="Note 18 2 3" xfId="6821" xr:uid="{00000000-0005-0000-0000-000082190000}"/>
    <cellStyle name="Note 18 2 4" xfId="6822" xr:uid="{00000000-0005-0000-0000-000083190000}"/>
    <cellStyle name="Note 18 3" xfId="6823" xr:uid="{00000000-0005-0000-0000-000084190000}"/>
    <cellStyle name="Note 18 3 2" xfId="6824" xr:uid="{00000000-0005-0000-0000-000085190000}"/>
    <cellStyle name="Note 18 3 2 2" xfId="6825" xr:uid="{00000000-0005-0000-0000-000086190000}"/>
    <cellStyle name="Note 18 3 2 3" xfId="6826" xr:uid="{00000000-0005-0000-0000-000087190000}"/>
    <cellStyle name="Note 18 3 3" xfId="6827" xr:uid="{00000000-0005-0000-0000-000088190000}"/>
    <cellStyle name="Note 18 3 4" xfId="6828" xr:uid="{00000000-0005-0000-0000-000089190000}"/>
    <cellStyle name="Note 18 4" xfId="6829" xr:uid="{00000000-0005-0000-0000-00008A190000}"/>
    <cellStyle name="Note 18 5" xfId="6830" xr:uid="{00000000-0005-0000-0000-00008B190000}"/>
    <cellStyle name="Note 18 6" xfId="6831" xr:uid="{00000000-0005-0000-0000-00008C190000}"/>
    <cellStyle name="Note 18 7" xfId="6832" xr:uid="{00000000-0005-0000-0000-00008D190000}"/>
    <cellStyle name="Note 18 8" xfId="6833" xr:uid="{00000000-0005-0000-0000-00008E190000}"/>
    <cellStyle name="Note 19" xfId="6834" xr:uid="{00000000-0005-0000-0000-00008F190000}"/>
    <cellStyle name="Note 19 2" xfId="6835" xr:uid="{00000000-0005-0000-0000-000090190000}"/>
    <cellStyle name="Note 19 2 2" xfId="6836" xr:uid="{00000000-0005-0000-0000-000091190000}"/>
    <cellStyle name="Note 19 2 2 2" xfId="6837" xr:uid="{00000000-0005-0000-0000-000092190000}"/>
    <cellStyle name="Note 19 2 2 3" xfId="6838" xr:uid="{00000000-0005-0000-0000-000093190000}"/>
    <cellStyle name="Note 19 2 3" xfId="6839" xr:uid="{00000000-0005-0000-0000-000094190000}"/>
    <cellStyle name="Note 19 2 4" xfId="6840" xr:uid="{00000000-0005-0000-0000-000095190000}"/>
    <cellStyle name="Note 19 3" xfId="6841" xr:uid="{00000000-0005-0000-0000-000096190000}"/>
    <cellStyle name="Note 19 3 2" xfId="6842" xr:uid="{00000000-0005-0000-0000-000097190000}"/>
    <cellStyle name="Note 19 3 2 2" xfId="6843" xr:uid="{00000000-0005-0000-0000-000098190000}"/>
    <cellStyle name="Note 19 3 2 3" xfId="6844" xr:uid="{00000000-0005-0000-0000-000099190000}"/>
    <cellStyle name="Note 19 3 3" xfId="6845" xr:uid="{00000000-0005-0000-0000-00009A190000}"/>
    <cellStyle name="Note 19 3 4" xfId="6846" xr:uid="{00000000-0005-0000-0000-00009B190000}"/>
    <cellStyle name="Note 19 4" xfId="6847" xr:uid="{00000000-0005-0000-0000-00009C190000}"/>
    <cellStyle name="Note 19 5" xfId="6848" xr:uid="{00000000-0005-0000-0000-00009D190000}"/>
    <cellStyle name="Note 19 6" xfId="6849" xr:uid="{00000000-0005-0000-0000-00009E190000}"/>
    <cellStyle name="Note 19 7" xfId="6850" xr:uid="{00000000-0005-0000-0000-00009F190000}"/>
    <cellStyle name="Note 19 8" xfId="6851" xr:uid="{00000000-0005-0000-0000-0000A0190000}"/>
    <cellStyle name="Note 2" xfId="529" xr:uid="{00000000-0005-0000-0000-0000A1190000}"/>
    <cellStyle name="Note 2 10" xfId="6852" xr:uid="{00000000-0005-0000-0000-0000A2190000}"/>
    <cellStyle name="Note 2 10 2" xfId="6853" xr:uid="{00000000-0005-0000-0000-0000A3190000}"/>
    <cellStyle name="Note 2 10 2 2" xfId="6854" xr:uid="{00000000-0005-0000-0000-0000A4190000}"/>
    <cellStyle name="Note 2 10 2 2 2" xfId="6855" xr:uid="{00000000-0005-0000-0000-0000A5190000}"/>
    <cellStyle name="Note 2 10 2 2 3" xfId="6856" xr:uid="{00000000-0005-0000-0000-0000A6190000}"/>
    <cellStyle name="Note 2 10 2 3" xfId="6857" xr:uid="{00000000-0005-0000-0000-0000A7190000}"/>
    <cellStyle name="Note 2 10 2 4" xfId="6858" xr:uid="{00000000-0005-0000-0000-0000A8190000}"/>
    <cellStyle name="Note 2 10 3" xfId="6859" xr:uid="{00000000-0005-0000-0000-0000A9190000}"/>
    <cellStyle name="Note 2 10 3 2" xfId="6860" xr:uid="{00000000-0005-0000-0000-0000AA190000}"/>
    <cellStyle name="Note 2 10 3 2 2" xfId="6861" xr:uid="{00000000-0005-0000-0000-0000AB190000}"/>
    <cellStyle name="Note 2 10 3 2 3" xfId="6862" xr:uid="{00000000-0005-0000-0000-0000AC190000}"/>
    <cellStyle name="Note 2 10 3 3" xfId="6863" xr:uid="{00000000-0005-0000-0000-0000AD190000}"/>
    <cellStyle name="Note 2 10 3 4" xfId="6864" xr:uid="{00000000-0005-0000-0000-0000AE190000}"/>
    <cellStyle name="Note 2 10 4" xfId="6865" xr:uid="{00000000-0005-0000-0000-0000AF190000}"/>
    <cellStyle name="Note 2 10 5" xfId="6866" xr:uid="{00000000-0005-0000-0000-0000B0190000}"/>
    <cellStyle name="Note 2 10 6" xfId="6867" xr:uid="{00000000-0005-0000-0000-0000B1190000}"/>
    <cellStyle name="Note 2 10 7" xfId="6868" xr:uid="{00000000-0005-0000-0000-0000B2190000}"/>
    <cellStyle name="Note 2 10 8" xfId="6869" xr:uid="{00000000-0005-0000-0000-0000B3190000}"/>
    <cellStyle name="Note 2 11" xfId="6870" xr:uid="{00000000-0005-0000-0000-0000B4190000}"/>
    <cellStyle name="Note 2 11 2" xfId="6871" xr:uid="{00000000-0005-0000-0000-0000B5190000}"/>
    <cellStyle name="Note 2 11 2 2" xfId="6872" xr:uid="{00000000-0005-0000-0000-0000B6190000}"/>
    <cellStyle name="Note 2 11 2 2 2" xfId="6873" xr:uid="{00000000-0005-0000-0000-0000B7190000}"/>
    <cellStyle name="Note 2 11 2 2 3" xfId="6874" xr:uid="{00000000-0005-0000-0000-0000B8190000}"/>
    <cellStyle name="Note 2 11 2 3" xfId="6875" xr:uid="{00000000-0005-0000-0000-0000B9190000}"/>
    <cellStyle name="Note 2 11 2 4" xfId="6876" xr:uid="{00000000-0005-0000-0000-0000BA190000}"/>
    <cellStyle name="Note 2 11 3" xfId="6877" xr:uid="{00000000-0005-0000-0000-0000BB190000}"/>
    <cellStyle name="Note 2 11 3 2" xfId="6878" xr:uid="{00000000-0005-0000-0000-0000BC190000}"/>
    <cellStyle name="Note 2 11 3 2 2" xfId="6879" xr:uid="{00000000-0005-0000-0000-0000BD190000}"/>
    <cellStyle name="Note 2 11 3 2 3" xfId="6880" xr:uid="{00000000-0005-0000-0000-0000BE190000}"/>
    <cellStyle name="Note 2 11 3 3" xfId="6881" xr:uid="{00000000-0005-0000-0000-0000BF190000}"/>
    <cellStyle name="Note 2 11 3 4" xfId="6882" xr:uid="{00000000-0005-0000-0000-0000C0190000}"/>
    <cellStyle name="Note 2 11 4" xfId="6883" xr:uid="{00000000-0005-0000-0000-0000C1190000}"/>
    <cellStyle name="Note 2 11 5" xfId="6884" xr:uid="{00000000-0005-0000-0000-0000C2190000}"/>
    <cellStyle name="Note 2 11 6" xfId="6885" xr:uid="{00000000-0005-0000-0000-0000C3190000}"/>
    <cellStyle name="Note 2 11 7" xfId="6886" xr:uid="{00000000-0005-0000-0000-0000C4190000}"/>
    <cellStyle name="Note 2 11 8" xfId="6887" xr:uid="{00000000-0005-0000-0000-0000C5190000}"/>
    <cellStyle name="Note 2 12" xfId="6888" xr:uid="{00000000-0005-0000-0000-0000C6190000}"/>
    <cellStyle name="Note 2 12 2" xfId="6889" xr:uid="{00000000-0005-0000-0000-0000C7190000}"/>
    <cellStyle name="Note 2 12 2 2" xfId="6890" xr:uid="{00000000-0005-0000-0000-0000C8190000}"/>
    <cellStyle name="Note 2 12 2 2 2" xfId="6891" xr:uid="{00000000-0005-0000-0000-0000C9190000}"/>
    <cellStyle name="Note 2 12 2 2 3" xfId="6892" xr:uid="{00000000-0005-0000-0000-0000CA190000}"/>
    <cellStyle name="Note 2 12 2 3" xfId="6893" xr:uid="{00000000-0005-0000-0000-0000CB190000}"/>
    <cellStyle name="Note 2 12 2 4" xfId="6894" xr:uid="{00000000-0005-0000-0000-0000CC190000}"/>
    <cellStyle name="Note 2 12 3" xfId="6895" xr:uid="{00000000-0005-0000-0000-0000CD190000}"/>
    <cellStyle name="Note 2 12 3 2" xfId="6896" xr:uid="{00000000-0005-0000-0000-0000CE190000}"/>
    <cellStyle name="Note 2 12 3 2 2" xfId="6897" xr:uid="{00000000-0005-0000-0000-0000CF190000}"/>
    <cellStyle name="Note 2 12 3 2 3" xfId="6898" xr:uid="{00000000-0005-0000-0000-0000D0190000}"/>
    <cellStyle name="Note 2 12 3 3" xfId="6899" xr:uid="{00000000-0005-0000-0000-0000D1190000}"/>
    <cellStyle name="Note 2 12 3 4" xfId="6900" xr:uid="{00000000-0005-0000-0000-0000D2190000}"/>
    <cellStyle name="Note 2 12 4" xfId="6901" xr:uid="{00000000-0005-0000-0000-0000D3190000}"/>
    <cellStyle name="Note 2 12 5" xfId="6902" xr:uid="{00000000-0005-0000-0000-0000D4190000}"/>
    <cellStyle name="Note 2 12 6" xfId="6903" xr:uid="{00000000-0005-0000-0000-0000D5190000}"/>
    <cellStyle name="Note 2 12 7" xfId="6904" xr:uid="{00000000-0005-0000-0000-0000D6190000}"/>
    <cellStyle name="Note 2 12 8" xfId="6905" xr:uid="{00000000-0005-0000-0000-0000D7190000}"/>
    <cellStyle name="Note 2 13" xfId="6906" xr:uid="{00000000-0005-0000-0000-0000D8190000}"/>
    <cellStyle name="Note 2 13 2" xfId="6907" xr:uid="{00000000-0005-0000-0000-0000D9190000}"/>
    <cellStyle name="Note 2 13 2 2" xfId="6908" xr:uid="{00000000-0005-0000-0000-0000DA190000}"/>
    <cellStyle name="Note 2 13 2 2 2" xfId="6909" xr:uid="{00000000-0005-0000-0000-0000DB190000}"/>
    <cellStyle name="Note 2 13 2 2 3" xfId="6910" xr:uid="{00000000-0005-0000-0000-0000DC190000}"/>
    <cellStyle name="Note 2 13 2 3" xfId="6911" xr:uid="{00000000-0005-0000-0000-0000DD190000}"/>
    <cellStyle name="Note 2 13 2 4" xfId="6912" xr:uid="{00000000-0005-0000-0000-0000DE190000}"/>
    <cellStyle name="Note 2 13 3" xfId="6913" xr:uid="{00000000-0005-0000-0000-0000DF190000}"/>
    <cellStyle name="Note 2 13 3 2" xfId="6914" xr:uid="{00000000-0005-0000-0000-0000E0190000}"/>
    <cellStyle name="Note 2 13 3 2 2" xfId="6915" xr:uid="{00000000-0005-0000-0000-0000E1190000}"/>
    <cellStyle name="Note 2 13 3 2 3" xfId="6916" xr:uid="{00000000-0005-0000-0000-0000E2190000}"/>
    <cellStyle name="Note 2 13 3 3" xfId="6917" xr:uid="{00000000-0005-0000-0000-0000E3190000}"/>
    <cellStyle name="Note 2 13 3 4" xfId="6918" xr:uid="{00000000-0005-0000-0000-0000E4190000}"/>
    <cellStyle name="Note 2 13 4" xfId="6919" xr:uid="{00000000-0005-0000-0000-0000E5190000}"/>
    <cellStyle name="Note 2 13 5" xfId="6920" xr:uid="{00000000-0005-0000-0000-0000E6190000}"/>
    <cellStyle name="Note 2 13 6" xfId="6921" xr:uid="{00000000-0005-0000-0000-0000E7190000}"/>
    <cellStyle name="Note 2 13 7" xfId="6922" xr:uid="{00000000-0005-0000-0000-0000E8190000}"/>
    <cellStyle name="Note 2 13 8" xfId="6923" xr:uid="{00000000-0005-0000-0000-0000E9190000}"/>
    <cellStyle name="Note 2 14" xfId="6924" xr:uid="{00000000-0005-0000-0000-0000EA190000}"/>
    <cellStyle name="Note 2 14 2" xfId="6925" xr:uid="{00000000-0005-0000-0000-0000EB190000}"/>
    <cellStyle name="Note 2 14 2 2" xfId="6926" xr:uid="{00000000-0005-0000-0000-0000EC190000}"/>
    <cellStyle name="Note 2 14 2 2 2" xfId="6927" xr:uid="{00000000-0005-0000-0000-0000ED190000}"/>
    <cellStyle name="Note 2 14 2 2 3" xfId="6928" xr:uid="{00000000-0005-0000-0000-0000EE190000}"/>
    <cellStyle name="Note 2 14 2 3" xfId="6929" xr:uid="{00000000-0005-0000-0000-0000EF190000}"/>
    <cellStyle name="Note 2 14 2 4" xfId="6930" xr:uid="{00000000-0005-0000-0000-0000F0190000}"/>
    <cellStyle name="Note 2 14 3" xfId="6931" xr:uid="{00000000-0005-0000-0000-0000F1190000}"/>
    <cellStyle name="Note 2 14 3 2" xfId="6932" xr:uid="{00000000-0005-0000-0000-0000F2190000}"/>
    <cellStyle name="Note 2 14 3 2 2" xfId="6933" xr:uid="{00000000-0005-0000-0000-0000F3190000}"/>
    <cellStyle name="Note 2 14 3 2 3" xfId="6934" xr:uid="{00000000-0005-0000-0000-0000F4190000}"/>
    <cellStyle name="Note 2 14 3 3" xfId="6935" xr:uid="{00000000-0005-0000-0000-0000F5190000}"/>
    <cellStyle name="Note 2 14 3 4" xfId="6936" xr:uid="{00000000-0005-0000-0000-0000F6190000}"/>
    <cellStyle name="Note 2 14 4" xfId="6937" xr:uid="{00000000-0005-0000-0000-0000F7190000}"/>
    <cellStyle name="Note 2 14 5" xfId="6938" xr:uid="{00000000-0005-0000-0000-0000F8190000}"/>
    <cellStyle name="Note 2 14 6" xfId="6939" xr:uid="{00000000-0005-0000-0000-0000F9190000}"/>
    <cellStyle name="Note 2 14 7" xfId="6940" xr:uid="{00000000-0005-0000-0000-0000FA190000}"/>
    <cellStyle name="Note 2 14 8" xfId="6941" xr:uid="{00000000-0005-0000-0000-0000FB190000}"/>
    <cellStyle name="Note 2 15" xfId="6942" xr:uid="{00000000-0005-0000-0000-0000FC190000}"/>
    <cellStyle name="Note 2 15 2" xfId="6943" xr:uid="{00000000-0005-0000-0000-0000FD190000}"/>
    <cellStyle name="Note 2 15 2 2" xfId="6944" xr:uid="{00000000-0005-0000-0000-0000FE190000}"/>
    <cellStyle name="Note 2 15 2 2 2" xfId="6945" xr:uid="{00000000-0005-0000-0000-0000FF190000}"/>
    <cellStyle name="Note 2 15 2 2 3" xfId="6946" xr:uid="{00000000-0005-0000-0000-0000001A0000}"/>
    <cellStyle name="Note 2 15 2 3" xfId="6947" xr:uid="{00000000-0005-0000-0000-0000011A0000}"/>
    <cellStyle name="Note 2 15 2 4" xfId="6948" xr:uid="{00000000-0005-0000-0000-0000021A0000}"/>
    <cellStyle name="Note 2 15 3" xfId="6949" xr:uid="{00000000-0005-0000-0000-0000031A0000}"/>
    <cellStyle name="Note 2 15 3 2" xfId="6950" xr:uid="{00000000-0005-0000-0000-0000041A0000}"/>
    <cellStyle name="Note 2 15 3 2 2" xfId="6951" xr:uid="{00000000-0005-0000-0000-0000051A0000}"/>
    <cellStyle name="Note 2 15 3 2 3" xfId="6952" xr:uid="{00000000-0005-0000-0000-0000061A0000}"/>
    <cellStyle name="Note 2 15 3 3" xfId="6953" xr:uid="{00000000-0005-0000-0000-0000071A0000}"/>
    <cellStyle name="Note 2 15 3 4" xfId="6954" xr:uid="{00000000-0005-0000-0000-0000081A0000}"/>
    <cellStyle name="Note 2 15 4" xfId="6955" xr:uid="{00000000-0005-0000-0000-0000091A0000}"/>
    <cellStyle name="Note 2 15 5" xfId="6956" xr:uid="{00000000-0005-0000-0000-00000A1A0000}"/>
    <cellStyle name="Note 2 15 6" xfId="6957" xr:uid="{00000000-0005-0000-0000-00000B1A0000}"/>
    <cellStyle name="Note 2 15 7" xfId="6958" xr:uid="{00000000-0005-0000-0000-00000C1A0000}"/>
    <cellStyle name="Note 2 15 8" xfId="6959" xr:uid="{00000000-0005-0000-0000-00000D1A0000}"/>
    <cellStyle name="Note 2 16" xfId="6960" xr:uid="{00000000-0005-0000-0000-00000E1A0000}"/>
    <cellStyle name="Note 2 16 2" xfId="6961" xr:uid="{00000000-0005-0000-0000-00000F1A0000}"/>
    <cellStyle name="Note 2 16 2 2" xfId="6962" xr:uid="{00000000-0005-0000-0000-0000101A0000}"/>
    <cellStyle name="Note 2 16 2 2 2" xfId="6963" xr:uid="{00000000-0005-0000-0000-0000111A0000}"/>
    <cellStyle name="Note 2 16 2 2 3" xfId="6964" xr:uid="{00000000-0005-0000-0000-0000121A0000}"/>
    <cellStyle name="Note 2 16 2 3" xfId="6965" xr:uid="{00000000-0005-0000-0000-0000131A0000}"/>
    <cellStyle name="Note 2 16 2 4" xfId="6966" xr:uid="{00000000-0005-0000-0000-0000141A0000}"/>
    <cellStyle name="Note 2 16 3" xfId="6967" xr:uid="{00000000-0005-0000-0000-0000151A0000}"/>
    <cellStyle name="Note 2 16 3 2" xfId="6968" xr:uid="{00000000-0005-0000-0000-0000161A0000}"/>
    <cellStyle name="Note 2 16 3 2 2" xfId="6969" xr:uid="{00000000-0005-0000-0000-0000171A0000}"/>
    <cellStyle name="Note 2 16 3 2 3" xfId="6970" xr:uid="{00000000-0005-0000-0000-0000181A0000}"/>
    <cellStyle name="Note 2 16 3 3" xfId="6971" xr:uid="{00000000-0005-0000-0000-0000191A0000}"/>
    <cellStyle name="Note 2 16 3 4" xfId="6972" xr:uid="{00000000-0005-0000-0000-00001A1A0000}"/>
    <cellStyle name="Note 2 16 4" xfId="6973" xr:uid="{00000000-0005-0000-0000-00001B1A0000}"/>
    <cellStyle name="Note 2 16 5" xfId="6974" xr:uid="{00000000-0005-0000-0000-00001C1A0000}"/>
    <cellStyle name="Note 2 16 6" xfId="6975" xr:uid="{00000000-0005-0000-0000-00001D1A0000}"/>
    <cellStyle name="Note 2 16 7" xfId="6976" xr:uid="{00000000-0005-0000-0000-00001E1A0000}"/>
    <cellStyle name="Note 2 16 8" xfId="6977" xr:uid="{00000000-0005-0000-0000-00001F1A0000}"/>
    <cellStyle name="Note 2 17" xfId="6978" xr:uid="{00000000-0005-0000-0000-0000201A0000}"/>
    <cellStyle name="Note 2 17 2" xfId="6979" xr:uid="{00000000-0005-0000-0000-0000211A0000}"/>
    <cellStyle name="Note 2 17 2 2" xfId="6980" xr:uid="{00000000-0005-0000-0000-0000221A0000}"/>
    <cellStyle name="Note 2 17 2 2 2" xfId="6981" xr:uid="{00000000-0005-0000-0000-0000231A0000}"/>
    <cellStyle name="Note 2 17 2 2 3" xfId="6982" xr:uid="{00000000-0005-0000-0000-0000241A0000}"/>
    <cellStyle name="Note 2 17 2 3" xfId="6983" xr:uid="{00000000-0005-0000-0000-0000251A0000}"/>
    <cellStyle name="Note 2 17 2 4" xfId="6984" xr:uid="{00000000-0005-0000-0000-0000261A0000}"/>
    <cellStyle name="Note 2 17 3" xfId="6985" xr:uid="{00000000-0005-0000-0000-0000271A0000}"/>
    <cellStyle name="Note 2 17 3 2" xfId="6986" xr:uid="{00000000-0005-0000-0000-0000281A0000}"/>
    <cellStyle name="Note 2 17 3 2 2" xfId="6987" xr:uid="{00000000-0005-0000-0000-0000291A0000}"/>
    <cellStyle name="Note 2 17 3 2 3" xfId="6988" xr:uid="{00000000-0005-0000-0000-00002A1A0000}"/>
    <cellStyle name="Note 2 17 3 3" xfId="6989" xr:uid="{00000000-0005-0000-0000-00002B1A0000}"/>
    <cellStyle name="Note 2 17 3 4" xfId="6990" xr:uid="{00000000-0005-0000-0000-00002C1A0000}"/>
    <cellStyle name="Note 2 17 4" xfId="6991" xr:uid="{00000000-0005-0000-0000-00002D1A0000}"/>
    <cellStyle name="Note 2 17 5" xfId="6992" xr:uid="{00000000-0005-0000-0000-00002E1A0000}"/>
    <cellStyle name="Note 2 17 6" xfId="6993" xr:uid="{00000000-0005-0000-0000-00002F1A0000}"/>
    <cellStyle name="Note 2 17 7" xfId="6994" xr:uid="{00000000-0005-0000-0000-0000301A0000}"/>
    <cellStyle name="Note 2 17 8" xfId="6995" xr:uid="{00000000-0005-0000-0000-0000311A0000}"/>
    <cellStyle name="Note 2 18" xfId="6996" xr:uid="{00000000-0005-0000-0000-0000321A0000}"/>
    <cellStyle name="Note 2 18 2" xfId="6997" xr:uid="{00000000-0005-0000-0000-0000331A0000}"/>
    <cellStyle name="Note 2 18 2 2" xfId="6998" xr:uid="{00000000-0005-0000-0000-0000341A0000}"/>
    <cellStyle name="Note 2 18 2 2 2" xfId="6999" xr:uid="{00000000-0005-0000-0000-0000351A0000}"/>
    <cellStyle name="Note 2 18 2 2 3" xfId="7000" xr:uid="{00000000-0005-0000-0000-0000361A0000}"/>
    <cellStyle name="Note 2 18 2 3" xfId="7001" xr:uid="{00000000-0005-0000-0000-0000371A0000}"/>
    <cellStyle name="Note 2 18 2 4" xfId="7002" xr:uid="{00000000-0005-0000-0000-0000381A0000}"/>
    <cellStyle name="Note 2 18 3" xfId="7003" xr:uid="{00000000-0005-0000-0000-0000391A0000}"/>
    <cellStyle name="Note 2 18 3 2" xfId="7004" xr:uid="{00000000-0005-0000-0000-00003A1A0000}"/>
    <cellStyle name="Note 2 18 3 2 2" xfId="7005" xr:uid="{00000000-0005-0000-0000-00003B1A0000}"/>
    <cellStyle name="Note 2 18 3 2 3" xfId="7006" xr:uid="{00000000-0005-0000-0000-00003C1A0000}"/>
    <cellStyle name="Note 2 18 3 3" xfId="7007" xr:uid="{00000000-0005-0000-0000-00003D1A0000}"/>
    <cellStyle name="Note 2 18 3 4" xfId="7008" xr:uid="{00000000-0005-0000-0000-00003E1A0000}"/>
    <cellStyle name="Note 2 18 4" xfId="7009" xr:uid="{00000000-0005-0000-0000-00003F1A0000}"/>
    <cellStyle name="Note 2 18 5" xfId="7010" xr:uid="{00000000-0005-0000-0000-0000401A0000}"/>
    <cellStyle name="Note 2 18 6" xfId="7011" xr:uid="{00000000-0005-0000-0000-0000411A0000}"/>
    <cellStyle name="Note 2 18 7" xfId="7012" xr:uid="{00000000-0005-0000-0000-0000421A0000}"/>
    <cellStyle name="Note 2 18 8" xfId="7013" xr:uid="{00000000-0005-0000-0000-0000431A0000}"/>
    <cellStyle name="Note 2 19" xfId="7014" xr:uid="{00000000-0005-0000-0000-0000441A0000}"/>
    <cellStyle name="Note 2 19 2" xfId="7015" xr:uid="{00000000-0005-0000-0000-0000451A0000}"/>
    <cellStyle name="Note 2 19 2 2" xfId="7016" xr:uid="{00000000-0005-0000-0000-0000461A0000}"/>
    <cellStyle name="Note 2 19 2 3" xfId="7017" xr:uid="{00000000-0005-0000-0000-0000471A0000}"/>
    <cellStyle name="Note 2 19 3" xfId="7018" xr:uid="{00000000-0005-0000-0000-0000481A0000}"/>
    <cellStyle name="Note 2 19 4" xfId="7019" xr:uid="{00000000-0005-0000-0000-0000491A0000}"/>
    <cellStyle name="Note 2 2" xfId="530" xr:uid="{00000000-0005-0000-0000-00004A1A0000}"/>
    <cellStyle name="Note 2 2 10" xfId="7020" xr:uid="{00000000-0005-0000-0000-00004B1A0000}"/>
    <cellStyle name="Note 2 2 10 2" xfId="7021" xr:uid="{00000000-0005-0000-0000-00004C1A0000}"/>
    <cellStyle name="Note 2 2 10 2 2" xfId="7022" xr:uid="{00000000-0005-0000-0000-00004D1A0000}"/>
    <cellStyle name="Note 2 2 10 2 2 2" xfId="7023" xr:uid="{00000000-0005-0000-0000-00004E1A0000}"/>
    <cellStyle name="Note 2 2 10 2 2 3" xfId="7024" xr:uid="{00000000-0005-0000-0000-00004F1A0000}"/>
    <cellStyle name="Note 2 2 10 2 3" xfId="7025" xr:uid="{00000000-0005-0000-0000-0000501A0000}"/>
    <cellStyle name="Note 2 2 10 2 4" xfId="7026" xr:uid="{00000000-0005-0000-0000-0000511A0000}"/>
    <cellStyle name="Note 2 2 10 3" xfId="7027" xr:uid="{00000000-0005-0000-0000-0000521A0000}"/>
    <cellStyle name="Note 2 2 10 3 2" xfId="7028" xr:uid="{00000000-0005-0000-0000-0000531A0000}"/>
    <cellStyle name="Note 2 2 10 3 2 2" xfId="7029" xr:uid="{00000000-0005-0000-0000-0000541A0000}"/>
    <cellStyle name="Note 2 2 10 3 2 3" xfId="7030" xr:uid="{00000000-0005-0000-0000-0000551A0000}"/>
    <cellStyle name="Note 2 2 10 3 3" xfId="7031" xr:uid="{00000000-0005-0000-0000-0000561A0000}"/>
    <cellStyle name="Note 2 2 10 3 4" xfId="7032" xr:uid="{00000000-0005-0000-0000-0000571A0000}"/>
    <cellStyle name="Note 2 2 10 4" xfId="7033" xr:uid="{00000000-0005-0000-0000-0000581A0000}"/>
    <cellStyle name="Note 2 2 10 5" xfId="7034" xr:uid="{00000000-0005-0000-0000-0000591A0000}"/>
    <cellStyle name="Note 2 2 10 6" xfId="7035" xr:uid="{00000000-0005-0000-0000-00005A1A0000}"/>
    <cellStyle name="Note 2 2 10 7" xfId="7036" xr:uid="{00000000-0005-0000-0000-00005B1A0000}"/>
    <cellStyle name="Note 2 2 10 8" xfId="7037" xr:uid="{00000000-0005-0000-0000-00005C1A0000}"/>
    <cellStyle name="Note 2 2 11" xfId="7038" xr:uid="{00000000-0005-0000-0000-00005D1A0000}"/>
    <cellStyle name="Note 2 2 11 2" xfId="7039" xr:uid="{00000000-0005-0000-0000-00005E1A0000}"/>
    <cellStyle name="Note 2 2 11 2 2" xfId="7040" xr:uid="{00000000-0005-0000-0000-00005F1A0000}"/>
    <cellStyle name="Note 2 2 11 2 2 2" xfId="7041" xr:uid="{00000000-0005-0000-0000-0000601A0000}"/>
    <cellStyle name="Note 2 2 11 2 2 3" xfId="7042" xr:uid="{00000000-0005-0000-0000-0000611A0000}"/>
    <cellStyle name="Note 2 2 11 2 3" xfId="7043" xr:uid="{00000000-0005-0000-0000-0000621A0000}"/>
    <cellStyle name="Note 2 2 11 2 4" xfId="7044" xr:uid="{00000000-0005-0000-0000-0000631A0000}"/>
    <cellStyle name="Note 2 2 11 3" xfId="7045" xr:uid="{00000000-0005-0000-0000-0000641A0000}"/>
    <cellStyle name="Note 2 2 11 3 2" xfId="7046" xr:uid="{00000000-0005-0000-0000-0000651A0000}"/>
    <cellStyle name="Note 2 2 11 3 2 2" xfId="7047" xr:uid="{00000000-0005-0000-0000-0000661A0000}"/>
    <cellStyle name="Note 2 2 11 3 2 3" xfId="7048" xr:uid="{00000000-0005-0000-0000-0000671A0000}"/>
    <cellStyle name="Note 2 2 11 3 3" xfId="7049" xr:uid="{00000000-0005-0000-0000-0000681A0000}"/>
    <cellStyle name="Note 2 2 11 3 4" xfId="7050" xr:uid="{00000000-0005-0000-0000-0000691A0000}"/>
    <cellStyle name="Note 2 2 11 4" xfId="7051" xr:uid="{00000000-0005-0000-0000-00006A1A0000}"/>
    <cellStyle name="Note 2 2 11 5" xfId="7052" xr:uid="{00000000-0005-0000-0000-00006B1A0000}"/>
    <cellStyle name="Note 2 2 11 6" xfId="7053" xr:uid="{00000000-0005-0000-0000-00006C1A0000}"/>
    <cellStyle name="Note 2 2 11 7" xfId="7054" xr:uid="{00000000-0005-0000-0000-00006D1A0000}"/>
    <cellStyle name="Note 2 2 11 8" xfId="7055" xr:uid="{00000000-0005-0000-0000-00006E1A0000}"/>
    <cellStyle name="Note 2 2 12" xfId="7056" xr:uid="{00000000-0005-0000-0000-00006F1A0000}"/>
    <cellStyle name="Note 2 2 12 2" xfId="7057" xr:uid="{00000000-0005-0000-0000-0000701A0000}"/>
    <cellStyle name="Note 2 2 12 2 2" xfId="7058" xr:uid="{00000000-0005-0000-0000-0000711A0000}"/>
    <cellStyle name="Note 2 2 12 2 2 2" xfId="7059" xr:uid="{00000000-0005-0000-0000-0000721A0000}"/>
    <cellStyle name="Note 2 2 12 2 2 3" xfId="7060" xr:uid="{00000000-0005-0000-0000-0000731A0000}"/>
    <cellStyle name="Note 2 2 12 2 3" xfId="7061" xr:uid="{00000000-0005-0000-0000-0000741A0000}"/>
    <cellStyle name="Note 2 2 12 2 4" xfId="7062" xr:uid="{00000000-0005-0000-0000-0000751A0000}"/>
    <cellStyle name="Note 2 2 12 3" xfId="7063" xr:uid="{00000000-0005-0000-0000-0000761A0000}"/>
    <cellStyle name="Note 2 2 12 3 2" xfId="7064" xr:uid="{00000000-0005-0000-0000-0000771A0000}"/>
    <cellStyle name="Note 2 2 12 3 2 2" xfId="7065" xr:uid="{00000000-0005-0000-0000-0000781A0000}"/>
    <cellStyle name="Note 2 2 12 3 2 3" xfId="7066" xr:uid="{00000000-0005-0000-0000-0000791A0000}"/>
    <cellStyle name="Note 2 2 12 3 3" xfId="7067" xr:uid="{00000000-0005-0000-0000-00007A1A0000}"/>
    <cellStyle name="Note 2 2 12 3 4" xfId="7068" xr:uid="{00000000-0005-0000-0000-00007B1A0000}"/>
    <cellStyle name="Note 2 2 12 4" xfId="7069" xr:uid="{00000000-0005-0000-0000-00007C1A0000}"/>
    <cellStyle name="Note 2 2 12 5" xfId="7070" xr:uid="{00000000-0005-0000-0000-00007D1A0000}"/>
    <cellStyle name="Note 2 2 12 6" xfId="7071" xr:uid="{00000000-0005-0000-0000-00007E1A0000}"/>
    <cellStyle name="Note 2 2 12 7" xfId="7072" xr:uid="{00000000-0005-0000-0000-00007F1A0000}"/>
    <cellStyle name="Note 2 2 12 8" xfId="7073" xr:uid="{00000000-0005-0000-0000-0000801A0000}"/>
    <cellStyle name="Note 2 2 13" xfId="7074" xr:uid="{00000000-0005-0000-0000-0000811A0000}"/>
    <cellStyle name="Note 2 2 13 2" xfId="7075" xr:uid="{00000000-0005-0000-0000-0000821A0000}"/>
    <cellStyle name="Note 2 2 13 2 2" xfId="7076" xr:uid="{00000000-0005-0000-0000-0000831A0000}"/>
    <cellStyle name="Note 2 2 13 2 2 2" xfId="7077" xr:uid="{00000000-0005-0000-0000-0000841A0000}"/>
    <cellStyle name="Note 2 2 13 2 2 3" xfId="7078" xr:uid="{00000000-0005-0000-0000-0000851A0000}"/>
    <cellStyle name="Note 2 2 13 2 3" xfId="7079" xr:uid="{00000000-0005-0000-0000-0000861A0000}"/>
    <cellStyle name="Note 2 2 13 2 4" xfId="7080" xr:uid="{00000000-0005-0000-0000-0000871A0000}"/>
    <cellStyle name="Note 2 2 13 3" xfId="7081" xr:uid="{00000000-0005-0000-0000-0000881A0000}"/>
    <cellStyle name="Note 2 2 13 3 2" xfId="7082" xr:uid="{00000000-0005-0000-0000-0000891A0000}"/>
    <cellStyle name="Note 2 2 13 3 2 2" xfId="7083" xr:uid="{00000000-0005-0000-0000-00008A1A0000}"/>
    <cellStyle name="Note 2 2 13 3 2 3" xfId="7084" xr:uid="{00000000-0005-0000-0000-00008B1A0000}"/>
    <cellStyle name="Note 2 2 13 3 3" xfId="7085" xr:uid="{00000000-0005-0000-0000-00008C1A0000}"/>
    <cellStyle name="Note 2 2 13 3 4" xfId="7086" xr:uid="{00000000-0005-0000-0000-00008D1A0000}"/>
    <cellStyle name="Note 2 2 13 4" xfId="7087" xr:uid="{00000000-0005-0000-0000-00008E1A0000}"/>
    <cellStyle name="Note 2 2 13 5" xfId="7088" xr:uid="{00000000-0005-0000-0000-00008F1A0000}"/>
    <cellStyle name="Note 2 2 13 6" xfId="7089" xr:uid="{00000000-0005-0000-0000-0000901A0000}"/>
    <cellStyle name="Note 2 2 13 7" xfId="7090" xr:uid="{00000000-0005-0000-0000-0000911A0000}"/>
    <cellStyle name="Note 2 2 13 8" xfId="7091" xr:uid="{00000000-0005-0000-0000-0000921A0000}"/>
    <cellStyle name="Note 2 2 14" xfId="7092" xr:uid="{00000000-0005-0000-0000-0000931A0000}"/>
    <cellStyle name="Note 2 2 14 2" xfId="7093" xr:uid="{00000000-0005-0000-0000-0000941A0000}"/>
    <cellStyle name="Note 2 2 14 2 2" xfId="7094" xr:uid="{00000000-0005-0000-0000-0000951A0000}"/>
    <cellStyle name="Note 2 2 14 2 2 2" xfId="7095" xr:uid="{00000000-0005-0000-0000-0000961A0000}"/>
    <cellStyle name="Note 2 2 14 2 2 3" xfId="7096" xr:uid="{00000000-0005-0000-0000-0000971A0000}"/>
    <cellStyle name="Note 2 2 14 2 3" xfId="7097" xr:uid="{00000000-0005-0000-0000-0000981A0000}"/>
    <cellStyle name="Note 2 2 14 2 4" xfId="7098" xr:uid="{00000000-0005-0000-0000-0000991A0000}"/>
    <cellStyle name="Note 2 2 14 3" xfId="7099" xr:uid="{00000000-0005-0000-0000-00009A1A0000}"/>
    <cellStyle name="Note 2 2 14 3 2" xfId="7100" xr:uid="{00000000-0005-0000-0000-00009B1A0000}"/>
    <cellStyle name="Note 2 2 14 3 2 2" xfId="7101" xr:uid="{00000000-0005-0000-0000-00009C1A0000}"/>
    <cellStyle name="Note 2 2 14 3 2 3" xfId="7102" xr:uid="{00000000-0005-0000-0000-00009D1A0000}"/>
    <cellStyle name="Note 2 2 14 3 3" xfId="7103" xr:uid="{00000000-0005-0000-0000-00009E1A0000}"/>
    <cellStyle name="Note 2 2 14 3 4" xfId="7104" xr:uid="{00000000-0005-0000-0000-00009F1A0000}"/>
    <cellStyle name="Note 2 2 14 4" xfId="7105" xr:uid="{00000000-0005-0000-0000-0000A01A0000}"/>
    <cellStyle name="Note 2 2 14 5" xfId="7106" xr:uid="{00000000-0005-0000-0000-0000A11A0000}"/>
    <cellStyle name="Note 2 2 14 6" xfId="7107" xr:uid="{00000000-0005-0000-0000-0000A21A0000}"/>
    <cellStyle name="Note 2 2 14 7" xfId="7108" xr:uid="{00000000-0005-0000-0000-0000A31A0000}"/>
    <cellStyle name="Note 2 2 14 8" xfId="7109" xr:uid="{00000000-0005-0000-0000-0000A41A0000}"/>
    <cellStyle name="Note 2 2 15" xfId="7110" xr:uid="{00000000-0005-0000-0000-0000A51A0000}"/>
    <cellStyle name="Note 2 2 15 2" xfId="7111" xr:uid="{00000000-0005-0000-0000-0000A61A0000}"/>
    <cellStyle name="Note 2 2 15 2 2" xfId="7112" xr:uid="{00000000-0005-0000-0000-0000A71A0000}"/>
    <cellStyle name="Note 2 2 15 2 2 2" xfId="7113" xr:uid="{00000000-0005-0000-0000-0000A81A0000}"/>
    <cellStyle name="Note 2 2 15 2 2 3" xfId="7114" xr:uid="{00000000-0005-0000-0000-0000A91A0000}"/>
    <cellStyle name="Note 2 2 15 2 3" xfId="7115" xr:uid="{00000000-0005-0000-0000-0000AA1A0000}"/>
    <cellStyle name="Note 2 2 15 2 4" xfId="7116" xr:uid="{00000000-0005-0000-0000-0000AB1A0000}"/>
    <cellStyle name="Note 2 2 15 3" xfId="7117" xr:uid="{00000000-0005-0000-0000-0000AC1A0000}"/>
    <cellStyle name="Note 2 2 15 3 2" xfId="7118" xr:uid="{00000000-0005-0000-0000-0000AD1A0000}"/>
    <cellStyle name="Note 2 2 15 3 2 2" xfId="7119" xr:uid="{00000000-0005-0000-0000-0000AE1A0000}"/>
    <cellStyle name="Note 2 2 15 3 2 3" xfId="7120" xr:uid="{00000000-0005-0000-0000-0000AF1A0000}"/>
    <cellStyle name="Note 2 2 15 3 3" xfId="7121" xr:uid="{00000000-0005-0000-0000-0000B01A0000}"/>
    <cellStyle name="Note 2 2 15 3 4" xfId="7122" xr:uid="{00000000-0005-0000-0000-0000B11A0000}"/>
    <cellStyle name="Note 2 2 15 4" xfId="7123" xr:uid="{00000000-0005-0000-0000-0000B21A0000}"/>
    <cellStyle name="Note 2 2 15 5" xfId="7124" xr:uid="{00000000-0005-0000-0000-0000B31A0000}"/>
    <cellStyle name="Note 2 2 15 6" xfId="7125" xr:uid="{00000000-0005-0000-0000-0000B41A0000}"/>
    <cellStyle name="Note 2 2 15 7" xfId="7126" xr:uid="{00000000-0005-0000-0000-0000B51A0000}"/>
    <cellStyle name="Note 2 2 15 8" xfId="7127" xr:uid="{00000000-0005-0000-0000-0000B61A0000}"/>
    <cellStyle name="Note 2 2 16" xfId="7128" xr:uid="{00000000-0005-0000-0000-0000B71A0000}"/>
    <cellStyle name="Note 2 2 16 2" xfId="7129" xr:uid="{00000000-0005-0000-0000-0000B81A0000}"/>
    <cellStyle name="Note 2 2 16 2 2" xfId="7130" xr:uid="{00000000-0005-0000-0000-0000B91A0000}"/>
    <cellStyle name="Note 2 2 16 2 2 2" xfId="7131" xr:uid="{00000000-0005-0000-0000-0000BA1A0000}"/>
    <cellStyle name="Note 2 2 16 2 2 3" xfId="7132" xr:uid="{00000000-0005-0000-0000-0000BB1A0000}"/>
    <cellStyle name="Note 2 2 16 2 3" xfId="7133" xr:uid="{00000000-0005-0000-0000-0000BC1A0000}"/>
    <cellStyle name="Note 2 2 16 2 4" xfId="7134" xr:uid="{00000000-0005-0000-0000-0000BD1A0000}"/>
    <cellStyle name="Note 2 2 16 3" xfId="7135" xr:uid="{00000000-0005-0000-0000-0000BE1A0000}"/>
    <cellStyle name="Note 2 2 16 3 2" xfId="7136" xr:uid="{00000000-0005-0000-0000-0000BF1A0000}"/>
    <cellStyle name="Note 2 2 16 3 2 2" xfId="7137" xr:uid="{00000000-0005-0000-0000-0000C01A0000}"/>
    <cellStyle name="Note 2 2 16 3 2 3" xfId="7138" xr:uid="{00000000-0005-0000-0000-0000C11A0000}"/>
    <cellStyle name="Note 2 2 16 3 3" xfId="7139" xr:uid="{00000000-0005-0000-0000-0000C21A0000}"/>
    <cellStyle name="Note 2 2 16 3 4" xfId="7140" xr:uid="{00000000-0005-0000-0000-0000C31A0000}"/>
    <cellStyle name="Note 2 2 16 4" xfId="7141" xr:uid="{00000000-0005-0000-0000-0000C41A0000}"/>
    <cellStyle name="Note 2 2 16 5" xfId="7142" xr:uid="{00000000-0005-0000-0000-0000C51A0000}"/>
    <cellStyle name="Note 2 2 16 6" xfId="7143" xr:uid="{00000000-0005-0000-0000-0000C61A0000}"/>
    <cellStyle name="Note 2 2 16 7" xfId="7144" xr:uid="{00000000-0005-0000-0000-0000C71A0000}"/>
    <cellStyle name="Note 2 2 16 8" xfId="7145" xr:uid="{00000000-0005-0000-0000-0000C81A0000}"/>
    <cellStyle name="Note 2 2 17" xfId="7146" xr:uid="{00000000-0005-0000-0000-0000C91A0000}"/>
    <cellStyle name="Note 2 2 17 2" xfId="7147" xr:uid="{00000000-0005-0000-0000-0000CA1A0000}"/>
    <cellStyle name="Note 2 2 17 2 2" xfId="7148" xr:uid="{00000000-0005-0000-0000-0000CB1A0000}"/>
    <cellStyle name="Note 2 2 17 2 3" xfId="7149" xr:uid="{00000000-0005-0000-0000-0000CC1A0000}"/>
    <cellStyle name="Note 2 2 17 3" xfId="7150" xr:uid="{00000000-0005-0000-0000-0000CD1A0000}"/>
    <cellStyle name="Note 2 2 17 4" xfId="7151" xr:uid="{00000000-0005-0000-0000-0000CE1A0000}"/>
    <cellStyle name="Note 2 2 18" xfId="7152" xr:uid="{00000000-0005-0000-0000-0000CF1A0000}"/>
    <cellStyle name="Note 2 2 18 2" xfId="7153" xr:uid="{00000000-0005-0000-0000-0000D01A0000}"/>
    <cellStyle name="Note 2 2 18 2 2" xfId="7154" xr:uid="{00000000-0005-0000-0000-0000D11A0000}"/>
    <cellStyle name="Note 2 2 18 2 3" xfId="7155" xr:uid="{00000000-0005-0000-0000-0000D21A0000}"/>
    <cellStyle name="Note 2 2 18 3" xfId="7156" xr:uid="{00000000-0005-0000-0000-0000D31A0000}"/>
    <cellStyle name="Note 2 2 18 4" xfId="7157" xr:uid="{00000000-0005-0000-0000-0000D41A0000}"/>
    <cellStyle name="Note 2 2 19" xfId="7158" xr:uid="{00000000-0005-0000-0000-0000D51A0000}"/>
    <cellStyle name="Note 2 2 19 2" xfId="7159" xr:uid="{00000000-0005-0000-0000-0000D61A0000}"/>
    <cellStyle name="Note 2 2 19 3" xfId="7160" xr:uid="{00000000-0005-0000-0000-0000D71A0000}"/>
    <cellStyle name="Note 2 2 2" xfId="531" xr:uid="{00000000-0005-0000-0000-0000D81A0000}"/>
    <cellStyle name="Note 2 2 2 2" xfId="7161" xr:uid="{00000000-0005-0000-0000-0000D91A0000}"/>
    <cellStyle name="Note 2 2 2 2 2" xfId="7162" xr:uid="{00000000-0005-0000-0000-0000DA1A0000}"/>
    <cellStyle name="Note 2 2 2 2 2 2" xfId="7163" xr:uid="{00000000-0005-0000-0000-0000DB1A0000}"/>
    <cellStyle name="Note 2 2 2 2 2 3" xfId="7164" xr:uid="{00000000-0005-0000-0000-0000DC1A0000}"/>
    <cellStyle name="Note 2 2 2 2 3" xfId="7165" xr:uid="{00000000-0005-0000-0000-0000DD1A0000}"/>
    <cellStyle name="Note 2 2 2 2 4" xfId="7166" xr:uid="{00000000-0005-0000-0000-0000DE1A0000}"/>
    <cellStyle name="Note 2 2 2 3" xfId="7167" xr:uid="{00000000-0005-0000-0000-0000DF1A0000}"/>
    <cellStyle name="Note 2 2 2 3 2" xfId="7168" xr:uid="{00000000-0005-0000-0000-0000E01A0000}"/>
    <cellStyle name="Note 2 2 2 3 2 2" xfId="7169" xr:uid="{00000000-0005-0000-0000-0000E11A0000}"/>
    <cellStyle name="Note 2 2 2 3 2 3" xfId="7170" xr:uid="{00000000-0005-0000-0000-0000E21A0000}"/>
    <cellStyle name="Note 2 2 2 3 3" xfId="7171" xr:uid="{00000000-0005-0000-0000-0000E31A0000}"/>
    <cellStyle name="Note 2 2 2 3 4" xfId="7172" xr:uid="{00000000-0005-0000-0000-0000E41A0000}"/>
    <cellStyle name="Note 2 2 2 4" xfId="7173" xr:uid="{00000000-0005-0000-0000-0000E51A0000}"/>
    <cellStyle name="Note 2 2 2 4 2" xfId="7174" xr:uid="{00000000-0005-0000-0000-0000E61A0000}"/>
    <cellStyle name="Note 2 2 2 4 3" xfId="7175" xr:uid="{00000000-0005-0000-0000-0000E71A0000}"/>
    <cellStyle name="Note 2 2 2 5" xfId="7176" xr:uid="{00000000-0005-0000-0000-0000E81A0000}"/>
    <cellStyle name="Note 2 2 2 6" xfId="7177" xr:uid="{00000000-0005-0000-0000-0000E91A0000}"/>
    <cellStyle name="Note 2 2 2 7" xfId="7178" xr:uid="{00000000-0005-0000-0000-0000EA1A0000}"/>
    <cellStyle name="Note 2 2 2 8" xfId="7179" xr:uid="{00000000-0005-0000-0000-0000EB1A0000}"/>
    <cellStyle name="Note 2 2 20" xfId="7180" xr:uid="{00000000-0005-0000-0000-0000EC1A0000}"/>
    <cellStyle name="Note 2 2 21" xfId="7181" xr:uid="{00000000-0005-0000-0000-0000ED1A0000}"/>
    <cellStyle name="Note 2 2 22" xfId="7182" xr:uid="{00000000-0005-0000-0000-0000EE1A0000}"/>
    <cellStyle name="Note 2 2 23" xfId="7183" xr:uid="{00000000-0005-0000-0000-0000EF1A0000}"/>
    <cellStyle name="Note 2 2 3" xfId="7184" xr:uid="{00000000-0005-0000-0000-0000F01A0000}"/>
    <cellStyle name="Note 2 2 3 2" xfId="7185" xr:uid="{00000000-0005-0000-0000-0000F11A0000}"/>
    <cellStyle name="Note 2 2 3 2 2" xfId="7186" xr:uid="{00000000-0005-0000-0000-0000F21A0000}"/>
    <cellStyle name="Note 2 2 3 2 2 2" xfId="7187" xr:uid="{00000000-0005-0000-0000-0000F31A0000}"/>
    <cellStyle name="Note 2 2 3 2 2 3" xfId="7188" xr:uid="{00000000-0005-0000-0000-0000F41A0000}"/>
    <cellStyle name="Note 2 2 3 2 3" xfId="7189" xr:uid="{00000000-0005-0000-0000-0000F51A0000}"/>
    <cellStyle name="Note 2 2 3 2 4" xfId="7190" xr:uid="{00000000-0005-0000-0000-0000F61A0000}"/>
    <cellStyle name="Note 2 2 3 3" xfId="7191" xr:uid="{00000000-0005-0000-0000-0000F71A0000}"/>
    <cellStyle name="Note 2 2 3 3 2" xfId="7192" xr:uid="{00000000-0005-0000-0000-0000F81A0000}"/>
    <cellStyle name="Note 2 2 3 3 2 2" xfId="7193" xr:uid="{00000000-0005-0000-0000-0000F91A0000}"/>
    <cellStyle name="Note 2 2 3 3 2 3" xfId="7194" xr:uid="{00000000-0005-0000-0000-0000FA1A0000}"/>
    <cellStyle name="Note 2 2 3 3 3" xfId="7195" xr:uid="{00000000-0005-0000-0000-0000FB1A0000}"/>
    <cellStyle name="Note 2 2 3 3 4" xfId="7196" xr:uid="{00000000-0005-0000-0000-0000FC1A0000}"/>
    <cellStyle name="Note 2 2 3 4" xfId="7197" xr:uid="{00000000-0005-0000-0000-0000FD1A0000}"/>
    <cellStyle name="Note 2 2 3 5" xfId="7198" xr:uid="{00000000-0005-0000-0000-0000FE1A0000}"/>
    <cellStyle name="Note 2 2 3 6" xfId="7199" xr:uid="{00000000-0005-0000-0000-0000FF1A0000}"/>
    <cellStyle name="Note 2 2 3 7" xfId="7200" xr:uid="{00000000-0005-0000-0000-0000001B0000}"/>
    <cellStyle name="Note 2 2 3 8" xfId="7201" xr:uid="{00000000-0005-0000-0000-0000011B0000}"/>
    <cellStyle name="Note 2 2 4" xfId="7202" xr:uid="{00000000-0005-0000-0000-0000021B0000}"/>
    <cellStyle name="Note 2 2 4 2" xfId="7203" xr:uid="{00000000-0005-0000-0000-0000031B0000}"/>
    <cellStyle name="Note 2 2 4 2 2" xfId="7204" xr:uid="{00000000-0005-0000-0000-0000041B0000}"/>
    <cellStyle name="Note 2 2 4 2 2 2" xfId="7205" xr:uid="{00000000-0005-0000-0000-0000051B0000}"/>
    <cellStyle name="Note 2 2 4 2 2 3" xfId="7206" xr:uid="{00000000-0005-0000-0000-0000061B0000}"/>
    <cellStyle name="Note 2 2 4 2 3" xfId="7207" xr:uid="{00000000-0005-0000-0000-0000071B0000}"/>
    <cellStyle name="Note 2 2 4 2 4" xfId="7208" xr:uid="{00000000-0005-0000-0000-0000081B0000}"/>
    <cellStyle name="Note 2 2 4 3" xfId="7209" xr:uid="{00000000-0005-0000-0000-0000091B0000}"/>
    <cellStyle name="Note 2 2 4 3 2" xfId="7210" xr:uid="{00000000-0005-0000-0000-00000A1B0000}"/>
    <cellStyle name="Note 2 2 4 3 2 2" xfId="7211" xr:uid="{00000000-0005-0000-0000-00000B1B0000}"/>
    <cellStyle name="Note 2 2 4 3 2 3" xfId="7212" xr:uid="{00000000-0005-0000-0000-00000C1B0000}"/>
    <cellStyle name="Note 2 2 4 3 3" xfId="7213" xr:uid="{00000000-0005-0000-0000-00000D1B0000}"/>
    <cellStyle name="Note 2 2 4 3 4" xfId="7214" xr:uid="{00000000-0005-0000-0000-00000E1B0000}"/>
    <cellStyle name="Note 2 2 4 4" xfId="7215" xr:uid="{00000000-0005-0000-0000-00000F1B0000}"/>
    <cellStyle name="Note 2 2 4 5" xfId="7216" xr:uid="{00000000-0005-0000-0000-0000101B0000}"/>
    <cellStyle name="Note 2 2 4 6" xfId="7217" xr:uid="{00000000-0005-0000-0000-0000111B0000}"/>
    <cellStyle name="Note 2 2 4 7" xfId="7218" xr:uid="{00000000-0005-0000-0000-0000121B0000}"/>
    <cellStyle name="Note 2 2 4 8" xfId="7219" xr:uid="{00000000-0005-0000-0000-0000131B0000}"/>
    <cellStyle name="Note 2 2 5" xfId="7220" xr:uid="{00000000-0005-0000-0000-0000141B0000}"/>
    <cellStyle name="Note 2 2 5 2" xfId="7221" xr:uid="{00000000-0005-0000-0000-0000151B0000}"/>
    <cellStyle name="Note 2 2 5 2 2" xfId="7222" xr:uid="{00000000-0005-0000-0000-0000161B0000}"/>
    <cellStyle name="Note 2 2 5 2 2 2" xfId="7223" xr:uid="{00000000-0005-0000-0000-0000171B0000}"/>
    <cellStyle name="Note 2 2 5 2 2 3" xfId="7224" xr:uid="{00000000-0005-0000-0000-0000181B0000}"/>
    <cellStyle name="Note 2 2 5 2 3" xfId="7225" xr:uid="{00000000-0005-0000-0000-0000191B0000}"/>
    <cellStyle name="Note 2 2 5 2 4" xfId="7226" xr:uid="{00000000-0005-0000-0000-00001A1B0000}"/>
    <cellStyle name="Note 2 2 5 3" xfId="7227" xr:uid="{00000000-0005-0000-0000-00001B1B0000}"/>
    <cellStyle name="Note 2 2 5 3 2" xfId="7228" xr:uid="{00000000-0005-0000-0000-00001C1B0000}"/>
    <cellStyle name="Note 2 2 5 3 2 2" xfId="7229" xr:uid="{00000000-0005-0000-0000-00001D1B0000}"/>
    <cellStyle name="Note 2 2 5 3 2 3" xfId="7230" xr:uid="{00000000-0005-0000-0000-00001E1B0000}"/>
    <cellStyle name="Note 2 2 5 3 3" xfId="7231" xr:uid="{00000000-0005-0000-0000-00001F1B0000}"/>
    <cellStyle name="Note 2 2 5 3 4" xfId="7232" xr:uid="{00000000-0005-0000-0000-0000201B0000}"/>
    <cellStyle name="Note 2 2 5 4" xfId="7233" xr:uid="{00000000-0005-0000-0000-0000211B0000}"/>
    <cellStyle name="Note 2 2 5 5" xfId="7234" xr:uid="{00000000-0005-0000-0000-0000221B0000}"/>
    <cellStyle name="Note 2 2 5 6" xfId="7235" xr:uid="{00000000-0005-0000-0000-0000231B0000}"/>
    <cellStyle name="Note 2 2 5 7" xfId="7236" xr:uid="{00000000-0005-0000-0000-0000241B0000}"/>
    <cellStyle name="Note 2 2 5 8" xfId="7237" xr:uid="{00000000-0005-0000-0000-0000251B0000}"/>
    <cellStyle name="Note 2 2 6" xfId="7238" xr:uid="{00000000-0005-0000-0000-0000261B0000}"/>
    <cellStyle name="Note 2 2 6 2" xfId="7239" xr:uid="{00000000-0005-0000-0000-0000271B0000}"/>
    <cellStyle name="Note 2 2 6 2 2" xfId="7240" xr:uid="{00000000-0005-0000-0000-0000281B0000}"/>
    <cellStyle name="Note 2 2 6 2 2 2" xfId="7241" xr:uid="{00000000-0005-0000-0000-0000291B0000}"/>
    <cellStyle name="Note 2 2 6 2 2 3" xfId="7242" xr:uid="{00000000-0005-0000-0000-00002A1B0000}"/>
    <cellStyle name="Note 2 2 6 2 3" xfId="7243" xr:uid="{00000000-0005-0000-0000-00002B1B0000}"/>
    <cellStyle name="Note 2 2 6 2 4" xfId="7244" xr:uid="{00000000-0005-0000-0000-00002C1B0000}"/>
    <cellStyle name="Note 2 2 6 3" xfId="7245" xr:uid="{00000000-0005-0000-0000-00002D1B0000}"/>
    <cellStyle name="Note 2 2 6 3 2" xfId="7246" xr:uid="{00000000-0005-0000-0000-00002E1B0000}"/>
    <cellStyle name="Note 2 2 6 3 2 2" xfId="7247" xr:uid="{00000000-0005-0000-0000-00002F1B0000}"/>
    <cellStyle name="Note 2 2 6 3 2 3" xfId="7248" xr:uid="{00000000-0005-0000-0000-0000301B0000}"/>
    <cellStyle name="Note 2 2 6 3 3" xfId="7249" xr:uid="{00000000-0005-0000-0000-0000311B0000}"/>
    <cellStyle name="Note 2 2 6 3 4" xfId="7250" xr:uid="{00000000-0005-0000-0000-0000321B0000}"/>
    <cellStyle name="Note 2 2 6 4" xfId="7251" xr:uid="{00000000-0005-0000-0000-0000331B0000}"/>
    <cellStyle name="Note 2 2 6 5" xfId="7252" xr:uid="{00000000-0005-0000-0000-0000341B0000}"/>
    <cellStyle name="Note 2 2 6 6" xfId="7253" xr:uid="{00000000-0005-0000-0000-0000351B0000}"/>
    <cellStyle name="Note 2 2 6 7" xfId="7254" xr:uid="{00000000-0005-0000-0000-0000361B0000}"/>
    <cellStyle name="Note 2 2 6 8" xfId="7255" xr:uid="{00000000-0005-0000-0000-0000371B0000}"/>
    <cellStyle name="Note 2 2 7" xfId="7256" xr:uid="{00000000-0005-0000-0000-0000381B0000}"/>
    <cellStyle name="Note 2 2 7 2" xfId="7257" xr:uid="{00000000-0005-0000-0000-0000391B0000}"/>
    <cellStyle name="Note 2 2 7 2 2" xfId="7258" xr:uid="{00000000-0005-0000-0000-00003A1B0000}"/>
    <cellStyle name="Note 2 2 7 2 2 2" xfId="7259" xr:uid="{00000000-0005-0000-0000-00003B1B0000}"/>
    <cellStyle name="Note 2 2 7 2 2 3" xfId="7260" xr:uid="{00000000-0005-0000-0000-00003C1B0000}"/>
    <cellStyle name="Note 2 2 7 2 3" xfId="7261" xr:uid="{00000000-0005-0000-0000-00003D1B0000}"/>
    <cellStyle name="Note 2 2 7 2 4" xfId="7262" xr:uid="{00000000-0005-0000-0000-00003E1B0000}"/>
    <cellStyle name="Note 2 2 7 3" xfId="7263" xr:uid="{00000000-0005-0000-0000-00003F1B0000}"/>
    <cellStyle name="Note 2 2 7 3 2" xfId="7264" xr:uid="{00000000-0005-0000-0000-0000401B0000}"/>
    <cellStyle name="Note 2 2 7 3 2 2" xfId="7265" xr:uid="{00000000-0005-0000-0000-0000411B0000}"/>
    <cellStyle name="Note 2 2 7 3 2 3" xfId="7266" xr:uid="{00000000-0005-0000-0000-0000421B0000}"/>
    <cellStyle name="Note 2 2 7 3 3" xfId="7267" xr:uid="{00000000-0005-0000-0000-0000431B0000}"/>
    <cellStyle name="Note 2 2 7 3 4" xfId="7268" xr:uid="{00000000-0005-0000-0000-0000441B0000}"/>
    <cellStyle name="Note 2 2 7 4" xfId="7269" xr:uid="{00000000-0005-0000-0000-0000451B0000}"/>
    <cellStyle name="Note 2 2 7 5" xfId="7270" xr:uid="{00000000-0005-0000-0000-0000461B0000}"/>
    <cellStyle name="Note 2 2 7 6" xfId="7271" xr:uid="{00000000-0005-0000-0000-0000471B0000}"/>
    <cellStyle name="Note 2 2 7 7" xfId="7272" xr:uid="{00000000-0005-0000-0000-0000481B0000}"/>
    <cellStyle name="Note 2 2 7 8" xfId="7273" xr:uid="{00000000-0005-0000-0000-0000491B0000}"/>
    <cellStyle name="Note 2 2 8" xfId="7274" xr:uid="{00000000-0005-0000-0000-00004A1B0000}"/>
    <cellStyle name="Note 2 2 8 2" xfId="7275" xr:uid="{00000000-0005-0000-0000-00004B1B0000}"/>
    <cellStyle name="Note 2 2 8 2 2" xfId="7276" xr:uid="{00000000-0005-0000-0000-00004C1B0000}"/>
    <cellStyle name="Note 2 2 8 2 2 2" xfId="7277" xr:uid="{00000000-0005-0000-0000-00004D1B0000}"/>
    <cellStyle name="Note 2 2 8 2 2 3" xfId="7278" xr:uid="{00000000-0005-0000-0000-00004E1B0000}"/>
    <cellStyle name="Note 2 2 8 2 3" xfId="7279" xr:uid="{00000000-0005-0000-0000-00004F1B0000}"/>
    <cellStyle name="Note 2 2 8 2 4" xfId="7280" xr:uid="{00000000-0005-0000-0000-0000501B0000}"/>
    <cellStyle name="Note 2 2 8 3" xfId="7281" xr:uid="{00000000-0005-0000-0000-0000511B0000}"/>
    <cellStyle name="Note 2 2 8 3 2" xfId="7282" xr:uid="{00000000-0005-0000-0000-0000521B0000}"/>
    <cellStyle name="Note 2 2 8 3 2 2" xfId="7283" xr:uid="{00000000-0005-0000-0000-0000531B0000}"/>
    <cellStyle name="Note 2 2 8 3 2 3" xfId="7284" xr:uid="{00000000-0005-0000-0000-0000541B0000}"/>
    <cellStyle name="Note 2 2 8 3 3" xfId="7285" xr:uid="{00000000-0005-0000-0000-0000551B0000}"/>
    <cellStyle name="Note 2 2 8 3 4" xfId="7286" xr:uid="{00000000-0005-0000-0000-0000561B0000}"/>
    <cellStyle name="Note 2 2 8 4" xfId="7287" xr:uid="{00000000-0005-0000-0000-0000571B0000}"/>
    <cellStyle name="Note 2 2 8 5" xfId="7288" xr:uid="{00000000-0005-0000-0000-0000581B0000}"/>
    <cellStyle name="Note 2 2 8 6" xfId="7289" xr:uid="{00000000-0005-0000-0000-0000591B0000}"/>
    <cellStyle name="Note 2 2 8 7" xfId="7290" xr:uid="{00000000-0005-0000-0000-00005A1B0000}"/>
    <cellStyle name="Note 2 2 8 8" xfId="7291" xr:uid="{00000000-0005-0000-0000-00005B1B0000}"/>
    <cellStyle name="Note 2 2 9" xfId="7292" xr:uid="{00000000-0005-0000-0000-00005C1B0000}"/>
    <cellStyle name="Note 2 2 9 2" xfId="7293" xr:uid="{00000000-0005-0000-0000-00005D1B0000}"/>
    <cellStyle name="Note 2 2 9 2 2" xfId="7294" xr:uid="{00000000-0005-0000-0000-00005E1B0000}"/>
    <cellStyle name="Note 2 2 9 2 2 2" xfId="7295" xr:uid="{00000000-0005-0000-0000-00005F1B0000}"/>
    <cellStyle name="Note 2 2 9 2 2 3" xfId="7296" xr:uid="{00000000-0005-0000-0000-0000601B0000}"/>
    <cellStyle name="Note 2 2 9 2 3" xfId="7297" xr:uid="{00000000-0005-0000-0000-0000611B0000}"/>
    <cellStyle name="Note 2 2 9 2 4" xfId="7298" xr:uid="{00000000-0005-0000-0000-0000621B0000}"/>
    <cellStyle name="Note 2 2 9 3" xfId="7299" xr:uid="{00000000-0005-0000-0000-0000631B0000}"/>
    <cellStyle name="Note 2 2 9 3 2" xfId="7300" xr:uid="{00000000-0005-0000-0000-0000641B0000}"/>
    <cellStyle name="Note 2 2 9 3 2 2" xfId="7301" xr:uid="{00000000-0005-0000-0000-0000651B0000}"/>
    <cellStyle name="Note 2 2 9 3 2 3" xfId="7302" xr:uid="{00000000-0005-0000-0000-0000661B0000}"/>
    <cellStyle name="Note 2 2 9 3 3" xfId="7303" xr:uid="{00000000-0005-0000-0000-0000671B0000}"/>
    <cellStyle name="Note 2 2 9 3 4" xfId="7304" xr:uid="{00000000-0005-0000-0000-0000681B0000}"/>
    <cellStyle name="Note 2 2 9 4" xfId="7305" xr:uid="{00000000-0005-0000-0000-0000691B0000}"/>
    <cellStyle name="Note 2 2 9 5" xfId="7306" xr:uid="{00000000-0005-0000-0000-00006A1B0000}"/>
    <cellStyle name="Note 2 2 9 6" xfId="7307" xr:uid="{00000000-0005-0000-0000-00006B1B0000}"/>
    <cellStyle name="Note 2 2 9 7" xfId="7308" xr:uid="{00000000-0005-0000-0000-00006C1B0000}"/>
    <cellStyle name="Note 2 2 9 8" xfId="7309" xr:uid="{00000000-0005-0000-0000-00006D1B0000}"/>
    <cellStyle name="Note 2 20" xfId="7310" xr:uid="{00000000-0005-0000-0000-00006E1B0000}"/>
    <cellStyle name="Note 2 20 2" xfId="7311" xr:uid="{00000000-0005-0000-0000-00006F1B0000}"/>
    <cellStyle name="Note 2 20 2 2" xfId="7312" xr:uid="{00000000-0005-0000-0000-0000701B0000}"/>
    <cellStyle name="Note 2 20 2 3" xfId="7313" xr:uid="{00000000-0005-0000-0000-0000711B0000}"/>
    <cellStyle name="Note 2 20 3" xfId="7314" xr:uid="{00000000-0005-0000-0000-0000721B0000}"/>
    <cellStyle name="Note 2 20 4" xfId="7315" xr:uid="{00000000-0005-0000-0000-0000731B0000}"/>
    <cellStyle name="Note 2 21" xfId="7316" xr:uid="{00000000-0005-0000-0000-0000741B0000}"/>
    <cellStyle name="Note 2 21 2" xfId="7317" xr:uid="{00000000-0005-0000-0000-0000751B0000}"/>
    <cellStyle name="Note 2 21 3" xfId="7318" xr:uid="{00000000-0005-0000-0000-0000761B0000}"/>
    <cellStyle name="Note 2 22" xfId="7319" xr:uid="{00000000-0005-0000-0000-0000771B0000}"/>
    <cellStyle name="Note 2 22 2" xfId="7320" xr:uid="{00000000-0005-0000-0000-0000781B0000}"/>
    <cellStyle name="Note 2 22 3" xfId="7321" xr:uid="{00000000-0005-0000-0000-0000791B0000}"/>
    <cellStyle name="Note 2 23" xfId="7322" xr:uid="{00000000-0005-0000-0000-00007A1B0000}"/>
    <cellStyle name="Note 2 24" xfId="7323" xr:uid="{00000000-0005-0000-0000-00007B1B0000}"/>
    <cellStyle name="Note 2 3" xfId="532" xr:uid="{00000000-0005-0000-0000-00007C1B0000}"/>
    <cellStyle name="Note 2 3 2" xfId="7324" xr:uid="{00000000-0005-0000-0000-00007D1B0000}"/>
    <cellStyle name="Note 2 3 2 2" xfId="7325" xr:uid="{00000000-0005-0000-0000-00007E1B0000}"/>
    <cellStyle name="Note 2 3 2 2 2" xfId="7326" xr:uid="{00000000-0005-0000-0000-00007F1B0000}"/>
    <cellStyle name="Note 2 3 2 2 3" xfId="7327" xr:uid="{00000000-0005-0000-0000-0000801B0000}"/>
    <cellStyle name="Note 2 3 2 3" xfId="7328" xr:uid="{00000000-0005-0000-0000-0000811B0000}"/>
    <cellStyle name="Note 2 3 2 4" xfId="7329" xr:uid="{00000000-0005-0000-0000-0000821B0000}"/>
    <cellStyle name="Note 2 3 3" xfId="7330" xr:uid="{00000000-0005-0000-0000-0000831B0000}"/>
    <cellStyle name="Note 2 3 3 2" xfId="7331" xr:uid="{00000000-0005-0000-0000-0000841B0000}"/>
    <cellStyle name="Note 2 3 3 2 2" xfId="7332" xr:uid="{00000000-0005-0000-0000-0000851B0000}"/>
    <cellStyle name="Note 2 3 3 2 3" xfId="7333" xr:uid="{00000000-0005-0000-0000-0000861B0000}"/>
    <cellStyle name="Note 2 3 3 3" xfId="7334" xr:uid="{00000000-0005-0000-0000-0000871B0000}"/>
    <cellStyle name="Note 2 3 3 4" xfId="7335" xr:uid="{00000000-0005-0000-0000-0000881B0000}"/>
    <cellStyle name="Note 2 3 4" xfId="7336" xr:uid="{00000000-0005-0000-0000-0000891B0000}"/>
    <cellStyle name="Note 2 3 4 2" xfId="7337" xr:uid="{00000000-0005-0000-0000-00008A1B0000}"/>
    <cellStyle name="Note 2 3 4 3" xfId="7338" xr:uid="{00000000-0005-0000-0000-00008B1B0000}"/>
    <cellStyle name="Note 2 3 5" xfId="7339" xr:uid="{00000000-0005-0000-0000-00008C1B0000}"/>
    <cellStyle name="Note 2 3 6" xfId="7340" xr:uid="{00000000-0005-0000-0000-00008D1B0000}"/>
    <cellStyle name="Note 2 3 7" xfId="7341" xr:uid="{00000000-0005-0000-0000-00008E1B0000}"/>
    <cellStyle name="Note 2 3 8" xfId="7342" xr:uid="{00000000-0005-0000-0000-00008F1B0000}"/>
    <cellStyle name="Note 2 4" xfId="7343" xr:uid="{00000000-0005-0000-0000-0000901B0000}"/>
    <cellStyle name="Note 2 4 2" xfId="7344" xr:uid="{00000000-0005-0000-0000-0000911B0000}"/>
    <cellStyle name="Note 2 4 2 2" xfId="7345" xr:uid="{00000000-0005-0000-0000-0000921B0000}"/>
    <cellStyle name="Note 2 4 2 2 2" xfId="7346" xr:uid="{00000000-0005-0000-0000-0000931B0000}"/>
    <cellStyle name="Note 2 4 2 2 3" xfId="7347" xr:uid="{00000000-0005-0000-0000-0000941B0000}"/>
    <cellStyle name="Note 2 4 2 3" xfId="7348" xr:uid="{00000000-0005-0000-0000-0000951B0000}"/>
    <cellStyle name="Note 2 4 2 4" xfId="7349" xr:uid="{00000000-0005-0000-0000-0000961B0000}"/>
    <cellStyle name="Note 2 4 3" xfId="7350" xr:uid="{00000000-0005-0000-0000-0000971B0000}"/>
    <cellStyle name="Note 2 4 3 2" xfId="7351" xr:uid="{00000000-0005-0000-0000-0000981B0000}"/>
    <cellStyle name="Note 2 4 3 2 2" xfId="7352" xr:uid="{00000000-0005-0000-0000-0000991B0000}"/>
    <cellStyle name="Note 2 4 3 2 3" xfId="7353" xr:uid="{00000000-0005-0000-0000-00009A1B0000}"/>
    <cellStyle name="Note 2 4 3 3" xfId="7354" xr:uid="{00000000-0005-0000-0000-00009B1B0000}"/>
    <cellStyle name="Note 2 4 3 4" xfId="7355" xr:uid="{00000000-0005-0000-0000-00009C1B0000}"/>
    <cellStyle name="Note 2 4 4" xfId="7356" xr:uid="{00000000-0005-0000-0000-00009D1B0000}"/>
    <cellStyle name="Note 2 4 5" xfId="7357" xr:uid="{00000000-0005-0000-0000-00009E1B0000}"/>
    <cellStyle name="Note 2 4 6" xfId="7358" xr:uid="{00000000-0005-0000-0000-00009F1B0000}"/>
    <cellStyle name="Note 2 4 7" xfId="7359" xr:uid="{00000000-0005-0000-0000-0000A01B0000}"/>
    <cellStyle name="Note 2 4 8" xfId="7360" xr:uid="{00000000-0005-0000-0000-0000A11B0000}"/>
    <cellStyle name="Note 2 5" xfId="7361" xr:uid="{00000000-0005-0000-0000-0000A21B0000}"/>
    <cellStyle name="Note 2 5 2" xfId="7362" xr:uid="{00000000-0005-0000-0000-0000A31B0000}"/>
    <cellStyle name="Note 2 5 2 2" xfId="7363" xr:uid="{00000000-0005-0000-0000-0000A41B0000}"/>
    <cellStyle name="Note 2 5 2 2 2" xfId="7364" xr:uid="{00000000-0005-0000-0000-0000A51B0000}"/>
    <cellStyle name="Note 2 5 2 2 3" xfId="7365" xr:uid="{00000000-0005-0000-0000-0000A61B0000}"/>
    <cellStyle name="Note 2 5 2 3" xfId="7366" xr:uid="{00000000-0005-0000-0000-0000A71B0000}"/>
    <cellStyle name="Note 2 5 2 4" xfId="7367" xr:uid="{00000000-0005-0000-0000-0000A81B0000}"/>
    <cellStyle name="Note 2 5 3" xfId="7368" xr:uid="{00000000-0005-0000-0000-0000A91B0000}"/>
    <cellStyle name="Note 2 5 3 2" xfId="7369" xr:uid="{00000000-0005-0000-0000-0000AA1B0000}"/>
    <cellStyle name="Note 2 5 3 2 2" xfId="7370" xr:uid="{00000000-0005-0000-0000-0000AB1B0000}"/>
    <cellStyle name="Note 2 5 3 2 3" xfId="7371" xr:uid="{00000000-0005-0000-0000-0000AC1B0000}"/>
    <cellStyle name="Note 2 5 3 3" xfId="7372" xr:uid="{00000000-0005-0000-0000-0000AD1B0000}"/>
    <cellStyle name="Note 2 5 3 4" xfId="7373" xr:uid="{00000000-0005-0000-0000-0000AE1B0000}"/>
    <cellStyle name="Note 2 5 4" xfId="7374" xr:uid="{00000000-0005-0000-0000-0000AF1B0000}"/>
    <cellStyle name="Note 2 5 5" xfId="7375" xr:uid="{00000000-0005-0000-0000-0000B01B0000}"/>
    <cellStyle name="Note 2 5 6" xfId="7376" xr:uid="{00000000-0005-0000-0000-0000B11B0000}"/>
    <cellStyle name="Note 2 5 7" xfId="7377" xr:uid="{00000000-0005-0000-0000-0000B21B0000}"/>
    <cellStyle name="Note 2 5 8" xfId="7378" xr:uid="{00000000-0005-0000-0000-0000B31B0000}"/>
    <cellStyle name="Note 2 6" xfId="7379" xr:uid="{00000000-0005-0000-0000-0000B41B0000}"/>
    <cellStyle name="Note 2 6 2" xfId="7380" xr:uid="{00000000-0005-0000-0000-0000B51B0000}"/>
    <cellStyle name="Note 2 6 2 2" xfId="7381" xr:uid="{00000000-0005-0000-0000-0000B61B0000}"/>
    <cellStyle name="Note 2 6 2 2 2" xfId="7382" xr:uid="{00000000-0005-0000-0000-0000B71B0000}"/>
    <cellStyle name="Note 2 6 2 2 3" xfId="7383" xr:uid="{00000000-0005-0000-0000-0000B81B0000}"/>
    <cellStyle name="Note 2 6 2 3" xfId="7384" xr:uid="{00000000-0005-0000-0000-0000B91B0000}"/>
    <cellStyle name="Note 2 6 2 4" xfId="7385" xr:uid="{00000000-0005-0000-0000-0000BA1B0000}"/>
    <cellStyle name="Note 2 6 3" xfId="7386" xr:uid="{00000000-0005-0000-0000-0000BB1B0000}"/>
    <cellStyle name="Note 2 6 3 2" xfId="7387" xr:uid="{00000000-0005-0000-0000-0000BC1B0000}"/>
    <cellStyle name="Note 2 6 3 2 2" xfId="7388" xr:uid="{00000000-0005-0000-0000-0000BD1B0000}"/>
    <cellStyle name="Note 2 6 3 2 3" xfId="7389" xr:uid="{00000000-0005-0000-0000-0000BE1B0000}"/>
    <cellStyle name="Note 2 6 3 3" xfId="7390" xr:uid="{00000000-0005-0000-0000-0000BF1B0000}"/>
    <cellStyle name="Note 2 6 3 4" xfId="7391" xr:uid="{00000000-0005-0000-0000-0000C01B0000}"/>
    <cellStyle name="Note 2 6 4" xfId="7392" xr:uid="{00000000-0005-0000-0000-0000C11B0000}"/>
    <cellStyle name="Note 2 6 5" xfId="7393" xr:uid="{00000000-0005-0000-0000-0000C21B0000}"/>
    <cellStyle name="Note 2 6 6" xfId="7394" xr:uid="{00000000-0005-0000-0000-0000C31B0000}"/>
    <cellStyle name="Note 2 6 7" xfId="7395" xr:uid="{00000000-0005-0000-0000-0000C41B0000}"/>
    <cellStyle name="Note 2 6 8" xfId="7396" xr:uid="{00000000-0005-0000-0000-0000C51B0000}"/>
    <cellStyle name="Note 2 7" xfId="7397" xr:uid="{00000000-0005-0000-0000-0000C61B0000}"/>
    <cellStyle name="Note 2 7 2" xfId="7398" xr:uid="{00000000-0005-0000-0000-0000C71B0000}"/>
    <cellStyle name="Note 2 7 2 2" xfId="7399" xr:uid="{00000000-0005-0000-0000-0000C81B0000}"/>
    <cellStyle name="Note 2 7 2 2 2" xfId="7400" xr:uid="{00000000-0005-0000-0000-0000C91B0000}"/>
    <cellStyle name="Note 2 7 2 2 3" xfId="7401" xr:uid="{00000000-0005-0000-0000-0000CA1B0000}"/>
    <cellStyle name="Note 2 7 2 3" xfId="7402" xr:uid="{00000000-0005-0000-0000-0000CB1B0000}"/>
    <cellStyle name="Note 2 7 2 4" xfId="7403" xr:uid="{00000000-0005-0000-0000-0000CC1B0000}"/>
    <cellStyle name="Note 2 7 3" xfId="7404" xr:uid="{00000000-0005-0000-0000-0000CD1B0000}"/>
    <cellStyle name="Note 2 7 3 2" xfId="7405" xr:uid="{00000000-0005-0000-0000-0000CE1B0000}"/>
    <cellStyle name="Note 2 7 3 2 2" xfId="7406" xr:uid="{00000000-0005-0000-0000-0000CF1B0000}"/>
    <cellStyle name="Note 2 7 3 2 3" xfId="7407" xr:uid="{00000000-0005-0000-0000-0000D01B0000}"/>
    <cellStyle name="Note 2 7 3 3" xfId="7408" xr:uid="{00000000-0005-0000-0000-0000D11B0000}"/>
    <cellStyle name="Note 2 7 3 4" xfId="7409" xr:uid="{00000000-0005-0000-0000-0000D21B0000}"/>
    <cellStyle name="Note 2 7 4" xfId="7410" xr:uid="{00000000-0005-0000-0000-0000D31B0000}"/>
    <cellStyle name="Note 2 7 5" xfId="7411" xr:uid="{00000000-0005-0000-0000-0000D41B0000}"/>
    <cellStyle name="Note 2 7 6" xfId="7412" xr:uid="{00000000-0005-0000-0000-0000D51B0000}"/>
    <cellStyle name="Note 2 7 7" xfId="7413" xr:uid="{00000000-0005-0000-0000-0000D61B0000}"/>
    <cellStyle name="Note 2 7 8" xfId="7414" xr:uid="{00000000-0005-0000-0000-0000D71B0000}"/>
    <cellStyle name="Note 2 8" xfId="7415" xr:uid="{00000000-0005-0000-0000-0000D81B0000}"/>
    <cellStyle name="Note 2 8 2" xfId="7416" xr:uid="{00000000-0005-0000-0000-0000D91B0000}"/>
    <cellStyle name="Note 2 8 2 2" xfId="7417" xr:uid="{00000000-0005-0000-0000-0000DA1B0000}"/>
    <cellStyle name="Note 2 8 2 2 2" xfId="7418" xr:uid="{00000000-0005-0000-0000-0000DB1B0000}"/>
    <cellStyle name="Note 2 8 2 2 3" xfId="7419" xr:uid="{00000000-0005-0000-0000-0000DC1B0000}"/>
    <cellStyle name="Note 2 8 2 3" xfId="7420" xr:uid="{00000000-0005-0000-0000-0000DD1B0000}"/>
    <cellStyle name="Note 2 8 2 4" xfId="7421" xr:uid="{00000000-0005-0000-0000-0000DE1B0000}"/>
    <cellStyle name="Note 2 8 3" xfId="7422" xr:uid="{00000000-0005-0000-0000-0000DF1B0000}"/>
    <cellStyle name="Note 2 8 3 2" xfId="7423" xr:uid="{00000000-0005-0000-0000-0000E01B0000}"/>
    <cellStyle name="Note 2 8 3 2 2" xfId="7424" xr:uid="{00000000-0005-0000-0000-0000E11B0000}"/>
    <cellStyle name="Note 2 8 3 2 3" xfId="7425" xr:uid="{00000000-0005-0000-0000-0000E21B0000}"/>
    <cellStyle name="Note 2 8 3 3" xfId="7426" xr:uid="{00000000-0005-0000-0000-0000E31B0000}"/>
    <cellStyle name="Note 2 8 3 4" xfId="7427" xr:uid="{00000000-0005-0000-0000-0000E41B0000}"/>
    <cellStyle name="Note 2 8 4" xfId="7428" xr:uid="{00000000-0005-0000-0000-0000E51B0000}"/>
    <cellStyle name="Note 2 8 5" xfId="7429" xr:uid="{00000000-0005-0000-0000-0000E61B0000}"/>
    <cellStyle name="Note 2 8 6" xfId="7430" xr:uid="{00000000-0005-0000-0000-0000E71B0000}"/>
    <cellStyle name="Note 2 8 7" xfId="7431" xr:uid="{00000000-0005-0000-0000-0000E81B0000}"/>
    <cellStyle name="Note 2 8 8" xfId="7432" xr:uid="{00000000-0005-0000-0000-0000E91B0000}"/>
    <cellStyle name="Note 2 9" xfId="7433" xr:uid="{00000000-0005-0000-0000-0000EA1B0000}"/>
    <cellStyle name="Note 2 9 2" xfId="7434" xr:uid="{00000000-0005-0000-0000-0000EB1B0000}"/>
    <cellStyle name="Note 2 9 2 2" xfId="7435" xr:uid="{00000000-0005-0000-0000-0000EC1B0000}"/>
    <cellStyle name="Note 2 9 2 2 2" xfId="7436" xr:uid="{00000000-0005-0000-0000-0000ED1B0000}"/>
    <cellStyle name="Note 2 9 2 2 3" xfId="7437" xr:uid="{00000000-0005-0000-0000-0000EE1B0000}"/>
    <cellStyle name="Note 2 9 2 3" xfId="7438" xr:uid="{00000000-0005-0000-0000-0000EF1B0000}"/>
    <cellStyle name="Note 2 9 2 4" xfId="7439" xr:uid="{00000000-0005-0000-0000-0000F01B0000}"/>
    <cellStyle name="Note 2 9 3" xfId="7440" xr:uid="{00000000-0005-0000-0000-0000F11B0000}"/>
    <cellStyle name="Note 2 9 3 2" xfId="7441" xr:uid="{00000000-0005-0000-0000-0000F21B0000}"/>
    <cellStyle name="Note 2 9 3 2 2" xfId="7442" xr:uid="{00000000-0005-0000-0000-0000F31B0000}"/>
    <cellStyle name="Note 2 9 3 2 3" xfId="7443" xr:uid="{00000000-0005-0000-0000-0000F41B0000}"/>
    <cellStyle name="Note 2 9 3 3" xfId="7444" xr:uid="{00000000-0005-0000-0000-0000F51B0000}"/>
    <cellStyle name="Note 2 9 3 4" xfId="7445" xr:uid="{00000000-0005-0000-0000-0000F61B0000}"/>
    <cellStyle name="Note 2 9 4" xfId="7446" xr:uid="{00000000-0005-0000-0000-0000F71B0000}"/>
    <cellStyle name="Note 2 9 5" xfId="7447" xr:uid="{00000000-0005-0000-0000-0000F81B0000}"/>
    <cellStyle name="Note 2 9 6" xfId="7448" xr:uid="{00000000-0005-0000-0000-0000F91B0000}"/>
    <cellStyle name="Note 2 9 7" xfId="7449" xr:uid="{00000000-0005-0000-0000-0000FA1B0000}"/>
    <cellStyle name="Note 2 9 8" xfId="7450" xr:uid="{00000000-0005-0000-0000-0000FB1B0000}"/>
    <cellStyle name="Note 20" xfId="7451" xr:uid="{00000000-0005-0000-0000-0000FC1B0000}"/>
    <cellStyle name="Note 20 2" xfId="7452" xr:uid="{00000000-0005-0000-0000-0000FD1B0000}"/>
    <cellStyle name="Note 20 2 2" xfId="7453" xr:uid="{00000000-0005-0000-0000-0000FE1B0000}"/>
    <cellStyle name="Note 20 2 2 2" xfId="7454" xr:uid="{00000000-0005-0000-0000-0000FF1B0000}"/>
    <cellStyle name="Note 20 2 2 3" xfId="7455" xr:uid="{00000000-0005-0000-0000-0000001C0000}"/>
    <cellStyle name="Note 20 2 3" xfId="7456" xr:uid="{00000000-0005-0000-0000-0000011C0000}"/>
    <cellStyle name="Note 20 2 4" xfId="7457" xr:uid="{00000000-0005-0000-0000-0000021C0000}"/>
    <cellStyle name="Note 20 3" xfId="7458" xr:uid="{00000000-0005-0000-0000-0000031C0000}"/>
    <cellStyle name="Note 20 3 2" xfId="7459" xr:uid="{00000000-0005-0000-0000-0000041C0000}"/>
    <cellStyle name="Note 20 3 2 2" xfId="7460" xr:uid="{00000000-0005-0000-0000-0000051C0000}"/>
    <cellStyle name="Note 20 3 2 3" xfId="7461" xr:uid="{00000000-0005-0000-0000-0000061C0000}"/>
    <cellStyle name="Note 20 3 3" xfId="7462" xr:uid="{00000000-0005-0000-0000-0000071C0000}"/>
    <cellStyle name="Note 20 3 4" xfId="7463" xr:uid="{00000000-0005-0000-0000-0000081C0000}"/>
    <cellStyle name="Note 20 4" xfId="7464" xr:uid="{00000000-0005-0000-0000-0000091C0000}"/>
    <cellStyle name="Note 20 5" xfId="7465" xr:uid="{00000000-0005-0000-0000-00000A1C0000}"/>
    <cellStyle name="Note 20 6" xfId="7466" xr:uid="{00000000-0005-0000-0000-00000B1C0000}"/>
    <cellStyle name="Note 20 7" xfId="7467" xr:uid="{00000000-0005-0000-0000-00000C1C0000}"/>
    <cellStyle name="Note 20 8" xfId="7468" xr:uid="{00000000-0005-0000-0000-00000D1C0000}"/>
    <cellStyle name="Note 21" xfId="7469" xr:uid="{00000000-0005-0000-0000-00000E1C0000}"/>
    <cellStyle name="Note 21 2" xfId="7470" xr:uid="{00000000-0005-0000-0000-00000F1C0000}"/>
    <cellStyle name="Note 21 2 2" xfId="7471" xr:uid="{00000000-0005-0000-0000-0000101C0000}"/>
    <cellStyle name="Note 21 2 3" xfId="7472" xr:uid="{00000000-0005-0000-0000-0000111C0000}"/>
    <cellStyle name="Note 21 3" xfId="7473" xr:uid="{00000000-0005-0000-0000-0000121C0000}"/>
    <cellStyle name="Note 21 4" xfId="7474" xr:uid="{00000000-0005-0000-0000-0000131C0000}"/>
    <cellStyle name="Note 22" xfId="7475" xr:uid="{00000000-0005-0000-0000-0000141C0000}"/>
    <cellStyle name="Note 22 2" xfId="7476" xr:uid="{00000000-0005-0000-0000-0000151C0000}"/>
    <cellStyle name="Note 22 2 2" xfId="7477" xr:uid="{00000000-0005-0000-0000-0000161C0000}"/>
    <cellStyle name="Note 22 2 3" xfId="7478" xr:uid="{00000000-0005-0000-0000-0000171C0000}"/>
    <cellStyle name="Note 22 3" xfId="7479" xr:uid="{00000000-0005-0000-0000-0000181C0000}"/>
    <cellStyle name="Note 22 4" xfId="7480" xr:uid="{00000000-0005-0000-0000-0000191C0000}"/>
    <cellStyle name="Note 23" xfId="7481" xr:uid="{00000000-0005-0000-0000-00001A1C0000}"/>
    <cellStyle name="Note 23 2" xfId="7482" xr:uid="{00000000-0005-0000-0000-00001B1C0000}"/>
    <cellStyle name="Note 23 3" xfId="7483" xr:uid="{00000000-0005-0000-0000-00001C1C0000}"/>
    <cellStyle name="Note 24" xfId="7484" xr:uid="{00000000-0005-0000-0000-00001D1C0000}"/>
    <cellStyle name="Note 25" xfId="7485" xr:uid="{00000000-0005-0000-0000-00001E1C0000}"/>
    <cellStyle name="Note 26" xfId="7486" xr:uid="{00000000-0005-0000-0000-00001F1C0000}"/>
    <cellStyle name="Note 3" xfId="533" xr:uid="{00000000-0005-0000-0000-0000201C0000}"/>
    <cellStyle name="Note 3 10" xfId="7487" xr:uid="{00000000-0005-0000-0000-0000211C0000}"/>
    <cellStyle name="Note 3 10 2" xfId="7488" xr:uid="{00000000-0005-0000-0000-0000221C0000}"/>
    <cellStyle name="Note 3 10 2 2" xfId="7489" xr:uid="{00000000-0005-0000-0000-0000231C0000}"/>
    <cellStyle name="Note 3 10 2 2 2" xfId="7490" xr:uid="{00000000-0005-0000-0000-0000241C0000}"/>
    <cellStyle name="Note 3 10 2 2 3" xfId="7491" xr:uid="{00000000-0005-0000-0000-0000251C0000}"/>
    <cellStyle name="Note 3 10 2 3" xfId="7492" xr:uid="{00000000-0005-0000-0000-0000261C0000}"/>
    <cellStyle name="Note 3 10 2 4" xfId="7493" xr:uid="{00000000-0005-0000-0000-0000271C0000}"/>
    <cellStyle name="Note 3 10 3" xfId="7494" xr:uid="{00000000-0005-0000-0000-0000281C0000}"/>
    <cellStyle name="Note 3 10 3 2" xfId="7495" xr:uid="{00000000-0005-0000-0000-0000291C0000}"/>
    <cellStyle name="Note 3 10 3 2 2" xfId="7496" xr:uid="{00000000-0005-0000-0000-00002A1C0000}"/>
    <cellStyle name="Note 3 10 3 2 3" xfId="7497" xr:uid="{00000000-0005-0000-0000-00002B1C0000}"/>
    <cellStyle name="Note 3 10 3 3" xfId="7498" xr:uid="{00000000-0005-0000-0000-00002C1C0000}"/>
    <cellStyle name="Note 3 10 3 4" xfId="7499" xr:uid="{00000000-0005-0000-0000-00002D1C0000}"/>
    <cellStyle name="Note 3 10 4" xfId="7500" xr:uid="{00000000-0005-0000-0000-00002E1C0000}"/>
    <cellStyle name="Note 3 10 5" xfId="7501" xr:uid="{00000000-0005-0000-0000-00002F1C0000}"/>
    <cellStyle name="Note 3 10 6" xfId="7502" xr:uid="{00000000-0005-0000-0000-0000301C0000}"/>
    <cellStyle name="Note 3 10 7" xfId="7503" xr:uid="{00000000-0005-0000-0000-0000311C0000}"/>
    <cellStyle name="Note 3 10 8" xfId="7504" xr:uid="{00000000-0005-0000-0000-0000321C0000}"/>
    <cellStyle name="Note 3 11" xfId="7505" xr:uid="{00000000-0005-0000-0000-0000331C0000}"/>
    <cellStyle name="Note 3 11 2" xfId="7506" xr:uid="{00000000-0005-0000-0000-0000341C0000}"/>
    <cellStyle name="Note 3 11 2 2" xfId="7507" xr:uid="{00000000-0005-0000-0000-0000351C0000}"/>
    <cellStyle name="Note 3 11 2 2 2" xfId="7508" xr:uid="{00000000-0005-0000-0000-0000361C0000}"/>
    <cellStyle name="Note 3 11 2 2 3" xfId="7509" xr:uid="{00000000-0005-0000-0000-0000371C0000}"/>
    <cellStyle name="Note 3 11 2 3" xfId="7510" xr:uid="{00000000-0005-0000-0000-0000381C0000}"/>
    <cellStyle name="Note 3 11 2 4" xfId="7511" xr:uid="{00000000-0005-0000-0000-0000391C0000}"/>
    <cellStyle name="Note 3 11 3" xfId="7512" xr:uid="{00000000-0005-0000-0000-00003A1C0000}"/>
    <cellStyle name="Note 3 11 3 2" xfId="7513" xr:uid="{00000000-0005-0000-0000-00003B1C0000}"/>
    <cellStyle name="Note 3 11 3 2 2" xfId="7514" xr:uid="{00000000-0005-0000-0000-00003C1C0000}"/>
    <cellStyle name="Note 3 11 3 2 3" xfId="7515" xr:uid="{00000000-0005-0000-0000-00003D1C0000}"/>
    <cellStyle name="Note 3 11 3 3" xfId="7516" xr:uid="{00000000-0005-0000-0000-00003E1C0000}"/>
    <cellStyle name="Note 3 11 3 4" xfId="7517" xr:uid="{00000000-0005-0000-0000-00003F1C0000}"/>
    <cellStyle name="Note 3 11 4" xfId="7518" xr:uid="{00000000-0005-0000-0000-0000401C0000}"/>
    <cellStyle name="Note 3 11 5" xfId="7519" xr:uid="{00000000-0005-0000-0000-0000411C0000}"/>
    <cellStyle name="Note 3 11 6" xfId="7520" xr:uid="{00000000-0005-0000-0000-0000421C0000}"/>
    <cellStyle name="Note 3 11 7" xfId="7521" xr:uid="{00000000-0005-0000-0000-0000431C0000}"/>
    <cellStyle name="Note 3 11 8" xfId="7522" xr:uid="{00000000-0005-0000-0000-0000441C0000}"/>
    <cellStyle name="Note 3 12" xfId="7523" xr:uid="{00000000-0005-0000-0000-0000451C0000}"/>
    <cellStyle name="Note 3 12 2" xfId="7524" xr:uid="{00000000-0005-0000-0000-0000461C0000}"/>
    <cellStyle name="Note 3 12 2 2" xfId="7525" xr:uid="{00000000-0005-0000-0000-0000471C0000}"/>
    <cellStyle name="Note 3 12 2 2 2" xfId="7526" xr:uid="{00000000-0005-0000-0000-0000481C0000}"/>
    <cellStyle name="Note 3 12 2 2 3" xfId="7527" xr:uid="{00000000-0005-0000-0000-0000491C0000}"/>
    <cellStyle name="Note 3 12 2 3" xfId="7528" xr:uid="{00000000-0005-0000-0000-00004A1C0000}"/>
    <cellStyle name="Note 3 12 2 4" xfId="7529" xr:uid="{00000000-0005-0000-0000-00004B1C0000}"/>
    <cellStyle name="Note 3 12 3" xfId="7530" xr:uid="{00000000-0005-0000-0000-00004C1C0000}"/>
    <cellStyle name="Note 3 12 3 2" xfId="7531" xr:uid="{00000000-0005-0000-0000-00004D1C0000}"/>
    <cellStyle name="Note 3 12 3 2 2" xfId="7532" xr:uid="{00000000-0005-0000-0000-00004E1C0000}"/>
    <cellStyle name="Note 3 12 3 2 3" xfId="7533" xr:uid="{00000000-0005-0000-0000-00004F1C0000}"/>
    <cellStyle name="Note 3 12 3 3" xfId="7534" xr:uid="{00000000-0005-0000-0000-0000501C0000}"/>
    <cellStyle name="Note 3 12 3 4" xfId="7535" xr:uid="{00000000-0005-0000-0000-0000511C0000}"/>
    <cellStyle name="Note 3 12 4" xfId="7536" xr:uid="{00000000-0005-0000-0000-0000521C0000}"/>
    <cellStyle name="Note 3 12 5" xfId="7537" xr:uid="{00000000-0005-0000-0000-0000531C0000}"/>
    <cellStyle name="Note 3 12 6" xfId="7538" xr:uid="{00000000-0005-0000-0000-0000541C0000}"/>
    <cellStyle name="Note 3 12 7" xfId="7539" xr:uid="{00000000-0005-0000-0000-0000551C0000}"/>
    <cellStyle name="Note 3 12 8" xfId="7540" xr:uid="{00000000-0005-0000-0000-0000561C0000}"/>
    <cellStyle name="Note 3 13" xfId="7541" xr:uid="{00000000-0005-0000-0000-0000571C0000}"/>
    <cellStyle name="Note 3 13 2" xfId="7542" xr:uid="{00000000-0005-0000-0000-0000581C0000}"/>
    <cellStyle name="Note 3 13 2 2" xfId="7543" xr:uid="{00000000-0005-0000-0000-0000591C0000}"/>
    <cellStyle name="Note 3 13 2 2 2" xfId="7544" xr:uid="{00000000-0005-0000-0000-00005A1C0000}"/>
    <cellStyle name="Note 3 13 2 2 3" xfId="7545" xr:uid="{00000000-0005-0000-0000-00005B1C0000}"/>
    <cellStyle name="Note 3 13 2 3" xfId="7546" xr:uid="{00000000-0005-0000-0000-00005C1C0000}"/>
    <cellStyle name="Note 3 13 2 4" xfId="7547" xr:uid="{00000000-0005-0000-0000-00005D1C0000}"/>
    <cellStyle name="Note 3 13 3" xfId="7548" xr:uid="{00000000-0005-0000-0000-00005E1C0000}"/>
    <cellStyle name="Note 3 13 3 2" xfId="7549" xr:uid="{00000000-0005-0000-0000-00005F1C0000}"/>
    <cellStyle name="Note 3 13 3 2 2" xfId="7550" xr:uid="{00000000-0005-0000-0000-0000601C0000}"/>
    <cellStyle name="Note 3 13 3 2 3" xfId="7551" xr:uid="{00000000-0005-0000-0000-0000611C0000}"/>
    <cellStyle name="Note 3 13 3 3" xfId="7552" xr:uid="{00000000-0005-0000-0000-0000621C0000}"/>
    <cellStyle name="Note 3 13 3 4" xfId="7553" xr:uid="{00000000-0005-0000-0000-0000631C0000}"/>
    <cellStyle name="Note 3 13 4" xfId="7554" xr:uid="{00000000-0005-0000-0000-0000641C0000}"/>
    <cellStyle name="Note 3 13 5" xfId="7555" xr:uid="{00000000-0005-0000-0000-0000651C0000}"/>
    <cellStyle name="Note 3 13 6" xfId="7556" xr:uid="{00000000-0005-0000-0000-0000661C0000}"/>
    <cellStyle name="Note 3 13 7" xfId="7557" xr:uid="{00000000-0005-0000-0000-0000671C0000}"/>
    <cellStyle name="Note 3 13 8" xfId="7558" xr:uid="{00000000-0005-0000-0000-0000681C0000}"/>
    <cellStyle name="Note 3 14" xfId="7559" xr:uid="{00000000-0005-0000-0000-0000691C0000}"/>
    <cellStyle name="Note 3 14 2" xfId="7560" xr:uid="{00000000-0005-0000-0000-00006A1C0000}"/>
    <cellStyle name="Note 3 14 2 2" xfId="7561" xr:uid="{00000000-0005-0000-0000-00006B1C0000}"/>
    <cellStyle name="Note 3 14 2 2 2" xfId="7562" xr:uid="{00000000-0005-0000-0000-00006C1C0000}"/>
    <cellStyle name="Note 3 14 2 2 3" xfId="7563" xr:uid="{00000000-0005-0000-0000-00006D1C0000}"/>
    <cellStyle name="Note 3 14 2 3" xfId="7564" xr:uid="{00000000-0005-0000-0000-00006E1C0000}"/>
    <cellStyle name="Note 3 14 2 4" xfId="7565" xr:uid="{00000000-0005-0000-0000-00006F1C0000}"/>
    <cellStyle name="Note 3 14 3" xfId="7566" xr:uid="{00000000-0005-0000-0000-0000701C0000}"/>
    <cellStyle name="Note 3 14 3 2" xfId="7567" xr:uid="{00000000-0005-0000-0000-0000711C0000}"/>
    <cellStyle name="Note 3 14 3 2 2" xfId="7568" xr:uid="{00000000-0005-0000-0000-0000721C0000}"/>
    <cellStyle name="Note 3 14 3 2 3" xfId="7569" xr:uid="{00000000-0005-0000-0000-0000731C0000}"/>
    <cellStyle name="Note 3 14 3 3" xfId="7570" xr:uid="{00000000-0005-0000-0000-0000741C0000}"/>
    <cellStyle name="Note 3 14 3 4" xfId="7571" xr:uid="{00000000-0005-0000-0000-0000751C0000}"/>
    <cellStyle name="Note 3 14 4" xfId="7572" xr:uid="{00000000-0005-0000-0000-0000761C0000}"/>
    <cellStyle name="Note 3 14 5" xfId="7573" xr:uid="{00000000-0005-0000-0000-0000771C0000}"/>
    <cellStyle name="Note 3 14 6" xfId="7574" xr:uid="{00000000-0005-0000-0000-0000781C0000}"/>
    <cellStyle name="Note 3 14 7" xfId="7575" xr:uid="{00000000-0005-0000-0000-0000791C0000}"/>
    <cellStyle name="Note 3 14 8" xfId="7576" xr:uid="{00000000-0005-0000-0000-00007A1C0000}"/>
    <cellStyle name="Note 3 15" xfId="7577" xr:uid="{00000000-0005-0000-0000-00007B1C0000}"/>
    <cellStyle name="Note 3 15 2" xfId="7578" xr:uid="{00000000-0005-0000-0000-00007C1C0000}"/>
    <cellStyle name="Note 3 15 2 2" xfId="7579" xr:uid="{00000000-0005-0000-0000-00007D1C0000}"/>
    <cellStyle name="Note 3 15 2 2 2" xfId="7580" xr:uid="{00000000-0005-0000-0000-00007E1C0000}"/>
    <cellStyle name="Note 3 15 2 2 3" xfId="7581" xr:uid="{00000000-0005-0000-0000-00007F1C0000}"/>
    <cellStyle name="Note 3 15 2 3" xfId="7582" xr:uid="{00000000-0005-0000-0000-0000801C0000}"/>
    <cellStyle name="Note 3 15 2 4" xfId="7583" xr:uid="{00000000-0005-0000-0000-0000811C0000}"/>
    <cellStyle name="Note 3 15 3" xfId="7584" xr:uid="{00000000-0005-0000-0000-0000821C0000}"/>
    <cellStyle name="Note 3 15 3 2" xfId="7585" xr:uid="{00000000-0005-0000-0000-0000831C0000}"/>
    <cellStyle name="Note 3 15 3 2 2" xfId="7586" xr:uid="{00000000-0005-0000-0000-0000841C0000}"/>
    <cellStyle name="Note 3 15 3 2 3" xfId="7587" xr:uid="{00000000-0005-0000-0000-0000851C0000}"/>
    <cellStyle name="Note 3 15 3 3" xfId="7588" xr:uid="{00000000-0005-0000-0000-0000861C0000}"/>
    <cellStyle name="Note 3 15 3 4" xfId="7589" xr:uid="{00000000-0005-0000-0000-0000871C0000}"/>
    <cellStyle name="Note 3 15 4" xfId="7590" xr:uid="{00000000-0005-0000-0000-0000881C0000}"/>
    <cellStyle name="Note 3 15 5" xfId="7591" xr:uid="{00000000-0005-0000-0000-0000891C0000}"/>
    <cellStyle name="Note 3 15 6" xfId="7592" xr:uid="{00000000-0005-0000-0000-00008A1C0000}"/>
    <cellStyle name="Note 3 15 7" xfId="7593" xr:uid="{00000000-0005-0000-0000-00008B1C0000}"/>
    <cellStyle name="Note 3 15 8" xfId="7594" xr:uid="{00000000-0005-0000-0000-00008C1C0000}"/>
    <cellStyle name="Note 3 16" xfId="7595" xr:uid="{00000000-0005-0000-0000-00008D1C0000}"/>
    <cellStyle name="Note 3 16 2" xfId="7596" xr:uid="{00000000-0005-0000-0000-00008E1C0000}"/>
    <cellStyle name="Note 3 16 2 2" xfId="7597" xr:uid="{00000000-0005-0000-0000-00008F1C0000}"/>
    <cellStyle name="Note 3 16 2 2 2" xfId="7598" xr:uid="{00000000-0005-0000-0000-0000901C0000}"/>
    <cellStyle name="Note 3 16 2 2 3" xfId="7599" xr:uid="{00000000-0005-0000-0000-0000911C0000}"/>
    <cellStyle name="Note 3 16 2 3" xfId="7600" xr:uid="{00000000-0005-0000-0000-0000921C0000}"/>
    <cellStyle name="Note 3 16 2 4" xfId="7601" xr:uid="{00000000-0005-0000-0000-0000931C0000}"/>
    <cellStyle name="Note 3 16 3" xfId="7602" xr:uid="{00000000-0005-0000-0000-0000941C0000}"/>
    <cellStyle name="Note 3 16 3 2" xfId="7603" xr:uid="{00000000-0005-0000-0000-0000951C0000}"/>
    <cellStyle name="Note 3 16 3 2 2" xfId="7604" xr:uid="{00000000-0005-0000-0000-0000961C0000}"/>
    <cellStyle name="Note 3 16 3 2 3" xfId="7605" xr:uid="{00000000-0005-0000-0000-0000971C0000}"/>
    <cellStyle name="Note 3 16 3 3" xfId="7606" xr:uid="{00000000-0005-0000-0000-0000981C0000}"/>
    <cellStyle name="Note 3 16 3 4" xfId="7607" xr:uid="{00000000-0005-0000-0000-0000991C0000}"/>
    <cellStyle name="Note 3 16 4" xfId="7608" xr:uid="{00000000-0005-0000-0000-00009A1C0000}"/>
    <cellStyle name="Note 3 16 5" xfId="7609" xr:uid="{00000000-0005-0000-0000-00009B1C0000}"/>
    <cellStyle name="Note 3 16 6" xfId="7610" xr:uid="{00000000-0005-0000-0000-00009C1C0000}"/>
    <cellStyle name="Note 3 16 7" xfId="7611" xr:uid="{00000000-0005-0000-0000-00009D1C0000}"/>
    <cellStyle name="Note 3 16 8" xfId="7612" xr:uid="{00000000-0005-0000-0000-00009E1C0000}"/>
    <cellStyle name="Note 3 17" xfId="7613" xr:uid="{00000000-0005-0000-0000-00009F1C0000}"/>
    <cellStyle name="Note 3 17 2" xfId="7614" xr:uid="{00000000-0005-0000-0000-0000A01C0000}"/>
    <cellStyle name="Note 3 17 2 2" xfId="7615" xr:uid="{00000000-0005-0000-0000-0000A11C0000}"/>
    <cellStyle name="Note 3 17 2 2 2" xfId="7616" xr:uid="{00000000-0005-0000-0000-0000A21C0000}"/>
    <cellStyle name="Note 3 17 2 2 3" xfId="7617" xr:uid="{00000000-0005-0000-0000-0000A31C0000}"/>
    <cellStyle name="Note 3 17 2 3" xfId="7618" xr:uid="{00000000-0005-0000-0000-0000A41C0000}"/>
    <cellStyle name="Note 3 17 2 4" xfId="7619" xr:uid="{00000000-0005-0000-0000-0000A51C0000}"/>
    <cellStyle name="Note 3 17 3" xfId="7620" xr:uid="{00000000-0005-0000-0000-0000A61C0000}"/>
    <cellStyle name="Note 3 17 3 2" xfId="7621" xr:uid="{00000000-0005-0000-0000-0000A71C0000}"/>
    <cellStyle name="Note 3 17 3 2 2" xfId="7622" xr:uid="{00000000-0005-0000-0000-0000A81C0000}"/>
    <cellStyle name="Note 3 17 3 2 3" xfId="7623" xr:uid="{00000000-0005-0000-0000-0000A91C0000}"/>
    <cellStyle name="Note 3 17 3 3" xfId="7624" xr:uid="{00000000-0005-0000-0000-0000AA1C0000}"/>
    <cellStyle name="Note 3 17 3 4" xfId="7625" xr:uid="{00000000-0005-0000-0000-0000AB1C0000}"/>
    <cellStyle name="Note 3 17 4" xfId="7626" xr:uid="{00000000-0005-0000-0000-0000AC1C0000}"/>
    <cellStyle name="Note 3 17 5" xfId="7627" xr:uid="{00000000-0005-0000-0000-0000AD1C0000}"/>
    <cellStyle name="Note 3 17 6" xfId="7628" xr:uid="{00000000-0005-0000-0000-0000AE1C0000}"/>
    <cellStyle name="Note 3 17 7" xfId="7629" xr:uid="{00000000-0005-0000-0000-0000AF1C0000}"/>
    <cellStyle name="Note 3 17 8" xfId="7630" xr:uid="{00000000-0005-0000-0000-0000B01C0000}"/>
    <cellStyle name="Note 3 18" xfId="7631" xr:uid="{00000000-0005-0000-0000-0000B11C0000}"/>
    <cellStyle name="Note 3 18 2" xfId="7632" xr:uid="{00000000-0005-0000-0000-0000B21C0000}"/>
    <cellStyle name="Note 3 18 2 2" xfId="7633" xr:uid="{00000000-0005-0000-0000-0000B31C0000}"/>
    <cellStyle name="Note 3 18 2 3" xfId="7634" xr:uid="{00000000-0005-0000-0000-0000B41C0000}"/>
    <cellStyle name="Note 3 18 3" xfId="7635" xr:uid="{00000000-0005-0000-0000-0000B51C0000}"/>
    <cellStyle name="Note 3 18 4" xfId="7636" xr:uid="{00000000-0005-0000-0000-0000B61C0000}"/>
    <cellStyle name="Note 3 19" xfId="7637" xr:uid="{00000000-0005-0000-0000-0000B71C0000}"/>
    <cellStyle name="Note 3 19 2" xfId="7638" xr:uid="{00000000-0005-0000-0000-0000B81C0000}"/>
    <cellStyle name="Note 3 19 2 2" xfId="7639" xr:uid="{00000000-0005-0000-0000-0000B91C0000}"/>
    <cellStyle name="Note 3 19 2 3" xfId="7640" xr:uid="{00000000-0005-0000-0000-0000BA1C0000}"/>
    <cellStyle name="Note 3 19 3" xfId="7641" xr:uid="{00000000-0005-0000-0000-0000BB1C0000}"/>
    <cellStyle name="Note 3 19 4" xfId="7642" xr:uid="{00000000-0005-0000-0000-0000BC1C0000}"/>
    <cellStyle name="Note 3 2" xfId="534" xr:uid="{00000000-0005-0000-0000-0000BD1C0000}"/>
    <cellStyle name="Note 3 2 10" xfId="7643" xr:uid="{00000000-0005-0000-0000-0000BE1C0000}"/>
    <cellStyle name="Note 3 2 10 2" xfId="7644" xr:uid="{00000000-0005-0000-0000-0000BF1C0000}"/>
    <cellStyle name="Note 3 2 10 2 2" xfId="7645" xr:uid="{00000000-0005-0000-0000-0000C01C0000}"/>
    <cellStyle name="Note 3 2 10 2 2 2" xfId="7646" xr:uid="{00000000-0005-0000-0000-0000C11C0000}"/>
    <cellStyle name="Note 3 2 10 2 2 3" xfId="7647" xr:uid="{00000000-0005-0000-0000-0000C21C0000}"/>
    <cellStyle name="Note 3 2 10 2 3" xfId="7648" xr:uid="{00000000-0005-0000-0000-0000C31C0000}"/>
    <cellStyle name="Note 3 2 10 2 4" xfId="7649" xr:uid="{00000000-0005-0000-0000-0000C41C0000}"/>
    <cellStyle name="Note 3 2 10 3" xfId="7650" xr:uid="{00000000-0005-0000-0000-0000C51C0000}"/>
    <cellStyle name="Note 3 2 10 3 2" xfId="7651" xr:uid="{00000000-0005-0000-0000-0000C61C0000}"/>
    <cellStyle name="Note 3 2 10 3 2 2" xfId="7652" xr:uid="{00000000-0005-0000-0000-0000C71C0000}"/>
    <cellStyle name="Note 3 2 10 3 2 3" xfId="7653" xr:uid="{00000000-0005-0000-0000-0000C81C0000}"/>
    <cellStyle name="Note 3 2 10 3 3" xfId="7654" xr:uid="{00000000-0005-0000-0000-0000C91C0000}"/>
    <cellStyle name="Note 3 2 10 3 4" xfId="7655" xr:uid="{00000000-0005-0000-0000-0000CA1C0000}"/>
    <cellStyle name="Note 3 2 10 4" xfId="7656" xr:uid="{00000000-0005-0000-0000-0000CB1C0000}"/>
    <cellStyle name="Note 3 2 10 5" xfId="7657" xr:uid="{00000000-0005-0000-0000-0000CC1C0000}"/>
    <cellStyle name="Note 3 2 10 6" xfId="7658" xr:uid="{00000000-0005-0000-0000-0000CD1C0000}"/>
    <cellStyle name="Note 3 2 10 7" xfId="7659" xr:uid="{00000000-0005-0000-0000-0000CE1C0000}"/>
    <cellStyle name="Note 3 2 10 8" xfId="7660" xr:uid="{00000000-0005-0000-0000-0000CF1C0000}"/>
    <cellStyle name="Note 3 2 11" xfId="7661" xr:uid="{00000000-0005-0000-0000-0000D01C0000}"/>
    <cellStyle name="Note 3 2 11 2" xfId="7662" xr:uid="{00000000-0005-0000-0000-0000D11C0000}"/>
    <cellStyle name="Note 3 2 11 2 2" xfId="7663" xr:uid="{00000000-0005-0000-0000-0000D21C0000}"/>
    <cellStyle name="Note 3 2 11 2 2 2" xfId="7664" xr:uid="{00000000-0005-0000-0000-0000D31C0000}"/>
    <cellStyle name="Note 3 2 11 2 2 3" xfId="7665" xr:uid="{00000000-0005-0000-0000-0000D41C0000}"/>
    <cellStyle name="Note 3 2 11 2 3" xfId="7666" xr:uid="{00000000-0005-0000-0000-0000D51C0000}"/>
    <cellStyle name="Note 3 2 11 2 4" xfId="7667" xr:uid="{00000000-0005-0000-0000-0000D61C0000}"/>
    <cellStyle name="Note 3 2 11 3" xfId="7668" xr:uid="{00000000-0005-0000-0000-0000D71C0000}"/>
    <cellStyle name="Note 3 2 11 3 2" xfId="7669" xr:uid="{00000000-0005-0000-0000-0000D81C0000}"/>
    <cellStyle name="Note 3 2 11 3 2 2" xfId="7670" xr:uid="{00000000-0005-0000-0000-0000D91C0000}"/>
    <cellStyle name="Note 3 2 11 3 2 3" xfId="7671" xr:uid="{00000000-0005-0000-0000-0000DA1C0000}"/>
    <cellStyle name="Note 3 2 11 3 3" xfId="7672" xr:uid="{00000000-0005-0000-0000-0000DB1C0000}"/>
    <cellStyle name="Note 3 2 11 3 4" xfId="7673" xr:uid="{00000000-0005-0000-0000-0000DC1C0000}"/>
    <cellStyle name="Note 3 2 11 4" xfId="7674" xr:uid="{00000000-0005-0000-0000-0000DD1C0000}"/>
    <cellStyle name="Note 3 2 11 5" xfId="7675" xr:uid="{00000000-0005-0000-0000-0000DE1C0000}"/>
    <cellStyle name="Note 3 2 11 6" xfId="7676" xr:uid="{00000000-0005-0000-0000-0000DF1C0000}"/>
    <cellStyle name="Note 3 2 11 7" xfId="7677" xr:uid="{00000000-0005-0000-0000-0000E01C0000}"/>
    <cellStyle name="Note 3 2 11 8" xfId="7678" xr:uid="{00000000-0005-0000-0000-0000E11C0000}"/>
    <cellStyle name="Note 3 2 12" xfId="7679" xr:uid="{00000000-0005-0000-0000-0000E21C0000}"/>
    <cellStyle name="Note 3 2 12 2" xfId="7680" xr:uid="{00000000-0005-0000-0000-0000E31C0000}"/>
    <cellStyle name="Note 3 2 12 2 2" xfId="7681" xr:uid="{00000000-0005-0000-0000-0000E41C0000}"/>
    <cellStyle name="Note 3 2 12 2 2 2" xfId="7682" xr:uid="{00000000-0005-0000-0000-0000E51C0000}"/>
    <cellStyle name="Note 3 2 12 2 2 3" xfId="7683" xr:uid="{00000000-0005-0000-0000-0000E61C0000}"/>
    <cellStyle name="Note 3 2 12 2 3" xfId="7684" xr:uid="{00000000-0005-0000-0000-0000E71C0000}"/>
    <cellStyle name="Note 3 2 12 2 4" xfId="7685" xr:uid="{00000000-0005-0000-0000-0000E81C0000}"/>
    <cellStyle name="Note 3 2 12 3" xfId="7686" xr:uid="{00000000-0005-0000-0000-0000E91C0000}"/>
    <cellStyle name="Note 3 2 12 3 2" xfId="7687" xr:uid="{00000000-0005-0000-0000-0000EA1C0000}"/>
    <cellStyle name="Note 3 2 12 3 2 2" xfId="7688" xr:uid="{00000000-0005-0000-0000-0000EB1C0000}"/>
    <cellStyle name="Note 3 2 12 3 2 3" xfId="7689" xr:uid="{00000000-0005-0000-0000-0000EC1C0000}"/>
    <cellStyle name="Note 3 2 12 3 3" xfId="7690" xr:uid="{00000000-0005-0000-0000-0000ED1C0000}"/>
    <cellStyle name="Note 3 2 12 3 4" xfId="7691" xr:uid="{00000000-0005-0000-0000-0000EE1C0000}"/>
    <cellStyle name="Note 3 2 12 4" xfId="7692" xr:uid="{00000000-0005-0000-0000-0000EF1C0000}"/>
    <cellStyle name="Note 3 2 12 5" xfId="7693" xr:uid="{00000000-0005-0000-0000-0000F01C0000}"/>
    <cellStyle name="Note 3 2 12 6" xfId="7694" xr:uid="{00000000-0005-0000-0000-0000F11C0000}"/>
    <cellStyle name="Note 3 2 12 7" xfId="7695" xr:uid="{00000000-0005-0000-0000-0000F21C0000}"/>
    <cellStyle name="Note 3 2 12 8" xfId="7696" xr:uid="{00000000-0005-0000-0000-0000F31C0000}"/>
    <cellStyle name="Note 3 2 13" xfId="7697" xr:uid="{00000000-0005-0000-0000-0000F41C0000}"/>
    <cellStyle name="Note 3 2 13 2" xfId="7698" xr:uid="{00000000-0005-0000-0000-0000F51C0000}"/>
    <cellStyle name="Note 3 2 13 2 2" xfId="7699" xr:uid="{00000000-0005-0000-0000-0000F61C0000}"/>
    <cellStyle name="Note 3 2 13 2 2 2" xfId="7700" xr:uid="{00000000-0005-0000-0000-0000F71C0000}"/>
    <cellStyle name="Note 3 2 13 2 2 3" xfId="7701" xr:uid="{00000000-0005-0000-0000-0000F81C0000}"/>
    <cellStyle name="Note 3 2 13 2 3" xfId="7702" xr:uid="{00000000-0005-0000-0000-0000F91C0000}"/>
    <cellStyle name="Note 3 2 13 2 4" xfId="7703" xr:uid="{00000000-0005-0000-0000-0000FA1C0000}"/>
    <cellStyle name="Note 3 2 13 3" xfId="7704" xr:uid="{00000000-0005-0000-0000-0000FB1C0000}"/>
    <cellStyle name="Note 3 2 13 3 2" xfId="7705" xr:uid="{00000000-0005-0000-0000-0000FC1C0000}"/>
    <cellStyle name="Note 3 2 13 3 2 2" xfId="7706" xr:uid="{00000000-0005-0000-0000-0000FD1C0000}"/>
    <cellStyle name="Note 3 2 13 3 2 3" xfId="7707" xr:uid="{00000000-0005-0000-0000-0000FE1C0000}"/>
    <cellStyle name="Note 3 2 13 3 3" xfId="7708" xr:uid="{00000000-0005-0000-0000-0000FF1C0000}"/>
    <cellStyle name="Note 3 2 13 3 4" xfId="7709" xr:uid="{00000000-0005-0000-0000-0000001D0000}"/>
    <cellStyle name="Note 3 2 13 4" xfId="7710" xr:uid="{00000000-0005-0000-0000-0000011D0000}"/>
    <cellStyle name="Note 3 2 13 5" xfId="7711" xr:uid="{00000000-0005-0000-0000-0000021D0000}"/>
    <cellStyle name="Note 3 2 13 6" xfId="7712" xr:uid="{00000000-0005-0000-0000-0000031D0000}"/>
    <cellStyle name="Note 3 2 13 7" xfId="7713" xr:uid="{00000000-0005-0000-0000-0000041D0000}"/>
    <cellStyle name="Note 3 2 13 8" xfId="7714" xr:uid="{00000000-0005-0000-0000-0000051D0000}"/>
    <cellStyle name="Note 3 2 14" xfId="7715" xr:uid="{00000000-0005-0000-0000-0000061D0000}"/>
    <cellStyle name="Note 3 2 14 2" xfId="7716" xr:uid="{00000000-0005-0000-0000-0000071D0000}"/>
    <cellStyle name="Note 3 2 14 2 2" xfId="7717" xr:uid="{00000000-0005-0000-0000-0000081D0000}"/>
    <cellStyle name="Note 3 2 14 2 2 2" xfId="7718" xr:uid="{00000000-0005-0000-0000-0000091D0000}"/>
    <cellStyle name="Note 3 2 14 2 2 3" xfId="7719" xr:uid="{00000000-0005-0000-0000-00000A1D0000}"/>
    <cellStyle name="Note 3 2 14 2 3" xfId="7720" xr:uid="{00000000-0005-0000-0000-00000B1D0000}"/>
    <cellStyle name="Note 3 2 14 2 4" xfId="7721" xr:uid="{00000000-0005-0000-0000-00000C1D0000}"/>
    <cellStyle name="Note 3 2 14 3" xfId="7722" xr:uid="{00000000-0005-0000-0000-00000D1D0000}"/>
    <cellStyle name="Note 3 2 14 3 2" xfId="7723" xr:uid="{00000000-0005-0000-0000-00000E1D0000}"/>
    <cellStyle name="Note 3 2 14 3 2 2" xfId="7724" xr:uid="{00000000-0005-0000-0000-00000F1D0000}"/>
    <cellStyle name="Note 3 2 14 3 2 3" xfId="7725" xr:uid="{00000000-0005-0000-0000-0000101D0000}"/>
    <cellStyle name="Note 3 2 14 3 3" xfId="7726" xr:uid="{00000000-0005-0000-0000-0000111D0000}"/>
    <cellStyle name="Note 3 2 14 3 4" xfId="7727" xr:uid="{00000000-0005-0000-0000-0000121D0000}"/>
    <cellStyle name="Note 3 2 14 4" xfId="7728" xr:uid="{00000000-0005-0000-0000-0000131D0000}"/>
    <cellStyle name="Note 3 2 14 5" xfId="7729" xr:uid="{00000000-0005-0000-0000-0000141D0000}"/>
    <cellStyle name="Note 3 2 14 6" xfId="7730" xr:uid="{00000000-0005-0000-0000-0000151D0000}"/>
    <cellStyle name="Note 3 2 14 7" xfId="7731" xr:uid="{00000000-0005-0000-0000-0000161D0000}"/>
    <cellStyle name="Note 3 2 14 8" xfId="7732" xr:uid="{00000000-0005-0000-0000-0000171D0000}"/>
    <cellStyle name="Note 3 2 15" xfId="7733" xr:uid="{00000000-0005-0000-0000-0000181D0000}"/>
    <cellStyle name="Note 3 2 15 2" xfId="7734" xr:uid="{00000000-0005-0000-0000-0000191D0000}"/>
    <cellStyle name="Note 3 2 15 2 2" xfId="7735" xr:uid="{00000000-0005-0000-0000-00001A1D0000}"/>
    <cellStyle name="Note 3 2 15 2 2 2" xfId="7736" xr:uid="{00000000-0005-0000-0000-00001B1D0000}"/>
    <cellStyle name="Note 3 2 15 2 2 3" xfId="7737" xr:uid="{00000000-0005-0000-0000-00001C1D0000}"/>
    <cellStyle name="Note 3 2 15 2 3" xfId="7738" xr:uid="{00000000-0005-0000-0000-00001D1D0000}"/>
    <cellStyle name="Note 3 2 15 2 4" xfId="7739" xr:uid="{00000000-0005-0000-0000-00001E1D0000}"/>
    <cellStyle name="Note 3 2 15 3" xfId="7740" xr:uid="{00000000-0005-0000-0000-00001F1D0000}"/>
    <cellStyle name="Note 3 2 15 3 2" xfId="7741" xr:uid="{00000000-0005-0000-0000-0000201D0000}"/>
    <cellStyle name="Note 3 2 15 3 2 2" xfId="7742" xr:uid="{00000000-0005-0000-0000-0000211D0000}"/>
    <cellStyle name="Note 3 2 15 3 2 3" xfId="7743" xr:uid="{00000000-0005-0000-0000-0000221D0000}"/>
    <cellStyle name="Note 3 2 15 3 3" xfId="7744" xr:uid="{00000000-0005-0000-0000-0000231D0000}"/>
    <cellStyle name="Note 3 2 15 3 4" xfId="7745" xr:uid="{00000000-0005-0000-0000-0000241D0000}"/>
    <cellStyle name="Note 3 2 15 4" xfId="7746" xr:uid="{00000000-0005-0000-0000-0000251D0000}"/>
    <cellStyle name="Note 3 2 15 5" xfId="7747" xr:uid="{00000000-0005-0000-0000-0000261D0000}"/>
    <cellStyle name="Note 3 2 15 6" xfId="7748" xr:uid="{00000000-0005-0000-0000-0000271D0000}"/>
    <cellStyle name="Note 3 2 15 7" xfId="7749" xr:uid="{00000000-0005-0000-0000-0000281D0000}"/>
    <cellStyle name="Note 3 2 15 8" xfId="7750" xr:uid="{00000000-0005-0000-0000-0000291D0000}"/>
    <cellStyle name="Note 3 2 16" xfId="7751" xr:uid="{00000000-0005-0000-0000-00002A1D0000}"/>
    <cellStyle name="Note 3 2 16 2" xfId="7752" xr:uid="{00000000-0005-0000-0000-00002B1D0000}"/>
    <cellStyle name="Note 3 2 16 2 2" xfId="7753" xr:uid="{00000000-0005-0000-0000-00002C1D0000}"/>
    <cellStyle name="Note 3 2 16 2 2 2" xfId="7754" xr:uid="{00000000-0005-0000-0000-00002D1D0000}"/>
    <cellStyle name="Note 3 2 16 2 2 3" xfId="7755" xr:uid="{00000000-0005-0000-0000-00002E1D0000}"/>
    <cellStyle name="Note 3 2 16 2 3" xfId="7756" xr:uid="{00000000-0005-0000-0000-00002F1D0000}"/>
    <cellStyle name="Note 3 2 16 2 4" xfId="7757" xr:uid="{00000000-0005-0000-0000-0000301D0000}"/>
    <cellStyle name="Note 3 2 16 3" xfId="7758" xr:uid="{00000000-0005-0000-0000-0000311D0000}"/>
    <cellStyle name="Note 3 2 16 3 2" xfId="7759" xr:uid="{00000000-0005-0000-0000-0000321D0000}"/>
    <cellStyle name="Note 3 2 16 3 2 2" xfId="7760" xr:uid="{00000000-0005-0000-0000-0000331D0000}"/>
    <cellStyle name="Note 3 2 16 3 2 3" xfId="7761" xr:uid="{00000000-0005-0000-0000-0000341D0000}"/>
    <cellStyle name="Note 3 2 16 3 3" xfId="7762" xr:uid="{00000000-0005-0000-0000-0000351D0000}"/>
    <cellStyle name="Note 3 2 16 3 4" xfId="7763" xr:uid="{00000000-0005-0000-0000-0000361D0000}"/>
    <cellStyle name="Note 3 2 16 4" xfId="7764" xr:uid="{00000000-0005-0000-0000-0000371D0000}"/>
    <cellStyle name="Note 3 2 16 5" xfId="7765" xr:uid="{00000000-0005-0000-0000-0000381D0000}"/>
    <cellStyle name="Note 3 2 16 6" xfId="7766" xr:uid="{00000000-0005-0000-0000-0000391D0000}"/>
    <cellStyle name="Note 3 2 16 7" xfId="7767" xr:uid="{00000000-0005-0000-0000-00003A1D0000}"/>
    <cellStyle name="Note 3 2 16 8" xfId="7768" xr:uid="{00000000-0005-0000-0000-00003B1D0000}"/>
    <cellStyle name="Note 3 2 17" xfId="7769" xr:uid="{00000000-0005-0000-0000-00003C1D0000}"/>
    <cellStyle name="Note 3 2 17 2" xfId="7770" xr:uid="{00000000-0005-0000-0000-00003D1D0000}"/>
    <cellStyle name="Note 3 2 17 2 2" xfId="7771" xr:uid="{00000000-0005-0000-0000-00003E1D0000}"/>
    <cellStyle name="Note 3 2 17 2 3" xfId="7772" xr:uid="{00000000-0005-0000-0000-00003F1D0000}"/>
    <cellStyle name="Note 3 2 17 3" xfId="7773" xr:uid="{00000000-0005-0000-0000-0000401D0000}"/>
    <cellStyle name="Note 3 2 17 4" xfId="7774" xr:uid="{00000000-0005-0000-0000-0000411D0000}"/>
    <cellStyle name="Note 3 2 18" xfId="7775" xr:uid="{00000000-0005-0000-0000-0000421D0000}"/>
    <cellStyle name="Note 3 2 18 2" xfId="7776" xr:uid="{00000000-0005-0000-0000-0000431D0000}"/>
    <cellStyle name="Note 3 2 18 2 2" xfId="7777" xr:uid="{00000000-0005-0000-0000-0000441D0000}"/>
    <cellStyle name="Note 3 2 18 2 3" xfId="7778" xr:uid="{00000000-0005-0000-0000-0000451D0000}"/>
    <cellStyle name="Note 3 2 18 3" xfId="7779" xr:uid="{00000000-0005-0000-0000-0000461D0000}"/>
    <cellStyle name="Note 3 2 18 4" xfId="7780" xr:uid="{00000000-0005-0000-0000-0000471D0000}"/>
    <cellStyle name="Note 3 2 19" xfId="7781" xr:uid="{00000000-0005-0000-0000-0000481D0000}"/>
    <cellStyle name="Note 3 2 19 2" xfId="7782" xr:uid="{00000000-0005-0000-0000-0000491D0000}"/>
    <cellStyle name="Note 3 2 19 3" xfId="7783" xr:uid="{00000000-0005-0000-0000-00004A1D0000}"/>
    <cellStyle name="Note 3 2 2" xfId="7784" xr:uid="{00000000-0005-0000-0000-00004B1D0000}"/>
    <cellStyle name="Note 3 2 2 2" xfId="7785" xr:uid="{00000000-0005-0000-0000-00004C1D0000}"/>
    <cellStyle name="Note 3 2 2 2 2" xfId="7786" xr:uid="{00000000-0005-0000-0000-00004D1D0000}"/>
    <cellStyle name="Note 3 2 2 2 2 2" xfId="7787" xr:uid="{00000000-0005-0000-0000-00004E1D0000}"/>
    <cellStyle name="Note 3 2 2 2 2 3" xfId="7788" xr:uid="{00000000-0005-0000-0000-00004F1D0000}"/>
    <cellStyle name="Note 3 2 2 2 3" xfId="7789" xr:uid="{00000000-0005-0000-0000-0000501D0000}"/>
    <cellStyle name="Note 3 2 2 2 4" xfId="7790" xr:uid="{00000000-0005-0000-0000-0000511D0000}"/>
    <cellStyle name="Note 3 2 2 3" xfId="7791" xr:uid="{00000000-0005-0000-0000-0000521D0000}"/>
    <cellStyle name="Note 3 2 2 3 2" xfId="7792" xr:uid="{00000000-0005-0000-0000-0000531D0000}"/>
    <cellStyle name="Note 3 2 2 3 2 2" xfId="7793" xr:uid="{00000000-0005-0000-0000-0000541D0000}"/>
    <cellStyle name="Note 3 2 2 3 2 3" xfId="7794" xr:uid="{00000000-0005-0000-0000-0000551D0000}"/>
    <cellStyle name="Note 3 2 2 3 3" xfId="7795" xr:uid="{00000000-0005-0000-0000-0000561D0000}"/>
    <cellStyle name="Note 3 2 2 3 4" xfId="7796" xr:uid="{00000000-0005-0000-0000-0000571D0000}"/>
    <cellStyle name="Note 3 2 2 4" xfId="7797" xr:uid="{00000000-0005-0000-0000-0000581D0000}"/>
    <cellStyle name="Note 3 2 2 5" xfId="7798" xr:uid="{00000000-0005-0000-0000-0000591D0000}"/>
    <cellStyle name="Note 3 2 2 6" xfId="7799" xr:uid="{00000000-0005-0000-0000-00005A1D0000}"/>
    <cellStyle name="Note 3 2 2 7" xfId="7800" xr:uid="{00000000-0005-0000-0000-00005B1D0000}"/>
    <cellStyle name="Note 3 2 2 8" xfId="7801" xr:uid="{00000000-0005-0000-0000-00005C1D0000}"/>
    <cellStyle name="Note 3 2 20" xfId="7802" xr:uid="{00000000-0005-0000-0000-00005D1D0000}"/>
    <cellStyle name="Note 3 2 21" xfId="7803" xr:uid="{00000000-0005-0000-0000-00005E1D0000}"/>
    <cellStyle name="Note 3 2 22" xfId="7804" xr:uid="{00000000-0005-0000-0000-00005F1D0000}"/>
    <cellStyle name="Note 3 2 23" xfId="7805" xr:uid="{00000000-0005-0000-0000-0000601D0000}"/>
    <cellStyle name="Note 3 2 3" xfId="7806" xr:uid="{00000000-0005-0000-0000-0000611D0000}"/>
    <cellStyle name="Note 3 2 3 2" xfId="7807" xr:uid="{00000000-0005-0000-0000-0000621D0000}"/>
    <cellStyle name="Note 3 2 3 2 2" xfId="7808" xr:uid="{00000000-0005-0000-0000-0000631D0000}"/>
    <cellStyle name="Note 3 2 3 2 2 2" xfId="7809" xr:uid="{00000000-0005-0000-0000-0000641D0000}"/>
    <cellStyle name="Note 3 2 3 2 2 3" xfId="7810" xr:uid="{00000000-0005-0000-0000-0000651D0000}"/>
    <cellStyle name="Note 3 2 3 2 3" xfId="7811" xr:uid="{00000000-0005-0000-0000-0000661D0000}"/>
    <cellStyle name="Note 3 2 3 2 4" xfId="7812" xr:uid="{00000000-0005-0000-0000-0000671D0000}"/>
    <cellStyle name="Note 3 2 3 3" xfId="7813" xr:uid="{00000000-0005-0000-0000-0000681D0000}"/>
    <cellStyle name="Note 3 2 3 3 2" xfId="7814" xr:uid="{00000000-0005-0000-0000-0000691D0000}"/>
    <cellStyle name="Note 3 2 3 3 2 2" xfId="7815" xr:uid="{00000000-0005-0000-0000-00006A1D0000}"/>
    <cellStyle name="Note 3 2 3 3 2 3" xfId="7816" xr:uid="{00000000-0005-0000-0000-00006B1D0000}"/>
    <cellStyle name="Note 3 2 3 3 3" xfId="7817" xr:uid="{00000000-0005-0000-0000-00006C1D0000}"/>
    <cellStyle name="Note 3 2 3 3 4" xfId="7818" xr:uid="{00000000-0005-0000-0000-00006D1D0000}"/>
    <cellStyle name="Note 3 2 3 4" xfId="7819" xr:uid="{00000000-0005-0000-0000-00006E1D0000}"/>
    <cellStyle name="Note 3 2 3 5" xfId="7820" xr:uid="{00000000-0005-0000-0000-00006F1D0000}"/>
    <cellStyle name="Note 3 2 3 6" xfId="7821" xr:uid="{00000000-0005-0000-0000-0000701D0000}"/>
    <cellStyle name="Note 3 2 3 7" xfId="7822" xr:uid="{00000000-0005-0000-0000-0000711D0000}"/>
    <cellStyle name="Note 3 2 3 8" xfId="7823" xr:uid="{00000000-0005-0000-0000-0000721D0000}"/>
    <cellStyle name="Note 3 2 4" xfId="7824" xr:uid="{00000000-0005-0000-0000-0000731D0000}"/>
    <cellStyle name="Note 3 2 4 2" xfId="7825" xr:uid="{00000000-0005-0000-0000-0000741D0000}"/>
    <cellStyle name="Note 3 2 4 2 2" xfId="7826" xr:uid="{00000000-0005-0000-0000-0000751D0000}"/>
    <cellStyle name="Note 3 2 4 2 2 2" xfId="7827" xr:uid="{00000000-0005-0000-0000-0000761D0000}"/>
    <cellStyle name="Note 3 2 4 2 2 3" xfId="7828" xr:uid="{00000000-0005-0000-0000-0000771D0000}"/>
    <cellStyle name="Note 3 2 4 2 3" xfId="7829" xr:uid="{00000000-0005-0000-0000-0000781D0000}"/>
    <cellStyle name="Note 3 2 4 2 4" xfId="7830" xr:uid="{00000000-0005-0000-0000-0000791D0000}"/>
    <cellStyle name="Note 3 2 4 3" xfId="7831" xr:uid="{00000000-0005-0000-0000-00007A1D0000}"/>
    <cellStyle name="Note 3 2 4 3 2" xfId="7832" xr:uid="{00000000-0005-0000-0000-00007B1D0000}"/>
    <cellStyle name="Note 3 2 4 3 2 2" xfId="7833" xr:uid="{00000000-0005-0000-0000-00007C1D0000}"/>
    <cellStyle name="Note 3 2 4 3 2 3" xfId="7834" xr:uid="{00000000-0005-0000-0000-00007D1D0000}"/>
    <cellStyle name="Note 3 2 4 3 3" xfId="7835" xr:uid="{00000000-0005-0000-0000-00007E1D0000}"/>
    <cellStyle name="Note 3 2 4 3 4" xfId="7836" xr:uid="{00000000-0005-0000-0000-00007F1D0000}"/>
    <cellStyle name="Note 3 2 4 4" xfId="7837" xr:uid="{00000000-0005-0000-0000-0000801D0000}"/>
    <cellStyle name="Note 3 2 4 5" xfId="7838" xr:uid="{00000000-0005-0000-0000-0000811D0000}"/>
    <cellStyle name="Note 3 2 4 6" xfId="7839" xr:uid="{00000000-0005-0000-0000-0000821D0000}"/>
    <cellStyle name="Note 3 2 4 7" xfId="7840" xr:uid="{00000000-0005-0000-0000-0000831D0000}"/>
    <cellStyle name="Note 3 2 4 8" xfId="7841" xr:uid="{00000000-0005-0000-0000-0000841D0000}"/>
    <cellStyle name="Note 3 2 5" xfId="7842" xr:uid="{00000000-0005-0000-0000-0000851D0000}"/>
    <cellStyle name="Note 3 2 5 2" xfId="7843" xr:uid="{00000000-0005-0000-0000-0000861D0000}"/>
    <cellStyle name="Note 3 2 5 2 2" xfId="7844" xr:uid="{00000000-0005-0000-0000-0000871D0000}"/>
    <cellStyle name="Note 3 2 5 2 2 2" xfId="7845" xr:uid="{00000000-0005-0000-0000-0000881D0000}"/>
    <cellStyle name="Note 3 2 5 2 2 3" xfId="7846" xr:uid="{00000000-0005-0000-0000-0000891D0000}"/>
    <cellStyle name="Note 3 2 5 2 3" xfId="7847" xr:uid="{00000000-0005-0000-0000-00008A1D0000}"/>
    <cellStyle name="Note 3 2 5 2 4" xfId="7848" xr:uid="{00000000-0005-0000-0000-00008B1D0000}"/>
    <cellStyle name="Note 3 2 5 3" xfId="7849" xr:uid="{00000000-0005-0000-0000-00008C1D0000}"/>
    <cellStyle name="Note 3 2 5 3 2" xfId="7850" xr:uid="{00000000-0005-0000-0000-00008D1D0000}"/>
    <cellStyle name="Note 3 2 5 3 2 2" xfId="7851" xr:uid="{00000000-0005-0000-0000-00008E1D0000}"/>
    <cellStyle name="Note 3 2 5 3 2 3" xfId="7852" xr:uid="{00000000-0005-0000-0000-00008F1D0000}"/>
    <cellStyle name="Note 3 2 5 3 3" xfId="7853" xr:uid="{00000000-0005-0000-0000-0000901D0000}"/>
    <cellStyle name="Note 3 2 5 3 4" xfId="7854" xr:uid="{00000000-0005-0000-0000-0000911D0000}"/>
    <cellStyle name="Note 3 2 5 4" xfId="7855" xr:uid="{00000000-0005-0000-0000-0000921D0000}"/>
    <cellStyle name="Note 3 2 5 5" xfId="7856" xr:uid="{00000000-0005-0000-0000-0000931D0000}"/>
    <cellStyle name="Note 3 2 5 6" xfId="7857" xr:uid="{00000000-0005-0000-0000-0000941D0000}"/>
    <cellStyle name="Note 3 2 5 7" xfId="7858" xr:uid="{00000000-0005-0000-0000-0000951D0000}"/>
    <cellStyle name="Note 3 2 5 8" xfId="7859" xr:uid="{00000000-0005-0000-0000-0000961D0000}"/>
    <cellStyle name="Note 3 2 6" xfId="7860" xr:uid="{00000000-0005-0000-0000-0000971D0000}"/>
    <cellStyle name="Note 3 2 6 2" xfId="7861" xr:uid="{00000000-0005-0000-0000-0000981D0000}"/>
    <cellStyle name="Note 3 2 6 2 2" xfId="7862" xr:uid="{00000000-0005-0000-0000-0000991D0000}"/>
    <cellStyle name="Note 3 2 6 2 2 2" xfId="7863" xr:uid="{00000000-0005-0000-0000-00009A1D0000}"/>
    <cellStyle name="Note 3 2 6 2 2 3" xfId="7864" xr:uid="{00000000-0005-0000-0000-00009B1D0000}"/>
    <cellStyle name="Note 3 2 6 2 3" xfId="7865" xr:uid="{00000000-0005-0000-0000-00009C1D0000}"/>
    <cellStyle name="Note 3 2 6 2 4" xfId="7866" xr:uid="{00000000-0005-0000-0000-00009D1D0000}"/>
    <cellStyle name="Note 3 2 6 3" xfId="7867" xr:uid="{00000000-0005-0000-0000-00009E1D0000}"/>
    <cellStyle name="Note 3 2 6 3 2" xfId="7868" xr:uid="{00000000-0005-0000-0000-00009F1D0000}"/>
    <cellStyle name="Note 3 2 6 3 2 2" xfId="7869" xr:uid="{00000000-0005-0000-0000-0000A01D0000}"/>
    <cellStyle name="Note 3 2 6 3 2 3" xfId="7870" xr:uid="{00000000-0005-0000-0000-0000A11D0000}"/>
    <cellStyle name="Note 3 2 6 3 3" xfId="7871" xr:uid="{00000000-0005-0000-0000-0000A21D0000}"/>
    <cellStyle name="Note 3 2 6 3 4" xfId="7872" xr:uid="{00000000-0005-0000-0000-0000A31D0000}"/>
    <cellStyle name="Note 3 2 6 4" xfId="7873" xr:uid="{00000000-0005-0000-0000-0000A41D0000}"/>
    <cellStyle name="Note 3 2 6 5" xfId="7874" xr:uid="{00000000-0005-0000-0000-0000A51D0000}"/>
    <cellStyle name="Note 3 2 6 6" xfId="7875" xr:uid="{00000000-0005-0000-0000-0000A61D0000}"/>
    <cellStyle name="Note 3 2 6 7" xfId="7876" xr:uid="{00000000-0005-0000-0000-0000A71D0000}"/>
    <cellStyle name="Note 3 2 6 8" xfId="7877" xr:uid="{00000000-0005-0000-0000-0000A81D0000}"/>
    <cellStyle name="Note 3 2 7" xfId="7878" xr:uid="{00000000-0005-0000-0000-0000A91D0000}"/>
    <cellStyle name="Note 3 2 7 2" xfId="7879" xr:uid="{00000000-0005-0000-0000-0000AA1D0000}"/>
    <cellStyle name="Note 3 2 7 2 2" xfId="7880" xr:uid="{00000000-0005-0000-0000-0000AB1D0000}"/>
    <cellStyle name="Note 3 2 7 2 2 2" xfId="7881" xr:uid="{00000000-0005-0000-0000-0000AC1D0000}"/>
    <cellStyle name="Note 3 2 7 2 2 3" xfId="7882" xr:uid="{00000000-0005-0000-0000-0000AD1D0000}"/>
    <cellStyle name="Note 3 2 7 2 3" xfId="7883" xr:uid="{00000000-0005-0000-0000-0000AE1D0000}"/>
    <cellStyle name="Note 3 2 7 2 4" xfId="7884" xr:uid="{00000000-0005-0000-0000-0000AF1D0000}"/>
    <cellStyle name="Note 3 2 7 3" xfId="7885" xr:uid="{00000000-0005-0000-0000-0000B01D0000}"/>
    <cellStyle name="Note 3 2 7 3 2" xfId="7886" xr:uid="{00000000-0005-0000-0000-0000B11D0000}"/>
    <cellStyle name="Note 3 2 7 3 2 2" xfId="7887" xr:uid="{00000000-0005-0000-0000-0000B21D0000}"/>
    <cellStyle name="Note 3 2 7 3 2 3" xfId="7888" xr:uid="{00000000-0005-0000-0000-0000B31D0000}"/>
    <cellStyle name="Note 3 2 7 3 3" xfId="7889" xr:uid="{00000000-0005-0000-0000-0000B41D0000}"/>
    <cellStyle name="Note 3 2 7 3 4" xfId="7890" xr:uid="{00000000-0005-0000-0000-0000B51D0000}"/>
    <cellStyle name="Note 3 2 7 4" xfId="7891" xr:uid="{00000000-0005-0000-0000-0000B61D0000}"/>
    <cellStyle name="Note 3 2 7 5" xfId="7892" xr:uid="{00000000-0005-0000-0000-0000B71D0000}"/>
    <cellStyle name="Note 3 2 7 6" xfId="7893" xr:uid="{00000000-0005-0000-0000-0000B81D0000}"/>
    <cellStyle name="Note 3 2 7 7" xfId="7894" xr:uid="{00000000-0005-0000-0000-0000B91D0000}"/>
    <cellStyle name="Note 3 2 7 8" xfId="7895" xr:uid="{00000000-0005-0000-0000-0000BA1D0000}"/>
    <cellStyle name="Note 3 2 8" xfId="7896" xr:uid="{00000000-0005-0000-0000-0000BB1D0000}"/>
    <cellStyle name="Note 3 2 8 2" xfId="7897" xr:uid="{00000000-0005-0000-0000-0000BC1D0000}"/>
    <cellStyle name="Note 3 2 8 2 2" xfId="7898" xr:uid="{00000000-0005-0000-0000-0000BD1D0000}"/>
    <cellStyle name="Note 3 2 8 2 2 2" xfId="7899" xr:uid="{00000000-0005-0000-0000-0000BE1D0000}"/>
    <cellStyle name="Note 3 2 8 2 2 3" xfId="7900" xr:uid="{00000000-0005-0000-0000-0000BF1D0000}"/>
    <cellStyle name="Note 3 2 8 2 3" xfId="7901" xr:uid="{00000000-0005-0000-0000-0000C01D0000}"/>
    <cellStyle name="Note 3 2 8 2 4" xfId="7902" xr:uid="{00000000-0005-0000-0000-0000C11D0000}"/>
    <cellStyle name="Note 3 2 8 3" xfId="7903" xr:uid="{00000000-0005-0000-0000-0000C21D0000}"/>
    <cellStyle name="Note 3 2 8 3 2" xfId="7904" xr:uid="{00000000-0005-0000-0000-0000C31D0000}"/>
    <cellStyle name="Note 3 2 8 3 2 2" xfId="7905" xr:uid="{00000000-0005-0000-0000-0000C41D0000}"/>
    <cellStyle name="Note 3 2 8 3 2 3" xfId="7906" xr:uid="{00000000-0005-0000-0000-0000C51D0000}"/>
    <cellStyle name="Note 3 2 8 3 3" xfId="7907" xr:uid="{00000000-0005-0000-0000-0000C61D0000}"/>
    <cellStyle name="Note 3 2 8 3 4" xfId="7908" xr:uid="{00000000-0005-0000-0000-0000C71D0000}"/>
    <cellStyle name="Note 3 2 8 4" xfId="7909" xr:uid="{00000000-0005-0000-0000-0000C81D0000}"/>
    <cellStyle name="Note 3 2 8 5" xfId="7910" xr:uid="{00000000-0005-0000-0000-0000C91D0000}"/>
    <cellStyle name="Note 3 2 8 6" xfId="7911" xr:uid="{00000000-0005-0000-0000-0000CA1D0000}"/>
    <cellStyle name="Note 3 2 8 7" xfId="7912" xr:uid="{00000000-0005-0000-0000-0000CB1D0000}"/>
    <cellStyle name="Note 3 2 8 8" xfId="7913" xr:uid="{00000000-0005-0000-0000-0000CC1D0000}"/>
    <cellStyle name="Note 3 2 9" xfId="7914" xr:uid="{00000000-0005-0000-0000-0000CD1D0000}"/>
    <cellStyle name="Note 3 2 9 2" xfId="7915" xr:uid="{00000000-0005-0000-0000-0000CE1D0000}"/>
    <cellStyle name="Note 3 2 9 2 2" xfId="7916" xr:uid="{00000000-0005-0000-0000-0000CF1D0000}"/>
    <cellStyle name="Note 3 2 9 2 2 2" xfId="7917" xr:uid="{00000000-0005-0000-0000-0000D01D0000}"/>
    <cellStyle name="Note 3 2 9 2 2 3" xfId="7918" xr:uid="{00000000-0005-0000-0000-0000D11D0000}"/>
    <cellStyle name="Note 3 2 9 2 3" xfId="7919" xr:uid="{00000000-0005-0000-0000-0000D21D0000}"/>
    <cellStyle name="Note 3 2 9 2 4" xfId="7920" xr:uid="{00000000-0005-0000-0000-0000D31D0000}"/>
    <cellStyle name="Note 3 2 9 3" xfId="7921" xr:uid="{00000000-0005-0000-0000-0000D41D0000}"/>
    <cellStyle name="Note 3 2 9 3 2" xfId="7922" xr:uid="{00000000-0005-0000-0000-0000D51D0000}"/>
    <cellStyle name="Note 3 2 9 3 2 2" xfId="7923" xr:uid="{00000000-0005-0000-0000-0000D61D0000}"/>
    <cellStyle name="Note 3 2 9 3 2 3" xfId="7924" xr:uid="{00000000-0005-0000-0000-0000D71D0000}"/>
    <cellStyle name="Note 3 2 9 3 3" xfId="7925" xr:uid="{00000000-0005-0000-0000-0000D81D0000}"/>
    <cellStyle name="Note 3 2 9 3 4" xfId="7926" xr:uid="{00000000-0005-0000-0000-0000D91D0000}"/>
    <cellStyle name="Note 3 2 9 4" xfId="7927" xr:uid="{00000000-0005-0000-0000-0000DA1D0000}"/>
    <cellStyle name="Note 3 2 9 5" xfId="7928" xr:uid="{00000000-0005-0000-0000-0000DB1D0000}"/>
    <cellStyle name="Note 3 2 9 6" xfId="7929" xr:uid="{00000000-0005-0000-0000-0000DC1D0000}"/>
    <cellStyle name="Note 3 2 9 7" xfId="7930" xr:uid="{00000000-0005-0000-0000-0000DD1D0000}"/>
    <cellStyle name="Note 3 2 9 8" xfId="7931" xr:uid="{00000000-0005-0000-0000-0000DE1D0000}"/>
    <cellStyle name="Note 3 20" xfId="7932" xr:uid="{00000000-0005-0000-0000-0000DF1D0000}"/>
    <cellStyle name="Note 3 20 2" xfId="7933" xr:uid="{00000000-0005-0000-0000-0000E01D0000}"/>
    <cellStyle name="Note 3 20 3" xfId="7934" xr:uid="{00000000-0005-0000-0000-0000E11D0000}"/>
    <cellStyle name="Note 3 21" xfId="7935" xr:uid="{00000000-0005-0000-0000-0000E21D0000}"/>
    <cellStyle name="Note 3 22" xfId="7936" xr:uid="{00000000-0005-0000-0000-0000E31D0000}"/>
    <cellStyle name="Note 3 23" xfId="7937" xr:uid="{00000000-0005-0000-0000-0000E41D0000}"/>
    <cellStyle name="Note 3 24" xfId="7938" xr:uid="{00000000-0005-0000-0000-0000E51D0000}"/>
    <cellStyle name="Note 3 3" xfId="7939" xr:uid="{00000000-0005-0000-0000-0000E61D0000}"/>
    <cellStyle name="Note 3 3 2" xfId="7940" xr:uid="{00000000-0005-0000-0000-0000E71D0000}"/>
    <cellStyle name="Note 3 3 2 2" xfId="7941" xr:uid="{00000000-0005-0000-0000-0000E81D0000}"/>
    <cellStyle name="Note 3 3 2 2 2" xfId="7942" xr:uid="{00000000-0005-0000-0000-0000E91D0000}"/>
    <cellStyle name="Note 3 3 2 2 3" xfId="7943" xr:uid="{00000000-0005-0000-0000-0000EA1D0000}"/>
    <cellStyle name="Note 3 3 2 3" xfId="7944" xr:uid="{00000000-0005-0000-0000-0000EB1D0000}"/>
    <cellStyle name="Note 3 3 2 4" xfId="7945" xr:uid="{00000000-0005-0000-0000-0000EC1D0000}"/>
    <cellStyle name="Note 3 3 3" xfId="7946" xr:uid="{00000000-0005-0000-0000-0000ED1D0000}"/>
    <cellStyle name="Note 3 3 3 2" xfId="7947" xr:uid="{00000000-0005-0000-0000-0000EE1D0000}"/>
    <cellStyle name="Note 3 3 3 2 2" xfId="7948" xr:uid="{00000000-0005-0000-0000-0000EF1D0000}"/>
    <cellStyle name="Note 3 3 3 2 3" xfId="7949" xr:uid="{00000000-0005-0000-0000-0000F01D0000}"/>
    <cellStyle name="Note 3 3 3 3" xfId="7950" xr:uid="{00000000-0005-0000-0000-0000F11D0000}"/>
    <cellStyle name="Note 3 3 3 4" xfId="7951" xr:uid="{00000000-0005-0000-0000-0000F21D0000}"/>
    <cellStyle name="Note 3 3 4" xfId="7952" xr:uid="{00000000-0005-0000-0000-0000F31D0000}"/>
    <cellStyle name="Note 3 3 5" xfId="7953" xr:uid="{00000000-0005-0000-0000-0000F41D0000}"/>
    <cellStyle name="Note 3 3 6" xfId="7954" xr:uid="{00000000-0005-0000-0000-0000F51D0000}"/>
    <cellStyle name="Note 3 3 7" xfId="7955" xr:uid="{00000000-0005-0000-0000-0000F61D0000}"/>
    <cellStyle name="Note 3 3 8" xfId="7956" xr:uid="{00000000-0005-0000-0000-0000F71D0000}"/>
    <cellStyle name="Note 3 4" xfId="7957" xr:uid="{00000000-0005-0000-0000-0000F81D0000}"/>
    <cellStyle name="Note 3 4 2" xfId="7958" xr:uid="{00000000-0005-0000-0000-0000F91D0000}"/>
    <cellStyle name="Note 3 4 2 2" xfId="7959" xr:uid="{00000000-0005-0000-0000-0000FA1D0000}"/>
    <cellStyle name="Note 3 4 2 2 2" xfId="7960" xr:uid="{00000000-0005-0000-0000-0000FB1D0000}"/>
    <cellStyle name="Note 3 4 2 2 3" xfId="7961" xr:uid="{00000000-0005-0000-0000-0000FC1D0000}"/>
    <cellStyle name="Note 3 4 2 3" xfId="7962" xr:uid="{00000000-0005-0000-0000-0000FD1D0000}"/>
    <cellStyle name="Note 3 4 2 4" xfId="7963" xr:uid="{00000000-0005-0000-0000-0000FE1D0000}"/>
    <cellStyle name="Note 3 4 3" xfId="7964" xr:uid="{00000000-0005-0000-0000-0000FF1D0000}"/>
    <cellStyle name="Note 3 4 3 2" xfId="7965" xr:uid="{00000000-0005-0000-0000-0000001E0000}"/>
    <cellStyle name="Note 3 4 3 2 2" xfId="7966" xr:uid="{00000000-0005-0000-0000-0000011E0000}"/>
    <cellStyle name="Note 3 4 3 2 3" xfId="7967" xr:uid="{00000000-0005-0000-0000-0000021E0000}"/>
    <cellStyle name="Note 3 4 3 3" xfId="7968" xr:uid="{00000000-0005-0000-0000-0000031E0000}"/>
    <cellStyle name="Note 3 4 3 4" xfId="7969" xr:uid="{00000000-0005-0000-0000-0000041E0000}"/>
    <cellStyle name="Note 3 4 4" xfId="7970" xr:uid="{00000000-0005-0000-0000-0000051E0000}"/>
    <cellStyle name="Note 3 4 5" xfId="7971" xr:uid="{00000000-0005-0000-0000-0000061E0000}"/>
    <cellStyle name="Note 3 4 6" xfId="7972" xr:uid="{00000000-0005-0000-0000-0000071E0000}"/>
    <cellStyle name="Note 3 4 7" xfId="7973" xr:uid="{00000000-0005-0000-0000-0000081E0000}"/>
    <cellStyle name="Note 3 4 8" xfId="7974" xr:uid="{00000000-0005-0000-0000-0000091E0000}"/>
    <cellStyle name="Note 3 5" xfId="7975" xr:uid="{00000000-0005-0000-0000-00000A1E0000}"/>
    <cellStyle name="Note 3 5 2" xfId="7976" xr:uid="{00000000-0005-0000-0000-00000B1E0000}"/>
    <cellStyle name="Note 3 5 2 2" xfId="7977" xr:uid="{00000000-0005-0000-0000-00000C1E0000}"/>
    <cellStyle name="Note 3 5 2 2 2" xfId="7978" xr:uid="{00000000-0005-0000-0000-00000D1E0000}"/>
    <cellStyle name="Note 3 5 2 2 3" xfId="7979" xr:uid="{00000000-0005-0000-0000-00000E1E0000}"/>
    <cellStyle name="Note 3 5 2 3" xfId="7980" xr:uid="{00000000-0005-0000-0000-00000F1E0000}"/>
    <cellStyle name="Note 3 5 2 4" xfId="7981" xr:uid="{00000000-0005-0000-0000-0000101E0000}"/>
    <cellStyle name="Note 3 5 3" xfId="7982" xr:uid="{00000000-0005-0000-0000-0000111E0000}"/>
    <cellStyle name="Note 3 5 3 2" xfId="7983" xr:uid="{00000000-0005-0000-0000-0000121E0000}"/>
    <cellStyle name="Note 3 5 3 2 2" xfId="7984" xr:uid="{00000000-0005-0000-0000-0000131E0000}"/>
    <cellStyle name="Note 3 5 3 2 3" xfId="7985" xr:uid="{00000000-0005-0000-0000-0000141E0000}"/>
    <cellStyle name="Note 3 5 3 3" xfId="7986" xr:uid="{00000000-0005-0000-0000-0000151E0000}"/>
    <cellStyle name="Note 3 5 3 4" xfId="7987" xr:uid="{00000000-0005-0000-0000-0000161E0000}"/>
    <cellStyle name="Note 3 5 4" xfId="7988" xr:uid="{00000000-0005-0000-0000-0000171E0000}"/>
    <cellStyle name="Note 3 5 5" xfId="7989" xr:uid="{00000000-0005-0000-0000-0000181E0000}"/>
    <cellStyle name="Note 3 5 6" xfId="7990" xr:uid="{00000000-0005-0000-0000-0000191E0000}"/>
    <cellStyle name="Note 3 5 7" xfId="7991" xr:uid="{00000000-0005-0000-0000-00001A1E0000}"/>
    <cellStyle name="Note 3 5 8" xfId="7992" xr:uid="{00000000-0005-0000-0000-00001B1E0000}"/>
    <cellStyle name="Note 3 6" xfId="7993" xr:uid="{00000000-0005-0000-0000-00001C1E0000}"/>
    <cellStyle name="Note 3 6 2" xfId="7994" xr:uid="{00000000-0005-0000-0000-00001D1E0000}"/>
    <cellStyle name="Note 3 6 2 2" xfId="7995" xr:uid="{00000000-0005-0000-0000-00001E1E0000}"/>
    <cellStyle name="Note 3 6 2 2 2" xfId="7996" xr:uid="{00000000-0005-0000-0000-00001F1E0000}"/>
    <cellStyle name="Note 3 6 2 2 3" xfId="7997" xr:uid="{00000000-0005-0000-0000-0000201E0000}"/>
    <cellStyle name="Note 3 6 2 3" xfId="7998" xr:uid="{00000000-0005-0000-0000-0000211E0000}"/>
    <cellStyle name="Note 3 6 2 4" xfId="7999" xr:uid="{00000000-0005-0000-0000-0000221E0000}"/>
    <cellStyle name="Note 3 6 3" xfId="8000" xr:uid="{00000000-0005-0000-0000-0000231E0000}"/>
    <cellStyle name="Note 3 6 3 2" xfId="8001" xr:uid="{00000000-0005-0000-0000-0000241E0000}"/>
    <cellStyle name="Note 3 6 3 2 2" xfId="8002" xr:uid="{00000000-0005-0000-0000-0000251E0000}"/>
    <cellStyle name="Note 3 6 3 2 3" xfId="8003" xr:uid="{00000000-0005-0000-0000-0000261E0000}"/>
    <cellStyle name="Note 3 6 3 3" xfId="8004" xr:uid="{00000000-0005-0000-0000-0000271E0000}"/>
    <cellStyle name="Note 3 6 3 4" xfId="8005" xr:uid="{00000000-0005-0000-0000-0000281E0000}"/>
    <cellStyle name="Note 3 6 4" xfId="8006" xr:uid="{00000000-0005-0000-0000-0000291E0000}"/>
    <cellStyle name="Note 3 6 5" xfId="8007" xr:uid="{00000000-0005-0000-0000-00002A1E0000}"/>
    <cellStyle name="Note 3 6 6" xfId="8008" xr:uid="{00000000-0005-0000-0000-00002B1E0000}"/>
    <cellStyle name="Note 3 6 7" xfId="8009" xr:uid="{00000000-0005-0000-0000-00002C1E0000}"/>
    <cellStyle name="Note 3 6 8" xfId="8010" xr:uid="{00000000-0005-0000-0000-00002D1E0000}"/>
    <cellStyle name="Note 3 7" xfId="8011" xr:uid="{00000000-0005-0000-0000-00002E1E0000}"/>
    <cellStyle name="Note 3 7 2" xfId="8012" xr:uid="{00000000-0005-0000-0000-00002F1E0000}"/>
    <cellStyle name="Note 3 7 2 2" xfId="8013" xr:uid="{00000000-0005-0000-0000-0000301E0000}"/>
    <cellStyle name="Note 3 7 2 2 2" xfId="8014" xr:uid="{00000000-0005-0000-0000-0000311E0000}"/>
    <cellStyle name="Note 3 7 2 2 3" xfId="8015" xr:uid="{00000000-0005-0000-0000-0000321E0000}"/>
    <cellStyle name="Note 3 7 2 3" xfId="8016" xr:uid="{00000000-0005-0000-0000-0000331E0000}"/>
    <cellStyle name="Note 3 7 2 4" xfId="8017" xr:uid="{00000000-0005-0000-0000-0000341E0000}"/>
    <cellStyle name="Note 3 7 3" xfId="8018" xr:uid="{00000000-0005-0000-0000-0000351E0000}"/>
    <cellStyle name="Note 3 7 3 2" xfId="8019" xr:uid="{00000000-0005-0000-0000-0000361E0000}"/>
    <cellStyle name="Note 3 7 3 2 2" xfId="8020" xr:uid="{00000000-0005-0000-0000-0000371E0000}"/>
    <cellStyle name="Note 3 7 3 2 3" xfId="8021" xr:uid="{00000000-0005-0000-0000-0000381E0000}"/>
    <cellStyle name="Note 3 7 3 3" xfId="8022" xr:uid="{00000000-0005-0000-0000-0000391E0000}"/>
    <cellStyle name="Note 3 7 3 4" xfId="8023" xr:uid="{00000000-0005-0000-0000-00003A1E0000}"/>
    <cellStyle name="Note 3 7 4" xfId="8024" xr:uid="{00000000-0005-0000-0000-00003B1E0000}"/>
    <cellStyle name="Note 3 7 5" xfId="8025" xr:uid="{00000000-0005-0000-0000-00003C1E0000}"/>
    <cellStyle name="Note 3 7 6" xfId="8026" xr:uid="{00000000-0005-0000-0000-00003D1E0000}"/>
    <cellStyle name="Note 3 7 7" xfId="8027" xr:uid="{00000000-0005-0000-0000-00003E1E0000}"/>
    <cellStyle name="Note 3 7 8" xfId="8028" xr:uid="{00000000-0005-0000-0000-00003F1E0000}"/>
    <cellStyle name="Note 3 8" xfId="8029" xr:uid="{00000000-0005-0000-0000-0000401E0000}"/>
    <cellStyle name="Note 3 8 2" xfId="8030" xr:uid="{00000000-0005-0000-0000-0000411E0000}"/>
    <cellStyle name="Note 3 8 2 2" xfId="8031" xr:uid="{00000000-0005-0000-0000-0000421E0000}"/>
    <cellStyle name="Note 3 8 2 2 2" xfId="8032" xr:uid="{00000000-0005-0000-0000-0000431E0000}"/>
    <cellStyle name="Note 3 8 2 2 3" xfId="8033" xr:uid="{00000000-0005-0000-0000-0000441E0000}"/>
    <cellStyle name="Note 3 8 2 3" xfId="8034" xr:uid="{00000000-0005-0000-0000-0000451E0000}"/>
    <cellStyle name="Note 3 8 2 4" xfId="8035" xr:uid="{00000000-0005-0000-0000-0000461E0000}"/>
    <cellStyle name="Note 3 8 3" xfId="8036" xr:uid="{00000000-0005-0000-0000-0000471E0000}"/>
    <cellStyle name="Note 3 8 3 2" xfId="8037" xr:uid="{00000000-0005-0000-0000-0000481E0000}"/>
    <cellStyle name="Note 3 8 3 2 2" xfId="8038" xr:uid="{00000000-0005-0000-0000-0000491E0000}"/>
    <cellStyle name="Note 3 8 3 2 3" xfId="8039" xr:uid="{00000000-0005-0000-0000-00004A1E0000}"/>
    <cellStyle name="Note 3 8 3 3" xfId="8040" xr:uid="{00000000-0005-0000-0000-00004B1E0000}"/>
    <cellStyle name="Note 3 8 3 4" xfId="8041" xr:uid="{00000000-0005-0000-0000-00004C1E0000}"/>
    <cellStyle name="Note 3 8 4" xfId="8042" xr:uid="{00000000-0005-0000-0000-00004D1E0000}"/>
    <cellStyle name="Note 3 8 5" xfId="8043" xr:uid="{00000000-0005-0000-0000-00004E1E0000}"/>
    <cellStyle name="Note 3 8 6" xfId="8044" xr:uid="{00000000-0005-0000-0000-00004F1E0000}"/>
    <cellStyle name="Note 3 8 7" xfId="8045" xr:uid="{00000000-0005-0000-0000-0000501E0000}"/>
    <cellStyle name="Note 3 8 8" xfId="8046" xr:uid="{00000000-0005-0000-0000-0000511E0000}"/>
    <cellStyle name="Note 3 9" xfId="8047" xr:uid="{00000000-0005-0000-0000-0000521E0000}"/>
    <cellStyle name="Note 3 9 2" xfId="8048" xr:uid="{00000000-0005-0000-0000-0000531E0000}"/>
    <cellStyle name="Note 3 9 2 2" xfId="8049" xr:uid="{00000000-0005-0000-0000-0000541E0000}"/>
    <cellStyle name="Note 3 9 2 2 2" xfId="8050" xr:uid="{00000000-0005-0000-0000-0000551E0000}"/>
    <cellStyle name="Note 3 9 2 2 3" xfId="8051" xr:uid="{00000000-0005-0000-0000-0000561E0000}"/>
    <cellStyle name="Note 3 9 2 3" xfId="8052" xr:uid="{00000000-0005-0000-0000-0000571E0000}"/>
    <cellStyle name="Note 3 9 2 4" xfId="8053" xr:uid="{00000000-0005-0000-0000-0000581E0000}"/>
    <cellStyle name="Note 3 9 3" xfId="8054" xr:uid="{00000000-0005-0000-0000-0000591E0000}"/>
    <cellStyle name="Note 3 9 3 2" xfId="8055" xr:uid="{00000000-0005-0000-0000-00005A1E0000}"/>
    <cellStyle name="Note 3 9 3 2 2" xfId="8056" xr:uid="{00000000-0005-0000-0000-00005B1E0000}"/>
    <cellStyle name="Note 3 9 3 2 3" xfId="8057" xr:uid="{00000000-0005-0000-0000-00005C1E0000}"/>
    <cellStyle name="Note 3 9 3 3" xfId="8058" xr:uid="{00000000-0005-0000-0000-00005D1E0000}"/>
    <cellStyle name="Note 3 9 3 4" xfId="8059" xr:uid="{00000000-0005-0000-0000-00005E1E0000}"/>
    <cellStyle name="Note 3 9 4" xfId="8060" xr:uid="{00000000-0005-0000-0000-00005F1E0000}"/>
    <cellStyle name="Note 3 9 5" xfId="8061" xr:uid="{00000000-0005-0000-0000-0000601E0000}"/>
    <cellStyle name="Note 3 9 6" xfId="8062" xr:uid="{00000000-0005-0000-0000-0000611E0000}"/>
    <cellStyle name="Note 3 9 7" xfId="8063" xr:uid="{00000000-0005-0000-0000-0000621E0000}"/>
    <cellStyle name="Note 3 9 8" xfId="8064" xr:uid="{00000000-0005-0000-0000-0000631E0000}"/>
    <cellStyle name="Note 4" xfId="535" xr:uid="{00000000-0005-0000-0000-0000641E0000}"/>
    <cellStyle name="Note 4 10" xfId="8065" xr:uid="{00000000-0005-0000-0000-0000651E0000}"/>
    <cellStyle name="Note 4 10 2" xfId="8066" xr:uid="{00000000-0005-0000-0000-0000661E0000}"/>
    <cellStyle name="Note 4 10 2 2" xfId="8067" xr:uid="{00000000-0005-0000-0000-0000671E0000}"/>
    <cellStyle name="Note 4 10 2 2 2" xfId="8068" xr:uid="{00000000-0005-0000-0000-0000681E0000}"/>
    <cellStyle name="Note 4 10 2 2 3" xfId="8069" xr:uid="{00000000-0005-0000-0000-0000691E0000}"/>
    <cellStyle name="Note 4 10 2 3" xfId="8070" xr:uid="{00000000-0005-0000-0000-00006A1E0000}"/>
    <cellStyle name="Note 4 10 2 4" xfId="8071" xr:uid="{00000000-0005-0000-0000-00006B1E0000}"/>
    <cellStyle name="Note 4 10 3" xfId="8072" xr:uid="{00000000-0005-0000-0000-00006C1E0000}"/>
    <cellStyle name="Note 4 10 3 2" xfId="8073" xr:uid="{00000000-0005-0000-0000-00006D1E0000}"/>
    <cellStyle name="Note 4 10 3 2 2" xfId="8074" xr:uid="{00000000-0005-0000-0000-00006E1E0000}"/>
    <cellStyle name="Note 4 10 3 2 3" xfId="8075" xr:uid="{00000000-0005-0000-0000-00006F1E0000}"/>
    <cellStyle name="Note 4 10 3 3" xfId="8076" xr:uid="{00000000-0005-0000-0000-0000701E0000}"/>
    <cellStyle name="Note 4 10 3 4" xfId="8077" xr:uid="{00000000-0005-0000-0000-0000711E0000}"/>
    <cellStyle name="Note 4 10 4" xfId="8078" xr:uid="{00000000-0005-0000-0000-0000721E0000}"/>
    <cellStyle name="Note 4 10 5" xfId="8079" xr:uid="{00000000-0005-0000-0000-0000731E0000}"/>
    <cellStyle name="Note 4 10 6" xfId="8080" xr:uid="{00000000-0005-0000-0000-0000741E0000}"/>
    <cellStyle name="Note 4 10 7" xfId="8081" xr:uid="{00000000-0005-0000-0000-0000751E0000}"/>
    <cellStyle name="Note 4 10 8" xfId="8082" xr:uid="{00000000-0005-0000-0000-0000761E0000}"/>
    <cellStyle name="Note 4 11" xfId="8083" xr:uid="{00000000-0005-0000-0000-0000771E0000}"/>
    <cellStyle name="Note 4 11 2" xfId="8084" xr:uid="{00000000-0005-0000-0000-0000781E0000}"/>
    <cellStyle name="Note 4 11 2 2" xfId="8085" xr:uid="{00000000-0005-0000-0000-0000791E0000}"/>
    <cellStyle name="Note 4 11 2 2 2" xfId="8086" xr:uid="{00000000-0005-0000-0000-00007A1E0000}"/>
    <cellStyle name="Note 4 11 2 2 3" xfId="8087" xr:uid="{00000000-0005-0000-0000-00007B1E0000}"/>
    <cellStyle name="Note 4 11 2 3" xfId="8088" xr:uid="{00000000-0005-0000-0000-00007C1E0000}"/>
    <cellStyle name="Note 4 11 2 4" xfId="8089" xr:uid="{00000000-0005-0000-0000-00007D1E0000}"/>
    <cellStyle name="Note 4 11 3" xfId="8090" xr:uid="{00000000-0005-0000-0000-00007E1E0000}"/>
    <cellStyle name="Note 4 11 3 2" xfId="8091" xr:uid="{00000000-0005-0000-0000-00007F1E0000}"/>
    <cellStyle name="Note 4 11 3 2 2" xfId="8092" xr:uid="{00000000-0005-0000-0000-0000801E0000}"/>
    <cellStyle name="Note 4 11 3 2 3" xfId="8093" xr:uid="{00000000-0005-0000-0000-0000811E0000}"/>
    <cellStyle name="Note 4 11 3 3" xfId="8094" xr:uid="{00000000-0005-0000-0000-0000821E0000}"/>
    <cellStyle name="Note 4 11 3 4" xfId="8095" xr:uid="{00000000-0005-0000-0000-0000831E0000}"/>
    <cellStyle name="Note 4 11 4" xfId="8096" xr:uid="{00000000-0005-0000-0000-0000841E0000}"/>
    <cellStyle name="Note 4 11 5" xfId="8097" xr:uid="{00000000-0005-0000-0000-0000851E0000}"/>
    <cellStyle name="Note 4 11 6" xfId="8098" xr:uid="{00000000-0005-0000-0000-0000861E0000}"/>
    <cellStyle name="Note 4 11 7" xfId="8099" xr:uid="{00000000-0005-0000-0000-0000871E0000}"/>
    <cellStyle name="Note 4 11 8" xfId="8100" xr:uid="{00000000-0005-0000-0000-0000881E0000}"/>
    <cellStyle name="Note 4 12" xfId="8101" xr:uid="{00000000-0005-0000-0000-0000891E0000}"/>
    <cellStyle name="Note 4 12 2" xfId="8102" xr:uid="{00000000-0005-0000-0000-00008A1E0000}"/>
    <cellStyle name="Note 4 12 2 2" xfId="8103" xr:uid="{00000000-0005-0000-0000-00008B1E0000}"/>
    <cellStyle name="Note 4 12 2 2 2" xfId="8104" xr:uid="{00000000-0005-0000-0000-00008C1E0000}"/>
    <cellStyle name="Note 4 12 2 2 3" xfId="8105" xr:uid="{00000000-0005-0000-0000-00008D1E0000}"/>
    <cellStyle name="Note 4 12 2 3" xfId="8106" xr:uid="{00000000-0005-0000-0000-00008E1E0000}"/>
    <cellStyle name="Note 4 12 2 4" xfId="8107" xr:uid="{00000000-0005-0000-0000-00008F1E0000}"/>
    <cellStyle name="Note 4 12 3" xfId="8108" xr:uid="{00000000-0005-0000-0000-0000901E0000}"/>
    <cellStyle name="Note 4 12 3 2" xfId="8109" xr:uid="{00000000-0005-0000-0000-0000911E0000}"/>
    <cellStyle name="Note 4 12 3 2 2" xfId="8110" xr:uid="{00000000-0005-0000-0000-0000921E0000}"/>
    <cellStyle name="Note 4 12 3 2 3" xfId="8111" xr:uid="{00000000-0005-0000-0000-0000931E0000}"/>
    <cellStyle name="Note 4 12 3 3" xfId="8112" xr:uid="{00000000-0005-0000-0000-0000941E0000}"/>
    <cellStyle name="Note 4 12 3 4" xfId="8113" xr:uid="{00000000-0005-0000-0000-0000951E0000}"/>
    <cellStyle name="Note 4 12 4" xfId="8114" xr:uid="{00000000-0005-0000-0000-0000961E0000}"/>
    <cellStyle name="Note 4 12 5" xfId="8115" xr:uid="{00000000-0005-0000-0000-0000971E0000}"/>
    <cellStyle name="Note 4 12 6" xfId="8116" xr:uid="{00000000-0005-0000-0000-0000981E0000}"/>
    <cellStyle name="Note 4 12 7" xfId="8117" xr:uid="{00000000-0005-0000-0000-0000991E0000}"/>
    <cellStyle name="Note 4 12 8" xfId="8118" xr:uid="{00000000-0005-0000-0000-00009A1E0000}"/>
    <cellStyle name="Note 4 13" xfId="8119" xr:uid="{00000000-0005-0000-0000-00009B1E0000}"/>
    <cellStyle name="Note 4 13 2" xfId="8120" xr:uid="{00000000-0005-0000-0000-00009C1E0000}"/>
    <cellStyle name="Note 4 13 2 2" xfId="8121" xr:uid="{00000000-0005-0000-0000-00009D1E0000}"/>
    <cellStyle name="Note 4 13 2 2 2" xfId="8122" xr:uid="{00000000-0005-0000-0000-00009E1E0000}"/>
    <cellStyle name="Note 4 13 2 2 3" xfId="8123" xr:uid="{00000000-0005-0000-0000-00009F1E0000}"/>
    <cellStyle name="Note 4 13 2 3" xfId="8124" xr:uid="{00000000-0005-0000-0000-0000A01E0000}"/>
    <cellStyle name="Note 4 13 2 4" xfId="8125" xr:uid="{00000000-0005-0000-0000-0000A11E0000}"/>
    <cellStyle name="Note 4 13 3" xfId="8126" xr:uid="{00000000-0005-0000-0000-0000A21E0000}"/>
    <cellStyle name="Note 4 13 3 2" xfId="8127" xr:uid="{00000000-0005-0000-0000-0000A31E0000}"/>
    <cellStyle name="Note 4 13 3 2 2" xfId="8128" xr:uid="{00000000-0005-0000-0000-0000A41E0000}"/>
    <cellStyle name="Note 4 13 3 2 3" xfId="8129" xr:uid="{00000000-0005-0000-0000-0000A51E0000}"/>
    <cellStyle name="Note 4 13 3 3" xfId="8130" xr:uid="{00000000-0005-0000-0000-0000A61E0000}"/>
    <cellStyle name="Note 4 13 3 4" xfId="8131" xr:uid="{00000000-0005-0000-0000-0000A71E0000}"/>
    <cellStyle name="Note 4 13 4" xfId="8132" xr:uid="{00000000-0005-0000-0000-0000A81E0000}"/>
    <cellStyle name="Note 4 13 5" xfId="8133" xr:uid="{00000000-0005-0000-0000-0000A91E0000}"/>
    <cellStyle name="Note 4 13 6" xfId="8134" xr:uid="{00000000-0005-0000-0000-0000AA1E0000}"/>
    <cellStyle name="Note 4 13 7" xfId="8135" xr:uid="{00000000-0005-0000-0000-0000AB1E0000}"/>
    <cellStyle name="Note 4 13 8" xfId="8136" xr:uid="{00000000-0005-0000-0000-0000AC1E0000}"/>
    <cellStyle name="Note 4 14" xfId="8137" xr:uid="{00000000-0005-0000-0000-0000AD1E0000}"/>
    <cellStyle name="Note 4 14 2" xfId="8138" xr:uid="{00000000-0005-0000-0000-0000AE1E0000}"/>
    <cellStyle name="Note 4 14 2 2" xfId="8139" xr:uid="{00000000-0005-0000-0000-0000AF1E0000}"/>
    <cellStyle name="Note 4 14 2 2 2" xfId="8140" xr:uid="{00000000-0005-0000-0000-0000B01E0000}"/>
    <cellStyle name="Note 4 14 2 2 3" xfId="8141" xr:uid="{00000000-0005-0000-0000-0000B11E0000}"/>
    <cellStyle name="Note 4 14 2 3" xfId="8142" xr:uid="{00000000-0005-0000-0000-0000B21E0000}"/>
    <cellStyle name="Note 4 14 2 4" xfId="8143" xr:uid="{00000000-0005-0000-0000-0000B31E0000}"/>
    <cellStyle name="Note 4 14 3" xfId="8144" xr:uid="{00000000-0005-0000-0000-0000B41E0000}"/>
    <cellStyle name="Note 4 14 3 2" xfId="8145" xr:uid="{00000000-0005-0000-0000-0000B51E0000}"/>
    <cellStyle name="Note 4 14 3 2 2" xfId="8146" xr:uid="{00000000-0005-0000-0000-0000B61E0000}"/>
    <cellStyle name="Note 4 14 3 2 3" xfId="8147" xr:uid="{00000000-0005-0000-0000-0000B71E0000}"/>
    <cellStyle name="Note 4 14 3 3" xfId="8148" xr:uid="{00000000-0005-0000-0000-0000B81E0000}"/>
    <cellStyle name="Note 4 14 3 4" xfId="8149" xr:uid="{00000000-0005-0000-0000-0000B91E0000}"/>
    <cellStyle name="Note 4 14 4" xfId="8150" xr:uid="{00000000-0005-0000-0000-0000BA1E0000}"/>
    <cellStyle name="Note 4 14 5" xfId="8151" xr:uid="{00000000-0005-0000-0000-0000BB1E0000}"/>
    <cellStyle name="Note 4 14 6" xfId="8152" xr:uid="{00000000-0005-0000-0000-0000BC1E0000}"/>
    <cellStyle name="Note 4 14 7" xfId="8153" xr:uid="{00000000-0005-0000-0000-0000BD1E0000}"/>
    <cellStyle name="Note 4 14 8" xfId="8154" xr:uid="{00000000-0005-0000-0000-0000BE1E0000}"/>
    <cellStyle name="Note 4 15" xfId="8155" xr:uid="{00000000-0005-0000-0000-0000BF1E0000}"/>
    <cellStyle name="Note 4 15 2" xfId="8156" xr:uid="{00000000-0005-0000-0000-0000C01E0000}"/>
    <cellStyle name="Note 4 15 2 2" xfId="8157" xr:uid="{00000000-0005-0000-0000-0000C11E0000}"/>
    <cellStyle name="Note 4 15 2 2 2" xfId="8158" xr:uid="{00000000-0005-0000-0000-0000C21E0000}"/>
    <cellStyle name="Note 4 15 2 2 3" xfId="8159" xr:uid="{00000000-0005-0000-0000-0000C31E0000}"/>
    <cellStyle name="Note 4 15 2 3" xfId="8160" xr:uid="{00000000-0005-0000-0000-0000C41E0000}"/>
    <cellStyle name="Note 4 15 2 4" xfId="8161" xr:uid="{00000000-0005-0000-0000-0000C51E0000}"/>
    <cellStyle name="Note 4 15 3" xfId="8162" xr:uid="{00000000-0005-0000-0000-0000C61E0000}"/>
    <cellStyle name="Note 4 15 3 2" xfId="8163" xr:uid="{00000000-0005-0000-0000-0000C71E0000}"/>
    <cellStyle name="Note 4 15 3 2 2" xfId="8164" xr:uid="{00000000-0005-0000-0000-0000C81E0000}"/>
    <cellStyle name="Note 4 15 3 2 3" xfId="8165" xr:uid="{00000000-0005-0000-0000-0000C91E0000}"/>
    <cellStyle name="Note 4 15 3 3" xfId="8166" xr:uid="{00000000-0005-0000-0000-0000CA1E0000}"/>
    <cellStyle name="Note 4 15 3 4" xfId="8167" xr:uid="{00000000-0005-0000-0000-0000CB1E0000}"/>
    <cellStyle name="Note 4 15 4" xfId="8168" xr:uid="{00000000-0005-0000-0000-0000CC1E0000}"/>
    <cellStyle name="Note 4 15 5" xfId="8169" xr:uid="{00000000-0005-0000-0000-0000CD1E0000}"/>
    <cellStyle name="Note 4 15 6" xfId="8170" xr:uid="{00000000-0005-0000-0000-0000CE1E0000}"/>
    <cellStyle name="Note 4 15 7" xfId="8171" xr:uid="{00000000-0005-0000-0000-0000CF1E0000}"/>
    <cellStyle name="Note 4 15 8" xfId="8172" xr:uid="{00000000-0005-0000-0000-0000D01E0000}"/>
    <cellStyle name="Note 4 16" xfId="8173" xr:uid="{00000000-0005-0000-0000-0000D11E0000}"/>
    <cellStyle name="Note 4 16 2" xfId="8174" xr:uid="{00000000-0005-0000-0000-0000D21E0000}"/>
    <cellStyle name="Note 4 16 2 2" xfId="8175" xr:uid="{00000000-0005-0000-0000-0000D31E0000}"/>
    <cellStyle name="Note 4 16 2 2 2" xfId="8176" xr:uid="{00000000-0005-0000-0000-0000D41E0000}"/>
    <cellStyle name="Note 4 16 2 2 3" xfId="8177" xr:uid="{00000000-0005-0000-0000-0000D51E0000}"/>
    <cellStyle name="Note 4 16 2 3" xfId="8178" xr:uid="{00000000-0005-0000-0000-0000D61E0000}"/>
    <cellStyle name="Note 4 16 2 4" xfId="8179" xr:uid="{00000000-0005-0000-0000-0000D71E0000}"/>
    <cellStyle name="Note 4 16 3" xfId="8180" xr:uid="{00000000-0005-0000-0000-0000D81E0000}"/>
    <cellStyle name="Note 4 16 3 2" xfId="8181" xr:uid="{00000000-0005-0000-0000-0000D91E0000}"/>
    <cellStyle name="Note 4 16 3 2 2" xfId="8182" xr:uid="{00000000-0005-0000-0000-0000DA1E0000}"/>
    <cellStyle name="Note 4 16 3 2 3" xfId="8183" xr:uid="{00000000-0005-0000-0000-0000DB1E0000}"/>
    <cellStyle name="Note 4 16 3 3" xfId="8184" xr:uid="{00000000-0005-0000-0000-0000DC1E0000}"/>
    <cellStyle name="Note 4 16 3 4" xfId="8185" xr:uid="{00000000-0005-0000-0000-0000DD1E0000}"/>
    <cellStyle name="Note 4 16 4" xfId="8186" xr:uid="{00000000-0005-0000-0000-0000DE1E0000}"/>
    <cellStyle name="Note 4 16 5" xfId="8187" xr:uid="{00000000-0005-0000-0000-0000DF1E0000}"/>
    <cellStyle name="Note 4 16 6" xfId="8188" xr:uid="{00000000-0005-0000-0000-0000E01E0000}"/>
    <cellStyle name="Note 4 16 7" xfId="8189" xr:uid="{00000000-0005-0000-0000-0000E11E0000}"/>
    <cellStyle name="Note 4 16 8" xfId="8190" xr:uid="{00000000-0005-0000-0000-0000E21E0000}"/>
    <cellStyle name="Note 4 17" xfId="8191" xr:uid="{00000000-0005-0000-0000-0000E31E0000}"/>
    <cellStyle name="Note 4 17 2" xfId="8192" xr:uid="{00000000-0005-0000-0000-0000E41E0000}"/>
    <cellStyle name="Note 4 17 2 2" xfId="8193" xr:uid="{00000000-0005-0000-0000-0000E51E0000}"/>
    <cellStyle name="Note 4 17 2 3" xfId="8194" xr:uid="{00000000-0005-0000-0000-0000E61E0000}"/>
    <cellStyle name="Note 4 17 3" xfId="8195" xr:uid="{00000000-0005-0000-0000-0000E71E0000}"/>
    <cellStyle name="Note 4 17 4" xfId="8196" xr:uid="{00000000-0005-0000-0000-0000E81E0000}"/>
    <cellStyle name="Note 4 18" xfId="8197" xr:uid="{00000000-0005-0000-0000-0000E91E0000}"/>
    <cellStyle name="Note 4 18 2" xfId="8198" xr:uid="{00000000-0005-0000-0000-0000EA1E0000}"/>
    <cellStyle name="Note 4 18 2 2" xfId="8199" xr:uid="{00000000-0005-0000-0000-0000EB1E0000}"/>
    <cellStyle name="Note 4 18 2 3" xfId="8200" xr:uid="{00000000-0005-0000-0000-0000EC1E0000}"/>
    <cellStyle name="Note 4 18 3" xfId="8201" xr:uid="{00000000-0005-0000-0000-0000ED1E0000}"/>
    <cellStyle name="Note 4 18 4" xfId="8202" xr:uid="{00000000-0005-0000-0000-0000EE1E0000}"/>
    <cellStyle name="Note 4 19" xfId="8203" xr:uid="{00000000-0005-0000-0000-0000EF1E0000}"/>
    <cellStyle name="Note 4 19 2" xfId="8204" xr:uid="{00000000-0005-0000-0000-0000F01E0000}"/>
    <cellStyle name="Note 4 19 3" xfId="8205" xr:uid="{00000000-0005-0000-0000-0000F11E0000}"/>
    <cellStyle name="Note 4 2" xfId="536" xr:uid="{00000000-0005-0000-0000-0000F21E0000}"/>
    <cellStyle name="Note 4 2 2" xfId="8206" xr:uid="{00000000-0005-0000-0000-0000F31E0000}"/>
    <cellStyle name="Note 4 2 2 2" xfId="8207" xr:uid="{00000000-0005-0000-0000-0000F41E0000}"/>
    <cellStyle name="Note 4 2 2 2 2" xfId="8208" xr:uid="{00000000-0005-0000-0000-0000F51E0000}"/>
    <cellStyle name="Note 4 2 2 2 3" xfId="8209" xr:uid="{00000000-0005-0000-0000-0000F61E0000}"/>
    <cellStyle name="Note 4 2 2 3" xfId="8210" xr:uid="{00000000-0005-0000-0000-0000F71E0000}"/>
    <cellStyle name="Note 4 2 2 4" xfId="8211" xr:uid="{00000000-0005-0000-0000-0000F81E0000}"/>
    <cellStyle name="Note 4 2 3" xfId="8212" xr:uid="{00000000-0005-0000-0000-0000F91E0000}"/>
    <cellStyle name="Note 4 2 3 2" xfId="8213" xr:uid="{00000000-0005-0000-0000-0000FA1E0000}"/>
    <cellStyle name="Note 4 2 3 2 2" xfId="8214" xr:uid="{00000000-0005-0000-0000-0000FB1E0000}"/>
    <cellStyle name="Note 4 2 3 2 3" xfId="8215" xr:uid="{00000000-0005-0000-0000-0000FC1E0000}"/>
    <cellStyle name="Note 4 2 3 3" xfId="8216" xr:uid="{00000000-0005-0000-0000-0000FD1E0000}"/>
    <cellStyle name="Note 4 2 3 4" xfId="8217" xr:uid="{00000000-0005-0000-0000-0000FE1E0000}"/>
    <cellStyle name="Note 4 2 4" xfId="8218" xr:uid="{00000000-0005-0000-0000-0000FF1E0000}"/>
    <cellStyle name="Note 4 2 4 2" xfId="8219" xr:uid="{00000000-0005-0000-0000-0000001F0000}"/>
    <cellStyle name="Note 4 2 4 3" xfId="8220" xr:uid="{00000000-0005-0000-0000-0000011F0000}"/>
    <cellStyle name="Note 4 2 5" xfId="8221" xr:uid="{00000000-0005-0000-0000-0000021F0000}"/>
    <cellStyle name="Note 4 2 6" xfId="8222" xr:uid="{00000000-0005-0000-0000-0000031F0000}"/>
    <cellStyle name="Note 4 2 7" xfId="8223" xr:uid="{00000000-0005-0000-0000-0000041F0000}"/>
    <cellStyle name="Note 4 2 8" xfId="8224" xr:uid="{00000000-0005-0000-0000-0000051F0000}"/>
    <cellStyle name="Note 4 20" xfId="8225" xr:uid="{00000000-0005-0000-0000-0000061F0000}"/>
    <cellStyle name="Note 4 21" xfId="8226" xr:uid="{00000000-0005-0000-0000-0000071F0000}"/>
    <cellStyle name="Note 4 22" xfId="8227" xr:uid="{00000000-0005-0000-0000-0000081F0000}"/>
    <cellStyle name="Note 4 23" xfId="8228" xr:uid="{00000000-0005-0000-0000-0000091F0000}"/>
    <cellStyle name="Note 4 3" xfId="8229" xr:uid="{00000000-0005-0000-0000-00000A1F0000}"/>
    <cellStyle name="Note 4 3 2" xfId="8230" xr:uid="{00000000-0005-0000-0000-00000B1F0000}"/>
    <cellStyle name="Note 4 3 2 2" xfId="8231" xr:uid="{00000000-0005-0000-0000-00000C1F0000}"/>
    <cellStyle name="Note 4 3 2 2 2" xfId="8232" xr:uid="{00000000-0005-0000-0000-00000D1F0000}"/>
    <cellStyle name="Note 4 3 2 2 3" xfId="8233" xr:uid="{00000000-0005-0000-0000-00000E1F0000}"/>
    <cellStyle name="Note 4 3 2 3" xfId="8234" xr:uid="{00000000-0005-0000-0000-00000F1F0000}"/>
    <cellStyle name="Note 4 3 2 4" xfId="8235" xr:uid="{00000000-0005-0000-0000-0000101F0000}"/>
    <cellStyle name="Note 4 3 3" xfId="8236" xr:uid="{00000000-0005-0000-0000-0000111F0000}"/>
    <cellStyle name="Note 4 3 3 2" xfId="8237" xr:uid="{00000000-0005-0000-0000-0000121F0000}"/>
    <cellStyle name="Note 4 3 3 2 2" xfId="8238" xr:uid="{00000000-0005-0000-0000-0000131F0000}"/>
    <cellStyle name="Note 4 3 3 2 3" xfId="8239" xr:uid="{00000000-0005-0000-0000-0000141F0000}"/>
    <cellStyle name="Note 4 3 3 3" xfId="8240" xr:uid="{00000000-0005-0000-0000-0000151F0000}"/>
    <cellStyle name="Note 4 3 3 4" xfId="8241" xr:uid="{00000000-0005-0000-0000-0000161F0000}"/>
    <cellStyle name="Note 4 3 4" xfId="8242" xr:uid="{00000000-0005-0000-0000-0000171F0000}"/>
    <cellStyle name="Note 4 3 5" xfId="8243" xr:uid="{00000000-0005-0000-0000-0000181F0000}"/>
    <cellStyle name="Note 4 3 6" xfId="8244" xr:uid="{00000000-0005-0000-0000-0000191F0000}"/>
    <cellStyle name="Note 4 3 7" xfId="8245" xr:uid="{00000000-0005-0000-0000-00001A1F0000}"/>
    <cellStyle name="Note 4 3 8" xfId="8246" xr:uid="{00000000-0005-0000-0000-00001B1F0000}"/>
    <cellStyle name="Note 4 4" xfId="8247" xr:uid="{00000000-0005-0000-0000-00001C1F0000}"/>
    <cellStyle name="Note 4 4 2" xfId="8248" xr:uid="{00000000-0005-0000-0000-00001D1F0000}"/>
    <cellStyle name="Note 4 4 2 2" xfId="8249" xr:uid="{00000000-0005-0000-0000-00001E1F0000}"/>
    <cellStyle name="Note 4 4 2 2 2" xfId="8250" xr:uid="{00000000-0005-0000-0000-00001F1F0000}"/>
    <cellStyle name="Note 4 4 2 2 3" xfId="8251" xr:uid="{00000000-0005-0000-0000-0000201F0000}"/>
    <cellStyle name="Note 4 4 2 3" xfId="8252" xr:uid="{00000000-0005-0000-0000-0000211F0000}"/>
    <cellStyle name="Note 4 4 2 4" xfId="8253" xr:uid="{00000000-0005-0000-0000-0000221F0000}"/>
    <cellStyle name="Note 4 4 3" xfId="8254" xr:uid="{00000000-0005-0000-0000-0000231F0000}"/>
    <cellStyle name="Note 4 4 3 2" xfId="8255" xr:uid="{00000000-0005-0000-0000-0000241F0000}"/>
    <cellStyle name="Note 4 4 3 2 2" xfId="8256" xr:uid="{00000000-0005-0000-0000-0000251F0000}"/>
    <cellStyle name="Note 4 4 3 2 3" xfId="8257" xr:uid="{00000000-0005-0000-0000-0000261F0000}"/>
    <cellStyle name="Note 4 4 3 3" xfId="8258" xr:uid="{00000000-0005-0000-0000-0000271F0000}"/>
    <cellStyle name="Note 4 4 3 4" xfId="8259" xr:uid="{00000000-0005-0000-0000-0000281F0000}"/>
    <cellStyle name="Note 4 4 4" xfId="8260" xr:uid="{00000000-0005-0000-0000-0000291F0000}"/>
    <cellStyle name="Note 4 4 5" xfId="8261" xr:uid="{00000000-0005-0000-0000-00002A1F0000}"/>
    <cellStyle name="Note 4 4 6" xfId="8262" xr:uid="{00000000-0005-0000-0000-00002B1F0000}"/>
    <cellStyle name="Note 4 4 7" xfId="8263" xr:uid="{00000000-0005-0000-0000-00002C1F0000}"/>
    <cellStyle name="Note 4 4 8" xfId="8264" xr:uid="{00000000-0005-0000-0000-00002D1F0000}"/>
    <cellStyle name="Note 4 5" xfId="8265" xr:uid="{00000000-0005-0000-0000-00002E1F0000}"/>
    <cellStyle name="Note 4 5 2" xfId="8266" xr:uid="{00000000-0005-0000-0000-00002F1F0000}"/>
    <cellStyle name="Note 4 5 2 2" xfId="8267" xr:uid="{00000000-0005-0000-0000-0000301F0000}"/>
    <cellStyle name="Note 4 5 2 2 2" xfId="8268" xr:uid="{00000000-0005-0000-0000-0000311F0000}"/>
    <cellStyle name="Note 4 5 2 2 3" xfId="8269" xr:uid="{00000000-0005-0000-0000-0000321F0000}"/>
    <cellStyle name="Note 4 5 2 3" xfId="8270" xr:uid="{00000000-0005-0000-0000-0000331F0000}"/>
    <cellStyle name="Note 4 5 2 4" xfId="8271" xr:uid="{00000000-0005-0000-0000-0000341F0000}"/>
    <cellStyle name="Note 4 5 3" xfId="8272" xr:uid="{00000000-0005-0000-0000-0000351F0000}"/>
    <cellStyle name="Note 4 5 3 2" xfId="8273" xr:uid="{00000000-0005-0000-0000-0000361F0000}"/>
    <cellStyle name="Note 4 5 3 2 2" xfId="8274" xr:uid="{00000000-0005-0000-0000-0000371F0000}"/>
    <cellStyle name="Note 4 5 3 2 3" xfId="8275" xr:uid="{00000000-0005-0000-0000-0000381F0000}"/>
    <cellStyle name="Note 4 5 3 3" xfId="8276" xr:uid="{00000000-0005-0000-0000-0000391F0000}"/>
    <cellStyle name="Note 4 5 3 4" xfId="8277" xr:uid="{00000000-0005-0000-0000-00003A1F0000}"/>
    <cellStyle name="Note 4 5 4" xfId="8278" xr:uid="{00000000-0005-0000-0000-00003B1F0000}"/>
    <cellStyle name="Note 4 5 5" xfId="8279" xr:uid="{00000000-0005-0000-0000-00003C1F0000}"/>
    <cellStyle name="Note 4 5 6" xfId="8280" xr:uid="{00000000-0005-0000-0000-00003D1F0000}"/>
    <cellStyle name="Note 4 5 7" xfId="8281" xr:uid="{00000000-0005-0000-0000-00003E1F0000}"/>
    <cellStyle name="Note 4 5 8" xfId="8282" xr:uid="{00000000-0005-0000-0000-00003F1F0000}"/>
    <cellStyle name="Note 4 6" xfId="8283" xr:uid="{00000000-0005-0000-0000-0000401F0000}"/>
    <cellStyle name="Note 4 6 2" xfId="8284" xr:uid="{00000000-0005-0000-0000-0000411F0000}"/>
    <cellStyle name="Note 4 6 2 2" xfId="8285" xr:uid="{00000000-0005-0000-0000-0000421F0000}"/>
    <cellStyle name="Note 4 6 2 2 2" xfId="8286" xr:uid="{00000000-0005-0000-0000-0000431F0000}"/>
    <cellStyle name="Note 4 6 2 2 3" xfId="8287" xr:uid="{00000000-0005-0000-0000-0000441F0000}"/>
    <cellStyle name="Note 4 6 2 3" xfId="8288" xr:uid="{00000000-0005-0000-0000-0000451F0000}"/>
    <cellStyle name="Note 4 6 2 4" xfId="8289" xr:uid="{00000000-0005-0000-0000-0000461F0000}"/>
    <cellStyle name="Note 4 6 3" xfId="8290" xr:uid="{00000000-0005-0000-0000-0000471F0000}"/>
    <cellStyle name="Note 4 6 3 2" xfId="8291" xr:uid="{00000000-0005-0000-0000-0000481F0000}"/>
    <cellStyle name="Note 4 6 3 2 2" xfId="8292" xr:uid="{00000000-0005-0000-0000-0000491F0000}"/>
    <cellStyle name="Note 4 6 3 2 3" xfId="8293" xr:uid="{00000000-0005-0000-0000-00004A1F0000}"/>
    <cellStyle name="Note 4 6 3 3" xfId="8294" xr:uid="{00000000-0005-0000-0000-00004B1F0000}"/>
    <cellStyle name="Note 4 6 3 4" xfId="8295" xr:uid="{00000000-0005-0000-0000-00004C1F0000}"/>
    <cellStyle name="Note 4 6 4" xfId="8296" xr:uid="{00000000-0005-0000-0000-00004D1F0000}"/>
    <cellStyle name="Note 4 6 5" xfId="8297" xr:uid="{00000000-0005-0000-0000-00004E1F0000}"/>
    <cellStyle name="Note 4 6 6" xfId="8298" xr:uid="{00000000-0005-0000-0000-00004F1F0000}"/>
    <cellStyle name="Note 4 6 7" xfId="8299" xr:uid="{00000000-0005-0000-0000-0000501F0000}"/>
    <cellStyle name="Note 4 6 8" xfId="8300" xr:uid="{00000000-0005-0000-0000-0000511F0000}"/>
    <cellStyle name="Note 4 7" xfId="8301" xr:uid="{00000000-0005-0000-0000-0000521F0000}"/>
    <cellStyle name="Note 4 7 2" xfId="8302" xr:uid="{00000000-0005-0000-0000-0000531F0000}"/>
    <cellStyle name="Note 4 7 2 2" xfId="8303" xr:uid="{00000000-0005-0000-0000-0000541F0000}"/>
    <cellStyle name="Note 4 7 2 2 2" xfId="8304" xr:uid="{00000000-0005-0000-0000-0000551F0000}"/>
    <cellStyle name="Note 4 7 2 2 3" xfId="8305" xr:uid="{00000000-0005-0000-0000-0000561F0000}"/>
    <cellStyle name="Note 4 7 2 3" xfId="8306" xr:uid="{00000000-0005-0000-0000-0000571F0000}"/>
    <cellStyle name="Note 4 7 2 4" xfId="8307" xr:uid="{00000000-0005-0000-0000-0000581F0000}"/>
    <cellStyle name="Note 4 7 3" xfId="8308" xr:uid="{00000000-0005-0000-0000-0000591F0000}"/>
    <cellStyle name="Note 4 7 3 2" xfId="8309" xr:uid="{00000000-0005-0000-0000-00005A1F0000}"/>
    <cellStyle name="Note 4 7 3 2 2" xfId="8310" xr:uid="{00000000-0005-0000-0000-00005B1F0000}"/>
    <cellStyle name="Note 4 7 3 2 3" xfId="8311" xr:uid="{00000000-0005-0000-0000-00005C1F0000}"/>
    <cellStyle name="Note 4 7 3 3" xfId="8312" xr:uid="{00000000-0005-0000-0000-00005D1F0000}"/>
    <cellStyle name="Note 4 7 3 4" xfId="8313" xr:uid="{00000000-0005-0000-0000-00005E1F0000}"/>
    <cellStyle name="Note 4 7 4" xfId="8314" xr:uid="{00000000-0005-0000-0000-00005F1F0000}"/>
    <cellStyle name="Note 4 7 5" xfId="8315" xr:uid="{00000000-0005-0000-0000-0000601F0000}"/>
    <cellStyle name="Note 4 7 6" xfId="8316" xr:uid="{00000000-0005-0000-0000-0000611F0000}"/>
    <cellStyle name="Note 4 7 7" xfId="8317" xr:uid="{00000000-0005-0000-0000-0000621F0000}"/>
    <cellStyle name="Note 4 7 8" xfId="8318" xr:uid="{00000000-0005-0000-0000-0000631F0000}"/>
    <cellStyle name="Note 4 8" xfId="8319" xr:uid="{00000000-0005-0000-0000-0000641F0000}"/>
    <cellStyle name="Note 4 8 2" xfId="8320" xr:uid="{00000000-0005-0000-0000-0000651F0000}"/>
    <cellStyle name="Note 4 8 2 2" xfId="8321" xr:uid="{00000000-0005-0000-0000-0000661F0000}"/>
    <cellStyle name="Note 4 8 2 2 2" xfId="8322" xr:uid="{00000000-0005-0000-0000-0000671F0000}"/>
    <cellStyle name="Note 4 8 2 2 3" xfId="8323" xr:uid="{00000000-0005-0000-0000-0000681F0000}"/>
    <cellStyle name="Note 4 8 2 3" xfId="8324" xr:uid="{00000000-0005-0000-0000-0000691F0000}"/>
    <cellStyle name="Note 4 8 2 4" xfId="8325" xr:uid="{00000000-0005-0000-0000-00006A1F0000}"/>
    <cellStyle name="Note 4 8 3" xfId="8326" xr:uid="{00000000-0005-0000-0000-00006B1F0000}"/>
    <cellStyle name="Note 4 8 3 2" xfId="8327" xr:uid="{00000000-0005-0000-0000-00006C1F0000}"/>
    <cellStyle name="Note 4 8 3 2 2" xfId="8328" xr:uid="{00000000-0005-0000-0000-00006D1F0000}"/>
    <cellStyle name="Note 4 8 3 2 3" xfId="8329" xr:uid="{00000000-0005-0000-0000-00006E1F0000}"/>
    <cellStyle name="Note 4 8 3 3" xfId="8330" xr:uid="{00000000-0005-0000-0000-00006F1F0000}"/>
    <cellStyle name="Note 4 8 3 4" xfId="8331" xr:uid="{00000000-0005-0000-0000-0000701F0000}"/>
    <cellStyle name="Note 4 8 4" xfId="8332" xr:uid="{00000000-0005-0000-0000-0000711F0000}"/>
    <cellStyle name="Note 4 8 5" xfId="8333" xr:uid="{00000000-0005-0000-0000-0000721F0000}"/>
    <cellStyle name="Note 4 8 6" xfId="8334" xr:uid="{00000000-0005-0000-0000-0000731F0000}"/>
    <cellStyle name="Note 4 8 7" xfId="8335" xr:uid="{00000000-0005-0000-0000-0000741F0000}"/>
    <cellStyle name="Note 4 8 8" xfId="8336" xr:uid="{00000000-0005-0000-0000-0000751F0000}"/>
    <cellStyle name="Note 4 9" xfId="8337" xr:uid="{00000000-0005-0000-0000-0000761F0000}"/>
    <cellStyle name="Note 4 9 2" xfId="8338" xr:uid="{00000000-0005-0000-0000-0000771F0000}"/>
    <cellStyle name="Note 4 9 2 2" xfId="8339" xr:uid="{00000000-0005-0000-0000-0000781F0000}"/>
    <cellStyle name="Note 4 9 2 2 2" xfId="8340" xr:uid="{00000000-0005-0000-0000-0000791F0000}"/>
    <cellStyle name="Note 4 9 2 2 3" xfId="8341" xr:uid="{00000000-0005-0000-0000-00007A1F0000}"/>
    <cellStyle name="Note 4 9 2 3" xfId="8342" xr:uid="{00000000-0005-0000-0000-00007B1F0000}"/>
    <cellStyle name="Note 4 9 2 4" xfId="8343" xr:uid="{00000000-0005-0000-0000-00007C1F0000}"/>
    <cellStyle name="Note 4 9 3" xfId="8344" xr:uid="{00000000-0005-0000-0000-00007D1F0000}"/>
    <cellStyle name="Note 4 9 3 2" xfId="8345" xr:uid="{00000000-0005-0000-0000-00007E1F0000}"/>
    <cellStyle name="Note 4 9 3 2 2" xfId="8346" xr:uid="{00000000-0005-0000-0000-00007F1F0000}"/>
    <cellStyle name="Note 4 9 3 2 3" xfId="8347" xr:uid="{00000000-0005-0000-0000-0000801F0000}"/>
    <cellStyle name="Note 4 9 3 3" xfId="8348" xr:uid="{00000000-0005-0000-0000-0000811F0000}"/>
    <cellStyle name="Note 4 9 3 4" xfId="8349" xr:uid="{00000000-0005-0000-0000-0000821F0000}"/>
    <cellStyle name="Note 4 9 4" xfId="8350" xr:uid="{00000000-0005-0000-0000-0000831F0000}"/>
    <cellStyle name="Note 4 9 5" xfId="8351" xr:uid="{00000000-0005-0000-0000-0000841F0000}"/>
    <cellStyle name="Note 4 9 6" xfId="8352" xr:uid="{00000000-0005-0000-0000-0000851F0000}"/>
    <cellStyle name="Note 4 9 7" xfId="8353" xr:uid="{00000000-0005-0000-0000-0000861F0000}"/>
    <cellStyle name="Note 4 9 8" xfId="8354" xr:uid="{00000000-0005-0000-0000-0000871F0000}"/>
    <cellStyle name="Note 5" xfId="537" xr:uid="{00000000-0005-0000-0000-0000881F0000}"/>
    <cellStyle name="Note 5 2" xfId="8355" xr:uid="{00000000-0005-0000-0000-0000891F0000}"/>
    <cellStyle name="Note 5 2 2" xfId="8356" xr:uid="{00000000-0005-0000-0000-00008A1F0000}"/>
    <cellStyle name="Note 5 2 2 2" xfId="8357" xr:uid="{00000000-0005-0000-0000-00008B1F0000}"/>
    <cellStyle name="Note 5 2 2 3" xfId="8358" xr:uid="{00000000-0005-0000-0000-00008C1F0000}"/>
    <cellStyle name="Note 5 2 3" xfId="8359" xr:uid="{00000000-0005-0000-0000-00008D1F0000}"/>
    <cellStyle name="Note 5 2 4" xfId="8360" xr:uid="{00000000-0005-0000-0000-00008E1F0000}"/>
    <cellStyle name="Note 5 3" xfId="8361" xr:uid="{00000000-0005-0000-0000-00008F1F0000}"/>
    <cellStyle name="Note 5 3 2" xfId="8362" xr:uid="{00000000-0005-0000-0000-0000901F0000}"/>
    <cellStyle name="Note 5 3 2 2" xfId="8363" xr:uid="{00000000-0005-0000-0000-0000911F0000}"/>
    <cellStyle name="Note 5 3 2 3" xfId="8364" xr:uid="{00000000-0005-0000-0000-0000921F0000}"/>
    <cellStyle name="Note 5 3 3" xfId="8365" xr:uid="{00000000-0005-0000-0000-0000931F0000}"/>
    <cellStyle name="Note 5 3 4" xfId="8366" xr:uid="{00000000-0005-0000-0000-0000941F0000}"/>
    <cellStyle name="Note 5 4" xfId="8367" xr:uid="{00000000-0005-0000-0000-0000951F0000}"/>
    <cellStyle name="Note 5 4 2" xfId="8368" xr:uid="{00000000-0005-0000-0000-0000961F0000}"/>
    <cellStyle name="Note 5 4 3" xfId="8369" xr:uid="{00000000-0005-0000-0000-0000971F0000}"/>
    <cellStyle name="Note 5 5" xfId="8370" xr:uid="{00000000-0005-0000-0000-0000981F0000}"/>
    <cellStyle name="Note 5 6" xfId="8371" xr:uid="{00000000-0005-0000-0000-0000991F0000}"/>
    <cellStyle name="Note 5 7" xfId="8372" xr:uid="{00000000-0005-0000-0000-00009A1F0000}"/>
    <cellStyle name="Note 5 8" xfId="8373" xr:uid="{00000000-0005-0000-0000-00009B1F0000}"/>
    <cellStyle name="Note 6" xfId="8374" xr:uid="{00000000-0005-0000-0000-00009C1F0000}"/>
    <cellStyle name="Note 6 2" xfId="8375" xr:uid="{00000000-0005-0000-0000-00009D1F0000}"/>
    <cellStyle name="Note 6 2 2" xfId="8376" xr:uid="{00000000-0005-0000-0000-00009E1F0000}"/>
    <cellStyle name="Note 6 2 2 2" xfId="8377" xr:uid="{00000000-0005-0000-0000-00009F1F0000}"/>
    <cellStyle name="Note 6 2 2 3" xfId="8378" xr:uid="{00000000-0005-0000-0000-0000A01F0000}"/>
    <cellStyle name="Note 6 2 3" xfId="8379" xr:uid="{00000000-0005-0000-0000-0000A11F0000}"/>
    <cellStyle name="Note 6 2 4" xfId="8380" xr:uid="{00000000-0005-0000-0000-0000A21F0000}"/>
    <cellStyle name="Note 6 3" xfId="8381" xr:uid="{00000000-0005-0000-0000-0000A31F0000}"/>
    <cellStyle name="Note 6 3 2" xfId="8382" xr:uid="{00000000-0005-0000-0000-0000A41F0000}"/>
    <cellStyle name="Note 6 3 2 2" xfId="8383" xr:uid="{00000000-0005-0000-0000-0000A51F0000}"/>
    <cellStyle name="Note 6 3 2 3" xfId="8384" xr:uid="{00000000-0005-0000-0000-0000A61F0000}"/>
    <cellStyle name="Note 6 3 3" xfId="8385" xr:uid="{00000000-0005-0000-0000-0000A71F0000}"/>
    <cellStyle name="Note 6 3 4" xfId="8386" xr:uid="{00000000-0005-0000-0000-0000A81F0000}"/>
    <cellStyle name="Note 6 4" xfId="8387" xr:uid="{00000000-0005-0000-0000-0000A91F0000}"/>
    <cellStyle name="Note 6 5" xfId="8388" xr:uid="{00000000-0005-0000-0000-0000AA1F0000}"/>
    <cellStyle name="Note 6 6" xfId="8389" xr:uid="{00000000-0005-0000-0000-0000AB1F0000}"/>
    <cellStyle name="Note 6 7" xfId="8390" xr:uid="{00000000-0005-0000-0000-0000AC1F0000}"/>
    <cellStyle name="Note 6 8" xfId="8391" xr:uid="{00000000-0005-0000-0000-0000AD1F0000}"/>
    <cellStyle name="Note 7" xfId="8392" xr:uid="{00000000-0005-0000-0000-0000AE1F0000}"/>
    <cellStyle name="Note 7 2" xfId="8393" xr:uid="{00000000-0005-0000-0000-0000AF1F0000}"/>
    <cellStyle name="Note 7 2 2" xfId="8394" xr:uid="{00000000-0005-0000-0000-0000B01F0000}"/>
    <cellStyle name="Note 7 2 2 2" xfId="8395" xr:uid="{00000000-0005-0000-0000-0000B11F0000}"/>
    <cellStyle name="Note 7 2 2 3" xfId="8396" xr:uid="{00000000-0005-0000-0000-0000B21F0000}"/>
    <cellStyle name="Note 7 2 3" xfId="8397" xr:uid="{00000000-0005-0000-0000-0000B31F0000}"/>
    <cellStyle name="Note 7 2 4" xfId="8398" xr:uid="{00000000-0005-0000-0000-0000B41F0000}"/>
    <cellStyle name="Note 7 3" xfId="8399" xr:uid="{00000000-0005-0000-0000-0000B51F0000}"/>
    <cellStyle name="Note 7 3 2" xfId="8400" xr:uid="{00000000-0005-0000-0000-0000B61F0000}"/>
    <cellStyle name="Note 7 3 2 2" xfId="8401" xr:uid="{00000000-0005-0000-0000-0000B71F0000}"/>
    <cellStyle name="Note 7 3 2 3" xfId="8402" xr:uid="{00000000-0005-0000-0000-0000B81F0000}"/>
    <cellStyle name="Note 7 3 3" xfId="8403" xr:uid="{00000000-0005-0000-0000-0000B91F0000}"/>
    <cellStyle name="Note 7 3 4" xfId="8404" xr:uid="{00000000-0005-0000-0000-0000BA1F0000}"/>
    <cellStyle name="Note 7 4" xfId="8405" xr:uid="{00000000-0005-0000-0000-0000BB1F0000}"/>
    <cellStyle name="Note 7 5" xfId="8406" xr:uid="{00000000-0005-0000-0000-0000BC1F0000}"/>
    <cellStyle name="Note 7 6" xfId="8407" xr:uid="{00000000-0005-0000-0000-0000BD1F0000}"/>
    <cellStyle name="Note 7 7" xfId="8408" xr:uid="{00000000-0005-0000-0000-0000BE1F0000}"/>
    <cellStyle name="Note 7 8" xfId="8409" xr:uid="{00000000-0005-0000-0000-0000BF1F0000}"/>
    <cellStyle name="Note 8" xfId="8410" xr:uid="{00000000-0005-0000-0000-0000C01F0000}"/>
    <cellStyle name="Note 8 2" xfId="8411" xr:uid="{00000000-0005-0000-0000-0000C11F0000}"/>
    <cellStyle name="Note 8 2 2" xfId="8412" xr:uid="{00000000-0005-0000-0000-0000C21F0000}"/>
    <cellStyle name="Note 8 2 2 2" xfId="8413" xr:uid="{00000000-0005-0000-0000-0000C31F0000}"/>
    <cellStyle name="Note 8 2 2 3" xfId="8414" xr:uid="{00000000-0005-0000-0000-0000C41F0000}"/>
    <cellStyle name="Note 8 2 3" xfId="8415" xr:uid="{00000000-0005-0000-0000-0000C51F0000}"/>
    <cellStyle name="Note 8 2 4" xfId="8416" xr:uid="{00000000-0005-0000-0000-0000C61F0000}"/>
    <cellStyle name="Note 8 3" xfId="8417" xr:uid="{00000000-0005-0000-0000-0000C71F0000}"/>
    <cellStyle name="Note 8 3 2" xfId="8418" xr:uid="{00000000-0005-0000-0000-0000C81F0000}"/>
    <cellStyle name="Note 8 3 2 2" xfId="8419" xr:uid="{00000000-0005-0000-0000-0000C91F0000}"/>
    <cellStyle name="Note 8 3 2 3" xfId="8420" xr:uid="{00000000-0005-0000-0000-0000CA1F0000}"/>
    <cellStyle name="Note 8 3 3" xfId="8421" xr:uid="{00000000-0005-0000-0000-0000CB1F0000}"/>
    <cellStyle name="Note 8 3 4" xfId="8422" xr:uid="{00000000-0005-0000-0000-0000CC1F0000}"/>
    <cellStyle name="Note 8 4" xfId="8423" xr:uid="{00000000-0005-0000-0000-0000CD1F0000}"/>
    <cellStyle name="Note 8 5" xfId="8424" xr:uid="{00000000-0005-0000-0000-0000CE1F0000}"/>
    <cellStyle name="Note 8 6" xfId="8425" xr:uid="{00000000-0005-0000-0000-0000CF1F0000}"/>
    <cellStyle name="Note 8 7" xfId="8426" xr:uid="{00000000-0005-0000-0000-0000D01F0000}"/>
    <cellStyle name="Note 8 8" xfId="8427" xr:uid="{00000000-0005-0000-0000-0000D11F0000}"/>
    <cellStyle name="Note 9" xfId="8428" xr:uid="{00000000-0005-0000-0000-0000D21F0000}"/>
    <cellStyle name="Note 9 2" xfId="8429" xr:uid="{00000000-0005-0000-0000-0000D31F0000}"/>
    <cellStyle name="Note 9 2 2" xfId="8430" xr:uid="{00000000-0005-0000-0000-0000D41F0000}"/>
    <cellStyle name="Note 9 2 2 2" xfId="8431" xr:uid="{00000000-0005-0000-0000-0000D51F0000}"/>
    <cellStyle name="Note 9 2 2 3" xfId="8432" xr:uid="{00000000-0005-0000-0000-0000D61F0000}"/>
    <cellStyle name="Note 9 2 3" xfId="8433" xr:uid="{00000000-0005-0000-0000-0000D71F0000}"/>
    <cellStyle name="Note 9 2 4" xfId="8434" xr:uid="{00000000-0005-0000-0000-0000D81F0000}"/>
    <cellStyle name="Note 9 3" xfId="8435" xr:uid="{00000000-0005-0000-0000-0000D91F0000}"/>
    <cellStyle name="Note 9 3 2" xfId="8436" xr:uid="{00000000-0005-0000-0000-0000DA1F0000}"/>
    <cellStyle name="Note 9 3 2 2" xfId="8437" xr:uid="{00000000-0005-0000-0000-0000DB1F0000}"/>
    <cellStyle name="Note 9 3 2 3" xfId="8438" xr:uid="{00000000-0005-0000-0000-0000DC1F0000}"/>
    <cellStyle name="Note 9 3 3" xfId="8439" xr:uid="{00000000-0005-0000-0000-0000DD1F0000}"/>
    <cellStyle name="Note 9 3 4" xfId="8440" xr:uid="{00000000-0005-0000-0000-0000DE1F0000}"/>
    <cellStyle name="Note 9 4" xfId="8441" xr:uid="{00000000-0005-0000-0000-0000DF1F0000}"/>
    <cellStyle name="Note 9 5" xfId="8442" xr:uid="{00000000-0005-0000-0000-0000E01F0000}"/>
    <cellStyle name="Note 9 6" xfId="8443" xr:uid="{00000000-0005-0000-0000-0000E11F0000}"/>
    <cellStyle name="Note 9 7" xfId="8444" xr:uid="{00000000-0005-0000-0000-0000E21F0000}"/>
    <cellStyle name="Note 9 8" xfId="8445" xr:uid="{00000000-0005-0000-0000-0000E31F0000}"/>
    <cellStyle name="Output" xfId="538" xr:uid="{00000000-0005-0000-0000-0000E41F0000}"/>
    <cellStyle name="Output 10" xfId="1117" xr:uid="{00000000-0005-0000-0000-0000E51F0000}"/>
    <cellStyle name="Output 10 2" xfId="8446" xr:uid="{00000000-0005-0000-0000-0000E61F0000}"/>
    <cellStyle name="Output 10 2 2" xfId="8447" xr:uid="{00000000-0005-0000-0000-0000E71F0000}"/>
    <cellStyle name="Output 10 2 2 2" xfId="8448" xr:uid="{00000000-0005-0000-0000-0000E81F0000}"/>
    <cellStyle name="Output 10 2 2 3" xfId="8449" xr:uid="{00000000-0005-0000-0000-0000E91F0000}"/>
    <cellStyle name="Output 10 2 3" xfId="8450" xr:uid="{00000000-0005-0000-0000-0000EA1F0000}"/>
    <cellStyle name="Output 10 2 4" xfId="8451" xr:uid="{00000000-0005-0000-0000-0000EB1F0000}"/>
    <cellStyle name="Output 10 3" xfId="8452" xr:uid="{00000000-0005-0000-0000-0000EC1F0000}"/>
    <cellStyle name="Output 10 3 2" xfId="8453" xr:uid="{00000000-0005-0000-0000-0000ED1F0000}"/>
    <cellStyle name="Output 10 3 2 2" xfId="8454" xr:uid="{00000000-0005-0000-0000-0000EE1F0000}"/>
    <cellStyle name="Output 10 3 2 3" xfId="8455" xr:uid="{00000000-0005-0000-0000-0000EF1F0000}"/>
    <cellStyle name="Output 10 3 3" xfId="8456" xr:uid="{00000000-0005-0000-0000-0000F01F0000}"/>
    <cellStyle name="Output 10 3 4" xfId="8457" xr:uid="{00000000-0005-0000-0000-0000F11F0000}"/>
    <cellStyle name="Output 10 4" xfId="8458" xr:uid="{00000000-0005-0000-0000-0000F21F0000}"/>
    <cellStyle name="Output 10 5" xfId="8459" xr:uid="{00000000-0005-0000-0000-0000F31F0000}"/>
    <cellStyle name="Output 10 6" xfId="8460" xr:uid="{00000000-0005-0000-0000-0000F41F0000}"/>
    <cellStyle name="Output 10 7" xfId="8461" xr:uid="{00000000-0005-0000-0000-0000F51F0000}"/>
    <cellStyle name="Output 10 8" xfId="8462" xr:uid="{00000000-0005-0000-0000-0000F61F0000}"/>
    <cellStyle name="Output 11" xfId="1118" xr:uid="{00000000-0005-0000-0000-0000F71F0000}"/>
    <cellStyle name="Output 11 2" xfId="8463" xr:uid="{00000000-0005-0000-0000-0000F81F0000}"/>
    <cellStyle name="Output 11 2 2" xfId="8464" xr:uid="{00000000-0005-0000-0000-0000F91F0000}"/>
    <cellStyle name="Output 11 2 2 2" xfId="8465" xr:uid="{00000000-0005-0000-0000-0000FA1F0000}"/>
    <cellStyle name="Output 11 2 2 3" xfId="8466" xr:uid="{00000000-0005-0000-0000-0000FB1F0000}"/>
    <cellStyle name="Output 11 2 3" xfId="8467" xr:uid="{00000000-0005-0000-0000-0000FC1F0000}"/>
    <cellStyle name="Output 11 2 4" xfId="8468" xr:uid="{00000000-0005-0000-0000-0000FD1F0000}"/>
    <cellStyle name="Output 11 3" xfId="8469" xr:uid="{00000000-0005-0000-0000-0000FE1F0000}"/>
    <cellStyle name="Output 11 3 2" xfId="8470" xr:uid="{00000000-0005-0000-0000-0000FF1F0000}"/>
    <cellStyle name="Output 11 3 2 2" xfId="8471" xr:uid="{00000000-0005-0000-0000-000000200000}"/>
    <cellStyle name="Output 11 3 2 3" xfId="8472" xr:uid="{00000000-0005-0000-0000-000001200000}"/>
    <cellStyle name="Output 11 3 3" xfId="8473" xr:uid="{00000000-0005-0000-0000-000002200000}"/>
    <cellStyle name="Output 11 3 4" xfId="8474" xr:uid="{00000000-0005-0000-0000-000003200000}"/>
    <cellStyle name="Output 11 4" xfId="8475" xr:uid="{00000000-0005-0000-0000-000004200000}"/>
    <cellStyle name="Output 11 5" xfId="8476" xr:uid="{00000000-0005-0000-0000-000005200000}"/>
    <cellStyle name="Output 11 6" xfId="8477" xr:uid="{00000000-0005-0000-0000-000006200000}"/>
    <cellStyle name="Output 11 7" xfId="8478" xr:uid="{00000000-0005-0000-0000-000007200000}"/>
    <cellStyle name="Output 11 8" xfId="8479" xr:uid="{00000000-0005-0000-0000-000008200000}"/>
    <cellStyle name="Output 12" xfId="1119" xr:uid="{00000000-0005-0000-0000-000009200000}"/>
    <cellStyle name="Output 12 2" xfId="8480" xr:uid="{00000000-0005-0000-0000-00000A200000}"/>
    <cellStyle name="Output 12 2 2" xfId="8481" xr:uid="{00000000-0005-0000-0000-00000B200000}"/>
    <cellStyle name="Output 12 2 2 2" xfId="8482" xr:uid="{00000000-0005-0000-0000-00000C200000}"/>
    <cellStyle name="Output 12 2 2 3" xfId="8483" xr:uid="{00000000-0005-0000-0000-00000D200000}"/>
    <cellStyle name="Output 12 2 3" xfId="8484" xr:uid="{00000000-0005-0000-0000-00000E200000}"/>
    <cellStyle name="Output 12 2 4" xfId="8485" xr:uid="{00000000-0005-0000-0000-00000F200000}"/>
    <cellStyle name="Output 12 3" xfId="8486" xr:uid="{00000000-0005-0000-0000-000010200000}"/>
    <cellStyle name="Output 12 3 2" xfId="8487" xr:uid="{00000000-0005-0000-0000-000011200000}"/>
    <cellStyle name="Output 12 3 2 2" xfId="8488" xr:uid="{00000000-0005-0000-0000-000012200000}"/>
    <cellStyle name="Output 12 3 2 3" xfId="8489" xr:uid="{00000000-0005-0000-0000-000013200000}"/>
    <cellStyle name="Output 12 3 3" xfId="8490" xr:uid="{00000000-0005-0000-0000-000014200000}"/>
    <cellStyle name="Output 12 3 4" xfId="8491" xr:uid="{00000000-0005-0000-0000-000015200000}"/>
    <cellStyle name="Output 12 4" xfId="8492" xr:uid="{00000000-0005-0000-0000-000016200000}"/>
    <cellStyle name="Output 12 5" xfId="8493" xr:uid="{00000000-0005-0000-0000-000017200000}"/>
    <cellStyle name="Output 12 6" xfId="8494" xr:uid="{00000000-0005-0000-0000-000018200000}"/>
    <cellStyle name="Output 12 7" xfId="8495" xr:uid="{00000000-0005-0000-0000-000019200000}"/>
    <cellStyle name="Output 12 8" xfId="8496" xr:uid="{00000000-0005-0000-0000-00001A200000}"/>
    <cellStyle name="Output 13" xfId="1120" xr:uid="{00000000-0005-0000-0000-00001B200000}"/>
    <cellStyle name="Output 13 2" xfId="8497" xr:uid="{00000000-0005-0000-0000-00001C200000}"/>
    <cellStyle name="Output 13 2 2" xfId="8498" xr:uid="{00000000-0005-0000-0000-00001D200000}"/>
    <cellStyle name="Output 13 2 2 2" xfId="8499" xr:uid="{00000000-0005-0000-0000-00001E200000}"/>
    <cellStyle name="Output 13 2 2 3" xfId="8500" xr:uid="{00000000-0005-0000-0000-00001F200000}"/>
    <cellStyle name="Output 13 2 3" xfId="8501" xr:uid="{00000000-0005-0000-0000-000020200000}"/>
    <cellStyle name="Output 13 2 4" xfId="8502" xr:uid="{00000000-0005-0000-0000-000021200000}"/>
    <cellStyle name="Output 13 3" xfId="8503" xr:uid="{00000000-0005-0000-0000-000022200000}"/>
    <cellStyle name="Output 13 3 2" xfId="8504" xr:uid="{00000000-0005-0000-0000-000023200000}"/>
    <cellStyle name="Output 13 3 2 2" xfId="8505" xr:uid="{00000000-0005-0000-0000-000024200000}"/>
    <cellStyle name="Output 13 3 2 3" xfId="8506" xr:uid="{00000000-0005-0000-0000-000025200000}"/>
    <cellStyle name="Output 13 3 3" xfId="8507" xr:uid="{00000000-0005-0000-0000-000026200000}"/>
    <cellStyle name="Output 13 3 4" xfId="8508" xr:uid="{00000000-0005-0000-0000-000027200000}"/>
    <cellStyle name="Output 13 4" xfId="8509" xr:uid="{00000000-0005-0000-0000-000028200000}"/>
    <cellStyle name="Output 13 5" xfId="8510" xr:uid="{00000000-0005-0000-0000-000029200000}"/>
    <cellStyle name="Output 13 6" xfId="8511" xr:uid="{00000000-0005-0000-0000-00002A200000}"/>
    <cellStyle name="Output 13 7" xfId="8512" xr:uid="{00000000-0005-0000-0000-00002B200000}"/>
    <cellStyle name="Output 13 8" xfId="8513" xr:uid="{00000000-0005-0000-0000-00002C200000}"/>
    <cellStyle name="Output 14" xfId="1121" xr:uid="{00000000-0005-0000-0000-00002D200000}"/>
    <cellStyle name="Output 14 2" xfId="8514" xr:uid="{00000000-0005-0000-0000-00002E200000}"/>
    <cellStyle name="Output 14 2 2" xfId="8515" xr:uid="{00000000-0005-0000-0000-00002F200000}"/>
    <cellStyle name="Output 14 2 2 2" xfId="8516" xr:uid="{00000000-0005-0000-0000-000030200000}"/>
    <cellStyle name="Output 14 2 2 3" xfId="8517" xr:uid="{00000000-0005-0000-0000-000031200000}"/>
    <cellStyle name="Output 14 2 3" xfId="8518" xr:uid="{00000000-0005-0000-0000-000032200000}"/>
    <cellStyle name="Output 14 2 4" xfId="8519" xr:uid="{00000000-0005-0000-0000-000033200000}"/>
    <cellStyle name="Output 14 3" xfId="8520" xr:uid="{00000000-0005-0000-0000-000034200000}"/>
    <cellStyle name="Output 14 3 2" xfId="8521" xr:uid="{00000000-0005-0000-0000-000035200000}"/>
    <cellStyle name="Output 14 3 2 2" xfId="8522" xr:uid="{00000000-0005-0000-0000-000036200000}"/>
    <cellStyle name="Output 14 3 2 3" xfId="8523" xr:uid="{00000000-0005-0000-0000-000037200000}"/>
    <cellStyle name="Output 14 3 3" xfId="8524" xr:uid="{00000000-0005-0000-0000-000038200000}"/>
    <cellStyle name="Output 14 3 4" xfId="8525" xr:uid="{00000000-0005-0000-0000-000039200000}"/>
    <cellStyle name="Output 14 4" xfId="8526" xr:uid="{00000000-0005-0000-0000-00003A200000}"/>
    <cellStyle name="Output 14 5" xfId="8527" xr:uid="{00000000-0005-0000-0000-00003B200000}"/>
    <cellStyle name="Output 14 6" xfId="8528" xr:uid="{00000000-0005-0000-0000-00003C200000}"/>
    <cellStyle name="Output 14 7" xfId="8529" xr:uid="{00000000-0005-0000-0000-00003D200000}"/>
    <cellStyle name="Output 14 8" xfId="8530" xr:uid="{00000000-0005-0000-0000-00003E200000}"/>
    <cellStyle name="Output 15" xfId="1122" xr:uid="{00000000-0005-0000-0000-00003F200000}"/>
    <cellStyle name="Output 15 2" xfId="8531" xr:uid="{00000000-0005-0000-0000-000040200000}"/>
    <cellStyle name="Output 15 2 2" xfId="8532" xr:uid="{00000000-0005-0000-0000-000041200000}"/>
    <cellStyle name="Output 15 2 2 2" xfId="8533" xr:uid="{00000000-0005-0000-0000-000042200000}"/>
    <cellStyle name="Output 15 2 2 3" xfId="8534" xr:uid="{00000000-0005-0000-0000-000043200000}"/>
    <cellStyle name="Output 15 2 3" xfId="8535" xr:uid="{00000000-0005-0000-0000-000044200000}"/>
    <cellStyle name="Output 15 2 4" xfId="8536" xr:uid="{00000000-0005-0000-0000-000045200000}"/>
    <cellStyle name="Output 15 3" xfId="8537" xr:uid="{00000000-0005-0000-0000-000046200000}"/>
    <cellStyle name="Output 15 3 2" xfId="8538" xr:uid="{00000000-0005-0000-0000-000047200000}"/>
    <cellStyle name="Output 15 3 2 2" xfId="8539" xr:uid="{00000000-0005-0000-0000-000048200000}"/>
    <cellStyle name="Output 15 3 2 3" xfId="8540" xr:uid="{00000000-0005-0000-0000-000049200000}"/>
    <cellStyle name="Output 15 3 3" xfId="8541" xr:uid="{00000000-0005-0000-0000-00004A200000}"/>
    <cellStyle name="Output 15 3 4" xfId="8542" xr:uid="{00000000-0005-0000-0000-00004B200000}"/>
    <cellStyle name="Output 15 4" xfId="8543" xr:uid="{00000000-0005-0000-0000-00004C200000}"/>
    <cellStyle name="Output 15 5" xfId="8544" xr:uid="{00000000-0005-0000-0000-00004D200000}"/>
    <cellStyle name="Output 15 6" xfId="8545" xr:uid="{00000000-0005-0000-0000-00004E200000}"/>
    <cellStyle name="Output 15 7" xfId="8546" xr:uid="{00000000-0005-0000-0000-00004F200000}"/>
    <cellStyle name="Output 15 8" xfId="8547" xr:uid="{00000000-0005-0000-0000-000050200000}"/>
    <cellStyle name="Output 16" xfId="1123" xr:uid="{00000000-0005-0000-0000-000051200000}"/>
    <cellStyle name="Output 16 2" xfId="8548" xr:uid="{00000000-0005-0000-0000-000052200000}"/>
    <cellStyle name="Output 16 2 2" xfId="8549" xr:uid="{00000000-0005-0000-0000-000053200000}"/>
    <cellStyle name="Output 16 2 2 2" xfId="8550" xr:uid="{00000000-0005-0000-0000-000054200000}"/>
    <cellStyle name="Output 16 2 2 3" xfId="8551" xr:uid="{00000000-0005-0000-0000-000055200000}"/>
    <cellStyle name="Output 16 2 3" xfId="8552" xr:uid="{00000000-0005-0000-0000-000056200000}"/>
    <cellStyle name="Output 16 2 4" xfId="8553" xr:uid="{00000000-0005-0000-0000-000057200000}"/>
    <cellStyle name="Output 16 3" xfId="8554" xr:uid="{00000000-0005-0000-0000-000058200000}"/>
    <cellStyle name="Output 16 3 2" xfId="8555" xr:uid="{00000000-0005-0000-0000-000059200000}"/>
    <cellStyle name="Output 16 3 2 2" xfId="8556" xr:uid="{00000000-0005-0000-0000-00005A200000}"/>
    <cellStyle name="Output 16 3 2 3" xfId="8557" xr:uid="{00000000-0005-0000-0000-00005B200000}"/>
    <cellStyle name="Output 16 3 3" xfId="8558" xr:uid="{00000000-0005-0000-0000-00005C200000}"/>
    <cellStyle name="Output 16 3 4" xfId="8559" xr:uid="{00000000-0005-0000-0000-00005D200000}"/>
    <cellStyle name="Output 16 4" xfId="8560" xr:uid="{00000000-0005-0000-0000-00005E200000}"/>
    <cellStyle name="Output 16 5" xfId="8561" xr:uid="{00000000-0005-0000-0000-00005F200000}"/>
    <cellStyle name="Output 16 6" xfId="8562" xr:uid="{00000000-0005-0000-0000-000060200000}"/>
    <cellStyle name="Output 16 7" xfId="8563" xr:uid="{00000000-0005-0000-0000-000061200000}"/>
    <cellStyle name="Output 16 8" xfId="8564" xr:uid="{00000000-0005-0000-0000-000062200000}"/>
    <cellStyle name="Output 17" xfId="1124" xr:uid="{00000000-0005-0000-0000-000063200000}"/>
    <cellStyle name="Output 17 2" xfId="8565" xr:uid="{00000000-0005-0000-0000-000064200000}"/>
    <cellStyle name="Output 17 2 2" xfId="8566" xr:uid="{00000000-0005-0000-0000-000065200000}"/>
    <cellStyle name="Output 17 2 2 2" xfId="8567" xr:uid="{00000000-0005-0000-0000-000066200000}"/>
    <cellStyle name="Output 17 2 2 3" xfId="8568" xr:uid="{00000000-0005-0000-0000-000067200000}"/>
    <cellStyle name="Output 17 2 3" xfId="8569" xr:uid="{00000000-0005-0000-0000-000068200000}"/>
    <cellStyle name="Output 17 2 4" xfId="8570" xr:uid="{00000000-0005-0000-0000-000069200000}"/>
    <cellStyle name="Output 17 3" xfId="8571" xr:uid="{00000000-0005-0000-0000-00006A200000}"/>
    <cellStyle name="Output 17 3 2" xfId="8572" xr:uid="{00000000-0005-0000-0000-00006B200000}"/>
    <cellStyle name="Output 17 3 2 2" xfId="8573" xr:uid="{00000000-0005-0000-0000-00006C200000}"/>
    <cellStyle name="Output 17 3 2 3" xfId="8574" xr:uid="{00000000-0005-0000-0000-00006D200000}"/>
    <cellStyle name="Output 17 3 3" xfId="8575" xr:uid="{00000000-0005-0000-0000-00006E200000}"/>
    <cellStyle name="Output 17 3 4" xfId="8576" xr:uid="{00000000-0005-0000-0000-00006F200000}"/>
    <cellStyle name="Output 17 4" xfId="8577" xr:uid="{00000000-0005-0000-0000-000070200000}"/>
    <cellStyle name="Output 17 5" xfId="8578" xr:uid="{00000000-0005-0000-0000-000071200000}"/>
    <cellStyle name="Output 17 6" xfId="8579" xr:uid="{00000000-0005-0000-0000-000072200000}"/>
    <cellStyle name="Output 17 7" xfId="8580" xr:uid="{00000000-0005-0000-0000-000073200000}"/>
    <cellStyle name="Output 17 8" xfId="8581" xr:uid="{00000000-0005-0000-0000-000074200000}"/>
    <cellStyle name="Output 18" xfId="1125" xr:uid="{00000000-0005-0000-0000-000075200000}"/>
    <cellStyle name="Output 18 2" xfId="8582" xr:uid="{00000000-0005-0000-0000-000076200000}"/>
    <cellStyle name="Output 18 2 2" xfId="8583" xr:uid="{00000000-0005-0000-0000-000077200000}"/>
    <cellStyle name="Output 18 2 2 2" xfId="8584" xr:uid="{00000000-0005-0000-0000-000078200000}"/>
    <cellStyle name="Output 18 2 2 3" xfId="8585" xr:uid="{00000000-0005-0000-0000-000079200000}"/>
    <cellStyle name="Output 18 2 3" xfId="8586" xr:uid="{00000000-0005-0000-0000-00007A200000}"/>
    <cellStyle name="Output 18 2 4" xfId="8587" xr:uid="{00000000-0005-0000-0000-00007B200000}"/>
    <cellStyle name="Output 18 3" xfId="8588" xr:uid="{00000000-0005-0000-0000-00007C200000}"/>
    <cellStyle name="Output 18 3 2" xfId="8589" xr:uid="{00000000-0005-0000-0000-00007D200000}"/>
    <cellStyle name="Output 18 3 2 2" xfId="8590" xr:uid="{00000000-0005-0000-0000-00007E200000}"/>
    <cellStyle name="Output 18 3 2 3" xfId="8591" xr:uid="{00000000-0005-0000-0000-00007F200000}"/>
    <cellStyle name="Output 18 3 3" xfId="8592" xr:uid="{00000000-0005-0000-0000-000080200000}"/>
    <cellStyle name="Output 18 3 4" xfId="8593" xr:uid="{00000000-0005-0000-0000-000081200000}"/>
    <cellStyle name="Output 18 4" xfId="8594" xr:uid="{00000000-0005-0000-0000-000082200000}"/>
    <cellStyle name="Output 18 5" xfId="8595" xr:uid="{00000000-0005-0000-0000-000083200000}"/>
    <cellStyle name="Output 18 6" xfId="8596" xr:uid="{00000000-0005-0000-0000-000084200000}"/>
    <cellStyle name="Output 18 7" xfId="8597" xr:uid="{00000000-0005-0000-0000-000085200000}"/>
    <cellStyle name="Output 18 8" xfId="8598" xr:uid="{00000000-0005-0000-0000-000086200000}"/>
    <cellStyle name="Output 19" xfId="1126" xr:uid="{00000000-0005-0000-0000-000087200000}"/>
    <cellStyle name="Output 19 2" xfId="8599" xr:uid="{00000000-0005-0000-0000-000088200000}"/>
    <cellStyle name="Output 19 2 2" xfId="8600" xr:uid="{00000000-0005-0000-0000-000089200000}"/>
    <cellStyle name="Output 19 2 3" xfId="8601" xr:uid="{00000000-0005-0000-0000-00008A200000}"/>
    <cellStyle name="Output 19 3" xfId="8602" xr:uid="{00000000-0005-0000-0000-00008B200000}"/>
    <cellStyle name="Output 19 4" xfId="8603" xr:uid="{00000000-0005-0000-0000-00008C200000}"/>
    <cellStyle name="Output 2" xfId="539" xr:uid="{00000000-0005-0000-0000-00008D200000}"/>
    <cellStyle name="Output 2 10" xfId="8604" xr:uid="{00000000-0005-0000-0000-00008E200000}"/>
    <cellStyle name="Output 2 10 2" xfId="8605" xr:uid="{00000000-0005-0000-0000-00008F200000}"/>
    <cellStyle name="Output 2 10 2 2" xfId="8606" xr:uid="{00000000-0005-0000-0000-000090200000}"/>
    <cellStyle name="Output 2 10 2 2 2" xfId="8607" xr:uid="{00000000-0005-0000-0000-000091200000}"/>
    <cellStyle name="Output 2 10 2 2 3" xfId="8608" xr:uid="{00000000-0005-0000-0000-000092200000}"/>
    <cellStyle name="Output 2 10 2 3" xfId="8609" xr:uid="{00000000-0005-0000-0000-000093200000}"/>
    <cellStyle name="Output 2 10 2 4" xfId="8610" xr:uid="{00000000-0005-0000-0000-000094200000}"/>
    <cellStyle name="Output 2 10 3" xfId="8611" xr:uid="{00000000-0005-0000-0000-000095200000}"/>
    <cellStyle name="Output 2 10 3 2" xfId="8612" xr:uid="{00000000-0005-0000-0000-000096200000}"/>
    <cellStyle name="Output 2 10 3 2 2" xfId="8613" xr:uid="{00000000-0005-0000-0000-000097200000}"/>
    <cellStyle name="Output 2 10 3 2 3" xfId="8614" xr:uid="{00000000-0005-0000-0000-000098200000}"/>
    <cellStyle name="Output 2 10 3 3" xfId="8615" xr:uid="{00000000-0005-0000-0000-000099200000}"/>
    <cellStyle name="Output 2 10 3 4" xfId="8616" xr:uid="{00000000-0005-0000-0000-00009A200000}"/>
    <cellStyle name="Output 2 10 4" xfId="8617" xr:uid="{00000000-0005-0000-0000-00009B200000}"/>
    <cellStyle name="Output 2 10 5" xfId="8618" xr:uid="{00000000-0005-0000-0000-00009C200000}"/>
    <cellStyle name="Output 2 10 6" xfId="8619" xr:uid="{00000000-0005-0000-0000-00009D200000}"/>
    <cellStyle name="Output 2 10 7" xfId="8620" xr:uid="{00000000-0005-0000-0000-00009E200000}"/>
    <cellStyle name="Output 2 10 8" xfId="8621" xr:uid="{00000000-0005-0000-0000-00009F200000}"/>
    <cellStyle name="Output 2 11" xfId="8622" xr:uid="{00000000-0005-0000-0000-0000A0200000}"/>
    <cellStyle name="Output 2 11 2" xfId="8623" xr:uid="{00000000-0005-0000-0000-0000A1200000}"/>
    <cellStyle name="Output 2 11 2 2" xfId="8624" xr:uid="{00000000-0005-0000-0000-0000A2200000}"/>
    <cellStyle name="Output 2 11 2 2 2" xfId="8625" xr:uid="{00000000-0005-0000-0000-0000A3200000}"/>
    <cellStyle name="Output 2 11 2 2 3" xfId="8626" xr:uid="{00000000-0005-0000-0000-0000A4200000}"/>
    <cellStyle name="Output 2 11 2 3" xfId="8627" xr:uid="{00000000-0005-0000-0000-0000A5200000}"/>
    <cellStyle name="Output 2 11 2 4" xfId="8628" xr:uid="{00000000-0005-0000-0000-0000A6200000}"/>
    <cellStyle name="Output 2 11 3" xfId="8629" xr:uid="{00000000-0005-0000-0000-0000A7200000}"/>
    <cellStyle name="Output 2 11 3 2" xfId="8630" xr:uid="{00000000-0005-0000-0000-0000A8200000}"/>
    <cellStyle name="Output 2 11 3 2 2" xfId="8631" xr:uid="{00000000-0005-0000-0000-0000A9200000}"/>
    <cellStyle name="Output 2 11 3 2 3" xfId="8632" xr:uid="{00000000-0005-0000-0000-0000AA200000}"/>
    <cellStyle name="Output 2 11 3 3" xfId="8633" xr:uid="{00000000-0005-0000-0000-0000AB200000}"/>
    <cellStyle name="Output 2 11 3 4" xfId="8634" xr:uid="{00000000-0005-0000-0000-0000AC200000}"/>
    <cellStyle name="Output 2 11 4" xfId="8635" xr:uid="{00000000-0005-0000-0000-0000AD200000}"/>
    <cellStyle name="Output 2 11 5" xfId="8636" xr:uid="{00000000-0005-0000-0000-0000AE200000}"/>
    <cellStyle name="Output 2 11 6" xfId="8637" xr:uid="{00000000-0005-0000-0000-0000AF200000}"/>
    <cellStyle name="Output 2 11 7" xfId="8638" xr:uid="{00000000-0005-0000-0000-0000B0200000}"/>
    <cellStyle name="Output 2 11 8" xfId="8639" xr:uid="{00000000-0005-0000-0000-0000B1200000}"/>
    <cellStyle name="Output 2 12" xfId="8640" xr:uid="{00000000-0005-0000-0000-0000B2200000}"/>
    <cellStyle name="Output 2 12 2" xfId="8641" xr:uid="{00000000-0005-0000-0000-0000B3200000}"/>
    <cellStyle name="Output 2 12 2 2" xfId="8642" xr:uid="{00000000-0005-0000-0000-0000B4200000}"/>
    <cellStyle name="Output 2 12 2 2 2" xfId="8643" xr:uid="{00000000-0005-0000-0000-0000B5200000}"/>
    <cellStyle name="Output 2 12 2 2 3" xfId="8644" xr:uid="{00000000-0005-0000-0000-0000B6200000}"/>
    <cellStyle name="Output 2 12 2 3" xfId="8645" xr:uid="{00000000-0005-0000-0000-0000B7200000}"/>
    <cellStyle name="Output 2 12 2 4" xfId="8646" xr:uid="{00000000-0005-0000-0000-0000B8200000}"/>
    <cellStyle name="Output 2 12 3" xfId="8647" xr:uid="{00000000-0005-0000-0000-0000B9200000}"/>
    <cellStyle name="Output 2 12 3 2" xfId="8648" xr:uid="{00000000-0005-0000-0000-0000BA200000}"/>
    <cellStyle name="Output 2 12 3 2 2" xfId="8649" xr:uid="{00000000-0005-0000-0000-0000BB200000}"/>
    <cellStyle name="Output 2 12 3 2 3" xfId="8650" xr:uid="{00000000-0005-0000-0000-0000BC200000}"/>
    <cellStyle name="Output 2 12 3 3" xfId="8651" xr:uid="{00000000-0005-0000-0000-0000BD200000}"/>
    <cellStyle name="Output 2 12 3 4" xfId="8652" xr:uid="{00000000-0005-0000-0000-0000BE200000}"/>
    <cellStyle name="Output 2 12 4" xfId="8653" xr:uid="{00000000-0005-0000-0000-0000BF200000}"/>
    <cellStyle name="Output 2 12 5" xfId="8654" xr:uid="{00000000-0005-0000-0000-0000C0200000}"/>
    <cellStyle name="Output 2 12 6" xfId="8655" xr:uid="{00000000-0005-0000-0000-0000C1200000}"/>
    <cellStyle name="Output 2 12 7" xfId="8656" xr:uid="{00000000-0005-0000-0000-0000C2200000}"/>
    <cellStyle name="Output 2 12 8" xfId="8657" xr:uid="{00000000-0005-0000-0000-0000C3200000}"/>
    <cellStyle name="Output 2 13" xfId="8658" xr:uid="{00000000-0005-0000-0000-0000C4200000}"/>
    <cellStyle name="Output 2 13 2" xfId="8659" xr:uid="{00000000-0005-0000-0000-0000C5200000}"/>
    <cellStyle name="Output 2 13 2 2" xfId="8660" xr:uid="{00000000-0005-0000-0000-0000C6200000}"/>
    <cellStyle name="Output 2 13 2 2 2" xfId="8661" xr:uid="{00000000-0005-0000-0000-0000C7200000}"/>
    <cellStyle name="Output 2 13 2 2 3" xfId="8662" xr:uid="{00000000-0005-0000-0000-0000C8200000}"/>
    <cellStyle name="Output 2 13 2 3" xfId="8663" xr:uid="{00000000-0005-0000-0000-0000C9200000}"/>
    <cellStyle name="Output 2 13 2 4" xfId="8664" xr:uid="{00000000-0005-0000-0000-0000CA200000}"/>
    <cellStyle name="Output 2 13 3" xfId="8665" xr:uid="{00000000-0005-0000-0000-0000CB200000}"/>
    <cellStyle name="Output 2 13 3 2" xfId="8666" xr:uid="{00000000-0005-0000-0000-0000CC200000}"/>
    <cellStyle name="Output 2 13 3 2 2" xfId="8667" xr:uid="{00000000-0005-0000-0000-0000CD200000}"/>
    <cellStyle name="Output 2 13 3 2 3" xfId="8668" xr:uid="{00000000-0005-0000-0000-0000CE200000}"/>
    <cellStyle name="Output 2 13 3 3" xfId="8669" xr:uid="{00000000-0005-0000-0000-0000CF200000}"/>
    <cellStyle name="Output 2 13 3 4" xfId="8670" xr:uid="{00000000-0005-0000-0000-0000D0200000}"/>
    <cellStyle name="Output 2 13 4" xfId="8671" xr:uid="{00000000-0005-0000-0000-0000D1200000}"/>
    <cellStyle name="Output 2 13 5" xfId="8672" xr:uid="{00000000-0005-0000-0000-0000D2200000}"/>
    <cellStyle name="Output 2 13 6" xfId="8673" xr:uid="{00000000-0005-0000-0000-0000D3200000}"/>
    <cellStyle name="Output 2 13 7" xfId="8674" xr:uid="{00000000-0005-0000-0000-0000D4200000}"/>
    <cellStyle name="Output 2 13 8" xfId="8675" xr:uid="{00000000-0005-0000-0000-0000D5200000}"/>
    <cellStyle name="Output 2 14" xfId="8676" xr:uid="{00000000-0005-0000-0000-0000D6200000}"/>
    <cellStyle name="Output 2 14 2" xfId="8677" xr:uid="{00000000-0005-0000-0000-0000D7200000}"/>
    <cellStyle name="Output 2 14 2 2" xfId="8678" xr:uid="{00000000-0005-0000-0000-0000D8200000}"/>
    <cellStyle name="Output 2 14 2 2 2" xfId="8679" xr:uid="{00000000-0005-0000-0000-0000D9200000}"/>
    <cellStyle name="Output 2 14 2 2 3" xfId="8680" xr:uid="{00000000-0005-0000-0000-0000DA200000}"/>
    <cellStyle name="Output 2 14 2 3" xfId="8681" xr:uid="{00000000-0005-0000-0000-0000DB200000}"/>
    <cellStyle name="Output 2 14 2 4" xfId="8682" xr:uid="{00000000-0005-0000-0000-0000DC200000}"/>
    <cellStyle name="Output 2 14 3" xfId="8683" xr:uid="{00000000-0005-0000-0000-0000DD200000}"/>
    <cellStyle name="Output 2 14 3 2" xfId="8684" xr:uid="{00000000-0005-0000-0000-0000DE200000}"/>
    <cellStyle name="Output 2 14 3 2 2" xfId="8685" xr:uid="{00000000-0005-0000-0000-0000DF200000}"/>
    <cellStyle name="Output 2 14 3 2 3" xfId="8686" xr:uid="{00000000-0005-0000-0000-0000E0200000}"/>
    <cellStyle name="Output 2 14 3 3" xfId="8687" xr:uid="{00000000-0005-0000-0000-0000E1200000}"/>
    <cellStyle name="Output 2 14 3 4" xfId="8688" xr:uid="{00000000-0005-0000-0000-0000E2200000}"/>
    <cellStyle name="Output 2 14 4" xfId="8689" xr:uid="{00000000-0005-0000-0000-0000E3200000}"/>
    <cellStyle name="Output 2 14 5" xfId="8690" xr:uid="{00000000-0005-0000-0000-0000E4200000}"/>
    <cellStyle name="Output 2 14 6" xfId="8691" xr:uid="{00000000-0005-0000-0000-0000E5200000}"/>
    <cellStyle name="Output 2 14 7" xfId="8692" xr:uid="{00000000-0005-0000-0000-0000E6200000}"/>
    <cellStyle name="Output 2 14 8" xfId="8693" xr:uid="{00000000-0005-0000-0000-0000E7200000}"/>
    <cellStyle name="Output 2 15" xfId="8694" xr:uid="{00000000-0005-0000-0000-0000E8200000}"/>
    <cellStyle name="Output 2 15 2" xfId="8695" xr:uid="{00000000-0005-0000-0000-0000E9200000}"/>
    <cellStyle name="Output 2 15 2 2" xfId="8696" xr:uid="{00000000-0005-0000-0000-0000EA200000}"/>
    <cellStyle name="Output 2 15 2 2 2" xfId="8697" xr:uid="{00000000-0005-0000-0000-0000EB200000}"/>
    <cellStyle name="Output 2 15 2 2 3" xfId="8698" xr:uid="{00000000-0005-0000-0000-0000EC200000}"/>
    <cellStyle name="Output 2 15 2 3" xfId="8699" xr:uid="{00000000-0005-0000-0000-0000ED200000}"/>
    <cellStyle name="Output 2 15 2 4" xfId="8700" xr:uid="{00000000-0005-0000-0000-0000EE200000}"/>
    <cellStyle name="Output 2 15 3" xfId="8701" xr:uid="{00000000-0005-0000-0000-0000EF200000}"/>
    <cellStyle name="Output 2 15 3 2" xfId="8702" xr:uid="{00000000-0005-0000-0000-0000F0200000}"/>
    <cellStyle name="Output 2 15 3 2 2" xfId="8703" xr:uid="{00000000-0005-0000-0000-0000F1200000}"/>
    <cellStyle name="Output 2 15 3 2 3" xfId="8704" xr:uid="{00000000-0005-0000-0000-0000F2200000}"/>
    <cellStyle name="Output 2 15 3 3" xfId="8705" xr:uid="{00000000-0005-0000-0000-0000F3200000}"/>
    <cellStyle name="Output 2 15 3 4" xfId="8706" xr:uid="{00000000-0005-0000-0000-0000F4200000}"/>
    <cellStyle name="Output 2 15 4" xfId="8707" xr:uid="{00000000-0005-0000-0000-0000F5200000}"/>
    <cellStyle name="Output 2 15 5" xfId="8708" xr:uid="{00000000-0005-0000-0000-0000F6200000}"/>
    <cellStyle name="Output 2 15 6" xfId="8709" xr:uid="{00000000-0005-0000-0000-0000F7200000}"/>
    <cellStyle name="Output 2 15 7" xfId="8710" xr:uid="{00000000-0005-0000-0000-0000F8200000}"/>
    <cellStyle name="Output 2 15 8" xfId="8711" xr:uid="{00000000-0005-0000-0000-0000F9200000}"/>
    <cellStyle name="Output 2 16" xfId="8712" xr:uid="{00000000-0005-0000-0000-0000FA200000}"/>
    <cellStyle name="Output 2 16 2" xfId="8713" xr:uid="{00000000-0005-0000-0000-0000FB200000}"/>
    <cellStyle name="Output 2 16 2 2" xfId="8714" xr:uid="{00000000-0005-0000-0000-0000FC200000}"/>
    <cellStyle name="Output 2 16 2 2 2" xfId="8715" xr:uid="{00000000-0005-0000-0000-0000FD200000}"/>
    <cellStyle name="Output 2 16 2 2 3" xfId="8716" xr:uid="{00000000-0005-0000-0000-0000FE200000}"/>
    <cellStyle name="Output 2 16 2 3" xfId="8717" xr:uid="{00000000-0005-0000-0000-0000FF200000}"/>
    <cellStyle name="Output 2 16 2 4" xfId="8718" xr:uid="{00000000-0005-0000-0000-000000210000}"/>
    <cellStyle name="Output 2 16 3" xfId="8719" xr:uid="{00000000-0005-0000-0000-000001210000}"/>
    <cellStyle name="Output 2 16 3 2" xfId="8720" xr:uid="{00000000-0005-0000-0000-000002210000}"/>
    <cellStyle name="Output 2 16 3 2 2" xfId="8721" xr:uid="{00000000-0005-0000-0000-000003210000}"/>
    <cellStyle name="Output 2 16 3 2 3" xfId="8722" xr:uid="{00000000-0005-0000-0000-000004210000}"/>
    <cellStyle name="Output 2 16 3 3" xfId="8723" xr:uid="{00000000-0005-0000-0000-000005210000}"/>
    <cellStyle name="Output 2 16 3 4" xfId="8724" xr:uid="{00000000-0005-0000-0000-000006210000}"/>
    <cellStyle name="Output 2 16 4" xfId="8725" xr:uid="{00000000-0005-0000-0000-000007210000}"/>
    <cellStyle name="Output 2 16 5" xfId="8726" xr:uid="{00000000-0005-0000-0000-000008210000}"/>
    <cellStyle name="Output 2 16 6" xfId="8727" xr:uid="{00000000-0005-0000-0000-000009210000}"/>
    <cellStyle name="Output 2 16 7" xfId="8728" xr:uid="{00000000-0005-0000-0000-00000A210000}"/>
    <cellStyle name="Output 2 16 8" xfId="8729" xr:uid="{00000000-0005-0000-0000-00000B210000}"/>
    <cellStyle name="Output 2 17" xfId="8730" xr:uid="{00000000-0005-0000-0000-00000C210000}"/>
    <cellStyle name="Output 2 17 2" xfId="8731" xr:uid="{00000000-0005-0000-0000-00000D210000}"/>
    <cellStyle name="Output 2 17 2 2" xfId="8732" xr:uid="{00000000-0005-0000-0000-00000E210000}"/>
    <cellStyle name="Output 2 17 2 2 2" xfId="8733" xr:uid="{00000000-0005-0000-0000-00000F210000}"/>
    <cellStyle name="Output 2 17 2 2 3" xfId="8734" xr:uid="{00000000-0005-0000-0000-000010210000}"/>
    <cellStyle name="Output 2 17 2 3" xfId="8735" xr:uid="{00000000-0005-0000-0000-000011210000}"/>
    <cellStyle name="Output 2 17 2 4" xfId="8736" xr:uid="{00000000-0005-0000-0000-000012210000}"/>
    <cellStyle name="Output 2 17 3" xfId="8737" xr:uid="{00000000-0005-0000-0000-000013210000}"/>
    <cellStyle name="Output 2 17 3 2" xfId="8738" xr:uid="{00000000-0005-0000-0000-000014210000}"/>
    <cellStyle name="Output 2 17 3 2 2" xfId="8739" xr:uid="{00000000-0005-0000-0000-000015210000}"/>
    <cellStyle name="Output 2 17 3 2 3" xfId="8740" xr:uid="{00000000-0005-0000-0000-000016210000}"/>
    <cellStyle name="Output 2 17 3 3" xfId="8741" xr:uid="{00000000-0005-0000-0000-000017210000}"/>
    <cellStyle name="Output 2 17 3 4" xfId="8742" xr:uid="{00000000-0005-0000-0000-000018210000}"/>
    <cellStyle name="Output 2 17 4" xfId="8743" xr:uid="{00000000-0005-0000-0000-000019210000}"/>
    <cellStyle name="Output 2 17 5" xfId="8744" xr:uid="{00000000-0005-0000-0000-00001A210000}"/>
    <cellStyle name="Output 2 17 6" xfId="8745" xr:uid="{00000000-0005-0000-0000-00001B210000}"/>
    <cellStyle name="Output 2 17 7" xfId="8746" xr:uid="{00000000-0005-0000-0000-00001C210000}"/>
    <cellStyle name="Output 2 17 8" xfId="8747" xr:uid="{00000000-0005-0000-0000-00001D210000}"/>
    <cellStyle name="Output 2 18" xfId="8748" xr:uid="{00000000-0005-0000-0000-00001E210000}"/>
    <cellStyle name="Output 2 18 2" xfId="8749" xr:uid="{00000000-0005-0000-0000-00001F210000}"/>
    <cellStyle name="Output 2 18 2 2" xfId="8750" xr:uid="{00000000-0005-0000-0000-000020210000}"/>
    <cellStyle name="Output 2 18 2 3" xfId="8751" xr:uid="{00000000-0005-0000-0000-000021210000}"/>
    <cellStyle name="Output 2 18 3" xfId="8752" xr:uid="{00000000-0005-0000-0000-000022210000}"/>
    <cellStyle name="Output 2 18 4" xfId="8753" xr:uid="{00000000-0005-0000-0000-000023210000}"/>
    <cellStyle name="Output 2 19" xfId="8754" xr:uid="{00000000-0005-0000-0000-000024210000}"/>
    <cellStyle name="Output 2 19 2" xfId="8755" xr:uid="{00000000-0005-0000-0000-000025210000}"/>
    <cellStyle name="Output 2 19 2 2" xfId="8756" xr:uid="{00000000-0005-0000-0000-000026210000}"/>
    <cellStyle name="Output 2 19 2 3" xfId="8757" xr:uid="{00000000-0005-0000-0000-000027210000}"/>
    <cellStyle name="Output 2 19 3" xfId="8758" xr:uid="{00000000-0005-0000-0000-000028210000}"/>
    <cellStyle name="Output 2 19 4" xfId="8759" xr:uid="{00000000-0005-0000-0000-000029210000}"/>
    <cellStyle name="Output 2 2" xfId="540" xr:uid="{00000000-0005-0000-0000-00002A210000}"/>
    <cellStyle name="Output 2 2 2" xfId="541" xr:uid="{00000000-0005-0000-0000-00002B210000}"/>
    <cellStyle name="Output 2 2 2 2" xfId="8760" xr:uid="{00000000-0005-0000-0000-00002C210000}"/>
    <cellStyle name="Output 2 2 2 2 2" xfId="8761" xr:uid="{00000000-0005-0000-0000-00002D210000}"/>
    <cellStyle name="Output 2 2 2 2 2 2" xfId="8762" xr:uid="{00000000-0005-0000-0000-00002E210000}"/>
    <cellStyle name="Output 2 2 2 2 2 3" xfId="8763" xr:uid="{00000000-0005-0000-0000-00002F210000}"/>
    <cellStyle name="Output 2 2 2 2 3" xfId="8764" xr:uid="{00000000-0005-0000-0000-000030210000}"/>
    <cellStyle name="Output 2 2 2 2 4" xfId="8765" xr:uid="{00000000-0005-0000-0000-000031210000}"/>
    <cellStyle name="Output 2 2 2 3" xfId="8766" xr:uid="{00000000-0005-0000-0000-000032210000}"/>
    <cellStyle name="Output 2 2 2 3 2" xfId="8767" xr:uid="{00000000-0005-0000-0000-000033210000}"/>
    <cellStyle name="Output 2 2 2 3 2 2" xfId="8768" xr:uid="{00000000-0005-0000-0000-000034210000}"/>
    <cellStyle name="Output 2 2 2 3 2 3" xfId="8769" xr:uid="{00000000-0005-0000-0000-000035210000}"/>
    <cellStyle name="Output 2 2 2 3 3" xfId="8770" xr:uid="{00000000-0005-0000-0000-000036210000}"/>
    <cellStyle name="Output 2 2 2 3 4" xfId="8771" xr:uid="{00000000-0005-0000-0000-000037210000}"/>
    <cellStyle name="Output 2 2 2 4" xfId="8772" xr:uid="{00000000-0005-0000-0000-000038210000}"/>
    <cellStyle name="Output 2 2 2 4 2" xfId="8773" xr:uid="{00000000-0005-0000-0000-000039210000}"/>
    <cellStyle name="Output 2 2 2 4 3" xfId="8774" xr:uid="{00000000-0005-0000-0000-00003A210000}"/>
    <cellStyle name="Output 2 2 2 5" xfId="8775" xr:uid="{00000000-0005-0000-0000-00003B210000}"/>
    <cellStyle name="Output 2 2 2 5 2" xfId="8776" xr:uid="{00000000-0005-0000-0000-00003C210000}"/>
    <cellStyle name="Output 2 2 2 5 3" xfId="8777" xr:uid="{00000000-0005-0000-0000-00003D210000}"/>
    <cellStyle name="Output 2 2 2 6" xfId="8778" xr:uid="{00000000-0005-0000-0000-00003E210000}"/>
    <cellStyle name="Output 2 2 2 7" xfId="8779" xr:uid="{00000000-0005-0000-0000-00003F210000}"/>
    <cellStyle name="Output 2 2 3" xfId="8780" xr:uid="{00000000-0005-0000-0000-000040210000}"/>
    <cellStyle name="Output 2 2 3 2" xfId="8781" xr:uid="{00000000-0005-0000-0000-000041210000}"/>
    <cellStyle name="Output 2 2 3 2 2" xfId="8782" xr:uid="{00000000-0005-0000-0000-000042210000}"/>
    <cellStyle name="Output 2 2 3 2 3" xfId="8783" xr:uid="{00000000-0005-0000-0000-000043210000}"/>
    <cellStyle name="Output 2 2 3 3" xfId="8784" xr:uid="{00000000-0005-0000-0000-000044210000}"/>
    <cellStyle name="Output 2 2 3 4" xfId="8785" xr:uid="{00000000-0005-0000-0000-000045210000}"/>
    <cellStyle name="Output 2 2 4" xfId="8786" xr:uid="{00000000-0005-0000-0000-000046210000}"/>
    <cellStyle name="Output 2 2 4 2" xfId="8787" xr:uid="{00000000-0005-0000-0000-000047210000}"/>
    <cellStyle name="Output 2 2 4 2 2" xfId="8788" xr:uid="{00000000-0005-0000-0000-000048210000}"/>
    <cellStyle name="Output 2 2 4 2 3" xfId="8789" xr:uid="{00000000-0005-0000-0000-000049210000}"/>
    <cellStyle name="Output 2 2 4 3" xfId="8790" xr:uid="{00000000-0005-0000-0000-00004A210000}"/>
    <cellStyle name="Output 2 2 4 4" xfId="8791" xr:uid="{00000000-0005-0000-0000-00004B210000}"/>
    <cellStyle name="Output 2 2 5" xfId="8792" xr:uid="{00000000-0005-0000-0000-00004C210000}"/>
    <cellStyle name="Output 2 2 5 2" xfId="8793" xr:uid="{00000000-0005-0000-0000-00004D210000}"/>
    <cellStyle name="Output 2 2 5 3" xfId="8794" xr:uid="{00000000-0005-0000-0000-00004E210000}"/>
    <cellStyle name="Output 2 2 6" xfId="8795" xr:uid="{00000000-0005-0000-0000-00004F210000}"/>
    <cellStyle name="Output 2 2 7" xfId="8796" xr:uid="{00000000-0005-0000-0000-000050210000}"/>
    <cellStyle name="Output 2 2 8" xfId="8797" xr:uid="{00000000-0005-0000-0000-000051210000}"/>
    <cellStyle name="Output 2 2 9" xfId="8798" xr:uid="{00000000-0005-0000-0000-000052210000}"/>
    <cellStyle name="Output 2 20" xfId="8799" xr:uid="{00000000-0005-0000-0000-000053210000}"/>
    <cellStyle name="Output 2 20 2" xfId="8800" xr:uid="{00000000-0005-0000-0000-000054210000}"/>
    <cellStyle name="Output 2 20 3" xfId="8801" xr:uid="{00000000-0005-0000-0000-000055210000}"/>
    <cellStyle name="Output 2 21" xfId="8802" xr:uid="{00000000-0005-0000-0000-000056210000}"/>
    <cellStyle name="Output 2 21 2" xfId="8803" xr:uid="{00000000-0005-0000-0000-000057210000}"/>
    <cellStyle name="Output 2 21 3" xfId="8804" xr:uid="{00000000-0005-0000-0000-000058210000}"/>
    <cellStyle name="Output 2 22" xfId="8805" xr:uid="{00000000-0005-0000-0000-000059210000}"/>
    <cellStyle name="Output 2 23" xfId="8806" xr:uid="{00000000-0005-0000-0000-00005A210000}"/>
    <cellStyle name="Output 2 3" xfId="542" xr:uid="{00000000-0005-0000-0000-00005B210000}"/>
    <cellStyle name="Output 2 3 2" xfId="8807" xr:uid="{00000000-0005-0000-0000-00005C210000}"/>
    <cellStyle name="Output 2 3 2 2" xfId="8808" xr:uid="{00000000-0005-0000-0000-00005D210000}"/>
    <cellStyle name="Output 2 3 2 2 2" xfId="8809" xr:uid="{00000000-0005-0000-0000-00005E210000}"/>
    <cellStyle name="Output 2 3 2 2 3" xfId="8810" xr:uid="{00000000-0005-0000-0000-00005F210000}"/>
    <cellStyle name="Output 2 3 2 3" xfId="8811" xr:uid="{00000000-0005-0000-0000-000060210000}"/>
    <cellStyle name="Output 2 3 2 4" xfId="8812" xr:uid="{00000000-0005-0000-0000-000061210000}"/>
    <cellStyle name="Output 2 3 3" xfId="8813" xr:uid="{00000000-0005-0000-0000-000062210000}"/>
    <cellStyle name="Output 2 3 3 2" xfId="8814" xr:uid="{00000000-0005-0000-0000-000063210000}"/>
    <cellStyle name="Output 2 3 3 2 2" xfId="8815" xr:uid="{00000000-0005-0000-0000-000064210000}"/>
    <cellStyle name="Output 2 3 3 2 3" xfId="8816" xr:uid="{00000000-0005-0000-0000-000065210000}"/>
    <cellStyle name="Output 2 3 3 3" xfId="8817" xr:uid="{00000000-0005-0000-0000-000066210000}"/>
    <cellStyle name="Output 2 3 3 4" xfId="8818" xr:uid="{00000000-0005-0000-0000-000067210000}"/>
    <cellStyle name="Output 2 3 4" xfId="8819" xr:uid="{00000000-0005-0000-0000-000068210000}"/>
    <cellStyle name="Output 2 3 4 2" xfId="8820" xr:uid="{00000000-0005-0000-0000-000069210000}"/>
    <cellStyle name="Output 2 3 4 3" xfId="8821" xr:uid="{00000000-0005-0000-0000-00006A210000}"/>
    <cellStyle name="Output 2 3 5" xfId="8822" xr:uid="{00000000-0005-0000-0000-00006B210000}"/>
    <cellStyle name="Output 2 3 6" xfId="8823" xr:uid="{00000000-0005-0000-0000-00006C210000}"/>
    <cellStyle name="Output 2 3 7" xfId="8824" xr:uid="{00000000-0005-0000-0000-00006D210000}"/>
    <cellStyle name="Output 2 3 8" xfId="8825" xr:uid="{00000000-0005-0000-0000-00006E210000}"/>
    <cellStyle name="Output 2 4" xfId="1127" xr:uid="{00000000-0005-0000-0000-00006F210000}"/>
    <cellStyle name="Output 2 4 2" xfId="8826" xr:uid="{00000000-0005-0000-0000-000070210000}"/>
    <cellStyle name="Output 2 4 2 2" xfId="8827" xr:uid="{00000000-0005-0000-0000-000071210000}"/>
    <cellStyle name="Output 2 4 2 2 2" xfId="8828" xr:uid="{00000000-0005-0000-0000-000072210000}"/>
    <cellStyle name="Output 2 4 2 2 3" xfId="8829" xr:uid="{00000000-0005-0000-0000-000073210000}"/>
    <cellStyle name="Output 2 4 2 3" xfId="8830" xr:uid="{00000000-0005-0000-0000-000074210000}"/>
    <cellStyle name="Output 2 4 2 4" xfId="8831" xr:uid="{00000000-0005-0000-0000-000075210000}"/>
    <cellStyle name="Output 2 4 3" xfId="8832" xr:uid="{00000000-0005-0000-0000-000076210000}"/>
    <cellStyle name="Output 2 4 3 2" xfId="8833" xr:uid="{00000000-0005-0000-0000-000077210000}"/>
    <cellStyle name="Output 2 4 3 2 2" xfId="8834" xr:uid="{00000000-0005-0000-0000-000078210000}"/>
    <cellStyle name="Output 2 4 3 2 3" xfId="8835" xr:uid="{00000000-0005-0000-0000-000079210000}"/>
    <cellStyle name="Output 2 4 3 3" xfId="8836" xr:uid="{00000000-0005-0000-0000-00007A210000}"/>
    <cellStyle name="Output 2 4 3 4" xfId="8837" xr:uid="{00000000-0005-0000-0000-00007B210000}"/>
    <cellStyle name="Output 2 4 4" xfId="8838" xr:uid="{00000000-0005-0000-0000-00007C210000}"/>
    <cellStyle name="Output 2 4 5" xfId="8839" xr:uid="{00000000-0005-0000-0000-00007D210000}"/>
    <cellStyle name="Output 2 4 6" xfId="8840" xr:uid="{00000000-0005-0000-0000-00007E210000}"/>
    <cellStyle name="Output 2 4 7" xfId="8841" xr:uid="{00000000-0005-0000-0000-00007F210000}"/>
    <cellStyle name="Output 2 4 8" xfId="8842" xr:uid="{00000000-0005-0000-0000-000080210000}"/>
    <cellStyle name="Output 2 5" xfId="8843" xr:uid="{00000000-0005-0000-0000-000081210000}"/>
    <cellStyle name="Output 2 5 2" xfId="8844" xr:uid="{00000000-0005-0000-0000-000082210000}"/>
    <cellStyle name="Output 2 5 2 2" xfId="8845" xr:uid="{00000000-0005-0000-0000-000083210000}"/>
    <cellStyle name="Output 2 5 2 2 2" xfId="8846" xr:uid="{00000000-0005-0000-0000-000084210000}"/>
    <cellStyle name="Output 2 5 2 2 3" xfId="8847" xr:uid="{00000000-0005-0000-0000-000085210000}"/>
    <cellStyle name="Output 2 5 2 3" xfId="8848" xr:uid="{00000000-0005-0000-0000-000086210000}"/>
    <cellStyle name="Output 2 5 2 4" xfId="8849" xr:uid="{00000000-0005-0000-0000-000087210000}"/>
    <cellStyle name="Output 2 5 3" xfId="8850" xr:uid="{00000000-0005-0000-0000-000088210000}"/>
    <cellStyle name="Output 2 5 3 2" xfId="8851" xr:uid="{00000000-0005-0000-0000-000089210000}"/>
    <cellStyle name="Output 2 5 3 2 2" xfId="8852" xr:uid="{00000000-0005-0000-0000-00008A210000}"/>
    <cellStyle name="Output 2 5 3 2 3" xfId="8853" xr:uid="{00000000-0005-0000-0000-00008B210000}"/>
    <cellStyle name="Output 2 5 3 3" xfId="8854" xr:uid="{00000000-0005-0000-0000-00008C210000}"/>
    <cellStyle name="Output 2 5 3 4" xfId="8855" xr:uid="{00000000-0005-0000-0000-00008D210000}"/>
    <cellStyle name="Output 2 5 4" xfId="8856" xr:uid="{00000000-0005-0000-0000-00008E210000}"/>
    <cellStyle name="Output 2 5 5" xfId="8857" xr:uid="{00000000-0005-0000-0000-00008F210000}"/>
    <cellStyle name="Output 2 5 6" xfId="8858" xr:uid="{00000000-0005-0000-0000-000090210000}"/>
    <cellStyle name="Output 2 5 7" xfId="8859" xr:uid="{00000000-0005-0000-0000-000091210000}"/>
    <cellStyle name="Output 2 5 8" xfId="8860" xr:uid="{00000000-0005-0000-0000-000092210000}"/>
    <cellStyle name="Output 2 6" xfId="8861" xr:uid="{00000000-0005-0000-0000-000093210000}"/>
    <cellStyle name="Output 2 6 2" xfId="8862" xr:uid="{00000000-0005-0000-0000-000094210000}"/>
    <cellStyle name="Output 2 6 2 2" xfId="8863" xr:uid="{00000000-0005-0000-0000-000095210000}"/>
    <cellStyle name="Output 2 6 2 2 2" xfId="8864" xr:uid="{00000000-0005-0000-0000-000096210000}"/>
    <cellStyle name="Output 2 6 2 2 3" xfId="8865" xr:uid="{00000000-0005-0000-0000-000097210000}"/>
    <cellStyle name="Output 2 6 2 3" xfId="8866" xr:uid="{00000000-0005-0000-0000-000098210000}"/>
    <cellStyle name="Output 2 6 2 4" xfId="8867" xr:uid="{00000000-0005-0000-0000-000099210000}"/>
    <cellStyle name="Output 2 6 3" xfId="8868" xr:uid="{00000000-0005-0000-0000-00009A210000}"/>
    <cellStyle name="Output 2 6 3 2" xfId="8869" xr:uid="{00000000-0005-0000-0000-00009B210000}"/>
    <cellStyle name="Output 2 6 3 2 2" xfId="8870" xr:uid="{00000000-0005-0000-0000-00009C210000}"/>
    <cellStyle name="Output 2 6 3 2 3" xfId="8871" xr:uid="{00000000-0005-0000-0000-00009D210000}"/>
    <cellStyle name="Output 2 6 3 3" xfId="8872" xr:uid="{00000000-0005-0000-0000-00009E210000}"/>
    <cellStyle name="Output 2 6 3 4" xfId="8873" xr:uid="{00000000-0005-0000-0000-00009F210000}"/>
    <cellStyle name="Output 2 6 4" xfId="8874" xr:uid="{00000000-0005-0000-0000-0000A0210000}"/>
    <cellStyle name="Output 2 6 5" xfId="8875" xr:uid="{00000000-0005-0000-0000-0000A1210000}"/>
    <cellStyle name="Output 2 6 6" xfId="8876" xr:uid="{00000000-0005-0000-0000-0000A2210000}"/>
    <cellStyle name="Output 2 6 7" xfId="8877" xr:uid="{00000000-0005-0000-0000-0000A3210000}"/>
    <cellStyle name="Output 2 6 8" xfId="8878" xr:uid="{00000000-0005-0000-0000-0000A4210000}"/>
    <cellStyle name="Output 2 7" xfId="8879" xr:uid="{00000000-0005-0000-0000-0000A5210000}"/>
    <cellStyle name="Output 2 7 2" xfId="8880" xr:uid="{00000000-0005-0000-0000-0000A6210000}"/>
    <cellStyle name="Output 2 7 2 2" xfId="8881" xr:uid="{00000000-0005-0000-0000-0000A7210000}"/>
    <cellStyle name="Output 2 7 2 2 2" xfId="8882" xr:uid="{00000000-0005-0000-0000-0000A8210000}"/>
    <cellStyle name="Output 2 7 2 2 3" xfId="8883" xr:uid="{00000000-0005-0000-0000-0000A9210000}"/>
    <cellStyle name="Output 2 7 2 3" xfId="8884" xr:uid="{00000000-0005-0000-0000-0000AA210000}"/>
    <cellStyle name="Output 2 7 2 4" xfId="8885" xr:uid="{00000000-0005-0000-0000-0000AB210000}"/>
    <cellStyle name="Output 2 7 3" xfId="8886" xr:uid="{00000000-0005-0000-0000-0000AC210000}"/>
    <cellStyle name="Output 2 7 3 2" xfId="8887" xr:uid="{00000000-0005-0000-0000-0000AD210000}"/>
    <cellStyle name="Output 2 7 3 2 2" xfId="8888" xr:uid="{00000000-0005-0000-0000-0000AE210000}"/>
    <cellStyle name="Output 2 7 3 2 3" xfId="8889" xr:uid="{00000000-0005-0000-0000-0000AF210000}"/>
    <cellStyle name="Output 2 7 3 3" xfId="8890" xr:uid="{00000000-0005-0000-0000-0000B0210000}"/>
    <cellStyle name="Output 2 7 3 4" xfId="8891" xr:uid="{00000000-0005-0000-0000-0000B1210000}"/>
    <cellStyle name="Output 2 7 4" xfId="8892" xr:uid="{00000000-0005-0000-0000-0000B2210000}"/>
    <cellStyle name="Output 2 7 5" xfId="8893" xr:uid="{00000000-0005-0000-0000-0000B3210000}"/>
    <cellStyle name="Output 2 7 6" xfId="8894" xr:uid="{00000000-0005-0000-0000-0000B4210000}"/>
    <cellStyle name="Output 2 7 7" xfId="8895" xr:uid="{00000000-0005-0000-0000-0000B5210000}"/>
    <cellStyle name="Output 2 7 8" xfId="8896" xr:uid="{00000000-0005-0000-0000-0000B6210000}"/>
    <cellStyle name="Output 2 8" xfId="8897" xr:uid="{00000000-0005-0000-0000-0000B7210000}"/>
    <cellStyle name="Output 2 8 2" xfId="8898" xr:uid="{00000000-0005-0000-0000-0000B8210000}"/>
    <cellStyle name="Output 2 8 2 2" xfId="8899" xr:uid="{00000000-0005-0000-0000-0000B9210000}"/>
    <cellStyle name="Output 2 8 2 2 2" xfId="8900" xr:uid="{00000000-0005-0000-0000-0000BA210000}"/>
    <cellStyle name="Output 2 8 2 2 3" xfId="8901" xr:uid="{00000000-0005-0000-0000-0000BB210000}"/>
    <cellStyle name="Output 2 8 2 3" xfId="8902" xr:uid="{00000000-0005-0000-0000-0000BC210000}"/>
    <cellStyle name="Output 2 8 2 4" xfId="8903" xr:uid="{00000000-0005-0000-0000-0000BD210000}"/>
    <cellStyle name="Output 2 8 3" xfId="8904" xr:uid="{00000000-0005-0000-0000-0000BE210000}"/>
    <cellStyle name="Output 2 8 3 2" xfId="8905" xr:uid="{00000000-0005-0000-0000-0000BF210000}"/>
    <cellStyle name="Output 2 8 3 2 2" xfId="8906" xr:uid="{00000000-0005-0000-0000-0000C0210000}"/>
    <cellStyle name="Output 2 8 3 2 3" xfId="8907" xr:uid="{00000000-0005-0000-0000-0000C1210000}"/>
    <cellStyle name="Output 2 8 3 3" xfId="8908" xr:uid="{00000000-0005-0000-0000-0000C2210000}"/>
    <cellStyle name="Output 2 8 3 4" xfId="8909" xr:uid="{00000000-0005-0000-0000-0000C3210000}"/>
    <cellStyle name="Output 2 8 4" xfId="8910" xr:uid="{00000000-0005-0000-0000-0000C4210000}"/>
    <cellStyle name="Output 2 8 5" xfId="8911" xr:uid="{00000000-0005-0000-0000-0000C5210000}"/>
    <cellStyle name="Output 2 8 6" xfId="8912" xr:uid="{00000000-0005-0000-0000-0000C6210000}"/>
    <cellStyle name="Output 2 8 7" xfId="8913" xr:uid="{00000000-0005-0000-0000-0000C7210000}"/>
    <cellStyle name="Output 2 8 8" xfId="8914" xr:uid="{00000000-0005-0000-0000-0000C8210000}"/>
    <cellStyle name="Output 2 9" xfId="8915" xr:uid="{00000000-0005-0000-0000-0000C9210000}"/>
    <cellStyle name="Output 2 9 2" xfId="8916" xr:uid="{00000000-0005-0000-0000-0000CA210000}"/>
    <cellStyle name="Output 2 9 2 2" xfId="8917" xr:uid="{00000000-0005-0000-0000-0000CB210000}"/>
    <cellStyle name="Output 2 9 2 2 2" xfId="8918" xr:uid="{00000000-0005-0000-0000-0000CC210000}"/>
    <cellStyle name="Output 2 9 2 2 3" xfId="8919" xr:uid="{00000000-0005-0000-0000-0000CD210000}"/>
    <cellStyle name="Output 2 9 2 3" xfId="8920" xr:uid="{00000000-0005-0000-0000-0000CE210000}"/>
    <cellStyle name="Output 2 9 2 4" xfId="8921" xr:uid="{00000000-0005-0000-0000-0000CF210000}"/>
    <cellStyle name="Output 2 9 3" xfId="8922" xr:uid="{00000000-0005-0000-0000-0000D0210000}"/>
    <cellStyle name="Output 2 9 3 2" xfId="8923" xr:uid="{00000000-0005-0000-0000-0000D1210000}"/>
    <cellStyle name="Output 2 9 3 2 2" xfId="8924" xr:uid="{00000000-0005-0000-0000-0000D2210000}"/>
    <cellStyle name="Output 2 9 3 2 3" xfId="8925" xr:uid="{00000000-0005-0000-0000-0000D3210000}"/>
    <cellStyle name="Output 2 9 3 3" xfId="8926" xr:uid="{00000000-0005-0000-0000-0000D4210000}"/>
    <cellStyle name="Output 2 9 3 4" xfId="8927" xr:uid="{00000000-0005-0000-0000-0000D5210000}"/>
    <cellStyle name="Output 2 9 4" xfId="8928" xr:uid="{00000000-0005-0000-0000-0000D6210000}"/>
    <cellStyle name="Output 2 9 5" xfId="8929" xr:uid="{00000000-0005-0000-0000-0000D7210000}"/>
    <cellStyle name="Output 2 9 6" xfId="8930" xr:uid="{00000000-0005-0000-0000-0000D8210000}"/>
    <cellStyle name="Output 2 9 7" xfId="8931" xr:uid="{00000000-0005-0000-0000-0000D9210000}"/>
    <cellStyle name="Output 2 9 8" xfId="8932" xr:uid="{00000000-0005-0000-0000-0000DA210000}"/>
    <cellStyle name="Output 20" xfId="1128" xr:uid="{00000000-0005-0000-0000-0000DB210000}"/>
    <cellStyle name="Output 20 2" xfId="8933" xr:uid="{00000000-0005-0000-0000-0000DC210000}"/>
    <cellStyle name="Output 20 2 2" xfId="8934" xr:uid="{00000000-0005-0000-0000-0000DD210000}"/>
    <cellStyle name="Output 20 2 3" xfId="8935" xr:uid="{00000000-0005-0000-0000-0000DE210000}"/>
    <cellStyle name="Output 20 3" xfId="8936" xr:uid="{00000000-0005-0000-0000-0000DF210000}"/>
    <cellStyle name="Output 20 4" xfId="8937" xr:uid="{00000000-0005-0000-0000-0000E0210000}"/>
    <cellStyle name="Output 21" xfId="1129" xr:uid="{00000000-0005-0000-0000-0000E1210000}"/>
    <cellStyle name="Output 21 2" xfId="8938" xr:uid="{00000000-0005-0000-0000-0000E2210000}"/>
    <cellStyle name="Output 21 3" xfId="8939" xr:uid="{00000000-0005-0000-0000-0000E3210000}"/>
    <cellStyle name="Output 22" xfId="1130" xr:uid="{00000000-0005-0000-0000-0000E4210000}"/>
    <cellStyle name="Output 23" xfId="1131" xr:uid="{00000000-0005-0000-0000-0000E5210000}"/>
    <cellStyle name="Output 24" xfId="1132" xr:uid="{00000000-0005-0000-0000-0000E6210000}"/>
    <cellStyle name="Output 25" xfId="1133" xr:uid="{00000000-0005-0000-0000-0000E7210000}"/>
    <cellStyle name="Output 26" xfId="1134" xr:uid="{00000000-0005-0000-0000-0000E8210000}"/>
    <cellStyle name="Output 27" xfId="1135" xr:uid="{00000000-0005-0000-0000-0000E9210000}"/>
    <cellStyle name="Output 28" xfId="1136" xr:uid="{00000000-0005-0000-0000-0000EA210000}"/>
    <cellStyle name="Output 29" xfId="1137" xr:uid="{00000000-0005-0000-0000-0000EB210000}"/>
    <cellStyle name="Output 3" xfId="543" xr:uid="{00000000-0005-0000-0000-0000EC210000}"/>
    <cellStyle name="Output 3 2" xfId="544" xr:uid="{00000000-0005-0000-0000-0000ED210000}"/>
    <cellStyle name="Output 3 2 2" xfId="8940" xr:uid="{00000000-0005-0000-0000-0000EE210000}"/>
    <cellStyle name="Output 3 2 2 2" xfId="8941" xr:uid="{00000000-0005-0000-0000-0000EF210000}"/>
    <cellStyle name="Output 3 2 2 2 2" xfId="8942" xr:uid="{00000000-0005-0000-0000-0000F0210000}"/>
    <cellStyle name="Output 3 2 2 2 3" xfId="8943" xr:uid="{00000000-0005-0000-0000-0000F1210000}"/>
    <cellStyle name="Output 3 2 2 3" xfId="8944" xr:uid="{00000000-0005-0000-0000-0000F2210000}"/>
    <cellStyle name="Output 3 2 2 4" xfId="8945" xr:uid="{00000000-0005-0000-0000-0000F3210000}"/>
    <cellStyle name="Output 3 2 3" xfId="8946" xr:uid="{00000000-0005-0000-0000-0000F4210000}"/>
    <cellStyle name="Output 3 2 3 2" xfId="8947" xr:uid="{00000000-0005-0000-0000-0000F5210000}"/>
    <cellStyle name="Output 3 2 3 2 2" xfId="8948" xr:uid="{00000000-0005-0000-0000-0000F6210000}"/>
    <cellStyle name="Output 3 2 3 2 3" xfId="8949" xr:uid="{00000000-0005-0000-0000-0000F7210000}"/>
    <cellStyle name="Output 3 2 3 3" xfId="8950" xr:uid="{00000000-0005-0000-0000-0000F8210000}"/>
    <cellStyle name="Output 3 2 3 4" xfId="8951" xr:uid="{00000000-0005-0000-0000-0000F9210000}"/>
    <cellStyle name="Output 3 2 4" xfId="8952" xr:uid="{00000000-0005-0000-0000-0000FA210000}"/>
    <cellStyle name="Output 3 2 4 2" xfId="8953" xr:uid="{00000000-0005-0000-0000-0000FB210000}"/>
    <cellStyle name="Output 3 2 4 3" xfId="8954" xr:uid="{00000000-0005-0000-0000-0000FC210000}"/>
    <cellStyle name="Output 3 2 5" xfId="8955" xr:uid="{00000000-0005-0000-0000-0000FD210000}"/>
    <cellStyle name="Output 3 2 5 2" xfId="8956" xr:uid="{00000000-0005-0000-0000-0000FE210000}"/>
    <cellStyle name="Output 3 2 5 3" xfId="8957" xr:uid="{00000000-0005-0000-0000-0000FF210000}"/>
    <cellStyle name="Output 3 2 6" xfId="8958" xr:uid="{00000000-0005-0000-0000-000000220000}"/>
    <cellStyle name="Output 3 2 7" xfId="8959" xr:uid="{00000000-0005-0000-0000-000001220000}"/>
    <cellStyle name="Output 3 3" xfId="1138" xr:uid="{00000000-0005-0000-0000-000002220000}"/>
    <cellStyle name="Output 3 3 2" xfId="8960" xr:uid="{00000000-0005-0000-0000-000003220000}"/>
    <cellStyle name="Output 3 3 2 2" xfId="8961" xr:uid="{00000000-0005-0000-0000-000004220000}"/>
    <cellStyle name="Output 3 3 2 3" xfId="8962" xr:uid="{00000000-0005-0000-0000-000005220000}"/>
    <cellStyle name="Output 3 3 3" xfId="8963" xr:uid="{00000000-0005-0000-0000-000006220000}"/>
    <cellStyle name="Output 3 3 4" xfId="8964" xr:uid="{00000000-0005-0000-0000-000007220000}"/>
    <cellStyle name="Output 3 4" xfId="8965" xr:uid="{00000000-0005-0000-0000-000008220000}"/>
    <cellStyle name="Output 3 4 2" xfId="8966" xr:uid="{00000000-0005-0000-0000-000009220000}"/>
    <cellStyle name="Output 3 4 2 2" xfId="8967" xr:uid="{00000000-0005-0000-0000-00000A220000}"/>
    <cellStyle name="Output 3 4 2 3" xfId="8968" xr:uid="{00000000-0005-0000-0000-00000B220000}"/>
    <cellStyle name="Output 3 4 3" xfId="8969" xr:uid="{00000000-0005-0000-0000-00000C220000}"/>
    <cellStyle name="Output 3 4 4" xfId="8970" xr:uid="{00000000-0005-0000-0000-00000D220000}"/>
    <cellStyle name="Output 3 5" xfId="8971" xr:uid="{00000000-0005-0000-0000-00000E220000}"/>
    <cellStyle name="Output 3 5 2" xfId="8972" xr:uid="{00000000-0005-0000-0000-00000F220000}"/>
    <cellStyle name="Output 3 5 3" xfId="8973" xr:uid="{00000000-0005-0000-0000-000010220000}"/>
    <cellStyle name="Output 3 6" xfId="8974" xr:uid="{00000000-0005-0000-0000-000011220000}"/>
    <cellStyle name="Output 3 7" xfId="8975" xr:uid="{00000000-0005-0000-0000-000012220000}"/>
    <cellStyle name="Output 3 8" xfId="8976" xr:uid="{00000000-0005-0000-0000-000013220000}"/>
    <cellStyle name="Output 3 9" xfId="8977" xr:uid="{00000000-0005-0000-0000-000014220000}"/>
    <cellStyle name="Output 30" xfId="1139" xr:uid="{00000000-0005-0000-0000-000015220000}"/>
    <cellStyle name="Output 31" xfId="1140" xr:uid="{00000000-0005-0000-0000-000016220000}"/>
    <cellStyle name="Output 32" xfId="1141" xr:uid="{00000000-0005-0000-0000-000017220000}"/>
    <cellStyle name="Output 33" xfId="1142" xr:uid="{00000000-0005-0000-0000-000018220000}"/>
    <cellStyle name="Output 34" xfId="1143" xr:uid="{00000000-0005-0000-0000-000019220000}"/>
    <cellStyle name="Output 35" xfId="1144" xr:uid="{00000000-0005-0000-0000-00001A220000}"/>
    <cellStyle name="Output 36" xfId="1145" xr:uid="{00000000-0005-0000-0000-00001B220000}"/>
    <cellStyle name="Output 37" xfId="1146" xr:uid="{00000000-0005-0000-0000-00001C220000}"/>
    <cellStyle name="Output 38" xfId="1147" xr:uid="{00000000-0005-0000-0000-00001D220000}"/>
    <cellStyle name="Output 39" xfId="1148" xr:uid="{00000000-0005-0000-0000-00001E220000}"/>
    <cellStyle name="Output 4" xfId="545" xr:uid="{00000000-0005-0000-0000-00001F220000}"/>
    <cellStyle name="Output 4 2" xfId="546" xr:uid="{00000000-0005-0000-0000-000020220000}"/>
    <cellStyle name="Output 4 2 2" xfId="8978" xr:uid="{00000000-0005-0000-0000-000021220000}"/>
    <cellStyle name="Output 4 2 2 2" xfId="8979" xr:uid="{00000000-0005-0000-0000-000022220000}"/>
    <cellStyle name="Output 4 2 2 2 2" xfId="8980" xr:uid="{00000000-0005-0000-0000-000023220000}"/>
    <cellStyle name="Output 4 2 2 2 3" xfId="8981" xr:uid="{00000000-0005-0000-0000-000024220000}"/>
    <cellStyle name="Output 4 2 2 3" xfId="8982" xr:uid="{00000000-0005-0000-0000-000025220000}"/>
    <cellStyle name="Output 4 2 2 4" xfId="8983" xr:uid="{00000000-0005-0000-0000-000026220000}"/>
    <cellStyle name="Output 4 2 3" xfId="8984" xr:uid="{00000000-0005-0000-0000-000027220000}"/>
    <cellStyle name="Output 4 2 3 2" xfId="8985" xr:uid="{00000000-0005-0000-0000-000028220000}"/>
    <cellStyle name="Output 4 2 3 2 2" xfId="8986" xr:uid="{00000000-0005-0000-0000-000029220000}"/>
    <cellStyle name="Output 4 2 3 2 3" xfId="8987" xr:uid="{00000000-0005-0000-0000-00002A220000}"/>
    <cellStyle name="Output 4 2 3 3" xfId="8988" xr:uid="{00000000-0005-0000-0000-00002B220000}"/>
    <cellStyle name="Output 4 2 3 4" xfId="8989" xr:uid="{00000000-0005-0000-0000-00002C220000}"/>
    <cellStyle name="Output 4 2 4" xfId="8990" xr:uid="{00000000-0005-0000-0000-00002D220000}"/>
    <cellStyle name="Output 4 2 4 2" xfId="8991" xr:uid="{00000000-0005-0000-0000-00002E220000}"/>
    <cellStyle name="Output 4 2 4 3" xfId="8992" xr:uid="{00000000-0005-0000-0000-00002F220000}"/>
    <cellStyle name="Output 4 2 5" xfId="8993" xr:uid="{00000000-0005-0000-0000-000030220000}"/>
    <cellStyle name="Output 4 2 5 2" xfId="8994" xr:uid="{00000000-0005-0000-0000-000031220000}"/>
    <cellStyle name="Output 4 2 5 3" xfId="8995" xr:uid="{00000000-0005-0000-0000-000032220000}"/>
    <cellStyle name="Output 4 2 6" xfId="8996" xr:uid="{00000000-0005-0000-0000-000033220000}"/>
    <cellStyle name="Output 4 2 7" xfId="8997" xr:uid="{00000000-0005-0000-0000-000034220000}"/>
    <cellStyle name="Output 4 3" xfId="1149" xr:uid="{00000000-0005-0000-0000-000035220000}"/>
    <cellStyle name="Output 4 3 2" xfId="8998" xr:uid="{00000000-0005-0000-0000-000036220000}"/>
    <cellStyle name="Output 4 3 2 2" xfId="8999" xr:uid="{00000000-0005-0000-0000-000037220000}"/>
    <cellStyle name="Output 4 3 2 3" xfId="9000" xr:uid="{00000000-0005-0000-0000-000038220000}"/>
    <cellStyle name="Output 4 3 3" xfId="9001" xr:uid="{00000000-0005-0000-0000-000039220000}"/>
    <cellStyle name="Output 4 3 4" xfId="9002" xr:uid="{00000000-0005-0000-0000-00003A220000}"/>
    <cellStyle name="Output 4 4" xfId="9003" xr:uid="{00000000-0005-0000-0000-00003B220000}"/>
    <cellStyle name="Output 4 4 2" xfId="9004" xr:uid="{00000000-0005-0000-0000-00003C220000}"/>
    <cellStyle name="Output 4 4 2 2" xfId="9005" xr:uid="{00000000-0005-0000-0000-00003D220000}"/>
    <cellStyle name="Output 4 4 2 3" xfId="9006" xr:uid="{00000000-0005-0000-0000-00003E220000}"/>
    <cellStyle name="Output 4 4 3" xfId="9007" xr:uid="{00000000-0005-0000-0000-00003F220000}"/>
    <cellStyle name="Output 4 4 4" xfId="9008" xr:uid="{00000000-0005-0000-0000-000040220000}"/>
    <cellStyle name="Output 4 5" xfId="9009" xr:uid="{00000000-0005-0000-0000-000041220000}"/>
    <cellStyle name="Output 4 5 2" xfId="9010" xr:uid="{00000000-0005-0000-0000-000042220000}"/>
    <cellStyle name="Output 4 5 3" xfId="9011" xr:uid="{00000000-0005-0000-0000-000043220000}"/>
    <cellStyle name="Output 4 6" xfId="9012" xr:uid="{00000000-0005-0000-0000-000044220000}"/>
    <cellStyle name="Output 4 7" xfId="9013" xr:uid="{00000000-0005-0000-0000-000045220000}"/>
    <cellStyle name="Output 4 8" xfId="9014" xr:uid="{00000000-0005-0000-0000-000046220000}"/>
    <cellStyle name="Output 4 9" xfId="9015" xr:uid="{00000000-0005-0000-0000-000047220000}"/>
    <cellStyle name="Output 40" xfId="1150" xr:uid="{00000000-0005-0000-0000-000048220000}"/>
    <cellStyle name="Output 41" xfId="1151" xr:uid="{00000000-0005-0000-0000-000049220000}"/>
    <cellStyle name="Output 42" xfId="1152" xr:uid="{00000000-0005-0000-0000-00004A220000}"/>
    <cellStyle name="Output 43" xfId="1153" xr:uid="{00000000-0005-0000-0000-00004B220000}"/>
    <cellStyle name="Output 44" xfId="1154" xr:uid="{00000000-0005-0000-0000-00004C220000}"/>
    <cellStyle name="Output 45" xfId="1155" xr:uid="{00000000-0005-0000-0000-00004D220000}"/>
    <cellStyle name="Output 46" xfId="1156" xr:uid="{00000000-0005-0000-0000-00004E220000}"/>
    <cellStyle name="Output 47" xfId="1157" xr:uid="{00000000-0005-0000-0000-00004F220000}"/>
    <cellStyle name="Output 48" xfId="1158" xr:uid="{00000000-0005-0000-0000-000050220000}"/>
    <cellStyle name="Output 49" xfId="1159" xr:uid="{00000000-0005-0000-0000-000051220000}"/>
    <cellStyle name="Output 5" xfId="547" xr:uid="{00000000-0005-0000-0000-000052220000}"/>
    <cellStyle name="Output 5 2" xfId="1160" xr:uid="{00000000-0005-0000-0000-000053220000}"/>
    <cellStyle name="Output 5 2 2" xfId="9016" xr:uid="{00000000-0005-0000-0000-000054220000}"/>
    <cellStyle name="Output 5 2 2 2" xfId="9017" xr:uid="{00000000-0005-0000-0000-000055220000}"/>
    <cellStyle name="Output 5 2 2 3" xfId="9018" xr:uid="{00000000-0005-0000-0000-000056220000}"/>
    <cellStyle name="Output 5 2 3" xfId="9019" xr:uid="{00000000-0005-0000-0000-000057220000}"/>
    <cellStyle name="Output 5 2 4" xfId="9020" xr:uid="{00000000-0005-0000-0000-000058220000}"/>
    <cellStyle name="Output 5 3" xfId="9021" xr:uid="{00000000-0005-0000-0000-000059220000}"/>
    <cellStyle name="Output 5 3 2" xfId="9022" xr:uid="{00000000-0005-0000-0000-00005A220000}"/>
    <cellStyle name="Output 5 3 2 2" xfId="9023" xr:uid="{00000000-0005-0000-0000-00005B220000}"/>
    <cellStyle name="Output 5 3 2 3" xfId="9024" xr:uid="{00000000-0005-0000-0000-00005C220000}"/>
    <cellStyle name="Output 5 3 3" xfId="9025" xr:uid="{00000000-0005-0000-0000-00005D220000}"/>
    <cellStyle name="Output 5 3 4" xfId="9026" xr:uid="{00000000-0005-0000-0000-00005E220000}"/>
    <cellStyle name="Output 5 4" xfId="9027" xr:uid="{00000000-0005-0000-0000-00005F220000}"/>
    <cellStyle name="Output 5 4 2" xfId="9028" xr:uid="{00000000-0005-0000-0000-000060220000}"/>
    <cellStyle name="Output 5 4 3" xfId="9029" xr:uid="{00000000-0005-0000-0000-000061220000}"/>
    <cellStyle name="Output 5 5" xfId="9030" xr:uid="{00000000-0005-0000-0000-000062220000}"/>
    <cellStyle name="Output 5 6" xfId="9031" xr:uid="{00000000-0005-0000-0000-000063220000}"/>
    <cellStyle name="Output 5 7" xfId="9032" xr:uid="{00000000-0005-0000-0000-000064220000}"/>
    <cellStyle name="Output 5 8" xfId="9033" xr:uid="{00000000-0005-0000-0000-000065220000}"/>
    <cellStyle name="Output 50" xfId="1161" xr:uid="{00000000-0005-0000-0000-000066220000}"/>
    <cellStyle name="Output 51" xfId="1162" xr:uid="{00000000-0005-0000-0000-000067220000}"/>
    <cellStyle name="Output 52" xfId="1163" xr:uid="{00000000-0005-0000-0000-000068220000}"/>
    <cellStyle name="Output 53" xfId="1428" xr:uid="{00000000-0005-0000-0000-000069220000}"/>
    <cellStyle name="Output 54" xfId="723" xr:uid="{00000000-0005-0000-0000-00006A220000}"/>
    <cellStyle name="Output 6" xfId="1164" xr:uid="{00000000-0005-0000-0000-00006B220000}"/>
    <cellStyle name="Output 6 2" xfId="9034" xr:uid="{00000000-0005-0000-0000-00006C220000}"/>
    <cellStyle name="Output 6 2 2" xfId="9035" xr:uid="{00000000-0005-0000-0000-00006D220000}"/>
    <cellStyle name="Output 6 2 2 2" xfId="9036" xr:uid="{00000000-0005-0000-0000-00006E220000}"/>
    <cellStyle name="Output 6 2 2 3" xfId="9037" xr:uid="{00000000-0005-0000-0000-00006F220000}"/>
    <cellStyle name="Output 6 2 3" xfId="9038" xr:uid="{00000000-0005-0000-0000-000070220000}"/>
    <cellStyle name="Output 6 2 4" xfId="9039" xr:uid="{00000000-0005-0000-0000-000071220000}"/>
    <cellStyle name="Output 6 3" xfId="9040" xr:uid="{00000000-0005-0000-0000-000072220000}"/>
    <cellStyle name="Output 6 3 2" xfId="9041" xr:uid="{00000000-0005-0000-0000-000073220000}"/>
    <cellStyle name="Output 6 3 2 2" xfId="9042" xr:uid="{00000000-0005-0000-0000-000074220000}"/>
    <cellStyle name="Output 6 3 2 3" xfId="9043" xr:uid="{00000000-0005-0000-0000-000075220000}"/>
    <cellStyle name="Output 6 3 3" xfId="9044" xr:uid="{00000000-0005-0000-0000-000076220000}"/>
    <cellStyle name="Output 6 3 4" xfId="9045" xr:uid="{00000000-0005-0000-0000-000077220000}"/>
    <cellStyle name="Output 6 4" xfId="9046" xr:uid="{00000000-0005-0000-0000-000078220000}"/>
    <cellStyle name="Output 6 5" xfId="9047" xr:uid="{00000000-0005-0000-0000-000079220000}"/>
    <cellStyle name="Output 6 6" xfId="9048" xr:uid="{00000000-0005-0000-0000-00007A220000}"/>
    <cellStyle name="Output 6 7" xfId="9049" xr:uid="{00000000-0005-0000-0000-00007B220000}"/>
    <cellStyle name="Output 6 8" xfId="9050" xr:uid="{00000000-0005-0000-0000-00007C220000}"/>
    <cellStyle name="Output 7" xfId="1165" xr:uid="{00000000-0005-0000-0000-00007D220000}"/>
    <cellStyle name="Output 7 2" xfId="9051" xr:uid="{00000000-0005-0000-0000-00007E220000}"/>
    <cellStyle name="Output 7 2 2" xfId="9052" xr:uid="{00000000-0005-0000-0000-00007F220000}"/>
    <cellStyle name="Output 7 2 2 2" xfId="9053" xr:uid="{00000000-0005-0000-0000-000080220000}"/>
    <cellStyle name="Output 7 2 2 3" xfId="9054" xr:uid="{00000000-0005-0000-0000-000081220000}"/>
    <cellStyle name="Output 7 2 3" xfId="9055" xr:uid="{00000000-0005-0000-0000-000082220000}"/>
    <cellStyle name="Output 7 2 4" xfId="9056" xr:uid="{00000000-0005-0000-0000-000083220000}"/>
    <cellStyle name="Output 7 3" xfId="9057" xr:uid="{00000000-0005-0000-0000-000084220000}"/>
    <cellStyle name="Output 7 3 2" xfId="9058" xr:uid="{00000000-0005-0000-0000-000085220000}"/>
    <cellStyle name="Output 7 3 2 2" xfId="9059" xr:uid="{00000000-0005-0000-0000-000086220000}"/>
    <cellStyle name="Output 7 3 2 3" xfId="9060" xr:uid="{00000000-0005-0000-0000-000087220000}"/>
    <cellStyle name="Output 7 3 3" xfId="9061" xr:uid="{00000000-0005-0000-0000-000088220000}"/>
    <cellStyle name="Output 7 3 4" xfId="9062" xr:uid="{00000000-0005-0000-0000-000089220000}"/>
    <cellStyle name="Output 7 4" xfId="9063" xr:uid="{00000000-0005-0000-0000-00008A220000}"/>
    <cellStyle name="Output 7 5" xfId="9064" xr:uid="{00000000-0005-0000-0000-00008B220000}"/>
    <cellStyle name="Output 7 6" xfId="9065" xr:uid="{00000000-0005-0000-0000-00008C220000}"/>
    <cellStyle name="Output 7 7" xfId="9066" xr:uid="{00000000-0005-0000-0000-00008D220000}"/>
    <cellStyle name="Output 7 8" xfId="9067" xr:uid="{00000000-0005-0000-0000-00008E220000}"/>
    <cellStyle name="Output 8" xfId="1166" xr:uid="{00000000-0005-0000-0000-00008F220000}"/>
    <cellStyle name="Output 8 2" xfId="9068" xr:uid="{00000000-0005-0000-0000-000090220000}"/>
    <cellStyle name="Output 8 2 2" xfId="9069" xr:uid="{00000000-0005-0000-0000-000091220000}"/>
    <cellStyle name="Output 8 2 2 2" xfId="9070" xr:uid="{00000000-0005-0000-0000-000092220000}"/>
    <cellStyle name="Output 8 2 2 3" xfId="9071" xr:uid="{00000000-0005-0000-0000-000093220000}"/>
    <cellStyle name="Output 8 2 3" xfId="9072" xr:uid="{00000000-0005-0000-0000-000094220000}"/>
    <cellStyle name="Output 8 2 4" xfId="9073" xr:uid="{00000000-0005-0000-0000-000095220000}"/>
    <cellStyle name="Output 8 3" xfId="9074" xr:uid="{00000000-0005-0000-0000-000096220000}"/>
    <cellStyle name="Output 8 3 2" xfId="9075" xr:uid="{00000000-0005-0000-0000-000097220000}"/>
    <cellStyle name="Output 8 3 2 2" xfId="9076" xr:uid="{00000000-0005-0000-0000-000098220000}"/>
    <cellStyle name="Output 8 3 2 3" xfId="9077" xr:uid="{00000000-0005-0000-0000-000099220000}"/>
    <cellStyle name="Output 8 3 3" xfId="9078" xr:uid="{00000000-0005-0000-0000-00009A220000}"/>
    <cellStyle name="Output 8 3 4" xfId="9079" xr:uid="{00000000-0005-0000-0000-00009B220000}"/>
    <cellStyle name="Output 8 4" xfId="9080" xr:uid="{00000000-0005-0000-0000-00009C220000}"/>
    <cellStyle name="Output 8 5" xfId="9081" xr:uid="{00000000-0005-0000-0000-00009D220000}"/>
    <cellStyle name="Output 8 6" xfId="9082" xr:uid="{00000000-0005-0000-0000-00009E220000}"/>
    <cellStyle name="Output 8 7" xfId="9083" xr:uid="{00000000-0005-0000-0000-00009F220000}"/>
    <cellStyle name="Output 8 8" xfId="9084" xr:uid="{00000000-0005-0000-0000-0000A0220000}"/>
    <cellStyle name="Output 9" xfId="1167" xr:uid="{00000000-0005-0000-0000-0000A1220000}"/>
    <cellStyle name="Output 9 2" xfId="9085" xr:uid="{00000000-0005-0000-0000-0000A2220000}"/>
    <cellStyle name="Output 9 2 2" xfId="9086" xr:uid="{00000000-0005-0000-0000-0000A3220000}"/>
    <cellStyle name="Output 9 2 2 2" xfId="9087" xr:uid="{00000000-0005-0000-0000-0000A4220000}"/>
    <cellStyle name="Output 9 2 2 3" xfId="9088" xr:uid="{00000000-0005-0000-0000-0000A5220000}"/>
    <cellStyle name="Output 9 2 3" xfId="9089" xr:uid="{00000000-0005-0000-0000-0000A6220000}"/>
    <cellStyle name="Output 9 2 4" xfId="9090" xr:uid="{00000000-0005-0000-0000-0000A7220000}"/>
    <cellStyle name="Output 9 3" xfId="9091" xr:uid="{00000000-0005-0000-0000-0000A8220000}"/>
    <cellStyle name="Output 9 3 2" xfId="9092" xr:uid="{00000000-0005-0000-0000-0000A9220000}"/>
    <cellStyle name="Output 9 3 2 2" xfId="9093" xr:uid="{00000000-0005-0000-0000-0000AA220000}"/>
    <cellStyle name="Output 9 3 2 3" xfId="9094" xr:uid="{00000000-0005-0000-0000-0000AB220000}"/>
    <cellStyle name="Output 9 3 3" xfId="9095" xr:uid="{00000000-0005-0000-0000-0000AC220000}"/>
    <cellStyle name="Output 9 3 4" xfId="9096" xr:uid="{00000000-0005-0000-0000-0000AD220000}"/>
    <cellStyle name="Output 9 4" xfId="9097" xr:uid="{00000000-0005-0000-0000-0000AE220000}"/>
    <cellStyle name="Output 9 5" xfId="9098" xr:uid="{00000000-0005-0000-0000-0000AF220000}"/>
    <cellStyle name="Output 9 6" xfId="9099" xr:uid="{00000000-0005-0000-0000-0000B0220000}"/>
    <cellStyle name="Output 9 7" xfId="9100" xr:uid="{00000000-0005-0000-0000-0000B1220000}"/>
    <cellStyle name="Output 9 8" xfId="9101" xr:uid="{00000000-0005-0000-0000-0000B2220000}"/>
    <cellStyle name="Percent" xfId="548" xr:uid="{00000000-0005-0000-0000-0000B3220000}"/>
    <cellStyle name="Porcentaje" xfId="549" builtinId="5"/>
    <cellStyle name="Porcentaje 2" xfId="550" xr:uid="{00000000-0005-0000-0000-0000B5220000}"/>
    <cellStyle name="Porcentaje 2 10" xfId="640" xr:uid="{00000000-0005-0000-0000-0000B6220000}"/>
    <cellStyle name="Porcentaje 2 2" xfId="551" xr:uid="{00000000-0005-0000-0000-0000B7220000}"/>
    <cellStyle name="Porcentaje 2 2 2" xfId="552" xr:uid="{00000000-0005-0000-0000-0000B8220000}"/>
    <cellStyle name="Porcentaje 2 2 2 2" xfId="553" xr:uid="{00000000-0005-0000-0000-0000B9220000}"/>
    <cellStyle name="Porcentaje 2 2 2 3" xfId="554" xr:uid="{00000000-0005-0000-0000-0000BA220000}"/>
    <cellStyle name="Porcentaje 2 2 2 3 2" xfId="9102" xr:uid="{00000000-0005-0000-0000-0000BB220000}"/>
    <cellStyle name="Porcentaje 2 2 2 3 3" xfId="9103" xr:uid="{00000000-0005-0000-0000-0000BC220000}"/>
    <cellStyle name="Porcentaje 2 2 2 3 4" xfId="9104" xr:uid="{00000000-0005-0000-0000-0000BD220000}"/>
    <cellStyle name="Porcentaje 2 2 2 3 5" xfId="9105" xr:uid="{00000000-0005-0000-0000-0000BE220000}"/>
    <cellStyle name="Porcentaje 2 2 2 3 6" xfId="9106" xr:uid="{00000000-0005-0000-0000-0000BF220000}"/>
    <cellStyle name="Porcentaje 2 2 2 4" xfId="9107" xr:uid="{00000000-0005-0000-0000-0000C0220000}"/>
    <cellStyle name="Porcentaje 2 2 3" xfId="642" xr:uid="{00000000-0005-0000-0000-0000C1220000}"/>
    <cellStyle name="Porcentaje 2 3" xfId="555" xr:uid="{00000000-0005-0000-0000-0000C2220000}"/>
    <cellStyle name="Porcentaje 2 3 2" xfId="556" xr:uid="{00000000-0005-0000-0000-0000C3220000}"/>
    <cellStyle name="Porcentaje 2 3 3" xfId="1744" xr:uid="{00000000-0005-0000-0000-0000C4220000}"/>
    <cellStyle name="Porcentaje 2 3 4" xfId="9108" xr:uid="{00000000-0005-0000-0000-0000C5220000}"/>
    <cellStyle name="Porcentaje 2 3 5" xfId="9109" xr:uid="{00000000-0005-0000-0000-0000C6220000}"/>
    <cellStyle name="Porcentaje 2 3 6" xfId="9110" xr:uid="{00000000-0005-0000-0000-0000C7220000}"/>
    <cellStyle name="Porcentaje 2 3 7" xfId="9111" xr:uid="{00000000-0005-0000-0000-0000C8220000}"/>
    <cellStyle name="Porcentaje 2 3 8" xfId="9112" xr:uid="{00000000-0005-0000-0000-0000C9220000}"/>
    <cellStyle name="Porcentaje 2 4" xfId="634" xr:uid="{00000000-0005-0000-0000-0000CA220000}"/>
    <cellStyle name="Porcentaje 2 4 2" xfId="557" xr:uid="{00000000-0005-0000-0000-0000CB220000}"/>
    <cellStyle name="Porcentaje 2 4 2 2" xfId="558" xr:uid="{00000000-0005-0000-0000-0000CC220000}"/>
    <cellStyle name="Porcentaje 2 4 2 2 2" xfId="1745" xr:uid="{00000000-0005-0000-0000-0000CD220000}"/>
    <cellStyle name="Porcentaje 2 4 2 2 3" xfId="2127" xr:uid="{00000000-0005-0000-0000-0000CE220000}"/>
    <cellStyle name="Porcentaje 2 4 2 2 4" xfId="9113" xr:uid="{00000000-0005-0000-0000-0000CF220000}"/>
    <cellStyle name="Porcentaje 2 4 2 2 5" xfId="9114" xr:uid="{00000000-0005-0000-0000-0000D0220000}"/>
    <cellStyle name="Porcentaje 2 4 2 2 6" xfId="9115" xr:uid="{00000000-0005-0000-0000-0000D1220000}"/>
    <cellStyle name="Porcentaje 2 4 2 2 7" xfId="9116" xr:uid="{00000000-0005-0000-0000-0000D2220000}"/>
    <cellStyle name="Porcentaje 2 4 2 3" xfId="559" xr:uid="{00000000-0005-0000-0000-0000D3220000}"/>
    <cellStyle name="Porcentaje 2 4 2 4" xfId="9117" xr:uid="{00000000-0005-0000-0000-0000D4220000}"/>
    <cellStyle name="Porcentaje 2 4 2 5" xfId="9118" xr:uid="{00000000-0005-0000-0000-0000D5220000}"/>
    <cellStyle name="Porcentaje 2 4 2 6" xfId="9119" xr:uid="{00000000-0005-0000-0000-0000D6220000}"/>
    <cellStyle name="Porcentaje 2 4 2 7" xfId="9120" xr:uid="{00000000-0005-0000-0000-0000D7220000}"/>
    <cellStyle name="Porcentaje 2 4 2 8" xfId="9121" xr:uid="{00000000-0005-0000-0000-0000D8220000}"/>
    <cellStyle name="Porcentaje 2 4 2 9" xfId="9122" xr:uid="{00000000-0005-0000-0000-0000D9220000}"/>
    <cellStyle name="Porcentaje 2 5" xfId="560" xr:uid="{00000000-0005-0000-0000-0000DA220000}"/>
    <cellStyle name="Porcentaje 2 5 2" xfId="561" xr:uid="{00000000-0005-0000-0000-0000DB220000}"/>
    <cellStyle name="Porcentaje 2 5 2 2" xfId="9123" xr:uid="{00000000-0005-0000-0000-0000DC220000}"/>
    <cellStyle name="Porcentaje 2 5 2 3" xfId="9124" xr:uid="{00000000-0005-0000-0000-0000DD220000}"/>
    <cellStyle name="Porcentaje 2 5 2 4" xfId="9125" xr:uid="{00000000-0005-0000-0000-0000DE220000}"/>
    <cellStyle name="Porcentaje 2 5 2 5" xfId="9126" xr:uid="{00000000-0005-0000-0000-0000DF220000}"/>
    <cellStyle name="Porcentaje 2 5 2 6" xfId="9127" xr:uid="{00000000-0005-0000-0000-0000E0220000}"/>
    <cellStyle name="Porcentaje 2 5 2 7" xfId="9128" xr:uid="{00000000-0005-0000-0000-0000E1220000}"/>
    <cellStyle name="Porcentaje 2 5 3" xfId="1746" xr:uid="{00000000-0005-0000-0000-0000E2220000}"/>
    <cellStyle name="Porcentaje 2 5 4" xfId="2128" xr:uid="{00000000-0005-0000-0000-0000E3220000}"/>
    <cellStyle name="Porcentaje 2 5 5" xfId="9129" xr:uid="{00000000-0005-0000-0000-0000E4220000}"/>
    <cellStyle name="Porcentaje 2 5 6" xfId="9130" xr:uid="{00000000-0005-0000-0000-0000E5220000}"/>
    <cellStyle name="Porcentaje 2 5 7" xfId="9131" xr:uid="{00000000-0005-0000-0000-0000E6220000}"/>
    <cellStyle name="Porcentaje 2 5 8" xfId="9132" xr:uid="{00000000-0005-0000-0000-0000E7220000}"/>
    <cellStyle name="Porcentaje 2 6" xfId="9133" xr:uid="{00000000-0005-0000-0000-0000E8220000}"/>
    <cellStyle name="Porcentaje 2 7" xfId="2521" xr:uid="{00000000-0005-0000-0000-0000E9220000}"/>
    <cellStyle name="Porcentaje 3" xfId="562" xr:uid="{00000000-0005-0000-0000-0000EA220000}"/>
    <cellStyle name="Porcentaje 3 2" xfId="563" xr:uid="{00000000-0005-0000-0000-0000EB220000}"/>
    <cellStyle name="Porcentaje 3 2 2" xfId="1747" xr:uid="{00000000-0005-0000-0000-0000EC220000}"/>
    <cellStyle name="Porcentaje 3 3" xfId="1429" xr:uid="{00000000-0005-0000-0000-0000ED220000}"/>
    <cellStyle name="Porcentaje 3 3 2" xfId="9134" xr:uid="{00000000-0005-0000-0000-0000EE220000}"/>
    <cellStyle name="Porcentaje 4" xfId="564" xr:uid="{00000000-0005-0000-0000-0000EF220000}"/>
    <cellStyle name="Porcentaje 4 2" xfId="565" xr:uid="{00000000-0005-0000-0000-0000F0220000}"/>
    <cellStyle name="Porcentaje 4 2 2" xfId="566" xr:uid="{00000000-0005-0000-0000-0000F1220000}"/>
    <cellStyle name="Porcentaje 4 2 3" xfId="1430" xr:uid="{00000000-0005-0000-0000-0000F2220000}"/>
    <cellStyle name="Porcentaje 4 2 4" xfId="9135" xr:uid="{00000000-0005-0000-0000-0000F3220000}"/>
    <cellStyle name="Porcentaje 4 2 5" xfId="9136" xr:uid="{00000000-0005-0000-0000-0000F4220000}"/>
    <cellStyle name="Porcentaje 4 3" xfId="676" xr:uid="{00000000-0005-0000-0000-0000F5220000}"/>
    <cellStyle name="Porcentaje 4 3 2" xfId="9137" xr:uid="{00000000-0005-0000-0000-0000F6220000}"/>
    <cellStyle name="Porcentaje 4 3 3" xfId="9138" xr:uid="{00000000-0005-0000-0000-0000F7220000}"/>
    <cellStyle name="Porcentaje 4 4" xfId="9139" xr:uid="{00000000-0005-0000-0000-0000F8220000}"/>
    <cellStyle name="Porcentaje 4 5" xfId="9140" xr:uid="{00000000-0005-0000-0000-0000F9220000}"/>
    <cellStyle name="Porcentaje 5" xfId="567" xr:uid="{00000000-0005-0000-0000-0000FA220000}"/>
    <cellStyle name="Porcentaje 5 2" xfId="1743" xr:uid="{00000000-0005-0000-0000-0000FB220000}"/>
    <cellStyle name="Porcentaje 6" xfId="568" xr:uid="{00000000-0005-0000-0000-0000FC220000}"/>
    <cellStyle name="Porcentaje 6 2" xfId="569" xr:uid="{00000000-0005-0000-0000-0000FD220000}"/>
    <cellStyle name="Porcentaje 6 2 2" xfId="637" xr:uid="{00000000-0005-0000-0000-0000FE220000}"/>
    <cellStyle name="Porcentaje 6 3" xfId="9141" xr:uid="{00000000-0005-0000-0000-0000FF220000}"/>
    <cellStyle name="Porcentaje 6 4" xfId="9142" xr:uid="{00000000-0005-0000-0000-000000230000}"/>
    <cellStyle name="Porcentaje 6 5" xfId="9143" xr:uid="{00000000-0005-0000-0000-000001230000}"/>
    <cellStyle name="Porcentaje 6 6" xfId="9144" xr:uid="{00000000-0005-0000-0000-000002230000}"/>
    <cellStyle name="Porcentaje 6 7" xfId="9145" xr:uid="{00000000-0005-0000-0000-000003230000}"/>
    <cellStyle name="Porcentaje 6 8" xfId="9146" xr:uid="{00000000-0005-0000-0000-000004230000}"/>
    <cellStyle name="Porcentaje 7" xfId="1655" xr:uid="{00000000-0005-0000-0000-000005230000}"/>
    <cellStyle name="Porcentaje 8" xfId="2068" xr:uid="{00000000-0005-0000-0000-000006230000}"/>
    <cellStyle name="Porcentaje 9" xfId="2530" xr:uid="{00000000-0005-0000-0000-000007230000}"/>
    <cellStyle name="Porcentual 2" xfId="570" xr:uid="{00000000-0005-0000-0000-000008230000}"/>
    <cellStyle name="Porcentual 2 2" xfId="571" xr:uid="{00000000-0005-0000-0000-000009230000}"/>
    <cellStyle name="Porcentual 2 2 2" xfId="572" xr:uid="{00000000-0005-0000-0000-00000A230000}"/>
    <cellStyle name="Porcentual 2 2 2 2" xfId="573" xr:uid="{00000000-0005-0000-0000-00000B230000}"/>
    <cellStyle name="Porcentual 2 2 2 2 2" xfId="9147" xr:uid="{00000000-0005-0000-0000-00000C230000}"/>
    <cellStyle name="Porcentual 2 2 2 2 2 2" xfId="9148" xr:uid="{00000000-0005-0000-0000-00000D230000}"/>
    <cellStyle name="Porcentual 2 3" xfId="574" xr:uid="{00000000-0005-0000-0000-00000E230000}"/>
    <cellStyle name="Porcentual 2 3 2" xfId="575" xr:uid="{00000000-0005-0000-0000-00000F230000}"/>
    <cellStyle name="Porcentual 2 4" xfId="576" xr:uid="{00000000-0005-0000-0000-000010230000}"/>
    <cellStyle name="Porcentual 2 5" xfId="577" xr:uid="{00000000-0005-0000-0000-000011230000}"/>
    <cellStyle name="Porcentual 2 5 2" xfId="578" xr:uid="{00000000-0005-0000-0000-000012230000}"/>
    <cellStyle name="Porcentual 2 5 3" xfId="579" xr:uid="{00000000-0005-0000-0000-000013230000}"/>
    <cellStyle name="Porcentual 2 5 4" xfId="9149" xr:uid="{00000000-0005-0000-0000-000014230000}"/>
    <cellStyle name="Porcentual 2 6" xfId="1281" xr:uid="{00000000-0005-0000-0000-000015230000}"/>
    <cellStyle name="Porcentual 2 7" xfId="1852" xr:uid="{00000000-0005-0000-0000-000016230000}"/>
    <cellStyle name="Porcentual 2_Libro2" xfId="580" xr:uid="{00000000-0005-0000-0000-000017230000}"/>
    <cellStyle name="Porcentual 3" xfId="581" xr:uid="{00000000-0005-0000-0000-000018230000}"/>
    <cellStyle name="Porcentual 3 2" xfId="582" xr:uid="{00000000-0005-0000-0000-000019230000}"/>
    <cellStyle name="Porcentual 3 3" xfId="583" xr:uid="{00000000-0005-0000-0000-00001A230000}"/>
    <cellStyle name="Porcentual 4" xfId="584" xr:uid="{00000000-0005-0000-0000-00001B230000}"/>
    <cellStyle name="Porcentual 5" xfId="585" xr:uid="{00000000-0005-0000-0000-00001C230000}"/>
    <cellStyle name="Porcentual 6" xfId="586" xr:uid="{00000000-0005-0000-0000-00001D230000}"/>
    <cellStyle name="Porcentual 7" xfId="587" xr:uid="{00000000-0005-0000-0000-00001E230000}"/>
    <cellStyle name="Porcentual 7 2" xfId="588" xr:uid="{00000000-0005-0000-0000-00001F230000}"/>
    <cellStyle name="Porcentual 9" xfId="1712" xr:uid="{00000000-0005-0000-0000-000020230000}"/>
    <cellStyle name="Porcentual_AIU AMBIENTAL Y SISO AV 19 NUEVO v01" xfId="1748" xr:uid="{00000000-0005-0000-0000-000021230000}"/>
    <cellStyle name="Porcentual_CALCULO DEL AIU-2012" xfId="589" xr:uid="{00000000-0005-0000-0000-000022230000}"/>
    <cellStyle name="Punto0" xfId="9150" xr:uid="{00000000-0005-0000-0000-000023230000}"/>
    <cellStyle name="resaltado" xfId="9151" xr:uid="{00000000-0005-0000-0000-000024230000}"/>
    <cellStyle name="Salida 2" xfId="590" xr:uid="{00000000-0005-0000-0000-000025230000}"/>
    <cellStyle name="Salida 2 10" xfId="9152" xr:uid="{00000000-0005-0000-0000-000026230000}"/>
    <cellStyle name="Salida 2 10 2" xfId="9153" xr:uid="{00000000-0005-0000-0000-000027230000}"/>
    <cellStyle name="Salida 2 10 2 2" xfId="9154" xr:uid="{00000000-0005-0000-0000-000028230000}"/>
    <cellStyle name="Salida 2 10 2 2 2" xfId="9155" xr:uid="{00000000-0005-0000-0000-000029230000}"/>
    <cellStyle name="Salida 2 10 2 2 3" xfId="9156" xr:uid="{00000000-0005-0000-0000-00002A230000}"/>
    <cellStyle name="Salida 2 10 2 3" xfId="9157" xr:uid="{00000000-0005-0000-0000-00002B230000}"/>
    <cellStyle name="Salida 2 10 2 4" xfId="9158" xr:uid="{00000000-0005-0000-0000-00002C230000}"/>
    <cellStyle name="Salida 2 10 3" xfId="9159" xr:uid="{00000000-0005-0000-0000-00002D230000}"/>
    <cellStyle name="Salida 2 10 3 2" xfId="9160" xr:uid="{00000000-0005-0000-0000-00002E230000}"/>
    <cellStyle name="Salida 2 10 3 2 2" xfId="9161" xr:uid="{00000000-0005-0000-0000-00002F230000}"/>
    <cellStyle name="Salida 2 10 3 2 3" xfId="9162" xr:uid="{00000000-0005-0000-0000-000030230000}"/>
    <cellStyle name="Salida 2 10 3 3" xfId="9163" xr:uid="{00000000-0005-0000-0000-000031230000}"/>
    <cellStyle name="Salida 2 10 3 4" xfId="9164" xr:uid="{00000000-0005-0000-0000-000032230000}"/>
    <cellStyle name="Salida 2 10 4" xfId="9165" xr:uid="{00000000-0005-0000-0000-000033230000}"/>
    <cellStyle name="Salida 2 10 5" xfId="9166" xr:uid="{00000000-0005-0000-0000-000034230000}"/>
    <cellStyle name="Salida 2 10 6" xfId="9167" xr:uid="{00000000-0005-0000-0000-000035230000}"/>
    <cellStyle name="Salida 2 10 7" xfId="9168" xr:uid="{00000000-0005-0000-0000-000036230000}"/>
    <cellStyle name="Salida 2 10 8" xfId="9169" xr:uid="{00000000-0005-0000-0000-000037230000}"/>
    <cellStyle name="Salida 2 11" xfId="9170" xr:uid="{00000000-0005-0000-0000-000038230000}"/>
    <cellStyle name="Salida 2 11 2" xfId="9171" xr:uid="{00000000-0005-0000-0000-000039230000}"/>
    <cellStyle name="Salida 2 11 2 2" xfId="9172" xr:uid="{00000000-0005-0000-0000-00003A230000}"/>
    <cellStyle name="Salida 2 11 2 2 2" xfId="9173" xr:uid="{00000000-0005-0000-0000-00003B230000}"/>
    <cellStyle name="Salida 2 11 2 2 3" xfId="9174" xr:uid="{00000000-0005-0000-0000-00003C230000}"/>
    <cellStyle name="Salida 2 11 2 3" xfId="9175" xr:uid="{00000000-0005-0000-0000-00003D230000}"/>
    <cellStyle name="Salida 2 11 2 4" xfId="9176" xr:uid="{00000000-0005-0000-0000-00003E230000}"/>
    <cellStyle name="Salida 2 11 3" xfId="9177" xr:uid="{00000000-0005-0000-0000-00003F230000}"/>
    <cellStyle name="Salida 2 11 3 2" xfId="9178" xr:uid="{00000000-0005-0000-0000-000040230000}"/>
    <cellStyle name="Salida 2 11 3 2 2" xfId="9179" xr:uid="{00000000-0005-0000-0000-000041230000}"/>
    <cellStyle name="Salida 2 11 3 2 3" xfId="9180" xr:uid="{00000000-0005-0000-0000-000042230000}"/>
    <cellStyle name="Salida 2 11 3 3" xfId="9181" xr:uid="{00000000-0005-0000-0000-000043230000}"/>
    <cellStyle name="Salida 2 11 3 4" xfId="9182" xr:uid="{00000000-0005-0000-0000-000044230000}"/>
    <cellStyle name="Salida 2 11 4" xfId="9183" xr:uid="{00000000-0005-0000-0000-000045230000}"/>
    <cellStyle name="Salida 2 11 5" xfId="9184" xr:uid="{00000000-0005-0000-0000-000046230000}"/>
    <cellStyle name="Salida 2 11 6" xfId="9185" xr:uid="{00000000-0005-0000-0000-000047230000}"/>
    <cellStyle name="Salida 2 11 7" xfId="9186" xr:uid="{00000000-0005-0000-0000-000048230000}"/>
    <cellStyle name="Salida 2 11 8" xfId="9187" xr:uid="{00000000-0005-0000-0000-000049230000}"/>
    <cellStyle name="Salida 2 12" xfId="9188" xr:uid="{00000000-0005-0000-0000-00004A230000}"/>
    <cellStyle name="Salida 2 12 2" xfId="9189" xr:uid="{00000000-0005-0000-0000-00004B230000}"/>
    <cellStyle name="Salida 2 12 2 2" xfId="9190" xr:uid="{00000000-0005-0000-0000-00004C230000}"/>
    <cellStyle name="Salida 2 12 2 2 2" xfId="9191" xr:uid="{00000000-0005-0000-0000-00004D230000}"/>
    <cellStyle name="Salida 2 12 2 2 3" xfId="9192" xr:uid="{00000000-0005-0000-0000-00004E230000}"/>
    <cellStyle name="Salida 2 12 2 3" xfId="9193" xr:uid="{00000000-0005-0000-0000-00004F230000}"/>
    <cellStyle name="Salida 2 12 2 4" xfId="9194" xr:uid="{00000000-0005-0000-0000-000050230000}"/>
    <cellStyle name="Salida 2 12 3" xfId="9195" xr:uid="{00000000-0005-0000-0000-000051230000}"/>
    <cellStyle name="Salida 2 12 3 2" xfId="9196" xr:uid="{00000000-0005-0000-0000-000052230000}"/>
    <cellStyle name="Salida 2 12 3 2 2" xfId="9197" xr:uid="{00000000-0005-0000-0000-000053230000}"/>
    <cellStyle name="Salida 2 12 3 2 3" xfId="9198" xr:uid="{00000000-0005-0000-0000-000054230000}"/>
    <cellStyle name="Salida 2 12 3 3" xfId="9199" xr:uid="{00000000-0005-0000-0000-000055230000}"/>
    <cellStyle name="Salida 2 12 3 4" xfId="9200" xr:uid="{00000000-0005-0000-0000-000056230000}"/>
    <cellStyle name="Salida 2 12 4" xfId="9201" xr:uid="{00000000-0005-0000-0000-000057230000}"/>
    <cellStyle name="Salida 2 12 5" xfId="9202" xr:uid="{00000000-0005-0000-0000-000058230000}"/>
    <cellStyle name="Salida 2 12 6" xfId="9203" xr:uid="{00000000-0005-0000-0000-000059230000}"/>
    <cellStyle name="Salida 2 12 7" xfId="9204" xr:uid="{00000000-0005-0000-0000-00005A230000}"/>
    <cellStyle name="Salida 2 12 8" xfId="9205" xr:uid="{00000000-0005-0000-0000-00005B230000}"/>
    <cellStyle name="Salida 2 13" xfId="9206" xr:uid="{00000000-0005-0000-0000-00005C230000}"/>
    <cellStyle name="Salida 2 13 2" xfId="9207" xr:uid="{00000000-0005-0000-0000-00005D230000}"/>
    <cellStyle name="Salida 2 13 2 2" xfId="9208" xr:uid="{00000000-0005-0000-0000-00005E230000}"/>
    <cellStyle name="Salida 2 13 2 2 2" xfId="9209" xr:uid="{00000000-0005-0000-0000-00005F230000}"/>
    <cellStyle name="Salida 2 13 2 2 3" xfId="9210" xr:uid="{00000000-0005-0000-0000-000060230000}"/>
    <cellStyle name="Salida 2 13 2 3" xfId="9211" xr:uid="{00000000-0005-0000-0000-000061230000}"/>
    <cellStyle name="Salida 2 13 2 4" xfId="9212" xr:uid="{00000000-0005-0000-0000-000062230000}"/>
    <cellStyle name="Salida 2 13 3" xfId="9213" xr:uid="{00000000-0005-0000-0000-000063230000}"/>
    <cellStyle name="Salida 2 13 3 2" xfId="9214" xr:uid="{00000000-0005-0000-0000-000064230000}"/>
    <cellStyle name="Salida 2 13 3 2 2" xfId="9215" xr:uid="{00000000-0005-0000-0000-000065230000}"/>
    <cellStyle name="Salida 2 13 3 2 3" xfId="9216" xr:uid="{00000000-0005-0000-0000-000066230000}"/>
    <cellStyle name="Salida 2 13 3 3" xfId="9217" xr:uid="{00000000-0005-0000-0000-000067230000}"/>
    <cellStyle name="Salida 2 13 3 4" xfId="9218" xr:uid="{00000000-0005-0000-0000-000068230000}"/>
    <cellStyle name="Salida 2 13 4" xfId="9219" xr:uid="{00000000-0005-0000-0000-000069230000}"/>
    <cellStyle name="Salida 2 13 5" xfId="9220" xr:uid="{00000000-0005-0000-0000-00006A230000}"/>
    <cellStyle name="Salida 2 13 6" xfId="9221" xr:uid="{00000000-0005-0000-0000-00006B230000}"/>
    <cellStyle name="Salida 2 13 7" xfId="9222" xr:uid="{00000000-0005-0000-0000-00006C230000}"/>
    <cellStyle name="Salida 2 13 8" xfId="9223" xr:uid="{00000000-0005-0000-0000-00006D230000}"/>
    <cellStyle name="Salida 2 14" xfId="9224" xr:uid="{00000000-0005-0000-0000-00006E230000}"/>
    <cellStyle name="Salida 2 14 2" xfId="9225" xr:uid="{00000000-0005-0000-0000-00006F230000}"/>
    <cellStyle name="Salida 2 14 2 2" xfId="9226" xr:uid="{00000000-0005-0000-0000-000070230000}"/>
    <cellStyle name="Salida 2 14 2 2 2" xfId="9227" xr:uid="{00000000-0005-0000-0000-000071230000}"/>
    <cellStyle name="Salida 2 14 2 2 3" xfId="9228" xr:uid="{00000000-0005-0000-0000-000072230000}"/>
    <cellStyle name="Salida 2 14 2 3" xfId="9229" xr:uid="{00000000-0005-0000-0000-000073230000}"/>
    <cellStyle name="Salida 2 14 2 4" xfId="9230" xr:uid="{00000000-0005-0000-0000-000074230000}"/>
    <cellStyle name="Salida 2 14 3" xfId="9231" xr:uid="{00000000-0005-0000-0000-000075230000}"/>
    <cellStyle name="Salida 2 14 3 2" xfId="9232" xr:uid="{00000000-0005-0000-0000-000076230000}"/>
    <cellStyle name="Salida 2 14 3 2 2" xfId="9233" xr:uid="{00000000-0005-0000-0000-000077230000}"/>
    <cellStyle name="Salida 2 14 3 2 3" xfId="9234" xr:uid="{00000000-0005-0000-0000-000078230000}"/>
    <cellStyle name="Salida 2 14 3 3" xfId="9235" xr:uid="{00000000-0005-0000-0000-000079230000}"/>
    <cellStyle name="Salida 2 14 3 4" xfId="9236" xr:uid="{00000000-0005-0000-0000-00007A230000}"/>
    <cellStyle name="Salida 2 14 4" xfId="9237" xr:uid="{00000000-0005-0000-0000-00007B230000}"/>
    <cellStyle name="Salida 2 14 5" xfId="9238" xr:uid="{00000000-0005-0000-0000-00007C230000}"/>
    <cellStyle name="Salida 2 14 6" xfId="9239" xr:uid="{00000000-0005-0000-0000-00007D230000}"/>
    <cellStyle name="Salida 2 14 7" xfId="9240" xr:uid="{00000000-0005-0000-0000-00007E230000}"/>
    <cellStyle name="Salida 2 14 8" xfId="9241" xr:uid="{00000000-0005-0000-0000-00007F230000}"/>
    <cellStyle name="Salida 2 15" xfId="9242" xr:uid="{00000000-0005-0000-0000-000080230000}"/>
    <cellStyle name="Salida 2 15 2" xfId="9243" xr:uid="{00000000-0005-0000-0000-000081230000}"/>
    <cellStyle name="Salida 2 15 2 2" xfId="9244" xr:uid="{00000000-0005-0000-0000-000082230000}"/>
    <cellStyle name="Salida 2 15 2 2 2" xfId="9245" xr:uid="{00000000-0005-0000-0000-000083230000}"/>
    <cellStyle name="Salida 2 15 2 2 3" xfId="9246" xr:uid="{00000000-0005-0000-0000-000084230000}"/>
    <cellStyle name="Salida 2 15 2 3" xfId="9247" xr:uid="{00000000-0005-0000-0000-000085230000}"/>
    <cellStyle name="Salida 2 15 2 4" xfId="9248" xr:uid="{00000000-0005-0000-0000-000086230000}"/>
    <cellStyle name="Salida 2 15 3" xfId="9249" xr:uid="{00000000-0005-0000-0000-000087230000}"/>
    <cellStyle name="Salida 2 15 3 2" xfId="9250" xr:uid="{00000000-0005-0000-0000-000088230000}"/>
    <cellStyle name="Salida 2 15 3 2 2" xfId="9251" xr:uid="{00000000-0005-0000-0000-000089230000}"/>
    <cellStyle name="Salida 2 15 3 2 3" xfId="9252" xr:uid="{00000000-0005-0000-0000-00008A230000}"/>
    <cellStyle name="Salida 2 15 3 3" xfId="9253" xr:uid="{00000000-0005-0000-0000-00008B230000}"/>
    <cellStyle name="Salida 2 15 3 4" xfId="9254" xr:uid="{00000000-0005-0000-0000-00008C230000}"/>
    <cellStyle name="Salida 2 15 4" xfId="9255" xr:uid="{00000000-0005-0000-0000-00008D230000}"/>
    <cellStyle name="Salida 2 15 5" xfId="9256" xr:uid="{00000000-0005-0000-0000-00008E230000}"/>
    <cellStyle name="Salida 2 15 6" xfId="9257" xr:uid="{00000000-0005-0000-0000-00008F230000}"/>
    <cellStyle name="Salida 2 15 7" xfId="9258" xr:uid="{00000000-0005-0000-0000-000090230000}"/>
    <cellStyle name="Salida 2 15 8" xfId="9259" xr:uid="{00000000-0005-0000-0000-000091230000}"/>
    <cellStyle name="Salida 2 16" xfId="9260" xr:uid="{00000000-0005-0000-0000-000092230000}"/>
    <cellStyle name="Salida 2 16 2" xfId="9261" xr:uid="{00000000-0005-0000-0000-000093230000}"/>
    <cellStyle name="Salida 2 16 2 2" xfId="9262" xr:uid="{00000000-0005-0000-0000-000094230000}"/>
    <cellStyle name="Salida 2 16 2 2 2" xfId="9263" xr:uid="{00000000-0005-0000-0000-000095230000}"/>
    <cellStyle name="Salida 2 16 2 2 3" xfId="9264" xr:uid="{00000000-0005-0000-0000-000096230000}"/>
    <cellStyle name="Salida 2 16 2 3" xfId="9265" xr:uid="{00000000-0005-0000-0000-000097230000}"/>
    <cellStyle name="Salida 2 16 2 4" xfId="9266" xr:uid="{00000000-0005-0000-0000-000098230000}"/>
    <cellStyle name="Salida 2 16 3" xfId="9267" xr:uid="{00000000-0005-0000-0000-000099230000}"/>
    <cellStyle name="Salida 2 16 3 2" xfId="9268" xr:uid="{00000000-0005-0000-0000-00009A230000}"/>
    <cellStyle name="Salida 2 16 3 2 2" xfId="9269" xr:uid="{00000000-0005-0000-0000-00009B230000}"/>
    <cellStyle name="Salida 2 16 3 2 3" xfId="9270" xr:uid="{00000000-0005-0000-0000-00009C230000}"/>
    <cellStyle name="Salida 2 16 3 3" xfId="9271" xr:uid="{00000000-0005-0000-0000-00009D230000}"/>
    <cellStyle name="Salida 2 16 3 4" xfId="9272" xr:uid="{00000000-0005-0000-0000-00009E230000}"/>
    <cellStyle name="Salida 2 16 4" xfId="9273" xr:uid="{00000000-0005-0000-0000-00009F230000}"/>
    <cellStyle name="Salida 2 16 5" xfId="9274" xr:uid="{00000000-0005-0000-0000-0000A0230000}"/>
    <cellStyle name="Salida 2 16 6" xfId="9275" xr:uid="{00000000-0005-0000-0000-0000A1230000}"/>
    <cellStyle name="Salida 2 16 7" xfId="9276" xr:uid="{00000000-0005-0000-0000-0000A2230000}"/>
    <cellStyle name="Salida 2 16 8" xfId="9277" xr:uid="{00000000-0005-0000-0000-0000A3230000}"/>
    <cellStyle name="Salida 2 17" xfId="9278" xr:uid="{00000000-0005-0000-0000-0000A4230000}"/>
    <cellStyle name="Salida 2 17 2" xfId="9279" xr:uid="{00000000-0005-0000-0000-0000A5230000}"/>
    <cellStyle name="Salida 2 17 2 2" xfId="9280" xr:uid="{00000000-0005-0000-0000-0000A6230000}"/>
    <cellStyle name="Salida 2 17 2 2 2" xfId="9281" xr:uid="{00000000-0005-0000-0000-0000A7230000}"/>
    <cellStyle name="Salida 2 17 2 2 3" xfId="9282" xr:uid="{00000000-0005-0000-0000-0000A8230000}"/>
    <cellStyle name="Salida 2 17 2 3" xfId="9283" xr:uid="{00000000-0005-0000-0000-0000A9230000}"/>
    <cellStyle name="Salida 2 17 2 4" xfId="9284" xr:uid="{00000000-0005-0000-0000-0000AA230000}"/>
    <cellStyle name="Salida 2 17 3" xfId="9285" xr:uid="{00000000-0005-0000-0000-0000AB230000}"/>
    <cellStyle name="Salida 2 17 3 2" xfId="9286" xr:uid="{00000000-0005-0000-0000-0000AC230000}"/>
    <cellStyle name="Salida 2 17 3 2 2" xfId="9287" xr:uid="{00000000-0005-0000-0000-0000AD230000}"/>
    <cellStyle name="Salida 2 17 3 2 3" xfId="9288" xr:uid="{00000000-0005-0000-0000-0000AE230000}"/>
    <cellStyle name="Salida 2 17 3 3" xfId="9289" xr:uid="{00000000-0005-0000-0000-0000AF230000}"/>
    <cellStyle name="Salida 2 17 3 4" xfId="9290" xr:uid="{00000000-0005-0000-0000-0000B0230000}"/>
    <cellStyle name="Salida 2 17 4" xfId="9291" xr:uid="{00000000-0005-0000-0000-0000B1230000}"/>
    <cellStyle name="Salida 2 17 5" xfId="9292" xr:uid="{00000000-0005-0000-0000-0000B2230000}"/>
    <cellStyle name="Salida 2 17 6" xfId="9293" xr:uid="{00000000-0005-0000-0000-0000B3230000}"/>
    <cellStyle name="Salida 2 17 7" xfId="9294" xr:uid="{00000000-0005-0000-0000-0000B4230000}"/>
    <cellStyle name="Salida 2 17 8" xfId="9295" xr:uid="{00000000-0005-0000-0000-0000B5230000}"/>
    <cellStyle name="Salida 2 18" xfId="9296" xr:uid="{00000000-0005-0000-0000-0000B6230000}"/>
    <cellStyle name="Salida 2 18 2" xfId="9297" xr:uid="{00000000-0005-0000-0000-0000B7230000}"/>
    <cellStyle name="Salida 2 18 2 2" xfId="9298" xr:uid="{00000000-0005-0000-0000-0000B8230000}"/>
    <cellStyle name="Salida 2 18 2 3" xfId="9299" xr:uid="{00000000-0005-0000-0000-0000B9230000}"/>
    <cellStyle name="Salida 2 18 3" xfId="9300" xr:uid="{00000000-0005-0000-0000-0000BA230000}"/>
    <cellStyle name="Salida 2 18 4" xfId="9301" xr:uid="{00000000-0005-0000-0000-0000BB230000}"/>
    <cellStyle name="Salida 2 19" xfId="9302" xr:uid="{00000000-0005-0000-0000-0000BC230000}"/>
    <cellStyle name="Salida 2 19 2" xfId="9303" xr:uid="{00000000-0005-0000-0000-0000BD230000}"/>
    <cellStyle name="Salida 2 19 2 2" xfId="9304" xr:uid="{00000000-0005-0000-0000-0000BE230000}"/>
    <cellStyle name="Salida 2 19 2 3" xfId="9305" xr:uid="{00000000-0005-0000-0000-0000BF230000}"/>
    <cellStyle name="Salida 2 19 3" xfId="9306" xr:uid="{00000000-0005-0000-0000-0000C0230000}"/>
    <cellStyle name="Salida 2 19 4" xfId="9307" xr:uid="{00000000-0005-0000-0000-0000C1230000}"/>
    <cellStyle name="Salida 2 2" xfId="591" xr:uid="{00000000-0005-0000-0000-0000C2230000}"/>
    <cellStyle name="Salida 2 2 10" xfId="9308" xr:uid="{00000000-0005-0000-0000-0000C3230000}"/>
    <cellStyle name="Salida 2 2 10 2" xfId="9309" xr:uid="{00000000-0005-0000-0000-0000C4230000}"/>
    <cellStyle name="Salida 2 2 10 2 2" xfId="9310" xr:uid="{00000000-0005-0000-0000-0000C5230000}"/>
    <cellStyle name="Salida 2 2 10 2 2 2" xfId="9311" xr:uid="{00000000-0005-0000-0000-0000C6230000}"/>
    <cellStyle name="Salida 2 2 10 2 2 3" xfId="9312" xr:uid="{00000000-0005-0000-0000-0000C7230000}"/>
    <cellStyle name="Salida 2 2 10 2 3" xfId="9313" xr:uid="{00000000-0005-0000-0000-0000C8230000}"/>
    <cellStyle name="Salida 2 2 10 2 4" xfId="9314" xr:uid="{00000000-0005-0000-0000-0000C9230000}"/>
    <cellStyle name="Salida 2 2 10 3" xfId="9315" xr:uid="{00000000-0005-0000-0000-0000CA230000}"/>
    <cellStyle name="Salida 2 2 10 3 2" xfId="9316" xr:uid="{00000000-0005-0000-0000-0000CB230000}"/>
    <cellStyle name="Salida 2 2 10 3 2 2" xfId="9317" xr:uid="{00000000-0005-0000-0000-0000CC230000}"/>
    <cellStyle name="Salida 2 2 10 3 2 3" xfId="9318" xr:uid="{00000000-0005-0000-0000-0000CD230000}"/>
    <cellStyle name="Salida 2 2 10 3 3" xfId="9319" xr:uid="{00000000-0005-0000-0000-0000CE230000}"/>
    <cellStyle name="Salida 2 2 10 3 4" xfId="9320" xr:uid="{00000000-0005-0000-0000-0000CF230000}"/>
    <cellStyle name="Salida 2 2 10 4" xfId="9321" xr:uid="{00000000-0005-0000-0000-0000D0230000}"/>
    <cellStyle name="Salida 2 2 10 5" xfId="9322" xr:uid="{00000000-0005-0000-0000-0000D1230000}"/>
    <cellStyle name="Salida 2 2 10 6" xfId="9323" xr:uid="{00000000-0005-0000-0000-0000D2230000}"/>
    <cellStyle name="Salida 2 2 10 7" xfId="9324" xr:uid="{00000000-0005-0000-0000-0000D3230000}"/>
    <cellStyle name="Salida 2 2 10 8" xfId="9325" xr:uid="{00000000-0005-0000-0000-0000D4230000}"/>
    <cellStyle name="Salida 2 2 11" xfId="9326" xr:uid="{00000000-0005-0000-0000-0000D5230000}"/>
    <cellStyle name="Salida 2 2 11 2" xfId="9327" xr:uid="{00000000-0005-0000-0000-0000D6230000}"/>
    <cellStyle name="Salida 2 2 11 2 2" xfId="9328" xr:uid="{00000000-0005-0000-0000-0000D7230000}"/>
    <cellStyle name="Salida 2 2 11 2 2 2" xfId="9329" xr:uid="{00000000-0005-0000-0000-0000D8230000}"/>
    <cellStyle name="Salida 2 2 11 2 2 3" xfId="9330" xr:uid="{00000000-0005-0000-0000-0000D9230000}"/>
    <cellStyle name="Salida 2 2 11 2 3" xfId="9331" xr:uid="{00000000-0005-0000-0000-0000DA230000}"/>
    <cellStyle name="Salida 2 2 11 2 4" xfId="9332" xr:uid="{00000000-0005-0000-0000-0000DB230000}"/>
    <cellStyle name="Salida 2 2 11 3" xfId="9333" xr:uid="{00000000-0005-0000-0000-0000DC230000}"/>
    <cellStyle name="Salida 2 2 11 3 2" xfId="9334" xr:uid="{00000000-0005-0000-0000-0000DD230000}"/>
    <cellStyle name="Salida 2 2 11 3 2 2" xfId="9335" xr:uid="{00000000-0005-0000-0000-0000DE230000}"/>
    <cellStyle name="Salida 2 2 11 3 2 3" xfId="9336" xr:uid="{00000000-0005-0000-0000-0000DF230000}"/>
    <cellStyle name="Salida 2 2 11 3 3" xfId="9337" xr:uid="{00000000-0005-0000-0000-0000E0230000}"/>
    <cellStyle name="Salida 2 2 11 3 4" xfId="9338" xr:uid="{00000000-0005-0000-0000-0000E1230000}"/>
    <cellStyle name="Salida 2 2 11 4" xfId="9339" xr:uid="{00000000-0005-0000-0000-0000E2230000}"/>
    <cellStyle name="Salida 2 2 11 5" xfId="9340" xr:uid="{00000000-0005-0000-0000-0000E3230000}"/>
    <cellStyle name="Salida 2 2 11 6" xfId="9341" xr:uid="{00000000-0005-0000-0000-0000E4230000}"/>
    <cellStyle name="Salida 2 2 11 7" xfId="9342" xr:uid="{00000000-0005-0000-0000-0000E5230000}"/>
    <cellStyle name="Salida 2 2 11 8" xfId="9343" xr:uid="{00000000-0005-0000-0000-0000E6230000}"/>
    <cellStyle name="Salida 2 2 12" xfId="9344" xr:uid="{00000000-0005-0000-0000-0000E7230000}"/>
    <cellStyle name="Salida 2 2 12 2" xfId="9345" xr:uid="{00000000-0005-0000-0000-0000E8230000}"/>
    <cellStyle name="Salida 2 2 12 2 2" xfId="9346" xr:uid="{00000000-0005-0000-0000-0000E9230000}"/>
    <cellStyle name="Salida 2 2 12 2 2 2" xfId="9347" xr:uid="{00000000-0005-0000-0000-0000EA230000}"/>
    <cellStyle name="Salida 2 2 12 2 2 3" xfId="9348" xr:uid="{00000000-0005-0000-0000-0000EB230000}"/>
    <cellStyle name="Salida 2 2 12 2 3" xfId="9349" xr:uid="{00000000-0005-0000-0000-0000EC230000}"/>
    <cellStyle name="Salida 2 2 12 2 4" xfId="9350" xr:uid="{00000000-0005-0000-0000-0000ED230000}"/>
    <cellStyle name="Salida 2 2 12 3" xfId="9351" xr:uid="{00000000-0005-0000-0000-0000EE230000}"/>
    <cellStyle name="Salida 2 2 12 3 2" xfId="9352" xr:uid="{00000000-0005-0000-0000-0000EF230000}"/>
    <cellStyle name="Salida 2 2 12 3 2 2" xfId="9353" xr:uid="{00000000-0005-0000-0000-0000F0230000}"/>
    <cellStyle name="Salida 2 2 12 3 2 3" xfId="9354" xr:uid="{00000000-0005-0000-0000-0000F1230000}"/>
    <cellStyle name="Salida 2 2 12 3 3" xfId="9355" xr:uid="{00000000-0005-0000-0000-0000F2230000}"/>
    <cellStyle name="Salida 2 2 12 3 4" xfId="9356" xr:uid="{00000000-0005-0000-0000-0000F3230000}"/>
    <cellStyle name="Salida 2 2 12 4" xfId="9357" xr:uid="{00000000-0005-0000-0000-0000F4230000}"/>
    <cellStyle name="Salida 2 2 12 5" xfId="9358" xr:uid="{00000000-0005-0000-0000-0000F5230000}"/>
    <cellStyle name="Salida 2 2 12 6" xfId="9359" xr:uid="{00000000-0005-0000-0000-0000F6230000}"/>
    <cellStyle name="Salida 2 2 12 7" xfId="9360" xr:uid="{00000000-0005-0000-0000-0000F7230000}"/>
    <cellStyle name="Salida 2 2 12 8" xfId="9361" xr:uid="{00000000-0005-0000-0000-0000F8230000}"/>
    <cellStyle name="Salida 2 2 13" xfId="9362" xr:uid="{00000000-0005-0000-0000-0000F9230000}"/>
    <cellStyle name="Salida 2 2 13 2" xfId="9363" xr:uid="{00000000-0005-0000-0000-0000FA230000}"/>
    <cellStyle name="Salida 2 2 13 2 2" xfId="9364" xr:uid="{00000000-0005-0000-0000-0000FB230000}"/>
    <cellStyle name="Salida 2 2 13 2 2 2" xfId="9365" xr:uid="{00000000-0005-0000-0000-0000FC230000}"/>
    <cellStyle name="Salida 2 2 13 2 2 3" xfId="9366" xr:uid="{00000000-0005-0000-0000-0000FD230000}"/>
    <cellStyle name="Salida 2 2 13 2 3" xfId="9367" xr:uid="{00000000-0005-0000-0000-0000FE230000}"/>
    <cellStyle name="Salida 2 2 13 2 4" xfId="9368" xr:uid="{00000000-0005-0000-0000-0000FF230000}"/>
    <cellStyle name="Salida 2 2 13 3" xfId="9369" xr:uid="{00000000-0005-0000-0000-000000240000}"/>
    <cellStyle name="Salida 2 2 13 3 2" xfId="9370" xr:uid="{00000000-0005-0000-0000-000001240000}"/>
    <cellStyle name="Salida 2 2 13 3 2 2" xfId="9371" xr:uid="{00000000-0005-0000-0000-000002240000}"/>
    <cellStyle name="Salida 2 2 13 3 2 3" xfId="9372" xr:uid="{00000000-0005-0000-0000-000003240000}"/>
    <cellStyle name="Salida 2 2 13 3 3" xfId="9373" xr:uid="{00000000-0005-0000-0000-000004240000}"/>
    <cellStyle name="Salida 2 2 13 3 4" xfId="9374" xr:uid="{00000000-0005-0000-0000-000005240000}"/>
    <cellStyle name="Salida 2 2 13 4" xfId="9375" xr:uid="{00000000-0005-0000-0000-000006240000}"/>
    <cellStyle name="Salida 2 2 13 5" xfId="9376" xr:uid="{00000000-0005-0000-0000-000007240000}"/>
    <cellStyle name="Salida 2 2 13 6" xfId="9377" xr:uid="{00000000-0005-0000-0000-000008240000}"/>
    <cellStyle name="Salida 2 2 13 7" xfId="9378" xr:uid="{00000000-0005-0000-0000-000009240000}"/>
    <cellStyle name="Salida 2 2 13 8" xfId="9379" xr:uid="{00000000-0005-0000-0000-00000A240000}"/>
    <cellStyle name="Salida 2 2 14" xfId="9380" xr:uid="{00000000-0005-0000-0000-00000B240000}"/>
    <cellStyle name="Salida 2 2 14 2" xfId="9381" xr:uid="{00000000-0005-0000-0000-00000C240000}"/>
    <cellStyle name="Salida 2 2 14 2 2" xfId="9382" xr:uid="{00000000-0005-0000-0000-00000D240000}"/>
    <cellStyle name="Salida 2 2 14 2 2 2" xfId="9383" xr:uid="{00000000-0005-0000-0000-00000E240000}"/>
    <cellStyle name="Salida 2 2 14 2 2 3" xfId="9384" xr:uid="{00000000-0005-0000-0000-00000F240000}"/>
    <cellStyle name="Salida 2 2 14 2 3" xfId="9385" xr:uid="{00000000-0005-0000-0000-000010240000}"/>
    <cellStyle name="Salida 2 2 14 2 4" xfId="9386" xr:uid="{00000000-0005-0000-0000-000011240000}"/>
    <cellStyle name="Salida 2 2 14 3" xfId="9387" xr:uid="{00000000-0005-0000-0000-000012240000}"/>
    <cellStyle name="Salida 2 2 14 3 2" xfId="9388" xr:uid="{00000000-0005-0000-0000-000013240000}"/>
    <cellStyle name="Salida 2 2 14 3 2 2" xfId="9389" xr:uid="{00000000-0005-0000-0000-000014240000}"/>
    <cellStyle name="Salida 2 2 14 3 2 3" xfId="9390" xr:uid="{00000000-0005-0000-0000-000015240000}"/>
    <cellStyle name="Salida 2 2 14 3 3" xfId="9391" xr:uid="{00000000-0005-0000-0000-000016240000}"/>
    <cellStyle name="Salida 2 2 14 3 4" xfId="9392" xr:uid="{00000000-0005-0000-0000-000017240000}"/>
    <cellStyle name="Salida 2 2 14 4" xfId="9393" xr:uid="{00000000-0005-0000-0000-000018240000}"/>
    <cellStyle name="Salida 2 2 14 5" xfId="9394" xr:uid="{00000000-0005-0000-0000-000019240000}"/>
    <cellStyle name="Salida 2 2 14 6" xfId="9395" xr:uid="{00000000-0005-0000-0000-00001A240000}"/>
    <cellStyle name="Salida 2 2 14 7" xfId="9396" xr:uid="{00000000-0005-0000-0000-00001B240000}"/>
    <cellStyle name="Salida 2 2 14 8" xfId="9397" xr:uid="{00000000-0005-0000-0000-00001C240000}"/>
    <cellStyle name="Salida 2 2 15" xfId="9398" xr:uid="{00000000-0005-0000-0000-00001D240000}"/>
    <cellStyle name="Salida 2 2 15 2" xfId="9399" xr:uid="{00000000-0005-0000-0000-00001E240000}"/>
    <cellStyle name="Salida 2 2 15 2 2" xfId="9400" xr:uid="{00000000-0005-0000-0000-00001F240000}"/>
    <cellStyle name="Salida 2 2 15 2 2 2" xfId="9401" xr:uid="{00000000-0005-0000-0000-000020240000}"/>
    <cellStyle name="Salida 2 2 15 2 2 3" xfId="9402" xr:uid="{00000000-0005-0000-0000-000021240000}"/>
    <cellStyle name="Salida 2 2 15 2 3" xfId="9403" xr:uid="{00000000-0005-0000-0000-000022240000}"/>
    <cellStyle name="Salida 2 2 15 2 4" xfId="9404" xr:uid="{00000000-0005-0000-0000-000023240000}"/>
    <cellStyle name="Salida 2 2 15 3" xfId="9405" xr:uid="{00000000-0005-0000-0000-000024240000}"/>
    <cellStyle name="Salida 2 2 15 3 2" xfId="9406" xr:uid="{00000000-0005-0000-0000-000025240000}"/>
    <cellStyle name="Salida 2 2 15 3 2 2" xfId="9407" xr:uid="{00000000-0005-0000-0000-000026240000}"/>
    <cellStyle name="Salida 2 2 15 3 2 3" xfId="9408" xr:uid="{00000000-0005-0000-0000-000027240000}"/>
    <cellStyle name="Salida 2 2 15 3 3" xfId="9409" xr:uid="{00000000-0005-0000-0000-000028240000}"/>
    <cellStyle name="Salida 2 2 15 3 4" xfId="9410" xr:uid="{00000000-0005-0000-0000-000029240000}"/>
    <cellStyle name="Salida 2 2 15 4" xfId="9411" xr:uid="{00000000-0005-0000-0000-00002A240000}"/>
    <cellStyle name="Salida 2 2 15 5" xfId="9412" xr:uid="{00000000-0005-0000-0000-00002B240000}"/>
    <cellStyle name="Salida 2 2 15 6" xfId="9413" xr:uid="{00000000-0005-0000-0000-00002C240000}"/>
    <cellStyle name="Salida 2 2 15 7" xfId="9414" xr:uid="{00000000-0005-0000-0000-00002D240000}"/>
    <cellStyle name="Salida 2 2 15 8" xfId="9415" xr:uid="{00000000-0005-0000-0000-00002E240000}"/>
    <cellStyle name="Salida 2 2 16" xfId="9416" xr:uid="{00000000-0005-0000-0000-00002F240000}"/>
    <cellStyle name="Salida 2 2 16 2" xfId="9417" xr:uid="{00000000-0005-0000-0000-000030240000}"/>
    <cellStyle name="Salida 2 2 16 2 2" xfId="9418" xr:uid="{00000000-0005-0000-0000-000031240000}"/>
    <cellStyle name="Salida 2 2 16 2 2 2" xfId="9419" xr:uid="{00000000-0005-0000-0000-000032240000}"/>
    <cellStyle name="Salida 2 2 16 2 2 3" xfId="9420" xr:uid="{00000000-0005-0000-0000-000033240000}"/>
    <cellStyle name="Salida 2 2 16 2 3" xfId="9421" xr:uid="{00000000-0005-0000-0000-000034240000}"/>
    <cellStyle name="Salida 2 2 16 2 4" xfId="9422" xr:uid="{00000000-0005-0000-0000-000035240000}"/>
    <cellStyle name="Salida 2 2 16 3" xfId="9423" xr:uid="{00000000-0005-0000-0000-000036240000}"/>
    <cellStyle name="Salida 2 2 16 3 2" xfId="9424" xr:uid="{00000000-0005-0000-0000-000037240000}"/>
    <cellStyle name="Salida 2 2 16 3 2 2" xfId="9425" xr:uid="{00000000-0005-0000-0000-000038240000}"/>
    <cellStyle name="Salida 2 2 16 3 2 3" xfId="9426" xr:uid="{00000000-0005-0000-0000-000039240000}"/>
    <cellStyle name="Salida 2 2 16 3 3" xfId="9427" xr:uid="{00000000-0005-0000-0000-00003A240000}"/>
    <cellStyle name="Salida 2 2 16 3 4" xfId="9428" xr:uid="{00000000-0005-0000-0000-00003B240000}"/>
    <cellStyle name="Salida 2 2 16 4" xfId="9429" xr:uid="{00000000-0005-0000-0000-00003C240000}"/>
    <cellStyle name="Salida 2 2 16 5" xfId="9430" xr:uid="{00000000-0005-0000-0000-00003D240000}"/>
    <cellStyle name="Salida 2 2 16 6" xfId="9431" xr:uid="{00000000-0005-0000-0000-00003E240000}"/>
    <cellStyle name="Salida 2 2 16 7" xfId="9432" xr:uid="{00000000-0005-0000-0000-00003F240000}"/>
    <cellStyle name="Salida 2 2 16 8" xfId="9433" xr:uid="{00000000-0005-0000-0000-000040240000}"/>
    <cellStyle name="Salida 2 2 17" xfId="9434" xr:uid="{00000000-0005-0000-0000-000041240000}"/>
    <cellStyle name="Salida 2 2 17 2" xfId="9435" xr:uid="{00000000-0005-0000-0000-000042240000}"/>
    <cellStyle name="Salida 2 2 17 2 2" xfId="9436" xr:uid="{00000000-0005-0000-0000-000043240000}"/>
    <cellStyle name="Salida 2 2 17 2 3" xfId="9437" xr:uid="{00000000-0005-0000-0000-000044240000}"/>
    <cellStyle name="Salida 2 2 17 3" xfId="9438" xr:uid="{00000000-0005-0000-0000-000045240000}"/>
    <cellStyle name="Salida 2 2 17 4" xfId="9439" xr:uid="{00000000-0005-0000-0000-000046240000}"/>
    <cellStyle name="Salida 2 2 18" xfId="9440" xr:uid="{00000000-0005-0000-0000-000047240000}"/>
    <cellStyle name="Salida 2 2 18 2" xfId="9441" xr:uid="{00000000-0005-0000-0000-000048240000}"/>
    <cellStyle name="Salida 2 2 18 2 2" xfId="9442" xr:uid="{00000000-0005-0000-0000-000049240000}"/>
    <cellStyle name="Salida 2 2 18 2 3" xfId="9443" xr:uid="{00000000-0005-0000-0000-00004A240000}"/>
    <cellStyle name="Salida 2 2 18 3" xfId="9444" xr:uid="{00000000-0005-0000-0000-00004B240000}"/>
    <cellStyle name="Salida 2 2 18 4" xfId="9445" xr:uid="{00000000-0005-0000-0000-00004C240000}"/>
    <cellStyle name="Salida 2 2 19" xfId="9446" xr:uid="{00000000-0005-0000-0000-00004D240000}"/>
    <cellStyle name="Salida 2 2 19 2" xfId="9447" xr:uid="{00000000-0005-0000-0000-00004E240000}"/>
    <cellStyle name="Salida 2 2 19 3" xfId="9448" xr:uid="{00000000-0005-0000-0000-00004F240000}"/>
    <cellStyle name="Salida 2 2 2" xfId="592" xr:uid="{00000000-0005-0000-0000-000050240000}"/>
    <cellStyle name="Salida 2 2 2 2" xfId="593" xr:uid="{00000000-0005-0000-0000-000051240000}"/>
    <cellStyle name="Salida 2 2 2 2 2" xfId="9449" xr:uid="{00000000-0005-0000-0000-000052240000}"/>
    <cellStyle name="Salida 2 2 2 2 2 2" xfId="9450" xr:uid="{00000000-0005-0000-0000-000053240000}"/>
    <cellStyle name="Salida 2 2 2 2 2 2 2" xfId="9451" xr:uid="{00000000-0005-0000-0000-000054240000}"/>
    <cellStyle name="Salida 2 2 2 2 2 2 3" xfId="9452" xr:uid="{00000000-0005-0000-0000-000055240000}"/>
    <cellStyle name="Salida 2 2 2 2 2 3" xfId="9453" xr:uid="{00000000-0005-0000-0000-000056240000}"/>
    <cellStyle name="Salida 2 2 2 2 2 4" xfId="9454" xr:uid="{00000000-0005-0000-0000-000057240000}"/>
    <cellStyle name="Salida 2 2 2 2 3" xfId="9455" xr:uid="{00000000-0005-0000-0000-000058240000}"/>
    <cellStyle name="Salida 2 2 2 2 3 2" xfId="9456" xr:uid="{00000000-0005-0000-0000-000059240000}"/>
    <cellStyle name="Salida 2 2 2 2 3 2 2" xfId="9457" xr:uid="{00000000-0005-0000-0000-00005A240000}"/>
    <cellStyle name="Salida 2 2 2 2 3 2 3" xfId="9458" xr:uid="{00000000-0005-0000-0000-00005B240000}"/>
    <cellStyle name="Salida 2 2 2 2 3 3" xfId="9459" xr:uid="{00000000-0005-0000-0000-00005C240000}"/>
    <cellStyle name="Salida 2 2 2 2 3 4" xfId="9460" xr:uid="{00000000-0005-0000-0000-00005D240000}"/>
    <cellStyle name="Salida 2 2 2 2 4" xfId="9461" xr:uid="{00000000-0005-0000-0000-00005E240000}"/>
    <cellStyle name="Salida 2 2 2 2 4 2" xfId="9462" xr:uid="{00000000-0005-0000-0000-00005F240000}"/>
    <cellStyle name="Salida 2 2 2 2 4 3" xfId="9463" xr:uid="{00000000-0005-0000-0000-000060240000}"/>
    <cellStyle name="Salida 2 2 2 2 5" xfId="9464" xr:uid="{00000000-0005-0000-0000-000061240000}"/>
    <cellStyle name="Salida 2 2 2 2 5 2" xfId="9465" xr:uid="{00000000-0005-0000-0000-000062240000}"/>
    <cellStyle name="Salida 2 2 2 2 5 3" xfId="9466" xr:uid="{00000000-0005-0000-0000-000063240000}"/>
    <cellStyle name="Salida 2 2 2 2 6" xfId="9467" xr:uid="{00000000-0005-0000-0000-000064240000}"/>
    <cellStyle name="Salida 2 2 2 2 7" xfId="9468" xr:uid="{00000000-0005-0000-0000-000065240000}"/>
    <cellStyle name="Salida 2 2 2 3" xfId="9469" xr:uid="{00000000-0005-0000-0000-000066240000}"/>
    <cellStyle name="Salida 2 2 2 3 2" xfId="9470" xr:uid="{00000000-0005-0000-0000-000067240000}"/>
    <cellStyle name="Salida 2 2 2 3 2 2" xfId="9471" xr:uid="{00000000-0005-0000-0000-000068240000}"/>
    <cellStyle name="Salida 2 2 2 3 2 3" xfId="9472" xr:uid="{00000000-0005-0000-0000-000069240000}"/>
    <cellStyle name="Salida 2 2 2 3 3" xfId="9473" xr:uid="{00000000-0005-0000-0000-00006A240000}"/>
    <cellStyle name="Salida 2 2 2 3 4" xfId="9474" xr:uid="{00000000-0005-0000-0000-00006B240000}"/>
    <cellStyle name="Salida 2 2 2 4" xfId="9475" xr:uid="{00000000-0005-0000-0000-00006C240000}"/>
    <cellStyle name="Salida 2 2 2 4 2" xfId="9476" xr:uid="{00000000-0005-0000-0000-00006D240000}"/>
    <cellStyle name="Salida 2 2 2 4 2 2" xfId="9477" xr:uid="{00000000-0005-0000-0000-00006E240000}"/>
    <cellStyle name="Salida 2 2 2 4 2 3" xfId="9478" xr:uid="{00000000-0005-0000-0000-00006F240000}"/>
    <cellStyle name="Salida 2 2 2 4 3" xfId="9479" xr:uid="{00000000-0005-0000-0000-000070240000}"/>
    <cellStyle name="Salida 2 2 2 4 4" xfId="9480" xr:uid="{00000000-0005-0000-0000-000071240000}"/>
    <cellStyle name="Salida 2 2 2 5" xfId="9481" xr:uid="{00000000-0005-0000-0000-000072240000}"/>
    <cellStyle name="Salida 2 2 2 5 2" xfId="9482" xr:uid="{00000000-0005-0000-0000-000073240000}"/>
    <cellStyle name="Salida 2 2 2 5 3" xfId="9483" xr:uid="{00000000-0005-0000-0000-000074240000}"/>
    <cellStyle name="Salida 2 2 2 6" xfId="9484" xr:uid="{00000000-0005-0000-0000-000075240000}"/>
    <cellStyle name="Salida 2 2 2 7" xfId="9485" xr:uid="{00000000-0005-0000-0000-000076240000}"/>
    <cellStyle name="Salida 2 2 2 8" xfId="9486" xr:uid="{00000000-0005-0000-0000-000077240000}"/>
    <cellStyle name="Salida 2 2 2 9" xfId="9487" xr:uid="{00000000-0005-0000-0000-000078240000}"/>
    <cellStyle name="Salida 2 2 20" xfId="9488" xr:uid="{00000000-0005-0000-0000-000079240000}"/>
    <cellStyle name="Salida 2 2 21" xfId="9489" xr:uid="{00000000-0005-0000-0000-00007A240000}"/>
    <cellStyle name="Salida 2 2 22" xfId="9490" xr:uid="{00000000-0005-0000-0000-00007B240000}"/>
    <cellStyle name="Salida 2 2 23" xfId="9491" xr:uid="{00000000-0005-0000-0000-00007C240000}"/>
    <cellStyle name="Salida 2 2 3" xfId="594" xr:uid="{00000000-0005-0000-0000-00007D240000}"/>
    <cellStyle name="Salida 2 2 3 2" xfId="9492" xr:uid="{00000000-0005-0000-0000-00007E240000}"/>
    <cellStyle name="Salida 2 2 3 2 2" xfId="9493" xr:uid="{00000000-0005-0000-0000-00007F240000}"/>
    <cellStyle name="Salida 2 2 3 2 2 2" xfId="9494" xr:uid="{00000000-0005-0000-0000-000080240000}"/>
    <cellStyle name="Salida 2 2 3 2 2 3" xfId="9495" xr:uid="{00000000-0005-0000-0000-000081240000}"/>
    <cellStyle name="Salida 2 2 3 2 3" xfId="9496" xr:uid="{00000000-0005-0000-0000-000082240000}"/>
    <cellStyle name="Salida 2 2 3 2 4" xfId="9497" xr:uid="{00000000-0005-0000-0000-000083240000}"/>
    <cellStyle name="Salida 2 2 3 3" xfId="9498" xr:uid="{00000000-0005-0000-0000-000084240000}"/>
    <cellStyle name="Salida 2 2 3 3 2" xfId="9499" xr:uid="{00000000-0005-0000-0000-000085240000}"/>
    <cellStyle name="Salida 2 2 3 3 2 2" xfId="9500" xr:uid="{00000000-0005-0000-0000-000086240000}"/>
    <cellStyle name="Salida 2 2 3 3 2 3" xfId="9501" xr:uid="{00000000-0005-0000-0000-000087240000}"/>
    <cellStyle name="Salida 2 2 3 3 3" xfId="9502" xr:uid="{00000000-0005-0000-0000-000088240000}"/>
    <cellStyle name="Salida 2 2 3 3 4" xfId="9503" xr:uid="{00000000-0005-0000-0000-000089240000}"/>
    <cellStyle name="Salida 2 2 3 4" xfId="9504" xr:uid="{00000000-0005-0000-0000-00008A240000}"/>
    <cellStyle name="Salida 2 2 3 4 2" xfId="9505" xr:uid="{00000000-0005-0000-0000-00008B240000}"/>
    <cellStyle name="Salida 2 2 3 4 3" xfId="9506" xr:uid="{00000000-0005-0000-0000-00008C240000}"/>
    <cellStyle name="Salida 2 2 3 5" xfId="9507" xr:uid="{00000000-0005-0000-0000-00008D240000}"/>
    <cellStyle name="Salida 2 2 3 6" xfId="9508" xr:uid="{00000000-0005-0000-0000-00008E240000}"/>
    <cellStyle name="Salida 2 2 3 7" xfId="9509" xr:uid="{00000000-0005-0000-0000-00008F240000}"/>
    <cellStyle name="Salida 2 2 3 8" xfId="9510" xr:uid="{00000000-0005-0000-0000-000090240000}"/>
    <cellStyle name="Salida 2 2 4" xfId="9511" xr:uid="{00000000-0005-0000-0000-000091240000}"/>
    <cellStyle name="Salida 2 2 4 2" xfId="9512" xr:uid="{00000000-0005-0000-0000-000092240000}"/>
    <cellStyle name="Salida 2 2 4 2 2" xfId="9513" xr:uid="{00000000-0005-0000-0000-000093240000}"/>
    <cellStyle name="Salida 2 2 4 2 2 2" xfId="9514" xr:uid="{00000000-0005-0000-0000-000094240000}"/>
    <cellStyle name="Salida 2 2 4 2 2 3" xfId="9515" xr:uid="{00000000-0005-0000-0000-000095240000}"/>
    <cellStyle name="Salida 2 2 4 2 3" xfId="9516" xr:uid="{00000000-0005-0000-0000-000096240000}"/>
    <cellStyle name="Salida 2 2 4 2 4" xfId="9517" xr:uid="{00000000-0005-0000-0000-000097240000}"/>
    <cellStyle name="Salida 2 2 4 3" xfId="9518" xr:uid="{00000000-0005-0000-0000-000098240000}"/>
    <cellStyle name="Salida 2 2 4 3 2" xfId="9519" xr:uid="{00000000-0005-0000-0000-000099240000}"/>
    <cellStyle name="Salida 2 2 4 3 2 2" xfId="9520" xr:uid="{00000000-0005-0000-0000-00009A240000}"/>
    <cellStyle name="Salida 2 2 4 3 2 3" xfId="9521" xr:uid="{00000000-0005-0000-0000-00009B240000}"/>
    <cellStyle name="Salida 2 2 4 3 3" xfId="9522" xr:uid="{00000000-0005-0000-0000-00009C240000}"/>
    <cellStyle name="Salida 2 2 4 3 4" xfId="9523" xr:uid="{00000000-0005-0000-0000-00009D240000}"/>
    <cellStyle name="Salida 2 2 4 4" xfId="9524" xr:uid="{00000000-0005-0000-0000-00009E240000}"/>
    <cellStyle name="Salida 2 2 4 5" xfId="9525" xr:uid="{00000000-0005-0000-0000-00009F240000}"/>
    <cellStyle name="Salida 2 2 4 6" xfId="9526" xr:uid="{00000000-0005-0000-0000-0000A0240000}"/>
    <cellStyle name="Salida 2 2 4 7" xfId="9527" xr:uid="{00000000-0005-0000-0000-0000A1240000}"/>
    <cellStyle name="Salida 2 2 4 8" xfId="9528" xr:uid="{00000000-0005-0000-0000-0000A2240000}"/>
    <cellStyle name="Salida 2 2 5" xfId="9529" xr:uid="{00000000-0005-0000-0000-0000A3240000}"/>
    <cellStyle name="Salida 2 2 5 2" xfId="9530" xr:uid="{00000000-0005-0000-0000-0000A4240000}"/>
    <cellStyle name="Salida 2 2 5 2 2" xfId="9531" xr:uid="{00000000-0005-0000-0000-0000A5240000}"/>
    <cellStyle name="Salida 2 2 5 2 2 2" xfId="9532" xr:uid="{00000000-0005-0000-0000-0000A6240000}"/>
    <cellStyle name="Salida 2 2 5 2 2 3" xfId="9533" xr:uid="{00000000-0005-0000-0000-0000A7240000}"/>
    <cellStyle name="Salida 2 2 5 2 3" xfId="9534" xr:uid="{00000000-0005-0000-0000-0000A8240000}"/>
    <cellStyle name="Salida 2 2 5 2 4" xfId="9535" xr:uid="{00000000-0005-0000-0000-0000A9240000}"/>
    <cellStyle name="Salida 2 2 5 3" xfId="9536" xr:uid="{00000000-0005-0000-0000-0000AA240000}"/>
    <cellStyle name="Salida 2 2 5 3 2" xfId="9537" xr:uid="{00000000-0005-0000-0000-0000AB240000}"/>
    <cellStyle name="Salida 2 2 5 3 2 2" xfId="9538" xr:uid="{00000000-0005-0000-0000-0000AC240000}"/>
    <cellStyle name="Salida 2 2 5 3 2 3" xfId="9539" xr:uid="{00000000-0005-0000-0000-0000AD240000}"/>
    <cellStyle name="Salida 2 2 5 3 3" xfId="9540" xr:uid="{00000000-0005-0000-0000-0000AE240000}"/>
    <cellStyle name="Salida 2 2 5 3 4" xfId="9541" xr:uid="{00000000-0005-0000-0000-0000AF240000}"/>
    <cellStyle name="Salida 2 2 5 4" xfId="9542" xr:uid="{00000000-0005-0000-0000-0000B0240000}"/>
    <cellStyle name="Salida 2 2 5 5" xfId="9543" xr:uid="{00000000-0005-0000-0000-0000B1240000}"/>
    <cellStyle name="Salida 2 2 5 6" xfId="9544" xr:uid="{00000000-0005-0000-0000-0000B2240000}"/>
    <cellStyle name="Salida 2 2 5 7" xfId="9545" xr:uid="{00000000-0005-0000-0000-0000B3240000}"/>
    <cellStyle name="Salida 2 2 5 8" xfId="9546" xr:uid="{00000000-0005-0000-0000-0000B4240000}"/>
    <cellStyle name="Salida 2 2 6" xfId="9547" xr:uid="{00000000-0005-0000-0000-0000B5240000}"/>
    <cellStyle name="Salida 2 2 6 2" xfId="9548" xr:uid="{00000000-0005-0000-0000-0000B6240000}"/>
    <cellStyle name="Salida 2 2 6 2 2" xfId="9549" xr:uid="{00000000-0005-0000-0000-0000B7240000}"/>
    <cellStyle name="Salida 2 2 6 2 2 2" xfId="9550" xr:uid="{00000000-0005-0000-0000-0000B8240000}"/>
    <cellStyle name="Salida 2 2 6 2 2 3" xfId="9551" xr:uid="{00000000-0005-0000-0000-0000B9240000}"/>
    <cellStyle name="Salida 2 2 6 2 3" xfId="9552" xr:uid="{00000000-0005-0000-0000-0000BA240000}"/>
    <cellStyle name="Salida 2 2 6 2 4" xfId="9553" xr:uid="{00000000-0005-0000-0000-0000BB240000}"/>
    <cellStyle name="Salida 2 2 6 3" xfId="9554" xr:uid="{00000000-0005-0000-0000-0000BC240000}"/>
    <cellStyle name="Salida 2 2 6 3 2" xfId="9555" xr:uid="{00000000-0005-0000-0000-0000BD240000}"/>
    <cellStyle name="Salida 2 2 6 3 2 2" xfId="9556" xr:uid="{00000000-0005-0000-0000-0000BE240000}"/>
    <cellStyle name="Salida 2 2 6 3 2 3" xfId="9557" xr:uid="{00000000-0005-0000-0000-0000BF240000}"/>
    <cellStyle name="Salida 2 2 6 3 3" xfId="9558" xr:uid="{00000000-0005-0000-0000-0000C0240000}"/>
    <cellStyle name="Salida 2 2 6 3 4" xfId="9559" xr:uid="{00000000-0005-0000-0000-0000C1240000}"/>
    <cellStyle name="Salida 2 2 6 4" xfId="9560" xr:uid="{00000000-0005-0000-0000-0000C2240000}"/>
    <cellStyle name="Salida 2 2 6 5" xfId="9561" xr:uid="{00000000-0005-0000-0000-0000C3240000}"/>
    <cellStyle name="Salida 2 2 6 6" xfId="9562" xr:uid="{00000000-0005-0000-0000-0000C4240000}"/>
    <cellStyle name="Salida 2 2 6 7" xfId="9563" xr:uid="{00000000-0005-0000-0000-0000C5240000}"/>
    <cellStyle name="Salida 2 2 6 8" xfId="9564" xr:uid="{00000000-0005-0000-0000-0000C6240000}"/>
    <cellStyle name="Salida 2 2 7" xfId="9565" xr:uid="{00000000-0005-0000-0000-0000C7240000}"/>
    <cellStyle name="Salida 2 2 7 2" xfId="9566" xr:uid="{00000000-0005-0000-0000-0000C8240000}"/>
    <cellStyle name="Salida 2 2 7 2 2" xfId="9567" xr:uid="{00000000-0005-0000-0000-0000C9240000}"/>
    <cellStyle name="Salida 2 2 7 2 2 2" xfId="9568" xr:uid="{00000000-0005-0000-0000-0000CA240000}"/>
    <cellStyle name="Salida 2 2 7 2 2 3" xfId="9569" xr:uid="{00000000-0005-0000-0000-0000CB240000}"/>
    <cellStyle name="Salida 2 2 7 2 3" xfId="9570" xr:uid="{00000000-0005-0000-0000-0000CC240000}"/>
    <cellStyle name="Salida 2 2 7 2 4" xfId="9571" xr:uid="{00000000-0005-0000-0000-0000CD240000}"/>
    <cellStyle name="Salida 2 2 7 3" xfId="9572" xr:uid="{00000000-0005-0000-0000-0000CE240000}"/>
    <cellStyle name="Salida 2 2 7 3 2" xfId="9573" xr:uid="{00000000-0005-0000-0000-0000CF240000}"/>
    <cellStyle name="Salida 2 2 7 3 2 2" xfId="9574" xr:uid="{00000000-0005-0000-0000-0000D0240000}"/>
    <cellStyle name="Salida 2 2 7 3 2 3" xfId="9575" xr:uid="{00000000-0005-0000-0000-0000D1240000}"/>
    <cellStyle name="Salida 2 2 7 3 3" xfId="9576" xr:uid="{00000000-0005-0000-0000-0000D2240000}"/>
    <cellStyle name="Salida 2 2 7 3 4" xfId="9577" xr:uid="{00000000-0005-0000-0000-0000D3240000}"/>
    <cellStyle name="Salida 2 2 7 4" xfId="9578" xr:uid="{00000000-0005-0000-0000-0000D4240000}"/>
    <cellStyle name="Salida 2 2 7 5" xfId="9579" xr:uid="{00000000-0005-0000-0000-0000D5240000}"/>
    <cellStyle name="Salida 2 2 7 6" xfId="9580" xr:uid="{00000000-0005-0000-0000-0000D6240000}"/>
    <cellStyle name="Salida 2 2 7 7" xfId="9581" xr:uid="{00000000-0005-0000-0000-0000D7240000}"/>
    <cellStyle name="Salida 2 2 7 8" xfId="9582" xr:uid="{00000000-0005-0000-0000-0000D8240000}"/>
    <cellStyle name="Salida 2 2 8" xfId="9583" xr:uid="{00000000-0005-0000-0000-0000D9240000}"/>
    <cellStyle name="Salida 2 2 8 2" xfId="9584" xr:uid="{00000000-0005-0000-0000-0000DA240000}"/>
    <cellStyle name="Salida 2 2 8 2 2" xfId="9585" xr:uid="{00000000-0005-0000-0000-0000DB240000}"/>
    <cellStyle name="Salida 2 2 8 2 2 2" xfId="9586" xr:uid="{00000000-0005-0000-0000-0000DC240000}"/>
    <cellStyle name="Salida 2 2 8 2 2 3" xfId="9587" xr:uid="{00000000-0005-0000-0000-0000DD240000}"/>
    <cellStyle name="Salida 2 2 8 2 3" xfId="9588" xr:uid="{00000000-0005-0000-0000-0000DE240000}"/>
    <cellStyle name="Salida 2 2 8 2 4" xfId="9589" xr:uid="{00000000-0005-0000-0000-0000DF240000}"/>
    <cellStyle name="Salida 2 2 8 3" xfId="9590" xr:uid="{00000000-0005-0000-0000-0000E0240000}"/>
    <cellStyle name="Salida 2 2 8 3 2" xfId="9591" xr:uid="{00000000-0005-0000-0000-0000E1240000}"/>
    <cellStyle name="Salida 2 2 8 3 2 2" xfId="9592" xr:uid="{00000000-0005-0000-0000-0000E2240000}"/>
    <cellStyle name="Salida 2 2 8 3 2 3" xfId="9593" xr:uid="{00000000-0005-0000-0000-0000E3240000}"/>
    <cellStyle name="Salida 2 2 8 3 3" xfId="9594" xr:uid="{00000000-0005-0000-0000-0000E4240000}"/>
    <cellStyle name="Salida 2 2 8 3 4" xfId="9595" xr:uid="{00000000-0005-0000-0000-0000E5240000}"/>
    <cellStyle name="Salida 2 2 8 4" xfId="9596" xr:uid="{00000000-0005-0000-0000-0000E6240000}"/>
    <cellStyle name="Salida 2 2 8 5" xfId="9597" xr:uid="{00000000-0005-0000-0000-0000E7240000}"/>
    <cellStyle name="Salida 2 2 8 6" xfId="9598" xr:uid="{00000000-0005-0000-0000-0000E8240000}"/>
    <cellStyle name="Salida 2 2 8 7" xfId="9599" xr:uid="{00000000-0005-0000-0000-0000E9240000}"/>
    <cellStyle name="Salida 2 2 8 8" xfId="9600" xr:uid="{00000000-0005-0000-0000-0000EA240000}"/>
    <cellStyle name="Salida 2 2 9" xfId="9601" xr:uid="{00000000-0005-0000-0000-0000EB240000}"/>
    <cellStyle name="Salida 2 2 9 2" xfId="9602" xr:uid="{00000000-0005-0000-0000-0000EC240000}"/>
    <cellStyle name="Salida 2 2 9 2 2" xfId="9603" xr:uid="{00000000-0005-0000-0000-0000ED240000}"/>
    <cellStyle name="Salida 2 2 9 2 2 2" xfId="9604" xr:uid="{00000000-0005-0000-0000-0000EE240000}"/>
    <cellStyle name="Salida 2 2 9 2 2 3" xfId="9605" xr:uid="{00000000-0005-0000-0000-0000EF240000}"/>
    <cellStyle name="Salida 2 2 9 2 3" xfId="9606" xr:uid="{00000000-0005-0000-0000-0000F0240000}"/>
    <cellStyle name="Salida 2 2 9 2 4" xfId="9607" xr:uid="{00000000-0005-0000-0000-0000F1240000}"/>
    <cellStyle name="Salida 2 2 9 3" xfId="9608" xr:uid="{00000000-0005-0000-0000-0000F2240000}"/>
    <cellStyle name="Salida 2 2 9 3 2" xfId="9609" xr:uid="{00000000-0005-0000-0000-0000F3240000}"/>
    <cellStyle name="Salida 2 2 9 3 2 2" xfId="9610" xr:uid="{00000000-0005-0000-0000-0000F4240000}"/>
    <cellStyle name="Salida 2 2 9 3 2 3" xfId="9611" xr:uid="{00000000-0005-0000-0000-0000F5240000}"/>
    <cellStyle name="Salida 2 2 9 3 3" xfId="9612" xr:uid="{00000000-0005-0000-0000-0000F6240000}"/>
    <cellStyle name="Salida 2 2 9 3 4" xfId="9613" xr:uid="{00000000-0005-0000-0000-0000F7240000}"/>
    <cellStyle name="Salida 2 2 9 4" xfId="9614" xr:uid="{00000000-0005-0000-0000-0000F8240000}"/>
    <cellStyle name="Salida 2 2 9 5" xfId="9615" xr:uid="{00000000-0005-0000-0000-0000F9240000}"/>
    <cellStyle name="Salida 2 2 9 6" xfId="9616" xr:uid="{00000000-0005-0000-0000-0000FA240000}"/>
    <cellStyle name="Salida 2 2 9 7" xfId="9617" xr:uid="{00000000-0005-0000-0000-0000FB240000}"/>
    <cellStyle name="Salida 2 2 9 8" xfId="9618" xr:uid="{00000000-0005-0000-0000-0000FC240000}"/>
    <cellStyle name="Salida 2 20" xfId="9619" xr:uid="{00000000-0005-0000-0000-0000FD240000}"/>
    <cellStyle name="Salida 2 20 2" xfId="9620" xr:uid="{00000000-0005-0000-0000-0000FE240000}"/>
    <cellStyle name="Salida 2 20 3" xfId="9621" xr:uid="{00000000-0005-0000-0000-0000FF240000}"/>
    <cellStyle name="Salida 2 21" xfId="9622" xr:uid="{00000000-0005-0000-0000-000000250000}"/>
    <cellStyle name="Salida 2 22" xfId="9623" xr:uid="{00000000-0005-0000-0000-000001250000}"/>
    <cellStyle name="Salida 2 23" xfId="9624" xr:uid="{00000000-0005-0000-0000-000002250000}"/>
    <cellStyle name="Salida 2 24" xfId="9625" xr:uid="{00000000-0005-0000-0000-000003250000}"/>
    <cellStyle name="Salida 2 3" xfId="595" xr:uid="{00000000-0005-0000-0000-000004250000}"/>
    <cellStyle name="Salida 2 3 2" xfId="596" xr:uid="{00000000-0005-0000-0000-000005250000}"/>
    <cellStyle name="Salida 2 3 2 2" xfId="9626" xr:uid="{00000000-0005-0000-0000-000006250000}"/>
    <cellStyle name="Salida 2 3 2 2 2" xfId="9627" xr:uid="{00000000-0005-0000-0000-000007250000}"/>
    <cellStyle name="Salida 2 3 2 2 2 2" xfId="9628" xr:uid="{00000000-0005-0000-0000-000008250000}"/>
    <cellStyle name="Salida 2 3 2 2 2 3" xfId="9629" xr:uid="{00000000-0005-0000-0000-000009250000}"/>
    <cellStyle name="Salida 2 3 2 2 3" xfId="9630" xr:uid="{00000000-0005-0000-0000-00000A250000}"/>
    <cellStyle name="Salida 2 3 2 2 4" xfId="9631" xr:uid="{00000000-0005-0000-0000-00000B250000}"/>
    <cellStyle name="Salida 2 3 2 3" xfId="9632" xr:uid="{00000000-0005-0000-0000-00000C250000}"/>
    <cellStyle name="Salida 2 3 2 3 2" xfId="9633" xr:uid="{00000000-0005-0000-0000-00000D250000}"/>
    <cellStyle name="Salida 2 3 2 3 2 2" xfId="9634" xr:uid="{00000000-0005-0000-0000-00000E250000}"/>
    <cellStyle name="Salida 2 3 2 3 2 3" xfId="9635" xr:uid="{00000000-0005-0000-0000-00000F250000}"/>
    <cellStyle name="Salida 2 3 2 3 3" xfId="9636" xr:uid="{00000000-0005-0000-0000-000010250000}"/>
    <cellStyle name="Salida 2 3 2 3 4" xfId="9637" xr:uid="{00000000-0005-0000-0000-000011250000}"/>
    <cellStyle name="Salida 2 3 2 4" xfId="9638" xr:uid="{00000000-0005-0000-0000-000012250000}"/>
    <cellStyle name="Salida 2 3 2 4 2" xfId="9639" xr:uid="{00000000-0005-0000-0000-000013250000}"/>
    <cellStyle name="Salida 2 3 2 4 3" xfId="9640" xr:uid="{00000000-0005-0000-0000-000014250000}"/>
    <cellStyle name="Salida 2 3 2 5" xfId="9641" xr:uid="{00000000-0005-0000-0000-000015250000}"/>
    <cellStyle name="Salida 2 3 2 5 2" xfId="9642" xr:uid="{00000000-0005-0000-0000-000016250000}"/>
    <cellStyle name="Salida 2 3 2 5 3" xfId="9643" xr:uid="{00000000-0005-0000-0000-000017250000}"/>
    <cellStyle name="Salida 2 3 2 6" xfId="9644" xr:uid="{00000000-0005-0000-0000-000018250000}"/>
    <cellStyle name="Salida 2 3 2 7" xfId="9645" xr:uid="{00000000-0005-0000-0000-000019250000}"/>
    <cellStyle name="Salida 2 3 3" xfId="9646" xr:uid="{00000000-0005-0000-0000-00001A250000}"/>
    <cellStyle name="Salida 2 3 3 2" xfId="9647" xr:uid="{00000000-0005-0000-0000-00001B250000}"/>
    <cellStyle name="Salida 2 3 3 2 2" xfId="9648" xr:uid="{00000000-0005-0000-0000-00001C250000}"/>
    <cellStyle name="Salida 2 3 3 2 3" xfId="9649" xr:uid="{00000000-0005-0000-0000-00001D250000}"/>
    <cellStyle name="Salida 2 3 3 3" xfId="9650" xr:uid="{00000000-0005-0000-0000-00001E250000}"/>
    <cellStyle name="Salida 2 3 3 4" xfId="9651" xr:uid="{00000000-0005-0000-0000-00001F250000}"/>
    <cellStyle name="Salida 2 3 4" xfId="9652" xr:uid="{00000000-0005-0000-0000-000020250000}"/>
    <cellStyle name="Salida 2 3 4 2" xfId="9653" xr:uid="{00000000-0005-0000-0000-000021250000}"/>
    <cellStyle name="Salida 2 3 4 2 2" xfId="9654" xr:uid="{00000000-0005-0000-0000-000022250000}"/>
    <cellStyle name="Salida 2 3 4 2 3" xfId="9655" xr:uid="{00000000-0005-0000-0000-000023250000}"/>
    <cellStyle name="Salida 2 3 4 3" xfId="9656" xr:uid="{00000000-0005-0000-0000-000024250000}"/>
    <cellStyle name="Salida 2 3 4 4" xfId="9657" xr:uid="{00000000-0005-0000-0000-000025250000}"/>
    <cellStyle name="Salida 2 3 5" xfId="9658" xr:uid="{00000000-0005-0000-0000-000026250000}"/>
    <cellStyle name="Salida 2 3 5 2" xfId="9659" xr:uid="{00000000-0005-0000-0000-000027250000}"/>
    <cellStyle name="Salida 2 3 5 3" xfId="9660" xr:uid="{00000000-0005-0000-0000-000028250000}"/>
    <cellStyle name="Salida 2 3 6" xfId="9661" xr:uid="{00000000-0005-0000-0000-000029250000}"/>
    <cellStyle name="Salida 2 3 7" xfId="9662" xr:uid="{00000000-0005-0000-0000-00002A250000}"/>
    <cellStyle name="Salida 2 3 8" xfId="9663" xr:uid="{00000000-0005-0000-0000-00002B250000}"/>
    <cellStyle name="Salida 2 3 9" xfId="9664" xr:uid="{00000000-0005-0000-0000-00002C250000}"/>
    <cellStyle name="Salida 2 4" xfId="597" xr:uid="{00000000-0005-0000-0000-00002D250000}"/>
    <cellStyle name="Salida 2 4 2" xfId="598" xr:uid="{00000000-0005-0000-0000-00002E250000}"/>
    <cellStyle name="Salida 2 4 2 2" xfId="9665" xr:uid="{00000000-0005-0000-0000-00002F250000}"/>
    <cellStyle name="Salida 2 4 2 2 2" xfId="9666" xr:uid="{00000000-0005-0000-0000-000030250000}"/>
    <cellStyle name="Salida 2 4 2 2 2 2" xfId="9667" xr:uid="{00000000-0005-0000-0000-000031250000}"/>
    <cellStyle name="Salida 2 4 2 2 2 3" xfId="9668" xr:uid="{00000000-0005-0000-0000-000032250000}"/>
    <cellStyle name="Salida 2 4 2 2 3" xfId="9669" xr:uid="{00000000-0005-0000-0000-000033250000}"/>
    <cellStyle name="Salida 2 4 2 2 4" xfId="9670" xr:uid="{00000000-0005-0000-0000-000034250000}"/>
    <cellStyle name="Salida 2 4 2 3" xfId="9671" xr:uid="{00000000-0005-0000-0000-000035250000}"/>
    <cellStyle name="Salida 2 4 2 3 2" xfId="9672" xr:uid="{00000000-0005-0000-0000-000036250000}"/>
    <cellStyle name="Salida 2 4 2 3 2 2" xfId="9673" xr:uid="{00000000-0005-0000-0000-000037250000}"/>
    <cellStyle name="Salida 2 4 2 3 2 3" xfId="9674" xr:uid="{00000000-0005-0000-0000-000038250000}"/>
    <cellStyle name="Salida 2 4 2 3 3" xfId="9675" xr:uid="{00000000-0005-0000-0000-000039250000}"/>
    <cellStyle name="Salida 2 4 2 3 4" xfId="9676" xr:uid="{00000000-0005-0000-0000-00003A250000}"/>
    <cellStyle name="Salida 2 4 2 4" xfId="9677" xr:uid="{00000000-0005-0000-0000-00003B250000}"/>
    <cellStyle name="Salida 2 4 2 4 2" xfId="9678" xr:uid="{00000000-0005-0000-0000-00003C250000}"/>
    <cellStyle name="Salida 2 4 2 4 3" xfId="9679" xr:uid="{00000000-0005-0000-0000-00003D250000}"/>
    <cellStyle name="Salida 2 4 2 5" xfId="9680" xr:uid="{00000000-0005-0000-0000-00003E250000}"/>
    <cellStyle name="Salida 2 4 2 5 2" xfId="9681" xr:uid="{00000000-0005-0000-0000-00003F250000}"/>
    <cellStyle name="Salida 2 4 2 5 3" xfId="9682" xr:uid="{00000000-0005-0000-0000-000040250000}"/>
    <cellStyle name="Salida 2 4 2 6" xfId="9683" xr:uid="{00000000-0005-0000-0000-000041250000}"/>
    <cellStyle name="Salida 2 4 2 7" xfId="9684" xr:uid="{00000000-0005-0000-0000-000042250000}"/>
    <cellStyle name="Salida 2 4 3" xfId="9685" xr:uid="{00000000-0005-0000-0000-000043250000}"/>
    <cellStyle name="Salida 2 4 3 2" xfId="9686" xr:uid="{00000000-0005-0000-0000-000044250000}"/>
    <cellStyle name="Salida 2 4 3 2 2" xfId="9687" xr:uid="{00000000-0005-0000-0000-000045250000}"/>
    <cellStyle name="Salida 2 4 3 2 3" xfId="9688" xr:uid="{00000000-0005-0000-0000-000046250000}"/>
    <cellStyle name="Salida 2 4 3 3" xfId="9689" xr:uid="{00000000-0005-0000-0000-000047250000}"/>
    <cellStyle name="Salida 2 4 3 4" xfId="9690" xr:uid="{00000000-0005-0000-0000-000048250000}"/>
    <cellStyle name="Salida 2 4 4" xfId="9691" xr:uid="{00000000-0005-0000-0000-000049250000}"/>
    <cellStyle name="Salida 2 4 4 2" xfId="9692" xr:uid="{00000000-0005-0000-0000-00004A250000}"/>
    <cellStyle name="Salida 2 4 4 2 2" xfId="9693" xr:uid="{00000000-0005-0000-0000-00004B250000}"/>
    <cellStyle name="Salida 2 4 4 2 3" xfId="9694" xr:uid="{00000000-0005-0000-0000-00004C250000}"/>
    <cellStyle name="Salida 2 4 4 3" xfId="9695" xr:uid="{00000000-0005-0000-0000-00004D250000}"/>
    <cellStyle name="Salida 2 4 4 4" xfId="9696" xr:uid="{00000000-0005-0000-0000-00004E250000}"/>
    <cellStyle name="Salida 2 4 5" xfId="9697" xr:uid="{00000000-0005-0000-0000-00004F250000}"/>
    <cellStyle name="Salida 2 4 5 2" xfId="9698" xr:uid="{00000000-0005-0000-0000-000050250000}"/>
    <cellStyle name="Salida 2 4 5 3" xfId="9699" xr:uid="{00000000-0005-0000-0000-000051250000}"/>
    <cellStyle name="Salida 2 4 6" xfId="9700" xr:uid="{00000000-0005-0000-0000-000052250000}"/>
    <cellStyle name="Salida 2 4 7" xfId="9701" xr:uid="{00000000-0005-0000-0000-000053250000}"/>
    <cellStyle name="Salida 2 4 8" xfId="9702" xr:uid="{00000000-0005-0000-0000-000054250000}"/>
    <cellStyle name="Salida 2 4 9" xfId="9703" xr:uid="{00000000-0005-0000-0000-000055250000}"/>
    <cellStyle name="Salida 2 5" xfId="599" xr:uid="{00000000-0005-0000-0000-000056250000}"/>
    <cellStyle name="Salida 2 5 2" xfId="9704" xr:uid="{00000000-0005-0000-0000-000057250000}"/>
    <cellStyle name="Salida 2 5 2 2" xfId="9705" xr:uid="{00000000-0005-0000-0000-000058250000}"/>
    <cellStyle name="Salida 2 5 2 2 2" xfId="9706" xr:uid="{00000000-0005-0000-0000-000059250000}"/>
    <cellStyle name="Salida 2 5 2 2 3" xfId="9707" xr:uid="{00000000-0005-0000-0000-00005A250000}"/>
    <cellStyle name="Salida 2 5 2 3" xfId="9708" xr:uid="{00000000-0005-0000-0000-00005B250000}"/>
    <cellStyle name="Salida 2 5 2 4" xfId="9709" xr:uid="{00000000-0005-0000-0000-00005C250000}"/>
    <cellStyle name="Salida 2 5 3" xfId="9710" xr:uid="{00000000-0005-0000-0000-00005D250000}"/>
    <cellStyle name="Salida 2 5 3 2" xfId="9711" xr:uid="{00000000-0005-0000-0000-00005E250000}"/>
    <cellStyle name="Salida 2 5 3 2 2" xfId="9712" xr:uid="{00000000-0005-0000-0000-00005F250000}"/>
    <cellStyle name="Salida 2 5 3 2 3" xfId="9713" xr:uid="{00000000-0005-0000-0000-000060250000}"/>
    <cellStyle name="Salida 2 5 3 3" xfId="9714" xr:uid="{00000000-0005-0000-0000-000061250000}"/>
    <cellStyle name="Salida 2 5 3 4" xfId="9715" xr:uid="{00000000-0005-0000-0000-000062250000}"/>
    <cellStyle name="Salida 2 5 4" xfId="9716" xr:uid="{00000000-0005-0000-0000-000063250000}"/>
    <cellStyle name="Salida 2 5 4 2" xfId="9717" xr:uid="{00000000-0005-0000-0000-000064250000}"/>
    <cellStyle name="Salida 2 5 4 3" xfId="9718" xr:uid="{00000000-0005-0000-0000-000065250000}"/>
    <cellStyle name="Salida 2 5 5" xfId="9719" xr:uid="{00000000-0005-0000-0000-000066250000}"/>
    <cellStyle name="Salida 2 5 6" xfId="9720" xr:uid="{00000000-0005-0000-0000-000067250000}"/>
    <cellStyle name="Salida 2 5 7" xfId="9721" xr:uid="{00000000-0005-0000-0000-000068250000}"/>
    <cellStyle name="Salida 2 5 8" xfId="9722" xr:uid="{00000000-0005-0000-0000-000069250000}"/>
    <cellStyle name="Salida 2 6" xfId="711" xr:uid="{00000000-0005-0000-0000-00006A250000}"/>
    <cellStyle name="Salida 2 6 2" xfId="9723" xr:uid="{00000000-0005-0000-0000-00006B250000}"/>
    <cellStyle name="Salida 2 6 2 2" xfId="9724" xr:uid="{00000000-0005-0000-0000-00006C250000}"/>
    <cellStyle name="Salida 2 6 2 2 2" xfId="9725" xr:uid="{00000000-0005-0000-0000-00006D250000}"/>
    <cellStyle name="Salida 2 6 2 2 3" xfId="9726" xr:uid="{00000000-0005-0000-0000-00006E250000}"/>
    <cellStyle name="Salida 2 6 2 3" xfId="9727" xr:uid="{00000000-0005-0000-0000-00006F250000}"/>
    <cellStyle name="Salida 2 6 2 4" xfId="9728" xr:uid="{00000000-0005-0000-0000-000070250000}"/>
    <cellStyle name="Salida 2 6 3" xfId="9729" xr:uid="{00000000-0005-0000-0000-000071250000}"/>
    <cellStyle name="Salida 2 6 3 2" xfId="9730" xr:uid="{00000000-0005-0000-0000-000072250000}"/>
    <cellStyle name="Salida 2 6 3 2 2" xfId="9731" xr:uid="{00000000-0005-0000-0000-000073250000}"/>
    <cellStyle name="Salida 2 6 3 2 3" xfId="9732" xr:uid="{00000000-0005-0000-0000-000074250000}"/>
    <cellStyle name="Salida 2 6 3 3" xfId="9733" xr:uid="{00000000-0005-0000-0000-000075250000}"/>
    <cellStyle name="Salida 2 6 3 4" xfId="9734" xr:uid="{00000000-0005-0000-0000-000076250000}"/>
    <cellStyle name="Salida 2 6 4" xfId="9735" xr:uid="{00000000-0005-0000-0000-000077250000}"/>
    <cellStyle name="Salida 2 6 5" xfId="9736" xr:uid="{00000000-0005-0000-0000-000078250000}"/>
    <cellStyle name="Salida 2 6 6" xfId="9737" xr:uid="{00000000-0005-0000-0000-000079250000}"/>
    <cellStyle name="Salida 2 6 7" xfId="9738" xr:uid="{00000000-0005-0000-0000-00007A250000}"/>
    <cellStyle name="Salida 2 6 8" xfId="9739" xr:uid="{00000000-0005-0000-0000-00007B250000}"/>
    <cellStyle name="Salida 2 7" xfId="9740" xr:uid="{00000000-0005-0000-0000-00007C250000}"/>
    <cellStyle name="Salida 2 7 2" xfId="9741" xr:uid="{00000000-0005-0000-0000-00007D250000}"/>
    <cellStyle name="Salida 2 7 2 2" xfId="9742" xr:uid="{00000000-0005-0000-0000-00007E250000}"/>
    <cellStyle name="Salida 2 7 2 2 2" xfId="9743" xr:uid="{00000000-0005-0000-0000-00007F250000}"/>
    <cellStyle name="Salida 2 7 2 2 3" xfId="9744" xr:uid="{00000000-0005-0000-0000-000080250000}"/>
    <cellStyle name="Salida 2 7 2 3" xfId="9745" xr:uid="{00000000-0005-0000-0000-000081250000}"/>
    <cellStyle name="Salida 2 7 2 4" xfId="9746" xr:uid="{00000000-0005-0000-0000-000082250000}"/>
    <cellStyle name="Salida 2 7 3" xfId="9747" xr:uid="{00000000-0005-0000-0000-000083250000}"/>
    <cellStyle name="Salida 2 7 3 2" xfId="9748" xr:uid="{00000000-0005-0000-0000-000084250000}"/>
    <cellStyle name="Salida 2 7 3 2 2" xfId="9749" xr:uid="{00000000-0005-0000-0000-000085250000}"/>
    <cellStyle name="Salida 2 7 3 2 3" xfId="9750" xr:uid="{00000000-0005-0000-0000-000086250000}"/>
    <cellStyle name="Salida 2 7 3 3" xfId="9751" xr:uid="{00000000-0005-0000-0000-000087250000}"/>
    <cellStyle name="Salida 2 7 3 4" xfId="9752" xr:uid="{00000000-0005-0000-0000-000088250000}"/>
    <cellStyle name="Salida 2 7 4" xfId="9753" xr:uid="{00000000-0005-0000-0000-000089250000}"/>
    <cellStyle name="Salida 2 7 5" xfId="9754" xr:uid="{00000000-0005-0000-0000-00008A250000}"/>
    <cellStyle name="Salida 2 7 6" xfId="9755" xr:uid="{00000000-0005-0000-0000-00008B250000}"/>
    <cellStyle name="Salida 2 7 7" xfId="9756" xr:uid="{00000000-0005-0000-0000-00008C250000}"/>
    <cellStyle name="Salida 2 7 8" xfId="9757" xr:uid="{00000000-0005-0000-0000-00008D250000}"/>
    <cellStyle name="Salida 2 8" xfId="9758" xr:uid="{00000000-0005-0000-0000-00008E250000}"/>
    <cellStyle name="Salida 2 8 2" xfId="9759" xr:uid="{00000000-0005-0000-0000-00008F250000}"/>
    <cellStyle name="Salida 2 8 2 2" xfId="9760" xr:uid="{00000000-0005-0000-0000-000090250000}"/>
    <cellStyle name="Salida 2 8 2 2 2" xfId="9761" xr:uid="{00000000-0005-0000-0000-000091250000}"/>
    <cellStyle name="Salida 2 8 2 2 3" xfId="9762" xr:uid="{00000000-0005-0000-0000-000092250000}"/>
    <cellStyle name="Salida 2 8 2 3" xfId="9763" xr:uid="{00000000-0005-0000-0000-000093250000}"/>
    <cellStyle name="Salida 2 8 2 4" xfId="9764" xr:uid="{00000000-0005-0000-0000-000094250000}"/>
    <cellStyle name="Salida 2 8 3" xfId="9765" xr:uid="{00000000-0005-0000-0000-000095250000}"/>
    <cellStyle name="Salida 2 8 3 2" xfId="9766" xr:uid="{00000000-0005-0000-0000-000096250000}"/>
    <cellStyle name="Salida 2 8 3 2 2" xfId="9767" xr:uid="{00000000-0005-0000-0000-000097250000}"/>
    <cellStyle name="Salida 2 8 3 2 3" xfId="9768" xr:uid="{00000000-0005-0000-0000-000098250000}"/>
    <cellStyle name="Salida 2 8 3 3" xfId="9769" xr:uid="{00000000-0005-0000-0000-000099250000}"/>
    <cellStyle name="Salida 2 8 3 4" xfId="9770" xr:uid="{00000000-0005-0000-0000-00009A250000}"/>
    <cellStyle name="Salida 2 8 4" xfId="9771" xr:uid="{00000000-0005-0000-0000-00009B250000}"/>
    <cellStyle name="Salida 2 8 5" xfId="9772" xr:uid="{00000000-0005-0000-0000-00009C250000}"/>
    <cellStyle name="Salida 2 8 6" xfId="9773" xr:uid="{00000000-0005-0000-0000-00009D250000}"/>
    <cellStyle name="Salida 2 8 7" xfId="9774" xr:uid="{00000000-0005-0000-0000-00009E250000}"/>
    <cellStyle name="Salida 2 8 8" xfId="9775" xr:uid="{00000000-0005-0000-0000-00009F250000}"/>
    <cellStyle name="Salida 2 9" xfId="9776" xr:uid="{00000000-0005-0000-0000-0000A0250000}"/>
    <cellStyle name="Salida 2 9 2" xfId="9777" xr:uid="{00000000-0005-0000-0000-0000A1250000}"/>
    <cellStyle name="Salida 2 9 2 2" xfId="9778" xr:uid="{00000000-0005-0000-0000-0000A2250000}"/>
    <cellStyle name="Salida 2 9 2 2 2" xfId="9779" xr:uid="{00000000-0005-0000-0000-0000A3250000}"/>
    <cellStyle name="Salida 2 9 2 2 3" xfId="9780" xr:uid="{00000000-0005-0000-0000-0000A4250000}"/>
    <cellStyle name="Salida 2 9 2 3" xfId="9781" xr:uid="{00000000-0005-0000-0000-0000A5250000}"/>
    <cellStyle name="Salida 2 9 2 4" xfId="9782" xr:uid="{00000000-0005-0000-0000-0000A6250000}"/>
    <cellStyle name="Salida 2 9 3" xfId="9783" xr:uid="{00000000-0005-0000-0000-0000A7250000}"/>
    <cellStyle name="Salida 2 9 3 2" xfId="9784" xr:uid="{00000000-0005-0000-0000-0000A8250000}"/>
    <cellStyle name="Salida 2 9 3 2 2" xfId="9785" xr:uid="{00000000-0005-0000-0000-0000A9250000}"/>
    <cellStyle name="Salida 2 9 3 2 3" xfId="9786" xr:uid="{00000000-0005-0000-0000-0000AA250000}"/>
    <cellStyle name="Salida 2 9 3 3" xfId="9787" xr:uid="{00000000-0005-0000-0000-0000AB250000}"/>
    <cellStyle name="Salida 2 9 3 4" xfId="9788" xr:uid="{00000000-0005-0000-0000-0000AC250000}"/>
    <cellStyle name="Salida 2 9 4" xfId="9789" xr:uid="{00000000-0005-0000-0000-0000AD250000}"/>
    <cellStyle name="Salida 2 9 5" xfId="9790" xr:uid="{00000000-0005-0000-0000-0000AE250000}"/>
    <cellStyle name="Salida 2 9 6" xfId="9791" xr:uid="{00000000-0005-0000-0000-0000AF250000}"/>
    <cellStyle name="Salida 2 9 7" xfId="9792" xr:uid="{00000000-0005-0000-0000-0000B0250000}"/>
    <cellStyle name="Salida 2 9 8" xfId="9793" xr:uid="{00000000-0005-0000-0000-0000B1250000}"/>
    <cellStyle name="Salida 3" xfId="1315" xr:uid="{00000000-0005-0000-0000-0000B2250000}"/>
    <cellStyle name="Salida 4" xfId="1360" xr:uid="{00000000-0005-0000-0000-0000B3250000}"/>
    <cellStyle name="Standa - Formatvorlage2" xfId="1168" xr:uid="{00000000-0005-0000-0000-0000B4250000}"/>
    <cellStyle name="Standa - Formatvorlage3" xfId="1169" xr:uid="{00000000-0005-0000-0000-0000B5250000}"/>
    <cellStyle name="Standa - Formatvorlage4" xfId="1170" xr:uid="{00000000-0005-0000-0000-0000B6250000}"/>
    <cellStyle name="Standa - Formatvorlage5" xfId="1171" xr:uid="{00000000-0005-0000-0000-0000B7250000}"/>
    <cellStyle name="Standa - Formatvorlage6" xfId="1172" xr:uid="{00000000-0005-0000-0000-0000B8250000}"/>
    <cellStyle name="Standa - Formatvorlage7" xfId="1173" xr:uid="{00000000-0005-0000-0000-0000B9250000}"/>
    <cellStyle name="Standard_PLAN_EF" xfId="9794" xr:uid="{00000000-0005-0000-0000-0000BA250000}"/>
    <cellStyle name="Summe - Formatvorlage8" xfId="1174" xr:uid="{00000000-0005-0000-0000-0000BB250000}"/>
    <cellStyle name="Summe - Formatvorlage8 10" xfId="1175" xr:uid="{00000000-0005-0000-0000-0000BC250000}"/>
    <cellStyle name="Summe - Formatvorlage8 11" xfId="1176" xr:uid="{00000000-0005-0000-0000-0000BD250000}"/>
    <cellStyle name="Summe - Formatvorlage8 12" xfId="1177" xr:uid="{00000000-0005-0000-0000-0000BE250000}"/>
    <cellStyle name="Summe - Formatvorlage8 13" xfId="1178" xr:uid="{00000000-0005-0000-0000-0000BF250000}"/>
    <cellStyle name="Summe - Formatvorlage8 14" xfId="1179" xr:uid="{00000000-0005-0000-0000-0000C0250000}"/>
    <cellStyle name="Summe - Formatvorlage8 15" xfId="1180" xr:uid="{00000000-0005-0000-0000-0000C1250000}"/>
    <cellStyle name="Summe - Formatvorlage8 16" xfId="1181" xr:uid="{00000000-0005-0000-0000-0000C2250000}"/>
    <cellStyle name="Summe - Formatvorlage8 17" xfId="1182" xr:uid="{00000000-0005-0000-0000-0000C3250000}"/>
    <cellStyle name="Summe - Formatvorlage8 18" xfId="1183" xr:uid="{00000000-0005-0000-0000-0000C4250000}"/>
    <cellStyle name="Summe - Formatvorlage8 19" xfId="1184" xr:uid="{00000000-0005-0000-0000-0000C5250000}"/>
    <cellStyle name="Summe - Formatvorlage8 2" xfId="1185" xr:uid="{00000000-0005-0000-0000-0000C6250000}"/>
    <cellStyle name="Summe - Formatvorlage8 20" xfId="1186" xr:uid="{00000000-0005-0000-0000-0000C7250000}"/>
    <cellStyle name="Summe - Formatvorlage8 21" xfId="1187" xr:uid="{00000000-0005-0000-0000-0000C8250000}"/>
    <cellStyle name="Summe - Formatvorlage8 22" xfId="1188" xr:uid="{00000000-0005-0000-0000-0000C9250000}"/>
    <cellStyle name="Summe - Formatvorlage8 23" xfId="1189" xr:uid="{00000000-0005-0000-0000-0000CA250000}"/>
    <cellStyle name="Summe - Formatvorlage8 24" xfId="1190" xr:uid="{00000000-0005-0000-0000-0000CB250000}"/>
    <cellStyle name="Summe - Formatvorlage8 25" xfId="1191" xr:uid="{00000000-0005-0000-0000-0000CC250000}"/>
    <cellStyle name="Summe - Formatvorlage8 26" xfId="1192" xr:uid="{00000000-0005-0000-0000-0000CD250000}"/>
    <cellStyle name="Summe - Formatvorlage8 27" xfId="1193" xr:uid="{00000000-0005-0000-0000-0000CE250000}"/>
    <cellStyle name="Summe - Formatvorlage8 28" xfId="1194" xr:uid="{00000000-0005-0000-0000-0000CF250000}"/>
    <cellStyle name="Summe - Formatvorlage8 29" xfId="1195" xr:uid="{00000000-0005-0000-0000-0000D0250000}"/>
    <cellStyle name="Summe - Formatvorlage8 3" xfId="1196" xr:uid="{00000000-0005-0000-0000-0000D1250000}"/>
    <cellStyle name="Summe - Formatvorlage8 30" xfId="1197" xr:uid="{00000000-0005-0000-0000-0000D2250000}"/>
    <cellStyle name="Summe - Formatvorlage8 31" xfId="1198" xr:uid="{00000000-0005-0000-0000-0000D3250000}"/>
    <cellStyle name="Summe - Formatvorlage8 32" xfId="1199" xr:uid="{00000000-0005-0000-0000-0000D4250000}"/>
    <cellStyle name="Summe - Formatvorlage8 33" xfId="1200" xr:uid="{00000000-0005-0000-0000-0000D5250000}"/>
    <cellStyle name="Summe - Formatvorlage8 34" xfId="1201" xr:uid="{00000000-0005-0000-0000-0000D6250000}"/>
    <cellStyle name="Summe - Formatvorlage8 35" xfId="1202" xr:uid="{00000000-0005-0000-0000-0000D7250000}"/>
    <cellStyle name="Summe - Formatvorlage8 36" xfId="1203" xr:uid="{00000000-0005-0000-0000-0000D8250000}"/>
    <cellStyle name="Summe - Formatvorlage8 37" xfId="1204" xr:uid="{00000000-0005-0000-0000-0000D9250000}"/>
    <cellStyle name="Summe - Formatvorlage8 38" xfId="1205" xr:uid="{00000000-0005-0000-0000-0000DA250000}"/>
    <cellStyle name="Summe - Formatvorlage8 39" xfId="1206" xr:uid="{00000000-0005-0000-0000-0000DB250000}"/>
    <cellStyle name="Summe - Formatvorlage8 4" xfId="1207" xr:uid="{00000000-0005-0000-0000-0000DC250000}"/>
    <cellStyle name="Summe - Formatvorlage8 40" xfId="1208" xr:uid="{00000000-0005-0000-0000-0000DD250000}"/>
    <cellStyle name="Summe - Formatvorlage8 41" xfId="1209" xr:uid="{00000000-0005-0000-0000-0000DE250000}"/>
    <cellStyle name="Summe - Formatvorlage8 42" xfId="1210" xr:uid="{00000000-0005-0000-0000-0000DF250000}"/>
    <cellStyle name="Summe - Formatvorlage8 43" xfId="1211" xr:uid="{00000000-0005-0000-0000-0000E0250000}"/>
    <cellStyle name="Summe - Formatvorlage8 44" xfId="1212" xr:uid="{00000000-0005-0000-0000-0000E1250000}"/>
    <cellStyle name="Summe - Formatvorlage8 45" xfId="1213" xr:uid="{00000000-0005-0000-0000-0000E2250000}"/>
    <cellStyle name="Summe - Formatvorlage8 46" xfId="1214" xr:uid="{00000000-0005-0000-0000-0000E3250000}"/>
    <cellStyle name="Summe - Formatvorlage8 47" xfId="1215" xr:uid="{00000000-0005-0000-0000-0000E4250000}"/>
    <cellStyle name="Summe - Formatvorlage8 48" xfId="1216" xr:uid="{00000000-0005-0000-0000-0000E5250000}"/>
    <cellStyle name="Summe - Formatvorlage8 49" xfId="1217" xr:uid="{00000000-0005-0000-0000-0000E6250000}"/>
    <cellStyle name="Summe - Formatvorlage8 5" xfId="1218" xr:uid="{00000000-0005-0000-0000-0000E7250000}"/>
    <cellStyle name="Summe - Formatvorlage8 50" xfId="1219" xr:uid="{00000000-0005-0000-0000-0000E8250000}"/>
    <cellStyle name="Summe - Formatvorlage8 51" xfId="1220" xr:uid="{00000000-0005-0000-0000-0000E9250000}"/>
    <cellStyle name="Summe - Formatvorlage8 52" xfId="1221" xr:uid="{00000000-0005-0000-0000-0000EA250000}"/>
    <cellStyle name="Summe - Formatvorlage8 6" xfId="1222" xr:uid="{00000000-0005-0000-0000-0000EB250000}"/>
    <cellStyle name="Summe - Formatvorlage8 7" xfId="1223" xr:uid="{00000000-0005-0000-0000-0000EC250000}"/>
    <cellStyle name="Summe - Formatvorlage8 8" xfId="1224" xr:uid="{00000000-0005-0000-0000-0000ED250000}"/>
    <cellStyle name="Summe - Formatvorlage8 9" xfId="1225" xr:uid="{00000000-0005-0000-0000-0000EE250000}"/>
    <cellStyle name="Text" xfId="9795" xr:uid="{00000000-0005-0000-0000-0000EF250000}"/>
    <cellStyle name="Texto de advertencia 2" xfId="600" xr:uid="{00000000-0005-0000-0000-0000F0250000}"/>
    <cellStyle name="Texto de advertencia 2 2" xfId="712" xr:uid="{00000000-0005-0000-0000-0000F1250000}"/>
    <cellStyle name="Texto de advertencia 3" xfId="1319" xr:uid="{00000000-0005-0000-0000-0000F2250000}"/>
    <cellStyle name="Texto de advertencia 4" xfId="1364" xr:uid="{00000000-0005-0000-0000-0000F3250000}"/>
    <cellStyle name="Texto explicativo 2" xfId="601" xr:uid="{00000000-0005-0000-0000-0000F4250000}"/>
    <cellStyle name="Texto explicativo 2 2" xfId="713" xr:uid="{00000000-0005-0000-0000-0000F5250000}"/>
    <cellStyle name="Texto explicativo 3" xfId="1321" xr:uid="{00000000-0005-0000-0000-0000F6250000}"/>
    <cellStyle name="Texto explicativo 4" xfId="1365" xr:uid="{00000000-0005-0000-0000-0000F7250000}"/>
    <cellStyle name="Title" xfId="602" xr:uid="{00000000-0005-0000-0000-0000F8250000}"/>
    <cellStyle name="Title 2" xfId="746" xr:uid="{00000000-0005-0000-0000-0000F9250000}"/>
    <cellStyle name="Título 1 2" xfId="603" xr:uid="{00000000-0005-0000-0000-0000FA250000}"/>
    <cellStyle name="Título 1 2 2" xfId="715" xr:uid="{00000000-0005-0000-0000-0000FB250000}"/>
    <cellStyle name="Título 2 2" xfId="604" xr:uid="{00000000-0005-0000-0000-0000FC250000}"/>
    <cellStyle name="Título 2 2 2" xfId="716" xr:uid="{00000000-0005-0000-0000-0000FD250000}"/>
    <cellStyle name="Título 2 3" xfId="1309" xr:uid="{00000000-0005-0000-0000-0000FE250000}"/>
    <cellStyle name="Título 2 4" xfId="1353" xr:uid="{00000000-0005-0000-0000-0000FF250000}"/>
    <cellStyle name="Título 3 2" xfId="605" xr:uid="{00000000-0005-0000-0000-000000260000}"/>
    <cellStyle name="Título 3 2 2" xfId="717" xr:uid="{00000000-0005-0000-0000-000001260000}"/>
    <cellStyle name="Título 3 2 3" xfId="9796" xr:uid="{00000000-0005-0000-0000-000002260000}"/>
    <cellStyle name="Título 3 3" xfId="1310" xr:uid="{00000000-0005-0000-0000-000003260000}"/>
    <cellStyle name="Título 3 4" xfId="1354" xr:uid="{00000000-0005-0000-0000-000004260000}"/>
    <cellStyle name="Título 4" xfId="606" xr:uid="{00000000-0005-0000-0000-000005260000}"/>
    <cellStyle name="Título 4 2" xfId="714" xr:uid="{00000000-0005-0000-0000-000006260000}"/>
    <cellStyle name="Título 5" xfId="1352" xr:uid="{00000000-0005-0000-0000-000007260000}"/>
    <cellStyle name="Título de hoja" xfId="607" xr:uid="{00000000-0005-0000-0000-000008260000}"/>
    <cellStyle name="Total 10" xfId="1227" xr:uid="{00000000-0005-0000-0000-000009260000}"/>
    <cellStyle name="Total 11" xfId="1228" xr:uid="{00000000-0005-0000-0000-00000A260000}"/>
    <cellStyle name="Total 12" xfId="1229" xr:uid="{00000000-0005-0000-0000-00000B260000}"/>
    <cellStyle name="Total 13" xfId="1230" xr:uid="{00000000-0005-0000-0000-00000C260000}"/>
    <cellStyle name="Total 14" xfId="1231" xr:uid="{00000000-0005-0000-0000-00000D260000}"/>
    <cellStyle name="Total 15" xfId="1232" xr:uid="{00000000-0005-0000-0000-00000E260000}"/>
    <cellStyle name="Total 16" xfId="1233" xr:uid="{00000000-0005-0000-0000-00000F260000}"/>
    <cellStyle name="Total 17" xfId="1234" xr:uid="{00000000-0005-0000-0000-000010260000}"/>
    <cellStyle name="Total 18" xfId="1235" xr:uid="{00000000-0005-0000-0000-000011260000}"/>
    <cellStyle name="Total 19" xfId="1236" xr:uid="{00000000-0005-0000-0000-000012260000}"/>
    <cellStyle name="Total 2" xfId="608" xr:uid="{00000000-0005-0000-0000-000013260000}"/>
    <cellStyle name="Total 2 10" xfId="9797" xr:uid="{00000000-0005-0000-0000-000014260000}"/>
    <cellStyle name="Total 2 10 2" xfId="9798" xr:uid="{00000000-0005-0000-0000-000015260000}"/>
    <cellStyle name="Total 2 10 2 2" xfId="9799" xr:uid="{00000000-0005-0000-0000-000016260000}"/>
    <cellStyle name="Total 2 10 2 2 2" xfId="9800" xr:uid="{00000000-0005-0000-0000-000017260000}"/>
    <cellStyle name="Total 2 10 2 2 3" xfId="9801" xr:uid="{00000000-0005-0000-0000-000018260000}"/>
    <cellStyle name="Total 2 10 2 3" xfId="9802" xr:uid="{00000000-0005-0000-0000-000019260000}"/>
    <cellStyle name="Total 2 10 2 4" xfId="9803" xr:uid="{00000000-0005-0000-0000-00001A260000}"/>
    <cellStyle name="Total 2 10 3" xfId="9804" xr:uid="{00000000-0005-0000-0000-00001B260000}"/>
    <cellStyle name="Total 2 10 3 2" xfId="9805" xr:uid="{00000000-0005-0000-0000-00001C260000}"/>
    <cellStyle name="Total 2 10 3 2 2" xfId="9806" xr:uid="{00000000-0005-0000-0000-00001D260000}"/>
    <cellStyle name="Total 2 10 3 2 3" xfId="9807" xr:uid="{00000000-0005-0000-0000-00001E260000}"/>
    <cellStyle name="Total 2 10 3 3" xfId="9808" xr:uid="{00000000-0005-0000-0000-00001F260000}"/>
    <cellStyle name="Total 2 10 3 4" xfId="9809" xr:uid="{00000000-0005-0000-0000-000020260000}"/>
    <cellStyle name="Total 2 10 4" xfId="9810" xr:uid="{00000000-0005-0000-0000-000021260000}"/>
    <cellStyle name="Total 2 10 4 2" xfId="9811" xr:uid="{00000000-0005-0000-0000-000022260000}"/>
    <cellStyle name="Total 2 10 4 3" xfId="9812" xr:uid="{00000000-0005-0000-0000-000023260000}"/>
    <cellStyle name="Total 2 10 5" xfId="9813" xr:uid="{00000000-0005-0000-0000-000024260000}"/>
    <cellStyle name="Total 2 10 6" xfId="9814" xr:uid="{00000000-0005-0000-0000-000025260000}"/>
    <cellStyle name="Total 2 10 7" xfId="9815" xr:uid="{00000000-0005-0000-0000-000026260000}"/>
    <cellStyle name="Total 2 10 8" xfId="9816" xr:uid="{00000000-0005-0000-0000-000027260000}"/>
    <cellStyle name="Total 2 11" xfId="9817" xr:uid="{00000000-0005-0000-0000-000028260000}"/>
    <cellStyle name="Total 2 11 2" xfId="9818" xr:uid="{00000000-0005-0000-0000-000029260000}"/>
    <cellStyle name="Total 2 11 2 2" xfId="9819" xr:uid="{00000000-0005-0000-0000-00002A260000}"/>
    <cellStyle name="Total 2 11 2 2 2" xfId="9820" xr:uid="{00000000-0005-0000-0000-00002B260000}"/>
    <cellStyle name="Total 2 11 2 2 3" xfId="9821" xr:uid="{00000000-0005-0000-0000-00002C260000}"/>
    <cellStyle name="Total 2 11 2 3" xfId="9822" xr:uid="{00000000-0005-0000-0000-00002D260000}"/>
    <cellStyle name="Total 2 11 2 4" xfId="9823" xr:uid="{00000000-0005-0000-0000-00002E260000}"/>
    <cellStyle name="Total 2 11 3" xfId="9824" xr:uid="{00000000-0005-0000-0000-00002F260000}"/>
    <cellStyle name="Total 2 11 3 2" xfId="9825" xr:uid="{00000000-0005-0000-0000-000030260000}"/>
    <cellStyle name="Total 2 11 3 2 2" xfId="9826" xr:uid="{00000000-0005-0000-0000-000031260000}"/>
    <cellStyle name="Total 2 11 3 2 3" xfId="9827" xr:uid="{00000000-0005-0000-0000-000032260000}"/>
    <cellStyle name="Total 2 11 3 3" xfId="9828" xr:uid="{00000000-0005-0000-0000-000033260000}"/>
    <cellStyle name="Total 2 11 3 4" xfId="9829" xr:uid="{00000000-0005-0000-0000-000034260000}"/>
    <cellStyle name="Total 2 11 4" xfId="9830" xr:uid="{00000000-0005-0000-0000-000035260000}"/>
    <cellStyle name="Total 2 11 4 2" xfId="9831" xr:uid="{00000000-0005-0000-0000-000036260000}"/>
    <cellStyle name="Total 2 11 4 3" xfId="9832" xr:uid="{00000000-0005-0000-0000-000037260000}"/>
    <cellStyle name="Total 2 11 5" xfId="9833" xr:uid="{00000000-0005-0000-0000-000038260000}"/>
    <cellStyle name="Total 2 11 6" xfId="9834" xr:uid="{00000000-0005-0000-0000-000039260000}"/>
    <cellStyle name="Total 2 11 7" xfId="9835" xr:uid="{00000000-0005-0000-0000-00003A260000}"/>
    <cellStyle name="Total 2 11 8" xfId="9836" xr:uid="{00000000-0005-0000-0000-00003B260000}"/>
    <cellStyle name="Total 2 12" xfId="9837" xr:uid="{00000000-0005-0000-0000-00003C260000}"/>
    <cellStyle name="Total 2 12 2" xfId="9838" xr:uid="{00000000-0005-0000-0000-00003D260000}"/>
    <cellStyle name="Total 2 12 2 2" xfId="9839" xr:uid="{00000000-0005-0000-0000-00003E260000}"/>
    <cellStyle name="Total 2 12 2 2 2" xfId="9840" xr:uid="{00000000-0005-0000-0000-00003F260000}"/>
    <cellStyle name="Total 2 12 2 2 3" xfId="9841" xr:uid="{00000000-0005-0000-0000-000040260000}"/>
    <cellStyle name="Total 2 12 2 3" xfId="9842" xr:uid="{00000000-0005-0000-0000-000041260000}"/>
    <cellStyle name="Total 2 12 2 4" xfId="9843" xr:uid="{00000000-0005-0000-0000-000042260000}"/>
    <cellStyle name="Total 2 12 3" xfId="9844" xr:uid="{00000000-0005-0000-0000-000043260000}"/>
    <cellStyle name="Total 2 12 3 2" xfId="9845" xr:uid="{00000000-0005-0000-0000-000044260000}"/>
    <cellStyle name="Total 2 12 3 2 2" xfId="9846" xr:uid="{00000000-0005-0000-0000-000045260000}"/>
    <cellStyle name="Total 2 12 3 2 3" xfId="9847" xr:uid="{00000000-0005-0000-0000-000046260000}"/>
    <cellStyle name="Total 2 12 3 3" xfId="9848" xr:uid="{00000000-0005-0000-0000-000047260000}"/>
    <cellStyle name="Total 2 12 3 4" xfId="9849" xr:uid="{00000000-0005-0000-0000-000048260000}"/>
    <cellStyle name="Total 2 12 4" xfId="9850" xr:uid="{00000000-0005-0000-0000-000049260000}"/>
    <cellStyle name="Total 2 12 4 2" xfId="9851" xr:uid="{00000000-0005-0000-0000-00004A260000}"/>
    <cellStyle name="Total 2 12 4 3" xfId="9852" xr:uid="{00000000-0005-0000-0000-00004B260000}"/>
    <cellStyle name="Total 2 12 5" xfId="9853" xr:uid="{00000000-0005-0000-0000-00004C260000}"/>
    <cellStyle name="Total 2 12 6" xfId="9854" xr:uid="{00000000-0005-0000-0000-00004D260000}"/>
    <cellStyle name="Total 2 12 7" xfId="9855" xr:uid="{00000000-0005-0000-0000-00004E260000}"/>
    <cellStyle name="Total 2 12 8" xfId="9856" xr:uid="{00000000-0005-0000-0000-00004F260000}"/>
    <cellStyle name="Total 2 13" xfId="9857" xr:uid="{00000000-0005-0000-0000-000050260000}"/>
    <cellStyle name="Total 2 13 2" xfId="9858" xr:uid="{00000000-0005-0000-0000-000051260000}"/>
    <cellStyle name="Total 2 13 2 2" xfId="9859" xr:uid="{00000000-0005-0000-0000-000052260000}"/>
    <cellStyle name="Total 2 13 2 2 2" xfId="9860" xr:uid="{00000000-0005-0000-0000-000053260000}"/>
    <cellStyle name="Total 2 13 2 2 3" xfId="9861" xr:uid="{00000000-0005-0000-0000-000054260000}"/>
    <cellStyle name="Total 2 13 2 3" xfId="9862" xr:uid="{00000000-0005-0000-0000-000055260000}"/>
    <cellStyle name="Total 2 13 2 4" xfId="9863" xr:uid="{00000000-0005-0000-0000-000056260000}"/>
    <cellStyle name="Total 2 13 3" xfId="9864" xr:uid="{00000000-0005-0000-0000-000057260000}"/>
    <cellStyle name="Total 2 13 3 2" xfId="9865" xr:uid="{00000000-0005-0000-0000-000058260000}"/>
    <cellStyle name="Total 2 13 3 2 2" xfId="9866" xr:uid="{00000000-0005-0000-0000-000059260000}"/>
    <cellStyle name="Total 2 13 3 2 3" xfId="9867" xr:uid="{00000000-0005-0000-0000-00005A260000}"/>
    <cellStyle name="Total 2 13 3 3" xfId="9868" xr:uid="{00000000-0005-0000-0000-00005B260000}"/>
    <cellStyle name="Total 2 13 3 4" xfId="9869" xr:uid="{00000000-0005-0000-0000-00005C260000}"/>
    <cellStyle name="Total 2 13 4" xfId="9870" xr:uid="{00000000-0005-0000-0000-00005D260000}"/>
    <cellStyle name="Total 2 13 4 2" xfId="9871" xr:uid="{00000000-0005-0000-0000-00005E260000}"/>
    <cellStyle name="Total 2 13 4 3" xfId="9872" xr:uid="{00000000-0005-0000-0000-00005F260000}"/>
    <cellStyle name="Total 2 13 5" xfId="9873" xr:uid="{00000000-0005-0000-0000-000060260000}"/>
    <cellStyle name="Total 2 13 6" xfId="9874" xr:uid="{00000000-0005-0000-0000-000061260000}"/>
    <cellStyle name="Total 2 13 7" xfId="9875" xr:uid="{00000000-0005-0000-0000-000062260000}"/>
    <cellStyle name="Total 2 13 8" xfId="9876" xr:uid="{00000000-0005-0000-0000-000063260000}"/>
    <cellStyle name="Total 2 14" xfId="9877" xr:uid="{00000000-0005-0000-0000-000064260000}"/>
    <cellStyle name="Total 2 14 2" xfId="9878" xr:uid="{00000000-0005-0000-0000-000065260000}"/>
    <cellStyle name="Total 2 14 2 2" xfId="9879" xr:uid="{00000000-0005-0000-0000-000066260000}"/>
    <cellStyle name="Total 2 14 2 2 2" xfId="9880" xr:uid="{00000000-0005-0000-0000-000067260000}"/>
    <cellStyle name="Total 2 14 2 2 3" xfId="9881" xr:uid="{00000000-0005-0000-0000-000068260000}"/>
    <cellStyle name="Total 2 14 2 3" xfId="9882" xr:uid="{00000000-0005-0000-0000-000069260000}"/>
    <cellStyle name="Total 2 14 2 4" xfId="9883" xr:uid="{00000000-0005-0000-0000-00006A260000}"/>
    <cellStyle name="Total 2 14 3" xfId="9884" xr:uid="{00000000-0005-0000-0000-00006B260000}"/>
    <cellStyle name="Total 2 14 3 2" xfId="9885" xr:uid="{00000000-0005-0000-0000-00006C260000}"/>
    <cellStyle name="Total 2 14 3 2 2" xfId="9886" xr:uid="{00000000-0005-0000-0000-00006D260000}"/>
    <cellStyle name="Total 2 14 3 2 3" xfId="9887" xr:uid="{00000000-0005-0000-0000-00006E260000}"/>
    <cellStyle name="Total 2 14 3 3" xfId="9888" xr:uid="{00000000-0005-0000-0000-00006F260000}"/>
    <cellStyle name="Total 2 14 3 4" xfId="9889" xr:uid="{00000000-0005-0000-0000-000070260000}"/>
    <cellStyle name="Total 2 14 4" xfId="9890" xr:uid="{00000000-0005-0000-0000-000071260000}"/>
    <cellStyle name="Total 2 14 4 2" xfId="9891" xr:uid="{00000000-0005-0000-0000-000072260000}"/>
    <cellStyle name="Total 2 14 4 3" xfId="9892" xr:uid="{00000000-0005-0000-0000-000073260000}"/>
    <cellStyle name="Total 2 14 5" xfId="9893" xr:uid="{00000000-0005-0000-0000-000074260000}"/>
    <cellStyle name="Total 2 14 6" xfId="9894" xr:uid="{00000000-0005-0000-0000-000075260000}"/>
    <cellStyle name="Total 2 14 7" xfId="9895" xr:uid="{00000000-0005-0000-0000-000076260000}"/>
    <cellStyle name="Total 2 14 8" xfId="9896" xr:uid="{00000000-0005-0000-0000-000077260000}"/>
    <cellStyle name="Total 2 15" xfId="9897" xr:uid="{00000000-0005-0000-0000-000078260000}"/>
    <cellStyle name="Total 2 15 2" xfId="9898" xr:uid="{00000000-0005-0000-0000-000079260000}"/>
    <cellStyle name="Total 2 15 2 2" xfId="9899" xr:uid="{00000000-0005-0000-0000-00007A260000}"/>
    <cellStyle name="Total 2 15 2 2 2" xfId="9900" xr:uid="{00000000-0005-0000-0000-00007B260000}"/>
    <cellStyle name="Total 2 15 2 2 3" xfId="9901" xr:uid="{00000000-0005-0000-0000-00007C260000}"/>
    <cellStyle name="Total 2 15 2 3" xfId="9902" xr:uid="{00000000-0005-0000-0000-00007D260000}"/>
    <cellStyle name="Total 2 15 2 4" xfId="9903" xr:uid="{00000000-0005-0000-0000-00007E260000}"/>
    <cellStyle name="Total 2 15 3" xfId="9904" xr:uid="{00000000-0005-0000-0000-00007F260000}"/>
    <cellStyle name="Total 2 15 3 2" xfId="9905" xr:uid="{00000000-0005-0000-0000-000080260000}"/>
    <cellStyle name="Total 2 15 3 2 2" xfId="9906" xr:uid="{00000000-0005-0000-0000-000081260000}"/>
    <cellStyle name="Total 2 15 3 2 3" xfId="9907" xr:uid="{00000000-0005-0000-0000-000082260000}"/>
    <cellStyle name="Total 2 15 3 3" xfId="9908" xr:uid="{00000000-0005-0000-0000-000083260000}"/>
    <cellStyle name="Total 2 15 3 4" xfId="9909" xr:uid="{00000000-0005-0000-0000-000084260000}"/>
    <cellStyle name="Total 2 15 4" xfId="9910" xr:uid="{00000000-0005-0000-0000-000085260000}"/>
    <cellStyle name="Total 2 15 4 2" xfId="9911" xr:uid="{00000000-0005-0000-0000-000086260000}"/>
    <cellStyle name="Total 2 15 4 3" xfId="9912" xr:uid="{00000000-0005-0000-0000-000087260000}"/>
    <cellStyle name="Total 2 15 5" xfId="9913" xr:uid="{00000000-0005-0000-0000-000088260000}"/>
    <cellStyle name="Total 2 15 6" xfId="9914" xr:uid="{00000000-0005-0000-0000-000089260000}"/>
    <cellStyle name="Total 2 15 7" xfId="9915" xr:uid="{00000000-0005-0000-0000-00008A260000}"/>
    <cellStyle name="Total 2 15 8" xfId="9916" xr:uid="{00000000-0005-0000-0000-00008B260000}"/>
    <cellStyle name="Total 2 16" xfId="9917" xr:uid="{00000000-0005-0000-0000-00008C260000}"/>
    <cellStyle name="Total 2 16 2" xfId="9918" xr:uid="{00000000-0005-0000-0000-00008D260000}"/>
    <cellStyle name="Total 2 16 2 2" xfId="9919" xr:uid="{00000000-0005-0000-0000-00008E260000}"/>
    <cellStyle name="Total 2 16 2 2 2" xfId="9920" xr:uid="{00000000-0005-0000-0000-00008F260000}"/>
    <cellStyle name="Total 2 16 2 2 3" xfId="9921" xr:uid="{00000000-0005-0000-0000-000090260000}"/>
    <cellStyle name="Total 2 16 2 3" xfId="9922" xr:uid="{00000000-0005-0000-0000-000091260000}"/>
    <cellStyle name="Total 2 16 2 4" xfId="9923" xr:uid="{00000000-0005-0000-0000-000092260000}"/>
    <cellStyle name="Total 2 16 3" xfId="9924" xr:uid="{00000000-0005-0000-0000-000093260000}"/>
    <cellStyle name="Total 2 16 3 2" xfId="9925" xr:uid="{00000000-0005-0000-0000-000094260000}"/>
    <cellStyle name="Total 2 16 3 2 2" xfId="9926" xr:uid="{00000000-0005-0000-0000-000095260000}"/>
    <cellStyle name="Total 2 16 3 2 3" xfId="9927" xr:uid="{00000000-0005-0000-0000-000096260000}"/>
    <cellStyle name="Total 2 16 3 3" xfId="9928" xr:uid="{00000000-0005-0000-0000-000097260000}"/>
    <cellStyle name="Total 2 16 3 4" xfId="9929" xr:uid="{00000000-0005-0000-0000-000098260000}"/>
    <cellStyle name="Total 2 16 4" xfId="9930" xr:uid="{00000000-0005-0000-0000-000099260000}"/>
    <cellStyle name="Total 2 16 4 2" xfId="9931" xr:uid="{00000000-0005-0000-0000-00009A260000}"/>
    <cellStyle name="Total 2 16 4 3" xfId="9932" xr:uid="{00000000-0005-0000-0000-00009B260000}"/>
    <cellStyle name="Total 2 16 5" xfId="9933" xr:uid="{00000000-0005-0000-0000-00009C260000}"/>
    <cellStyle name="Total 2 16 6" xfId="9934" xr:uid="{00000000-0005-0000-0000-00009D260000}"/>
    <cellStyle name="Total 2 16 7" xfId="9935" xr:uid="{00000000-0005-0000-0000-00009E260000}"/>
    <cellStyle name="Total 2 16 8" xfId="9936" xr:uid="{00000000-0005-0000-0000-00009F260000}"/>
    <cellStyle name="Total 2 17" xfId="9937" xr:uid="{00000000-0005-0000-0000-0000A0260000}"/>
    <cellStyle name="Total 2 17 2" xfId="9938" xr:uid="{00000000-0005-0000-0000-0000A1260000}"/>
    <cellStyle name="Total 2 17 2 2" xfId="9939" xr:uid="{00000000-0005-0000-0000-0000A2260000}"/>
    <cellStyle name="Total 2 17 2 2 2" xfId="9940" xr:uid="{00000000-0005-0000-0000-0000A3260000}"/>
    <cellStyle name="Total 2 17 2 2 3" xfId="9941" xr:uid="{00000000-0005-0000-0000-0000A4260000}"/>
    <cellStyle name="Total 2 17 2 3" xfId="9942" xr:uid="{00000000-0005-0000-0000-0000A5260000}"/>
    <cellStyle name="Total 2 17 2 4" xfId="9943" xr:uid="{00000000-0005-0000-0000-0000A6260000}"/>
    <cellStyle name="Total 2 17 3" xfId="9944" xr:uid="{00000000-0005-0000-0000-0000A7260000}"/>
    <cellStyle name="Total 2 17 3 2" xfId="9945" xr:uid="{00000000-0005-0000-0000-0000A8260000}"/>
    <cellStyle name="Total 2 17 3 2 2" xfId="9946" xr:uid="{00000000-0005-0000-0000-0000A9260000}"/>
    <cellStyle name="Total 2 17 3 2 3" xfId="9947" xr:uid="{00000000-0005-0000-0000-0000AA260000}"/>
    <cellStyle name="Total 2 17 3 3" xfId="9948" xr:uid="{00000000-0005-0000-0000-0000AB260000}"/>
    <cellStyle name="Total 2 17 3 4" xfId="9949" xr:uid="{00000000-0005-0000-0000-0000AC260000}"/>
    <cellStyle name="Total 2 17 4" xfId="9950" xr:uid="{00000000-0005-0000-0000-0000AD260000}"/>
    <cellStyle name="Total 2 17 4 2" xfId="9951" xr:uid="{00000000-0005-0000-0000-0000AE260000}"/>
    <cellStyle name="Total 2 17 4 3" xfId="9952" xr:uid="{00000000-0005-0000-0000-0000AF260000}"/>
    <cellStyle name="Total 2 17 5" xfId="9953" xr:uid="{00000000-0005-0000-0000-0000B0260000}"/>
    <cellStyle name="Total 2 17 6" xfId="9954" xr:uid="{00000000-0005-0000-0000-0000B1260000}"/>
    <cellStyle name="Total 2 17 7" xfId="9955" xr:uid="{00000000-0005-0000-0000-0000B2260000}"/>
    <cellStyle name="Total 2 17 8" xfId="9956" xr:uid="{00000000-0005-0000-0000-0000B3260000}"/>
    <cellStyle name="Total 2 18" xfId="9957" xr:uid="{00000000-0005-0000-0000-0000B4260000}"/>
    <cellStyle name="Total 2 18 2" xfId="9958" xr:uid="{00000000-0005-0000-0000-0000B5260000}"/>
    <cellStyle name="Total 2 18 2 2" xfId="9959" xr:uid="{00000000-0005-0000-0000-0000B6260000}"/>
    <cellStyle name="Total 2 18 2 3" xfId="9960" xr:uid="{00000000-0005-0000-0000-0000B7260000}"/>
    <cellStyle name="Total 2 18 3" xfId="9961" xr:uid="{00000000-0005-0000-0000-0000B8260000}"/>
    <cellStyle name="Total 2 18 4" xfId="9962" xr:uid="{00000000-0005-0000-0000-0000B9260000}"/>
    <cellStyle name="Total 2 19" xfId="9963" xr:uid="{00000000-0005-0000-0000-0000BA260000}"/>
    <cellStyle name="Total 2 19 2" xfId="9964" xr:uid="{00000000-0005-0000-0000-0000BB260000}"/>
    <cellStyle name="Total 2 19 3" xfId="9965" xr:uid="{00000000-0005-0000-0000-0000BC260000}"/>
    <cellStyle name="Total 2 2" xfId="609" xr:uid="{00000000-0005-0000-0000-0000BD260000}"/>
    <cellStyle name="Total 2 2 10" xfId="9966" xr:uid="{00000000-0005-0000-0000-0000BE260000}"/>
    <cellStyle name="Total 2 2 10 2" xfId="9967" xr:uid="{00000000-0005-0000-0000-0000BF260000}"/>
    <cellStyle name="Total 2 2 10 2 2" xfId="9968" xr:uid="{00000000-0005-0000-0000-0000C0260000}"/>
    <cellStyle name="Total 2 2 10 2 2 2" xfId="9969" xr:uid="{00000000-0005-0000-0000-0000C1260000}"/>
    <cellStyle name="Total 2 2 10 2 2 3" xfId="9970" xr:uid="{00000000-0005-0000-0000-0000C2260000}"/>
    <cellStyle name="Total 2 2 10 2 3" xfId="9971" xr:uid="{00000000-0005-0000-0000-0000C3260000}"/>
    <cellStyle name="Total 2 2 10 2 4" xfId="9972" xr:uid="{00000000-0005-0000-0000-0000C4260000}"/>
    <cellStyle name="Total 2 2 10 3" xfId="9973" xr:uid="{00000000-0005-0000-0000-0000C5260000}"/>
    <cellStyle name="Total 2 2 10 3 2" xfId="9974" xr:uid="{00000000-0005-0000-0000-0000C6260000}"/>
    <cellStyle name="Total 2 2 10 3 2 2" xfId="9975" xr:uid="{00000000-0005-0000-0000-0000C7260000}"/>
    <cellStyle name="Total 2 2 10 3 2 3" xfId="9976" xr:uid="{00000000-0005-0000-0000-0000C8260000}"/>
    <cellStyle name="Total 2 2 10 3 3" xfId="9977" xr:uid="{00000000-0005-0000-0000-0000C9260000}"/>
    <cellStyle name="Total 2 2 10 3 4" xfId="9978" xr:uid="{00000000-0005-0000-0000-0000CA260000}"/>
    <cellStyle name="Total 2 2 10 4" xfId="9979" xr:uid="{00000000-0005-0000-0000-0000CB260000}"/>
    <cellStyle name="Total 2 2 10 4 2" xfId="9980" xr:uid="{00000000-0005-0000-0000-0000CC260000}"/>
    <cellStyle name="Total 2 2 10 4 3" xfId="9981" xr:uid="{00000000-0005-0000-0000-0000CD260000}"/>
    <cellStyle name="Total 2 2 10 5" xfId="9982" xr:uid="{00000000-0005-0000-0000-0000CE260000}"/>
    <cellStyle name="Total 2 2 10 6" xfId="9983" xr:uid="{00000000-0005-0000-0000-0000CF260000}"/>
    <cellStyle name="Total 2 2 10 7" xfId="9984" xr:uid="{00000000-0005-0000-0000-0000D0260000}"/>
    <cellStyle name="Total 2 2 10 8" xfId="9985" xr:uid="{00000000-0005-0000-0000-0000D1260000}"/>
    <cellStyle name="Total 2 2 11" xfId="9986" xr:uid="{00000000-0005-0000-0000-0000D2260000}"/>
    <cellStyle name="Total 2 2 11 2" xfId="9987" xr:uid="{00000000-0005-0000-0000-0000D3260000}"/>
    <cellStyle name="Total 2 2 11 2 2" xfId="9988" xr:uid="{00000000-0005-0000-0000-0000D4260000}"/>
    <cellStyle name="Total 2 2 11 2 2 2" xfId="9989" xr:uid="{00000000-0005-0000-0000-0000D5260000}"/>
    <cellStyle name="Total 2 2 11 2 2 3" xfId="9990" xr:uid="{00000000-0005-0000-0000-0000D6260000}"/>
    <cellStyle name="Total 2 2 11 2 3" xfId="9991" xr:uid="{00000000-0005-0000-0000-0000D7260000}"/>
    <cellStyle name="Total 2 2 11 2 4" xfId="9992" xr:uid="{00000000-0005-0000-0000-0000D8260000}"/>
    <cellStyle name="Total 2 2 11 3" xfId="9993" xr:uid="{00000000-0005-0000-0000-0000D9260000}"/>
    <cellStyle name="Total 2 2 11 3 2" xfId="9994" xr:uid="{00000000-0005-0000-0000-0000DA260000}"/>
    <cellStyle name="Total 2 2 11 3 2 2" xfId="9995" xr:uid="{00000000-0005-0000-0000-0000DB260000}"/>
    <cellStyle name="Total 2 2 11 3 2 3" xfId="9996" xr:uid="{00000000-0005-0000-0000-0000DC260000}"/>
    <cellStyle name="Total 2 2 11 3 3" xfId="9997" xr:uid="{00000000-0005-0000-0000-0000DD260000}"/>
    <cellStyle name="Total 2 2 11 3 4" xfId="9998" xr:uid="{00000000-0005-0000-0000-0000DE260000}"/>
    <cellStyle name="Total 2 2 11 4" xfId="9999" xr:uid="{00000000-0005-0000-0000-0000DF260000}"/>
    <cellStyle name="Total 2 2 11 4 2" xfId="10000" xr:uid="{00000000-0005-0000-0000-0000E0260000}"/>
    <cellStyle name="Total 2 2 11 4 3" xfId="10001" xr:uid="{00000000-0005-0000-0000-0000E1260000}"/>
    <cellStyle name="Total 2 2 11 5" xfId="10002" xr:uid="{00000000-0005-0000-0000-0000E2260000}"/>
    <cellStyle name="Total 2 2 11 6" xfId="10003" xr:uid="{00000000-0005-0000-0000-0000E3260000}"/>
    <cellStyle name="Total 2 2 11 7" xfId="10004" xr:uid="{00000000-0005-0000-0000-0000E4260000}"/>
    <cellStyle name="Total 2 2 11 8" xfId="10005" xr:uid="{00000000-0005-0000-0000-0000E5260000}"/>
    <cellStyle name="Total 2 2 12" xfId="10006" xr:uid="{00000000-0005-0000-0000-0000E6260000}"/>
    <cellStyle name="Total 2 2 12 2" xfId="10007" xr:uid="{00000000-0005-0000-0000-0000E7260000}"/>
    <cellStyle name="Total 2 2 12 2 2" xfId="10008" xr:uid="{00000000-0005-0000-0000-0000E8260000}"/>
    <cellStyle name="Total 2 2 12 2 2 2" xfId="10009" xr:uid="{00000000-0005-0000-0000-0000E9260000}"/>
    <cellStyle name="Total 2 2 12 2 2 3" xfId="10010" xr:uid="{00000000-0005-0000-0000-0000EA260000}"/>
    <cellStyle name="Total 2 2 12 2 3" xfId="10011" xr:uid="{00000000-0005-0000-0000-0000EB260000}"/>
    <cellStyle name="Total 2 2 12 2 4" xfId="10012" xr:uid="{00000000-0005-0000-0000-0000EC260000}"/>
    <cellStyle name="Total 2 2 12 3" xfId="10013" xr:uid="{00000000-0005-0000-0000-0000ED260000}"/>
    <cellStyle name="Total 2 2 12 3 2" xfId="10014" xr:uid="{00000000-0005-0000-0000-0000EE260000}"/>
    <cellStyle name="Total 2 2 12 3 2 2" xfId="10015" xr:uid="{00000000-0005-0000-0000-0000EF260000}"/>
    <cellStyle name="Total 2 2 12 3 2 3" xfId="10016" xr:uid="{00000000-0005-0000-0000-0000F0260000}"/>
    <cellStyle name="Total 2 2 12 3 3" xfId="10017" xr:uid="{00000000-0005-0000-0000-0000F1260000}"/>
    <cellStyle name="Total 2 2 12 3 4" xfId="10018" xr:uid="{00000000-0005-0000-0000-0000F2260000}"/>
    <cellStyle name="Total 2 2 12 4" xfId="10019" xr:uid="{00000000-0005-0000-0000-0000F3260000}"/>
    <cellStyle name="Total 2 2 12 4 2" xfId="10020" xr:uid="{00000000-0005-0000-0000-0000F4260000}"/>
    <cellStyle name="Total 2 2 12 4 3" xfId="10021" xr:uid="{00000000-0005-0000-0000-0000F5260000}"/>
    <cellStyle name="Total 2 2 12 5" xfId="10022" xr:uid="{00000000-0005-0000-0000-0000F6260000}"/>
    <cellStyle name="Total 2 2 12 6" xfId="10023" xr:uid="{00000000-0005-0000-0000-0000F7260000}"/>
    <cellStyle name="Total 2 2 12 7" xfId="10024" xr:uid="{00000000-0005-0000-0000-0000F8260000}"/>
    <cellStyle name="Total 2 2 12 8" xfId="10025" xr:uid="{00000000-0005-0000-0000-0000F9260000}"/>
    <cellStyle name="Total 2 2 13" xfId="10026" xr:uid="{00000000-0005-0000-0000-0000FA260000}"/>
    <cellStyle name="Total 2 2 13 2" xfId="10027" xr:uid="{00000000-0005-0000-0000-0000FB260000}"/>
    <cellStyle name="Total 2 2 13 2 2" xfId="10028" xr:uid="{00000000-0005-0000-0000-0000FC260000}"/>
    <cellStyle name="Total 2 2 13 2 2 2" xfId="10029" xr:uid="{00000000-0005-0000-0000-0000FD260000}"/>
    <cellStyle name="Total 2 2 13 2 2 3" xfId="10030" xr:uid="{00000000-0005-0000-0000-0000FE260000}"/>
    <cellStyle name="Total 2 2 13 2 3" xfId="10031" xr:uid="{00000000-0005-0000-0000-0000FF260000}"/>
    <cellStyle name="Total 2 2 13 2 4" xfId="10032" xr:uid="{00000000-0005-0000-0000-000000270000}"/>
    <cellStyle name="Total 2 2 13 3" xfId="10033" xr:uid="{00000000-0005-0000-0000-000001270000}"/>
    <cellStyle name="Total 2 2 13 3 2" xfId="10034" xr:uid="{00000000-0005-0000-0000-000002270000}"/>
    <cellStyle name="Total 2 2 13 3 2 2" xfId="10035" xr:uid="{00000000-0005-0000-0000-000003270000}"/>
    <cellStyle name="Total 2 2 13 3 2 3" xfId="10036" xr:uid="{00000000-0005-0000-0000-000004270000}"/>
    <cellStyle name="Total 2 2 13 3 3" xfId="10037" xr:uid="{00000000-0005-0000-0000-000005270000}"/>
    <cellStyle name="Total 2 2 13 3 4" xfId="10038" xr:uid="{00000000-0005-0000-0000-000006270000}"/>
    <cellStyle name="Total 2 2 13 4" xfId="10039" xr:uid="{00000000-0005-0000-0000-000007270000}"/>
    <cellStyle name="Total 2 2 13 4 2" xfId="10040" xr:uid="{00000000-0005-0000-0000-000008270000}"/>
    <cellStyle name="Total 2 2 13 4 3" xfId="10041" xr:uid="{00000000-0005-0000-0000-000009270000}"/>
    <cellStyle name="Total 2 2 13 5" xfId="10042" xr:uid="{00000000-0005-0000-0000-00000A270000}"/>
    <cellStyle name="Total 2 2 13 6" xfId="10043" xr:uid="{00000000-0005-0000-0000-00000B270000}"/>
    <cellStyle name="Total 2 2 13 7" xfId="10044" xr:uid="{00000000-0005-0000-0000-00000C270000}"/>
    <cellStyle name="Total 2 2 13 8" xfId="10045" xr:uid="{00000000-0005-0000-0000-00000D270000}"/>
    <cellStyle name="Total 2 2 14" xfId="10046" xr:uid="{00000000-0005-0000-0000-00000E270000}"/>
    <cellStyle name="Total 2 2 14 2" xfId="10047" xr:uid="{00000000-0005-0000-0000-00000F270000}"/>
    <cellStyle name="Total 2 2 14 2 2" xfId="10048" xr:uid="{00000000-0005-0000-0000-000010270000}"/>
    <cellStyle name="Total 2 2 14 2 2 2" xfId="10049" xr:uid="{00000000-0005-0000-0000-000011270000}"/>
    <cellStyle name="Total 2 2 14 2 2 3" xfId="10050" xr:uid="{00000000-0005-0000-0000-000012270000}"/>
    <cellStyle name="Total 2 2 14 2 3" xfId="10051" xr:uid="{00000000-0005-0000-0000-000013270000}"/>
    <cellStyle name="Total 2 2 14 2 4" xfId="10052" xr:uid="{00000000-0005-0000-0000-000014270000}"/>
    <cellStyle name="Total 2 2 14 3" xfId="10053" xr:uid="{00000000-0005-0000-0000-000015270000}"/>
    <cellStyle name="Total 2 2 14 3 2" xfId="10054" xr:uid="{00000000-0005-0000-0000-000016270000}"/>
    <cellStyle name="Total 2 2 14 3 2 2" xfId="10055" xr:uid="{00000000-0005-0000-0000-000017270000}"/>
    <cellStyle name="Total 2 2 14 3 2 3" xfId="10056" xr:uid="{00000000-0005-0000-0000-000018270000}"/>
    <cellStyle name="Total 2 2 14 3 3" xfId="10057" xr:uid="{00000000-0005-0000-0000-000019270000}"/>
    <cellStyle name="Total 2 2 14 3 4" xfId="10058" xr:uid="{00000000-0005-0000-0000-00001A270000}"/>
    <cellStyle name="Total 2 2 14 4" xfId="10059" xr:uid="{00000000-0005-0000-0000-00001B270000}"/>
    <cellStyle name="Total 2 2 14 4 2" xfId="10060" xr:uid="{00000000-0005-0000-0000-00001C270000}"/>
    <cellStyle name="Total 2 2 14 4 3" xfId="10061" xr:uid="{00000000-0005-0000-0000-00001D270000}"/>
    <cellStyle name="Total 2 2 14 5" xfId="10062" xr:uid="{00000000-0005-0000-0000-00001E270000}"/>
    <cellStyle name="Total 2 2 14 6" xfId="10063" xr:uid="{00000000-0005-0000-0000-00001F270000}"/>
    <cellStyle name="Total 2 2 14 7" xfId="10064" xr:uid="{00000000-0005-0000-0000-000020270000}"/>
    <cellStyle name="Total 2 2 14 8" xfId="10065" xr:uid="{00000000-0005-0000-0000-000021270000}"/>
    <cellStyle name="Total 2 2 15" xfId="10066" xr:uid="{00000000-0005-0000-0000-000022270000}"/>
    <cellStyle name="Total 2 2 15 2" xfId="10067" xr:uid="{00000000-0005-0000-0000-000023270000}"/>
    <cellStyle name="Total 2 2 15 2 2" xfId="10068" xr:uid="{00000000-0005-0000-0000-000024270000}"/>
    <cellStyle name="Total 2 2 15 2 2 2" xfId="10069" xr:uid="{00000000-0005-0000-0000-000025270000}"/>
    <cellStyle name="Total 2 2 15 2 2 3" xfId="10070" xr:uid="{00000000-0005-0000-0000-000026270000}"/>
    <cellStyle name="Total 2 2 15 2 3" xfId="10071" xr:uid="{00000000-0005-0000-0000-000027270000}"/>
    <cellStyle name="Total 2 2 15 2 4" xfId="10072" xr:uid="{00000000-0005-0000-0000-000028270000}"/>
    <cellStyle name="Total 2 2 15 3" xfId="10073" xr:uid="{00000000-0005-0000-0000-000029270000}"/>
    <cellStyle name="Total 2 2 15 3 2" xfId="10074" xr:uid="{00000000-0005-0000-0000-00002A270000}"/>
    <cellStyle name="Total 2 2 15 3 2 2" xfId="10075" xr:uid="{00000000-0005-0000-0000-00002B270000}"/>
    <cellStyle name="Total 2 2 15 3 2 3" xfId="10076" xr:uid="{00000000-0005-0000-0000-00002C270000}"/>
    <cellStyle name="Total 2 2 15 3 3" xfId="10077" xr:uid="{00000000-0005-0000-0000-00002D270000}"/>
    <cellStyle name="Total 2 2 15 3 4" xfId="10078" xr:uid="{00000000-0005-0000-0000-00002E270000}"/>
    <cellStyle name="Total 2 2 15 4" xfId="10079" xr:uid="{00000000-0005-0000-0000-00002F270000}"/>
    <cellStyle name="Total 2 2 15 4 2" xfId="10080" xr:uid="{00000000-0005-0000-0000-000030270000}"/>
    <cellStyle name="Total 2 2 15 4 3" xfId="10081" xr:uid="{00000000-0005-0000-0000-000031270000}"/>
    <cellStyle name="Total 2 2 15 5" xfId="10082" xr:uid="{00000000-0005-0000-0000-000032270000}"/>
    <cellStyle name="Total 2 2 15 6" xfId="10083" xr:uid="{00000000-0005-0000-0000-000033270000}"/>
    <cellStyle name="Total 2 2 15 7" xfId="10084" xr:uid="{00000000-0005-0000-0000-000034270000}"/>
    <cellStyle name="Total 2 2 15 8" xfId="10085" xr:uid="{00000000-0005-0000-0000-000035270000}"/>
    <cellStyle name="Total 2 2 16" xfId="10086" xr:uid="{00000000-0005-0000-0000-000036270000}"/>
    <cellStyle name="Total 2 2 16 2" xfId="10087" xr:uid="{00000000-0005-0000-0000-000037270000}"/>
    <cellStyle name="Total 2 2 16 2 2" xfId="10088" xr:uid="{00000000-0005-0000-0000-000038270000}"/>
    <cellStyle name="Total 2 2 16 2 2 2" xfId="10089" xr:uid="{00000000-0005-0000-0000-000039270000}"/>
    <cellStyle name="Total 2 2 16 2 2 3" xfId="10090" xr:uid="{00000000-0005-0000-0000-00003A270000}"/>
    <cellStyle name="Total 2 2 16 2 3" xfId="10091" xr:uid="{00000000-0005-0000-0000-00003B270000}"/>
    <cellStyle name="Total 2 2 16 2 4" xfId="10092" xr:uid="{00000000-0005-0000-0000-00003C270000}"/>
    <cellStyle name="Total 2 2 16 3" xfId="10093" xr:uid="{00000000-0005-0000-0000-00003D270000}"/>
    <cellStyle name="Total 2 2 16 3 2" xfId="10094" xr:uid="{00000000-0005-0000-0000-00003E270000}"/>
    <cellStyle name="Total 2 2 16 3 2 2" xfId="10095" xr:uid="{00000000-0005-0000-0000-00003F270000}"/>
    <cellStyle name="Total 2 2 16 3 2 3" xfId="10096" xr:uid="{00000000-0005-0000-0000-000040270000}"/>
    <cellStyle name="Total 2 2 16 3 3" xfId="10097" xr:uid="{00000000-0005-0000-0000-000041270000}"/>
    <cellStyle name="Total 2 2 16 3 4" xfId="10098" xr:uid="{00000000-0005-0000-0000-000042270000}"/>
    <cellStyle name="Total 2 2 16 4" xfId="10099" xr:uid="{00000000-0005-0000-0000-000043270000}"/>
    <cellStyle name="Total 2 2 16 4 2" xfId="10100" xr:uid="{00000000-0005-0000-0000-000044270000}"/>
    <cellStyle name="Total 2 2 16 4 3" xfId="10101" xr:uid="{00000000-0005-0000-0000-000045270000}"/>
    <cellStyle name="Total 2 2 16 5" xfId="10102" xr:uid="{00000000-0005-0000-0000-000046270000}"/>
    <cellStyle name="Total 2 2 16 6" xfId="10103" xr:uid="{00000000-0005-0000-0000-000047270000}"/>
    <cellStyle name="Total 2 2 16 7" xfId="10104" xr:uid="{00000000-0005-0000-0000-000048270000}"/>
    <cellStyle name="Total 2 2 16 8" xfId="10105" xr:uid="{00000000-0005-0000-0000-000049270000}"/>
    <cellStyle name="Total 2 2 17" xfId="10106" xr:uid="{00000000-0005-0000-0000-00004A270000}"/>
    <cellStyle name="Total 2 2 17 2" xfId="10107" xr:uid="{00000000-0005-0000-0000-00004B270000}"/>
    <cellStyle name="Total 2 2 17 2 2" xfId="10108" xr:uid="{00000000-0005-0000-0000-00004C270000}"/>
    <cellStyle name="Total 2 2 17 2 3" xfId="10109" xr:uid="{00000000-0005-0000-0000-00004D270000}"/>
    <cellStyle name="Total 2 2 17 3" xfId="10110" xr:uid="{00000000-0005-0000-0000-00004E270000}"/>
    <cellStyle name="Total 2 2 17 4" xfId="10111" xr:uid="{00000000-0005-0000-0000-00004F270000}"/>
    <cellStyle name="Total 2 2 18" xfId="10112" xr:uid="{00000000-0005-0000-0000-000050270000}"/>
    <cellStyle name="Total 2 2 18 2" xfId="10113" xr:uid="{00000000-0005-0000-0000-000051270000}"/>
    <cellStyle name="Total 2 2 18 3" xfId="10114" xr:uid="{00000000-0005-0000-0000-000052270000}"/>
    <cellStyle name="Total 2 2 19" xfId="10115" xr:uid="{00000000-0005-0000-0000-000053270000}"/>
    <cellStyle name="Total 2 2 2" xfId="610" xr:uid="{00000000-0005-0000-0000-000054270000}"/>
    <cellStyle name="Total 2 2 2 2" xfId="611" xr:uid="{00000000-0005-0000-0000-000055270000}"/>
    <cellStyle name="Total 2 2 2 2 2" xfId="10116" xr:uid="{00000000-0005-0000-0000-000056270000}"/>
    <cellStyle name="Total 2 2 2 2 2 2" xfId="10117" xr:uid="{00000000-0005-0000-0000-000057270000}"/>
    <cellStyle name="Total 2 2 2 2 2 2 2" xfId="10118" xr:uid="{00000000-0005-0000-0000-000058270000}"/>
    <cellStyle name="Total 2 2 2 2 2 2 3" xfId="10119" xr:uid="{00000000-0005-0000-0000-000059270000}"/>
    <cellStyle name="Total 2 2 2 2 2 3" xfId="10120" xr:uid="{00000000-0005-0000-0000-00005A270000}"/>
    <cellStyle name="Total 2 2 2 2 2 4" xfId="10121" xr:uid="{00000000-0005-0000-0000-00005B270000}"/>
    <cellStyle name="Total 2 2 2 2 3" xfId="10122" xr:uid="{00000000-0005-0000-0000-00005C270000}"/>
    <cellStyle name="Total 2 2 2 2 3 2" xfId="10123" xr:uid="{00000000-0005-0000-0000-00005D270000}"/>
    <cellStyle name="Total 2 2 2 2 3 2 2" xfId="10124" xr:uid="{00000000-0005-0000-0000-00005E270000}"/>
    <cellStyle name="Total 2 2 2 2 3 2 3" xfId="10125" xr:uid="{00000000-0005-0000-0000-00005F270000}"/>
    <cellStyle name="Total 2 2 2 2 3 3" xfId="10126" xr:uid="{00000000-0005-0000-0000-000060270000}"/>
    <cellStyle name="Total 2 2 2 2 3 4" xfId="10127" xr:uid="{00000000-0005-0000-0000-000061270000}"/>
    <cellStyle name="Total 2 2 2 2 4" xfId="10128" xr:uid="{00000000-0005-0000-0000-000062270000}"/>
    <cellStyle name="Total 2 2 2 2 4 2" xfId="10129" xr:uid="{00000000-0005-0000-0000-000063270000}"/>
    <cellStyle name="Total 2 2 2 2 4 3" xfId="10130" xr:uid="{00000000-0005-0000-0000-000064270000}"/>
    <cellStyle name="Total 2 2 2 2 5" xfId="10131" xr:uid="{00000000-0005-0000-0000-000065270000}"/>
    <cellStyle name="Total 2 2 2 2 5 2" xfId="10132" xr:uid="{00000000-0005-0000-0000-000066270000}"/>
    <cellStyle name="Total 2 2 2 2 5 3" xfId="10133" xr:uid="{00000000-0005-0000-0000-000067270000}"/>
    <cellStyle name="Total 2 2 2 2 6" xfId="10134" xr:uid="{00000000-0005-0000-0000-000068270000}"/>
    <cellStyle name="Total 2 2 2 2 7" xfId="10135" xr:uid="{00000000-0005-0000-0000-000069270000}"/>
    <cellStyle name="Total 2 2 2 2 8" xfId="10136" xr:uid="{00000000-0005-0000-0000-00006A270000}"/>
    <cellStyle name="Total 2 2 2 3" xfId="10137" xr:uid="{00000000-0005-0000-0000-00006B270000}"/>
    <cellStyle name="Total 2 2 2 3 2" xfId="10138" xr:uid="{00000000-0005-0000-0000-00006C270000}"/>
    <cellStyle name="Total 2 2 2 3 2 2" xfId="10139" xr:uid="{00000000-0005-0000-0000-00006D270000}"/>
    <cellStyle name="Total 2 2 2 3 2 3" xfId="10140" xr:uid="{00000000-0005-0000-0000-00006E270000}"/>
    <cellStyle name="Total 2 2 2 3 3" xfId="10141" xr:uid="{00000000-0005-0000-0000-00006F270000}"/>
    <cellStyle name="Total 2 2 2 3 4" xfId="10142" xr:uid="{00000000-0005-0000-0000-000070270000}"/>
    <cellStyle name="Total 2 2 2 4" xfId="10143" xr:uid="{00000000-0005-0000-0000-000071270000}"/>
    <cellStyle name="Total 2 2 2 4 2" xfId="10144" xr:uid="{00000000-0005-0000-0000-000072270000}"/>
    <cellStyle name="Total 2 2 2 4 3" xfId="10145" xr:uid="{00000000-0005-0000-0000-000073270000}"/>
    <cellStyle name="Total 2 2 2 5" xfId="10146" xr:uid="{00000000-0005-0000-0000-000074270000}"/>
    <cellStyle name="Total 2 2 2 6" xfId="10147" xr:uid="{00000000-0005-0000-0000-000075270000}"/>
    <cellStyle name="Total 2 2 2 7" xfId="10148" xr:uid="{00000000-0005-0000-0000-000076270000}"/>
    <cellStyle name="Total 2 2 2 8" xfId="10149" xr:uid="{00000000-0005-0000-0000-000077270000}"/>
    <cellStyle name="Total 2 2 20" xfId="10150" xr:uid="{00000000-0005-0000-0000-000078270000}"/>
    <cellStyle name="Total 2 2 21" xfId="10151" xr:uid="{00000000-0005-0000-0000-000079270000}"/>
    <cellStyle name="Total 2 2 22" xfId="10152" xr:uid="{00000000-0005-0000-0000-00007A270000}"/>
    <cellStyle name="Total 2 2 3" xfId="612" xr:uid="{00000000-0005-0000-0000-00007B270000}"/>
    <cellStyle name="Total 2 2 3 2" xfId="10153" xr:uid="{00000000-0005-0000-0000-00007C270000}"/>
    <cellStyle name="Total 2 2 3 2 2" xfId="10154" xr:uid="{00000000-0005-0000-0000-00007D270000}"/>
    <cellStyle name="Total 2 2 3 2 2 2" xfId="10155" xr:uid="{00000000-0005-0000-0000-00007E270000}"/>
    <cellStyle name="Total 2 2 3 2 2 3" xfId="10156" xr:uid="{00000000-0005-0000-0000-00007F270000}"/>
    <cellStyle name="Total 2 2 3 2 3" xfId="10157" xr:uid="{00000000-0005-0000-0000-000080270000}"/>
    <cellStyle name="Total 2 2 3 2 4" xfId="10158" xr:uid="{00000000-0005-0000-0000-000081270000}"/>
    <cellStyle name="Total 2 2 3 3" xfId="10159" xr:uid="{00000000-0005-0000-0000-000082270000}"/>
    <cellStyle name="Total 2 2 3 3 2" xfId="10160" xr:uid="{00000000-0005-0000-0000-000083270000}"/>
    <cellStyle name="Total 2 2 3 3 2 2" xfId="10161" xr:uid="{00000000-0005-0000-0000-000084270000}"/>
    <cellStyle name="Total 2 2 3 3 2 3" xfId="10162" xr:uid="{00000000-0005-0000-0000-000085270000}"/>
    <cellStyle name="Total 2 2 3 3 3" xfId="10163" xr:uid="{00000000-0005-0000-0000-000086270000}"/>
    <cellStyle name="Total 2 2 3 3 4" xfId="10164" xr:uid="{00000000-0005-0000-0000-000087270000}"/>
    <cellStyle name="Total 2 2 3 4" xfId="10165" xr:uid="{00000000-0005-0000-0000-000088270000}"/>
    <cellStyle name="Total 2 2 3 4 2" xfId="10166" xr:uid="{00000000-0005-0000-0000-000089270000}"/>
    <cellStyle name="Total 2 2 3 4 3" xfId="10167" xr:uid="{00000000-0005-0000-0000-00008A270000}"/>
    <cellStyle name="Total 2 2 3 5" xfId="10168" xr:uid="{00000000-0005-0000-0000-00008B270000}"/>
    <cellStyle name="Total 2 2 3 5 2" xfId="10169" xr:uid="{00000000-0005-0000-0000-00008C270000}"/>
    <cellStyle name="Total 2 2 3 5 3" xfId="10170" xr:uid="{00000000-0005-0000-0000-00008D270000}"/>
    <cellStyle name="Total 2 2 3 6" xfId="10171" xr:uid="{00000000-0005-0000-0000-00008E270000}"/>
    <cellStyle name="Total 2 2 3 7" xfId="10172" xr:uid="{00000000-0005-0000-0000-00008F270000}"/>
    <cellStyle name="Total 2 2 3 8" xfId="10173" xr:uid="{00000000-0005-0000-0000-000090270000}"/>
    <cellStyle name="Total 2 2 4" xfId="10174" xr:uid="{00000000-0005-0000-0000-000091270000}"/>
    <cellStyle name="Total 2 2 4 2" xfId="10175" xr:uid="{00000000-0005-0000-0000-000092270000}"/>
    <cellStyle name="Total 2 2 4 2 2" xfId="10176" xr:uid="{00000000-0005-0000-0000-000093270000}"/>
    <cellStyle name="Total 2 2 4 2 2 2" xfId="10177" xr:uid="{00000000-0005-0000-0000-000094270000}"/>
    <cellStyle name="Total 2 2 4 2 2 3" xfId="10178" xr:uid="{00000000-0005-0000-0000-000095270000}"/>
    <cellStyle name="Total 2 2 4 2 3" xfId="10179" xr:uid="{00000000-0005-0000-0000-000096270000}"/>
    <cellStyle name="Total 2 2 4 2 4" xfId="10180" xr:uid="{00000000-0005-0000-0000-000097270000}"/>
    <cellStyle name="Total 2 2 4 3" xfId="10181" xr:uid="{00000000-0005-0000-0000-000098270000}"/>
    <cellStyle name="Total 2 2 4 3 2" xfId="10182" xr:uid="{00000000-0005-0000-0000-000099270000}"/>
    <cellStyle name="Total 2 2 4 3 2 2" xfId="10183" xr:uid="{00000000-0005-0000-0000-00009A270000}"/>
    <cellStyle name="Total 2 2 4 3 2 3" xfId="10184" xr:uid="{00000000-0005-0000-0000-00009B270000}"/>
    <cellStyle name="Total 2 2 4 3 3" xfId="10185" xr:uid="{00000000-0005-0000-0000-00009C270000}"/>
    <cellStyle name="Total 2 2 4 3 4" xfId="10186" xr:uid="{00000000-0005-0000-0000-00009D270000}"/>
    <cellStyle name="Total 2 2 4 4" xfId="10187" xr:uid="{00000000-0005-0000-0000-00009E270000}"/>
    <cellStyle name="Total 2 2 4 4 2" xfId="10188" xr:uid="{00000000-0005-0000-0000-00009F270000}"/>
    <cellStyle name="Total 2 2 4 4 3" xfId="10189" xr:uid="{00000000-0005-0000-0000-0000A0270000}"/>
    <cellStyle name="Total 2 2 4 5" xfId="10190" xr:uid="{00000000-0005-0000-0000-0000A1270000}"/>
    <cellStyle name="Total 2 2 4 6" xfId="10191" xr:uid="{00000000-0005-0000-0000-0000A2270000}"/>
    <cellStyle name="Total 2 2 4 7" xfId="10192" xr:uid="{00000000-0005-0000-0000-0000A3270000}"/>
    <cellStyle name="Total 2 2 4 8" xfId="10193" xr:uid="{00000000-0005-0000-0000-0000A4270000}"/>
    <cellStyle name="Total 2 2 5" xfId="10194" xr:uid="{00000000-0005-0000-0000-0000A5270000}"/>
    <cellStyle name="Total 2 2 5 2" xfId="10195" xr:uid="{00000000-0005-0000-0000-0000A6270000}"/>
    <cellStyle name="Total 2 2 5 2 2" xfId="10196" xr:uid="{00000000-0005-0000-0000-0000A7270000}"/>
    <cellStyle name="Total 2 2 5 2 2 2" xfId="10197" xr:uid="{00000000-0005-0000-0000-0000A8270000}"/>
    <cellStyle name="Total 2 2 5 2 2 3" xfId="10198" xr:uid="{00000000-0005-0000-0000-0000A9270000}"/>
    <cellStyle name="Total 2 2 5 2 3" xfId="10199" xr:uid="{00000000-0005-0000-0000-0000AA270000}"/>
    <cellStyle name="Total 2 2 5 2 4" xfId="10200" xr:uid="{00000000-0005-0000-0000-0000AB270000}"/>
    <cellStyle name="Total 2 2 5 3" xfId="10201" xr:uid="{00000000-0005-0000-0000-0000AC270000}"/>
    <cellStyle name="Total 2 2 5 3 2" xfId="10202" xr:uid="{00000000-0005-0000-0000-0000AD270000}"/>
    <cellStyle name="Total 2 2 5 3 2 2" xfId="10203" xr:uid="{00000000-0005-0000-0000-0000AE270000}"/>
    <cellStyle name="Total 2 2 5 3 2 3" xfId="10204" xr:uid="{00000000-0005-0000-0000-0000AF270000}"/>
    <cellStyle name="Total 2 2 5 3 3" xfId="10205" xr:uid="{00000000-0005-0000-0000-0000B0270000}"/>
    <cellStyle name="Total 2 2 5 3 4" xfId="10206" xr:uid="{00000000-0005-0000-0000-0000B1270000}"/>
    <cellStyle name="Total 2 2 5 4" xfId="10207" xr:uid="{00000000-0005-0000-0000-0000B2270000}"/>
    <cellStyle name="Total 2 2 5 4 2" xfId="10208" xr:uid="{00000000-0005-0000-0000-0000B3270000}"/>
    <cellStyle name="Total 2 2 5 4 3" xfId="10209" xr:uid="{00000000-0005-0000-0000-0000B4270000}"/>
    <cellStyle name="Total 2 2 5 5" xfId="10210" xr:uid="{00000000-0005-0000-0000-0000B5270000}"/>
    <cellStyle name="Total 2 2 5 6" xfId="10211" xr:uid="{00000000-0005-0000-0000-0000B6270000}"/>
    <cellStyle name="Total 2 2 5 7" xfId="10212" xr:uid="{00000000-0005-0000-0000-0000B7270000}"/>
    <cellStyle name="Total 2 2 5 8" xfId="10213" xr:uid="{00000000-0005-0000-0000-0000B8270000}"/>
    <cellStyle name="Total 2 2 6" xfId="10214" xr:uid="{00000000-0005-0000-0000-0000B9270000}"/>
    <cellStyle name="Total 2 2 6 2" xfId="10215" xr:uid="{00000000-0005-0000-0000-0000BA270000}"/>
    <cellStyle name="Total 2 2 6 2 2" xfId="10216" xr:uid="{00000000-0005-0000-0000-0000BB270000}"/>
    <cellStyle name="Total 2 2 6 2 2 2" xfId="10217" xr:uid="{00000000-0005-0000-0000-0000BC270000}"/>
    <cellStyle name="Total 2 2 6 2 2 3" xfId="10218" xr:uid="{00000000-0005-0000-0000-0000BD270000}"/>
    <cellStyle name="Total 2 2 6 2 3" xfId="10219" xr:uid="{00000000-0005-0000-0000-0000BE270000}"/>
    <cellStyle name="Total 2 2 6 2 4" xfId="10220" xr:uid="{00000000-0005-0000-0000-0000BF270000}"/>
    <cellStyle name="Total 2 2 6 3" xfId="10221" xr:uid="{00000000-0005-0000-0000-0000C0270000}"/>
    <cellStyle name="Total 2 2 6 3 2" xfId="10222" xr:uid="{00000000-0005-0000-0000-0000C1270000}"/>
    <cellStyle name="Total 2 2 6 3 2 2" xfId="10223" xr:uid="{00000000-0005-0000-0000-0000C2270000}"/>
    <cellStyle name="Total 2 2 6 3 2 3" xfId="10224" xr:uid="{00000000-0005-0000-0000-0000C3270000}"/>
    <cellStyle name="Total 2 2 6 3 3" xfId="10225" xr:uid="{00000000-0005-0000-0000-0000C4270000}"/>
    <cellStyle name="Total 2 2 6 3 4" xfId="10226" xr:uid="{00000000-0005-0000-0000-0000C5270000}"/>
    <cellStyle name="Total 2 2 6 4" xfId="10227" xr:uid="{00000000-0005-0000-0000-0000C6270000}"/>
    <cellStyle name="Total 2 2 6 4 2" xfId="10228" xr:uid="{00000000-0005-0000-0000-0000C7270000}"/>
    <cellStyle name="Total 2 2 6 4 3" xfId="10229" xr:uid="{00000000-0005-0000-0000-0000C8270000}"/>
    <cellStyle name="Total 2 2 6 5" xfId="10230" xr:uid="{00000000-0005-0000-0000-0000C9270000}"/>
    <cellStyle name="Total 2 2 6 6" xfId="10231" xr:uid="{00000000-0005-0000-0000-0000CA270000}"/>
    <cellStyle name="Total 2 2 6 7" xfId="10232" xr:uid="{00000000-0005-0000-0000-0000CB270000}"/>
    <cellStyle name="Total 2 2 6 8" xfId="10233" xr:uid="{00000000-0005-0000-0000-0000CC270000}"/>
    <cellStyle name="Total 2 2 7" xfId="10234" xr:uid="{00000000-0005-0000-0000-0000CD270000}"/>
    <cellStyle name="Total 2 2 7 2" xfId="10235" xr:uid="{00000000-0005-0000-0000-0000CE270000}"/>
    <cellStyle name="Total 2 2 7 2 2" xfId="10236" xr:uid="{00000000-0005-0000-0000-0000CF270000}"/>
    <cellStyle name="Total 2 2 7 2 2 2" xfId="10237" xr:uid="{00000000-0005-0000-0000-0000D0270000}"/>
    <cellStyle name="Total 2 2 7 2 2 3" xfId="10238" xr:uid="{00000000-0005-0000-0000-0000D1270000}"/>
    <cellStyle name="Total 2 2 7 2 3" xfId="10239" xr:uid="{00000000-0005-0000-0000-0000D2270000}"/>
    <cellStyle name="Total 2 2 7 2 4" xfId="10240" xr:uid="{00000000-0005-0000-0000-0000D3270000}"/>
    <cellStyle name="Total 2 2 7 3" xfId="10241" xr:uid="{00000000-0005-0000-0000-0000D4270000}"/>
    <cellStyle name="Total 2 2 7 3 2" xfId="10242" xr:uid="{00000000-0005-0000-0000-0000D5270000}"/>
    <cellStyle name="Total 2 2 7 3 2 2" xfId="10243" xr:uid="{00000000-0005-0000-0000-0000D6270000}"/>
    <cellStyle name="Total 2 2 7 3 2 3" xfId="10244" xr:uid="{00000000-0005-0000-0000-0000D7270000}"/>
    <cellStyle name="Total 2 2 7 3 3" xfId="10245" xr:uid="{00000000-0005-0000-0000-0000D8270000}"/>
    <cellStyle name="Total 2 2 7 3 4" xfId="10246" xr:uid="{00000000-0005-0000-0000-0000D9270000}"/>
    <cellStyle name="Total 2 2 7 4" xfId="10247" xr:uid="{00000000-0005-0000-0000-0000DA270000}"/>
    <cellStyle name="Total 2 2 7 4 2" xfId="10248" xr:uid="{00000000-0005-0000-0000-0000DB270000}"/>
    <cellStyle name="Total 2 2 7 4 3" xfId="10249" xr:uid="{00000000-0005-0000-0000-0000DC270000}"/>
    <cellStyle name="Total 2 2 7 5" xfId="10250" xr:uid="{00000000-0005-0000-0000-0000DD270000}"/>
    <cellStyle name="Total 2 2 7 6" xfId="10251" xr:uid="{00000000-0005-0000-0000-0000DE270000}"/>
    <cellStyle name="Total 2 2 7 7" xfId="10252" xr:uid="{00000000-0005-0000-0000-0000DF270000}"/>
    <cellStyle name="Total 2 2 7 8" xfId="10253" xr:uid="{00000000-0005-0000-0000-0000E0270000}"/>
    <cellStyle name="Total 2 2 8" xfId="10254" xr:uid="{00000000-0005-0000-0000-0000E1270000}"/>
    <cellStyle name="Total 2 2 8 2" xfId="10255" xr:uid="{00000000-0005-0000-0000-0000E2270000}"/>
    <cellStyle name="Total 2 2 8 2 2" xfId="10256" xr:uid="{00000000-0005-0000-0000-0000E3270000}"/>
    <cellStyle name="Total 2 2 8 2 2 2" xfId="10257" xr:uid="{00000000-0005-0000-0000-0000E4270000}"/>
    <cellStyle name="Total 2 2 8 2 2 3" xfId="10258" xr:uid="{00000000-0005-0000-0000-0000E5270000}"/>
    <cellStyle name="Total 2 2 8 2 3" xfId="10259" xr:uid="{00000000-0005-0000-0000-0000E6270000}"/>
    <cellStyle name="Total 2 2 8 2 4" xfId="10260" xr:uid="{00000000-0005-0000-0000-0000E7270000}"/>
    <cellStyle name="Total 2 2 8 3" xfId="10261" xr:uid="{00000000-0005-0000-0000-0000E8270000}"/>
    <cellStyle name="Total 2 2 8 3 2" xfId="10262" xr:uid="{00000000-0005-0000-0000-0000E9270000}"/>
    <cellStyle name="Total 2 2 8 3 2 2" xfId="10263" xr:uid="{00000000-0005-0000-0000-0000EA270000}"/>
    <cellStyle name="Total 2 2 8 3 2 3" xfId="10264" xr:uid="{00000000-0005-0000-0000-0000EB270000}"/>
    <cellStyle name="Total 2 2 8 3 3" xfId="10265" xr:uid="{00000000-0005-0000-0000-0000EC270000}"/>
    <cellStyle name="Total 2 2 8 3 4" xfId="10266" xr:uid="{00000000-0005-0000-0000-0000ED270000}"/>
    <cellStyle name="Total 2 2 8 4" xfId="10267" xr:uid="{00000000-0005-0000-0000-0000EE270000}"/>
    <cellStyle name="Total 2 2 8 4 2" xfId="10268" xr:uid="{00000000-0005-0000-0000-0000EF270000}"/>
    <cellStyle name="Total 2 2 8 4 3" xfId="10269" xr:uid="{00000000-0005-0000-0000-0000F0270000}"/>
    <cellStyle name="Total 2 2 8 5" xfId="10270" xr:uid="{00000000-0005-0000-0000-0000F1270000}"/>
    <cellStyle name="Total 2 2 8 6" xfId="10271" xr:uid="{00000000-0005-0000-0000-0000F2270000}"/>
    <cellStyle name="Total 2 2 8 7" xfId="10272" xr:uid="{00000000-0005-0000-0000-0000F3270000}"/>
    <cellStyle name="Total 2 2 8 8" xfId="10273" xr:uid="{00000000-0005-0000-0000-0000F4270000}"/>
    <cellStyle name="Total 2 2 9" xfId="10274" xr:uid="{00000000-0005-0000-0000-0000F5270000}"/>
    <cellStyle name="Total 2 2 9 2" xfId="10275" xr:uid="{00000000-0005-0000-0000-0000F6270000}"/>
    <cellStyle name="Total 2 2 9 2 2" xfId="10276" xr:uid="{00000000-0005-0000-0000-0000F7270000}"/>
    <cellStyle name="Total 2 2 9 2 2 2" xfId="10277" xr:uid="{00000000-0005-0000-0000-0000F8270000}"/>
    <cellStyle name="Total 2 2 9 2 2 3" xfId="10278" xr:uid="{00000000-0005-0000-0000-0000F9270000}"/>
    <cellStyle name="Total 2 2 9 2 3" xfId="10279" xr:uid="{00000000-0005-0000-0000-0000FA270000}"/>
    <cellStyle name="Total 2 2 9 2 4" xfId="10280" xr:uid="{00000000-0005-0000-0000-0000FB270000}"/>
    <cellStyle name="Total 2 2 9 3" xfId="10281" xr:uid="{00000000-0005-0000-0000-0000FC270000}"/>
    <cellStyle name="Total 2 2 9 3 2" xfId="10282" xr:uid="{00000000-0005-0000-0000-0000FD270000}"/>
    <cellStyle name="Total 2 2 9 3 2 2" xfId="10283" xr:uid="{00000000-0005-0000-0000-0000FE270000}"/>
    <cellStyle name="Total 2 2 9 3 2 3" xfId="10284" xr:uid="{00000000-0005-0000-0000-0000FF270000}"/>
    <cellStyle name="Total 2 2 9 3 3" xfId="10285" xr:uid="{00000000-0005-0000-0000-000000280000}"/>
    <cellStyle name="Total 2 2 9 3 4" xfId="10286" xr:uid="{00000000-0005-0000-0000-000001280000}"/>
    <cellStyle name="Total 2 2 9 4" xfId="10287" xr:uid="{00000000-0005-0000-0000-000002280000}"/>
    <cellStyle name="Total 2 2 9 4 2" xfId="10288" xr:uid="{00000000-0005-0000-0000-000003280000}"/>
    <cellStyle name="Total 2 2 9 4 3" xfId="10289" xr:uid="{00000000-0005-0000-0000-000004280000}"/>
    <cellStyle name="Total 2 2 9 5" xfId="10290" xr:uid="{00000000-0005-0000-0000-000005280000}"/>
    <cellStyle name="Total 2 2 9 6" xfId="10291" xr:uid="{00000000-0005-0000-0000-000006280000}"/>
    <cellStyle name="Total 2 2 9 7" xfId="10292" xr:uid="{00000000-0005-0000-0000-000007280000}"/>
    <cellStyle name="Total 2 2 9 8" xfId="10293" xr:uid="{00000000-0005-0000-0000-000008280000}"/>
    <cellStyle name="Total 2 20" xfId="10294" xr:uid="{00000000-0005-0000-0000-000009280000}"/>
    <cellStyle name="Total 2 21" xfId="10295" xr:uid="{00000000-0005-0000-0000-00000A280000}"/>
    <cellStyle name="Total 2 22" xfId="10296" xr:uid="{00000000-0005-0000-0000-00000B280000}"/>
    <cellStyle name="Total 2 23" xfId="10297" xr:uid="{00000000-0005-0000-0000-00000C280000}"/>
    <cellStyle name="Total 2 3" xfId="613" xr:uid="{00000000-0005-0000-0000-00000D280000}"/>
    <cellStyle name="Total 2 3 2" xfId="614" xr:uid="{00000000-0005-0000-0000-00000E280000}"/>
    <cellStyle name="Total 2 3 2 2" xfId="10298" xr:uid="{00000000-0005-0000-0000-00000F280000}"/>
    <cellStyle name="Total 2 3 2 2 2" xfId="10299" xr:uid="{00000000-0005-0000-0000-000010280000}"/>
    <cellStyle name="Total 2 3 2 2 2 2" xfId="10300" xr:uid="{00000000-0005-0000-0000-000011280000}"/>
    <cellStyle name="Total 2 3 2 2 2 3" xfId="10301" xr:uid="{00000000-0005-0000-0000-000012280000}"/>
    <cellStyle name="Total 2 3 2 2 3" xfId="10302" xr:uid="{00000000-0005-0000-0000-000013280000}"/>
    <cellStyle name="Total 2 3 2 2 4" xfId="10303" xr:uid="{00000000-0005-0000-0000-000014280000}"/>
    <cellStyle name="Total 2 3 2 3" xfId="10304" xr:uid="{00000000-0005-0000-0000-000015280000}"/>
    <cellStyle name="Total 2 3 2 3 2" xfId="10305" xr:uid="{00000000-0005-0000-0000-000016280000}"/>
    <cellStyle name="Total 2 3 2 3 2 2" xfId="10306" xr:uid="{00000000-0005-0000-0000-000017280000}"/>
    <cellStyle name="Total 2 3 2 3 2 3" xfId="10307" xr:uid="{00000000-0005-0000-0000-000018280000}"/>
    <cellStyle name="Total 2 3 2 3 3" xfId="10308" xr:uid="{00000000-0005-0000-0000-000019280000}"/>
    <cellStyle name="Total 2 3 2 3 4" xfId="10309" xr:uid="{00000000-0005-0000-0000-00001A280000}"/>
    <cellStyle name="Total 2 3 2 4" xfId="10310" xr:uid="{00000000-0005-0000-0000-00001B280000}"/>
    <cellStyle name="Total 2 3 2 4 2" xfId="10311" xr:uid="{00000000-0005-0000-0000-00001C280000}"/>
    <cellStyle name="Total 2 3 2 4 3" xfId="10312" xr:uid="{00000000-0005-0000-0000-00001D280000}"/>
    <cellStyle name="Total 2 3 2 5" xfId="10313" xr:uid="{00000000-0005-0000-0000-00001E280000}"/>
    <cellStyle name="Total 2 3 2 5 2" xfId="10314" xr:uid="{00000000-0005-0000-0000-00001F280000}"/>
    <cellStyle name="Total 2 3 2 5 3" xfId="10315" xr:uid="{00000000-0005-0000-0000-000020280000}"/>
    <cellStyle name="Total 2 3 2 6" xfId="10316" xr:uid="{00000000-0005-0000-0000-000021280000}"/>
    <cellStyle name="Total 2 3 2 7" xfId="10317" xr:uid="{00000000-0005-0000-0000-000022280000}"/>
    <cellStyle name="Total 2 3 2 8" xfId="10318" xr:uid="{00000000-0005-0000-0000-000023280000}"/>
    <cellStyle name="Total 2 3 3" xfId="10319" xr:uid="{00000000-0005-0000-0000-000024280000}"/>
    <cellStyle name="Total 2 3 3 2" xfId="10320" xr:uid="{00000000-0005-0000-0000-000025280000}"/>
    <cellStyle name="Total 2 3 3 2 2" xfId="10321" xr:uid="{00000000-0005-0000-0000-000026280000}"/>
    <cellStyle name="Total 2 3 3 2 3" xfId="10322" xr:uid="{00000000-0005-0000-0000-000027280000}"/>
    <cellStyle name="Total 2 3 3 3" xfId="10323" xr:uid="{00000000-0005-0000-0000-000028280000}"/>
    <cellStyle name="Total 2 3 3 4" xfId="10324" xr:uid="{00000000-0005-0000-0000-000029280000}"/>
    <cellStyle name="Total 2 3 4" xfId="10325" xr:uid="{00000000-0005-0000-0000-00002A280000}"/>
    <cellStyle name="Total 2 3 4 2" xfId="10326" xr:uid="{00000000-0005-0000-0000-00002B280000}"/>
    <cellStyle name="Total 2 3 4 3" xfId="10327" xr:uid="{00000000-0005-0000-0000-00002C280000}"/>
    <cellStyle name="Total 2 3 5" xfId="10328" xr:uid="{00000000-0005-0000-0000-00002D280000}"/>
    <cellStyle name="Total 2 3 6" xfId="10329" xr:uid="{00000000-0005-0000-0000-00002E280000}"/>
    <cellStyle name="Total 2 3 7" xfId="10330" xr:uid="{00000000-0005-0000-0000-00002F280000}"/>
    <cellStyle name="Total 2 3 8" xfId="10331" xr:uid="{00000000-0005-0000-0000-000030280000}"/>
    <cellStyle name="Total 2 4" xfId="615" xr:uid="{00000000-0005-0000-0000-000031280000}"/>
    <cellStyle name="Total 2 4 2" xfId="616" xr:uid="{00000000-0005-0000-0000-000032280000}"/>
    <cellStyle name="Total 2 4 2 2" xfId="10332" xr:uid="{00000000-0005-0000-0000-000033280000}"/>
    <cellStyle name="Total 2 4 2 2 2" xfId="10333" xr:uid="{00000000-0005-0000-0000-000034280000}"/>
    <cellStyle name="Total 2 4 2 2 2 2" xfId="10334" xr:uid="{00000000-0005-0000-0000-000035280000}"/>
    <cellStyle name="Total 2 4 2 2 2 3" xfId="10335" xr:uid="{00000000-0005-0000-0000-000036280000}"/>
    <cellStyle name="Total 2 4 2 2 3" xfId="10336" xr:uid="{00000000-0005-0000-0000-000037280000}"/>
    <cellStyle name="Total 2 4 2 2 4" xfId="10337" xr:uid="{00000000-0005-0000-0000-000038280000}"/>
    <cellStyle name="Total 2 4 2 3" xfId="10338" xr:uid="{00000000-0005-0000-0000-000039280000}"/>
    <cellStyle name="Total 2 4 2 3 2" xfId="10339" xr:uid="{00000000-0005-0000-0000-00003A280000}"/>
    <cellStyle name="Total 2 4 2 3 2 2" xfId="10340" xr:uid="{00000000-0005-0000-0000-00003B280000}"/>
    <cellStyle name="Total 2 4 2 3 2 3" xfId="10341" xr:uid="{00000000-0005-0000-0000-00003C280000}"/>
    <cellStyle name="Total 2 4 2 3 3" xfId="10342" xr:uid="{00000000-0005-0000-0000-00003D280000}"/>
    <cellStyle name="Total 2 4 2 3 4" xfId="10343" xr:uid="{00000000-0005-0000-0000-00003E280000}"/>
    <cellStyle name="Total 2 4 2 4" xfId="10344" xr:uid="{00000000-0005-0000-0000-00003F280000}"/>
    <cellStyle name="Total 2 4 2 4 2" xfId="10345" xr:uid="{00000000-0005-0000-0000-000040280000}"/>
    <cellStyle name="Total 2 4 2 4 3" xfId="10346" xr:uid="{00000000-0005-0000-0000-000041280000}"/>
    <cellStyle name="Total 2 4 2 5" xfId="10347" xr:uid="{00000000-0005-0000-0000-000042280000}"/>
    <cellStyle name="Total 2 4 2 5 2" xfId="10348" xr:uid="{00000000-0005-0000-0000-000043280000}"/>
    <cellStyle name="Total 2 4 2 5 3" xfId="10349" xr:uid="{00000000-0005-0000-0000-000044280000}"/>
    <cellStyle name="Total 2 4 2 6" xfId="10350" xr:uid="{00000000-0005-0000-0000-000045280000}"/>
    <cellStyle name="Total 2 4 2 7" xfId="10351" xr:uid="{00000000-0005-0000-0000-000046280000}"/>
    <cellStyle name="Total 2 4 2 8" xfId="10352" xr:uid="{00000000-0005-0000-0000-000047280000}"/>
    <cellStyle name="Total 2 4 3" xfId="10353" xr:uid="{00000000-0005-0000-0000-000048280000}"/>
    <cellStyle name="Total 2 4 3 2" xfId="10354" xr:uid="{00000000-0005-0000-0000-000049280000}"/>
    <cellStyle name="Total 2 4 3 2 2" xfId="10355" xr:uid="{00000000-0005-0000-0000-00004A280000}"/>
    <cellStyle name="Total 2 4 3 2 3" xfId="10356" xr:uid="{00000000-0005-0000-0000-00004B280000}"/>
    <cellStyle name="Total 2 4 3 3" xfId="10357" xr:uid="{00000000-0005-0000-0000-00004C280000}"/>
    <cellStyle name="Total 2 4 3 4" xfId="10358" xr:uid="{00000000-0005-0000-0000-00004D280000}"/>
    <cellStyle name="Total 2 4 4" xfId="10359" xr:uid="{00000000-0005-0000-0000-00004E280000}"/>
    <cellStyle name="Total 2 4 4 2" xfId="10360" xr:uid="{00000000-0005-0000-0000-00004F280000}"/>
    <cellStyle name="Total 2 4 4 3" xfId="10361" xr:uid="{00000000-0005-0000-0000-000050280000}"/>
    <cellStyle name="Total 2 4 5" xfId="10362" xr:uid="{00000000-0005-0000-0000-000051280000}"/>
    <cellStyle name="Total 2 4 6" xfId="10363" xr:uid="{00000000-0005-0000-0000-000052280000}"/>
    <cellStyle name="Total 2 4 7" xfId="10364" xr:uid="{00000000-0005-0000-0000-000053280000}"/>
    <cellStyle name="Total 2 4 8" xfId="10365" xr:uid="{00000000-0005-0000-0000-000054280000}"/>
    <cellStyle name="Total 2 5" xfId="617" xr:uid="{00000000-0005-0000-0000-000055280000}"/>
    <cellStyle name="Total 2 5 2" xfId="10366" xr:uid="{00000000-0005-0000-0000-000056280000}"/>
    <cellStyle name="Total 2 5 2 2" xfId="10367" xr:uid="{00000000-0005-0000-0000-000057280000}"/>
    <cellStyle name="Total 2 5 2 2 2" xfId="10368" xr:uid="{00000000-0005-0000-0000-000058280000}"/>
    <cellStyle name="Total 2 5 2 2 3" xfId="10369" xr:uid="{00000000-0005-0000-0000-000059280000}"/>
    <cellStyle name="Total 2 5 2 3" xfId="10370" xr:uid="{00000000-0005-0000-0000-00005A280000}"/>
    <cellStyle name="Total 2 5 2 4" xfId="10371" xr:uid="{00000000-0005-0000-0000-00005B280000}"/>
    <cellStyle name="Total 2 5 3" xfId="10372" xr:uid="{00000000-0005-0000-0000-00005C280000}"/>
    <cellStyle name="Total 2 5 3 2" xfId="10373" xr:uid="{00000000-0005-0000-0000-00005D280000}"/>
    <cellStyle name="Total 2 5 3 2 2" xfId="10374" xr:uid="{00000000-0005-0000-0000-00005E280000}"/>
    <cellStyle name="Total 2 5 3 2 3" xfId="10375" xr:uid="{00000000-0005-0000-0000-00005F280000}"/>
    <cellStyle name="Total 2 5 3 3" xfId="10376" xr:uid="{00000000-0005-0000-0000-000060280000}"/>
    <cellStyle name="Total 2 5 3 4" xfId="10377" xr:uid="{00000000-0005-0000-0000-000061280000}"/>
    <cellStyle name="Total 2 5 4" xfId="10378" xr:uid="{00000000-0005-0000-0000-000062280000}"/>
    <cellStyle name="Total 2 5 4 2" xfId="10379" xr:uid="{00000000-0005-0000-0000-000063280000}"/>
    <cellStyle name="Total 2 5 4 3" xfId="10380" xr:uid="{00000000-0005-0000-0000-000064280000}"/>
    <cellStyle name="Total 2 5 5" xfId="10381" xr:uid="{00000000-0005-0000-0000-000065280000}"/>
    <cellStyle name="Total 2 5 5 2" xfId="10382" xr:uid="{00000000-0005-0000-0000-000066280000}"/>
    <cellStyle name="Total 2 5 5 3" xfId="10383" xr:uid="{00000000-0005-0000-0000-000067280000}"/>
    <cellStyle name="Total 2 5 6" xfId="10384" xr:uid="{00000000-0005-0000-0000-000068280000}"/>
    <cellStyle name="Total 2 5 7" xfId="10385" xr:uid="{00000000-0005-0000-0000-000069280000}"/>
    <cellStyle name="Total 2 5 8" xfId="10386" xr:uid="{00000000-0005-0000-0000-00006A280000}"/>
    <cellStyle name="Total 2 6" xfId="10387" xr:uid="{00000000-0005-0000-0000-00006B280000}"/>
    <cellStyle name="Total 2 6 2" xfId="10388" xr:uid="{00000000-0005-0000-0000-00006C280000}"/>
    <cellStyle name="Total 2 6 2 2" xfId="10389" xr:uid="{00000000-0005-0000-0000-00006D280000}"/>
    <cellStyle name="Total 2 6 2 2 2" xfId="10390" xr:uid="{00000000-0005-0000-0000-00006E280000}"/>
    <cellStyle name="Total 2 6 2 2 3" xfId="10391" xr:uid="{00000000-0005-0000-0000-00006F280000}"/>
    <cellStyle name="Total 2 6 2 3" xfId="10392" xr:uid="{00000000-0005-0000-0000-000070280000}"/>
    <cellStyle name="Total 2 6 2 4" xfId="10393" xr:uid="{00000000-0005-0000-0000-000071280000}"/>
    <cellStyle name="Total 2 6 3" xfId="10394" xr:uid="{00000000-0005-0000-0000-000072280000}"/>
    <cellStyle name="Total 2 6 3 2" xfId="10395" xr:uid="{00000000-0005-0000-0000-000073280000}"/>
    <cellStyle name="Total 2 6 3 2 2" xfId="10396" xr:uid="{00000000-0005-0000-0000-000074280000}"/>
    <cellStyle name="Total 2 6 3 2 3" xfId="10397" xr:uid="{00000000-0005-0000-0000-000075280000}"/>
    <cellStyle name="Total 2 6 3 3" xfId="10398" xr:uid="{00000000-0005-0000-0000-000076280000}"/>
    <cellStyle name="Total 2 6 3 4" xfId="10399" xr:uid="{00000000-0005-0000-0000-000077280000}"/>
    <cellStyle name="Total 2 6 4" xfId="10400" xr:uid="{00000000-0005-0000-0000-000078280000}"/>
    <cellStyle name="Total 2 6 4 2" xfId="10401" xr:uid="{00000000-0005-0000-0000-000079280000}"/>
    <cellStyle name="Total 2 6 4 3" xfId="10402" xr:uid="{00000000-0005-0000-0000-00007A280000}"/>
    <cellStyle name="Total 2 6 5" xfId="10403" xr:uid="{00000000-0005-0000-0000-00007B280000}"/>
    <cellStyle name="Total 2 6 6" xfId="10404" xr:uid="{00000000-0005-0000-0000-00007C280000}"/>
    <cellStyle name="Total 2 6 7" xfId="10405" xr:uid="{00000000-0005-0000-0000-00007D280000}"/>
    <cellStyle name="Total 2 6 8" xfId="10406" xr:uid="{00000000-0005-0000-0000-00007E280000}"/>
    <cellStyle name="Total 2 7" xfId="10407" xr:uid="{00000000-0005-0000-0000-00007F280000}"/>
    <cellStyle name="Total 2 7 2" xfId="10408" xr:uid="{00000000-0005-0000-0000-000080280000}"/>
    <cellStyle name="Total 2 7 2 2" xfId="10409" xr:uid="{00000000-0005-0000-0000-000081280000}"/>
    <cellStyle name="Total 2 7 2 2 2" xfId="10410" xr:uid="{00000000-0005-0000-0000-000082280000}"/>
    <cellStyle name="Total 2 7 2 2 3" xfId="10411" xr:uid="{00000000-0005-0000-0000-000083280000}"/>
    <cellStyle name="Total 2 7 2 3" xfId="10412" xr:uid="{00000000-0005-0000-0000-000084280000}"/>
    <cellStyle name="Total 2 7 2 4" xfId="10413" xr:uid="{00000000-0005-0000-0000-000085280000}"/>
    <cellStyle name="Total 2 7 3" xfId="10414" xr:uid="{00000000-0005-0000-0000-000086280000}"/>
    <cellStyle name="Total 2 7 3 2" xfId="10415" xr:uid="{00000000-0005-0000-0000-000087280000}"/>
    <cellStyle name="Total 2 7 3 2 2" xfId="10416" xr:uid="{00000000-0005-0000-0000-000088280000}"/>
    <cellStyle name="Total 2 7 3 2 3" xfId="10417" xr:uid="{00000000-0005-0000-0000-000089280000}"/>
    <cellStyle name="Total 2 7 3 3" xfId="10418" xr:uid="{00000000-0005-0000-0000-00008A280000}"/>
    <cellStyle name="Total 2 7 3 4" xfId="10419" xr:uid="{00000000-0005-0000-0000-00008B280000}"/>
    <cellStyle name="Total 2 7 4" xfId="10420" xr:uid="{00000000-0005-0000-0000-00008C280000}"/>
    <cellStyle name="Total 2 7 4 2" xfId="10421" xr:uid="{00000000-0005-0000-0000-00008D280000}"/>
    <cellStyle name="Total 2 7 4 3" xfId="10422" xr:uid="{00000000-0005-0000-0000-00008E280000}"/>
    <cellStyle name="Total 2 7 5" xfId="10423" xr:uid="{00000000-0005-0000-0000-00008F280000}"/>
    <cellStyle name="Total 2 7 6" xfId="10424" xr:uid="{00000000-0005-0000-0000-000090280000}"/>
    <cellStyle name="Total 2 7 7" xfId="10425" xr:uid="{00000000-0005-0000-0000-000091280000}"/>
    <cellStyle name="Total 2 7 8" xfId="10426" xr:uid="{00000000-0005-0000-0000-000092280000}"/>
    <cellStyle name="Total 2 8" xfId="10427" xr:uid="{00000000-0005-0000-0000-000093280000}"/>
    <cellStyle name="Total 2 8 2" xfId="10428" xr:uid="{00000000-0005-0000-0000-000094280000}"/>
    <cellStyle name="Total 2 8 2 2" xfId="10429" xr:uid="{00000000-0005-0000-0000-000095280000}"/>
    <cellStyle name="Total 2 8 2 2 2" xfId="10430" xr:uid="{00000000-0005-0000-0000-000096280000}"/>
    <cellStyle name="Total 2 8 2 2 3" xfId="10431" xr:uid="{00000000-0005-0000-0000-000097280000}"/>
    <cellStyle name="Total 2 8 2 3" xfId="10432" xr:uid="{00000000-0005-0000-0000-000098280000}"/>
    <cellStyle name="Total 2 8 2 4" xfId="10433" xr:uid="{00000000-0005-0000-0000-000099280000}"/>
    <cellStyle name="Total 2 8 3" xfId="10434" xr:uid="{00000000-0005-0000-0000-00009A280000}"/>
    <cellStyle name="Total 2 8 3 2" xfId="10435" xr:uid="{00000000-0005-0000-0000-00009B280000}"/>
    <cellStyle name="Total 2 8 3 2 2" xfId="10436" xr:uid="{00000000-0005-0000-0000-00009C280000}"/>
    <cellStyle name="Total 2 8 3 2 3" xfId="10437" xr:uid="{00000000-0005-0000-0000-00009D280000}"/>
    <cellStyle name="Total 2 8 3 3" xfId="10438" xr:uid="{00000000-0005-0000-0000-00009E280000}"/>
    <cellStyle name="Total 2 8 3 4" xfId="10439" xr:uid="{00000000-0005-0000-0000-00009F280000}"/>
    <cellStyle name="Total 2 8 4" xfId="10440" xr:uid="{00000000-0005-0000-0000-0000A0280000}"/>
    <cellStyle name="Total 2 8 4 2" xfId="10441" xr:uid="{00000000-0005-0000-0000-0000A1280000}"/>
    <cellStyle name="Total 2 8 4 3" xfId="10442" xr:uid="{00000000-0005-0000-0000-0000A2280000}"/>
    <cellStyle name="Total 2 8 5" xfId="10443" xr:uid="{00000000-0005-0000-0000-0000A3280000}"/>
    <cellStyle name="Total 2 8 6" xfId="10444" xr:uid="{00000000-0005-0000-0000-0000A4280000}"/>
    <cellStyle name="Total 2 8 7" xfId="10445" xr:uid="{00000000-0005-0000-0000-0000A5280000}"/>
    <cellStyle name="Total 2 8 8" xfId="10446" xr:uid="{00000000-0005-0000-0000-0000A6280000}"/>
    <cellStyle name="Total 2 9" xfId="10447" xr:uid="{00000000-0005-0000-0000-0000A7280000}"/>
    <cellStyle name="Total 2 9 2" xfId="10448" xr:uid="{00000000-0005-0000-0000-0000A8280000}"/>
    <cellStyle name="Total 2 9 2 2" xfId="10449" xr:uid="{00000000-0005-0000-0000-0000A9280000}"/>
    <cellStyle name="Total 2 9 2 2 2" xfId="10450" xr:uid="{00000000-0005-0000-0000-0000AA280000}"/>
    <cellStyle name="Total 2 9 2 2 3" xfId="10451" xr:uid="{00000000-0005-0000-0000-0000AB280000}"/>
    <cellStyle name="Total 2 9 2 3" xfId="10452" xr:uid="{00000000-0005-0000-0000-0000AC280000}"/>
    <cellStyle name="Total 2 9 2 4" xfId="10453" xr:uid="{00000000-0005-0000-0000-0000AD280000}"/>
    <cellStyle name="Total 2 9 3" xfId="10454" xr:uid="{00000000-0005-0000-0000-0000AE280000}"/>
    <cellStyle name="Total 2 9 3 2" xfId="10455" xr:uid="{00000000-0005-0000-0000-0000AF280000}"/>
    <cellStyle name="Total 2 9 3 2 2" xfId="10456" xr:uid="{00000000-0005-0000-0000-0000B0280000}"/>
    <cellStyle name="Total 2 9 3 2 3" xfId="10457" xr:uid="{00000000-0005-0000-0000-0000B1280000}"/>
    <cellStyle name="Total 2 9 3 3" xfId="10458" xr:uid="{00000000-0005-0000-0000-0000B2280000}"/>
    <cellStyle name="Total 2 9 3 4" xfId="10459" xr:uid="{00000000-0005-0000-0000-0000B3280000}"/>
    <cellStyle name="Total 2 9 4" xfId="10460" xr:uid="{00000000-0005-0000-0000-0000B4280000}"/>
    <cellStyle name="Total 2 9 4 2" xfId="10461" xr:uid="{00000000-0005-0000-0000-0000B5280000}"/>
    <cellStyle name="Total 2 9 4 3" xfId="10462" xr:uid="{00000000-0005-0000-0000-0000B6280000}"/>
    <cellStyle name="Total 2 9 5" xfId="10463" xr:uid="{00000000-0005-0000-0000-0000B7280000}"/>
    <cellStyle name="Total 2 9 6" xfId="10464" xr:uid="{00000000-0005-0000-0000-0000B8280000}"/>
    <cellStyle name="Total 2 9 7" xfId="10465" xr:uid="{00000000-0005-0000-0000-0000B9280000}"/>
    <cellStyle name="Total 2 9 8" xfId="10466" xr:uid="{00000000-0005-0000-0000-0000BA280000}"/>
    <cellStyle name="Total 20" xfId="1237" xr:uid="{00000000-0005-0000-0000-0000BB280000}"/>
    <cellStyle name="Total 21" xfId="1238" xr:uid="{00000000-0005-0000-0000-0000BC280000}"/>
    <cellStyle name="Total 22" xfId="1239" xr:uid="{00000000-0005-0000-0000-0000BD280000}"/>
    <cellStyle name="Total 23" xfId="1240" xr:uid="{00000000-0005-0000-0000-0000BE280000}"/>
    <cellStyle name="Total 24" xfId="1241" xr:uid="{00000000-0005-0000-0000-0000BF280000}"/>
    <cellStyle name="Total 25" xfId="1242" xr:uid="{00000000-0005-0000-0000-0000C0280000}"/>
    <cellStyle name="Total 26" xfId="1243" xr:uid="{00000000-0005-0000-0000-0000C1280000}"/>
    <cellStyle name="Total 27" xfId="1244" xr:uid="{00000000-0005-0000-0000-0000C2280000}"/>
    <cellStyle name="Total 28" xfId="1245" xr:uid="{00000000-0005-0000-0000-0000C3280000}"/>
    <cellStyle name="Total 29" xfId="1246" xr:uid="{00000000-0005-0000-0000-0000C4280000}"/>
    <cellStyle name="Total 3" xfId="1247" xr:uid="{00000000-0005-0000-0000-0000C5280000}"/>
    <cellStyle name="Total 30" xfId="1248" xr:uid="{00000000-0005-0000-0000-0000C6280000}"/>
    <cellStyle name="Total 31" xfId="1249" xr:uid="{00000000-0005-0000-0000-0000C7280000}"/>
    <cellStyle name="Total 32" xfId="1250" xr:uid="{00000000-0005-0000-0000-0000C8280000}"/>
    <cellStyle name="Total 33" xfId="1251" xr:uid="{00000000-0005-0000-0000-0000C9280000}"/>
    <cellStyle name="Total 34" xfId="1252" xr:uid="{00000000-0005-0000-0000-0000CA280000}"/>
    <cellStyle name="Total 35" xfId="1253" xr:uid="{00000000-0005-0000-0000-0000CB280000}"/>
    <cellStyle name="Total 36" xfId="1254" xr:uid="{00000000-0005-0000-0000-0000CC280000}"/>
    <cellStyle name="Total 37" xfId="1255" xr:uid="{00000000-0005-0000-0000-0000CD280000}"/>
    <cellStyle name="Total 38" xfId="1256" xr:uid="{00000000-0005-0000-0000-0000CE280000}"/>
    <cellStyle name="Total 39" xfId="1257" xr:uid="{00000000-0005-0000-0000-0000CF280000}"/>
    <cellStyle name="Total 4" xfId="1258" xr:uid="{00000000-0005-0000-0000-0000D0280000}"/>
    <cellStyle name="Total 40" xfId="1259" xr:uid="{00000000-0005-0000-0000-0000D1280000}"/>
    <cellStyle name="Total 41" xfId="1260" xr:uid="{00000000-0005-0000-0000-0000D2280000}"/>
    <cellStyle name="Total 42" xfId="1261" xr:uid="{00000000-0005-0000-0000-0000D3280000}"/>
    <cellStyle name="Total 43" xfId="1262" xr:uid="{00000000-0005-0000-0000-0000D4280000}"/>
    <cellStyle name="Total 44" xfId="1263" xr:uid="{00000000-0005-0000-0000-0000D5280000}"/>
    <cellStyle name="Total 45" xfId="1264" xr:uid="{00000000-0005-0000-0000-0000D6280000}"/>
    <cellStyle name="Total 46" xfId="1265" xr:uid="{00000000-0005-0000-0000-0000D7280000}"/>
    <cellStyle name="Total 47" xfId="1266" xr:uid="{00000000-0005-0000-0000-0000D8280000}"/>
    <cellStyle name="Total 48" xfId="1267" xr:uid="{00000000-0005-0000-0000-0000D9280000}"/>
    <cellStyle name="Total 49" xfId="1268" xr:uid="{00000000-0005-0000-0000-0000DA280000}"/>
    <cellStyle name="Total 5" xfId="1269" xr:uid="{00000000-0005-0000-0000-0000DB280000}"/>
    <cellStyle name="Total 50" xfId="1270" xr:uid="{00000000-0005-0000-0000-0000DC280000}"/>
    <cellStyle name="Total 51" xfId="1271" xr:uid="{00000000-0005-0000-0000-0000DD280000}"/>
    <cellStyle name="Total 52" xfId="1272" xr:uid="{00000000-0005-0000-0000-0000DE280000}"/>
    <cellStyle name="Total 53" xfId="1322" xr:uid="{00000000-0005-0000-0000-0000DF280000}"/>
    <cellStyle name="Total 54" xfId="1366" xr:uid="{00000000-0005-0000-0000-0000E0280000}"/>
    <cellStyle name="Total 55" xfId="726" xr:uid="{00000000-0005-0000-0000-0000E1280000}"/>
    <cellStyle name="Total 6" xfId="1273" xr:uid="{00000000-0005-0000-0000-0000E2280000}"/>
    <cellStyle name="Total 7" xfId="1274" xr:uid="{00000000-0005-0000-0000-0000E3280000}"/>
    <cellStyle name="Total 8" xfId="1275" xr:uid="{00000000-0005-0000-0000-0000E4280000}"/>
    <cellStyle name="Total 9" xfId="1276" xr:uid="{00000000-0005-0000-0000-0000E5280000}"/>
    <cellStyle name="Währung 2" xfId="1277" xr:uid="{00000000-0005-0000-0000-0000E6280000}"/>
    <cellStyle name="Warning Text" xfId="618" xr:uid="{00000000-0005-0000-0000-0000E7280000}"/>
    <cellStyle name="Z1" xfId="1278" xr:uid="{00000000-0005-0000-0000-0000E8280000}"/>
    <cellStyle name="ДАТА" xfId="10467" xr:uid="{00000000-0005-0000-0000-0000E9280000}"/>
    <cellStyle name="ДЕНЕЖНЫЙ_BOPENGC" xfId="10468" xr:uid="{00000000-0005-0000-0000-0000EA280000}"/>
    <cellStyle name="ЗАГОЛОВОК1" xfId="10469" xr:uid="{00000000-0005-0000-0000-0000EB280000}"/>
    <cellStyle name="ЗАГОЛОВОК2" xfId="10470" xr:uid="{00000000-0005-0000-0000-0000EC280000}"/>
    <cellStyle name="ИТОГОВЫЙ" xfId="10471" xr:uid="{00000000-0005-0000-0000-0000ED280000}"/>
    <cellStyle name="Обычный_BOPENGC" xfId="10472" xr:uid="{00000000-0005-0000-0000-0000EE280000}"/>
    <cellStyle name="ПРОЦЕНТНЫЙ_BOPENGC" xfId="10473" xr:uid="{00000000-0005-0000-0000-0000EF280000}"/>
    <cellStyle name="ТЕКСТ" xfId="10474" xr:uid="{00000000-0005-0000-0000-0000F0280000}"/>
    <cellStyle name="ФИКСИРОВАННЫЙ" xfId="10475" xr:uid="{00000000-0005-0000-0000-0000F1280000}"/>
    <cellStyle name="ФИНАНСОВЫЙ_BOPENGC" xfId="10476" xr:uid="{00000000-0005-0000-0000-0000F228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9" Type="http://schemas.openxmlformats.org/officeDocument/2006/relationships/externalLink" Target="externalLinks/externalLink19.xml"/><Relationship Id="rId21" Type="http://schemas.openxmlformats.org/officeDocument/2006/relationships/externalLink" Target="externalLinks/externalLink1.xml"/><Relationship Id="rId34" Type="http://schemas.openxmlformats.org/officeDocument/2006/relationships/externalLink" Target="externalLinks/externalLink14.xml"/><Relationship Id="rId42" Type="http://schemas.openxmlformats.org/officeDocument/2006/relationships/externalLink" Target="externalLinks/externalLink22.xml"/><Relationship Id="rId47" Type="http://schemas.openxmlformats.org/officeDocument/2006/relationships/externalLink" Target="externalLinks/externalLink27.xml"/><Relationship Id="rId50" Type="http://schemas.openxmlformats.org/officeDocument/2006/relationships/externalLink" Target="externalLinks/externalLink30.xml"/><Relationship Id="rId55" Type="http://schemas.openxmlformats.org/officeDocument/2006/relationships/externalLink" Target="externalLinks/externalLink35.xml"/><Relationship Id="rId63" Type="http://schemas.openxmlformats.org/officeDocument/2006/relationships/externalLink" Target="externalLinks/externalLink43.xml"/><Relationship Id="rId68" Type="http://schemas.openxmlformats.org/officeDocument/2006/relationships/externalLink" Target="externalLinks/externalLink48.xml"/><Relationship Id="rId76" Type="http://schemas.openxmlformats.org/officeDocument/2006/relationships/externalLink" Target="externalLinks/externalLink56.xml"/><Relationship Id="rId84" Type="http://schemas.openxmlformats.org/officeDocument/2006/relationships/externalLink" Target="externalLinks/externalLink64.xml"/><Relationship Id="rId89" Type="http://schemas.openxmlformats.org/officeDocument/2006/relationships/externalLink" Target="externalLinks/externalLink69.xml"/><Relationship Id="rId7" Type="http://schemas.openxmlformats.org/officeDocument/2006/relationships/worksheet" Target="worksheets/sheet7.xml"/><Relationship Id="rId71" Type="http://schemas.openxmlformats.org/officeDocument/2006/relationships/externalLink" Target="externalLinks/externalLink51.xml"/><Relationship Id="rId9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9.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externalLink" Target="externalLinks/externalLink12.xml"/><Relationship Id="rId37" Type="http://schemas.openxmlformats.org/officeDocument/2006/relationships/externalLink" Target="externalLinks/externalLink17.xml"/><Relationship Id="rId40" Type="http://schemas.openxmlformats.org/officeDocument/2006/relationships/externalLink" Target="externalLinks/externalLink20.xml"/><Relationship Id="rId45" Type="http://schemas.openxmlformats.org/officeDocument/2006/relationships/externalLink" Target="externalLinks/externalLink25.xml"/><Relationship Id="rId53" Type="http://schemas.openxmlformats.org/officeDocument/2006/relationships/externalLink" Target="externalLinks/externalLink33.xml"/><Relationship Id="rId58" Type="http://schemas.openxmlformats.org/officeDocument/2006/relationships/externalLink" Target="externalLinks/externalLink38.xml"/><Relationship Id="rId66" Type="http://schemas.openxmlformats.org/officeDocument/2006/relationships/externalLink" Target="externalLinks/externalLink46.xml"/><Relationship Id="rId74" Type="http://schemas.openxmlformats.org/officeDocument/2006/relationships/externalLink" Target="externalLinks/externalLink54.xml"/><Relationship Id="rId79" Type="http://schemas.openxmlformats.org/officeDocument/2006/relationships/externalLink" Target="externalLinks/externalLink59.xml"/><Relationship Id="rId87" Type="http://schemas.openxmlformats.org/officeDocument/2006/relationships/externalLink" Target="externalLinks/externalLink67.xml"/><Relationship Id="rId5" Type="http://schemas.openxmlformats.org/officeDocument/2006/relationships/worksheet" Target="worksheets/sheet5.xml"/><Relationship Id="rId61" Type="http://schemas.openxmlformats.org/officeDocument/2006/relationships/externalLink" Target="externalLinks/externalLink41.xml"/><Relationship Id="rId82" Type="http://schemas.openxmlformats.org/officeDocument/2006/relationships/externalLink" Target="externalLinks/externalLink62.xml"/><Relationship Id="rId90" Type="http://schemas.openxmlformats.org/officeDocument/2006/relationships/externalLink" Target="externalLinks/externalLink70.xml"/><Relationship Id="rId95"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43" Type="http://schemas.openxmlformats.org/officeDocument/2006/relationships/externalLink" Target="externalLinks/externalLink23.xml"/><Relationship Id="rId48" Type="http://schemas.openxmlformats.org/officeDocument/2006/relationships/externalLink" Target="externalLinks/externalLink28.xml"/><Relationship Id="rId56" Type="http://schemas.openxmlformats.org/officeDocument/2006/relationships/externalLink" Target="externalLinks/externalLink36.xml"/><Relationship Id="rId64" Type="http://schemas.openxmlformats.org/officeDocument/2006/relationships/externalLink" Target="externalLinks/externalLink44.xml"/><Relationship Id="rId69" Type="http://schemas.openxmlformats.org/officeDocument/2006/relationships/externalLink" Target="externalLinks/externalLink49.xml"/><Relationship Id="rId77" Type="http://schemas.openxmlformats.org/officeDocument/2006/relationships/externalLink" Target="externalLinks/externalLink57.xml"/><Relationship Id="rId8" Type="http://schemas.openxmlformats.org/officeDocument/2006/relationships/worksheet" Target="worksheets/sheet8.xml"/><Relationship Id="rId51" Type="http://schemas.openxmlformats.org/officeDocument/2006/relationships/externalLink" Target="externalLinks/externalLink31.xml"/><Relationship Id="rId72" Type="http://schemas.openxmlformats.org/officeDocument/2006/relationships/externalLink" Target="externalLinks/externalLink52.xml"/><Relationship Id="rId80" Type="http://schemas.openxmlformats.org/officeDocument/2006/relationships/externalLink" Target="externalLinks/externalLink60.xml"/><Relationship Id="rId85" Type="http://schemas.openxmlformats.org/officeDocument/2006/relationships/externalLink" Target="externalLinks/externalLink65.xml"/><Relationship Id="rId9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externalLink" Target="externalLinks/externalLink13.xml"/><Relationship Id="rId38" Type="http://schemas.openxmlformats.org/officeDocument/2006/relationships/externalLink" Target="externalLinks/externalLink18.xml"/><Relationship Id="rId46" Type="http://schemas.openxmlformats.org/officeDocument/2006/relationships/externalLink" Target="externalLinks/externalLink26.xml"/><Relationship Id="rId59" Type="http://schemas.openxmlformats.org/officeDocument/2006/relationships/externalLink" Target="externalLinks/externalLink39.xml"/><Relationship Id="rId67" Type="http://schemas.openxmlformats.org/officeDocument/2006/relationships/externalLink" Target="externalLinks/externalLink47.xml"/><Relationship Id="rId20" Type="http://schemas.openxmlformats.org/officeDocument/2006/relationships/worksheet" Target="worksheets/sheet20.xml"/><Relationship Id="rId41" Type="http://schemas.openxmlformats.org/officeDocument/2006/relationships/externalLink" Target="externalLinks/externalLink21.xml"/><Relationship Id="rId54" Type="http://schemas.openxmlformats.org/officeDocument/2006/relationships/externalLink" Target="externalLinks/externalLink34.xml"/><Relationship Id="rId62" Type="http://schemas.openxmlformats.org/officeDocument/2006/relationships/externalLink" Target="externalLinks/externalLink42.xml"/><Relationship Id="rId70" Type="http://schemas.openxmlformats.org/officeDocument/2006/relationships/externalLink" Target="externalLinks/externalLink50.xml"/><Relationship Id="rId75" Type="http://schemas.openxmlformats.org/officeDocument/2006/relationships/externalLink" Target="externalLinks/externalLink55.xml"/><Relationship Id="rId83" Type="http://schemas.openxmlformats.org/officeDocument/2006/relationships/externalLink" Target="externalLinks/externalLink63.xml"/><Relationship Id="rId88" Type="http://schemas.openxmlformats.org/officeDocument/2006/relationships/externalLink" Target="externalLinks/externalLink68.xml"/><Relationship Id="rId91" Type="http://schemas.openxmlformats.org/officeDocument/2006/relationships/externalLink" Target="externalLinks/externalLink7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externalLink" Target="externalLinks/externalLink16.xml"/><Relationship Id="rId49" Type="http://schemas.openxmlformats.org/officeDocument/2006/relationships/externalLink" Target="externalLinks/externalLink29.xml"/><Relationship Id="rId57" Type="http://schemas.openxmlformats.org/officeDocument/2006/relationships/externalLink" Target="externalLinks/externalLink37.xml"/><Relationship Id="rId10" Type="http://schemas.openxmlformats.org/officeDocument/2006/relationships/worksheet" Target="worksheets/sheet10.xml"/><Relationship Id="rId31" Type="http://schemas.openxmlformats.org/officeDocument/2006/relationships/externalLink" Target="externalLinks/externalLink11.xml"/><Relationship Id="rId44" Type="http://schemas.openxmlformats.org/officeDocument/2006/relationships/externalLink" Target="externalLinks/externalLink24.xml"/><Relationship Id="rId52" Type="http://schemas.openxmlformats.org/officeDocument/2006/relationships/externalLink" Target="externalLinks/externalLink32.xml"/><Relationship Id="rId60" Type="http://schemas.openxmlformats.org/officeDocument/2006/relationships/externalLink" Target="externalLinks/externalLink40.xml"/><Relationship Id="rId65" Type="http://schemas.openxmlformats.org/officeDocument/2006/relationships/externalLink" Target="externalLinks/externalLink45.xml"/><Relationship Id="rId73" Type="http://schemas.openxmlformats.org/officeDocument/2006/relationships/externalLink" Target="externalLinks/externalLink53.xml"/><Relationship Id="rId78" Type="http://schemas.openxmlformats.org/officeDocument/2006/relationships/externalLink" Target="externalLinks/externalLink58.xml"/><Relationship Id="rId81" Type="http://schemas.openxmlformats.org/officeDocument/2006/relationships/externalLink" Target="externalLinks/externalLink61.xml"/><Relationship Id="rId86" Type="http://schemas.openxmlformats.org/officeDocument/2006/relationships/externalLink" Target="externalLinks/externalLink66.xml"/><Relationship Id="rId9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15</xdr:col>
      <xdr:colOff>228600</xdr:colOff>
      <xdr:row>1</xdr:row>
      <xdr:rowOff>66675</xdr:rowOff>
    </xdr:from>
    <xdr:to>
      <xdr:col>17</xdr:col>
      <xdr:colOff>619125</xdr:colOff>
      <xdr:row>6</xdr:row>
      <xdr:rowOff>114300</xdr:rowOff>
    </xdr:to>
    <xdr:pic>
      <xdr:nvPicPr>
        <xdr:cNvPr id="2" name="Imagen 1">
          <a:extLst>
            <a:ext uri="{FF2B5EF4-FFF2-40B4-BE49-F238E27FC236}">
              <a16:creationId xmlns:a16="http://schemas.microsoft.com/office/drawing/2014/main" id="{24A21FAB-E1D8-4AF0-A64E-676A7FF8B94B}"/>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2161" t="73633" r="88985" b="14561"/>
        <a:stretch>
          <a:fillRect/>
        </a:stretch>
      </xdr:blipFill>
      <xdr:spPr bwMode="auto">
        <a:xfrm>
          <a:off x="11534775" y="266700"/>
          <a:ext cx="1495425"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476250</xdr:colOff>
      <xdr:row>0</xdr:row>
      <xdr:rowOff>9525</xdr:rowOff>
    </xdr:from>
    <xdr:to>
      <xdr:col>5</xdr:col>
      <xdr:colOff>1695450</xdr:colOff>
      <xdr:row>4</xdr:row>
      <xdr:rowOff>133350</xdr:rowOff>
    </xdr:to>
    <xdr:pic>
      <xdr:nvPicPr>
        <xdr:cNvPr id="2" name="Imagen 1">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2161" t="73633" r="88985" b="14561"/>
        <a:stretch>
          <a:fillRect/>
        </a:stretch>
      </xdr:blipFill>
      <xdr:spPr bwMode="auto">
        <a:xfrm>
          <a:off x="11087100" y="9525"/>
          <a:ext cx="12192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457200</xdr:colOff>
      <xdr:row>0</xdr:row>
      <xdr:rowOff>38100</xdr:rowOff>
    </xdr:from>
    <xdr:to>
      <xdr:col>4</xdr:col>
      <xdr:colOff>1676400</xdr:colOff>
      <xdr:row>4</xdr:row>
      <xdr:rowOff>161925</xdr:rowOff>
    </xdr:to>
    <xdr:pic>
      <xdr:nvPicPr>
        <xdr:cNvPr id="2" name="Imagen 1">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2161" t="73633" r="88985" b="14561"/>
        <a:stretch>
          <a:fillRect/>
        </a:stretch>
      </xdr:blipFill>
      <xdr:spPr bwMode="auto">
        <a:xfrm>
          <a:off x="4781550" y="38100"/>
          <a:ext cx="121920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12</xdr:col>
      <xdr:colOff>228600</xdr:colOff>
      <xdr:row>1</xdr:row>
      <xdr:rowOff>66675</xdr:rowOff>
    </xdr:from>
    <xdr:to>
      <xdr:col>14</xdr:col>
      <xdr:colOff>619125</xdr:colOff>
      <xdr:row>6</xdr:row>
      <xdr:rowOff>114300</xdr:rowOff>
    </xdr:to>
    <xdr:pic>
      <xdr:nvPicPr>
        <xdr:cNvPr id="10564" name="Imagen 1">
          <a:extLst>
            <a:ext uri="{FF2B5EF4-FFF2-40B4-BE49-F238E27FC236}">
              <a16:creationId xmlns:a16="http://schemas.microsoft.com/office/drawing/2014/main" id="{00000000-0008-0000-1700-00004429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2161" t="73633" r="88985" b="14561"/>
        <a:stretch>
          <a:fillRect/>
        </a:stretch>
      </xdr:blipFill>
      <xdr:spPr bwMode="auto">
        <a:xfrm>
          <a:off x="8991600" y="238125"/>
          <a:ext cx="14954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wsponline-my.sharepoint.com/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s01cc01\ValorizacionAc180\back%20up-diego%20m\PRESUPUESTOS%20STED\Puente%20Manitas\VERSION%20FINAL\Presupuesto%20Construcci&#243;n%20Puente%20Peatonal%20Manita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s01cc01\ValorizacionAc180\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s01cc01\ValorizacionAc180\Users\cmavilav1\Downloads\Indices%20redes%20HYS%20V2-V3%20TM%20Av.%206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japarra\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wsponline-my.sharepoint.com/Concol/ComLectu/1312_Av%20Tintal/3.%20Informaci&#243;n%20secundaria%20presupuestos/Presupuesto%20Bosa%20Tintal/140625%201%20Alt1%20AV%20%20BOS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japarra\1490_Ciclorutas\Concol\ComLectu\1312_Av%20Tintal\3.%20Informaci&#243;n%20secundaria%20presupuestos\Presupuesto%20Bosa%20Tintal\140625%201%20Alt1%20AV%20%20BOS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s01cc01\ValorizacionAc180\Users\cmgonzal3\Documents\MFGA\CL%2013\PPTO\RHS\presupuestoproyectocalle13\PPTO%20Calle%2013%20-%20Alt%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mb8\DOCUMENTOS%20ZS\SEGUIMIENTO%20PMT\Users\RAGARCIA\Desktop\SM\PROYECTS\Matriz_AspectosSubestaciones%20DEF.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s01cc01\ValorizacionAc180\Documents%20and%20Settings\cmcarden1\Configuraci&#243;n%20local\Archivos%20temporales%20de%20Internet\OLK27\DOCUME~1\CWRANG~1\CONFIG~1\Temp\Presupuesto%20proceso%20de%20atenci&#243;n%20de%20emergencia%20Limas%20Defi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s01cc01\ValorizacionAc180\presupuesto%20idu\CANTIDADES%20OBRA\comunicaciones\PTTO%20COMUNICACIONES%2014-ABR-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s01cc01\ValorizacionAc180\Familia%20Monsalvo%20D&#237;az\Equipo%20Anterior\Rossana\CONSULTORIA\2009\Insumos%2020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mb8\Users\USUARIO\AppData\Local\Microsoft\Windows\Temporary%20Internet%20Files\Low\Content.IE5\HMHA3DMH\FORMATO_FINAL_VERTICAL.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cfrodrig4/Downloads/untitled.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mb2\aecc\E.%20Control%20Proyecto%20Zona%20Centro\E.C.3%20Inspecciones%20previas%20(definici&#243;n%20intervenci&#243;n)\E.C.3.1%20Demarcaci&#243;n%20horizontal%20incluye%20matriz%20de%20garant&#237;a\MV_02_393_988_09_V1\MV_02_393_988_09_V1.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s01cc01\ValorizacionAc180\TRONCAL%2010\PRESUPUESTO\RECIBIDA\PRESUPUESTO\An&#225;lisis%20de%20precios%20unitarios\Datos%20b&#225;sico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wsponline-my.sharepoint.com/Familia%20Monsalvo%20Diaz/Equipo%20Anterior/Rossana/IDU%2050.19/An&#225;lisis%20de%20precios%20unit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s01cc01\ValorizacionAc180\Documents%20and%20Settings\MANUEL%20RICARDO%20GOMEZ\I.D.U\KM%205%20V&#237;a%20la%20Calera\PROCESO%20PRECONTRACUTUAL\presupuestos\Construcci&#243;n\EJEMPLOS\Copia%20de%20PRESUPUESTO%20PUENTE%20TRANSVERSAL%2045%20-%20V.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ss01cc01\ValorizacionAc180\Documents%20and%20Settings\cmcarden1\Mis%20documentos\MARIA%20CAROLINA\PRESUPUESTO\CONSTRUCCI&#211;N\CALI%20TUNA%20BAJA\1.%20PRESUPUESTO%20CALI%20TUNA%20BAJA%20FINAL.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s01cc01\ValorizacionAc180\Escritorio\PP\PP%20no%20usados\1&#186;%20de%20Mayo%20con%2049C.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Documents%20and%20Settings/cdmejiad1/Configuraci&#243;n%20local/Archivos%20temporales%20de%20Internet/OLK53/Copia%20de%20MATRIZ%20PARA%20EL%20CALCULO%20DEL%20AIU%20201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APA\Presupuestos\DOCUME~1\ROBERT~1\CONFIG~1\Temp\Rar$DI01.276\MATRIZ%20PARA%20EL%20CALCULO%20DEL%20AIU%202008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HS\PPTO%20TM%20Av.%20BOYACA%20-%20REDES%20HS%20-%20Enviado%20OBR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Users/arqdi/OneDrive/Documentos/VALORA-2020/Presupuesto_Grupo%206-2020-05MAYO-15-v1.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mb8\Trabajo\ID\Formatos\FORMATO%20final.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IDU/OBRA-CICLOPUENTE%20CANAL%20MOLINOS-2020-06JUNIO-26-PliegoDef.xlsm"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Alianza/Downloads/APUS%20CRA%2011%20V5%20(1).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s01cc01\ValorizacionAc180\Users\los%20renos\AppData\Local\Temp\Temp1_TK7%20Presupuesto%20redes%20secas.zip\TK7%20Presupuesto%20redes%20secas\Secci&#243;n%207%20Tel&#233;fon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pmb8\archivos%20luis\TRAMO%20GUADU-RIONEGR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s01cc01\ValorizacionAc180\Users\cmgonzal3\Documents\PROYECTOS\TRONCALES\AV%20BOYACA%20YOMA-CL%20170\PPTOS%20PATIO%20LA%20REFORMA\OBRA%20AV.%20BOYACA%20PATIO%20LA%20REFORMA-%20CL%20170%20-11%20SEPT%20201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pmb8\DOCUMENTOS%20ZS\SEGUIMIENTO%20PMT\Users\RAGARCIA\Documents\%20RAGN\PROYECTOS%20RAGN\SM%20Bogot&#225;\SM\Formatos%20SM%20Definitivo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wsponline-my.sharepoint.com/INFO_PC1/CIVILTEC/IDU-129-2005/COPIA%20PRESUPUESTO/PRESUPUESTO/An&#225;lisis%20de%20precios%20unitarios/Secci&#243;n%201%20Paviment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pmb8\Users\Fabio\Desktop\Mantenimiento%20IDIPRON\VERTICAL\SEPTIEMBRE\del%201%20al%204%20SEPTIEMBRE\EM_19_217\EM_19_21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Mauricio\Bases-Contrataci&#243;n\Bases%202002\Chusac&#225;-Soacha-Bosa\SCV-CD-007-02-Talud-Occidental\Form-SCV-CD-007-02-Talud-Occident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wsponline-my.sharepoint.com/BACKP%2008062011/MIS%20DOCUMENTOS/varios/Nueva%20carpeta/Presupuesto/APUS/09-04-16%20APUs%20Volumen%201%20REV%207/APU%20nuevo%20forma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2kprincipal\licitaciones2\Datos\LICITACIONES\Planes%20de%20accion\DATOS\Equipos\COSTO%20DE%20PROPIEDAD.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wsponline-my.sharepoint.com/Users/cmgonzal3/Documents/MFGA/BASES%20PLANTILLAS%20PARA%20ESTIMACION/Plantilla%20Dise&#241;o%20e%20Interv.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japarra\1490_Ciclorutas\Users\cmgonzal3\Documents\MFGA\BASES%20PLANTILLAS%20PARA%20ESTIMACION\Plantilla%20Dise&#241;o%20e%20Interv.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ow r="2">
          <cell r="A2">
            <v>0</v>
          </cell>
        </row>
      </sheetData>
      <sheetData sheetId="76">
        <row r="2">
          <cell r="A2">
            <v>0</v>
          </cell>
        </row>
      </sheetData>
      <sheetData sheetId="77" refreshError="1"/>
      <sheetData sheetId="78" refreshError="1"/>
      <sheetData sheetId="79"/>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sheetData sheetId="110"/>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2">
          <cell r="A2">
            <v>0</v>
          </cell>
        </row>
      </sheetData>
      <sheetData sheetId="336">
        <row r="2">
          <cell r="A2">
            <v>0</v>
          </cell>
        </row>
      </sheetData>
      <sheetData sheetId="337"/>
      <sheetData sheetId="338">
        <row r="2">
          <cell r="A2">
            <v>0</v>
          </cell>
        </row>
      </sheetData>
      <sheetData sheetId="339"/>
      <sheetData sheetId="340">
        <row r="2">
          <cell r="A2">
            <v>0</v>
          </cell>
        </row>
      </sheetData>
      <sheetData sheetId="341">
        <row r="2">
          <cell r="A2">
            <v>0</v>
          </cell>
        </row>
      </sheetData>
      <sheetData sheetId="342">
        <row r="2">
          <cell r="A2">
            <v>0</v>
          </cell>
        </row>
      </sheetData>
      <sheetData sheetId="343">
        <row r="2">
          <cell r="A2">
            <v>0</v>
          </cell>
        </row>
      </sheetData>
      <sheetData sheetId="344"/>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5">
          <cell r="B5" t="str">
            <v>T1</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efreshError="1"/>
      <sheetData sheetId="416" refreshError="1"/>
      <sheetData sheetId="417" refreshError="1"/>
      <sheetData sheetId="418" refreshError="1"/>
      <sheetData sheetId="419" refreshError="1"/>
      <sheetData sheetId="420" refreshError="1"/>
      <sheetData sheetId="421" refreshError="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ow r="2">
          <cell r="A2">
            <v>0</v>
          </cell>
        </row>
      </sheetData>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sheetData sheetId="51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row r="2">
          <cell r="A2">
            <v>0</v>
          </cell>
        </row>
      </sheetData>
      <sheetData sheetId="539">
        <row r="2">
          <cell r="A2">
            <v>0</v>
          </cell>
        </row>
      </sheetData>
      <sheetData sheetId="540">
        <row r="2">
          <cell r="A2">
            <v>0</v>
          </cell>
        </row>
      </sheetData>
      <sheetData sheetId="541"/>
      <sheetData sheetId="542">
        <row r="2">
          <cell r="A2">
            <v>0</v>
          </cell>
        </row>
      </sheetData>
      <sheetData sheetId="543">
        <row r="2">
          <cell r="A2">
            <v>0</v>
          </cell>
        </row>
      </sheetData>
      <sheetData sheetId="544">
        <row r="2">
          <cell r="A2">
            <v>0</v>
          </cell>
        </row>
      </sheetData>
      <sheetData sheetId="545"/>
      <sheetData sheetId="546">
        <row r="2">
          <cell r="A2">
            <v>0</v>
          </cell>
        </row>
      </sheetData>
      <sheetData sheetId="547">
        <row r="2">
          <cell r="A2">
            <v>0</v>
          </cell>
        </row>
      </sheetData>
      <sheetData sheetId="548"/>
      <sheetData sheetId="549"/>
      <sheetData sheetId="550"/>
      <sheetData sheetId="551"/>
      <sheetData sheetId="552"/>
      <sheetData sheetId="553"/>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ow r="2">
          <cell r="A2">
            <v>0</v>
          </cell>
        </row>
      </sheetData>
      <sheetData sheetId="927">
        <row r="2">
          <cell r="A2">
            <v>0</v>
          </cell>
        </row>
      </sheetData>
      <sheetData sheetId="928"/>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sheetData sheetId="937">
        <row r="2">
          <cell r="A2">
            <v>0</v>
          </cell>
        </row>
      </sheetData>
      <sheetData sheetId="938">
        <row r="2">
          <cell r="A2">
            <v>0</v>
          </cell>
        </row>
      </sheetData>
      <sheetData sheetId="939"/>
      <sheetData sheetId="940"/>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0 (1000m)"/>
      <sheetName val="V1 (1000m)"/>
      <sheetName val="V2 (1000m)"/>
      <sheetName val="V3 (1000m)"/>
      <sheetName val="V4 (1000m)"/>
      <sheetName val="V5 (1000m)"/>
      <sheetName val="V6 (1000m)"/>
      <sheetName val="V7 (1000m)"/>
      <sheetName val="V8 (1000m)"/>
      <sheetName val="V9 (1000m)"/>
      <sheetName val="Sheet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X.Parametros"/>
      <sheetName val="2.PERFILES"/>
    </sheetNames>
    <sheetDataSet>
      <sheetData sheetId="0"/>
      <sheetData sheetId="1" refreshError="1"/>
      <sheetData sheetId="2" refreshError="1"/>
      <sheetData sheetId="3" refreshError="1"/>
      <sheetData sheetId="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EQUIPOS"/>
      <sheetName val="M.O."/>
      <sheetName val="MATERIALES"/>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 val="X.Etiquetas"/>
    </sheetNames>
    <sheetDataSet>
      <sheetData sheetId="0" refreshError="1"/>
      <sheetData sheetId="1" refreshError="1"/>
      <sheetData sheetId="2" refreshError="1"/>
      <sheetData sheetId="3" refreshError="1"/>
      <sheetData sheetId="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1"/>
      <sheetName val="TOTAL"/>
      <sheetName val="AIU"/>
      <sheetName val="AMB"/>
      <sheetName val="AIU AMB"/>
      <sheetName val="SOC"/>
      <sheetName val="AIU SOC"/>
      <sheetName val="PMT1"/>
      <sheetName val="AIU PMT"/>
      <sheetName val="AJUSTES OBRA"/>
      <sheetName val="Estructuras"/>
      <sheetName val="RH"/>
      <sheetName val="RS ESP"/>
      <sheetName val="Predios1"/>
      <sheetName val="APU"/>
    </sheetNames>
    <sheetDataSet>
      <sheetData sheetId="0">
        <row r="13">
          <cell r="G13">
            <v>45598</v>
          </cell>
        </row>
        <row r="14">
          <cell r="G14">
            <v>40028</v>
          </cell>
        </row>
        <row r="16">
          <cell r="G16">
            <v>6592</v>
          </cell>
        </row>
        <row r="17">
          <cell r="G17">
            <v>10496</v>
          </cell>
        </row>
        <row r="28">
          <cell r="H28">
            <v>1041772731.77</v>
          </cell>
        </row>
        <row r="36">
          <cell r="H36">
            <v>11229896471.855995</v>
          </cell>
        </row>
        <row r="39">
          <cell r="F39">
            <v>45598</v>
          </cell>
        </row>
        <row r="70">
          <cell r="H70">
            <v>8298230723.8814669</v>
          </cell>
        </row>
        <row r="195">
          <cell r="H195">
            <v>0</v>
          </cell>
        </row>
        <row r="198">
          <cell r="H198">
            <v>1764121261.6500001</v>
          </cell>
        </row>
        <row r="250">
          <cell r="H250">
            <v>455760589.07848001</v>
          </cell>
        </row>
        <row r="310">
          <cell r="H310">
            <v>2466590480.8179932</v>
          </cell>
        </row>
        <row r="548">
          <cell r="H548">
            <v>647046213.34833181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1"/>
      <sheetName val="TOTAL"/>
      <sheetName val="AIU"/>
      <sheetName val="AMB"/>
      <sheetName val="AIU AMB"/>
      <sheetName val="SOC"/>
      <sheetName val="AIU SOC"/>
      <sheetName val="PMT1"/>
      <sheetName val="AIU PMT"/>
      <sheetName val="AJUSTES OBRA"/>
      <sheetName val="Estructuras"/>
      <sheetName val="RH"/>
      <sheetName val="RS ESP"/>
      <sheetName val="Predios1"/>
      <sheetName val="APU"/>
    </sheetNames>
    <sheetDataSet>
      <sheetData sheetId="0">
        <row r="13">
          <cell r="G13">
            <v>45598</v>
          </cell>
        </row>
        <row r="14">
          <cell r="G14">
            <v>40028</v>
          </cell>
        </row>
        <row r="16">
          <cell r="G16">
            <v>6592</v>
          </cell>
        </row>
        <row r="17">
          <cell r="G17">
            <v>10496</v>
          </cell>
        </row>
        <row r="28">
          <cell r="H28">
            <v>1041772731.77</v>
          </cell>
        </row>
        <row r="36">
          <cell r="H36">
            <v>11229896471.855995</v>
          </cell>
        </row>
        <row r="39">
          <cell r="F39">
            <v>45598</v>
          </cell>
        </row>
        <row r="70">
          <cell r="H70">
            <v>8298230723.8814669</v>
          </cell>
        </row>
        <row r="195">
          <cell r="H195">
            <v>0</v>
          </cell>
        </row>
        <row r="198">
          <cell r="H198">
            <v>1764121261.6500001</v>
          </cell>
        </row>
        <row r="250">
          <cell r="H250">
            <v>455760589.07848001</v>
          </cell>
        </row>
        <row r="310">
          <cell r="H310">
            <v>2466590480.8179932</v>
          </cell>
        </row>
        <row r="548">
          <cell r="H548">
            <v>647046213.34833181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CALLE 13"/>
      <sheetName val="VOL.OCUP.ALC.PLUV"/>
      <sheetName val="VOL.OCUP.ALC.SNT"/>
      <sheetName val="VOL.OCUP.ACU"/>
      <sheetName val="Sheet1"/>
    </sheetNames>
    <sheetDataSet>
      <sheetData sheetId="0">
        <row r="68">
          <cell r="G68">
            <v>0.05</v>
          </cell>
        </row>
      </sheetData>
      <sheetData sheetId="1"/>
      <sheetData sheetId="2"/>
      <sheetData sheetId="3"/>
      <sheetData sheetId="4"/>
      <sheetData sheetId="5"/>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Descripcion"/>
      <sheetName val="criterio"/>
      <sheetName val="Hoja1"/>
    </sheetNames>
    <sheetDataSet>
      <sheetData sheetId="0" refreshError="1"/>
      <sheetData sheetId="1" refreshError="1"/>
      <sheetData sheetId="2" refreshError="1">
        <row r="4">
          <cell r="B4" t="str">
            <v>Existe deposito subterraneo conectado a cubetos</v>
          </cell>
        </row>
        <row r="5">
          <cell r="B5" t="str">
            <v>Existe deposito pero presenta daños estrcturales</v>
          </cell>
        </row>
        <row r="6">
          <cell r="B6" t="str">
            <v>Existe deposito pero no dispone de solera de hormigón</v>
          </cell>
        </row>
        <row r="7">
          <cell r="B7" t="str">
            <v>Existe zona de recolección "Cielo abierto", sin revestimiento</v>
          </cell>
        </row>
        <row r="8">
          <cell r="B8" t="str">
            <v>No existen</v>
          </cell>
        </row>
        <row r="15">
          <cell r="B15" t="str">
            <v>Se dispone sistemas de contención (captura/retención/aglutinamiento)</v>
          </cell>
        </row>
        <row r="16">
          <cell r="B16" t="str">
            <v>No se dispone de equipos o sistemas de contención</v>
          </cell>
        </row>
        <row r="18">
          <cell r="B18" t="str">
            <v>Hay sistema automático o apoyo externo en menos de 5 min.</v>
          </cell>
        </row>
        <row r="19">
          <cell r="B19" t="str">
            <v>Hay extintores de alta capacidad "satelites"</v>
          </cell>
        </row>
        <row r="20">
          <cell r="B20" t="str">
            <v>Hay extintores manuales</v>
          </cell>
        </row>
        <row r="21">
          <cell r="B21" t="str">
            <v>No hay equipos contra incendio</v>
          </cell>
        </row>
        <row r="23">
          <cell r="B23" t="str">
            <v>No hay</v>
          </cell>
        </row>
        <row r="24">
          <cell r="B24" t="str">
            <v>Tiene y vacia a alcantarillado</v>
          </cell>
        </row>
        <row r="25">
          <cell r="B25" t="str">
            <v>Tiene y vacia a fosa séptica</v>
          </cell>
        </row>
        <row r="26">
          <cell r="B26" t="str">
            <v>Tiene y vacia al medio</v>
          </cell>
        </row>
        <row r="27">
          <cell r="B27" t="str">
            <v>Tiene pero no hay datos</v>
          </cell>
        </row>
        <row r="29">
          <cell r="B29" t="str">
            <v>Hay separación en la fuente y entrega a gestores</v>
          </cell>
        </row>
        <row r="30">
          <cell r="B30" t="str">
            <v>Se acopian y entregan a servicios publicos de aseo</v>
          </cell>
        </row>
        <row r="31">
          <cell r="B31" t="str">
            <v>Se entierran</v>
          </cell>
        </row>
        <row r="32">
          <cell r="B32" t="str">
            <v>Se queman</v>
          </cell>
        </row>
        <row r="34">
          <cell r="B34" t="str">
            <v>No hay</v>
          </cell>
        </row>
        <row r="35">
          <cell r="B35" t="str">
            <v>Pozo autorizado</v>
          </cell>
        </row>
        <row r="36">
          <cell r="B36" t="str">
            <v>Bombeo superficial autorizado</v>
          </cell>
        </row>
        <row r="37">
          <cell r="B37" t="str">
            <v>Captación no autorizada</v>
          </cell>
        </row>
        <row r="43">
          <cell r="B43" t="str">
            <v>No se realizan vertidos</v>
          </cell>
        </row>
        <row r="44">
          <cell r="B44" t="str">
            <v>Si, y sin autorización</v>
          </cell>
        </row>
        <row r="45">
          <cell r="B45" t="str">
            <v>Sí, disponiendo de autorización pero sin cumplir los requisitos</v>
          </cell>
        </row>
        <row r="46">
          <cell r="B46" t="str">
            <v>Si, disponiendo de autorización y cumpliendo requisitos</v>
          </cell>
        </row>
        <row r="47">
          <cell r="B47" t="str">
            <v>Si, pero solo agua de drenaje y/o pluvial</v>
          </cell>
        </row>
        <row r="49">
          <cell r="B49" t="str">
            <v>No hay puntos de vertido</v>
          </cell>
        </row>
        <row r="50">
          <cell r="B50" t="str">
            <v>Se vierte en un curso fluvial</v>
          </cell>
        </row>
        <row r="51">
          <cell r="B51" t="str">
            <v>Se vierte en una zona costera</v>
          </cell>
        </row>
        <row r="52">
          <cell r="B52" t="str">
            <v>Se vierte en una marisma/cuerpo de agua</v>
          </cell>
        </row>
        <row r="53">
          <cell r="B53" t="str">
            <v>Se vierte al suelo</v>
          </cell>
        </row>
        <row r="54">
          <cell r="B54" t="str">
            <v>Se vierte al alcantarillado</v>
          </cell>
        </row>
        <row r="55">
          <cell r="B55" t="str">
            <v>Se desconoce punto de vertido</v>
          </cell>
        </row>
        <row r="57">
          <cell r="B57" t="str">
            <v>Residencial</v>
          </cell>
        </row>
        <row r="58">
          <cell r="B58" t="str">
            <v>Educativo</v>
          </cell>
        </row>
        <row r="59">
          <cell r="B59" t="str">
            <v>Sanitario (hospital/geriatirco/guarderia)</v>
          </cell>
        </row>
        <row r="60">
          <cell r="B60" t="str">
            <v>Comercial</v>
          </cell>
        </row>
        <row r="61">
          <cell r="B61" t="str">
            <v>Industrial</v>
          </cell>
        </row>
        <row r="62">
          <cell r="B62" t="str">
            <v>Recreación pasiva</v>
          </cell>
        </row>
        <row r="63">
          <cell r="B63" t="str">
            <v>Recreación activa (deporte)</v>
          </cell>
        </row>
        <row r="64">
          <cell r="B64" t="str">
            <v>Almacenaje</v>
          </cell>
        </row>
        <row r="65">
          <cell r="B65" t="str">
            <v>Vía pública</v>
          </cell>
        </row>
        <row r="66">
          <cell r="B66" t="str">
            <v>ganaderia/agricultura</v>
          </cell>
        </row>
        <row r="67">
          <cell r="B67" t="str">
            <v>Zona no intervenida (Valdio)</v>
          </cell>
        </row>
        <row r="68">
          <cell r="B68" t="str">
            <v>Espacio ecológico NO-protegido</v>
          </cell>
        </row>
        <row r="69">
          <cell r="B69" t="str">
            <v>Espacio ecológico protegido</v>
          </cell>
        </row>
        <row r="70">
          <cell r="B70" t="str">
            <v>Humedal RAMSAR</v>
          </cell>
        </row>
        <row r="72">
          <cell r="B72" t="str">
            <v xml:space="preserve">No hay receptores </v>
          </cell>
        </row>
        <row r="73">
          <cell r="B73" t="str">
            <v>Existen pero estan alejados (&gt;50 m)</v>
          </cell>
        </row>
        <row r="74">
          <cell r="B74" t="str">
            <v>Existen y estan próximos (&lt;50m)</v>
          </cell>
        </row>
        <row r="75">
          <cell r="B75" t="str">
            <v>Existen y son colindantes</v>
          </cell>
        </row>
        <row r="77">
          <cell r="B77" t="str">
            <v>No hay otras fuentes de ruido</v>
          </cell>
        </row>
        <row r="78">
          <cell r="B78" t="str">
            <v>Existen pero son de escasa magnitud o puntuales</v>
          </cell>
        </row>
        <row r="79">
          <cell r="B79" t="str">
            <v>Existen pero no apantallan al ruido de la SSEE</v>
          </cell>
        </row>
        <row r="80">
          <cell r="B80" t="str">
            <v>Existen y apantallan el ruido de la SSEE</v>
          </cell>
        </row>
        <row r="82">
          <cell r="B82" t="str">
            <v>No hay otras fuentes de Cem</v>
          </cell>
        </row>
        <row r="83">
          <cell r="B83" t="str">
            <v>Existen pero son de escasa magnitud o puntuales</v>
          </cell>
        </row>
        <row r="84">
          <cell r="B84" t="str">
            <v>Existen e incrementan los Cem de la SSEE</v>
          </cell>
        </row>
        <row r="86">
          <cell r="B86" t="str">
            <v>No hay espacios de alto valor ecológico</v>
          </cell>
        </row>
        <row r="87">
          <cell r="B87" t="str">
            <v>La SSEE está en un espacio natural sin protección especial</v>
          </cell>
        </row>
        <row r="88">
          <cell r="B88" t="str">
            <v xml:space="preserve">La SSEE está en un espacios naturales protegidos </v>
          </cell>
        </row>
        <row r="89">
          <cell r="B89" t="str">
            <v>La SSEE está en un entorno donde hay un humedal RAMSAR</v>
          </cell>
        </row>
        <row r="91">
          <cell r="B91" t="str">
            <v>No hay cursos fluviales ni masas de agua próximos</v>
          </cell>
        </row>
        <row r="92">
          <cell r="B92" t="str">
            <v>Hay captaciones de agua para consumo humano proximas</v>
          </cell>
        </row>
        <row r="93">
          <cell r="B93" t="str">
            <v>Hay cursos fluviales y/o masas de agua proximas</v>
          </cell>
        </row>
        <row r="95">
          <cell r="B95" t="str">
            <v>La SSEE no colinda con comunidades indigenas</v>
          </cell>
        </row>
        <row r="96">
          <cell r="B96" t="str">
            <v>La SSEE colinda con un comunidades indigena</v>
          </cell>
        </row>
        <row r="97">
          <cell r="B97" t="str">
            <v>La SSEE se encuentra dentro de una comunidad indigena</v>
          </cell>
        </row>
        <row r="99">
          <cell r="B99" t="str">
            <v>No existe ningun plan de emergencias</v>
          </cell>
        </row>
        <row r="100">
          <cell r="B100" t="str">
            <v>Existe a nivel documental pero no implantado</v>
          </cell>
        </row>
        <row r="101">
          <cell r="B101" t="str">
            <v>Esta parcialmente implantado</v>
          </cell>
        </row>
        <row r="102">
          <cell r="B102" t="str">
            <v>Esta definido e implantado (incluye simulacros)</v>
          </cell>
        </row>
        <row r="104">
          <cell r="B104" t="str">
            <v>No hay procedimientos específicos de la SSEE</v>
          </cell>
        </row>
        <row r="105">
          <cell r="B105" t="str">
            <v>Hay procedimientos pero no documentados</v>
          </cell>
        </row>
        <row r="106">
          <cell r="B106" t="str">
            <v>Se tienen y se cumplen procedimientos de trabajo</v>
          </cell>
        </row>
        <row r="108">
          <cell r="B108" t="str">
            <v>El personal es empirico</v>
          </cell>
        </row>
        <row r="109">
          <cell r="B109" t="str">
            <v>El personal es calificados pero no se ha actualizado</v>
          </cell>
        </row>
        <row r="110">
          <cell r="B110" t="str">
            <v>El personal es calificado y recibe actualización permanente</v>
          </cell>
        </row>
        <row r="116">
          <cell r="B116" t="str">
            <v>No hay licencia</v>
          </cell>
        </row>
        <row r="117">
          <cell r="B117" t="str">
            <v>Hay licencia pero no se cumplen los controles requeridos</v>
          </cell>
        </row>
        <row r="118">
          <cell r="B118" t="str">
            <v>Hay cumplimiento parcial de los requisitos legales</v>
          </cell>
        </row>
        <row r="119">
          <cell r="B119" t="str">
            <v>Se cumplen de manera oportuna todos los requisitos</v>
          </cell>
        </row>
        <row r="121">
          <cell r="B121" t="str">
            <v>No hay denuncias ni quejas de la comunidad</v>
          </cell>
        </row>
        <row r="122">
          <cell r="B122" t="str">
            <v>Hay denuncias ocasionales (&lt;5)</v>
          </cell>
        </row>
        <row r="123">
          <cell r="B123" t="str">
            <v>Hay denuncias y quejas frecuentes y reiterativas</v>
          </cell>
        </row>
        <row r="124">
          <cell r="B124" t="str">
            <v>Hay procesos legales interpuestos por la comunidad</v>
          </cell>
        </row>
        <row r="204">
          <cell r="B204" t="str">
            <v>No se ha medido</v>
          </cell>
        </row>
        <row r="205">
          <cell r="B205" t="str">
            <v>Se midio alguna vez y No cumplio norma</v>
          </cell>
        </row>
        <row r="206">
          <cell r="B206" t="str">
            <v>Se midio alguna vez y cumplio norma</v>
          </cell>
        </row>
        <row r="207">
          <cell r="B207" t="str">
            <v>Se mide periodicamente y cumple norma</v>
          </cell>
        </row>
        <row r="209">
          <cell r="B209" t="str">
            <v>No ha ocurrido ningun derrame significativo</v>
          </cell>
        </row>
        <row r="210">
          <cell r="B210" t="str">
            <v>Han ocurrido, se ha contendio y recuperado el aceite</v>
          </cell>
        </row>
        <row r="211">
          <cell r="B211" t="str">
            <v>Han ocurrido y no tuvieron manejo</v>
          </cell>
        </row>
        <row r="212">
          <cell r="B212" t="str">
            <v>Ocurren de manera frecuente y sin manejo</v>
          </cell>
        </row>
        <row r="214">
          <cell r="B214" t="str">
            <v>No hay comunidad aledaña</v>
          </cell>
        </row>
        <row r="215">
          <cell r="B215" t="str">
            <v>Existe comunidad aledaña pero no hay relación con ella</v>
          </cell>
        </row>
        <row r="216">
          <cell r="B216" t="str">
            <v>Existe comunidad y hay relación de conflicto</v>
          </cell>
        </row>
        <row r="217">
          <cell r="B217" t="str">
            <v>Existe comunidad y hay comunicación establecida</v>
          </cell>
        </row>
        <row r="218">
          <cell r="B218" t="str">
            <v>Existe comunidad y hay relaciones mutuamete beneficiosas</v>
          </cell>
        </row>
      </sheetData>
      <sheetData sheetId="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s>
    <sheetDataSet>
      <sheetData sheetId="0"/>
      <sheetData sheetId="1">
        <row r="55">
          <cell r="D55" t="str">
            <v/>
          </cell>
        </row>
        <row r="56">
          <cell r="D56" t="str">
            <v>ADOQUIN</v>
          </cell>
        </row>
        <row r="57">
          <cell r="D57" t="str">
            <v>CONCRETO</v>
          </cell>
        </row>
        <row r="58">
          <cell r="D58" t="str">
            <v>GRANITO</v>
          </cell>
        </row>
        <row r="59">
          <cell r="D59" t="str">
            <v>LOSETA</v>
          </cell>
        </row>
        <row r="60">
          <cell r="D60" t="str">
            <v>PIEDRA</v>
          </cell>
        </row>
        <row r="61">
          <cell r="D61" t="str">
            <v>TABLETA</v>
          </cell>
        </row>
        <row r="62">
          <cell r="D62" t="str">
            <v>TIERRA</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 val="Parametros"/>
      <sheetName val="DISEÑO GEOMETRICO_CONCOL"/>
      <sheetName val="DATOS_BASICOS"/>
      <sheetName val="RESUMEN_CIERRE_"/>
      <sheetName val="DESGLOSE_DE_EQUIPOS"/>
      <sheetName val="TABLA_DE_SALARIOS"/>
      <sheetName val="COSTO_PERSONAL_HH"/>
      <sheetName val="FLUJO_DE_CAJA"/>
      <sheetName val="HORARIO_21-7"/>
      <sheetName val="ANALISIS_DE_HORAS_EXTRAS"/>
      <sheetName val="CURVA_DE_AVANCE"/>
      <sheetName val="CAMP_CONST"/>
      <sheetName val="CONSUMO_ENERGIA"/>
      <sheetName val="Cot__CV_y_AP"/>
      <sheetName val="RESUMEN_ALCANCE"/>
      <sheetName val="W_B_S"/>
      <sheetName val="DISEÑO_GEOMETRICO_CONCOL"/>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33">
          <cell r="D33">
            <v>1950</v>
          </cell>
        </row>
      </sheetData>
      <sheetData sheetId="26">
        <row r="135">
          <cell r="G135">
            <v>222258346.09119999</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Cuadro6. Cump"/>
      <sheetName val="DetalleMovimientoCuenta"/>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pección Horizontal"/>
      <sheetName val="Registro Fotográfico Horizontal"/>
      <sheetName val="Datos"/>
      <sheetName val="Marcas viales"/>
      <sheetName val="Precios"/>
      <sheetName val="FA-001FORMATO MULTIUSO"/>
      <sheetName val="Matriz de Garantías"/>
      <sheetName val="IMPLEMENTACION  HORIZONTAL"/>
      <sheetName val="INDICADORES"/>
    </sheetNames>
    <sheetDataSet>
      <sheetData sheetId="0" refreshError="1"/>
      <sheetData sheetId="1" refreshError="1"/>
      <sheetData sheetId="2" refreshError="1">
        <row r="3">
          <cell r="B3" t="str">
            <v>SEÑALES LTDA</v>
          </cell>
          <cell r="C3" t="str">
            <v>1244 de 2011</v>
          </cell>
        </row>
        <row r="4">
          <cell r="B4" t="str">
            <v>CONSORCIO BIGA - SOCINTER</v>
          </cell>
          <cell r="C4" t="str">
            <v>1236 de 2011</v>
          </cell>
        </row>
        <row r="5">
          <cell r="B5" t="str">
            <v>UT ICOVIAS - P&amp;C</v>
          </cell>
          <cell r="C5" t="str">
            <v>1249 de 2011</v>
          </cell>
        </row>
        <row r="8">
          <cell r="B8" t="str">
            <v>1. USAQUÉN</v>
          </cell>
        </row>
        <row r="9">
          <cell r="B9" t="str">
            <v>2. CHAPINERO</v>
          </cell>
        </row>
        <row r="10">
          <cell r="B10" t="str">
            <v>3. SANTA FE</v>
          </cell>
        </row>
        <row r="11">
          <cell r="B11" t="str">
            <v>4. SAN CRISTOBAL</v>
          </cell>
        </row>
        <row r="12">
          <cell r="B12" t="str">
            <v>5. USME</v>
          </cell>
        </row>
        <row r="13">
          <cell r="B13" t="str">
            <v>6. TUNJUELITO</v>
          </cell>
        </row>
        <row r="14">
          <cell r="B14" t="str">
            <v>7. BOSA</v>
          </cell>
        </row>
        <row r="15">
          <cell r="B15" t="str">
            <v>8. KENNEDY</v>
          </cell>
        </row>
        <row r="16">
          <cell r="B16" t="str">
            <v>9. FONTIBÓN</v>
          </cell>
        </row>
        <row r="17">
          <cell r="B17" t="str">
            <v>10. ENGATIVÁ</v>
          </cell>
        </row>
        <row r="18">
          <cell r="B18" t="str">
            <v>11. SUBA</v>
          </cell>
        </row>
        <row r="19">
          <cell r="B19" t="str">
            <v>12. BARRIOS UNIDOS</v>
          </cell>
        </row>
        <row r="20">
          <cell r="B20" t="str">
            <v>13. TEUSAQUILLO</v>
          </cell>
        </row>
        <row r="21">
          <cell r="B21" t="str">
            <v>14. MÁRTIRES</v>
          </cell>
        </row>
        <row r="22">
          <cell r="B22" t="str">
            <v>15. ANTONIO NARIÑO</v>
          </cell>
        </row>
        <row r="23">
          <cell r="B23" t="str">
            <v>16. PUENTE ARANDA</v>
          </cell>
        </row>
        <row r="24">
          <cell r="B24" t="str">
            <v>17. CANDELARIA</v>
          </cell>
        </row>
        <row r="25">
          <cell r="B25" t="str">
            <v>18. RAFAEL URIBE URIBE</v>
          </cell>
        </row>
        <row r="26">
          <cell r="B26" t="str">
            <v>19. CIUDAD BOLÍVAR</v>
          </cell>
        </row>
        <row r="27">
          <cell r="B27" t="str">
            <v>20. SUMAPAZ</v>
          </cell>
        </row>
        <row r="30">
          <cell r="B30" t="str">
            <v>ARTERIAL</v>
          </cell>
        </row>
        <row r="31">
          <cell r="B31" t="str">
            <v>INTERMEDIA</v>
          </cell>
        </row>
        <row r="32">
          <cell r="B32" t="str">
            <v>LOCAL</v>
          </cell>
        </row>
        <row r="33">
          <cell r="B33" t="str">
            <v>RURAL</v>
          </cell>
        </row>
        <row r="34">
          <cell r="B34" t="str">
            <v>EXPANSIÓN</v>
          </cell>
        </row>
        <row r="35">
          <cell r="B35" t="str">
            <v>FUERA DISTRITO</v>
          </cell>
        </row>
        <row r="38">
          <cell r="B38" t="str">
            <v>CHRISTIANT RENÉ GALEANO FAJARDO</v>
          </cell>
          <cell r="C38" t="str">
            <v>INGENIERO AUXILIAR</v>
          </cell>
        </row>
        <row r="39">
          <cell r="B39" t="str">
            <v>JHON JAIRO FLOREZ BERMUDEZ</v>
          </cell>
          <cell r="C39" t="str">
            <v>INGENIERO RESIDENTE</v>
          </cell>
        </row>
        <row r="40">
          <cell r="B40" t="str">
            <v>JOHN FABIO FLOREZ</v>
          </cell>
          <cell r="C40" t="str">
            <v>INGENIERO AUXILIAR DE CALIDAD</v>
          </cell>
        </row>
        <row r="41">
          <cell r="B41" t="str">
            <v>DIANA PAOLA PRIETO AMAYA</v>
          </cell>
          <cell r="C41" t="str">
            <v>AUXILIAR DE INGENIERIA</v>
          </cell>
        </row>
        <row r="42">
          <cell r="B42" t="str">
            <v>YANINCY FERNANDA CUMBE RAMOS</v>
          </cell>
          <cell r="C42" t="str">
            <v>GEOREFERENCIADOR</v>
          </cell>
        </row>
        <row r="43">
          <cell r="B43" t="str">
            <v>ROSS SLENDY MARTINEZ ANGULO</v>
          </cell>
          <cell r="C43" t="str">
            <v>INGENIERO AUXILIAR</v>
          </cell>
        </row>
        <row r="44">
          <cell r="B44" t="str">
            <v>FABIO IVAN MONROY RAMIREZ</v>
          </cell>
          <cell r="C44" t="str">
            <v>COORDINADOR TÉCNICO</v>
          </cell>
        </row>
        <row r="45">
          <cell r="B45" t="str">
            <v>JULIO CESAR BARAJAS RINCON</v>
          </cell>
          <cell r="C45" t="str">
            <v>ESPECIALISTA EN TRÁNSITO</v>
          </cell>
        </row>
        <row r="46">
          <cell r="B46" t="str">
            <v>RICARDO ANDRES GARCIA NIETO</v>
          </cell>
          <cell r="C46" t="str">
            <v>ESTUDIANTE</v>
          </cell>
        </row>
        <row r="47">
          <cell r="B47" t="str">
            <v>ADI LEYDI BETANCOURT LOPEZ</v>
          </cell>
          <cell r="C47" t="str">
            <v>INGENIERO DE CALIDAD</v>
          </cell>
        </row>
        <row r="48">
          <cell r="B48" t="str">
            <v>JOHNATHAN ALEXANDER  ACEVEDO LADINO</v>
          </cell>
        </row>
        <row r="49">
          <cell r="B49" t="str">
            <v>DIEGO IGNACIO GUALTEROS CHAVEZ</v>
          </cell>
        </row>
        <row r="50">
          <cell r="B50" t="str">
            <v xml:space="preserve">SONIA JANNETH LARA VALENCIA </v>
          </cell>
        </row>
        <row r="51">
          <cell r="B51" t="str">
            <v>INDIRA  PAOLA PACHON CENDALES</v>
          </cell>
        </row>
        <row r="52">
          <cell r="B52" t="str">
            <v>MARTHA  PATRICIA ABONDANO VILLALOBOS</v>
          </cell>
        </row>
        <row r="53">
          <cell r="B53" t="str">
            <v>YOANI GARZON ARIAS</v>
          </cell>
        </row>
        <row r="54">
          <cell r="B54" t="str">
            <v>ANDRES DAVID BARRAGAN MARTINEZ</v>
          </cell>
        </row>
        <row r="55">
          <cell r="B55" t="str">
            <v>RODRIGO EDUARDO GARZON MALDONADO</v>
          </cell>
        </row>
        <row r="56">
          <cell r="B56" t="str">
            <v>OSCAR DAVID GUZMAN CHAPARRO</v>
          </cell>
        </row>
        <row r="57">
          <cell r="B57" t="str">
            <v>ARMANDO ENRIQUE CASTILLO CURIEUX</v>
          </cell>
        </row>
        <row r="58">
          <cell r="B58" t="str">
            <v>ANDRES ALBERTO GUEVARA RIVERA</v>
          </cell>
        </row>
        <row r="59">
          <cell r="B59" t="str">
            <v>EDWIN RICARDO MEDINA SOLANO</v>
          </cell>
        </row>
        <row r="60">
          <cell r="B60" t="str">
            <v>NATHALY PATIÑO</v>
          </cell>
        </row>
        <row r="61">
          <cell r="B61" t="str">
            <v>LAURA GÓMEZ</v>
          </cell>
        </row>
        <row r="62">
          <cell r="B62" t="str">
            <v>MANUEL CAMILO CHALA</v>
          </cell>
        </row>
        <row r="63">
          <cell r="B63" t="str">
            <v>RICARDO GARZÓN</v>
          </cell>
        </row>
        <row r="64">
          <cell r="B64" t="str">
            <v>SERGIO ALEJANDRO GÓMEZ</v>
          </cell>
        </row>
        <row r="65">
          <cell r="B65" t="str">
            <v>LUIS JAVIER ROJAS JEJEN</v>
          </cell>
        </row>
        <row r="67">
          <cell r="F67" t="str">
            <v>Acrílica Base Solvente</v>
          </cell>
        </row>
        <row r="68">
          <cell r="B68" t="str">
            <v>1. Paseo los libertadores</v>
          </cell>
          <cell r="F68" t="str">
            <v>Termoplástico</v>
          </cell>
        </row>
        <row r="69">
          <cell r="B69" t="str">
            <v>2. La Academia</v>
          </cell>
          <cell r="F69" t="str">
            <v>Acrílica Base Agua</v>
          </cell>
        </row>
        <row r="70">
          <cell r="B70" t="str">
            <v>3. Guaymaral</v>
          </cell>
          <cell r="F70" t="str">
            <v>Pintura Plástico en Frío</v>
          </cell>
        </row>
        <row r="71">
          <cell r="B71" t="str">
            <v>9. Verbenal</v>
          </cell>
          <cell r="F71" t="str">
            <v>Cinta de señalización</v>
          </cell>
        </row>
        <row r="72">
          <cell r="B72" t="str">
            <v>10. La Uribe</v>
          </cell>
        </row>
        <row r="73">
          <cell r="B73" t="str">
            <v>11. San Cristóbal</v>
          </cell>
        </row>
        <row r="74">
          <cell r="B74" t="str">
            <v>12. Toberín</v>
          </cell>
        </row>
        <row r="75">
          <cell r="B75" t="str">
            <v>13. Los Cedros</v>
          </cell>
        </row>
        <row r="76">
          <cell r="B76" t="str">
            <v>14. Usaquén</v>
          </cell>
        </row>
        <row r="77">
          <cell r="B77" t="str">
            <v>15. Country Club</v>
          </cell>
        </row>
        <row r="78">
          <cell r="B78" t="str">
            <v>16. Santa Bárbara</v>
          </cell>
          <cell r="F78" t="str">
            <v>Acrílica Base Solvente</v>
          </cell>
        </row>
        <row r="79">
          <cell r="B79" t="str">
            <v>17. San José de Bavaria</v>
          </cell>
          <cell r="F79" t="str">
            <v>Termoplástico</v>
          </cell>
        </row>
        <row r="80">
          <cell r="B80" t="str">
            <v>18. Britalia</v>
          </cell>
          <cell r="F80" t="str">
            <v>Acrílica Base Agua</v>
          </cell>
        </row>
        <row r="81">
          <cell r="B81" t="str">
            <v>19. El Prado</v>
          </cell>
          <cell r="F81" t="str">
            <v>Banda Sonora</v>
          </cell>
        </row>
        <row r="82">
          <cell r="B82" t="str">
            <v>20. La Alhambra</v>
          </cell>
          <cell r="F82" t="str">
            <v>Pintura Plástico en Frío</v>
          </cell>
        </row>
        <row r="83">
          <cell r="B83" t="str">
            <v>21. Los Andes</v>
          </cell>
        </row>
        <row r="84">
          <cell r="B84" t="str">
            <v>22. Doce de Octubre</v>
          </cell>
        </row>
        <row r="85">
          <cell r="B85" t="str">
            <v>23. Casa Blanca Suba</v>
          </cell>
        </row>
        <row r="86">
          <cell r="B86" t="str">
            <v>24. Niza</v>
          </cell>
        </row>
        <row r="87">
          <cell r="B87" t="str">
            <v>25. La Floresta</v>
          </cell>
          <cell r="F87" t="str">
            <v>Tachas</v>
          </cell>
        </row>
        <row r="88">
          <cell r="B88" t="str">
            <v>26. Las ferias</v>
          </cell>
          <cell r="F88" t="str">
            <v>Estoperoles</v>
          </cell>
        </row>
        <row r="89">
          <cell r="B89" t="str">
            <v>27. Suba</v>
          </cell>
          <cell r="F89" t="str">
            <v>Tachones</v>
          </cell>
        </row>
        <row r="90">
          <cell r="B90" t="str">
            <v>28. El Rincón</v>
          </cell>
          <cell r="F90" t="str">
            <v>Hitos</v>
          </cell>
        </row>
        <row r="91">
          <cell r="B91" t="str">
            <v>29.Minuto de Dios</v>
          </cell>
          <cell r="F91" t="str">
            <v>Cono Vial</v>
          </cell>
        </row>
        <row r="92">
          <cell r="B92" t="str">
            <v>30. Boyacá Real</v>
          </cell>
          <cell r="F92" t="str">
            <v>Barrera Apilable</v>
          </cell>
        </row>
        <row r="93">
          <cell r="B93" t="str">
            <v>31. Santa Cecilia</v>
          </cell>
          <cell r="F93" t="str">
            <v>Maletín Plástico</v>
          </cell>
        </row>
        <row r="94">
          <cell r="B94" t="str">
            <v>32. San Blas</v>
          </cell>
          <cell r="F94" t="str">
            <v>Delineador Tubular</v>
          </cell>
        </row>
        <row r="95">
          <cell r="B95" t="str">
            <v>33. Sosiego</v>
          </cell>
          <cell r="F95" t="str">
            <v>Delineador Canalizador</v>
          </cell>
        </row>
        <row r="96">
          <cell r="B96" t="str">
            <v>34. 20 de Julio</v>
          </cell>
          <cell r="F96" t="str">
            <v>Resalto Portátil</v>
          </cell>
        </row>
        <row r="97">
          <cell r="B97" t="str">
            <v>35. Ciudad Jardín</v>
          </cell>
          <cell r="F97" t="str">
            <v>Lámpara Flascher</v>
          </cell>
        </row>
        <row r="98">
          <cell r="B98" t="str">
            <v>36. San José</v>
          </cell>
          <cell r="F98" t="str">
            <v>Valla Plástica</v>
          </cell>
        </row>
        <row r="99">
          <cell r="B99" t="str">
            <v>37. Santa Isabel</v>
          </cell>
          <cell r="F99" t="str">
            <v>Cordonatos</v>
          </cell>
        </row>
        <row r="100">
          <cell r="B100" t="str">
            <v>38. Restrepo</v>
          </cell>
        </row>
        <row r="101">
          <cell r="B101" t="str">
            <v>39. Quiroga</v>
          </cell>
        </row>
        <row r="102">
          <cell r="B102" t="str">
            <v>40. Ciudad Montes</v>
          </cell>
        </row>
        <row r="103">
          <cell r="B103" t="str">
            <v>41. Muzú</v>
          </cell>
        </row>
        <row r="104">
          <cell r="B104" t="str">
            <v>42. Venecia</v>
          </cell>
        </row>
        <row r="105">
          <cell r="B105" t="str">
            <v>43. San Rafael</v>
          </cell>
        </row>
        <row r="106">
          <cell r="B106" t="str">
            <v>44. Américas</v>
          </cell>
        </row>
        <row r="107">
          <cell r="B107" t="str">
            <v>45. Carvajal</v>
          </cell>
        </row>
        <row r="108">
          <cell r="B108" t="str">
            <v>46, Castilla</v>
          </cell>
        </row>
        <row r="109">
          <cell r="B109" t="str">
            <v>47. Kennedy Central</v>
          </cell>
        </row>
        <row r="110">
          <cell r="B110" t="str">
            <v>48. Timiza</v>
          </cell>
        </row>
        <row r="111">
          <cell r="B111" t="str">
            <v>49. Apogeo</v>
          </cell>
        </row>
        <row r="112">
          <cell r="B112" t="str">
            <v>50. Gloria</v>
          </cell>
        </row>
        <row r="113">
          <cell r="B113" t="str">
            <v>51. Los Libertadores</v>
          </cell>
        </row>
        <row r="114">
          <cell r="B114" t="str">
            <v>52. La Flora</v>
          </cell>
        </row>
        <row r="115">
          <cell r="B115" t="str">
            <v>53. Marco Fidel Suárez</v>
          </cell>
        </row>
        <row r="116">
          <cell r="B116" t="str">
            <v>54. Marruecos</v>
          </cell>
        </row>
        <row r="117">
          <cell r="B117" t="str">
            <v>55. Diana Turbay</v>
          </cell>
        </row>
        <row r="118">
          <cell r="B118" t="str">
            <v>56. Danubio</v>
          </cell>
        </row>
        <row r="119">
          <cell r="B119" t="str">
            <v>57. Gran Yomasa</v>
          </cell>
        </row>
        <row r="120">
          <cell r="B120" t="str">
            <v>58. Comuneros</v>
          </cell>
        </row>
        <row r="121">
          <cell r="B121" t="str">
            <v>59. Alfonso López</v>
          </cell>
        </row>
        <row r="122">
          <cell r="B122" t="str">
            <v>60. Parque Entrenubes</v>
          </cell>
        </row>
        <row r="123">
          <cell r="B123" t="str">
            <v>61. Ciudad Usme</v>
          </cell>
        </row>
        <row r="124">
          <cell r="B124" t="str">
            <v>62. Tunjuelito</v>
          </cell>
        </row>
        <row r="125">
          <cell r="B125" t="str">
            <v>63. El Mochuelo</v>
          </cell>
        </row>
        <row r="126">
          <cell r="B126" t="str">
            <v>64. Monteblanco</v>
          </cell>
        </row>
        <row r="127">
          <cell r="B127" t="str">
            <v>65. Arborizadota</v>
          </cell>
        </row>
        <row r="128">
          <cell r="B128" t="str">
            <v>66. San Francisco</v>
          </cell>
        </row>
        <row r="129">
          <cell r="B129" t="str">
            <v>67. Lucero</v>
          </cell>
        </row>
        <row r="130">
          <cell r="B130" t="str">
            <v>68. El Tesoro</v>
          </cell>
        </row>
        <row r="131">
          <cell r="B131" t="str">
            <v>69. Ismael Perdomo</v>
          </cell>
        </row>
        <row r="132">
          <cell r="B132" t="str">
            <v>70. Jardín Botánico</v>
          </cell>
        </row>
        <row r="133">
          <cell r="B133" t="str">
            <v>71. Tibabuyes</v>
          </cell>
        </row>
        <row r="134">
          <cell r="B134" t="str">
            <v>72. Bolivia</v>
          </cell>
        </row>
        <row r="135">
          <cell r="B135" t="str">
            <v>73. Garcés Navas</v>
          </cell>
        </row>
        <row r="136">
          <cell r="B136" t="str">
            <v>74. Engativá</v>
          </cell>
        </row>
        <row r="137">
          <cell r="B137" t="str">
            <v>75. Fontibón</v>
          </cell>
        </row>
        <row r="138">
          <cell r="B138" t="str">
            <v>76. Fontibón San Pablo</v>
          </cell>
        </row>
        <row r="139">
          <cell r="B139" t="str">
            <v>77. Zona Franca</v>
          </cell>
        </row>
        <row r="140">
          <cell r="B140" t="str">
            <v>78. Tintal Norte</v>
          </cell>
        </row>
        <row r="141">
          <cell r="B141" t="str">
            <v>79. Calandaima</v>
          </cell>
        </row>
        <row r="142">
          <cell r="B142" t="str">
            <v>80. Corabastos</v>
          </cell>
        </row>
        <row r="143">
          <cell r="B143" t="str">
            <v>81. Gran Britalia</v>
          </cell>
        </row>
        <row r="144">
          <cell r="B144" t="str">
            <v>82. Patio Bonito</v>
          </cell>
        </row>
        <row r="145">
          <cell r="B145" t="str">
            <v>83. Las Margaritas</v>
          </cell>
        </row>
        <row r="146">
          <cell r="B146" t="str">
            <v>84. Bosa occidental</v>
          </cell>
        </row>
        <row r="147">
          <cell r="B147" t="str">
            <v>85. Bosa central</v>
          </cell>
        </row>
        <row r="148">
          <cell r="B148" t="str">
            <v>86. El Porvenir</v>
          </cell>
        </row>
        <row r="149">
          <cell r="B149" t="str">
            <v>87. Tintal Sur</v>
          </cell>
        </row>
        <row r="150">
          <cell r="B150" t="str">
            <v>88. El Refugio</v>
          </cell>
        </row>
        <row r="151">
          <cell r="B151" t="str">
            <v>89. San Isidro -Patios</v>
          </cell>
        </row>
        <row r="152">
          <cell r="B152" t="str">
            <v>90, Prdo Rubio</v>
          </cell>
        </row>
        <row r="153">
          <cell r="B153" t="str">
            <v>91. Chico Lago</v>
          </cell>
        </row>
        <row r="154">
          <cell r="B154" t="str">
            <v>91. Sagrado Corazón</v>
          </cell>
        </row>
        <row r="155">
          <cell r="B155" t="str">
            <v>92. La Macarena</v>
          </cell>
        </row>
        <row r="156">
          <cell r="B156" t="str">
            <v>93. Las Nieves</v>
          </cell>
        </row>
        <row r="157">
          <cell r="B157" t="str">
            <v>94. La Candelaria</v>
          </cell>
        </row>
        <row r="158">
          <cell r="B158" t="str">
            <v>95. Las Cruces</v>
          </cell>
        </row>
        <row r="159">
          <cell r="B159" t="str">
            <v>96. Lourdes</v>
          </cell>
        </row>
        <row r="160">
          <cell r="B160" t="str">
            <v>97, Chicó - Lago</v>
          </cell>
        </row>
        <row r="161">
          <cell r="B161" t="str">
            <v>98. Los Alcázares</v>
          </cell>
        </row>
        <row r="162">
          <cell r="B162" t="str">
            <v>99. Chapinero</v>
          </cell>
        </row>
        <row r="163">
          <cell r="B163" t="str">
            <v>100. Galenas</v>
          </cell>
        </row>
        <row r="164">
          <cell r="B164" t="str">
            <v>101. Teusaquillo</v>
          </cell>
        </row>
        <row r="165">
          <cell r="B165" t="str">
            <v>102. La Sabana</v>
          </cell>
        </row>
        <row r="166">
          <cell r="B166" t="str">
            <v>103. Parque Salitre</v>
          </cell>
        </row>
        <row r="167">
          <cell r="B167" t="str">
            <v>104. Parque Simón Bolívar</v>
          </cell>
        </row>
        <row r="168">
          <cell r="B168" t="str">
            <v>106. La Esmeralda</v>
          </cell>
        </row>
        <row r="169">
          <cell r="B169" t="str">
            <v>107. Quinta Paredes</v>
          </cell>
        </row>
        <row r="170">
          <cell r="B170" t="str">
            <v>108. Zona Industrial</v>
          </cell>
        </row>
        <row r="171">
          <cell r="B171" t="str">
            <v>109. Ciudad Salitre Oriental</v>
          </cell>
        </row>
        <row r="172">
          <cell r="B172" t="str">
            <v>110. Ciudad Salitre occidente</v>
          </cell>
        </row>
        <row r="173">
          <cell r="B173" t="str">
            <v>111. Puente Aranda</v>
          </cell>
        </row>
        <row r="174">
          <cell r="B174" t="str">
            <v>112. Granjas de techo</v>
          </cell>
        </row>
        <row r="175">
          <cell r="B175" t="str">
            <v>113. Bavaria</v>
          </cell>
        </row>
        <row r="176">
          <cell r="B176" t="str">
            <v>114. Modelia</v>
          </cell>
        </row>
        <row r="177">
          <cell r="B177" t="str">
            <v>115. Capellanía</v>
          </cell>
        </row>
        <row r="178">
          <cell r="B178" t="str">
            <v>116. Alamos</v>
          </cell>
        </row>
        <row r="179">
          <cell r="B179" t="str">
            <v>117. Aeropuerto El Dorado</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Tabla_Descuent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F. UNICO 2005"/>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Hoja2"/>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Presup Av 1o de mayo con 73a "/>
      <sheetName val="FACTOR_PRESTACIONAL_2010"/>
      <sheetName val="TARIFA_VIGILANCIA_MENSUAL_2010"/>
      <sheetName val="TARIFAS_REGISTRO_DISTRITAL_2010"/>
      <sheetName val="COSTOS_OFICINA"/>
      <sheetName val="COSTOS_CAMPAMENTO"/>
      <sheetName val="Presup_Av_1o_de_mayo_con_73a_"/>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8"/>
      <sheetName val="SALARIO CELADOR 2008"/>
      <sheetName val="TARIFAS REGISTRO DISTRITAL 2008"/>
      <sheetName val="COSTOS OFICINA"/>
      <sheetName val="COSTOS CAMPAMENTO"/>
    </sheetNames>
    <sheetDataSet>
      <sheetData sheetId="0"/>
      <sheetData sheetId="1"/>
      <sheetData sheetId="2"/>
      <sheetData sheetId="3"/>
      <sheetData sheetId="4"/>
      <sheetData sheetId="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TM AV. BOYACA"/>
      <sheetName val="Sheet1"/>
    </sheetNames>
    <sheetDataSet>
      <sheetData sheetId="0">
        <row r="5">
          <cell r="H5">
            <v>1.1000000000000001</v>
          </cell>
        </row>
      </sheetData>
      <sheetData sheetId="1"/>
      <sheetData sheetId="2"/>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DATOS ENTRADA"/>
      <sheetName val="LISTADO INSUMOS"/>
      <sheetName val="LISTADO APU"/>
      <sheetName val="TARIFAS PERSONAL"/>
      <sheetName val="RESUMEN"/>
      <sheetName val="PPTO GRAL G6"/>
      <sheetName val="PRELIMINARES (2)"/>
      <sheetName val="AIU (2)"/>
      <sheetName val="AIU"/>
      <sheetName val="PRELIMINARES"/>
      <sheetName val="ENSAYOS-OBRA"/>
      <sheetName val="AMBIENTAL"/>
      <sheetName val="AIU AMBIENTAL"/>
      <sheetName val="COMPENSAC-EVALUAC-SEG-SDA"/>
      <sheetName val="PGS"/>
      <sheetName val="AIU PGS"/>
      <sheetName val="PMT"/>
      <sheetName val="AIU PMT"/>
      <sheetName val="AJUSTES"/>
      <sheetName val="ITEMS"/>
      <sheetName val="INSUMOS"/>
      <sheetName val="TABLAS"/>
      <sheetName val="INTERVENTORIA"/>
      <sheetName val="P12"/>
      <sheetName val="P13"/>
      <sheetName val="P17"/>
    </sheetNames>
    <sheetDataSet>
      <sheetData sheetId="0">
        <row r="13">
          <cell r="C13">
            <v>43967</v>
          </cell>
        </row>
      </sheetData>
      <sheetData sheetId="1"/>
      <sheetData sheetId="2"/>
      <sheetData sheetId="3">
        <row r="2">
          <cell r="B2">
            <v>0</v>
          </cell>
        </row>
      </sheetData>
      <sheetData sheetId="4"/>
      <sheetData sheetId="5"/>
      <sheetData sheetId="6"/>
      <sheetData sheetId="7"/>
      <sheetData sheetId="8"/>
      <sheetData sheetId="9">
        <row r="25">
          <cell r="F25">
            <v>3</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LEMENTACION VERTICAL"/>
      <sheetName val="PRECIOS"/>
      <sheetName val="FORMATO multiuso"/>
    </sheetNames>
    <sheetDataSet>
      <sheetData sheetId="0" refreshError="1"/>
      <sheetData sheetId="1" refreshError="1">
        <row r="50">
          <cell r="C50" t="str">
            <v>El sticker tiene mal el identificador</v>
          </cell>
        </row>
        <row r="51">
          <cell r="C51" t="str">
            <v>Existe semaforo en la intersección</v>
          </cell>
        </row>
        <row r="52">
          <cell r="C52" t="str">
            <v>No estaba en campo</v>
          </cell>
        </row>
        <row r="53">
          <cell r="C53" t="str">
            <v>Falta  instalar</v>
          </cell>
        </row>
        <row r="54">
          <cell r="C54" t="str">
            <v>Ya estaba en terreno (buen estado)</v>
          </cell>
        </row>
        <row r="55">
          <cell r="C55" t="str">
            <v>No hay señal de retiro</v>
          </cell>
        </row>
        <row r="56">
          <cell r="C56" t="str">
            <v>Ya estaba en terreno (hacer mantenimiento)</v>
          </cell>
        </row>
        <row r="57">
          <cell r="C57" t="str">
            <v>Fue retirada en un accidente</v>
          </cell>
        </row>
        <row r="58">
          <cell r="C58" t="str">
            <v>Mal estado (Reemplazar)</v>
          </cell>
        </row>
        <row r="59">
          <cell r="C59" t="str">
            <v>Hay una obra en el espacio de instalación</v>
          </cell>
        </row>
        <row r="60">
          <cell r="C60" t="str">
            <v>No se retiro</v>
          </cell>
        </row>
        <row r="61">
          <cell r="C61" t="str">
            <v>Se debe revisar cimentación</v>
          </cell>
        </row>
        <row r="62">
          <cell r="C62" t="str">
            <v>Se debe reforzar cimentación</v>
          </cell>
        </row>
        <row r="63">
          <cell r="C63" t="str">
            <v xml:space="preserve">Esta otro ID </v>
          </cell>
        </row>
        <row r="64">
          <cell r="C64" t="str">
            <v>El reflectivo esta rayado</v>
          </cell>
        </row>
        <row r="65">
          <cell r="C65" t="str">
            <v>El reflectivo esta rayado y con pintura</v>
          </cell>
        </row>
        <row r="66">
          <cell r="C66" t="str">
            <v>El tablero esta picado</v>
          </cell>
        </row>
        <row r="67">
          <cell r="C67" t="str">
            <v>Poca visibilidad (reubicar)</v>
          </cell>
        </row>
        <row r="68">
          <cell r="C68" t="str">
            <v>No aplica en el lugar</v>
          </cell>
        </row>
        <row r="69">
          <cell r="C69" t="str">
            <v>Pedestal rayado (sin corrosivo)</v>
          </cell>
        </row>
        <row r="70">
          <cell r="C70" t="str">
            <v>Mal retiro</v>
          </cell>
        </row>
        <row r="71">
          <cell r="C71" t="str">
            <v>Faltan remaches para asegurar el tablero</v>
          </cell>
        </row>
        <row r="72">
          <cell r="C72" t="str">
            <v>No cumple con verticalidad</v>
          </cell>
        </row>
        <row r="73">
          <cell r="C73" t="str">
            <v>No cumple con altura</v>
          </cell>
        </row>
        <row r="74">
          <cell r="C74" t="str">
            <v>No cumple con la alineacion de la via</v>
          </cell>
        </row>
        <row r="75">
          <cell r="C75" t="str">
            <v>Esta sentido contrario al del flujo de la via</v>
          </cell>
        </row>
      </sheetData>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PPTO OFICIAL-TOTAL"/>
      <sheetName val="PPTO OBRA"/>
      <sheetName val="FORMULARIO 1-PPTO OFICIAL"/>
      <sheetName val="PRELIMINARES"/>
      <sheetName val="AIU"/>
      <sheetName val="AMBIENTAL"/>
      <sheetName val="AIU AMBIENTAL-BIOSEG"/>
      <sheetName val="BIOSEGURIDAD"/>
      <sheetName val="DCyCE"/>
      <sheetName val="AIU DCyCE"/>
      <sheetName val="PMT"/>
      <sheetName val="AIU PMT"/>
      <sheetName val="ENSAYOS-OBRA"/>
      <sheetName val="COMPENSAC-EVALUAC-SEG-SDA"/>
      <sheetName val="AJUSTES"/>
      <sheetName val="DESGLOSES"/>
      <sheetName val="ITEMS"/>
      <sheetName val="INSUMOS"/>
      <sheetName val="TABLA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FO-PE-089"/>
      <sheetName val="1.1 Repl."/>
      <sheetName val="1.1 Repl. (2)"/>
      <sheetName val="1.2 Cerramiento"/>
      <sheetName val="1.2 Cerramiento (2)"/>
      <sheetName val="2.1 Transp"/>
      <sheetName val="2.1 Transp (2)"/>
      <sheetName val="2.2 ExcMec"/>
      <sheetName val="2.2 ExcMec (2)"/>
      <sheetName val="2.3 ExcManual"/>
      <sheetName val="2.3 ExcManual (2)"/>
      <sheetName val="2.4. Dem.Concr(Anden)"/>
      <sheetName val="2.4. Dem.Concr(Anden) (2)MANUAL"/>
      <sheetName val="2.4. Dem.Concr(Anden) (2)COMPR"/>
      <sheetName val="2.5. Dem.sard"/>
      <sheetName val="2.5. Dem.sard (2)"/>
      <sheetName val="2.6. Dem.Concr"/>
      <sheetName val="2.6. Dem.Concr (2)MA"/>
      <sheetName val="2.6. Dem.Concr (2)COMP"/>
      <sheetName val="2.7. Dem.asf"/>
      <sheetName val="2.7. Dem.asf MAN"/>
      <sheetName val="2.7. Dem.asf COMP"/>
      <sheetName val="3.1 SBGA"/>
      <sheetName val="3.1 SBGA (2)"/>
      <sheetName val="3.2 BGA"/>
      <sheetName val="3.2 BGA (2)"/>
      <sheetName val="3.3. SBGC"/>
      <sheetName val="3.3. SBGC (2)"/>
      <sheetName val="3.4 Rajón"/>
      <sheetName val="3.4 Rajón (2)"/>
      <sheetName val="3.5 MD20 (2)"/>
      <sheetName val="3.5 ASFALTO MODIFICADO"/>
      <sheetName val="3.5 MD20 Conso"/>
      <sheetName val="3.5 MD20 DobleA"/>
      <sheetName val="3.6 CRL1"/>
      <sheetName val="3.6 CRL1 (2)"/>
      <sheetName val="3.7 CRR1"/>
      <sheetName val="3.7 CRR1 (2)"/>
      <sheetName val="3.8 SBGA"/>
      <sheetName val="3.9 BGA "/>
      <sheetName val="3.10 SBGC "/>
      <sheetName val="3.11 MD20"/>
      <sheetName val="3.12 CRR1"/>
      <sheetName val="3.13 CRL1"/>
      <sheetName val="3.14 GEOT"/>
      <sheetName val="3.14 GEOT T2100"/>
      <sheetName val="4.1 Sardinel A10"/>
      <sheetName val="4.1 Sardinel A10 (2)"/>
      <sheetName val="4.2 SBGC  "/>
      <sheetName val="4.3 BordA80"/>
      <sheetName val="4.3 BordA80 (2)"/>
      <sheetName val="4.4 Adoquin6"/>
      <sheetName val="4.4 Adoquin6 (2)"/>
      <sheetName val="4.5 Rampa B5"/>
      <sheetName val="4.5 Rampa B5 (2)"/>
      <sheetName val="4.6 Loseta"/>
      <sheetName val="4.6 Loseta (2)"/>
      <sheetName val="4.7 Adoquin8"/>
      <sheetName val="4.7 Adoquin8 (2)"/>
      <sheetName val="4.8 BordeA170"/>
      <sheetName val="4.8 BordeA170 (2)"/>
      <sheetName val="4.9BolardoM63"/>
      <sheetName val="4.9BolardoM63 (2)"/>
      <sheetName val="4.10 ContRaices"/>
      <sheetName val="4.10 ContRaices (2)"/>
      <sheetName val="4.11 Protec M91"/>
      <sheetName val="4.11 Protec M91 (2)"/>
      <sheetName val="4.12 BancaM31"/>
      <sheetName val="4.12 BancaM31 (2)"/>
      <sheetName val="4.13  Caneca"/>
      <sheetName val="4.13  Caneca (2)"/>
      <sheetName val="4.14 CONC3000PSI"/>
      <sheetName val="4.14 CONC3000PSI (2)"/>
      <sheetName val="4.15Tala claseI"/>
      <sheetName val="4.16Tala clase II"/>
      <sheetName val="4.17Tala clase III"/>
      <sheetName val="4.18Tala clase IV"/>
      <sheetName val="4.19 TrasladoArbol"/>
      <sheetName val="4.20 TrasladoArbol5-10"/>
      <sheetName val="4.21Palma 1,80"/>
      <sheetName val="4.21Palma 1,80 (2)"/>
      <sheetName val="4.22Ligusto 1,80"/>
      <sheetName val="4.22Ligusto 1,80 (2)"/>
      <sheetName val="4.23Pajarito 1,80"/>
      <sheetName val="4.23Pajarito 1,80 (2)"/>
      <sheetName val="4.24 Pasto"/>
      <sheetName val="4.24 Pasto (2)"/>
      <sheetName val="4.25PastoKikuyo"/>
      <sheetName val="4.25PastoKikuyo (2)"/>
      <sheetName val="5.1 Dem.Concr(Anden) "/>
      <sheetName val="5.2 Dem1Piso-teja"/>
      <sheetName val="5.3 Dem1Piso-Placa "/>
      <sheetName val="5.4Dem 2 y 3 Pisos"/>
      <sheetName val="5.5BodegaDoble altura"/>
      <sheetName val="5.6. Dem.Concr "/>
      <sheetName val="5.7. Dem.Muros15"/>
      <sheetName val="5.8. Dem.Muros25"/>
      <sheetName val="5.9 Transp "/>
      <sheetName val="5.10 ExcMec "/>
      <sheetName val="5.11 Descapote"/>
      <sheetName val="5.11 Descapote (2)"/>
      <sheetName val="5.12 LODOS"/>
      <sheetName val="6.1 Repl."/>
      <sheetName val="6,2 EXCA. MANUAL"/>
      <sheetName val="6,3 EXCA. MANUAL REDES"/>
      <sheetName val="6,4 DEMOLIC. CONCRETO"/>
      <sheetName val="6,5 BASE CONCRETO"/>
      <sheetName val="6,6 ZAPATA CONCRETO"/>
      <sheetName val="6,7 VIGA CIMENTACION CONC"/>
      <sheetName val="6,8 CAJA INSPECCION"/>
      <sheetName val="6,9 CAJA INSPEC. 80 X 80"/>
      <sheetName val="6,10 BAJANTE A. NEGRAS"/>
      <sheetName val="6,11 PUNTO DESAG. PVC 2&quot;"/>
      <sheetName val="6,12 PUNTO DESAG.PVC 3&quot;"/>
      <sheetName val="6,13 PUNTO DESAG.PVC 4&quot;"/>
      <sheetName val="6,14 PUNTO DESAG.PVC 4&quot; A.LLV"/>
      <sheetName val="6,15 PUNTO R 2&quot;"/>
      <sheetName val="6,16 TUBERIA PVC-S 2&quot;"/>
      <sheetName val="6,17 TUBERIA PVC-S 4&quot;"/>
      <sheetName val="6,18 TUBERIA PVC-S 2&quot;"/>
      <sheetName val="6,19 TUBERIA PVC-S 4&quot; "/>
      <sheetName val="6,20 TAPON LIMPIEZA 4&quot;"/>
      <sheetName val="6,21 TUBERIA A LL"/>
      <sheetName val="6,22 TUBERIA ALL 110MM"/>
      <sheetName val="6,23 SUMIDERO"/>
      <sheetName val="6,24 Rejilla"/>
      <sheetName val="6,25 CNEXION POZO"/>
      <sheetName val="6,26 BASE GRANULAR"/>
      <sheetName val="6,27 POLIETILENO"/>
      <sheetName val="6,28 ACERO"/>
      <sheetName val="6,29 MALLA ELECTDA M-131"/>
      <sheetName val="6,30 MALLA ELECTDA M-188"/>
      <sheetName val="6,31 PLACA CONTRAPISO"/>
      <sheetName val="6,32 COLUMNAS"/>
      <sheetName val="6,33 VIGA AEREA"/>
      <sheetName val="6,34 MURO CONTENCION"/>
      <sheetName val="6,35 PLACA STEEL"/>
      <sheetName val="6,36 JUNTA CONSTRCON"/>
      <sheetName val="6,37 MURO"/>
      <sheetName val="6,38 LAVADO LADRILLO"/>
      <sheetName val="6,39 MURO LADRILLO"/>
      <sheetName val="6,40 SUM E INS POSTE"/>
      <sheetName val="6,41 CAJA CS-274"/>
      <sheetName val="6,42 AP280"/>
      <sheetName val="6,43 BANCO DE DUCTO"/>
      <sheetName val="6,44 DUCTO CAMBIO"/>
      <sheetName val="6,45 ESTRUCTURA 202"/>
      <sheetName val="6,46 ESTRUCTURA 211"/>
      <sheetName val="6,47 ESTRUCTURA 320"/>
      <sheetName val="6,48 ESTRUCTURA 321"/>
      <sheetName val="6,49 MONTAJE POSTE"/>
      <sheetName val="6,50 RET TERMINAL"/>
      <sheetName val="6,51 DESCARGADORES"/>
      <sheetName val="6,52 RED MEDIA"/>
      <sheetName val="6,53 RED TRENZADA"/>
      <sheetName val="6,54 TRANSFORMADOR"/>
      <sheetName val="6,55 LAMPARA PARALUX"/>
      <sheetName val="6,56 LAMPARA HERMET"/>
      <sheetName val="6,57 BALA DULUX"/>
      <sheetName val="6,58 APLIQUE"/>
      <sheetName val="6,59 MODULO"/>
      <sheetName val="6,60 REFLECTOR"/>
      <sheetName val="6,61 GABINETE"/>
      <sheetName val="6,62 MEDIDOR"/>
      <sheetName val="6,63 PUESTA A TIERRA"/>
      <sheetName val="6,64 PUESTA TIERRA GENL"/>
      <sheetName val="6,65 ACOMETIDA"/>
      <sheetName val="6,66 ACOMETIDA 3F"/>
      <sheetName val="6,67 ACOMETIDA 3F5H"/>
      <sheetName val="6,68 ACOMETIDA 3F5H CU"/>
      <sheetName val="6,69 ACOMETIDA 3F5H TH"/>
      <sheetName val="6,70 ACOMETIDA 3F5H THH"/>
      <sheetName val="6,71 ACOMETIDA ANTIFRAUDE"/>
      <sheetName val="6,72 SUM-TUB-CONDUIT"/>
      <sheetName val="6,73 SUM-TUB-CONDUIT 3-4&quot;"/>
      <sheetName val="6,74 SUM-TUB-CONDUIT 1&quot;"/>
      <sheetName val="6,75 SUM-TUB-CONDUIT 1 1-2&quot;"/>
      <sheetName val="6,76 TABLERO DE 12"/>
      <sheetName val="6,77 TABLERO DE 8"/>
      <sheetName val="6,78 SUMINIST.INST.TABLERO"/>
      <sheetName val="6,79 SUMINIST.INST.INTERRUP."/>
      <sheetName val="6,80 SUMINIST.INST.INETRRUP"/>
      <sheetName val="6,81 SUMINIST.INST.INETRRUP (2)"/>
      <sheetName val="6,82 SUMINIST.INST.INTERRUP TRI"/>
      <sheetName val="6,83 SALIDA ILUMINACION"/>
      <sheetName val="6,84 SALIDA TOMACORRIENTE"/>
      <sheetName val="6,85 SALIDA TOMACORRIENTE"/>
      <sheetName val="6,86 SALIDA TOMAC.NORM."/>
      <sheetName val="6,87 ALIDA TOMAC.GFCI"/>
      <sheetName val="6,88 SALIDA INTERRUP.SENC,"/>
      <sheetName val="6,89 SALIDA INTERRUP.DOBLE"/>
      <sheetName val="6,90 SUMIST.E INST. PROG."/>
      <sheetName val="6,91 SUMIST.E INST. ALARMA"/>
      <sheetName val="6,92 SALIDA SENSOR"/>
      <sheetName val="6,93 SUMINIST.INST.SIRENA"/>
      <sheetName val="6,94 SUMINIST.INST.PULSADOR "/>
      <sheetName val="6,95 SALIDA TOMA"/>
      <sheetName val="6,96 ANTENA TV"/>
      <sheetName val="6,97 CERTIFICACION"/>
      <sheetName val="6,98 MEDICION SIST."/>
      <sheetName val="6,99 PAÑETE LISO"/>
      <sheetName val="6,100 PERFILES TUB."/>
      <sheetName val="6,101 ACERO 60000 PSI"/>
      <sheetName val="6,102 PLATINAS Y ANGULOS"/>
      <sheetName val="6,103 IMPERMEABILIZACION"/>
      <sheetName val="6,104 MARQUESINA EN VIDRIO"/>
      <sheetName val="6,105 CIELO RASO"/>
      <sheetName val="6,106 CERAMICA PISO"/>
      <sheetName val="6,107 BALDOSA GRANO MAR."/>
      <sheetName val="6,108 G-ESCOBA"/>
      <sheetName val="6,109 BOCAPUERTA"/>
      <sheetName val="6,110 CERAMICA NEVADA"/>
      <sheetName val="6,111 CENEFA "/>
      <sheetName val="6,112 MUEBLE EN CONC"/>
      <sheetName val="6,113 INCRUSTACIONES"/>
      <sheetName val="6,114 ESPEJO"/>
      <sheetName val="6,115 SANITARIO"/>
      <sheetName val="6,116 LAVAMANOS"/>
      <sheetName val="6,117 GRIFERIA "/>
      <sheetName val="6,118 PUERTA EMT."/>
      <sheetName val="6,119 MUEBLE BAJO MESON"/>
      <sheetName val="6,120  MARCO METAL."/>
      <sheetName val="6,121 PUERTA METAL."/>
      <sheetName val="6,122 VENTANERIA"/>
      <sheetName val="6,123 PUERTA VIDRIO"/>
      <sheetName val="6,124 CERRADURA BELL"/>
      <sheetName val="6,125 CERRADURA CERROJO DOB."/>
      <sheetName val="6,126 ESTUCO Y VINILO 3 MANOS"/>
      <sheetName val="6,127 GRANIPLAS"/>
      <sheetName val="6,128 ANDEN EN CONCRETO"/>
      <sheetName val="7,1 DESCAPOTE"/>
      <sheetName val="7,2 EXCA. MANUAL"/>
      <sheetName val="7,3 BASE CONCRETO"/>
      <sheetName val="7,4 ZAPATA CONCRETO "/>
      <sheetName val="7,5 CONCRETO CICLOPEO"/>
      <sheetName val="7,6 VIGA CIMENTACION CONC"/>
      <sheetName val="7,7 ACERO (2)"/>
      <sheetName val="7,8 ALISTADO PISOS"/>
      <sheetName val="7,9 BASE GRANULARB200"/>
      <sheetName val="7,10 COLUMNAS EN CONCRETO"/>
      <sheetName val="7,11 VIGA AEREA "/>
      <sheetName val="7,12 placa maciza"/>
      <sheetName val="7,13 MALLA ELECTROS."/>
      <sheetName val="7,14 MURO LADRILLO"/>
      <sheetName val="7,15 HILADA REMATE"/>
      <sheetName val="7,16 FACHALETA ARQ."/>
      <sheetName val="7,17 LAVADO LADRILLO "/>
      <sheetName val="7,18ESMALTADO PISO"/>
      <sheetName val="7.19 PAÑETE LISO"/>
      <sheetName val="7,20 IMPERMEABILIZACION (2)"/>
      <sheetName val="7,21 VIDRIO SEG."/>
      <sheetName val="7,22  MARCO METAL. "/>
      <sheetName val="7,23 ESCALERA METAL."/>
      <sheetName val="7,24 EXCA. MANUAL (2)"/>
      <sheetName val="7,25 BASE CONCRETO (2"/>
      <sheetName val="7,26 CONCRETO CICLOPEO "/>
      <sheetName val="7,27 VIGA CIMENTACION CONC (2)"/>
      <sheetName val="7,28 ACERO (3)"/>
      <sheetName val="7,29 BASE GRANULARB200 (2)"/>
      <sheetName val="7,30 VIGA AEREA  (2)"/>
      <sheetName val="7,31 placa maciza "/>
      <sheetName val="7,32 HILADA REMATE"/>
      <sheetName val="7,33 MURO LADRILLO"/>
      <sheetName val="7,34 FACHALETA ARQ."/>
      <sheetName val="7,35 LAVADO LADRILLO  (2)"/>
      <sheetName val="7,36ESMALTADO PISO "/>
      <sheetName val="7.37 PAÑETE LISO "/>
      <sheetName val="7,38 REJA"/>
      <sheetName val="7,39 ESCUDO"/>
      <sheetName val="8.1ExcManual Zanja"/>
      <sheetName val="8.2ArenaPeña"/>
      <sheetName val="8.2ArenaPeña (2)"/>
      <sheetName val="8.3.B400"/>
      <sheetName val="8.3.B400 (2)"/>
      <sheetName val="8.4.B200"/>
      <sheetName val="8.4.B200 (2)"/>
      <sheetName val="8.5.HIDR"/>
      <sheetName val="8.5.HIDR (2)"/>
      <sheetName val="8.6.RDE21 12&quot;"/>
      <sheetName val="8.6.RDE21 12&quot; (2)"/>
      <sheetName val="8.7.RDE21 6&quot;"/>
      <sheetName val="8.7.RDE21 6&quot; (2)"/>
      <sheetName val="8.8. SCHD40 12&quot;"/>
      <sheetName val="8.9. SCHD40 6&quot;"/>
      <sheetName val="8.10.Caja Valvula 12&quot;"/>
      <sheetName val="8.11CHOROTE"/>
      <sheetName val="8.11CHOROTE (2)"/>
      <sheetName val="8.12 VALVULA COMPUERTA"/>
      <sheetName val="8.12 VALVULA COMPUERTA (2)"/>
      <sheetName val="8.13.Caja Valvula 6&quot;"/>
      <sheetName val="8.13.Caja Valvula 6&quot; (2)"/>
      <sheetName val="8.14.TEEHD12X6"/>
      <sheetName val="8.14.TEEHD12X6 (2)"/>
      <sheetName val="8.15.TEEHD6X6"/>
      <sheetName val="8.15.TEEHD6X6 (2)"/>
      <sheetName val="8.16CODO45.6&quot;"/>
      <sheetName val="8.16CODO45.6&quot; (2)"/>
      <sheetName val="8.17CODO90.6&quot;"/>
      <sheetName val="8.17CODO90.6&quot; (2)"/>
      <sheetName val="8.18CODO45.12&quot;"/>
      <sheetName val="8.18CODO45.12&quot; (2)"/>
      <sheetName val="8.19Emp6&quot;"/>
      <sheetName val="8.19Emp6&quot; (2)"/>
      <sheetName val="8.20Emp8&quot;"/>
      <sheetName val="8.20Emp8&quot; (2)"/>
      <sheetName val="8.21Emp6 a12&quot;"/>
      <sheetName val="8.21Emp6 a12&quot; (2)"/>
      <sheetName val="8.22EmpAcero6&quot;"/>
      <sheetName val="8.22EmpAcero6&quot; (2)"/>
      <sheetName val="8.23EmpAcero12&quot;"/>
      <sheetName val="8.23EmpAcero12&quot; (2)"/>
      <sheetName val="8.24Tapon6&quot;"/>
      <sheetName val="8.24Tapon6&quot; (2)"/>
      <sheetName val="8.25Tapon4&quot;"/>
      <sheetName val="8.25Tapon4&quot; (2)"/>
      <sheetName val="8.26Tapón1 1-2&quot;"/>
      <sheetName val="8.26Tapón1 1-2&quot; (2)"/>
      <sheetName val="8.27-RED12-8"/>
      <sheetName val="8.27-RED12-8 (2)"/>
      <sheetName val="8.28 Acom1-2&quot;"/>
      <sheetName val="8.28 Acom1-2&quot; (2)"/>
      <sheetName val="8.29Conc3000"/>
      <sheetName val="8.29Conc3000 (2)"/>
      <sheetName val="8.30PruebPresion"/>
      <sheetName val="8.30PruebPresion (2)"/>
      <sheetName val="9.1ExcManual Zanja"/>
      <sheetName val="9.2TRIT 12&quot;"/>
      <sheetName val="9.2TRIT 12&quot; (2)"/>
      <sheetName val="9.3.B400"/>
      <sheetName val="9.4.B200"/>
      <sheetName val="9.5TUB8&quot;"/>
      <sheetName val="9.5TUB8&quot; (2)"/>
      <sheetName val="9.6TUB10&quot;"/>
      <sheetName val="9.6TUB10&quot; (2)"/>
      <sheetName val="9.7TUB14&quot;"/>
      <sheetName val="9.7TUB14&quot; (2)"/>
      <sheetName val="9.8TUB16&quot;"/>
      <sheetName val="9.8TUB16&quot; (2)"/>
      <sheetName val="9.9TUB18&quot;"/>
      <sheetName val="9.9TUB18&quot; (2)"/>
      <sheetName val="9.10TUB27&quot;"/>
      <sheetName val="9.10TUB27&quot; (2)"/>
      <sheetName val="9.11TUB40&quot;"/>
      <sheetName val="9.11TUB40&quot; (2)"/>
      <sheetName val="9.12TUB44&quot;"/>
      <sheetName val="9.12TUB44&quot; (2)"/>
      <sheetName val="9.13TUB10&quot;"/>
      <sheetName val="9.13TUB10&quot; (2)"/>
      <sheetName val="9.14PLacafondo"/>
      <sheetName val="9.14PLacafondo (2)"/>
      <sheetName val="9.15CONO"/>
      <sheetName val="9.15CONO (2)"/>
      <sheetName val="9.16CARGUE"/>
      <sheetName val="9.16CARGUE (2)"/>
      <sheetName val="9.17CAMARA52"/>
      <sheetName val="9.18CAMARA49"/>
      <sheetName val="9.19CAMARA54"/>
      <sheetName val="9.20CAMARA55"/>
      <sheetName val="9.21 POZO"/>
      <sheetName val="9.21 POZO (2)"/>
      <sheetName val="9.22 SUMIDERO"/>
      <sheetName val="9.23 CAJA INSPECCION "/>
      <sheetName val="9.23 CAJA INSPECCION  (2)"/>
      <sheetName val="9.24TUB6&quot;"/>
      <sheetName val="9.24TUB6&quot; (2)"/>
      <sheetName val="10.1CS276"/>
      <sheetName val="10.1CS276 (2)"/>
      <sheetName val="10.1CS276 (3)"/>
      <sheetName val="10.2CS274"/>
      <sheetName val="10.2CS274 (2)"/>
      <sheetName val="10.2CS274 (3)"/>
      <sheetName val="10.3CS275"/>
      <sheetName val="10.3CS275 (2)"/>
      <sheetName val="10.3CS275 (3)"/>
      <sheetName val="10.4DUCTOS6+DUCTO3"/>
      <sheetName val="10.4DUCTOS6+DUCTO3 (2)"/>
      <sheetName val="10.5CARCAMO"/>
      <sheetName val="10.5CARCAMO (2)"/>
      <sheetName val="10.6CAJA"/>
      <sheetName val="10.6CAJA (2)"/>
      <sheetName val="10.7CURVA 34&quot;"/>
      <sheetName val="10.7CURVA 34&quot; (2)"/>
      <sheetName val="10.8CAMARA T14"/>
      <sheetName val="10.8CAMARA T14 (2)"/>
      <sheetName val="10.9CAMARA T14A"/>
      <sheetName val="10.9CAMARA T14A (2)"/>
      <sheetName val="10.10DUCTO4&quot;"/>
      <sheetName val="10.10DUCTO4&quot; (2)"/>
      <sheetName val="10.11CARCAMO"/>
      <sheetName val="10.11CARCAMO (2)"/>
      <sheetName val="10.12 CAMARA"/>
      <sheetName val="10.12 CAMARA (2)"/>
      <sheetName val="10.13DUCTO4&quot;"/>
      <sheetName val="10.13DUCTO4&quot; (2)"/>
      <sheetName val="11.1"/>
      <sheetName val="11.1 (2)"/>
      <sheetName val="11.2"/>
      <sheetName val="11.2 (2)"/>
      <sheetName val="11.3"/>
      <sheetName val="11.3 (2)"/>
      <sheetName val="11.4"/>
      <sheetName val="11.4 (2)"/>
      <sheetName val="11.5CajaPaso"/>
      <sheetName val="11.5CajaPaso (2)"/>
      <sheetName val="11.6PEDESTAL"/>
      <sheetName val="11.6PEDESTAL (2)"/>
      <sheetName val="11.7DUCTO3&quot;"/>
      <sheetName val="11.7DUCTO3&quot; (2)"/>
      <sheetName val="11.8"/>
      <sheetName val="11.9"/>
      <sheetName val="11.9 (2)"/>
      <sheetName val="11.10"/>
      <sheetName val="11.10 (2)"/>
      <sheetName val="11.11"/>
      <sheetName val="11.11 (2)"/>
      <sheetName val="11.12"/>
      <sheetName val="11.12 (2)"/>
      <sheetName val="11.13"/>
      <sheetName val="11.13 (2)"/>
      <sheetName val="11.14"/>
      <sheetName val="11.14 (2)"/>
      <sheetName val="11.15"/>
      <sheetName val="11.15 (2)"/>
      <sheetName val="12.1ACTAVECINDAD"/>
      <sheetName val="13.1 SBGA (2)"/>
      <sheetName val="13.2 BGA (2)"/>
      <sheetName val="13.3. SBGC (2)"/>
      <sheetName val="13,4 MD20 (2)"/>
      <sheetName val="13,5 CRR1 (2)"/>
      <sheetName val="13,6 CRL1 (2)"/>
      <sheetName val="13,7 Repl."/>
      <sheetName val="13,8 Descapote "/>
      <sheetName val="13,9 ExcMec (2)"/>
    </sheetNames>
    <sheetDataSet>
      <sheetData sheetId="0">
        <row r="1">
          <cell r="A1" t="str">
            <v>Descripción</v>
          </cell>
        </row>
        <row r="2">
          <cell r="A2" t="str">
            <v>Equipo de topografía</v>
          </cell>
        </row>
        <row r="3">
          <cell r="A3" t="str">
            <v>Vehículo para transporte</v>
          </cell>
        </row>
        <row r="4">
          <cell r="A4" t="str">
            <v>Topógrafo Inspector</v>
          </cell>
        </row>
        <row r="5">
          <cell r="A5" t="str">
            <v xml:space="preserve">Cadenero I </v>
          </cell>
        </row>
        <row r="6">
          <cell r="A6" t="str">
            <v xml:space="preserve">Cadenero II </v>
          </cell>
        </row>
        <row r="7">
          <cell r="A7" t="str">
            <v>Motorista</v>
          </cell>
        </row>
        <row r="8">
          <cell r="A8" t="str">
            <v>VARA DE CLAVO 3.00 M</v>
          </cell>
        </row>
        <row r="9">
          <cell r="A9" t="str">
            <v>CERCO EN ORDINARIO 2.90 X 0.08 X 0.08</v>
          </cell>
        </row>
        <row r="10">
          <cell r="A10" t="str">
            <v>CONCRETO GRAVA COMUN 2000 PSI (140 Kg/cm2)</v>
          </cell>
        </row>
        <row r="11">
          <cell r="A11" t="str">
            <v>DERECHOS DE BOTADERO CEMEX</v>
          </cell>
        </row>
        <row r="12">
          <cell r="A12" t="str">
            <v>TRANSPORTE DE PETREOS</v>
          </cell>
        </row>
        <row r="13">
          <cell r="A13" t="str">
            <v>PUNTILLA</v>
          </cell>
        </row>
        <row r="14">
          <cell r="A14" t="str">
            <v>AYUDANTE</v>
          </cell>
        </row>
        <row r="15">
          <cell r="A15" t="str">
            <v>OFICIAL</v>
          </cell>
        </row>
        <row r="16">
          <cell r="A16" t="str">
            <v xml:space="preserve">TEJA DE ZINC 0.8X2.40 </v>
          </cell>
        </row>
        <row r="17">
          <cell r="A17" t="str">
            <v>RETROEXCAVADORA SOBRE ORUGAS</v>
          </cell>
        </row>
        <row r="18">
          <cell r="A18" t="str">
            <v>COMPRESOR</v>
          </cell>
        </row>
        <row r="19">
          <cell r="A19" t="str">
            <v>MINICARGADOR</v>
          </cell>
        </row>
        <row r="20">
          <cell r="A20" t="str">
            <v>MOTONIVELADORA</v>
          </cell>
        </row>
        <row r="21">
          <cell r="A21" t="str">
            <v>VIBROCOMPACTADOR</v>
          </cell>
        </row>
        <row r="22">
          <cell r="A22" t="str">
            <v>SBGA PUESTA EN OBRA</v>
          </cell>
        </row>
        <row r="23">
          <cell r="A23" t="str">
            <v>CARROTANQUE IRRIGADOR DE AGUA</v>
          </cell>
        </row>
        <row r="24">
          <cell r="A24" t="str">
            <v>BGA PUESTA EN OBRA</v>
          </cell>
        </row>
        <row r="25">
          <cell r="A25" t="str">
            <v>SBGC PUESTA EN OBRA</v>
          </cell>
        </row>
        <row r="26">
          <cell r="A26" t="str">
            <v>RAJON PUESTO EN OBRA</v>
          </cell>
        </row>
        <row r="27">
          <cell r="A27" t="str">
            <v>MD20 PUESTA EN OBRA</v>
          </cell>
        </row>
        <row r="28">
          <cell r="A28" t="str">
            <v>COMPACTADOR DE LLANTAS</v>
          </cell>
        </row>
        <row r="29">
          <cell r="A29" t="str">
            <v>TERMINADORA DE ASFALTO</v>
          </cell>
        </row>
        <row r="30">
          <cell r="A30" t="str">
            <v>EMULSION ASFALTICA CRL-1</v>
          </cell>
        </row>
        <row r="31">
          <cell r="A31" t="str">
            <v>EQUIPO DE IRRIGACION</v>
          </cell>
        </row>
        <row r="32">
          <cell r="A32" t="str">
            <v>EMULSION ASFALTICA CRR-1</v>
          </cell>
        </row>
        <row r="33">
          <cell r="A33" t="str">
            <v>GEOTEXTIL TEJIDO FORTEX BX-30</v>
          </cell>
        </row>
        <row r="34">
          <cell r="A34" t="str">
            <v>SARDINEL PREFABRICADO A10 (800x200x500mm). Incluye Transporte</v>
          </cell>
        </row>
        <row r="35">
          <cell r="A35" t="str">
            <v>MORTERO 2000 PSI (140 Kg/cm2)</v>
          </cell>
        </row>
        <row r="36">
          <cell r="A36" t="str">
            <v>BORDILLO PREFABRICADO A80 (800x200x350mm). Incluye Transporte</v>
          </cell>
        </row>
        <row r="37">
          <cell r="A37" t="str">
            <v>ADOQUIN DE ARCILLA 20x10x6</v>
          </cell>
        </row>
        <row r="38">
          <cell r="A38" t="str">
            <v>TRANSPORTE DE LADRILLO</v>
          </cell>
        </row>
        <row r="39">
          <cell r="A39" t="str">
            <v>ARENA DE PEÑA PUESTA EN OBRA</v>
          </cell>
        </row>
        <row r="40">
          <cell r="A40" t="str">
            <v>LOSETA PREFABRICADA A50 (400x400x60mm). Incluye Transporte</v>
          </cell>
        </row>
        <row r="41">
          <cell r="A41" t="str">
            <v>ADOQUIN DE ARCILLA 20x10x8</v>
          </cell>
        </row>
        <row r="42">
          <cell r="A42" t="str">
            <v>LOSETA PREFABRICADA A60 (400x200x60mm). Incluye Transporte</v>
          </cell>
        </row>
        <row r="43">
          <cell r="A43" t="str">
            <v>SARDINEL BAJO A85 - RAMPAS (800x200x350mm). Incluye Transporte</v>
          </cell>
        </row>
        <row r="44">
          <cell r="A44" t="str">
            <v>SARDINEL ESPECIAL A100 - RAMPA A (600x200x500mm). Incluye Transporte</v>
          </cell>
        </row>
        <row r="45">
          <cell r="A45" t="str">
            <v>MORTERO 3000 PSI (210 Kg/cm2)</v>
          </cell>
        </row>
        <row r="46">
          <cell r="A46" t="str">
            <v>CONCRETO GRAVA COMUN 3000 PSI (210 Kg/cm2)</v>
          </cell>
        </row>
        <row r="47">
          <cell r="A47" t="str">
            <v>TABLA BURRA EN ORDINARIO 2.90 X 0.28 X 0.025</v>
          </cell>
        </row>
        <row r="48">
          <cell r="A48" t="str">
            <v>BORDE SEPARADOR VERDE A170 (1000x300x812mm). Incluye Transporte</v>
          </cell>
        </row>
        <row r="49">
          <cell r="A49" t="str">
            <v>MORTERO 1:5 (Hecho en Obra)</v>
          </cell>
        </row>
        <row r="50">
          <cell r="A50" t="str">
            <v>BOLARDO ALTO EN HIERRO M63. Incluye Transporte</v>
          </cell>
        </row>
        <row r="51">
          <cell r="A51" t="str">
            <v>BORDE CONTENEDOR DE RAICES A70 (1080x120x135mm). Incluye Transporte</v>
          </cell>
        </row>
        <row r="52">
          <cell r="A52" t="str">
            <v>LADRILLO TOLETE RECOCIDO 24x12x6</v>
          </cell>
        </row>
        <row r="53">
          <cell r="A53" t="str">
            <v>LADRILLO TOLETE COMUN</v>
          </cell>
        </row>
        <row r="54">
          <cell r="A54" t="str">
            <v>GRAVILLA PUESTA EN OBRA</v>
          </cell>
        </row>
        <row r="55">
          <cell r="A55" t="str">
            <v>PROTECTOR DE ARBOL DE DOS TUBOS M91. Incluye Transporte</v>
          </cell>
        </row>
        <row r="56">
          <cell r="A56" t="str">
            <v>CONCRETO GRAVA COMUN 1500 PSI (105 Kg/cm2)</v>
          </cell>
        </row>
        <row r="57">
          <cell r="A57" t="str">
            <v>BANCA EN CONCRETO SIN ESPALDAR M31. Incluye Transporte</v>
          </cell>
        </row>
        <row r="58">
          <cell r="A58" t="str">
            <v>CANECA EN MALLA METALICA M12. Incluye Transporte</v>
          </cell>
        </row>
        <row r="59">
          <cell r="A59" t="str">
            <v>AGUA</v>
          </cell>
        </row>
        <row r="60">
          <cell r="A60" t="str">
            <v>CEMENTO</v>
          </cell>
        </row>
        <row r="61">
          <cell r="A61" t="str">
            <v>TRITURADO 3/4" PUESTO EN OBRA</v>
          </cell>
        </row>
        <row r="62">
          <cell r="A62" t="str">
            <v>ARENA DE RÍO PUESTA EN OBRA</v>
          </cell>
        </row>
        <row r="63">
          <cell r="A63" t="str">
            <v>MEZCLADORA A GASOLINA (1.5 Bultos)</v>
          </cell>
        </row>
        <row r="64">
          <cell r="A64" t="str">
            <v>RETROEXCAVADORA CON MARTILLO</v>
          </cell>
        </row>
        <row r="65">
          <cell r="A65" t="str">
            <v>TRANSPORTE Y DISPOSICION FINAL DE LODOS SITIO AUTORIZADO CAR</v>
          </cell>
        </row>
        <row r="66">
          <cell r="A66" t="str">
            <v>APISONADOR TIPO CANGURO</v>
          </cell>
        </row>
        <row r="67">
          <cell r="A67" t="str">
            <v>B400 PUESTO EN OBRA</v>
          </cell>
        </row>
        <row r="68">
          <cell r="A68" t="str">
            <v>B200 PUESTO EN OBRA</v>
          </cell>
        </row>
        <row r="69">
          <cell r="A69" t="str">
            <v xml:space="preserve">HIDRANTE EXTREMO BRIDA D=6`` TIPO POSTE
</v>
          </cell>
        </row>
        <row r="70">
          <cell r="A70" t="str">
            <v>TUBERIA PVC U.M. TIPO PLATINO D=12`` RDE 21</v>
          </cell>
        </row>
        <row r="71">
          <cell r="A71" t="str">
            <v>LUBRICANTE TUBERÍAS X 500 G</v>
          </cell>
        </row>
        <row r="72">
          <cell r="A72" t="str">
            <v>TUBERIA PVC U.M. TIPO PLATINO D=6`` RDE 21</v>
          </cell>
        </row>
        <row r="73">
          <cell r="A73" t="str">
            <v>TEE HD EXTREMO LISO 12"x6" (300x150mm)</v>
          </cell>
        </row>
        <row r="74">
          <cell r="A74" t="str">
            <v xml:space="preserve">TEE HD EXTREMO LISO 6"x6" </v>
          </cell>
        </row>
        <row r="75">
          <cell r="A75" t="str">
            <v>CODO HD EXTREMO LISO 45ºX6``</v>
          </cell>
        </row>
        <row r="76">
          <cell r="A76" t="str">
            <v>CODO HD EXTREMO LISO 90ºX6``</v>
          </cell>
        </row>
        <row r="77">
          <cell r="A77" t="str">
            <v>CODO HD EXTREMO LISO 45ºX12``</v>
          </cell>
        </row>
        <row r="78">
          <cell r="A78" t="str">
            <v>TAPON HD EXTREMO LISO D=6"</v>
          </cell>
        </row>
        <row r="79">
          <cell r="A79" t="str">
            <v>TAPON HD EXTREMO LISO D=4"</v>
          </cell>
        </row>
        <row r="80">
          <cell r="A80" t="str">
            <v>TAPON PVC U.M. T PLATINO D=3"</v>
          </cell>
        </row>
        <row r="81">
          <cell r="A81" t="str">
            <v>REDUCCION CONCENTRICA HD E.L. 12"x8" (300x200mm)</v>
          </cell>
        </row>
        <row r="82">
          <cell r="A82" t="str">
            <v>COLLAR DE DERIVACIÓN 4"X1/2"</v>
          </cell>
        </row>
        <row r="83">
          <cell r="A83" t="str">
            <v>REGISTRO DE INCORPORACION 1/2"</v>
          </cell>
        </row>
        <row r="84">
          <cell r="A84" t="str">
            <v>REGISTRO DE CORTE 1/2"</v>
          </cell>
        </row>
        <row r="85">
          <cell r="A85" t="str">
            <v>ADAPTADOR MACHO PF+UAD 1/2"</v>
          </cell>
        </row>
        <row r="86">
          <cell r="A86" t="str">
            <v>MANGUERA 1/2" PF+UAD</v>
          </cell>
        </row>
        <row r="87">
          <cell r="A87" t="str">
            <v xml:space="preserve">TRITURADO 1/2" </v>
          </cell>
        </row>
        <row r="88">
          <cell r="A88" t="str">
            <v>TUBERIA CONCRETO CL II 8" SIN REFUERZO</v>
          </cell>
        </row>
        <row r="89">
          <cell r="A89" t="str">
            <v>TUBERIA CONCRETO CL II 10" SIN REFUERZO</v>
          </cell>
        </row>
        <row r="90">
          <cell r="A90" t="str">
            <v>TUBERIA CONCRETO CL II 14" SIN REFUERZO</v>
          </cell>
        </row>
        <row r="91">
          <cell r="A91" t="str">
            <v>TUBERIA CONCRETO CL II 16" SIN REFUERZO</v>
          </cell>
        </row>
        <row r="92">
          <cell r="A92" t="str">
            <v>TUBERIA CONCRETO CL II 18" SIN REFUERZO</v>
          </cell>
        </row>
        <row r="93">
          <cell r="A93" t="str">
            <v>TUBERIA CONCRETO CL IV 27" REFORZADA</v>
          </cell>
        </row>
        <row r="94">
          <cell r="A94" t="str">
            <v>TUBERIA CONCRETO CL IV 40" REFORZADA</v>
          </cell>
        </row>
        <row r="95">
          <cell r="A95" t="str">
            <v>TUBERIA CONCRETO CL IV 44" REFORZADA</v>
          </cell>
        </row>
        <row r="96">
          <cell r="A96" t="str">
            <v>TUBERIA EXTRAREFORZADA D=10"</v>
          </cell>
        </row>
        <row r="97">
          <cell r="A97" t="str">
            <v>CONCRETO GRAVA COMUN 4000 PSI (280 Kg/cm2)</v>
          </cell>
        </row>
        <row r="98">
          <cell r="A98" t="str">
            <v>ACERO FIGURADO F'y=60000 PSI</v>
          </cell>
        </row>
        <row r="99">
          <cell r="A99" t="str">
            <v>VIBRADOR TIPO AGUJA</v>
          </cell>
        </row>
        <row r="100">
          <cell r="A100" t="str">
            <v>CONO PREFABRICADO POZO DE INSPECCION</v>
          </cell>
        </row>
        <row r="101">
          <cell r="A101" t="str">
            <v>CARGUE 1,0 POZO DE INSPECCION</v>
          </cell>
        </row>
        <row r="102">
          <cell r="A102" t="str">
            <v>TAPA 0,70 POZO DE INSPECCION</v>
          </cell>
        </row>
        <row r="103">
          <cell r="A103" t="str">
            <v>PLACA CUBIERTA POZO D=1.70m, e=0.25m</v>
          </cell>
        </row>
        <row r="104">
          <cell r="A104" t="str">
            <v>FORMALETA PLACA DE FONDO</v>
          </cell>
        </row>
        <row r="105">
          <cell r="A105" t="str">
            <v>IMPERMEABILIZANTE INTEGRAL PARA CONCRETOS/MORTEROS</v>
          </cell>
        </row>
        <row r="106">
          <cell r="A106" t="str">
            <v>GEOTEXTIL NT 2500</v>
          </cell>
        </row>
        <row r="107">
          <cell r="A107" t="str">
            <v>TUBERIA CONCRETO CL I 6" SIN REFUERZO</v>
          </cell>
        </row>
        <row r="108">
          <cell r="A108" t="str">
            <v>CONCRETO GRAVA COMUN 2500 PSI (175 Kg/cm2)</v>
          </cell>
        </row>
        <row r="109">
          <cell r="A109" t="str">
            <v>MARCO Y TAPAS CAJA INSPECCION DOBLE CODENSA CS276</v>
          </cell>
        </row>
        <row r="110">
          <cell r="A110" t="str">
            <v>RECEBO PUESTO EN OBRA</v>
          </cell>
        </row>
        <row r="111">
          <cell r="A111" t="str">
            <v>MARCO Y TAPA CAJA INSPECCION SENCILL CODENSA CS275</v>
          </cell>
        </row>
        <row r="112">
          <cell r="A112" t="str">
            <v>DUCTO PVC TIPO TDP D=6"</v>
          </cell>
        </row>
        <row r="113">
          <cell r="A113" t="str">
            <v>DUCTO PVC TIPO TDP D=3"</v>
          </cell>
        </row>
        <row r="114">
          <cell r="A114" t="str">
            <v>CURVA 3/4"</v>
          </cell>
        </row>
        <row r="115">
          <cell r="A115" t="str">
            <v>BLOQUE CAMARA TELEFONICA ETB</v>
          </cell>
        </row>
        <row r="116">
          <cell r="A116" t="str">
            <v xml:space="preserve">MORTERO 1:3 </v>
          </cell>
        </row>
        <row r="117">
          <cell r="A117" t="str">
            <v>MARCO Y TAPA CIRCULAR CAMARA INSPECCION ETB PL0025</v>
          </cell>
        </row>
        <row r="118">
          <cell r="A118" t="str">
            <v>REPISA EN ORDINARIO 2,90X0,08X0,04</v>
          </cell>
        </row>
        <row r="119">
          <cell r="A119" t="str">
            <v>TABLA CHAPA EN ORDINARIO 2.90 X 0.28 X 0.02</v>
          </cell>
        </row>
        <row r="120">
          <cell r="A120" t="str">
            <v>DUCTO PVC TIPO TDP D=4"</v>
          </cell>
        </row>
        <row r="121">
          <cell r="A121" t="str">
            <v>MARCO-TAPA CAJA PASO SENCILLA SEMAFORIZACION</v>
          </cell>
        </row>
        <row r="122">
          <cell r="A122" t="str">
            <v>GRAVA 3/4" PUESTA EN OBRA</v>
          </cell>
        </row>
        <row r="123">
          <cell r="A123" t="str">
            <v>BOLARDO BAJO EN HIERRO M62</v>
          </cell>
        </row>
        <row r="124">
          <cell r="A124" t="str">
            <v>PIEZA REMATE A105 - RAMPA A (800x400x275mm)</v>
          </cell>
        </row>
        <row r="125">
          <cell r="A125" t="str">
            <v>DURMIENTES 4 X 4</v>
          </cell>
        </row>
        <row r="126">
          <cell r="A126" t="str">
            <v>TOPOGRAFIA PERMANENTE /INCLUYE TOPOGRAFO 2 CADENEROS Y EQUIPO TOPOGRAFICO ESTACION Y NIVEL</v>
          </cell>
        </row>
        <row r="127">
          <cell r="A127" t="str">
            <v>CONCRETO 2000 PSI HECHO EN OBRA</v>
          </cell>
        </row>
        <row r="128">
          <cell r="A128" t="str">
            <v>MARCO Y TAPA CAJA DE INSPECCION 0,60 X 0,60 CMS (MARCO EN ANGULO DE 2 1/2" X 2 1/2" X 3/16 TAPA REFORZADA EN PLATINA DE 3" X 3/16 CON PARRILLA DE VARILLA 3/8" CADA 10 CMS FUNDIDA</v>
          </cell>
        </row>
        <row r="129">
          <cell r="A129" t="str">
            <v>MARCO Y TAPA CAJA DE INSPECCION 0,80 X 0,80 CMS (MARCO EN ANGULO DE 2 1/2" X 2 1/2" X 3/16 TAPA REFORZADA EN PLATINA DE 3" X 3/16 CON PARRILLA DE VARILLA 3/8" CADA 10 CMS FUNDIDA</v>
          </cell>
        </row>
        <row r="130">
          <cell r="A130" t="str">
            <v xml:space="preserve">TUBO PVC SANITARIO 4" </v>
          </cell>
        </row>
        <row r="131">
          <cell r="A131" t="str">
            <v>SOLDADURA PVC LIQUIDA 1/4</v>
          </cell>
        </row>
        <row r="132">
          <cell r="A132" t="str">
            <v>LIMPIADOR REM PVC 750 GRAMOS (1/4)</v>
          </cell>
        </row>
        <row r="133">
          <cell r="A133" t="str">
            <v>UNION SANITARIA 4" PVC</v>
          </cell>
        </row>
        <row r="134">
          <cell r="A134" t="str">
            <v>CODO 90 " CXC SANITARIO 4"</v>
          </cell>
        </row>
        <row r="135">
          <cell r="A135" t="str">
            <v>ABRAZADERA EN ACERO</v>
          </cell>
        </row>
        <row r="136">
          <cell r="A136" t="str">
            <v xml:space="preserve">TUBO PVC SANITARIO 2" </v>
          </cell>
        </row>
        <row r="137">
          <cell r="A137" t="str">
            <v>YEE SANITARIA 2"</v>
          </cell>
        </row>
        <row r="138">
          <cell r="A138" t="str">
            <v>CODO 90 CXC SANITARIO 2"</v>
          </cell>
        </row>
        <row r="139">
          <cell r="A139" t="str">
            <v xml:space="preserve">TUBO PVC SANITARIO 3" </v>
          </cell>
        </row>
        <row r="140">
          <cell r="A140" t="str">
            <v>YEE SANITARIA 3"</v>
          </cell>
        </row>
        <row r="141">
          <cell r="A141" t="str">
            <v>CODO 90 CXC SANITARIO 3"</v>
          </cell>
        </row>
        <row r="142">
          <cell r="A142" t="str">
            <v xml:space="preserve">TUBO PVC SANITARIO 4" </v>
          </cell>
        </row>
        <row r="143">
          <cell r="A143" t="str">
            <v>YEE SANITARIA 4"</v>
          </cell>
        </row>
        <row r="144">
          <cell r="A144" t="str">
            <v>CODO 90 CXC SANITARIO 4"</v>
          </cell>
        </row>
        <row r="145">
          <cell r="A145" t="str">
            <v xml:space="preserve">TUBO PVC ALL VENTILACION 2" </v>
          </cell>
        </row>
        <row r="146">
          <cell r="A146" t="str">
            <v>UNION SANITARIA 2" PVC</v>
          </cell>
        </row>
        <row r="147">
          <cell r="A147" t="str">
            <v>CODO 90 1/4 CXE SANITARIO 2"</v>
          </cell>
        </row>
        <row r="148">
          <cell r="A148" t="str">
            <v xml:space="preserve">TUBO PVC ALL VENTILACION 4" </v>
          </cell>
        </row>
        <row r="149">
          <cell r="A149" t="str">
            <v xml:space="preserve">TUBO PVC ALL SANITARIO  4" </v>
          </cell>
        </row>
        <row r="150">
          <cell r="A150" t="str">
            <v>ADAPTADOR DE LIMPIEZA</v>
          </cell>
        </row>
        <row r="151">
          <cell r="A151" t="str">
            <v>ANDAMIO  METALICO TUBULAR (SECCION DE 2 MARCOS DE 1,50*1,50M. CON 2 CRUCETAS DE 2,30M)</v>
          </cell>
        </row>
        <row r="152">
          <cell r="A152" t="str">
            <v>TUBO ALCANTARILLADO NOVAFORT PVC 110 MM</v>
          </cell>
        </row>
        <row r="153">
          <cell r="A153" t="str">
            <v>CINTA DE DEMARCACION 10M</v>
          </cell>
        </row>
        <row r="154">
          <cell r="A154" t="str">
            <v>MORTERO 1:4 (Hecho en Obra)</v>
          </cell>
        </row>
        <row r="155">
          <cell r="A155" t="str">
            <v>REJILLA SUMIDEROS PLAQUETA (PEATONAL) A=40CM L=40CM REF. P40402 TIPO TITAN</v>
          </cell>
        </row>
        <row r="156">
          <cell r="A156" t="str">
            <v>CEMENTO BLANCO</v>
          </cell>
        </row>
        <row r="157">
          <cell r="A157" t="str">
            <v>REJILLA ALUMINIO 6"X4" CUPULA TRADICIONAL CON SOSCO REF C-6"X4 TIPO COLREJILLAS</v>
          </cell>
        </row>
        <row r="158">
          <cell r="A158" t="str">
            <v>POLIETILENO N0-6</v>
          </cell>
        </row>
        <row r="159">
          <cell r="A159" t="str">
            <v>ALAMBRE NEGRO N0-18</v>
          </cell>
        </row>
        <row r="160">
          <cell r="A160" t="str">
            <v>MALLA ELECTROSOLDADA M-131 Q-3.1  5MM 15X15CM</v>
          </cell>
        </row>
        <row r="161">
          <cell r="A161" t="str">
            <v>MALLA ELECTROSOLDADA M-188 Q-5 6MM 15X15CM</v>
          </cell>
        </row>
        <row r="162">
          <cell r="A162" t="str">
            <v>LISTON 2X4</v>
          </cell>
        </row>
        <row r="163">
          <cell r="A163" t="str">
            <v>LISTON CEDRO MACHO 5CM X 2,5 CM X3M</v>
          </cell>
        </row>
        <row r="164">
          <cell r="A164" t="str">
            <v>SIKA ANTISOL ROJO</v>
          </cell>
        </row>
        <row r="165">
          <cell r="A165" t="str">
            <v>SIKA SEPAROL</v>
          </cell>
        </row>
        <row r="166">
          <cell r="A166" t="str">
            <v>POLIETILENO NEGRO CALIBRE 3,5</v>
          </cell>
        </row>
        <row r="167">
          <cell r="A167" t="str">
            <v>TABLA CHAPA EN CEDRO MACHO 30 CM X 2 CM X 3M</v>
          </cell>
        </row>
        <row r="168">
          <cell r="A168" t="str">
            <v>MORDAZA METALICA</v>
          </cell>
        </row>
        <row r="169">
          <cell r="A169" t="str">
            <v>PARAL LARGO 2X3.50 M</v>
          </cell>
        </row>
        <row r="170">
          <cell r="A170" t="str">
            <v>FORMALETA BORDE VIGAS AEREAS INCLUYE PARAL</v>
          </cell>
        </row>
        <row r="171">
          <cell r="A171" t="str">
            <v>FORMALETA TABLEMAC 4MM SUPERT O EQUIVALENTE</v>
          </cell>
        </row>
        <row r="172">
          <cell r="A172" t="str">
            <v>LAMINA METAL DECK LAMINA 2" CAL,22-TIPO ACESCO</v>
          </cell>
        </row>
        <row r="173">
          <cell r="A173" t="str">
            <v>CORTADORA DE CONCRETO CON COMBUSTIBLE + DISCO DE CORTE</v>
          </cell>
        </row>
        <row r="174">
          <cell r="A174" t="str">
            <v>DISCO DIAMANTADO DE 14"</v>
          </cell>
        </row>
        <row r="175">
          <cell r="A175" t="str">
            <v>SIKAFLEX PRO 3 WF TUBO 600 CC</v>
          </cell>
        </row>
        <row r="176">
          <cell r="A176" t="str">
            <v>EQUIPO HIDROLAVADORA ELECTRICA INDUSTRIAL</v>
          </cell>
        </row>
        <row r="177">
          <cell r="A177" t="str">
            <v xml:space="preserve">HIDROFUGO TIPO SILICONITE DE PINTUCO </v>
          </cell>
        </row>
        <row r="178">
          <cell r="A178" t="str">
            <v>CORTADORA DE LADRILLO INCLUYE DISCO</v>
          </cell>
        </row>
        <row r="179">
          <cell r="A179" t="str">
            <v>LADRILLO FACHADA PRENSADO MACIZO GRAN FORMATO TIERRA (39X11.5X5.5CM)ARCILLA</v>
          </cell>
        </row>
        <row r="180">
          <cell r="A180" t="str">
            <v>GRAFIL 5.5 MM</v>
          </cell>
        </row>
        <row r="181">
          <cell r="A181" t="str">
            <v>ANCLAJES 1/2" X 8" (INCLUYE PERFORACION Y ADHESIVO EPOXICO)</v>
          </cell>
        </row>
        <row r="182">
          <cell r="A182" t="str">
            <v>GRUA CON BRAZO HIDRAULICO</v>
          </cell>
        </row>
        <row r="183">
          <cell r="A183" t="str">
            <v>POSTE DE CONCRETO 12 METROS 750KG HOMOLOGADO</v>
          </cell>
        </row>
        <row r="184">
          <cell r="A184" t="str">
            <v>PINTURA ACRILICA A BASE SOLVENTES DE RAPIDO SECAMIENTO TIPO PINTUCO ACRILICO</v>
          </cell>
        </row>
        <row r="185">
          <cell r="A185" t="str">
            <v>MARCO Y TAPA CAJA INSPECCION  DE 0,30X0.30M (MARCO EN ANGULO 1 1/2X1 1/2" 1/8" TAPA REFORZADA EN PLATINA DE 2" 1/8  CON PARRILLA EN VARILLA DE 3/8 CADA 10CM</v>
          </cell>
        </row>
        <row r="186">
          <cell r="A186" t="str">
            <v>DUCTO TDP 2"</v>
          </cell>
        </row>
        <row r="187">
          <cell r="A187" t="str">
            <v>BANDA PLASTICA SEÑALIZACION SEGÚN NORMA CS-273</v>
          </cell>
        </row>
        <row r="188">
          <cell r="A188" t="str">
            <v>LIMPIADOR REM PVC 750 GRMS (1/4)</v>
          </cell>
        </row>
        <row r="189">
          <cell r="A189" t="str">
            <v>SOLDADURA PVC LIQUIDA 1/4</v>
          </cell>
        </row>
        <row r="190">
          <cell r="A190" t="str">
            <v>SBG4 PUESTA EN OBRA</v>
          </cell>
        </row>
        <row r="191">
          <cell r="A191" t="str">
            <v>MDC1 PUESTA EN OBRA</v>
          </cell>
        </row>
        <row r="192">
          <cell r="A192" t="str">
            <v>MDC3 PUESTA EN OBRA</v>
          </cell>
        </row>
        <row r="193">
          <cell r="A193" t="str">
            <v>B600 PUESTO EN OBRA</v>
          </cell>
        </row>
        <row r="194">
          <cell r="A194" t="str">
            <v>TUBO CONDUIT IMC 2"</v>
          </cell>
        </row>
        <row r="195">
          <cell r="A195" t="str">
            <v>CAPACETE ROSCADO EN ALUMINIO PARA TUBERIA IMC GALVANIZADA DE 2"</v>
          </cell>
        </row>
        <row r="196">
          <cell r="A196" t="str">
            <v>HEBILLA BANDIT DE ACERO INOXIDABLE 1/2</v>
          </cell>
        </row>
        <row r="197">
          <cell r="A197" t="str">
            <v>CINTA EN ACERO INOXIDABLE 1/2</v>
          </cell>
        </row>
        <row r="198">
          <cell r="A198" t="str">
            <v>CURVA GRAN RADIO 90 PVC DUCTO 2" TIPO PAVCO</v>
          </cell>
        </row>
        <row r="199">
          <cell r="A199" t="str">
            <v>TERMINAL CAMPANA PVC DUCTO 2"</v>
          </cell>
        </row>
        <row r="200">
          <cell r="A200" t="str">
            <v>UNION PVC DUCTO 2"</v>
          </cell>
        </row>
        <row r="201">
          <cell r="A201" t="str">
            <v>AISLADOR DE PIN ANSI 55-5 EN MATERIAL POLIMARICO</v>
          </cell>
        </row>
        <row r="202">
          <cell r="A202" t="str">
            <v>CRUCETA METALICA EN ANGULO GALVANIZANO DE 2 1/2" X 3/16" X 2M</v>
          </cell>
        </row>
        <row r="203">
          <cell r="A203" t="str">
            <v>DIAGONAL RECTA DE ANGULO DE HIERRO GALVANIZADO DE 38X38X5 MM (1 1/2" X 1 1/2" X3 1/6") 68CM</v>
          </cell>
        </row>
        <row r="204">
          <cell r="A204" t="str">
            <v xml:space="preserve">ESPIGO DE ACERO GALVANIZADO PARA CRUCETA METALICA </v>
          </cell>
        </row>
        <row r="205">
          <cell r="A205" t="str">
            <v>TORNILLO DE ACREO GALVANIZADO 1/2" X 1 1/2". INCLUYE 2 TUERCAS 2 ARANDELAS</v>
          </cell>
        </row>
        <row r="206">
          <cell r="A206" t="str">
            <v>TORNILLO DE ACREO GALVANIZADO 5/8" X 8". INCLUYE 2 TUERCAS 2 ARANDELAS</v>
          </cell>
        </row>
        <row r="207">
          <cell r="A207" t="str">
            <v>AISLADOR DE SUSPENSION ANSI 52-1 EN MATERIAL POLIMARICO</v>
          </cell>
        </row>
        <row r="208">
          <cell r="A208" t="str">
            <v>GRAPA TERMINAL TIPO RECTO 3/0-266,8</v>
          </cell>
        </row>
        <row r="209">
          <cell r="A209" t="str">
            <v>PERNO DE OJO CERRADO 5/8"X20"</v>
          </cell>
        </row>
        <row r="210">
          <cell r="A210" t="str">
            <v>CONECTOR TIPO CUÑA</v>
          </cell>
        </row>
        <row r="211">
          <cell r="A211" t="str">
            <v>ESPARRAGO 5/8" X 20" INCLUYE 2 TUERCAS 2 ARANDELAS</v>
          </cell>
        </row>
        <row r="212">
          <cell r="A212" t="str">
            <v>TORNILLO DE ACREO GALVANIZADO 5/8" X 10". INCLUYE 2 TUERCAS 2 ARANDELAS</v>
          </cell>
        </row>
        <row r="213">
          <cell r="A213" t="str">
            <v>TORNILLO DE ACREO GALVANIZADO 5/8" X 5". INCLUYE 2 TUERCAS 2 ARANDELAS</v>
          </cell>
        </row>
        <row r="214">
          <cell r="A214" t="str">
            <v>AMARRE PLASTICOMPARA CABLE TRENZADO 20X4 8MM</v>
          </cell>
        </row>
        <row r="215">
          <cell r="A215" t="str">
            <v>GRAPA DE SUSPENSIÓN PARA CABLE TRENZADO DE T.B</v>
          </cell>
        </row>
        <row r="216">
          <cell r="A216" t="str">
            <v>PERNO DE OJO  5/8"X8"</v>
          </cell>
        </row>
        <row r="217">
          <cell r="A217" t="str">
            <v>CONECTOR DE TORNILLO CON CHAQUETA AISLANTE</v>
          </cell>
        </row>
        <row r="218">
          <cell r="A218" t="str">
            <v>PERCHA TIPO PESADO DE 1 PUESTO</v>
          </cell>
        </row>
        <row r="219">
          <cell r="A219" t="str">
            <v>CRUCETA METALICA EN ANGULO GALVANIZANO DE 2 1/2" X 3/16" X 2M</v>
          </cell>
        </row>
        <row r="220">
          <cell r="A220" t="str">
            <v>GRAPA DE OPERAR EN CALIENTE MARCA GB</v>
          </cell>
        </row>
        <row r="221">
          <cell r="A221" t="str">
            <v>HEBILLA BANDIT DE ACERO INOXIDABLE 5/8"</v>
          </cell>
        </row>
        <row r="222">
          <cell r="A222" t="str">
            <v>CINTA DE ACERO INOXIDABLE 5/8"</v>
          </cell>
        </row>
        <row r="223">
          <cell r="A223" t="str">
            <v>CABLE DE COBRE DESNUDO N0 4 AWG</v>
          </cell>
        </row>
        <row r="224">
          <cell r="A224" t="str">
            <v>CORTACIRCUITOS 15KV-100A</v>
          </cell>
        </row>
        <row r="225">
          <cell r="A225" t="str">
            <v>DESCARGADOR DE SOBRETENSION DE LINEA 10KV-10KA POLIMERICO OXIDO DE ZINC</v>
          </cell>
        </row>
        <row r="226">
          <cell r="A226" t="str">
            <v>CONECTOR DE TORNILLO CON CHAQUETE AISLANTE</v>
          </cell>
        </row>
        <row r="227">
          <cell r="A227" t="str">
            <v>PERNO O TORNILLO DE CARRIAJE 5/8" X 1 1/2"+ TUERCA</v>
          </cell>
        </row>
        <row r="228">
          <cell r="A228" t="str">
            <v>TORNILLO DE ACERO GALVANIZADO 1/2" X 1 1/2" INCLUYE 2 TUERCA 2 ARANDELAS</v>
          </cell>
        </row>
        <row r="229">
          <cell r="A229" t="str">
            <v>TORNILLO DE ACERO GALVANIZADO 5/8"" X 8" INCLUYE 2 TUERCA 2 ARANDELAS</v>
          </cell>
        </row>
        <row r="230">
          <cell r="A230" t="str">
            <v>TORNILLO DE ACERO GALVANIZADO 5/8" X 5" INCLUYE 2 TUERCA 2 ARANDELAS</v>
          </cell>
        </row>
        <row r="231">
          <cell r="A231" t="str">
            <v>VARILLA COPPERWELD DE 5/8" X 2.40 COBRE</v>
          </cell>
        </row>
        <row r="232">
          <cell r="A232" t="str">
            <v>CONECTOR PARA VARILLA 5/8"</v>
          </cell>
        </row>
        <row r="233">
          <cell r="A233" t="str">
            <v>ALAMBRE COBRE DESNUDO N04 AWG</v>
          </cell>
        </row>
        <row r="234">
          <cell r="A234" t="str">
            <v>ABRAZADERA EN U TIPO 2</v>
          </cell>
        </row>
        <row r="235">
          <cell r="A235" t="str">
            <v>ABRAZADERA O COLLARIN DE 7-8 UNA SALIDA-PL 1/4" IDEM TIPO 3</v>
          </cell>
        </row>
        <row r="236">
          <cell r="A236" t="str">
            <v>AISLADOR PORCELANA TIPO TENSOR ANSI 54-2</v>
          </cell>
        </row>
        <row r="237">
          <cell r="A237" t="str">
            <v>VARILLA DE ANCLAJE DE 3/4" X 180CM</v>
          </cell>
        </row>
        <row r="238">
          <cell r="A238" t="str">
            <v>GUARDACABO PARA RETENIDAS</v>
          </cell>
        </row>
        <row r="239">
          <cell r="A239" t="str">
            <v>GRAPA PRENSADORA DE TRES TORNILLOS</v>
          </cell>
        </row>
        <row r="240">
          <cell r="A240" t="str">
            <v>CABLE SUPER GX DE 9.53 MM (3/8") GALVANIZADO O CABLE PARA RETENIDA DE 3/8" GALVANIZADO</v>
          </cell>
        </row>
        <row r="241">
          <cell r="A241" t="str">
            <v>VIGUETA DE ANCLAJE</v>
          </cell>
        </row>
        <row r="242">
          <cell r="A242" t="str">
            <v>ABRAZADERA SIN SALIDA TIPO 2</v>
          </cell>
        </row>
        <row r="243">
          <cell r="A243" t="str">
            <v>DESCARGADOR DE SOBRETENSION DE LINEA 10KV - 10KA POLIMERICO OXIDO DE ZINC</v>
          </cell>
        </row>
        <row r="244">
          <cell r="A244" t="str">
            <v>ALAMBRE COBRE DESNUDO N0-4 AWG</v>
          </cell>
        </row>
        <row r="245">
          <cell r="A245" t="str">
            <v>CRUCETA METALICA DE ANGULO GALVANIZADO DE 2 1/2" X 3 1/6"  X 2M</v>
          </cell>
        </row>
        <row r="246">
          <cell r="A246" t="str">
            <v>DIAGONAL RECTA DE ANGULO DE HIERRO GALVANIZADO DE 38X38X5MM (1 1/2"X 1 1/2"X3/16")68CM</v>
          </cell>
        </row>
        <row r="247">
          <cell r="A247" t="str">
            <v>CABLE DE ALUMINIO DESNUDO CON ALMA ACERO GALVANIZADO ACSR N0 1/0 AWG</v>
          </cell>
        </row>
        <row r="248">
          <cell r="A248" t="str">
            <v>CABLE CUADRUPLEX AUTOSOPORTADOS 90C 600V N0 2X4+4 CONDUCTOR DE ALUMINIO AISLADO EN POLIETILENO RETICULADO (XLP)</v>
          </cell>
        </row>
        <row r="249">
          <cell r="A249" t="str">
            <v xml:space="preserve">LAMPARA PARALUX 2X32W. BL CM BALASTO ELECTRONICO 2X32T8. INCLUYE 2 TUBOS FLUORESCENTE 32W T8 120 V OSR SEGURIDAD 2249-9HS </v>
          </cell>
        </row>
        <row r="250">
          <cell r="A250" t="str">
            <v>ACCESORIOS DE FIJACION</v>
          </cell>
        </row>
        <row r="251">
          <cell r="A251" t="str">
            <v>LAMPARA HERMETICA POLICARBONATO MARCA PHILIPS  IP65, 2X32W. BALASTO ELECTRONICO 2X32T8. INCLUYE 2 TUBOS FLUORESCENTE 32W T8</v>
          </cell>
        </row>
        <row r="252">
          <cell r="A252" t="str">
            <v>BALA DULUX FC HIGH LIGHTS 2X26W. ARO BLANCO Y VIDRIO DECORATIVO. INCLUYE 2 BOMBILLAS AHORRADORAS 26W. E27 Y BALASTO ELECTRONICO.</v>
          </cell>
        </row>
        <row r="253">
          <cell r="A253" t="str">
            <v>APLIQUE TORTUGA APTO PARA USO A LA INTEMPERIE. BOMBILLO AHORRADOR 26W E27.</v>
          </cell>
        </row>
        <row r="254">
          <cell r="A254" t="str">
            <v>MODULO DE ILUMINACION DE EMERGENCIA PARA BALASTO T8 O T5 (2X32, 2x 54 W )</v>
          </cell>
        </row>
        <row r="255">
          <cell r="A255" t="str">
            <v>REFLECTOR DE 250 VATIOS - SODIO ALTA PRESION - 208/240 VOLTIOS-SODIO ALTA PRESION-CUADRADO-CERRADO - ESTRIBOS - COMPLETO: CHASIS, BOMBILLA, ARRANCADOR, ETC. ACCESORIOS DE FIJACION E INSTALACION  -REFERENCIA RRA ROY ALPHA</v>
          </cell>
        </row>
        <row r="256">
          <cell r="A256" t="str">
            <v>BASE Y FOTOCELDA TIPO EXTERIOR PARA ALUMBRADO INSTALADA</v>
          </cell>
        </row>
        <row r="257">
          <cell r="A257" t="str">
            <v>GABINETE FABRICADO EN LAMINA COLD ROLLED CAL 18-16. ALOJA E INCLUYE SISTEMA DE CONTROL ENCENDIDO / APAGADO ILUMINACION EXTERIORES MEDIANTE PROGRAMADOR HORARIO/SEMANAL REF:TAP-D21P. DIM SUGERIDA 40X30X20CMS</v>
          </cell>
        </row>
        <row r="258">
          <cell r="A258" t="str">
            <v>INSUMOS VARIOS (GABINETE 40*30*25)</v>
          </cell>
        </row>
        <row r="259">
          <cell r="A259" t="str">
            <v>SISTEMA DE CONTROL ENCENDIDO APAGADO LUMINACION EXTRERIORES MEDIANTE PROGRAMADOR HORARIO SEMANAL REF: TAP  021P</v>
          </cell>
        </row>
        <row r="260">
          <cell r="A260" t="str">
            <v>MEDIDOR TRIFASICO Electromagnetico de 20 a 100 AMP, calibrado y certificado  por CIDET</v>
          </cell>
        </row>
        <row r="261">
          <cell r="A261" t="str">
            <v>CABLE DE COBRE DESNUDO N0-2 AWG</v>
          </cell>
        </row>
        <row r="262">
          <cell r="A262" t="str">
            <v>SUELO ARTIFICIAL CEMENTO CONDUCTOR CELEC</v>
          </cell>
        </row>
        <row r="263">
          <cell r="A263" t="str">
            <v>SOLDADURA EXOTERMICA TIPO CADWELD DE 115 GRAMOS</v>
          </cell>
        </row>
        <row r="264">
          <cell r="A264" t="str">
            <v>BORDA TERMUNAL PONCHAR MARCA 3M O PANDUIT BARRIL LARGO PARA CABLE N-2AWG</v>
          </cell>
        </row>
        <row r="265">
          <cell r="A265" t="str">
            <v>VARILLA COPPERWELD DE 5/8 X 2.40 COBRE</v>
          </cell>
        </row>
        <row r="266">
          <cell r="A266" t="str">
            <v>CABLE DE COBRE DESNUDO N0-2/0 AWG</v>
          </cell>
        </row>
        <row r="267">
          <cell r="A267" t="str">
            <v>BORNA TERMINAL PONCHAR MARCA 3M 6 PANDUIT BARRIL LARGO PARA CABLE N0 2/0AWG</v>
          </cell>
        </row>
        <row r="268">
          <cell r="A268" t="str">
            <v>CABLE DE COBRE N-6 THHN AWG NEGRO</v>
          </cell>
        </row>
        <row r="269">
          <cell r="A269" t="str">
            <v>CABLE DE COBRE DESNUDO N0-8 AWG</v>
          </cell>
        </row>
        <row r="270">
          <cell r="A270" t="str">
            <v>CABLE DE COBRE N-8 THHN AWG NEGRO</v>
          </cell>
        </row>
        <row r="271">
          <cell r="A271" t="str">
            <v>CABLE DE COBRE N-10 THHN AWG NEGRO</v>
          </cell>
        </row>
        <row r="272">
          <cell r="A272" t="str">
            <v>CABLE DE COBRE DESNUDO N0-10 AWG</v>
          </cell>
        </row>
        <row r="273">
          <cell r="A273" t="str">
            <v>CABLE DE COBRE N-5 THHN AWG NEGRO</v>
          </cell>
        </row>
        <row r="274">
          <cell r="A274" t="str">
            <v>CABLE ACOMETIDA ANTIFRAUDE 3X6+6 AWG 600 V (PE/PVC)</v>
          </cell>
        </row>
        <row r="275">
          <cell r="A275" t="str">
            <v>TUBO CONDUIT PVC 1/2"</v>
          </cell>
        </row>
        <row r="276">
          <cell r="A276" t="str">
            <v>ACCESORIOS TUBERIA PVC CONDUIT 1/2" ( UNION Y ADAPTADORES TERMINAL)</v>
          </cell>
        </row>
        <row r="277">
          <cell r="A277" t="str">
            <v>TUBO CONDUIT PVC 3/4"</v>
          </cell>
        </row>
        <row r="278">
          <cell r="A278" t="str">
            <v>ACCESORIOS TUBERIA PVC CONDUIT 1/2" ( UNION Y ADAPTADORES TERMINAL)</v>
          </cell>
        </row>
        <row r="279">
          <cell r="A279" t="str">
            <v>TUBO CONDUIT PVC 1"</v>
          </cell>
        </row>
        <row r="280">
          <cell r="A280" t="str">
            <v>ACCESORIOS TUBERIA PVC CONDUIT 1" ( UNION Y ADAPTADORES TERMINAL)</v>
          </cell>
        </row>
        <row r="281">
          <cell r="A281" t="str">
            <v>TUBO CONDUIT PVC 1 1/2"</v>
          </cell>
        </row>
        <row r="282">
          <cell r="A282" t="str">
            <v>ACCESORIOS TUBERIA PVC CONDUIT 1/2" ( UNION Y ADAPTADORES TERMINAL)</v>
          </cell>
        </row>
        <row r="283">
          <cell r="A283" t="str">
            <v>TABLERO DE 8 CIRCUITOS 2F4H, CON PUERTA. BARRAJE PARA 200A BARRA NEUTRO Y BARRA TIERRA  Calidad Legrand, Siemens, SqareD o superior de marca reconocida y homologada por el CIDET</v>
          </cell>
        </row>
        <row r="284">
          <cell r="A284" t="str">
            <v>TABLERO DE 12 CIRCUITOS 3F5H, CON PUERTA Y ESPACIO PARA TOTALIZADOR, BARRAJE PARA 200A BARRA NEUTRO Y BARRA TIERRA  Calidad Legrand, Siemens, SqareD o superior de marca reconocida y homologada por el CIDET</v>
          </cell>
        </row>
        <row r="285">
          <cell r="A285" t="str">
            <v>FORMALETA ENTRE PISOS CON PARAL LARGO DE 2,00 A 3.50 M (POR M2)</v>
          </cell>
        </row>
        <row r="286">
          <cell r="A286" t="str">
            <v>CASETON DE GUADUA 80X27 CM (PLACA H=0 ,35 M)</v>
          </cell>
        </row>
        <row r="287">
          <cell r="A287" t="str">
            <v>TABLERO DE 12 CIRCUITOS 1F3H. BARRAJE PARA 75A BARRA NEUTRO Y BARRA TIERRA  CALIDAD LEGRAND SIEMENS, SQARE O SUPERIOR DE MARCA RECONOCIDA Y HOMOLOGADA POR EL CIDET</v>
          </cell>
        </row>
        <row r="288">
          <cell r="A288" t="str">
            <v>INTERRUPTOR ENCHUFABLE DE 1 X 20A 240V - 10 KA</v>
          </cell>
        </row>
        <row r="289">
          <cell r="A289" t="str">
            <v>INTERRUPTOR ENCHUFABLE DE 1 X 30A 240V - 10 KA</v>
          </cell>
        </row>
        <row r="290">
          <cell r="A290" t="str">
            <v>INTERRUPTOR ENCHUFABLE DE 3 X 20A 240V - 10 KA</v>
          </cell>
        </row>
        <row r="291">
          <cell r="A291" t="str">
            <v>INTERRUPTOR INDUSTRIAL EN CAJA MOLDEADA 3X 20A. 25KA CALIDAD LEGRAND MERLIN CERIN MITSUBISHI SOEMENS SQUAR O SUPERIOR MARCA ECONOCIDA HOMOLOGADA POR EL CIDET</v>
          </cell>
        </row>
        <row r="292">
          <cell r="A292" t="str">
            <v>ADAPTADOR TERMINAL PVC 3/4"</v>
          </cell>
        </row>
        <row r="293">
          <cell r="A293" t="str">
            <v>ALAMBRE COBRE DESNUDO No. 12 AWG</v>
          </cell>
        </row>
        <row r="294">
          <cell r="A294" t="str">
            <v>ALAMBRE COBRE No. 12 THHN AWG</v>
          </cell>
        </row>
        <row r="295">
          <cell r="A295" t="str">
            <v>TAPA CIEGA CON IMPACTO GALVANIZADA CUADRADA 4*4"</v>
          </cell>
        </row>
        <row r="296">
          <cell r="A296" t="str">
            <v>CAJA OCTAGONAL GALVANIZADA (CAJA EMP GALV. OCTAGONAL 4")</v>
          </cell>
        </row>
        <row r="297">
          <cell r="A297" t="str">
            <v>CINTA AISLANTE 3M SUPER X 20M</v>
          </cell>
        </row>
        <row r="298">
          <cell r="A298" t="str">
            <v>ACCESORIOS TUBERIA IMC O RIGIDO 3/4" (UNION Y CURVA)</v>
          </cell>
        </row>
        <row r="299">
          <cell r="A299" t="str">
            <v>TOMA CORRIENTE CON POLO A TIERRA NORMA 5-15R</v>
          </cell>
        </row>
        <row r="300">
          <cell r="A300" t="str">
            <v>TOMA NARANJA GRADO HOSPITALARIO LEGRAND</v>
          </cell>
        </row>
        <row r="301">
          <cell r="A301" t="str">
            <v>CAJA METALICA GALVANIZADA (REF.2400)</v>
          </cell>
        </row>
        <row r="302">
          <cell r="A302" t="str">
            <v>TOMA CORRIENTE DOBLE CON PROTECCION FALLA A TIERRA GFCI MARCA SCHNEIDER O CALIDAD SUPERIOR</v>
          </cell>
        </row>
        <row r="303">
          <cell r="A303" t="str">
            <v>CAJA METALICA GALVANIZADA (REF.5800)</v>
          </cell>
        </row>
        <row r="304">
          <cell r="A304" t="str">
            <v>INTERRUPTOR SENCILLO</v>
          </cell>
        </row>
        <row r="305">
          <cell r="A305" t="str">
            <v>INTERRUPTOR DOBLE MARCA SCHNEIDER</v>
          </cell>
        </row>
        <row r="306">
          <cell r="A306" t="str">
            <v xml:space="preserve">PROGRAMADOR HORARIO ELECTRONICO </v>
          </cell>
        </row>
        <row r="307">
          <cell r="A307" t="str">
            <v>CAJA METALICA</v>
          </cell>
        </row>
        <row r="308">
          <cell r="A308" t="str">
            <v>ACCECSORIOS TUBERIA EMT 3/4" (UNION,CURVA,ADPATADOR TERMINAL)</v>
          </cell>
        </row>
        <row r="309">
          <cell r="A309" t="str">
            <v>CAJA METALICA EN LAMINA COLD ROLLED 12X12X5 CM TAPA CIEGA</v>
          </cell>
        </row>
        <row r="310">
          <cell r="A310" t="str">
            <v>TUBO CONDUIT GALVANIZADA EMT 3/4"</v>
          </cell>
        </row>
        <row r="311">
          <cell r="A311" t="str">
            <v>ACCESORIOS FIJACION TUBERIA EMT 3/4" (ABRAZADERAS GALVANIZADAS DOBLE ALA, CHAZO PUNTILLA NYLON 1/22X1/4")</v>
          </cell>
        </row>
        <row r="312">
          <cell r="A312" t="str">
            <v>CABLE GUIA PARA TUBERIA CONDUIT</v>
          </cell>
        </row>
        <row r="313">
          <cell r="A313" t="str">
            <v>CABLE COAXIAL RG-6 PARA SEÑAL DE TELEVISION APANTALLADO NIPPON</v>
          </cell>
        </row>
        <row r="314">
          <cell r="A314" t="str">
            <v>TOMA TV TIPO COAXILA 15 OHM MARCA SCHENEIDER O CALIDAD SUPERIOR</v>
          </cell>
        </row>
        <row r="315">
          <cell r="A315" t="str">
            <v>ANTENA DE TELEVISION AREA MULTICANAL DE 10 ELEMENTOS ALTA GANANCIA</v>
          </cell>
        </row>
        <row r="316">
          <cell r="A316" t="str">
            <v>TUBERIA ESTRUCTURAL A.S.T.M. A-500 GRADO C REDONDA, CUADRADA O RECTANGULAR SEGÚN DISEÑO TIPO COLMENA</v>
          </cell>
        </row>
        <row r="317">
          <cell r="A317" t="str">
            <v>ANTICORROSIVO PREMIUM TIPO PINTUCO REF513</v>
          </cell>
        </row>
        <row r="318">
          <cell r="A318" t="str">
            <v>ESMALTE SINTETICO PINTULUX TIPO PINTUCO SEGÚN COLOR DE DISEÑO</v>
          </cell>
        </row>
        <row r="319">
          <cell r="A319" t="str">
            <v>SOLDADURA ELECTRICA TIPO WESARCO SUPER E-6013 DE 1/8</v>
          </cell>
        </row>
        <row r="320">
          <cell r="A320" t="str">
            <v>PLATINAS ACERO A-36</v>
          </cell>
        </row>
        <row r="321">
          <cell r="A321" t="str">
            <v>PINTURA BITUMINOSA TIPO PINTUCO REF. ECP-100</v>
          </cell>
        </row>
        <row r="322">
          <cell r="A322" t="str">
            <v>IMPERMEABILIZACION TIPO MANTO MORTER PLAS AL 80 E-3,5 MM</v>
          </cell>
        </row>
        <row r="323">
          <cell r="A323" t="str">
            <v>CINTA PAPEL (72M)</v>
          </cell>
        </row>
        <row r="324">
          <cell r="A324" t="str">
            <v>PLACA YESO TIPO GYPLAC ESTANDAR 1/2" (12,7 MM) DE 1,22 X 2,44 MM</v>
          </cell>
        </row>
        <row r="325">
          <cell r="A325" t="str">
            <v>TORNILLO AUTOPERFORANTE EST.7/16"</v>
          </cell>
        </row>
        <row r="326">
          <cell r="A326" t="str">
            <v>TORNILLO AUTOPERFORANTE YESO 6 X 1</v>
          </cell>
        </row>
        <row r="327">
          <cell r="A327" t="str">
            <v>TORNILLO PTA BROCA EXTRAPL. EST, 8 X 12" (13MM)</v>
          </cell>
        </row>
        <row r="328">
          <cell r="A328" t="str">
            <v>MASILLA SUPERMASTIC USG</v>
          </cell>
        </row>
        <row r="329">
          <cell r="A329" t="str">
            <v>ANGULO 30X20 (2.44 M)</v>
          </cell>
        </row>
        <row r="330">
          <cell r="A330" t="str">
            <v>VIGUETA PRINCIPAL (2,44 MM) CAL. 24</v>
          </cell>
        </row>
        <row r="331">
          <cell r="A331" t="str">
            <v>PERFILOMEGA CAL. 26 - 2,44 M</v>
          </cell>
        </row>
        <row r="332">
          <cell r="A332" t="str">
            <v>INTERVINILO TIPO PINTUCO REF. SEGÚN COLOR DISEÑO</v>
          </cell>
        </row>
        <row r="333">
          <cell r="A333" t="str">
            <v>VINILTEX TIPO PINTUCO REF. SEGÚN COLOR DISEÑO</v>
          </cell>
        </row>
        <row r="334">
          <cell r="A334" t="str">
            <v>CERAMICA PISO PIEDRACID CAYONRED 45*45 - COLOR BLANCO</v>
          </cell>
        </row>
        <row r="335">
          <cell r="A335" t="str">
            <v>ALFALISTO GRIS</v>
          </cell>
        </row>
        <row r="336">
          <cell r="A336" t="str">
            <v>BOQUILLA ALFACOLOR 3-15</v>
          </cell>
        </row>
        <row r="337">
          <cell r="A337" t="str">
            <v>BALDOSA GRANO TRADICIONAL PERLATO CLARO PCL 5 DE 40 X 40 CM. TIPO ALFA CREMA</v>
          </cell>
        </row>
        <row r="338">
          <cell r="A338" t="str">
            <v>DILATACION EN BRONCE</v>
          </cell>
        </row>
        <row r="339">
          <cell r="A339" t="str">
            <v>ZOCALO GRANO DE MARMOL PERTALO CLARO PCL 5 DE 30 X 7,2 CM TIPO ALFA CREMA</v>
          </cell>
        </row>
        <row r="340">
          <cell r="A340" t="str">
            <v>DILATACION EN BRONCE PC09</v>
          </cell>
        </row>
        <row r="341">
          <cell r="A341" t="str">
            <v>GRAVILLAMONA (25 KILOS)</v>
          </cell>
        </row>
        <row r="342">
          <cell r="A342" t="str">
            <v>CERAMICA IMPORTADA NEVADA BLANCA BR 30*45-1 TIPO ALFA</v>
          </cell>
        </row>
        <row r="343">
          <cell r="A343" t="str">
            <v>ALFALISTO BLANCA</v>
          </cell>
        </row>
        <row r="344">
          <cell r="A344" t="str">
            <v>BOQUILLA ALFACOLOR -15</v>
          </cell>
        </row>
        <row r="345">
          <cell r="A345" t="str">
            <v>WIN PLASTICO</v>
          </cell>
        </row>
        <row r="346">
          <cell r="A346" t="str">
            <v>CENEFA PRECORTADA OXIDO 10*30,5-1 TIPO ALFA</v>
          </cell>
        </row>
        <row r="347">
          <cell r="A347" t="str">
            <v>JUEGO DE INCRUSTACIONES X 6 UND TIPO ELITE PORCELANA DE CORONA REF.06610100-1(PAPELERA.JABONERA LAVAMANOS, 2 GANCHOS, CEPILLERA, JABONERA DUCHA Y TOALLERO)</v>
          </cell>
        </row>
        <row r="348">
          <cell r="A348" t="str">
            <v>CONJUNTO SANITARIO TIPO ACUACER COLOR BLANCO REF.30038100-1 DE CORONA (INCLUYE SANITARIO, TAPA, TANQUE, GRIFERIA, ACCESO DECONEXION E INSTALACION)</v>
          </cell>
        </row>
        <row r="349">
          <cell r="A349" t="str">
            <v>LAVAMANOS NOVARA BLANCO REF 193011001 TIPO CORONA</v>
          </cell>
        </row>
        <row r="350">
          <cell r="A350" t="str">
            <v>CONJUNTO GRIFERIA LAVAMANOS CROMADA 8" GALAXIA TIPO GRIVAL (MEZCLADOR CIERRE COMPRESION, DESAGUE AUTOMATICO, SIFON BOTELLA, GRAPAS 2 UND)</v>
          </cell>
        </row>
        <row r="351">
          <cell r="A351" t="str">
            <v>PUERTA EMTAMBORADA EN LAMINA TRIPLEX OKUME - TIPO PIZANO OKUME ANCHO 0,51 A 0,75 M ALTO 1,80 A 2,40 M. HOJA LISA CON MARQUETE CHAPACANTO DURNA</v>
          </cell>
        </row>
        <row r="352">
          <cell r="A352" t="str">
            <v>MARQUETE CHAPACANTO OKUME</v>
          </cell>
        </row>
        <row r="353">
          <cell r="A353" t="str">
            <v>PINTUTRA HOJA PUERTA ANCHO 0,51 A 0,75M (DOS CARAS)</v>
          </cell>
        </row>
        <row r="354">
          <cell r="A354" t="str">
            <v>TINTILLA SELLADORA TIPO MINWAX</v>
          </cell>
        </row>
        <row r="355">
          <cell r="A355" t="str">
            <v>SELLADOR LIJABLE - TIPO PINTUCO</v>
          </cell>
        </row>
        <row r="356">
          <cell r="A356" t="str">
            <v>LACA PINTULACA - TIPO PINTUCO</v>
          </cell>
        </row>
        <row r="357">
          <cell r="A357" t="str">
            <v>BISAGRAS ALUMINIO</v>
          </cell>
        </row>
        <row r="358">
          <cell r="A358" t="str">
            <v>MUEBLO BAJO MESON ANCHO 0,60 M CON FACHADA: TABLEX ENCHAPADO TRIPLEX OKUME 19 MM. TIPO PIZANO INTERIOR MADECOR 15 MM TIPO PIZANO ACABADO TINTILLA SELLADOR (MINIMO SEIS MANOS) Y LACA PARA EL TABLEX, EL MADECOR SEGÚN PINTA SELECCIONADA DE CARTA DE COLORES M</v>
          </cell>
        </row>
        <row r="359">
          <cell r="A359" t="str">
            <v>PINTURA FACHADA EN TABLEX ENCHAPADO OKUME (DOS CARAS)</v>
          </cell>
        </row>
        <row r="360">
          <cell r="A360" t="str">
            <v>MARCO METALICO PUERTAS E 8,5 CM SENCILLO EN LAMINA COLD ROLLES¡D CAL. 18 PARA HOJA DE PUERTA CON ANCHO 0,51 A 0,75 M Y ALTURA 1,80 A 2,10 M (SUMINISTRO)</v>
          </cell>
        </row>
        <row r="361">
          <cell r="A361" t="str">
            <v>MORTERO 1:3 (ARENA SEMILAVADA DE PEÑA)</v>
          </cell>
        </row>
        <row r="362">
          <cell r="A362" t="str">
            <v>ANTICORROSIVO PREMIUM - TIPO PINTUCO REF. 513</v>
          </cell>
        </row>
        <row r="363">
          <cell r="A363" t="str">
            <v>ESMALTE SINTETICO PINTULUX - TIPO PINTUCO REF. SEGÚN COLOR DISEÑO</v>
          </cell>
        </row>
        <row r="364">
          <cell r="A364" t="str">
            <v>CERRADURA BELL WOOD POMO MADERA - BAÑO  Tipo Schalage Ref. A40S - Acabado según diseño.</v>
          </cell>
        </row>
        <row r="365">
          <cell r="A365" t="str">
            <v>CERRADURA CERROJO DOBLE LLAVE - Tipo Schalage Ref. B362PX . Acabado según diseño</v>
          </cell>
        </row>
        <row r="366">
          <cell r="A366" t="str">
            <v>ESTUCO PARA INTERIORES - TIPO PINTUCO REF. 117060</v>
          </cell>
        </row>
        <row r="367">
          <cell r="A367" t="str">
            <v>INTERVINILO - TIPO PINTUCO REF. SEGÚN COLOR DE DISEÑO</v>
          </cell>
        </row>
        <row r="368">
          <cell r="A368" t="str">
            <v>VINILTEX - TIPO PINTUCO REF. SEGÚN COLOR DE DISEÑO</v>
          </cell>
        </row>
        <row r="369">
          <cell r="A369" t="str">
            <v>PAB,ERIL PLIEGO 9" X 11"</v>
          </cell>
        </row>
        <row r="370">
          <cell r="A370" t="str">
            <v>GRANIPLAS (ESGRAFIADO) FACHADA COLORES INTERMEDIOS Y FUERTES</v>
          </cell>
        </row>
        <row r="371">
          <cell r="A371" t="str">
            <v>MALLA ELECTROSOLDADA M-084 Q-2 4 MM 15 X 15 CM</v>
          </cell>
        </row>
        <row r="372">
          <cell r="A372" t="str">
            <v>LADRILLO 1/4 X 26 TONOOCRE (25 X 6 CM) TIPO MOORE</v>
          </cell>
        </row>
        <row r="373">
          <cell r="A373" t="str">
            <v>PIEZA ESPECIAL EN "L" 25 X 12,5 X 6 CM. TONO OCRE TIPO MOORE</v>
          </cell>
        </row>
        <row r="374">
          <cell r="A374" t="str">
            <v>FORMALETA SARDINEL DESDE 0,20 HASTA 0,60 M DE ALTURA POR 2,00 M DE LONGITUD (POR METRO LINEAL)</v>
          </cell>
        </row>
        <row r="375">
          <cell r="A375" t="str">
            <v>TRANSPORTE DE PETREOS SUELTOS</v>
          </cell>
        </row>
        <row r="376">
          <cell r="A376" t="str">
            <v>PIEDRA MEDIA ZONGA PUESTA EN OBRA</v>
          </cell>
        </row>
        <row r="377">
          <cell r="A377" t="str">
            <v>MALLA ELECTROSOLDADA M-131 Q 3,1 5,0 MM 15 X 15 CM</v>
          </cell>
        </row>
        <row r="378">
          <cell r="A378" t="str">
            <v>LADRILLO ESTRUCTURAL PORTANTE PRENSADO 30 X 6 CM (29 X 12 X 9 CM) ARCILLA TIPOSANTAFE</v>
          </cell>
        </row>
        <row r="379">
          <cell r="A379" t="str">
            <v>GRAFIL 5,5 MM</v>
          </cell>
        </row>
        <row r="380">
          <cell r="A380" t="str">
            <v>GROUTING 17,5 MPA</v>
          </cell>
        </row>
        <row r="381">
          <cell r="A381" t="str">
            <v>LADRILLO FACHADA PRENSADO 30 X 6 CM (29X12X9 CM) ARCILLA TIPO SANTAFE</v>
          </cell>
        </row>
        <row r="382">
          <cell r="A382" t="str">
            <v>PABMERIL PLIEGO 9" X 11"</v>
          </cell>
        </row>
        <row r="383">
          <cell r="A383" t="str">
            <v>MARCO Y TAPA CAJA INSPECCION  SEGÚN NORMA CS 274 DE 0.72ML (MARCO EN ANGULO 2 1/2X 2 1/2" X 3/16" CON PARRILLA EN VARILLA 3/8" CADA 10CM</v>
          </cell>
        </row>
        <row r="384">
          <cell r="A384" t="str">
            <v>MARCO Y TAPA CAJA INSPECCION  SEGÚN NORMA CS 274 DE 0.72ML (MARCO EN ANGULO 2 1/2X 2 1/2" X 3/16" CON PARRILLA EN VARILLA 3/8" CADA 10CM</v>
          </cell>
        </row>
        <row r="385">
          <cell r="A385" t="str">
            <v>TUBO PVC SANITARIO 2"</v>
          </cell>
        </row>
        <row r="386">
          <cell r="A386" t="str">
            <v>PLACA DE IDENTIFICACION EN ALUMINIO ALTO RELIEVE DE 12X5CM SEGÚN NORMA CS 278-1</v>
          </cell>
        </row>
        <row r="387">
          <cell r="A387" t="str">
            <v>MARCO Y TAPA CAJA INSPECCION CS274</v>
          </cell>
        </row>
        <row r="388">
          <cell r="A388" t="str">
            <v>CONCRETO GRAVA COMUN 4000 PSI (280 Kg/cm2) IMPERMEABILIZADO</v>
          </cell>
        </row>
        <row r="389">
          <cell r="A389" t="str">
            <v>TAPA ALCANTARILLADO 0,69 PARA SUMIDERO NS047</v>
          </cell>
        </row>
        <row r="390">
          <cell r="A390" t="str">
            <v>REJILLA CONCRETO SUMIDERO NS047</v>
          </cell>
        </row>
        <row r="391">
          <cell r="A391" t="str">
            <v>MARCO REJILLA CONCRETO SUMIDERO NS047</v>
          </cell>
        </row>
        <row r="392">
          <cell r="A392" t="str">
            <v>BLOQUE DIVISORIO N5 (33X23X11,5) ARCILLA TIPO SANTAFE</v>
          </cell>
        </row>
        <row r="393">
          <cell r="A393" t="str">
            <v xml:space="preserve">TRANSFORMADOR DE DISTRIBUCION  TRIFASICO AUTROPROTEGIDO DE 15 kVA-DyN5, 60 Hz, 13.2 kV /208/120 VOLTIOS ONAN - USO INTEMPERIE- HOMOLOGADO -ACCESORIOS DE SUJECION -PROTOCOLO DE PRUEBAS.(DPS PRIMARIOS, INTERRUPTOR AUTOMATICO BAJA TENSION  INCORPORADO EN LA </v>
          </cell>
        </row>
        <row r="394">
          <cell r="A394" t="str">
            <v>MD12 PUESTA EN OBRA</v>
          </cell>
        </row>
        <row r="395">
          <cell r="A395" t="str">
            <v>ARENA DE PEÑA</v>
          </cell>
        </row>
        <row r="396">
          <cell r="A396" t="str">
            <v>GRAVILLA</v>
          </cell>
        </row>
        <row r="397">
          <cell r="A397" t="str">
            <v>TRITURADO 3/4"</v>
          </cell>
        </row>
        <row r="398">
          <cell r="A398" t="str">
            <v>ARENA DE RIO</v>
          </cell>
        </row>
        <row r="399">
          <cell r="A399" t="str">
            <v>DERECHOS DE BOTADERO SUELTO</v>
          </cell>
        </row>
        <row r="400">
          <cell r="A400" t="str">
            <v>RECEBO</v>
          </cell>
        </row>
        <row r="401">
          <cell r="A401" t="str">
            <v>B200</v>
          </cell>
        </row>
        <row r="402">
          <cell r="A402" t="str">
            <v>ARENA DE PEÑA</v>
          </cell>
        </row>
        <row r="403">
          <cell r="A403" t="str">
            <v>SBG4</v>
          </cell>
        </row>
        <row r="404">
          <cell r="A404" t="str">
            <v>B600</v>
          </cell>
        </row>
        <row r="405">
          <cell r="A405" t="str">
            <v>MDC1</v>
          </cell>
        </row>
        <row r="406">
          <cell r="A406" t="str">
            <v>MDC3</v>
          </cell>
        </row>
        <row r="407">
          <cell r="A407" t="str">
            <v>CONCRETO GRAVA COMUN 3500 PSI (245 Kg/cm2) Premezclado</v>
          </cell>
        </row>
        <row r="408">
          <cell r="A408" t="str">
            <v>MORTERO 3500 PSI (245 Kg/cm2)</v>
          </cell>
        </row>
        <row r="409">
          <cell r="A409" t="str">
            <v>FORMALETA MADERA PARA TAPAS-CAJAS Y CAMARAS</v>
          </cell>
        </row>
        <row r="410">
          <cell r="A410" t="str">
            <v>TUBO ALCANTARILLADO NOVAFORT PVC 110 MM</v>
          </cell>
        </row>
        <row r="411">
          <cell r="A411" t="str">
            <v>UNION PVC UM TIPO PLATINO D=6"</v>
          </cell>
        </row>
        <row r="412">
          <cell r="A412" t="str">
            <v>UNION REPARACION HD EXTREMO LISO D=6"</v>
          </cell>
        </row>
        <row r="413">
          <cell r="A413" t="str">
            <v>UNION PVC UM TIPO PLATINO D=8"</v>
          </cell>
        </row>
        <row r="414">
          <cell r="A414" t="str">
            <v>UNION REPARACION HD EXTREMO LISO D=8"</v>
          </cell>
        </row>
        <row r="415">
          <cell r="A415" t="str">
            <v>TUBERIA PVC UM TIPO PLATINO D=8" RDE 21</v>
          </cell>
        </row>
        <row r="416">
          <cell r="A416" t="str">
            <v>UNION PVC UM TIPO PLATINO D=12"</v>
          </cell>
        </row>
        <row r="417">
          <cell r="A417" t="str">
            <v>UNION REPARACION PVC UM TIPO PLATINO D=12"</v>
          </cell>
        </row>
        <row r="418">
          <cell r="A418" t="str">
            <v>UNION DRESSER HD=6"</v>
          </cell>
        </row>
        <row r="419">
          <cell r="A419" t="str">
            <v>UNION REPARACION PVC UM TIPO PLATINO D=6"</v>
          </cell>
        </row>
        <row r="420">
          <cell r="A420" t="str">
            <v>TEE HD EXTREMO LISO 12"x12" (300x300mm)</v>
          </cell>
        </row>
        <row r="421">
          <cell r="A421" t="str">
            <v>UNION DRESSER HD=12"</v>
          </cell>
        </row>
        <row r="422">
          <cell r="A422" t="str">
            <v>GEOTEXTIL NT 2000</v>
          </cell>
        </row>
        <row r="423">
          <cell r="A423" t="str">
            <v>Jornal ayudante</v>
          </cell>
        </row>
        <row r="424">
          <cell r="A424" t="str">
            <v>Jornal oficial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K12+131B"/>
      <sheetName val="K12+145E"/>
      <sheetName val="K12+230DE"/>
      <sheetName val="K12+505E"/>
      <sheetName val="K12+600B"/>
      <sheetName val="K12+899B"/>
      <sheetName val="K13+122B"/>
      <sheetName val="K13+450E"/>
      <sheetName val="K13+450DE"/>
      <sheetName val="K13+550B"/>
      <sheetName val="K13+550E"/>
      <sheetName val="K13+657A"/>
      <sheetName val="K13+880B"/>
      <sheetName val="K13+940B1"/>
      <sheetName val="K13+940B1 (2)"/>
      <sheetName val="K14+000B"/>
      <sheetName val="K14+260B1"/>
      <sheetName val="K15+650B"/>
      <sheetName val="K15+855B"/>
      <sheetName val="K15+940B"/>
      <sheetName val="K16+070B"/>
      <sheetName val="K16+114B"/>
      <sheetName val="K16+850A"/>
      <sheetName val="K16+850A (2)"/>
      <sheetName val="K17+030B"/>
      <sheetName val="K16+740E"/>
      <sheetName val="K17+170B1"/>
      <sheetName val="K17+203B1"/>
      <sheetName val="K17+543B"/>
      <sheetName val="K17+300E"/>
      <sheetName val="K17+654B"/>
      <sheetName val="K17+750E"/>
      <sheetName val="K17+700E"/>
      <sheetName val="K18+485B"/>
      <sheetName val="K19+661B"/>
      <sheetName val="K12-20af"/>
      <sheetName val="K20-21af "/>
      <sheetName val="total"/>
      <sheetName val="total (2)"/>
      <sheetName val="listas"/>
      <sheetName val="LISTA"/>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row r="2">
          <cell r="A2" t="str">
            <v>201.16</v>
          </cell>
          <cell r="B2">
            <v>201</v>
          </cell>
          <cell r="C2" t="str">
            <v>201P</v>
          </cell>
          <cell r="D2" t="str">
            <v>Demolición de Estructuras</v>
          </cell>
          <cell r="E2" t="str">
            <v>M3</v>
          </cell>
          <cell r="F2">
            <v>0</v>
          </cell>
          <cell r="G2">
            <v>25220</v>
          </cell>
        </row>
        <row r="3">
          <cell r="A3" t="str">
            <v>310.1</v>
          </cell>
          <cell r="B3">
            <v>310</v>
          </cell>
          <cell r="C3" t="str">
            <v>310P</v>
          </cell>
          <cell r="D3" t="str">
            <v>Conformación de la explanación</v>
          </cell>
          <cell r="E3" t="str">
            <v>M2</v>
          </cell>
          <cell r="F3">
            <v>230</v>
          </cell>
          <cell r="G3">
            <v>504</v>
          </cell>
        </row>
        <row r="4">
          <cell r="A4">
            <v>211</v>
          </cell>
          <cell r="B4">
            <v>211</v>
          </cell>
          <cell r="D4" t="str">
            <v>Remoción de Derrumbes</v>
          </cell>
          <cell r="E4" t="str">
            <v>M3</v>
          </cell>
          <cell r="F4">
            <v>363</v>
          </cell>
          <cell r="G4">
            <v>5009</v>
          </cell>
        </row>
        <row r="5">
          <cell r="A5" t="str">
            <v>220.1</v>
          </cell>
          <cell r="B5">
            <v>220</v>
          </cell>
          <cell r="C5" t="str">
            <v>220P</v>
          </cell>
          <cell r="D5" t="str">
            <v>Terraplenes</v>
          </cell>
          <cell r="E5" t="str">
            <v>M3</v>
          </cell>
          <cell r="F5">
            <v>0</v>
          </cell>
          <cell r="G5">
            <v>2505</v>
          </cell>
        </row>
        <row r="6">
          <cell r="A6">
            <v>311</v>
          </cell>
          <cell r="B6">
            <v>311</v>
          </cell>
          <cell r="D6" t="str">
            <v>Afirmado</v>
          </cell>
          <cell r="E6" t="str">
            <v>M3</v>
          </cell>
          <cell r="F6">
            <v>7670</v>
          </cell>
          <cell r="G6">
            <v>25264</v>
          </cell>
        </row>
        <row r="7">
          <cell r="A7" t="str">
            <v>600.6</v>
          </cell>
          <cell r="B7">
            <v>600</v>
          </cell>
          <cell r="C7" t="str">
            <v>600P</v>
          </cell>
          <cell r="D7" t="str">
            <v>Excavaciones varias sin clasificar</v>
          </cell>
          <cell r="E7" t="str">
            <v>M3</v>
          </cell>
          <cell r="F7">
            <v>387</v>
          </cell>
          <cell r="G7">
            <v>17327</v>
          </cell>
        </row>
        <row r="8">
          <cell r="A8" t="str">
            <v>610.1</v>
          </cell>
          <cell r="B8">
            <v>610</v>
          </cell>
          <cell r="D8" t="str">
            <v>Rellenos para estructuras con material seleccionado</v>
          </cell>
          <cell r="E8" t="str">
            <v>M3</v>
          </cell>
          <cell r="F8">
            <v>2133</v>
          </cell>
          <cell r="G8">
            <v>32743</v>
          </cell>
        </row>
        <row r="9">
          <cell r="A9" t="str">
            <v>630.4</v>
          </cell>
          <cell r="B9">
            <v>630</v>
          </cell>
          <cell r="D9" t="str">
            <v>Concreto Clase D</v>
          </cell>
          <cell r="E9" t="str">
            <v>M3</v>
          </cell>
          <cell r="F9">
            <v>147.4</v>
          </cell>
          <cell r="G9">
            <v>396149</v>
          </cell>
        </row>
        <row r="10">
          <cell r="A10" t="str">
            <v>630.6</v>
          </cell>
          <cell r="B10">
            <v>630</v>
          </cell>
          <cell r="D10" t="str">
            <v>Concreto Clase F</v>
          </cell>
          <cell r="E10" t="str">
            <v>M3</v>
          </cell>
          <cell r="F10">
            <v>0</v>
          </cell>
          <cell r="G10">
            <v>301031</v>
          </cell>
        </row>
        <row r="11">
          <cell r="A11" t="str">
            <v>630.7</v>
          </cell>
          <cell r="B11">
            <v>630</v>
          </cell>
          <cell r="D11" t="str">
            <v>Concreto Ciclopeo Clase G</v>
          </cell>
          <cell r="E11" t="str">
            <v>M3</v>
          </cell>
          <cell r="F11">
            <v>0</v>
          </cell>
          <cell r="G11">
            <v>258437</v>
          </cell>
        </row>
        <row r="12">
          <cell r="A12" t="str">
            <v>630.8</v>
          </cell>
          <cell r="B12">
            <v>630</v>
          </cell>
          <cell r="C12" t="str">
            <v>630P</v>
          </cell>
          <cell r="D12" t="str">
            <v>Concreto Simple de 3000 PSI</v>
          </cell>
          <cell r="E12" t="str">
            <v>M3</v>
          </cell>
          <cell r="F12">
            <v>13.9</v>
          </cell>
          <cell r="G12">
            <v>371618</v>
          </cell>
        </row>
        <row r="13">
          <cell r="A13" t="str">
            <v>640.1</v>
          </cell>
          <cell r="B13">
            <v>640</v>
          </cell>
          <cell r="D13" t="str">
            <v>Acero de Refuerzo PDR-37</v>
          </cell>
          <cell r="E13" t="str">
            <v>Kg</v>
          </cell>
          <cell r="F13">
            <v>1437</v>
          </cell>
          <cell r="G13">
            <v>2503</v>
          </cell>
        </row>
        <row r="14">
          <cell r="A14" t="str">
            <v>640.3</v>
          </cell>
          <cell r="B14">
            <v>640</v>
          </cell>
          <cell r="D14" t="str">
            <v>Acero de Refuerzo PDR-60</v>
          </cell>
          <cell r="E14" t="str">
            <v>Kg</v>
          </cell>
          <cell r="F14">
            <v>6657</v>
          </cell>
          <cell r="G14">
            <v>2374</v>
          </cell>
        </row>
        <row r="15">
          <cell r="A15">
            <v>661</v>
          </cell>
          <cell r="B15">
            <v>661</v>
          </cell>
          <cell r="D15" t="str">
            <v>Tuberia de Concreto Reforzado de 900 mm Diámetro interior</v>
          </cell>
          <cell r="E15" t="str">
            <v>Ml</v>
          </cell>
          <cell r="F15">
            <v>15</v>
          </cell>
          <cell r="G15">
            <v>226259</v>
          </cell>
        </row>
        <row r="16">
          <cell r="A16">
            <v>681</v>
          </cell>
          <cell r="B16">
            <v>681</v>
          </cell>
          <cell r="D16" t="str">
            <v>Gaviones</v>
          </cell>
          <cell r="E16" t="str">
            <v>M3</v>
          </cell>
          <cell r="F16">
            <v>156</v>
          </cell>
          <cell r="G16">
            <v>67852</v>
          </cell>
        </row>
        <row r="17">
          <cell r="A17" t="str">
            <v>810.2</v>
          </cell>
          <cell r="B17">
            <v>810</v>
          </cell>
          <cell r="D17" t="str">
            <v>Empradización de taludes con tierra orgánica y semillas</v>
          </cell>
          <cell r="E17" t="str">
            <v>M2</v>
          </cell>
          <cell r="F17">
            <v>22580</v>
          </cell>
          <cell r="G17">
            <v>6474</v>
          </cell>
        </row>
        <row r="18">
          <cell r="A18">
            <v>310</v>
          </cell>
          <cell r="B18">
            <v>310</v>
          </cell>
          <cell r="D18" t="str">
            <v>Conformación de la calzada existente</v>
          </cell>
          <cell r="E18" t="str">
            <v>M2</v>
          </cell>
          <cell r="F18">
            <v>62900</v>
          </cell>
          <cell r="G18">
            <v>214</v>
          </cell>
        </row>
      </sheetData>
      <sheetData sheetId="39" refreshError="1"/>
      <sheetData sheetId="40" refreshError="1"/>
      <sheetData sheetId="41" refreshError="1"/>
      <sheetData sheetId="4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Ppto Alt 1"/>
      <sheetName val="Ppto Alt 2"/>
      <sheetName val="Ppto Alt 3"/>
      <sheetName val="Topo"/>
      <sheetName val="Pav"/>
      <sheetName val="Estruc"/>
      <sheetName val="Estaciones"/>
      <sheetName val="Urba"/>
      <sheetName val="Transito"/>
      <sheetName val="AMB"/>
      <sheetName val="RS"/>
      <sheetName val="RH"/>
      <sheetName val="PREDIAL"/>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I-FA-01 Plan Manejo de Anticip"/>
      <sheetName val="MI-FA-02 CONTROL DE DESEMBOLSOS"/>
      <sheetName val="MI-FA-03B LISTA DE INSUMOS"/>
      <sheetName val="MI-FA-03A APU"/>
      <sheetName val="MI-FA-04 PPCIE"/>
      <sheetName val="MI-FA-05 CORRESPONDENCIA"/>
      <sheetName val="MI-FA-06 DISEÑOS"/>
      <sheetName val="MI-FA-07 PLANEACION DE DISEÑO"/>
      <sheetName val="MI-FA-08 PREDISEÑO"/>
      <sheetName val="MI-FA-09 GARANTIAS"/>
      <sheetName val="MI-FA-10 INSPECCIÓN EQUIPOS"/>
      <sheetName val="MI-FA-11 Soportes informes"/>
      <sheetName val="MI-FA-12A ACTA INICIO"/>
      <sheetName val="MI-FA-12B SUSPENSIÓN"/>
      <sheetName val="MI-FA-12C reiniciación y amplia"/>
      <sheetName val="MI-FA-12D incremento y amplacio"/>
      <sheetName val="MI-FA-12E Terminación"/>
      <sheetName val="MI-FA-13 APU"/>
      <sheetName val="MI-FA-14 ACTA CANTIDADES"/>
      <sheetName val="MI-FA-16 GESTION DE HALLAZGOS"/>
      <sheetName val="MI-FA-17 Reporte accidentes"/>
      <sheetName val="MI-FA-17B MATRIZ DE ACCIDENTES"/>
      <sheetName val="MI-FA-18 MATRIZ SUSTANCIAS QUIM"/>
      <sheetName val="MI-FC-04 P NO CONFORM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 val="EM_19_217"/>
      <sheetName val="MULTIUSOS "/>
    </sheetNames>
    <sheetDataSet>
      <sheetData sheetId="0" refreshError="1">
        <row r="56">
          <cell r="B56">
            <v>60</v>
          </cell>
          <cell r="D56" t="str">
            <v>ADOQUIN</v>
          </cell>
        </row>
        <row r="57">
          <cell r="B57">
            <v>75</v>
          </cell>
          <cell r="D57" t="str">
            <v>CONCRETO</v>
          </cell>
        </row>
        <row r="58">
          <cell r="B58">
            <v>90</v>
          </cell>
          <cell r="D58" t="str">
            <v>GRANITO</v>
          </cell>
        </row>
        <row r="59">
          <cell r="B59">
            <v>120</v>
          </cell>
          <cell r="D59" t="str">
            <v>LOSETA</v>
          </cell>
        </row>
        <row r="60">
          <cell r="B60" t="str">
            <v>50 x 60</v>
          </cell>
          <cell r="D60" t="str">
            <v>PIEDRA</v>
          </cell>
        </row>
        <row r="61">
          <cell r="B61" t="str">
            <v>40 x 50</v>
          </cell>
          <cell r="D61" t="str">
            <v>TABLETA</v>
          </cell>
        </row>
        <row r="62">
          <cell r="B62" t="str">
            <v>30 x 100</v>
          </cell>
          <cell r="D62" t="str">
            <v>TIERRA</v>
          </cell>
        </row>
        <row r="63">
          <cell r="B63" t="str">
            <v>25 x 75</v>
          </cell>
          <cell r="D63" t="str">
            <v>PARED</v>
          </cell>
        </row>
        <row r="64">
          <cell r="B64" t="str">
            <v>40 x 75</v>
          </cell>
        </row>
        <row r="65">
          <cell r="B65" t="str">
            <v>75 x 100</v>
          </cell>
        </row>
      </sheetData>
      <sheetData sheetId="1" refreshError="1"/>
      <sheetData sheetId="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VENCIMIENTOpoliza</v>
          </cell>
          <cell r="AV1" t="str">
            <v>Observaciones realizadas manualmente</v>
          </cell>
        </row>
        <row r="2">
          <cell r="AP2">
            <v>136604</v>
          </cell>
          <cell r="AQ2">
            <v>1004294</v>
          </cell>
          <cell r="AR2">
            <v>1</v>
          </cell>
          <cell r="AS2">
            <v>42101</v>
          </cell>
          <cell r="AT2" t="str">
            <v>UMV-638-2013 Terminado Acciones de Movilidad UAERMV Circuito Movilidad  -</v>
          </cell>
          <cell r="AU2">
            <v>0</v>
          </cell>
          <cell r="AV2" t="str">
            <v>sc</v>
          </cell>
        </row>
        <row r="3">
          <cell r="AP3">
            <v>136608</v>
          </cell>
          <cell r="AQ3">
            <v>1004241</v>
          </cell>
          <cell r="AR3">
            <v>1</v>
          </cell>
          <cell r="AS3">
            <v>40575</v>
          </cell>
          <cell r="AT3" t="str">
            <v>SD Terminado Mantenimiento Periódico UAERMV Circuito Movilidad  -</v>
          </cell>
          <cell r="AU3">
            <v>0</v>
          </cell>
          <cell r="AV3" t="str">
            <v>sc</v>
          </cell>
        </row>
        <row r="4">
          <cell r="AP4">
            <v>136609</v>
          </cell>
          <cell r="AQ4">
            <v>1004228</v>
          </cell>
          <cell r="AR4">
            <v>1</v>
          </cell>
          <cell r="AS4">
            <v>42101</v>
          </cell>
          <cell r="AT4" t="str">
            <v>UMV-638-2013 Terminado Acciones de Movilidad UAERMV Circuito Movilidad  -</v>
          </cell>
          <cell r="AU4">
            <v>0</v>
          </cell>
          <cell r="AV4" t="str">
            <v>sc</v>
          </cell>
        </row>
        <row r="5">
          <cell r="AP5">
            <v>136645</v>
          </cell>
          <cell r="AQ5">
            <v>1004456</v>
          </cell>
          <cell r="AR5">
            <v>1</v>
          </cell>
          <cell r="AS5">
            <v>40956</v>
          </cell>
          <cell r="AT5" t="str">
            <v>UMV-189-2009 Terminado Mantenimiento Periódico UAERMV Circuito Movilidad  -</v>
          </cell>
          <cell r="AU5">
            <v>0</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v>0</v>
          </cell>
          <cell r="AV11" t="str">
            <v>sc</v>
          </cell>
        </row>
        <row r="12">
          <cell r="AP12">
            <v>136796</v>
          </cell>
          <cell r="AQ12">
            <v>1005247</v>
          </cell>
          <cell r="AR12">
            <v>1</v>
          </cell>
          <cell r="AS12">
            <v>42723</v>
          </cell>
          <cell r="AT12" t="str">
            <v>SD Terminado Mantenimiento Periódico UAERMV Arterial SD -</v>
          </cell>
          <cell r="AU12">
            <v>0</v>
          </cell>
          <cell r="AV12" t="str">
            <v>sc</v>
          </cell>
        </row>
        <row r="13">
          <cell r="AP13">
            <v>136798</v>
          </cell>
          <cell r="AQ13">
            <v>1005224</v>
          </cell>
          <cell r="AR13">
            <v>1</v>
          </cell>
          <cell r="AS13">
            <v>42723</v>
          </cell>
          <cell r="AT13" t="str">
            <v>SD Terminado Mantenimiento Periódico UAERMV Arterial SD -</v>
          </cell>
          <cell r="AU13">
            <v>0</v>
          </cell>
          <cell r="AV13" t="str">
            <v>sc</v>
          </cell>
        </row>
        <row r="14">
          <cell r="AP14">
            <v>136801</v>
          </cell>
          <cell r="AQ14">
            <v>1005131</v>
          </cell>
          <cell r="AR14">
            <v>1</v>
          </cell>
          <cell r="AS14">
            <v>40737</v>
          </cell>
          <cell r="AT14" t="str">
            <v>SD Terminado Mantenimiento Periódico UAERMV Arterial  -</v>
          </cell>
          <cell r="AU14">
            <v>0</v>
          </cell>
          <cell r="AV14" t="str">
            <v>sc</v>
          </cell>
        </row>
        <row r="15">
          <cell r="AP15">
            <v>136802</v>
          </cell>
          <cell r="AQ15">
            <v>1005131</v>
          </cell>
          <cell r="AR15">
            <v>1</v>
          </cell>
          <cell r="AS15">
            <v>42760</v>
          </cell>
          <cell r="AT15" t="str">
            <v>SD Terminado Parcheo UAERMV Arterial SD Reporte Ejecución diciembre de 2016-</v>
          </cell>
          <cell r="AU15">
            <v>0</v>
          </cell>
          <cell r="AV15" t="str">
            <v>sc</v>
          </cell>
        </row>
        <row r="16">
          <cell r="AP16">
            <v>136803</v>
          </cell>
          <cell r="AQ16">
            <v>1005066</v>
          </cell>
          <cell r="AR16">
            <v>1</v>
          </cell>
          <cell r="AS16">
            <v>40737</v>
          </cell>
          <cell r="AT16" t="str">
            <v>SD Terminado Mantenimiento Periódico UAERMV Arterial  -</v>
          </cell>
          <cell r="AU16">
            <v>0</v>
          </cell>
          <cell r="AV16" t="str">
            <v>sc</v>
          </cell>
        </row>
        <row r="17">
          <cell r="AP17">
            <v>136804</v>
          </cell>
          <cell r="AQ17">
            <v>1005066</v>
          </cell>
          <cell r="AR17">
            <v>1</v>
          </cell>
          <cell r="AS17">
            <v>40737</v>
          </cell>
          <cell r="AT17" t="str">
            <v>SD Terminado Mantenimiento Periódico UAERMV Arterial  -</v>
          </cell>
          <cell r="AU17">
            <v>0</v>
          </cell>
          <cell r="AV17" t="str">
            <v>sc</v>
          </cell>
        </row>
        <row r="18">
          <cell r="AP18">
            <v>136805</v>
          </cell>
          <cell r="AQ18">
            <v>1005026</v>
          </cell>
          <cell r="AR18">
            <v>1</v>
          </cell>
          <cell r="AS18">
            <v>40737</v>
          </cell>
          <cell r="AT18" t="str">
            <v>SD Terminado Mantenimiento Periódico UAERMV Arterial  -</v>
          </cell>
          <cell r="AU18">
            <v>0</v>
          </cell>
          <cell r="AV18" t="str">
            <v>sc</v>
          </cell>
        </row>
        <row r="19">
          <cell r="AP19">
            <v>136806</v>
          </cell>
          <cell r="AQ19">
            <v>1005026</v>
          </cell>
          <cell r="AR19">
            <v>1</v>
          </cell>
          <cell r="AS19">
            <v>42760</v>
          </cell>
          <cell r="AT19" t="str">
            <v>SD Terminado Parcheo UAERMV Arterial SD Reporte Ejecución diciembre de 2016-</v>
          </cell>
          <cell r="AU19">
            <v>0</v>
          </cell>
          <cell r="AV19" t="str">
            <v>sc</v>
          </cell>
        </row>
        <row r="20">
          <cell r="AP20">
            <v>136807</v>
          </cell>
          <cell r="AQ20">
            <v>1004940</v>
          </cell>
          <cell r="AR20">
            <v>1</v>
          </cell>
          <cell r="AS20">
            <v>40737</v>
          </cell>
          <cell r="AT20" t="str">
            <v>SD Terminado Mantenimiento Periódico UAERMV Arterial  -</v>
          </cell>
          <cell r="AU20">
            <v>0</v>
          </cell>
          <cell r="AV20" t="str">
            <v>sc</v>
          </cell>
        </row>
        <row r="21">
          <cell r="AP21">
            <v>136808</v>
          </cell>
          <cell r="AQ21">
            <v>1004940</v>
          </cell>
          <cell r="AR21">
            <v>1</v>
          </cell>
          <cell r="AS21">
            <v>42760</v>
          </cell>
          <cell r="AT21" t="str">
            <v>SD Terminado Parcheo UAERMV Arterial SD Reporte Ejecución diciembre de 2016-</v>
          </cell>
          <cell r="AU21">
            <v>0</v>
          </cell>
          <cell r="AV21" t="str">
            <v>sc</v>
          </cell>
        </row>
        <row r="22">
          <cell r="AP22">
            <v>136809</v>
          </cell>
          <cell r="AQ22">
            <v>1004838</v>
          </cell>
          <cell r="AR22">
            <v>1</v>
          </cell>
          <cell r="AS22">
            <v>40707</v>
          </cell>
          <cell r="AT22" t="str">
            <v>SD Terminado Mantenimiento Periódico UAERMV Arterial  -</v>
          </cell>
          <cell r="AU22">
            <v>0</v>
          </cell>
          <cell r="AV22" t="str">
            <v>sc</v>
          </cell>
        </row>
        <row r="23">
          <cell r="AP23">
            <v>136810</v>
          </cell>
          <cell r="AQ23">
            <v>1004838</v>
          </cell>
          <cell r="AR23">
            <v>1</v>
          </cell>
          <cell r="AS23">
            <v>40707</v>
          </cell>
          <cell r="AT23" t="str">
            <v>SD Terminado Mantenimiento Periódico UAERMV Arterial  -</v>
          </cell>
          <cell r="AU23">
            <v>0</v>
          </cell>
          <cell r="AV23" t="str">
            <v>sc</v>
          </cell>
        </row>
        <row r="24">
          <cell r="AP24">
            <v>136815</v>
          </cell>
          <cell r="AQ24">
            <v>1004682</v>
          </cell>
          <cell r="AR24">
            <v>1</v>
          </cell>
          <cell r="AS24">
            <v>40707</v>
          </cell>
          <cell r="AT24" t="str">
            <v>SD Terminado Mantenimiento Periódico UAERMV Arterial  -</v>
          </cell>
          <cell r="AU24">
            <v>0</v>
          </cell>
          <cell r="AV24" t="str">
            <v>sc</v>
          </cell>
        </row>
        <row r="25">
          <cell r="AP25">
            <v>136816</v>
          </cell>
          <cell r="AQ25">
            <v>1004682</v>
          </cell>
          <cell r="AR25">
            <v>1</v>
          </cell>
          <cell r="AS25">
            <v>40707</v>
          </cell>
          <cell r="AT25" t="str">
            <v>SD Terminado Mantenimiento Periódico UAERMV Arterial  -</v>
          </cell>
          <cell r="AU25">
            <v>0</v>
          </cell>
          <cell r="AV25" t="str">
            <v>sc</v>
          </cell>
        </row>
        <row r="26">
          <cell r="AP26">
            <v>136991</v>
          </cell>
          <cell r="AQ26">
            <v>1004299</v>
          </cell>
          <cell r="AR26">
            <v>1</v>
          </cell>
          <cell r="AS26">
            <v>42101</v>
          </cell>
          <cell r="AT26" t="str">
            <v>UMV-638-2013 Terminado Acciones de Movilidad UAERMV Arterial  -</v>
          </cell>
          <cell r="AU26">
            <v>0</v>
          </cell>
          <cell r="AV26" t="str">
            <v>sc</v>
          </cell>
        </row>
        <row r="27">
          <cell r="AP27">
            <v>137397</v>
          </cell>
          <cell r="AQ27">
            <v>1003036</v>
          </cell>
          <cell r="AR27">
            <v>1</v>
          </cell>
          <cell r="AS27">
            <v>41439</v>
          </cell>
          <cell r="AT27" t="str">
            <v>SD Terminado Mantenimiento Periódico FDL USAQUEN Local  Rep agosto 2015 pero ejecucion 2014-</v>
          </cell>
          <cell r="AU27">
            <v>0</v>
          </cell>
          <cell r="AV27" t="str">
            <v>INTERVENCION ALCALDIAS LOCALES Mantenimiento Periódico Fecha Reporte 13/6/2013</v>
          </cell>
        </row>
        <row r="28">
          <cell r="AP28">
            <v>137410</v>
          </cell>
          <cell r="AQ28">
            <v>1003114</v>
          </cell>
          <cell r="AR28">
            <v>1</v>
          </cell>
          <cell r="AS28">
            <v>42412</v>
          </cell>
          <cell r="AT28" t="str">
            <v>071-2013 Terminado Construcción FDL USAQUEN Circuito Movilidad  -</v>
          </cell>
          <cell r="AU28">
            <v>0</v>
          </cell>
          <cell r="AV28" t="str">
            <v>BUEN ESTADO</v>
          </cell>
        </row>
        <row r="29">
          <cell r="AP29">
            <v>137509</v>
          </cell>
          <cell r="AQ29">
            <v>1002273</v>
          </cell>
          <cell r="AR29">
            <v>1</v>
          </cell>
          <cell r="AS29">
            <v>42768</v>
          </cell>
          <cell r="AT29" t="str">
            <v>SD Reservado Acciones de Movilidad UAERMV Circuito Movilidad Salvando Vidas -</v>
          </cell>
          <cell r="AU29">
            <v>0</v>
          </cell>
          <cell r="AV29" t="str">
            <v>VIABLE</v>
          </cell>
        </row>
        <row r="30">
          <cell r="AP30">
            <v>137510</v>
          </cell>
          <cell r="AQ30">
            <v>1002214</v>
          </cell>
          <cell r="AR30">
            <v>1</v>
          </cell>
          <cell r="AS30">
            <v>42768</v>
          </cell>
          <cell r="AT30" t="str">
            <v>SD Reservado Acciones de Movilidad UAERMV Circuito Movilidad Salvando Vidas -</v>
          </cell>
          <cell r="AU30">
            <v>0</v>
          </cell>
          <cell r="AV30" t="str">
            <v>VIABLE</v>
          </cell>
        </row>
        <row r="31">
          <cell r="AP31">
            <v>137609</v>
          </cell>
          <cell r="AQ31">
            <v>1002179</v>
          </cell>
          <cell r="AR31">
            <v>1</v>
          </cell>
          <cell r="AS31">
            <v>42409</v>
          </cell>
          <cell r="AT31" t="str">
            <v>IDU-1686-2014 Terminado Rehabilitación IDU Circuito Movilidad  -</v>
          </cell>
          <cell r="AU31">
            <v>0</v>
          </cell>
          <cell r="AV31" t="str">
            <v>IDU-1686-2014</v>
          </cell>
        </row>
        <row r="32">
          <cell r="AP32">
            <v>137610</v>
          </cell>
          <cell r="AQ32">
            <v>1002128</v>
          </cell>
          <cell r="AR32">
            <v>1</v>
          </cell>
          <cell r="AS32">
            <v>42409</v>
          </cell>
          <cell r="AT32" t="str">
            <v>IDU-1686-2014 Terminado Rehabilitación IDU Circuito Movilidad  -</v>
          </cell>
          <cell r="AU32">
            <v>0</v>
          </cell>
          <cell r="AV32" t="str">
            <v>IDU-1686-2014</v>
          </cell>
        </row>
        <row r="33">
          <cell r="AP33">
            <v>137614</v>
          </cell>
          <cell r="AQ33">
            <v>1001964</v>
          </cell>
          <cell r="AR33">
            <v>1</v>
          </cell>
          <cell r="AS33">
            <v>42667</v>
          </cell>
          <cell r="AT33" t="str">
            <v>SD Terminado Mantenimiento Periódico UAERMV Circuito Movilidad SD -</v>
          </cell>
          <cell r="AU33">
            <v>0</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v>0</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v>0</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v>0</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v>0</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v>0</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v>0</v>
          </cell>
          <cell r="AV39" t="str">
            <v>VIABLE</v>
          </cell>
        </row>
        <row r="40">
          <cell r="AP40">
            <v>137635</v>
          </cell>
          <cell r="AQ40">
            <v>1001604</v>
          </cell>
          <cell r="AR40">
            <v>1</v>
          </cell>
          <cell r="AS40">
            <v>42768</v>
          </cell>
          <cell r="AT40" t="str">
            <v>SD Reservado Acciones de Movilidad UAERMV Circuito Movilidad Salvando Vidas -</v>
          </cell>
          <cell r="AU40">
            <v>0</v>
          </cell>
          <cell r="AV40" t="str">
            <v>VIABLE</v>
          </cell>
        </row>
        <row r="41">
          <cell r="AP41">
            <v>137636</v>
          </cell>
          <cell r="AQ41">
            <v>1001549</v>
          </cell>
          <cell r="AR41">
            <v>1</v>
          </cell>
          <cell r="AS41">
            <v>41439</v>
          </cell>
          <cell r="AT41" t="str">
            <v>SD Reservado Mantenimiento Periódico FDL USAQUEN Circuito Movilidad  -</v>
          </cell>
          <cell r="AU41">
            <v>0</v>
          </cell>
          <cell r="AV41" t="str">
            <v>RESERVADO FDL</v>
          </cell>
        </row>
        <row r="42">
          <cell r="AP42">
            <v>137637</v>
          </cell>
          <cell r="AQ42">
            <v>1001484</v>
          </cell>
          <cell r="AR42">
            <v>1</v>
          </cell>
          <cell r="AS42">
            <v>41439</v>
          </cell>
          <cell r="AT42" t="str">
            <v>SD Reservado Mantenimiento Periódico FDL USAQUEN Circuito Movilidad  -</v>
          </cell>
          <cell r="AU42">
            <v>0</v>
          </cell>
          <cell r="AV42" t="str">
            <v>RESERVADO FDL</v>
          </cell>
        </row>
        <row r="43">
          <cell r="AP43">
            <v>137869</v>
          </cell>
          <cell r="AQ43">
            <v>1003587</v>
          </cell>
          <cell r="AR43">
            <v>1</v>
          </cell>
          <cell r="AS43">
            <v>42731</v>
          </cell>
          <cell r="AT43" t="str">
            <v>SD Reservado Mantenimiento Rutinario IDU Circuito Movilidad EJECUCION SITP 2016 -</v>
          </cell>
          <cell r="AU43">
            <v>0</v>
          </cell>
          <cell r="AV43" t="str">
            <v>sc</v>
          </cell>
        </row>
        <row r="44">
          <cell r="AP44">
            <v>138159</v>
          </cell>
          <cell r="AQ44">
            <v>1002725</v>
          </cell>
          <cell r="AR44">
            <v>1</v>
          </cell>
          <cell r="AS44">
            <v>42313</v>
          </cell>
          <cell r="AT44" t="str">
            <v>IDU-69-2008 Terminado Acciones de Movilidad IDU Circuito Movilidad  -</v>
          </cell>
          <cell r="AU44">
            <v>0</v>
          </cell>
          <cell r="AV44" t="str">
            <v>sc</v>
          </cell>
        </row>
        <row r="45">
          <cell r="AP45">
            <v>138250</v>
          </cell>
          <cell r="AQ45">
            <v>1001787</v>
          </cell>
          <cell r="AR45">
            <v>1</v>
          </cell>
          <cell r="AS45">
            <v>42667</v>
          </cell>
          <cell r="AT45" t="str">
            <v>SD Terminado Mantenimiento Periódico UAERMV Local SD -</v>
          </cell>
          <cell r="AU45">
            <v>0</v>
          </cell>
          <cell r="AV45" t="str">
            <v>sc</v>
          </cell>
        </row>
        <row r="46">
          <cell r="AP46">
            <v>138251</v>
          </cell>
          <cell r="AQ46">
            <v>1001723</v>
          </cell>
          <cell r="AR46">
            <v>1</v>
          </cell>
          <cell r="AS46">
            <v>41439</v>
          </cell>
          <cell r="AT46" t="str">
            <v>SD Reservado Mantenimiento Periódico FDL USAQUEN Local  -</v>
          </cell>
          <cell r="AU46">
            <v>0</v>
          </cell>
          <cell r="AV46" t="str">
            <v>sc</v>
          </cell>
        </row>
        <row r="47">
          <cell r="AP47">
            <v>138275</v>
          </cell>
          <cell r="AQ47">
            <v>1001966</v>
          </cell>
          <cell r="AR47">
            <v>1</v>
          </cell>
          <cell r="AS47">
            <v>42409</v>
          </cell>
          <cell r="AT47" t="str">
            <v>IDU-1686-2014 Terminado Mantenimiento Periódico IDU Local  -</v>
          </cell>
          <cell r="AU47">
            <v>0</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v>0</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v>0</v>
          </cell>
          <cell r="AV59" t="str">
            <v>sc</v>
          </cell>
        </row>
        <row r="60">
          <cell r="AP60">
            <v>138390</v>
          </cell>
          <cell r="AQ60">
            <v>1001330</v>
          </cell>
          <cell r="AR60">
            <v>1</v>
          </cell>
          <cell r="AS60">
            <v>41439</v>
          </cell>
          <cell r="AT60" t="str">
            <v>SD Reservado Mantenimiento Periódico FDL USAQUEN Local  -</v>
          </cell>
          <cell r="AU60">
            <v>0</v>
          </cell>
          <cell r="AV60" t="str">
            <v>sc</v>
          </cell>
        </row>
        <row r="61">
          <cell r="AP61">
            <v>138411</v>
          </cell>
          <cell r="AQ61">
            <v>1001420</v>
          </cell>
          <cell r="AR61">
            <v>1</v>
          </cell>
          <cell r="AS61">
            <v>42313</v>
          </cell>
          <cell r="AT61" t="str">
            <v>IDU-69-2008 Terminado Rehabilitación IDU Local  -</v>
          </cell>
          <cell r="AU61">
            <v>0</v>
          </cell>
          <cell r="AV61" t="str">
            <v>VIABLE</v>
          </cell>
        </row>
        <row r="62">
          <cell r="AP62">
            <v>138449</v>
          </cell>
          <cell r="AQ62">
            <v>1001284</v>
          </cell>
          <cell r="AR62">
            <v>1</v>
          </cell>
          <cell r="AS62">
            <v>42313</v>
          </cell>
          <cell r="AT62" t="str">
            <v>IDU-69-2008 Terminado Reconstrucción IDU Circuito Movilidad  -</v>
          </cell>
          <cell r="AU62">
            <v>0</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v>0</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v>0</v>
          </cell>
          <cell r="AV64" t="str">
            <v>VIABLE</v>
          </cell>
        </row>
        <row r="65">
          <cell r="AP65">
            <v>138453</v>
          </cell>
          <cell r="AQ65">
            <v>1001184</v>
          </cell>
          <cell r="AR65">
            <v>1</v>
          </cell>
          <cell r="AS65">
            <v>42313</v>
          </cell>
          <cell r="AT65" t="str">
            <v>IDU-69-2008 Terminado Reconstrucción IDU Circuito Movilidad  -</v>
          </cell>
          <cell r="AU65">
            <v>0</v>
          </cell>
          <cell r="AV65" t="str">
            <v>VIABLE</v>
          </cell>
        </row>
        <row r="66">
          <cell r="AP66">
            <v>138455</v>
          </cell>
          <cell r="AQ66">
            <v>1006147</v>
          </cell>
          <cell r="AR66">
            <v>1</v>
          </cell>
          <cell r="AS66">
            <v>42313</v>
          </cell>
          <cell r="AT66" t="str">
            <v>IDU-69-2008 Terminado Reconstrucción IDU Circuito Movilidad  -</v>
          </cell>
          <cell r="AU66">
            <v>0</v>
          </cell>
          <cell r="AV66" t="str">
            <v>VIABLE</v>
          </cell>
        </row>
        <row r="67">
          <cell r="AP67">
            <v>138456</v>
          </cell>
          <cell r="AQ67">
            <v>1001127</v>
          </cell>
          <cell r="AR67">
            <v>1</v>
          </cell>
          <cell r="AS67">
            <v>42313</v>
          </cell>
          <cell r="AT67" t="str">
            <v>IDU-69-2008 Terminado Reconstrucción IDU Circuito Movilidad  -</v>
          </cell>
          <cell r="AU67">
            <v>0</v>
          </cell>
          <cell r="AV67" t="str">
            <v>VIABLE</v>
          </cell>
        </row>
        <row r="68">
          <cell r="AP68">
            <v>138457</v>
          </cell>
          <cell r="AQ68">
            <v>1001086</v>
          </cell>
          <cell r="AR68">
            <v>1</v>
          </cell>
          <cell r="AS68">
            <v>42313</v>
          </cell>
          <cell r="AT68" t="str">
            <v>IDU-69-2008 Terminado Reconstrucción IDU Circuito Movilidad  -</v>
          </cell>
          <cell r="AU68">
            <v>0</v>
          </cell>
          <cell r="AV68" t="str">
            <v>VIABLE</v>
          </cell>
        </row>
        <row r="69">
          <cell r="AP69">
            <v>138458</v>
          </cell>
          <cell r="AQ69">
            <v>1001058</v>
          </cell>
          <cell r="AR69">
            <v>1</v>
          </cell>
          <cell r="AS69">
            <v>42313</v>
          </cell>
          <cell r="AT69" t="str">
            <v>IDU-69-2008 Terminado Reconstrucción IDU Circuito Movilidad  -</v>
          </cell>
          <cell r="AU69">
            <v>0</v>
          </cell>
          <cell r="AV69" t="str">
            <v>VIABLE</v>
          </cell>
        </row>
        <row r="70">
          <cell r="AP70">
            <v>138459</v>
          </cell>
          <cell r="AQ70">
            <v>1001020</v>
          </cell>
          <cell r="AR70">
            <v>1</v>
          </cell>
          <cell r="AS70">
            <v>42313</v>
          </cell>
          <cell r="AT70" t="str">
            <v>IDU-69-2008 Terminado Reconstrucción IDU Circuito Movilidad  -</v>
          </cell>
          <cell r="AU70">
            <v>0</v>
          </cell>
          <cell r="AV70" t="str">
            <v>VIABLE</v>
          </cell>
        </row>
        <row r="71">
          <cell r="AP71">
            <v>138460</v>
          </cell>
          <cell r="AQ71">
            <v>1001005</v>
          </cell>
          <cell r="AR71">
            <v>1</v>
          </cell>
          <cell r="AS71">
            <v>42313</v>
          </cell>
          <cell r="AT71" t="str">
            <v>IDU-69-2008 Terminado Reconstrucción IDU Circuito Movilidad  -</v>
          </cell>
          <cell r="AU71">
            <v>0</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v>0</v>
          </cell>
          <cell r="AV94" t="str">
            <v>VIABLE</v>
          </cell>
        </row>
        <row r="95">
          <cell r="AP95">
            <v>138541</v>
          </cell>
          <cell r="AQ95">
            <v>1000134</v>
          </cell>
          <cell r="AR95">
            <v>1</v>
          </cell>
          <cell r="AS95">
            <v>42409</v>
          </cell>
          <cell r="AT95" t="str">
            <v>IDU-1686-2014 Terminado Mantenimiento Periódico IDU Circuito Movilidad  -</v>
          </cell>
          <cell r="AU95">
            <v>0</v>
          </cell>
          <cell r="AV95" t="str">
            <v>VIABLE</v>
          </cell>
        </row>
        <row r="96">
          <cell r="AP96">
            <v>138542</v>
          </cell>
          <cell r="AQ96">
            <v>1000115</v>
          </cell>
          <cell r="AR96">
            <v>1</v>
          </cell>
          <cell r="AS96">
            <v>42409</v>
          </cell>
          <cell r="AT96" t="str">
            <v>IDU-1686-2014 Terminado Mantenimiento Periódico IDU Circuito Movilidad  -</v>
          </cell>
          <cell r="AU96">
            <v>0</v>
          </cell>
          <cell r="AV96" t="str">
            <v>VIABLE</v>
          </cell>
        </row>
        <row r="97">
          <cell r="AP97">
            <v>138644</v>
          </cell>
          <cell r="AQ97">
            <v>1000946</v>
          </cell>
          <cell r="AR97">
            <v>1</v>
          </cell>
          <cell r="AS97">
            <v>42342</v>
          </cell>
          <cell r="AT97" t="str">
            <v>IDU-1300-2014 Contratado Construcción IDU Arterial  -</v>
          </cell>
          <cell r="AU97">
            <v>0</v>
          </cell>
          <cell r="AV97" t="str">
            <v>sc</v>
          </cell>
        </row>
        <row r="98">
          <cell r="AP98">
            <v>138649</v>
          </cell>
          <cell r="AQ98">
            <v>1000708</v>
          </cell>
          <cell r="AR98">
            <v>1</v>
          </cell>
          <cell r="AS98">
            <v>41439</v>
          </cell>
          <cell r="AT98" t="str">
            <v>SD Reservado Mantenimiento Periódico FDL USAQUEN Circuito Movilidad  -</v>
          </cell>
          <cell r="AU98">
            <v>0</v>
          </cell>
          <cell r="AV98" t="str">
            <v>sc</v>
          </cell>
        </row>
        <row r="99">
          <cell r="AP99">
            <v>138650</v>
          </cell>
          <cell r="AQ99">
            <v>1000631</v>
          </cell>
          <cell r="AR99">
            <v>1</v>
          </cell>
          <cell r="AS99">
            <v>41439</v>
          </cell>
          <cell r="AT99" t="str">
            <v>SD Reservado Mantenimiento Periódico FDL USAQUEN Circuito Movilidad  -</v>
          </cell>
          <cell r="AU99">
            <v>0</v>
          </cell>
          <cell r="AV99" t="str">
            <v>RESERVADO FDL</v>
          </cell>
        </row>
        <row r="100">
          <cell r="AP100">
            <v>138651</v>
          </cell>
          <cell r="AQ100">
            <v>1000478</v>
          </cell>
          <cell r="AR100">
            <v>1</v>
          </cell>
          <cell r="AS100">
            <v>42409</v>
          </cell>
          <cell r="AT100" t="str">
            <v>IDU-1686-2014 Terminado Rehabilitación IDU Circuito Movilidad  -</v>
          </cell>
          <cell r="AU100">
            <v>0</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v>0</v>
          </cell>
          <cell r="AV103" t="str">
            <v>RESERVADO FDL</v>
          </cell>
        </row>
        <row r="104">
          <cell r="AP104">
            <v>138664</v>
          </cell>
          <cell r="AQ104">
            <v>1000064</v>
          </cell>
          <cell r="AR104">
            <v>1</v>
          </cell>
          <cell r="AS104">
            <v>42731</v>
          </cell>
          <cell r="AT104" t="str">
            <v>SD Reservado Mantenimiento Periódico IDU Local EJECUCION SITP 2016 -</v>
          </cell>
          <cell r="AU104">
            <v>0</v>
          </cell>
          <cell r="AV104" t="str">
            <v>RESERVADO IDU 2016</v>
          </cell>
        </row>
        <row r="105">
          <cell r="AP105">
            <v>138676</v>
          </cell>
          <cell r="AQ105">
            <v>1001027</v>
          </cell>
          <cell r="AR105">
            <v>1</v>
          </cell>
          <cell r="AS105">
            <v>41912</v>
          </cell>
          <cell r="AT105" t="str">
            <v>CONV-1292-2012 Terminado Rehabilitación UAERMV Circuito Movilidad  -</v>
          </cell>
          <cell r="AU105">
            <v>0</v>
          </cell>
          <cell r="AV105" t="str">
            <v>sc</v>
          </cell>
        </row>
        <row r="106">
          <cell r="AP106">
            <v>138677</v>
          </cell>
          <cell r="AQ106">
            <v>1006197</v>
          </cell>
          <cell r="AR106">
            <v>1</v>
          </cell>
          <cell r="AS106">
            <v>41912</v>
          </cell>
          <cell r="AT106" t="str">
            <v>CONV-IDU-009-2011 Terminado Rehabilitación UAERMV Circuito Movilidad  -</v>
          </cell>
          <cell r="AU106">
            <v>0</v>
          </cell>
          <cell r="AV106" t="str">
            <v>sc</v>
          </cell>
        </row>
        <row r="107">
          <cell r="AP107">
            <v>138678</v>
          </cell>
          <cell r="AQ107">
            <v>1000914</v>
          </cell>
          <cell r="AR107">
            <v>1</v>
          </cell>
          <cell r="AS107">
            <v>42766</v>
          </cell>
          <cell r="AT107" t="str">
            <v>SD Reservado Mantenimiento Periódico IDU Circuito Movilidad EJECUCION SITP 2016 -</v>
          </cell>
          <cell r="AU107">
            <v>0</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v>0</v>
          </cell>
          <cell r="AV108" t="str">
            <v>RESERVADO IDU 2016</v>
          </cell>
        </row>
        <row r="109">
          <cell r="AP109">
            <v>138680</v>
          </cell>
          <cell r="AQ109">
            <v>1000810</v>
          </cell>
          <cell r="AR109">
            <v>1</v>
          </cell>
          <cell r="AS109">
            <v>42731</v>
          </cell>
          <cell r="AT109" t="str">
            <v>SD Reservado Mantenimiento Rutinario IDU Circuito Movilidad EJECUCION SITP 2016 -</v>
          </cell>
          <cell r="AU109">
            <v>0</v>
          </cell>
          <cell r="AV109" t="str">
            <v>RESERVADO IDU 2016</v>
          </cell>
        </row>
        <row r="110">
          <cell r="AP110">
            <v>138681</v>
          </cell>
          <cell r="AQ110">
            <v>1000764</v>
          </cell>
          <cell r="AR110">
            <v>1</v>
          </cell>
          <cell r="AS110">
            <v>42731</v>
          </cell>
          <cell r="AT110" t="str">
            <v>SD Reservado Mantenimiento Rutinario IDU Circuito Movilidad EJECUCION SITP 2016 -</v>
          </cell>
          <cell r="AU110">
            <v>0</v>
          </cell>
          <cell r="AV110" t="str">
            <v>RESERVADO IDU 2016</v>
          </cell>
        </row>
        <row r="111">
          <cell r="AP111">
            <v>138682</v>
          </cell>
          <cell r="AQ111">
            <v>1000743</v>
          </cell>
          <cell r="AR111">
            <v>1</v>
          </cell>
          <cell r="AS111">
            <v>42731</v>
          </cell>
          <cell r="AT111" t="str">
            <v>SD Reservado Mantenimiento Rutinario IDU Circuito Movilidad EJECUCION SITP 2016 -</v>
          </cell>
          <cell r="AU111">
            <v>0</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v>0</v>
          </cell>
          <cell r="AV113" t="str">
            <v>VIABLE</v>
          </cell>
        </row>
        <row r="114">
          <cell r="AP114">
            <v>139470</v>
          </cell>
          <cell r="AQ114">
            <v>1004505</v>
          </cell>
          <cell r="AR114">
            <v>1</v>
          </cell>
          <cell r="AS114">
            <v>40956</v>
          </cell>
          <cell r="AT114" t="str">
            <v>UMV-189-2009 Terminado Mantenimiento Periódico UAERMV Circuito Movilidad  -</v>
          </cell>
          <cell r="AU114">
            <v>0</v>
          </cell>
          <cell r="AV114" t="str">
            <v>sc</v>
          </cell>
        </row>
        <row r="115">
          <cell r="AP115">
            <v>139471</v>
          </cell>
          <cell r="AQ115">
            <v>1004458</v>
          </cell>
          <cell r="AR115">
            <v>1</v>
          </cell>
          <cell r="AS115">
            <v>40956</v>
          </cell>
          <cell r="AT115" t="str">
            <v>UMV-189-2009 Terminado Mantenimiento Periódico UAERMV Circuito Movilidad  -</v>
          </cell>
          <cell r="AU115">
            <v>0</v>
          </cell>
          <cell r="AV115" t="str">
            <v>sc</v>
          </cell>
        </row>
        <row r="116">
          <cell r="AP116">
            <v>139473</v>
          </cell>
          <cell r="AQ116">
            <v>1004427</v>
          </cell>
          <cell r="AR116">
            <v>1</v>
          </cell>
          <cell r="AS116">
            <v>40956</v>
          </cell>
          <cell r="AT116" t="str">
            <v>UMV-189-2009 Terminado Mantenimiento Periódico UAERMV Circuito Movilidad  -</v>
          </cell>
          <cell r="AU116">
            <v>0</v>
          </cell>
          <cell r="AV116" t="str">
            <v>sc</v>
          </cell>
        </row>
        <row r="117">
          <cell r="AP117">
            <v>139563</v>
          </cell>
          <cell r="AQ117">
            <v>1004295</v>
          </cell>
          <cell r="AR117">
            <v>1</v>
          </cell>
          <cell r="AS117">
            <v>42101</v>
          </cell>
          <cell r="AT117" t="str">
            <v>UMV-638-2013 Terminado Acciones de Movilidad UAERMV Circuito Movilidad  -</v>
          </cell>
          <cell r="AU117">
            <v>0</v>
          </cell>
          <cell r="AV117" t="str">
            <v>sc</v>
          </cell>
        </row>
        <row r="118">
          <cell r="AP118">
            <v>139564</v>
          </cell>
          <cell r="AQ118">
            <v>1004291</v>
          </cell>
          <cell r="AR118">
            <v>1</v>
          </cell>
          <cell r="AS118">
            <v>40956</v>
          </cell>
          <cell r="AT118" t="str">
            <v>UMV-189-2009 Terminado Mantenimiento Periódico UAERMV Circuito Movilidad  -</v>
          </cell>
          <cell r="AU118">
            <v>0</v>
          </cell>
          <cell r="AV118" t="str">
            <v>sc</v>
          </cell>
        </row>
        <row r="119">
          <cell r="AP119">
            <v>139565</v>
          </cell>
          <cell r="AQ119">
            <v>1004289</v>
          </cell>
          <cell r="AR119">
            <v>1</v>
          </cell>
          <cell r="AS119">
            <v>40956</v>
          </cell>
          <cell r="AT119" t="str">
            <v>UMV-189-2009 Terminado Mantenimiento Periódico UAERMV Circuito Movilidad  -</v>
          </cell>
          <cell r="AU119">
            <v>0</v>
          </cell>
          <cell r="AV119" t="str">
            <v>sc</v>
          </cell>
        </row>
        <row r="120">
          <cell r="AP120">
            <v>139566</v>
          </cell>
          <cell r="AQ120">
            <v>1004282</v>
          </cell>
          <cell r="AR120">
            <v>1</v>
          </cell>
          <cell r="AS120">
            <v>42101</v>
          </cell>
          <cell r="AT120" t="str">
            <v>UMV-638-2013 Terminado Acciones de Movilidad UAERMV Circuito Movilidad  -</v>
          </cell>
          <cell r="AU120">
            <v>0</v>
          </cell>
          <cell r="AV120" t="str">
            <v>sc</v>
          </cell>
        </row>
        <row r="121">
          <cell r="AP121">
            <v>139567</v>
          </cell>
          <cell r="AQ121">
            <v>1004278</v>
          </cell>
          <cell r="AR121">
            <v>1</v>
          </cell>
          <cell r="AS121">
            <v>40956</v>
          </cell>
          <cell r="AT121" t="str">
            <v>UMV-189-2009 Terminado Mantenimiento Periódico UAERMV Circuito Movilidad  -</v>
          </cell>
          <cell r="AU121">
            <v>0</v>
          </cell>
          <cell r="AV121" t="str">
            <v>sc</v>
          </cell>
        </row>
        <row r="122">
          <cell r="AP122">
            <v>139752</v>
          </cell>
          <cell r="AQ122">
            <v>1003992</v>
          </cell>
          <cell r="AR122">
            <v>1</v>
          </cell>
          <cell r="AS122">
            <v>42768</v>
          </cell>
          <cell r="AT122" t="str">
            <v>SD Reservado Acciones de Movilidad UAERMV Circuito Movilidad Salvando Vidas -</v>
          </cell>
          <cell r="AU122">
            <v>0</v>
          </cell>
          <cell r="AV122" t="str">
            <v>sc</v>
          </cell>
        </row>
        <row r="123">
          <cell r="AP123">
            <v>139755</v>
          </cell>
          <cell r="AQ123">
            <v>1003942</v>
          </cell>
          <cell r="AR123">
            <v>1</v>
          </cell>
          <cell r="AS123">
            <v>42768</v>
          </cell>
          <cell r="AT123" t="str">
            <v>SD Reservado Acciones de Movilidad UAERMV Circuito Movilidad Salvando Vidas -</v>
          </cell>
          <cell r="AU123">
            <v>0</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v>0</v>
          </cell>
          <cell r="AV125" t="str">
            <v>sc</v>
          </cell>
        </row>
        <row r="126">
          <cell r="AP126">
            <v>139764</v>
          </cell>
          <cell r="AQ126">
            <v>1003758</v>
          </cell>
          <cell r="AR126">
            <v>1</v>
          </cell>
          <cell r="AS126">
            <v>42768</v>
          </cell>
          <cell r="AT126" t="str">
            <v>SD Reservado Acciones de Movilidad UAERMV Circuito Movilidad Salvando Vidas -</v>
          </cell>
          <cell r="AU126">
            <v>0</v>
          </cell>
          <cell r="AV126" t="str">
            <v>VIABLE</v>
          </cell>
        </row>
        <row r="127">
          <cell r="AP127">
            <v>139771</v>
          </cell>
          <cell r="AQ127">
            <v>1003656</v>
          </cell>
          <cell r="AR127">
            <v>1</v>
          </cell>
          <cell r="AS127">
            <v>42101</v>
          </cell>
          <cell r="AT127" t="str">
            <v>UMV-638-2013 Terminado Acciones de Movilidad UAERMV Local  -</v>
          </cell>
          <cell r="AU127">
            <v>0</v>
          </cell>
          <cell r="AV127" t="str">
            <v>sc</v>
          </cell>
        </row>
        <row r="128">
          <cell r="AP128">
            <v>139806</v>
          </cell>
          <cell r="AQ128">
            <v>1003610</v>
          </cell>
          <cell r="AR128">
            <v>1</v>
          </cell>
          <cell r="AS128">
            <v>42313</v>
          </cell>
          <cell r="AT128" t="str">
            <v>IDU-2053-2015 Terminado Acciones de Movilidad IDU Circuito Movilidad  -</v>
          </cell>
          <cell r="AU128">
            <v>0</v>
          </cell>
          <cell r="AV128" t="str">
            <v>sc</v>
          </cell>
        </row>
        <row r="129">
          <cell r="AP129">
            <v>139807</v>
          </cell>
          <cell r="AQ129">
            <v>1003600</v>
          </cell>
          <cell r="AR129">
            <v>1</v>
          </cell>
          <cell r="AS129">
            <v>42313</v>
          </cell>
          <cell r="AT129" t="str">
            <v>IDU-2053-2015 Terminado Acciones de Movilidad IDU Circuito Movilidad  -</v>
          </cell>
          <cell r="AU129">
            <v>0</v>
          </cell>
          <cell r="AV129" t="str">
            <v>sc</v>
          </cell>
        </row>
        <row r="130">
          <cell r="AP130">
            <v>139855</v>
          </cell>
          <cell r="AQ130">
            <v>1003677</v>
          </cell>
          <cell r="AR130">
            <v>1</v>
          </cell>
          <cell r="AS130">
            <v>42101</v>
          </cell>
          <cell r="AT130" t="str">
            <v>UMV-638-2013 Terminado Acciones de Movilidad UAERMV Circuito Movilidad  -</v>
          </cell>
          <cell r="AU130">
            <v>0</v>
          </cell>
          <cell r="AV130" t="str">
            <v>sc</v>
          </cell>
        </row>
        <row r="131">
          <cell r="AP131">
            <v>139856</v>
          </cell>
          <cell r="AQ131">
            <v>1003632</v>
          </cell>
          <cell r="AR131">
            <v>1</v>
          </cell>
          <cell r="AS131">
            <v>42731</v>
          </cell>
          <cell r="AT131" t="str">
            <v>SD Reservado Mantenimiento Rutinario IDU Circuito Movilidad EJECUCION SITP 2016 -</v>
          </cell>
          <cell r="AU131">
            <v>0</v>
          </cell>
          <cell r="AV131" t="str">
            <v>sc</v>
          </cell>
        </row>
        <row r="132">
          <cell r="AP132">
            <v>139873</v>
          </cell>
          <cell r="AQ132">
            <v>1003474</v>
          </cell>
          <cell r="AR132">
            <v>1</v>
          </cell>
          <cell r="AS132">
            <v>42313</v>
          </cell>
          <cell r="AT132" t="str">
            <v>IDU-49-2012 Terminado Acciones de Movilidad IDU Local  -</v>
          </cell>
          <cell r="AU132">
            <v>0</v>
          </cell>
          <cell r="AV132" t="str">
            <v>sc</v>
          </cell>
        </row>
        <row r="133">
          <cell r="AP133">
            <v>139874</v>
          </cell>
          <cell r="AQ133">
            <v>1003463</v>
          </cell>
          <cell r="AR133">
            <v>1</v>
          </cell>
          <cell r="AS133">
            <v>42313</v>
          </cell>
          <cell r="AT133" t="str">
            <v>IDU-49-2012 Terminado Acciones de Movilidad IDU Local  -</v>
          </cell>
          <cell r="AU133">
            <v>0</v>
          </cell>
          <cell r="AV133" t="str">
            <v>sc</v>
          </cell>
        </row>
        <row r="134">
          <cell r="AP134">
            <v>139895</v>
          </cell>
          <cell r="AQ134">
            <v>1003331</v>
          </cell>
          <cell r="AR134">
            <v>1</v>
          </cell>
          <cell r="AS134">
            <v>41439</v>
          </cell>
          <cell r="AT134" t="str">
            <v>071-2013 Reservado Mantenimiento Periódico FDL USAQUEN Local  -</v>
          </cell>
          <cell r="AU134">
            <v>0</v>
          </cell>
          <cell r="AV134" t="str">
            <v>sc</v>
          </cell>
        </row>
        <row r="135">
          <cell r="AP135">
            <v>139903</v>
          </cell>
          <cell r="AQ135">
            <v>1003678</v>
          </cell>
          <cell r="AR135">
            <v>1</v>
          </cell>
          <cell r="AS135">
            <v>42760</v>
          </cell>
          <cell r="AT135" t="str">
            <v>SD Terminado Parcheo UAERMV Arterial SD Reporte Ejecución diciembre de 2016-</v>
          </cell>
          <cell r="AU135">
            <v>0</v>
          </cell>
          <cell r="AV135" t="str">
            <v>sc</v>
          </cell>
        </row>
        <row r="136">
          <cell r="AP136">
            <v>139904</v>
          </cell>
          <cell r="AQ136">
            <v>1003678</v>
          </cell>
          <cell r="AR136">
            <v>1</v>
          </cell>
          <cell r="AS136">
            <v>42760</v>
          </cell>
          <cell r="AT136" t="str">
            <v>SD Terminado Parcheo UAERMV Arterial SD Reporte Ejecución diciembre de 2016-</v>
          </cell>
          <cell r="AU136">
            <v>0</v>
          </cell>
          <cell r="AV136" t="str">
            <v>sc</v>
          </cell>
        </row>
        <row r="137">
          <cell r="AP137">
            <v>139905</v>
          </cell>
          <cell r="AQ137">
            <v>1003660</v>
          </cell>
          <cell r="AR137">
            <v>1</v>
          </cell>
          <cell r="AS137">
            <v>42760</v>
          </cell>
          <cell r="AT137" t="str">
            <v>SD Terminado Parcheo UAERMV Arterial SD Reporte Ejecución diciembre de 2016-</v>
          </cell>
          <cell r="AU137">
            <v>0</v>
          </cell>
          <cell r="AV137" t="str">
            <v>sc</v>
          </cell>
        </row>
        <row r="138">
          <cell r="AP138">
            <v>139906</v>
          </cell>
          <cell r="AQ138">
            <v>1003660</v>
          </cell>
          <cell r="AR138">
            <v>1</v>
          </cell>
          <cell r="AS138">
            <v>42760</v>
          </cell>
          <cell r="AT138" t="str">
            <v>SD Terminado Parcheo UAERMV Arterial SD Reporte Ejecución diciembre de 2016-</v>
          </cell>
          <cell r="AU138">
            <v>0</v>
          </cell>
          <cell r="AV138" t="str">
            <v>sc</v>
          </cell>
        </row>
        <row r="139">
          <cell r="AP139">
            <v>139913</v>
          </cell>
          <cell r="AQ139">
            <v>1003517</v>
          </cell>
          <cell r="AR139">
            <v>1</v>
          </cell>
          <cell r="AS139">
            <v>42342</v>
          </cell>
          <cell r="AT139" t="str">
            <v>IDU-66-2009 Terminado Construcción IDU Arterial  -</v>
          </cell>
          <cell r="AU139">
            <v>0</v>
          </cell>
          <cell r="AV139" t="str">
            <v>sc</v>
          </cell>
        </row>
        <row r="140">
          <cell r="AP140">
            <v>140021</v>
          </cell>
          <cell r="AQ140">
            <v>1006482</v>
          </cell>
          <cell r="AR140">
            <v>1</v>
          </cell>
          <cell r="AS140">
            <v>42768</v>
          </cell>
          <cell r="AT140" t="str">
            <v>SD Reservado Acciones de Movilidad UAERMV Circuito Movilidad Salvando Vidas -</v>
          </cell>
          <cell r="AU140">
            <v>0</v>
          </cell>
          <cell r="AV140" t="str">
            <v>UMV SALVANDO VIDAS</v>
          </cell>
        </row>
        <row r="141">
          <cell r="AP141">
            <v>140024</v>
          </cell>
          <cell r="AQ141">
            <v>1003313</v>
          </cell>
          <cell r="AR141">
            <v>1</v>
          </cell>
          <cell r="AS141">
            <v>42768</v>
          </cell>
          <cell r="AT141" t="str">
            <v>SD Reservado Acciones de Movilidad UAERMV Circuito Movilidad Salvando Vidas -</v>
          </cell>
          <cell r="AU141">
            <v>0</v>
          </cell>
          <cell r="AV141" t="str">
            <v>UMV SALVANDO VIDAS</v>
          </cell>
        </row>
        <row r="142">
          <cell r="AP142">
            <v>140026</v>
          </cell>
          <cell r="AQ142">
            <v>1003249</v>
          </cell>
          <cell r="AR142">
            <v>1</v>
          </cell>
          <cell r="AS142">
            <v>42768</v>
          </cell>
          <cell r="AT142" t="str">
            <v>SD Reservado Acciones de Movilidad UAERMV Circuito Movilidad Salvando Vidas -</v>
          </cell>
          <cell r="AU142">
            <v>0</v>
          </cell>
          <cell r="AV142" t="str">
            <v>UMV SALVANDO VIDAS</v>
          </cell>
        </row>
        <row r="143">
          <cell r="AP143">
            <v>140028</v>
          </cell>
          <cell r="AQ143">
            <v>1003231</v>
          </cell>
          <cell r="AR143">
            <v>1</v>
          </cell>
          <cell r="AS143">
            <v>42768</v>
          </cell>
          <cell r="AT143" t="str">
            <v>SD Reservado Acciones de Movilidad UAERMV Circuito Movilidad Salvando Vidas -</v>
          </cell>
          <cell r="AU143">
            <v>0</v>
          </cell>
          <cell r="AV143" t="str">
            <v>VIABLE</v>
          </cell>
        </row>
        <row r="144">
          <cell r="AP144">
            <v>140032</v>
          </cell>
          <cell r="AQ144">
            <v>1003153</v>
          </cell>
          <cell r="AR144">
            <v>1</v>
          </cell>
          <cell r="AS144">
            <v>42768</v>
          </cell>
          <cell r="AT144" t="str">
            <v>SD Reservado Acciones de Movilidad UAERMV Circuito Movilidad Salvando Vidas -</v>
          </cell>
          <cell r="AU144">
            <v>0</v>
          </cell>
          <cell r="AV144" t="str">
            <v>UMV SALVANDO VIDAS</v>
          </cell>
        </row>
        <row r="145">
          <cell r="AP145">
            <v>140064</v>
          </cell>
          <cell r="AQ145">
            <v>1003001</v>
          </cell>
          <cell r="AR145">
            <v>1</v>
          </cell>
          <cell r="AS145">
            <v>41439</v>
          </cell>
          <cell r="AT145" t="str">
            <v>SD Reservado Mantenimiento Periódico FDL USAQUEN Circuito Movilidad  -</v>
          </cell>
          <cell r="AU145">
            <v>0</v>
          </cell>
          <cell r="AV145" t="str">
            <v>sc</v>
          </cell>
        </row>
        <row r="146">
          <cell r="AP146">
            <v>140065</v>
          </cell>
          <cell r="AQ146">
            <v>1002996</v>
          </cell>
          <cell r="AR146">
            <v>1</v>
          </cell>
          <cell r="AS146">
            <v>42768</v>
          </cell>
          <cell r="AT146" t="str">
            <v>SD Reservado Acciones de Movilidad UAERMV Circuito Movilidad Salvando Vidas -</v>
          </cell>
          <cell r="AU146">
            <v>0</v>
          </cell>
          <cell r="AV146" t="str">
            <v>sc</v>
          </cell>
        </row>
        <row r="147">
          <cell r="AP147">
            <v>140066</v>
          </cell>
          <cell r="AQ147">
            <v>1002991</v>
          </cell>
          <cell r="AR147">
            <v>1</v>
          </cell>
          <cell r="AS147">
            <v>42768</v>
          </cell>
          <cell r="AT147" t="str">
            <v>SD Reservado Acciones de Movilidad UAERMV Circuito Movilidad Salvando Vidas -</v>
          </cell>
          <cell r="AU147">
            <v>0</v>
          </cell>
          <cell r="AV147" t="str">
            <v>sc</v>
          </cell>
        </row>
        <row r="148">
          <cell r="AP148">
            <v>140067</v>
          </cell>
          <cell r="AQ148">
            <v>1002987</v>
          </cell>
          <cell r="AR148">
            <v>1</v>
          </cell>
          <cell r="AS148">
            <v>42768</v>
          </cell>
          <cell r="AT148" t="str">
            <v>SD Reservado Acciones de Movilidad UAERMV Circuito Movilidad Salvando Vidas -</v>
          </cell>
          <cell r="AU148">
            <v>0</v>
          </cell>
          <cell r="AV148" t="str">
            <v>sc</v>
          </cell>
        </row>
        <row r="149">
          <cell r="AP149">
            <v>140068</v>
          </cell>
          <cell r="AQ149">
            <v>1002983</v>
          </cell>
          <cell r="AR149">
            <v>1</v>
          </cell>
          <cell r="AS149">
            <v>42768</v>
          </cell>
          <cell r="AT149" t="str">
            <v>SD Reservado Acciones de Movilidad UAERMV Circuito Movilidad Salvando Vidas -</v>
          </cell>
          <cell r="AU149">
            <v>0</v>
          </cell>
          <cell r="AV149" t="str">
            <v>sc</v>
          </cell>
        </row>
        <row r="150">
          <cell r="AP150">
            <v>140069</v>
          </cell>
          <cell r="AQ150">
            <v>1002976</v>
          </cell>
          <cell r="AR150">
            <v>1</v>
          </cell>
          <cell r="AS150">
            <v>42768</v>
          </cell>
          <cell r="AT150" t="str">
            <v>SD Reservado Acciones de Movilidad UAERMV Circuito Movilidad Salvando Vidas -</v>
          </cell>
          <cell r="AU150">
            <v>0</v>
          </cell>
          <cell r="AV150" t="str">
            <v>sc</v>
          </cell>
        </row>
        <row r="151">
          <cell r="AP151">
            <v>140071</v>
          </cell>
          <cell r="AQ151">
            <v>1002965</v>
          </cell>
          <cell r="AR151">
            <v>1</v>
          </cell>
          <cell r="AS151">
            <v>42768</v>
          </cell>
          <cell r="AT151" t="str">
            <v>SD Reservado Acciones de Movilidad UAERMV Circuito Movilidad Salvando Vidas -</v>
          </cell>
          <cell r="AU151">
            <v>0</v>
          </cell>
          <cell r="AV151" t="str">
            <v>sc</v>
          </cell>
        </row>
        <row r="152">
          <cell r="AP152">
            <v>140079</v>
          </cell>
          <cell r="AQ152">
            <v>1002952</v>
          </cell>
          <cell r="AR152">
            <v>1</v>
          </cell>
          <cell r="AS152">
            <v>42731</v>
          </cell>
          <cell r="AT152" t="str">
            <v>SD Reservado Mantenimiento Periódico IDU Circuito Movilidad EJECUCION SITP 2016 -</v>
          </cell>
          <cell r="AU152">
            <v>0</v>
          </cell>
          <cell r="AV152" t="str">
            <v>SITP 2016</v>
          </cell>
        </row>
        <row r="153">
          <cell r="AP153">
            <v>140080</v>
          </cell>
          <cell r="AQ153">
            <v>1002933</v>
          </cell>
          <cell r="AR153">
            <v>1</v>
          </cell>
          <cell r="AS153">
            <v>42731</v>
          </cell>
          <cell r="AT153" t="str">
            <v>SD Reservado Mantenimiento Periódico IDU Circuito Movilidad EJECUCION SITP 2016 -</v>
          </cell>
          <cell r="AU153">
            <v>0</v>
          </cell>
          <cell r="AV153" t="str">
            <v>SITP 2016</v>
          </cell>
        </row>
        <row r="154">
          <cell r="AP154">
            <v>140082</v>
          </cell>
          <cell r="AQ154">
            <v>1002883</v>
          </cell>
          <cell r="AR154">
            <v>1</v>
          </cell>
          <cell r="AS154">
            <v>42731</v>
          </cell>
          <cell r="AT154" t="str">
            <v>SD Reservado Mantenimiento Periódico IDU Circuito Movilidad EJECUCION SITP 2016 -</v>
          </cell>
          <cell r="AU154">
            <v>0</v>
          </cell>
          <cell r="AV154" t="str">
            <v>SITP 2016</v>
          </cell>
        </row>
        <row r="155">
          <cell r="AP155">
            <v>140121</v>
          </cell>
          <cell r="AQ155">
            <v>1003391</v>
          </cell>
          <cell r="AR155">
            <v>1</v>
          </cell>
          <cell r="AS155">
            <v>42342</v>
          </cell>
          <cell r="AT155" t="str">
            <v>IDU-1654-2014 Contratado Construcción IDU Arterial  -</v>
          </cell>
          <cell r="AU155">
            <v>0</v>
          </cell>
          <cell r="AV155" t="str">
            <v>sc</v>
          </cell>
        </row>
        <row r="156">
          <cell r="AP156">
            <v>140122</v>
          </cell>
          <cell r="AQ156">
            <v>1003391</v>
          </cell>
          <cell r="AR156">
            <v>1</v>
          </cell>
          <cell r="AS156">
            <v>42101</v>
          </cell>
          <cell r="AT156" t="str">
            <v>UMV-638-2013 Terminado Acciones de Movilidad UAERMV Arterial  -</v>
          </cell>
          <cell r="AU156">
            <v>0</v>
          </cell>
          <cell r="AV156" t="str">
            <v>sc</v>
          </cell>
        </row>
        <row r="157">
          <cell r="AP157">
            <v>140123</v>
          </cell>
          <cell r="AQ157">
            <v>1003369</v>
          </cell>
          <cell r="AR157">
            <v>1</v>
          </cell>
          <cell r="AS157">
            <v>42342</v>
          </cell>
          <cell r="AT157" t="str">
            <v>IDU-1654-2014 Contratado Construcción IDU Arterial  -</v>
          </cell>
          <cell r="AU157">
            <v>0</v>
          </cell>
          <cell r="AV157" t="str">
            <v>sc</v>
          </cell>
        </row>
        <row r="158">
          <cell r="AP158">
            <v>140124</v>
          </cell>
          <cell r="AQ158">
            <v>1003369</v>
          </cell>
          <cell r="AR158">
            <v>1</v>
          </cell>
          <cell r="AS158">
            <v>42101</v>
          </cell>
          <cell r="AT158" t="str">
            <v>UMV-638-2013 Terminado Acciones de Movilidad UAERMV Arterial  -</v>
          </cell>
          <cell r="AU158">
            <v>0</v>
          </cell>
          <cell r="AV158" t="str">
            <v>sc</v>
          </cell>
        </row>
        <row r="159">
          <cell r="AP159">
            <v>140125</v>
          </cell>
          <cell r="AQ159">
            <v>1003341</v>
          </cell>
          <cell r="AR159">
            <v>1</v>
          </cell>
          <cell r="AS159">
            <v>42342</v>
          </cell>
          <cell r="AT159" t="str">
            <v>IDU-1654-2014 En Ejecución Construcción IDU Arterial  -</v>
          </cell>
          <cell r="AU159">
            <v>0</v>
          </cell>
          <cell r="AV159" t="str">
            <v>sc</v>
          </cell>
        </row>
        <row r="160">
          <cell r="AP160">
            <v>140126</v>
          </cell>
          <cell r="AQ160">
            <v>1003341</v>
          </cell>
          <cell r="AR160">
            <v>1</v>
          </cell>
          <cell r="AS160">
            <v>42101</v>
          </cell>
          <cell r="AT160" t="str">
            <v>UMV-638-2013 Terminado Acciones de Movilidad UAERMV Arterial  -</v>
          </cell>
          <cell r="AU160">
            <v>0</v>
          </cell>
          <cell r="AV160" t="str">
            <v>sc</v>
          </cell>
        </row>
        <row r="161">
          <cell r="AP161">
            <v>140129</v>
          </cell>
          <cell r="AQ161">
            <v>1003294</v>
          </cell>
          <cell r="AR161">
            <v>1</v>
          </cell>
          <cell r="AS161">
            <v>42101</v>
          </cell>
          <cell r="AT161" t="str">
            <v>UMV-638-2013 Terminado Acciones de Movilidad UAERMV Arterial  -</v>
          </cell>
          <cell r="AU161">
            <v>0</v>
          </cell>
          <cell r="AV161" t="str">
            <v>sc</v>
          </cell>
        </row>
        <row r="162">
          <cell r="AP162">
            <v>140130</v>
          </cell>
          <cell r="AQ162">
            <v>1003294</v>
          </cell>
          <cell r="AR162">
            <v>1</v>
          </cell>
          <cell r="AS162">
            <v>42101</v>
          </cell>
          <cell r="AT162" t="str">
            <v>UMV-638-2013 Terminado Acciones de Movilidad UAERMV Arterial  -</v>
          </cell>
          <cell r="AU162">
            <v>0</v>
          </cell>
          <cell r="AV162" t="str">
            <v>sc</v>
          </cell>
        </row>
        <row r="163">
          <cell r="AP163">
            <v>140131</v>
          </cell>
          <cell r="AQ163">
            <v>1003273</v>
          </cell>
          <cell r="AR163">
            <v>1</v>
          </cell>
          <cell r="AS163">
            <v>42342</v>
          </cell>
          <cell r="AT163" t="str">
            <v>IDU-1654-2014 Contratado Construcción IDU Arterial  -</v>
          </cell>
          <cell r="AU163">
            <v>0</v>
          </cell>
          <cell r="AV163" t="str">
            <v>sc</v>
          </cell>
        </row>
        <row r="164">
          <cell r="AP164">
            <v>140132</v>
          </cell>
          <cell r="AQ164">
            <v>1003273</v>
          </cell>
          <cell r="AR164">
            <v>1</v>
          </cell>
          <cell r="AS164">
            <v>42101</v>
          </cell>
          <cell r="AT164" t="str">
            <v>UMV-638-2013 Terminado Acciones de Movilidad UAERMV Arterial  -</v>
          </cell>
          <cell r="AU164">
            <v>0</v>
          </cell>
          <cell r="AV164" t="str">
            <v>sc</v>
          </cell>
        </row>
        <row r="165">
          <cell r="AP165">
            <v>140135</v>
          </cell>
          <cell r="AQ165">
            <v>1003239</v>
          </cell>
          <cell r="AR165">
            <v>1</v>
          </cell>
          <cell r="AS165">
            <v>42342</v>
          </cell>
          <cell r="AT165" t="str">
            <v>IDU-1654-2014 En Ejecución Construcción IDU Arterial  -</v>
          </cell>
          <cell r="AU165">
            <v>0</v>
          </cell>
          <cell r="AV165" t="str">
            <v>sc</v>
          </cell>
        </row>
        <row r="166">
          <cell r="AP166">
            <v>140136</v>
          </cell>
          <cell r="AQ166">
            <v>1003239</v>
          </cell>
          <cell r="AR166">
            <v>1</v>
          </cell>
          <cell r="AS166">
            <v>42313</v>
          </cell>
          <cell r="AT166" t="str">
            <v>IDU-69-2008 Terminado Acciones de Movilidad IDU Arterial  -</v>
          </cell>
          <cell r="AU166">
            <v>0</v>
          </cell>
          <cell r="AV166" t="str">
            <v>sc</v>
          </cell>
        </row>
        <row r="167">
          <cell r="AP167">
            <v>140137</v>
          </cell>
          <cell r="AQ167">
            <v>1003178</v>
          </cell>
          <cell r="AR167">
            <v>1</v>
          </cell>
          <cell r="AS167">
            <v>42342</v>
          </cell>
          <cell r="AT167" t="str">
            <v>IDU-1654-2014 En Ejecución Construcción IDU Arterial  -</v>
          </cell>
          <cell r="AU167">
            <v>0</v>
          </cell>
          <cell r="AV167" t="str">
            <v>sc</v>
          </cell>
        </row>
        <row r="168">
          <cell r="AP168">
            <v>140138</v>
          </cell>
          <cell r="AQ168">
            <v>1003178</v>
          </cell>
          <cell r="AR168">
            <v>1</v>
          </cell>
          <cell r="AS168">
            <v>42313</v>
          </cell>
          <cell r="AT168" t="str">
            <v>IDU-69-2008 Terminado Acciones de Movilidad IDU Arterial  -</v>
          </cell>
          <cell r="AU168">
            <v>0</v>
          </cell>
          <cell r="AV168" t="str">
            <v>sc</v>
          </cell>
        </row>
        <row r="169">
          <cell r="AP169">
            <v>140139</v>
          </cell>
          <cell r="AQ169">
            <v>1003142</v>
          </cell>
          <cell r="AR169">
            <v>1</v>
          </cell>
          <cell r="AS169">
            <v>42342</v>
          </cell>
          <cell r="AT169" t="str">
            <v>IDU-1654-2014 Contratado Construcción IDU Arterial  -</v>
          </cell>
          <cell r="AU169">
            <v>0</v>
          </cell>
          <cell r="AV169" t="str">
            <v>sc</v>
          </cell>
        </row>
        <row r="170">
          <cell r="AP170">
            <v>140140</v>
          </cell>
          <cell r="AQ170">
            <v>1003142</v>
          </cell>
          <cell r="AR170">
            <v>1</v>
          </cell>
          <cell r="AS170">
            <v>42101</v>
          </cell>
          <cell r="AT170" t="str">
            <v>UMV-638-2013 Terminado Acciones de Movilidad UAERMV Arterial  -</v>
          </cell>
          <cell r="AU170">
            <v>0</v>
          </cell>
          <cell r="AV170" t="str">
            <v>sc</v>
          </cell>
        </row>
        <row r="171">
          <cell r="AP171">
            <v>140141</v>
          </cell>
          <cell r="AQ171">
            <v>1003115</v>
          </cell>
          <cell r="AR171">
            <v>1</v>
          </cell>
          <cell r="AS171">
            <v>42342</v>
          </cell>
          <cell r="AT171" t="str">
            <v>IDU-1654-2014 Contratado Construcción IDU Arterial  -</v>
          </cell>
          <cell r="AU171">
            <v>0</v>
          </cell>
          <cell r="AV171" t="str">
            <v>sc</v>
          </cell>
        </row>
        <row r="172">
          <cell r="AP172">
            <v>140142</v>
          </cell>
          <cell r="AQ172">
            <v>1003115</v>
          </cell>
          <cell r="AR172">
            <v>1</v>
          </cell>
          <cell r="AS172">
            <v>42313</v>
          </cell>
          <cell r="AT172" t="str">
            <v>IDU-69-2008 Terminado Acciones de Movilidad IDU Arterial  -</v>
          </cell>
          <cell r="AU172">
            <v>0</v>
          </cell>
          <cell r="AV172" t="str">
            <v>sc</v>
          </cell>
        </row>
        <row r="173">
          <cell r="AP173">
            <v>140199</v>
          </cell>
          <cell r="AQ173">
            <v>1002830</v>
          </cell>
          <cell r="AR173">
            <v>1</v>
          </cell>
          <cell r="AS173">
            <v>42313</v>
          </cell>
          <cell r="AT173" t="str">
            <v>IDU-69-2008 Terminado Acciones de Movilidad IDU Circuito Movilidad  -</v>
          </cell>
          <cell r="AU173">
            <v>0</v>
          </cell>
          <cell r="AV173" t="str">
            <v>sc</v>
          </cell>
        </row>
        <row r="174">
          <cell r="AP174">
            <v>140242</v>
          </cell>
          <cell r="AQ174">
            <v>1002852</v>
          </cell>
          <cell r="AR174">
            <v>1</v>
          </cell>
          <cell r="AS174">
            <v>42313</v>
          </cell>
          <cell r="AT174" t="str">
            <v>CONV-009-2011 Terminado Mantenimiento Periódico IDU Circuito Movilidad  -</v>
          </cell>
          <cell r="AU174">
            <v>0</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v>0</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v>0</v>
          </cell>
          <cell r="AV176" t="str">
            <v>sc</v>
          </cell>
        </row>
        <row r="177">
          <cell r="AP177">
            <v>140257</v>
          </cell>
          <cell r="AQ177">
            <v>1002489</v>
          </cell>
          <cell r="AR177">
            <v>1</v>
          </cell>
          <cell r="AS177">
            <v>42412</v>
          </cell>
          <cell r="AT177" t="str">
            <v>SD Terminado Acciones de Movilidad FDL USAQUEN Local  -</v>
          </cell>
          <cell r="AU177">
            <v>0</v>
          </cell>
          <cell r="AV177" t="str">
            <v>sc</v>
          </cell>
        </row>
        <row r="178">
          <cell r="AP178">
            <v>140258</v>
          </cell>
          <cell r="AQ178">
            <v>1002456</v>
          </cell>
          <cell r="AR178">
            <v>1</v>
          </cell>
          <cell r="AS178">
            <v>42412</v>
          </cell>
          <cell r="AT178" t="str">
            <v>071-2013 Terminado Mantenimiento Periódico FDL USAQUEN Local  Rep agosto 2015 pero ejecucion 2014-</v>
          </cell>
          <cell r="AU178">
            <v>0</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v>0</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v>0</v>
          </cell>
          <cell r="AV180" t="str">
            <v>sc</v>
          </cell>
        </row>
        <row r="181">
          <cell r="AP181">
            <v>140261</v>
          </cell>
          <cell r="AQ181">
            <v>1002388</v>
          </cell>
          <cell r="AR181">
            <v>1</v>
          </cell>
          <cell r="AS181">
            <v>42412</v>
          </cell>
          <cell r="AT181" t="str">
            <v>071-2013 Terminado Mantenimiento Periódico FDL USAQUEN Local  Rep agosto 2015 pero ejecucion 2014-</v>
          </cell>
          <cell r="AU181">
            <v>0</v>
          </cell>
          <cell r="AV181" t="str">
            <v>sc</v>
          </cell>
        </row>
        <row r="182">
          <cell r="AP182">
            <v>140460</v>
          </cell>
          <cell r="AQ182">
            <v>1002095</v>
          </cell>
          <cell r="AR182">
            <v>1</v>
          </cell>
          <cell r="AS182">
            <v>42503</v>
          </cell>
          <cell r="AT182" t="str">
            <v>IDU-1810-2013 Terminado Diagnostico IDU Arterial  -</v>
          </cell>
          <cell r="AU182">
            <v>0</v>
          </cell>
          <cell r="AV182" t="str">
            <v>sc</v>
          </cell>
        </row>
        <row r="183">
          <cell r="AP183">
            <v>140461</v>
          </cell>
          <cell r="AQ183">
            <v>1002057</v>
          </cell>
          <cell r="AR183">
            <v>1</v>
          </cell>
          <cell r="AS183">
            <v>42503</v>
          </cell>
          <cell r="AT183" t="str">
            <v>IDU-1810-2013 Terminado Diagnostico IDU Arterial  -</v>
          </cell>
          <cell r="AU183">
            <v>0</v>
          </cell>
          <cell r="AV183" t="str">
            <v>sc</v>
          </cell>
        </row>
        <row r="184">
          <cell r="AP184">
            <v>140462</v>
          </cell>
          <cell r="AQ184">
            <v>1002029</v>
          </cell>
          <cell r="AR184">
            <v>1</v>
          </cell>
          <cell r="AS184">
            <v>42503</v>
          </cell>
          <cell r="AT184" t="str">
            <v>IDU-1810-2013 Terminado Diagnostico IDU Arterial  -</v>
          </cell>
          <cell r="AU184">
            <v>0</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v>0</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v>0</v>
          </cell>
          <cell r="AV192" t="str">
            <v>RESERVADO FDL</v>
          </cell>
        </row>
        <row r="193">
          <cell r="AP193">
            <v>140546</v>
          </cell>
          <cell r="AQ193">
            <v>1002183</v>
          </cell>
          <cell r="AR193">
            <v>1</v>
          </cell>
          <cell r="AS193">
            <v>41439</v>
          </cell>
          <cell r="AT193" t="str">
            <v>SD Reservado Mantenimiento Periódico FDL USAQUEN Circuito Movilidad  -</v>
          </cell>
          <cell r="AU193">
            <v>0</v>
          </cell>
          <cell r="AV193" t="str">
            <v>RESERVADO FDL</v>
          </cell>
        </row>
        <row r="194">
          <cell r="AP194">
            <v>140547</v>
          </cell>
          <cell r="AQ194">
            <v>1002116</v>
          </cell>
          <cell r="AR194">
            <v>1</v>
          </cell>
          <cell r="AS194">
            <v>41439</v>
          </cell>
          <cell r="AT194" t="str">
            <v>SD Reservado Mantenimiento Periódico FDL USAQUEN Circuito Movilidad  -</v>
          </cell>
          <cell r="AU194">
            <v>0</v>
          </cell>
          <cell r="AV194" t="str">
            <v>RESERVADO FDL</v>
          </cell>
        </row>
        <row r="195">
          <cell r="AP195">
            <v>140574</v>
          </cell>
          <cell r="AQ195">
            <v>1002125</v>
          </cell>
          <cell r="AR195">
            <v>1</v>
          </cell>
          <cell r="AS195">
            <v>42313</v>
          </cell>
          <cell r="AT195" t="str">
            <v>IDU-2053-2015 Terminado Mantenimiento Periódico IDU Circuito Movilidad  -</v>
          </cell>
          <cell r="AU195">
            <v>0</v>
          </cell>
          <cell r="AV195" t="str">
            <v>VIABLE</v>
          </cell>
        </row>
        <row r="196">
          <cell r="AP196">
            <v>140575</v>
          </cell>
          <cell r="AQ196">
            <v>1002105</v>
          </cell>
          <cell r="AR196">
            <v>1</v>
          </cell>
          <cell r="AS196">
            <v>42313</v>
          </cell>
          <cell r="AT196" t="str">
            <v>IDU-2053-2015 Terminado Mantenimiento Periódico IDU Circuito Movilidad  -</v>
          </cell>
          <cell r="AU196">
            <v>0</v>
          </cell>
          <cell r="AV196" t="str">
            <v>VIABLE</v>
          </cell>
        </row>
        <row r="197">
          <cell r="AP197">
            <v>140592</v>
          </cell>
          <cell r="AQ197">
            <v>1001915</v>
          </cell>
          <cell r="AR197">
            <v>1</v>
          </cell>
          <cell r="AS197">
            <v>42731</v>
          </cell>
          <cell r="AT197" t="str">
            <v>SD Reservado Mantenimiento Rutinario IDU Circuito Movilidad EJECUCION SITP 2016 -</v>
          </cell>
          <cell r="AU197">
            <v>0</v>
          </cell>
          <cell r="AV197" t="str">
            <v>RESERVADO IDU 2016</v>
          </cell>
        </row>
        <row r="198">
          <cell r="AP198">
            <v>140593</v>
          </cell>
          <cell r="AQ198">
            <v>1001904</v>
          </cell>
          <cell r="AR198">
            <v>1</v>
          </cell>
          <cell r="AS198">
            <v>42731</v>
          </cell>
          <cell r="AT198" t="str">
            <v>SD Reservado Mantenimiento Rutinario IDU Circuito Movilidad EJECUCION SITP 2016 -</v>
          </cell>
          <cell r="AU198">
            <v>0</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v>0</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v>0</v>
          </cell>
          <cell r="AV200" t="str">
            <v>RESERVADO IDU 2016</v>
          </cell>
        </row>
        <row r="201">
          <cell r="AP201">
            <v>140596</v>
          </cell>
          <cell r="AQ201">
            <v>1001881</v>
          </cell>
          <cell r="AR201">
            <v>1</v>
          </cell>
          <cell r="AS201">
            <v>42731</v>
          </cell>
          <cell r="AT201" t="str">
            <v>SD Reservado Mantenimiento Rutinario IDU Circuito Movilidad EJECUCION SITP 2016 -</v>
          </cell>
          <cell r="AU201">
            <v>0</v>
          </cell>
          <cell r="AV201" t="str">
            <v>RESERVADO IDU 2016</v>
          </cell>
        </row>
        <row r="202">
          <cell r="AP202">
            <v>140597</v>
          </cell>
          <cell r="AQ202">
            <v>1001865</v>
          </cell>
          <cell r="AR202">
            <v>1</v>
          </cell>
          <cell r="AS202">
            <v>42731</v>
          </cell>
          <cell r="AT202" t="str">
            <v>SD Reservado Mantenimiento Rutinario IDU Circuito Movilidad EJECUCION SITP 2016 -</v>
          </cell>
          <cell r="AU202">
            <v>0</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v>0</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v>0</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v>0</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v>0</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v>0</v>
          </cell>
          <cell r="AV207" t="str">
            <v>RESERVADO IDU 2016</v>
          </cell>
        </row>
        <row r="208">
          <cell r="AP208">
            <v>140603</v>
          </cell>
          <cell r="AQ208">
            <v>1001757</v>
          </cell>
          <cell r="AR208">
            <v>1</v>
          </cell>
          <cell r="AS208">
            <v>42731</v>
          </cell>
          <cell r="AT208" t="str">
            <v>SD Reservado Mantenimiento Rutinario IDU Circuito Movilidad EJECUCION SITP 2016 -</v>
          </cell>
          <cell r="AU208">
            <v>0</v>
          </cell>
          <cell r="AV208" t="str">
            <v>RESERVADO IDU 2016</v>
          </cell>
        </row>
        <row r="209">
          <cell r="AP209">
            <v>140605</v>
          </cell>
          <cell r="AQ209">
            <v>1001724</v>
          </cell>
          <cell r="AR209">
            <v>1</v>
          </cell>
          <cell r="AS209">
            <v>42731</v>
          </cell>
          <cell r="AT209" t="str">
            <v>SD Reservado Mantenimiento Rutinario IDU Circuito Movilidad EJECUCION SITP 2016 -</v>
          </cell>
          <cell r="AU209">
            <v>0</v>
          </cell>
          <cell r="AV209" t="str">
            <v>RESERVADO IDU 2016</v>
          </cell>
        </row>
        <row r="210">
          <cell r="AP210">
            <v>140607</v>
          </cell>
          <cell r="AQ210">
            <v>1001681</v>
          </cell>
          <cell r="AR210">
            <v>1</v>
          </cell>
          <cell r="AS210">
            <v>42731</v>
          </cell>
          <cell r="AT210" t="str">
            <v>SD Reservado Mantenimiento Rutinario IDU Circuito Movilidad EJECUCION SITP 2016 -</v>
          </cell>
          <cell r="AU210">
            <v>0</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v>0</v>
          </cell>
          <cell r="AV211" t="str">
            <v>RESERVADO IDU 2016</v>
          </cell>
        </row>
        <row r="212">
          <cell r="AP212">
            <v>140610</v>
          </cell>
          <cell r="AQ212">
            <v>1001592</v>
          </cell>
          <cell r="AR212">
            <v>1</v>
          </cell>
          <cell r="AS212">
            <v>42731</v>
          </cell>
          <cell r="AT212" t="str">
            <v>SD Reservado Mantenimiento Rutinario IDU Circuito Movilidad EJECUCION SITP 2016 -</v>
          </cell>
          <cell r="AU212">
            <v>0</v>
          </cell>
          <cell r="AV212" t="str">
            <v>RESERVADO IDU 2016</v>
          </cell>
        </row>
        <row r="213">
          <cell r="AP213">
            <v>140611</v>
          </cell>
          <cell r="AQ213">
            <v>1001570</v>
          </cell>
          <cell r="AR213">
            <v>1</v>
          </cell>
          <cell r="AS213">
            <v>42731</v>
          </cell>
          <cell r="AT213" t="str">
            <v>SD Reservado Mantenimiento Rutinario IDU Circuito Movilidad EJECUCION SITP 2016 -</v>
          </cell>
          <cell r="AU213">
            <v>0</v>
          </cell>
          <cell r="AV213" t="str">
            <v>RESERVADO IDU 2016</v>
          </cell>
        </row>
        <row r="214">
          <cell r="AP214">
            <v>140793</v>
          </cell>
          <cell r="AQ214">
            <v>1001590</v>
          </cell>
          <cell r="AR214">
            <v>1</v>
          </cell>
          <cell r="AS214">
            <v>41439</v>
          </cell>
          <cell r="AT214" t="str">
            <v>SD Reservado Mantenimiento Periódico FDL USAQUEN Circuito Movilidad  -</v>
          </cell>
          <cell r="AU214">
            <v>0</v>
          </cell>
          <cell r="AV214" t="str">
            <v>RESERVADA FDL</v>
          </cell>
        </row>
        <row r="215">
          <cell r="AP215">
            <v>140797</v>
          </cell>
          <cell r="AQ215">
            <v>1001547</v>
          </cell>
          <cell r="AR215">
            <v>1</v>
          </cell>
          <cell r="AS215">
            <v>41439</v>
          </cell>
          <cell r="AT215" t="str">
            <v>SD Reservado Mantenimiento Periódico FDL USAQUEN Circuito Movilidad  -</v>
          </cell>
          <cell r="AU215">
            <v>0</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v>0</v>
          </cell>
          <cell r="AV219" t="str">
            <v>sc</v>
          </cell>
        </row>
        <row r="220">
          <cell r="AP220">
            <v>140833</v>
          </cell>
          <cell r="AQ220">
            <v>1001746</v>
          </cell>
          <cell r="AR220">
            <v>1</v>
          </cell>
          <cell r="AS220">
            <v>42313</v>
          </cell>
          <cell r="AT220" t="str">
            <v>IDU-2053-2015 Terminado Mantenimiento Periódico IDU Circuito Movilidad  -</v>
          </cell>
          <cell r="AU220">
            <v>0</v>
          </cell>
          <cell r="AV220" t="str">
            <v>sc</v>
          </cell>
        </row>
        <row r="221">
          <cell r="AP221">
            <v>140840</v>
          </cell>
          <cell r="AQ221">
            <v>1001663</v>
          </cell>
          <cell r="AR221">
            <v>1</v>
          </cell>
          <cell r="AS221">
            <v>41439</v>
          </cell>
          <cell r="AT221" t="str">
            <v>SD Reservado Mantenimiento Periódico FDL USAQUEN Circuito Movilidad  -</v>
          </cell>
          <cell r="AU221">
            <v>0</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v>0</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v>0</v>
          </cell>
          <cell r="AV224" t="str">
            <v>sc</v>
          </cell>
        </row>
        <row r="225">
          <cell r="AP225">
            <v>140965</v>
          </cell>
          <cell r="AQ225">
            <v>1001316</v>
          </cell>
          <cell r="AR225">
            <v>1</v>
          </cell>
          <cell r="AS225">
            <v>41439</v>
          </cell>
          <cell r="AT225" t="str">
            <v>SD Reservado Mantenimiento Periódico FDL USAQUEN Local  -</v>
          </cell>
          <cell r="AU225">
            <v>0</v>
          </cell>
          <cell r="AV225" t="str">
            <v>sc</v>
          </cell>
        </row>
        <row r="226">
          <cell r="AP226">
            <v>141065</v>
          </cell>
          <cell r="AQ226">
            <v>1006135</v>
          </cell>
          <cell r="AR226">
            <v>1</v>
          </cell>
          <cell r="AS226">
            <v>42313</v>
          </cell>
          <cell r="AT226" t="str">
            <v>IDU-69-2008 Terminado Reconstrucción IDU Circuito Movilidad  -</v>
          </cell>
          <cell r="AU226">
            <v>0</v>
          </cell>
          <cell r="AV226" t="str">
            <v>VIABLE</v>
          </cell>
        </row>
        <row r="227">
          <cell r="AP227">
            <v>141066</v>
          </cell>
          <cell r="AQ227">
            <v>1006136</v>
          </cell>
          <cell r="AR227">
            <v>1</v>
          </cell>
          <cell r="AS227">
            <v>42313</v>
          </cell>
          <cell r="AT227" t="str">
            <v>IDU-69-2008 Terminado Reconstrucción IDU Circuito Movilidad  -</v>
          </cell>
          <cell r="AU227">
            <v>0</v>
          </cell>
          <cell r="AV227" t="str">
            <v>VIABLE</v>
          </cell>
        </row>
        <row r="228">
          <cell r="AP228">
            <v>141067</v>
          </cell>
          <cell r="AQ228">
            <v>1006142</v>
          </cell>
          <cell r="AR228">
            <v>1</v>
          </cell>
          <cell r="AS228">
            <v>42313</v>
          </cell>
          <cell r="AT228" t="str">
            <v>IDU-69-2008 Terminado Reconstrucción IDU Circuito Movilidad  -</v>
          </cell>
          <cell r="AU228">
            <v>0</v>
          </cell>
          <cell r="AV228" t="str">
            <v>VIABLE</v>
          </cell>
        </row>
        <row r="229">
          <cell r="AP229">
            <v>141068</v>
          </cell>
          <cell r="AQ229">
            <v>1006138</v>
          </cell>
          <cell r="AR229">
            <v>1</v>
          </cell>
          <cell r="AS229">
            <v>42313</v>
          </cell>
          <cell r="AT229" t="str">
            <v>IDU-69-2008 Terminado Reconstrucción IDU Circuito Movilidad  -</v>
          </cell>
          <cell r="AU229">
            <v>0</v>
          </cell>
          <cell r="AV229" t="str">
            <v>VIABLE</v>
          </cell>
        </row>
        <row r="230">
          <cell r="AP230">
            <v>141236</v>
          </cell>
          <cell r="AQ230">
            <v>1006991</v>
          </cell>
          <cell r="AR230">
            <v>1</v>
          </cell>
          <cell r="AS230">
            <v>42342</v>
          </cell>
          <cell r="AT230" t="str">
            <v>IDU-1300-2014 Contratado Construcción IDU Arterial  -</v>
          </cell>
          <cell r="AU230">
            <v>0</v>
          </cell>
          <cell r="AV230" t="str">
            <v>sc</v>
          </cell>
        </row>
        <row r="231">
          <cell r="AP231">
            <v>141237</v>
          </cell>
          <cell r="AQ231">
            <v>1000950</v>
          </cell>
          <cell r="AR231">
            <v>1</v>
          </cell>
          <cell r="AS231">
            <v>42342</v>
          </cell>
          <cell r="AT231" t="str">
            <v>IDU-1300-2014 Contratado Construcción IDU Arterial  -</v>
          </cell>
          <cell r="AU231">
            <v>0</v>
          </cell>
          <cell r="AV231" t="str">
            <v>sc</v>
          </cell>
        </row>
        <row r="232">
          <cell r="AP232">
            <v>141239</v>
          </cell>
          <cell r="AQ232">
            <v>1000956</v>
          </cell>
          <cell r="AR232">
            <v>1</v>
          </cell>
          <cell r="AS232">
            <v>42342</v>
          </cell>
          <cell r="AT232" t="str">
            <v>IDU-1300-2014 Contratado Construcción IDU Arterial  -</v>
          </cell>
          <cell r="AU232">
            <v>0</v>
          </cell>
          <cell r="AV232" t="str">
            <v>sc</v>
          </cell>
        </row>
        <row r="233">
          <cell r="AP233">
            <v>141240</v>
          </cell>
          <cell r="AQ233">
            <v>1000955</v>
          </cell>
          <cell r="AR233">
            <v>1</v>
          </cell>
          <cell r="AS233">
            <v>42342</v>
          </cell>
          <cell r="AT233" t="str">
            <v>IDU-1300-2014 Contratado Construcción IDU Arterial  -</v>
          </cell>
          <cell r="AU233">
            <v>0</v>
          </cell>
          <cell r="AV233" t="str">
            <v>sc</v>
          </cell>
        </row>
        <row r="234">
          <cell r="AP234">
            <v>141241</v>
          </cell>
          <cell r="AQ234">
            <v>1000953</v>
          </cell>
          <cell r="AR234">
            <v>1</v>
          </cell>
          <cell r="AS234">
            <v>42342</v>
          </cell>
          <cell r="AT234" t="str">
            <v>IDU-1300-2014 Contratado Construcción IDU Arterial  -</v>
          </cell>
          <cell r="AU234">
            <v>0</v>
          </cell>
          <cell r="AV234" t="str">
            <v>sc</v>
          </cell>
        </row>
        <row r="235">
          <cell r="AP235">
            <v>141242</v>
          </cell>
          <cell r="AQ235">
            <v>1000947</v>
          </cell>
          <cell r="AR235">
            <v>1</v>
          </cell>
          <cell r="AS235">
            <v>42342</v>
          </cell>
          <cell r="AT235" t="str">
            <v>IDU-1300-2014 Contratado Construcción IDU Arterial  -</v>
          </cell>
          <cell r="AU235">
            <v>0</v>
          </cell>
          <cell r="AV235" t="str">
            <v>sc</v>
          </cell>
        </row>
        <row r="236">
          <cell r="AP236">
            <v>141243</v>
          </cell>
          <cell r="AQ236">
            <v>1000944</v>
          </cell>
          <cell r="AR236">
            <v>1</v>
          </cell>
          <cell r="AS236">
            <v>42342</v>
          </cell>
          <cell r="AT236" t="str">
            <v>IDU-1300-2014 Contratado Construcción IDU Arterial  -</v>
          </cell>
          <cell r="AU236">
            <v>0</v>
          </cell>
          <cell r="AV236" t="str">
            <v>sc</v>
          </cell>
        </row>
        <row r="237">
          <cell r="AP237">
            <v>141254</v>
          </cell>
          <cell r="AQ237">
            <v>1000650</v>
          </cell>
          <cell r="AR237">
            <v>1</v>
          </cell>
          <cell r="AS237">
            <v>42731</v>
          </cell>
          <cell r="AT237" t="str">
            <v>SD Reservado Mantenimiento Periódico IDU Circuito Movilidad EJECUCION SITP 2016 -</v>
          </cell>
          <cell r="AU237">
            <v>0</v>
          </cell>
          <cell r="AV237" t="str">
            <v>RESERVADO IDU 2016</v>
          </cell>
        </row>
        <row r="238">
          <cell r="AP238">
            <v>141255</v>
          </cell>
          <cell r="AQ238">
            <v>1000647</v>
          </cell>
          <cell r="AR238">
            <v>1</v>
          </cell>
          <cell r="AS238">
            <v>42409</v>
          </cell>
          <cell r="AT238" t="str">
            <v>IDU-1686-2014 Terminado Mantenimiento Periódico IDU Circuito Movilidad  -</v>
          </cell>
          <cell r="AU238">
            <v>0</v>
          </cell>
          <cell r="AV238" t="str">
            <v>VIABLE</v>
          </cell>
        </row>
        <row r="239">
          <cell r="AP239">
            <v>141260</v>
          </cell>
          <cell r="AQ239">
            <v>1000939</v>
          </cell>
          <cell r="AR239">
            <v>1</v>
          </cell>
          <cell r="AS239">
            <v>42342</v>
          </cell>
          <cell r="AT239" t="str">
            <v>IDU-1300-2014 Contratado Construcción IDU Arterial  -</v>
          </cell>
          <cell r="AU239">
            <v>0</v>
          </cell>
          <cell r="AV239" t="str">
            <v>sc</v>
          </cell>
        </row>
        <row r="240">
          <cell r="AP240">
            <v>141263</v>
          </cell>
          <cell r="AQ240">
            <v>1000923</v>
          </cell>
          <cell r="AR240">
            <v>1</v>
          </cell>
          <cell r="AS240">
            <v>42342</v>
          </cell>
          <cell r="AT240" t="str">
            <v>IDU-1300-2014 Contratado Construcción IDU Arterial  -</v>
          </cell>
          <cell r="AU240">
            <v>0</v>
          </cell>
          <cell r="AV240" t="str">
            <v>sc</v>
          </cell>
        </row>
        <row r="241">
          <cell r="AP241">
            <v>141264</v>
          </cell>
          <cell r="AQ241">
            <v>1006715</v>
          </cell>
          <cell r="AR241">
            <v>1</v>
          </cell>
          <cell r="AS241">
            <v>42342</v>
          </cell>
          <cell r="AT241" t="str">
            <v>IDU-1300-2014 Contratado Construcción IDU Arterial  -</v>
          </cell>
          <cell r="AU241">
            <v>0</v>
          </cell>
          <cell r="AV241" t="str">
            <v>sc</v>
          </cell>
        </row>
        <row r="242">
          <cell r="AP242">
            <v>141267</v>
          </cell>
          <cell r="AQ242">
            <v>1000942</v>
          </cell>
          <cell r="AR242">
            <v>1</v>
          </cell>
          <cell r="AS242">
            <v>42342</v>
          </cell>
          <cell r="AT242" t="str">
            <v>IDU-1300-2014 Contratado Construcción IDU Arterial  -</v>
          </cell>
          <cell r="AU242">
            <v>0</v>
          </cell>
          <cell r="AV242" t="str">
            <v>sc</v>
          </cell>
        </row>
        <row r="243">
          <cell r="AP243">
            <v>141269</v>
          </cell>
          <cell r="AQ243">
            <v>1000934</v>
          </cell>
          <cell r="AR243">
            <v>1</v>
          </cell>
          <cell r="AS243">
            <v>42342</v>
          </cell>
          <cell r="AT243" t="str">
            <v>IDU-1300-2014 Contratado Construcción IDU Arterial  -</v>
          </cell>
          <cell r="AU243">
            <v>0</v>
          </cell>
          <cell r="AV243" t="str">
            <v>sc</v>
          </cell>
        </row>
        <row r="244">
          <cell r="AP244">
            <v>141270</v>
          </cell>
          <cell r="AQ244">
            <v>1000922</v>
          </cell>
          <cell r="AR244">
            <v>1</v>
          </cell>
          <cell r="AS244">
            <v>42342</v>
          </cell>
          <cell r="AT244" t="str">
            <v>IDU-1300-2014 Contratado Construcción IDU Arterial  -</v>
          </cell>
          <cell r="AU244">
            <v>0</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v>0</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v>0</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v>0</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v>0</v>
          </cell>
          <cell r="AV258" t="str">
            <v>VIABLE</v>
          </cell>
        </row>
        <row r="259">
          <cell r="AP259">
            <v>141469</v>
          </cell>
          <cell r="AQ259">
            <v>1000142</v>
          </cell>
          <cell r="AR259">
            <v>1</v>
          </cell>
          <cell r="AS259">
            <v>42768</v>
          </cell>
          <cell r="AT259" t="str">
            <v>SD Reservado Acciones de Movilidad UAERMV Circuito Movilidad Salvando Vidas -</v>
          </cell>
          <cell r="AU259">
            <v>0</v>
          </cell>
          <cell r="AV259" t="str">
            <v>VIABLE</v>
          </cell>
        </row>
        <row r="260">
          <cell r="AP260">
            <v>141472</v>
          </cell>
          <cell r="AQ260">
            <v>1000138</v>
          </cell>
          <cell r="AR260">
            <v>1</v>
          </cell>
          <cell r="AS260">
            <v>42768</v>
          </cell>
          <cell r="AT260" t="str">
            <v>SD Reservado Acciones de Movilidad UAERMV Circuito Movilidad Salvando Vidas -</v>
          </cell>
          <cell r="AU260">
            <v>0</v>
          </cell>
          <cell r="AV260" t="str">
            <v>VIABLE</v>
          </cell>
        </row>
        <row r="261">
          <cell r="AP261">
            <v>141475</v>
          </cell>
          <cell r="AQ261">
            <v>1000040</v>
          </cell>
          <cell r="AR261">
            <v>1</v>
          </cell>
          <cell r="AS261">
            <v>42409</v>
          </cell>
          <cell r="AT261" t="str">
            <v>IDU-1686-2014 Terminado Rehabilitación IDU Circuito Movilidad  -</v>
          </cell>
          <cell r="AU261">
            <v>0</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v>0</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v>0</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v>0</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v>0</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v>0</v>
          </cell>
          <cell r="AV266" t="str">
            <v>sc</v>
          </cell>
        </row>
        <row r="267">
          <cell r="AP267">
            <v>471073</v>
          </cell>
          <cell r="AQ267">
            <v>1006223</v>
          </cell>
          <cell r="AR267">
            <v>1</v>
          </cell>
          <cell r="AS267">
            <v>42760</v>
          </cell>
          <cell r="AT267" t="str">
            <v>SD Terminado Parcheo UAERMV Arterial SD Reporte Ejecución diciembre de 2016-</v>
          </cell>
          <cell r="AU267">
            <v>0</v>
          </cell>
          <cell r="AV267" t="str">
            <v>sc</v>
          </cell>
        </row>
        <row r="268">
          <cell r="AP268">
            <v>471076</v>
          </cell>
          <cell r="AQ268">
            <v>1006227</v>
          </cell>
          <cell r="AR268">
            <v>1</v>
          </cell>
          <cell r="AS268">
            <v>42313</v>
          </cell>
          <cell r="AT268" t="str">
            <v>IDU-69-2008 Terminado Acciones de Movilidad IDU Circuito Movilidad  -</v>
          </cell>
          <cell r="AU268">
            <v>0</v>
          </cell>
          <cell r="AV268" t="str">
            <v>BUEN ESTADO</v>
          </cell>
        </row>
        <row r="269">
          <cell r="AP269">
            <v>471083</v>
          </cell>
          <cell r="AQ269">
            <v>1006233</v>
          </cell>
          <cell r="AR269">
            <v>1</v>
          </cell>
          <cell r="AS269">
            <v>42731</v>
          </cell>
          <cell r="AT269" t="str">
            <v>SD Reservado Mantenimiento Rutinario IDU Circuito Movilidad EJECUCION SITP 2016 -</v>
          </cell>
          <cell r="AU269">
            <v>0</v>
          </cell>
          <cell r="AV269" t="str">
            <v>RESERVADO IDU 2016</v>
          </cell>
        </row>
        <row r="270">
          <cell r="AP270">
            <v>471086</v>
          </cell>
          <cell r="AQ270">
            <v>1006236</v>
          </cell>
          <cell r="AR270">
            <v>1</v>
          </cell>
          <cell r="AS270">
            <v>42409</v>
          </cell>
          <cell r="AT270" t="str">
            <v>IDU-1686-2014 Terminado Mantenimiento Rutinario IDU Circuito Movilidad  -</v>
          </cell>
          <cell r="AU270">
            <v>0</v>
          </cell>
          <cell r="AV270" t="str">
            <v>IDU-1686-2014</v>
          </cell>
        </row>
        <row r="271">
          <cell r="AP271">
            <v>473995</v>
          </cell>
          <cell r="AQ271">
            <v>1001075</v>
          </cell>
          <cell r="AR271">
            <v>1</v>
          </cell>
          <cell r="AS271">
            <v>41912</v>
          </cell>
          <cell r="AT271" t="str">
            <v>CONV-IDU-009-2011 Terminado Rehabilitación UAERMV Circuito Movilidad  -</v>
          </cell>
          <cell r="AU271">
            <v>0</v>
          </cell>
          <cell r="AV271" t="str">
            <v>sc</v>
          </cell>
        </row>
        <row r="272">
          <cell r="AP272">
            <v>474177</v>
          </cell>
          <cell r="AQ272">
            <v>1002557</v>
          </cell>
          <cell r="AR272">
            <v>1</v>
          </cell>
          <cell r="AS272">
            <v>42524</v>
          </cell>
          <cell r="AT272" t="str">
            <v>IDU-1806-2015 Contratado Conservacion IDU Arterial BRIGADA DE REACCION VIAL FASE I -</v>
          </cell>
          <cell r="AU272">
            <v>0</v>
          </cell>
          <cell r="AV272" t="str">
            <v>sc</v>
          </cell>
        </row>
        <row r="273">
          <cell r="AP273">
            <v>474188</v>
          </cell>
          <cell r="AQ273">
            <v>1002599</v>
          </cell>
          <cell r="AR273">
            <v>1</v>
          </cell>
          <cell r="AS273">
            <v>42524</v>
          </cell>
          <cell r="AT273" t="str">
            <v>IDU-1806-2015 Contratado Conservacion IDU Arterial BRIGADA DE REACCION VIAL FASE I -</v>
          </cell>
          <cell r="AU273">
            <v>0</v>
          </cell>
          <cell r="AV273" t="str">
            <v>sc</v>
          </cell>
        </row>
        <row r="274">
          <cell r="AP274">
            <v>502356</v>
          </cell>
          <cell r="AQ274">
            <v>1005717</v>
          </cell>
          <cell r="AR274">
            <v>1</v>
          </cell>
          <cell r="AS274">
            <v>42524</v>
          </cell>
          <cell r="AT274" t="str">
            <v>IDU-1806-2015 Contratado Conservacion IDU Arterial BRIGADA DE REACCION VIAL FASE I -</v>
          </cell>
          <cell r="AU274">
            <v>0</v>
          </cell>
          <cell r="AV274" t="str">
            <v>sc</v>
          </cell>
        </row>
        <row r="275">
          <cell r="AP275">
            <v>502358</v>
          </cell>
          <cell r="AQ275">
            <v>1005717</v>
          </cell>
          <cell r="AR275">
            <v>1</v>
          </cell>
          <cell r="AS275">
            <v>42760</v>
          </cell>
          <cell r="AT275" t="str">
            <v>SD Terminado Parcheo UAERMV Arterial SD Reporte Ejecución diciembre de 2016-</v>
          </cell>
          <cell r="AU275">
            <v>0</v>
          </cell>
          <cell r="AV275" t="str">
            <v>sc</v>
          </cell>
        </row>
        <row r="276">
          <cell r="AP276">
            <v>502360</v>
          </cell>
          <cell r="AQ276">
            <v>1005717</v>
          </cell>
          <cell r="AR276">
            <v>1</v>
          </cell>
          <cell r="AS276">
            <v>42524</v>
          </cell>
          <cell r="AT276" t="str">
            <v>IDU-1806-2015 Contratado Conservacion IDU Arterial BRIGADA DE REACCION VIAL FASE I -</v>
          </cell>
          <cell r="AU276">
            <v>0</v>
          </cell>
          <cell r="AV276" t="str">
            <v>sc</v>
          </cell>
        </row>
        <row r="277">
          <cell r="AP277">
            <v>502362</v>
          </cell>
          <cell r="AQ277">
            <v>1005717</v>
          </cell>
          <cell r="AR277">
            <v>1</v>
          </cell>
          <cell r="AS277">
            <v>42760</v>
          </cell>
          <cell r="AT277" t="str">
            <v>SD Terminado Parcheo UAERMV Arterial SD Reporte Ejecución diciembre de 2016-</v>
          </cell>
          <cell r="AU277">
            <v>0</v>
          </cell>
          <cell r="AV277" t="str">
            <v>sc</v>
          </cell>
        </row>
        <row r="278">
          <cell r="AP278">
            <v>502364</v>
          </cell>
          <cell r="AQ278">
            <v>1005717</v>
          </cell>
          <cell r="AR278">
            <v>1</v>
          </cell>
          <cell r="AS278">
            <v>42524</v>
          </cell>
          <cell r="AT278" t="str">
            <v>IDU-1806-2015 Contratado Conservacion IDU Arterial BRIGADA DE REACCION VIAL FASE I -</v>
          </cell>
          <cell r="AU278">
            <v>0</v>
          </cell>
          <cell r="AV278" t="str">
            <v>sc</v>
          </cell>
        </row>
        <row r="279">
          <cell r="AP279">
            <v>502367</v>
          </cell>
          <cell r="AQ279">
            <v>1004705</v>
          </cell>
          <cell r="AR279">
            <v>1</v>
          </cell>
          <cell r="AS279">
            <v>42524</v>
          </cell>
          <cell r="AT279" t="str">
            <v>IDU-1806-2015 Contratado Conservacion IDU Arterial BRIGADA DE REACCION VIAL FASE I -</v>
          </cell>
          <cell r="AU279">
            <v>0</v>
          </cell>
          <cell r="AV279" t="str">
            <v>sc</v>
          </cell>
        </row>
        <row r="280">
          <cell r="AP280">
            <v>502369</v>
          </cell>
          <cell r="AQ280">
            <v>1004705</v>
          </cell>
          <cell r="AR280">
            <v>1</v>
          </cell>
          <cell r="AS280">
            <v>42524</v>
          </cell>
          <cell r="AT280" t="str">
            <v>IDU-1806-2015 Contratado Conservacion IDU Arterial BRIGADA DE REACCION VIAL FASE I -</v>
          </cell>
          <cell r="AU280">
            <v>0</v>
          </cell>
          <cell r="AV280" t="str">
            <v>sc</v>
          </cell>
        </row>
        <row r="281">
          <cell r="AP281">
            <v>502372</v>
          </cell>
          <cell r="AQ281">
            <v>1004856</v>
          </cell>
          <cell r="AR281">
            <v>1</v>
          </cell>
          <cell r="AS281">
            <v>42524</v>
          </cell>
          <cell r="AT281" t="str">
            <v>IDU-1806-2015 Contratado Conservacion IDU Arterial BRIGADA DE REACCION VIAL FASE I -</v>
          </cell>
          <cell r="AU281">
            <v>0</v>
          </cell>
          <cell r="AV281" t="str">
            <v>sc</v>
          </cell>
        </row>
        <row r="282">
          <cell r="AP282">
            <v>502374</v>
          </cell>
          <cell r="AQ282">
            <v>1004856</v>
          </cell>
          <cell r="AR282">
            <v>1</v>
          </cell>
          <cell r="AS282">
            <v>42524</v>
          </cell>
          <cell r="AT282" t="str">
            <v>IDU-1806-2015 Contratado Conservacion IDU Arterial BRIGADA DE REACCION VIAL FASE I -</v>
          </cell>
          <cell r="AU282">
            <v>0</v>
          </cell>
          <cell r="AV282" t="str">
            <v>sc</v>
          </cell>
        </row>
        <row r="283">
          <cell r="AP283">
            <v>502377</v>
          </cell>
          <cell r="AQ283">
            <v>1004742</v>
          </cell>
          <cell r="AR283">
            <v>1</v>
          </cell>
          <cell r="AS283">
            <v>42524</v>
          </cell>
          <cell r="AT283" t="str">
            <v>IDU-1806-2015 Contratado Conservacion IDU Arterial BRIGADA DE REACCION VIAL FASE I -</v>
          </cell>
          <cell r="AU283">
            <v>0</v>
          </cell>
          <cell r="AV283" t="str">
            <v>sc</v>
          </cell>
        </row>
        <row r="284">
          <cell r="AP284">
            <v>502379</v>
          </cell>
          <cell r="AQ284">
            <v>1004742</v>
          </cell>
          <cell r="AR284">
            <v>1</v>
          </cell>
          <cell r="AS284">
            <v>42524</v>
          </cell>
          <cell r="AT284" t="str">
            <v>IDU-1806-2015 Contratado Conservacion IDU Arterial BRIGADA DE REACCION VIAL FASE I -</v>
          </cell>
          <cell r="AU284">
            <v>0</v>
          </cell>
          <cell r="AV284" t="str">
            <v>sc</v>
          </cell>
        </row>
        <row r="285">
          <cell r="AP285">
            <v>502618</v>
          </cell>
          <cell r="AQ285">
            <v>1002840</v>
          </cell>
          <cell r="AR285">
            <v>1</v>
          </cell>
          <cell r="AS285">
            <v>42524</v>
          </cell>
          <cell r="AT285" t="str">
            <v>IDU-1806-2015 Contratado Conservacion IDU Arterial BRIGADA DE REACCION VIAL FASE I -</v>
          </cell>
          <cell r="AU285">
            <v>0</v>
          </cell>
          <cell r="AV285" t="str">
            <v>sc</v>
          </cell>
        </row>
        <row r="286">
          <cell r="AP286">
            <v>502620</v>
          </cell>
          <cell r="AQ286">
            <v>1002840</v>
          </cell>
          <cell r="AR286">
            <v>1</v>
          </cell>
          <cell r="AS286">
            <v>42524</v>
          </cell>
          <cell r="AT286" t="str">
            <v>IDU-1806-2015 Contratado Conservacion IDU Arterial BRIGADA DE REACCION VIAL FASE I -</v>
          </cell>
          <cell r="AU286">
            <v>0</v>
          </cell>
          <cell r="AV286" t="str">
            <v>sc</v>
          </cell>
        </row>
        <row r="287">
          <cell r="AP287">
            <v>502628</v>
          </cell>
          <cell r="AQ287">
            <v>1001518</v>
          </cell>
          <cell r="AR287">
            <v>1</v>
          </cell>
          <cell r="AS287">
            <v>42524</v>
          </cell>
          <cell r="AT287" t="str">
            <v>IDU-1806-2015 Contratado Conservacion IDU Arterial BRIGADA DE REACCION VIAL FASE I -</v>
          </cell>
          <cell r="AU287">
            <v>0</v>
          </cell>
          <cell r="AV287" t="str">
            <v>sc</v>
          </cell>
        </row>
        <row r="288">
          <cell r="AP288">
            <v>502630</v>
          </cell>
          <cell r="AQ288">
            <v>1001518</v>
          </cell>
          <cell r="AR288">
            <v>1</v>
          </cell>
          <cell r="AS288">
            <v>42524</v>
          </cell>
          <cell r="AT288" t="str">
            <v>IDU-1806-2015 Contratado Conservacion IDU Arterial BRIGADA DE REACCION VIAL FASE I -</v>
          </cell>
          <cell r="AU288">
            <v>0</v>
          </cell>
          <cell r="AV288" t="str">
            <v>sc</v>
          </cell>
        </row>
        <row r="289">
          <cell r="AP289">
            <v>502633</v>
          </cell>
          <cell r="AQ289">
            <v>1001643</v>
          </cell>
          <cell r="AR289">
            <v>1</v>
          </cell>
          <cell r="AS289">
            <v>42524</v>
          </cell>
          <cell r="AT289" t="str">
            <v>IDU-1806-2015 Contratado Conservacion IDU Arterial BRIGADA DE REACCION VIAL FASE I -</v>
          </cell>
          <cell r="AU289">
            <v>0</v>
          </cell>
          <cell r="AV289" t="str">
            <v>sc</v>
          </cell>
        </row>
        <row r="290">
          <cell r="AP290">
            <v>502635</v>
          </cell>
          <cell r="AQ290">
            <v>1001643</v>
          </cell>
          <cell r="AR290">
            <v>1</v>
          </cell>
          <cell r="AS290">
            <v>42524</v>
          </cell>
          <cell r="AT290" t="str">
            <v>IDU-1806-2015 Contratado Conservacion IDU Arterial BRIGADA DE REACCION VIAL FASE I -</v>
          </cell>
          <cell r="AU290">
            <v>0</v>
          </cell>
          <cell r="AV290" t="str">
            <v>sc</v>
          </cell>
        </row>
        <row r="291">
          <cell r="AP291">
            <v>502638</v>
          </cell>
          <cell r="AQ291">
            <v>1001872</v>
          </cell>
          <cell r="AR291">
            <v>1</v>
          </cell>
          <cell r="AS291">
            <v>42524</v>
          </cell>
          <cell r="AT291" t="str">
            <v>IDU-1806-2015 Contratado Conservacion IDU Arterial BRIGADA DE REACCION VIAL FASE I -</v>
          </cell>
          <cell r="AU291">
            <v>0</v>
          </cell>
          <cell r="AV291" t="str">
            <v>sc</v>
          </cell>
        </row>
        <row r="292">
          <cell r="AP292">
            <v>502640</v>
          </cell>
          <cell r="AQ292">
            <v>1001872</v>
          </cell>
          <cell r="AR292">
            <v>1</v>
          </cell>
          <cell r="AS292">
            <v>42524</v>
          </cell>
          <cell r="AT292" t="str">
            <v>IDU-1806-2015 Contratado Conservacion IDU Arterial BRIGADA DE REACCION VIAL FASE I -</v>
          </cell>
          <cell r="AU292">
            <v>0</v>
          </cell>
          <cell r="AV292" t="str">
            <v>sc</v>
          </cell>
        </row>
        <row r="293">
          <cell r="AP293">
            <v>502648</v>
          </cell>
          <cell r="AQ293">
            <v>1002171</v>
          </cell>
          <cell r="AR293">
            <v>1</v>
          </cell>
          <cell r="AS293">
            <v>42524</v>
          </cell>
          <cell r="AT293" t="str">
            <v>IDU-1806-2015 Contratado Conservacion IDU Arterial BRIGADA DE REACCION VIAL FASE I -</v>
          </cell>
          <cell r="AU293">
            <v>0</v>
          </cell>
          <cell r="AV293" t="str">
            <v>sc</v>
          </cell>
        </row>
        <row r="294">
          <cell r="AP294">
            <v>502650</v>
          </cell>
          <cell r="AQ294">
            <v>1002171</v>
          </cell>
          <cell r="AR294">
            <v>1</v>
          </cell>
          <cell r="AS294">
            <v>42524</v>
          </cell>
          <cell r="AT294" t="str">
            <v>IDU-1806-2015 Contratado Conservacion IDU Arterial BRIGADA DE REACCION VIAL FASE I -</v>
          </cell>
          <cell r="AU294">
            <v>0</v>
          </cell>
          <cell r="AV294" t="str">
            <v>sc</v>
          </cell>
        </row>
        <row r="295">
          <cell r="AP295">
            <v>502653</v>
          </cell>
          <cell r="AQ295">
            <v>1002207</v>
          </cell>
          <cell r="AR295">
            <v>1</v>
          </cell>
          <cell r="AS295">
            <v>42524</v>
          </cell>
          <cell r="AT295" t="str">
            <v>IDU-1806-2015 Contratado Conservacion IDU Arterial BRIGADA DE REACCION VIAL FASE I -</v>
          </cell>
          <cell r="AU295">
            <v>0</v>
          </cell>
          <cell r="AV295" t="str">
            <v>sc</v>
          </cell>
        </row>
        <row r="296">
          <cell r="AP296">
            <v>502655</v>
          </cell>
          <cell r="AQ296">
            <v>1002207</v>
          </cell>
          <cell r="AR296">
            <v>1</v>
          </cell>
          <cell r="AS296">
            <v>42524</v>
          </cell>
          <cell r="AT296" t="str">
            <v>IDU-1806-2015 Contratado Conservacion IDU Arterial BRIGADA DE REACCION VIAL FASE I -</v>
          </cell>
          <cell r="AU296">
            <v>0</v>
          </cell>
          <cell r="AV296" t="str">
            <v>sc</v>
          </cell>
        </row>
        <row r="297">
          <cell r="AP297">
            <v>502658</v>
          </cell>
          <cell r="AQ297">
            <v>1002246</v>
          </cell>
          <cell r="AR297">
            <v>1</v>
          </cell>
          <cell r="AS297">
            <v>42524</v>
          </cell>
          <cell r="AT297" t="str">
            <v>IDU-1806-2015 Contratado Conservacion IDU Arterial BRIGADA DE REACCION VIAL FASE I -</v>
          </cell>
          <cell r="AU297">
            <v>0</v>
          </cell>
          <cell r="AV297" t="str">
            <v>sc</v>
          </cell>
        </row>
        <row r="298">
          <cell r="AP298">
            <v>502660</v>
          </cell>
          <cell r="AQ298">
            <v>1002246</v>
          </cell>
          <cell r="AR298">
            <v>1</v>
          </cell>
          <cell r="AS298">
            <v>42524</v>
          </cell>
          <cell r="AT298" t="str">
            <v>IDU-1806-2015 Contratado Conservacion IDU Arterial BRIGADA DE REACCION VIAL FASE I -</v>
          </cell>
          <cell r="AU298">
            <v>0</v>
          </cell>
          <cell r="AV298" t="str">
            <v>sc</v>
          </cell>
        </row>
        <row r="299">
          <cell r="AP299">
            <v>502663</v>
          </cell>
          <cell r="AQ299">
            <v>1002347</v>
          </cell>
          <cell r="AR299">
            <v>1</v>
          </cell>
          <cell r="AS299">
            <v>42524</v>
          </cell>
          <cell r="AT299" t="str">
            <v>IDU-1806-2015 Contratado Conservacion IDU Arterial BRIGADA DE REACCION VIAL FASE I -</v>
          </cell>
          <cell r="AU299">
            <v>0</v>
          </cell>
          <cell r="AV299" t="str">
            <v>sc</v>
          </cell>
        </row>
        <row r="300">
          <cell r="AP300">
            <v>502665</v>
          </cell>
          <cell r="AQ300">
            <v>1002347</v>
          </cell>
          <cell r="AR300">
            <v>1</v>
          </cell>
          <cell r="AS300">
            <v>42524</v>
          </cell>
          <cell r="AT300" t="str">
            <v>IDU-1806-2015 Contratado Conservacion IDU Arterial BRIGADA DE REACCION VIAL FASE I -</v>
          </cell>
          <cell r="AU300">
            <v>0</v>
          </cell>
          <cell r="AV300" t="str">
            <v>sc</v>
          </cell>
        </row>
        <row r="301">
          <cell r="AP301">
            <v>502668</v>
          </cell>
          <cell r="AQ301">
            <v>1002277</v>
          </cell>
          <cell r="AR301">
            <v>1</v>
          </cell>
          <cell r="AS301">
            <v>42524</v>
          </cell>
          <cell r="AT301" t="str">
            <v>IDU-1806-2015 Contratado Conservacion IDU Arterial BRIGADA DE REACCION VIAL FASE I -</v>
          </cell>
          <cell r="AU301">
            <v>0</v>
          </cell>
          <cell r="AV301" t="str">
            <v>sc</v>
          </cell>
        </row>
        <row r="302">
          <cell r="AP302">
            <v>502670</v>
          </cell>
          <cell r="AQ302">
            <v>1002277</v>
          </cell>
          <cell r="AR302">
            <v>1</v>
          </cell>
          <cell r="AS302">
            <v>42524</v>
          </cell>
          <cell r="AT302" t="str">
            <v>IDU-1806-2015 Contratado Conservacion IDU Arterial BRIGADA DE REACCION VIAL FASE I -</v>
          </cell>
          <cell r="AU302">
            <v>0</v>
          </cell>
          <cell r="AV302" t="str">
            <v>sc</v>
          </cell>
        </row>
        <row r="303">
          <cell r="AP303">
            <v>502845</v>
          </cell>
          <cell r="AQ303">
            <v>1003466</v>
          </cell>
          <cell r="AR303">
            <v>1</v>
          </cell>
          <cell r="AS303">
            <v>42524</v>
          </cell>
          <cell r="AT303" t="str">
            <v>IDU-1806-2015 Contratado Conservacion IDU Arterial BRIGADA DE REACCION VIAL FASE I -</v>
          </cell>
          <cell r="AU303">
            <v>0</v>
          </cell>
          <cell r="AV303" t="str">
            <v>sc</v>
          </cell>
        </row>
        <row r="304">
          <cell r="AP304">
            <v>502847</v>
          </cell>
          <cell r="AQ304">
            <v>1003466</v>
          </cell>
          <cell r="AR304">
            <v>1</v>
          </cell>
          <cell r="AS304">
            <v>42524</v>
          </cell>
          <cell r="AT304" t="str">
            <v>IDU-1806-2015 Contratado Conservacion IDU Arterial BRIGADA DE REACCION VIAL FASE I -</v>
          </cell>
          <cell r="AU304">
            <v>0</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v>0</v>
          </cell>
          <cell r="AV305" t="str">
            <v>sc</v>
          </cell>
        </row>
        <row r="306">
          <cell r="AP306">
            <v>502852</v>
          </cell>
          <cell r="AQ306">
            <v>1006338</v>
          </cell>
          <cell r="AR306">
            <v>1</v>
          </cell>
          <cell r="AS306">
            <v>42524</v>
          </cell>
          <cell r="AT306" t="str">
            <v>IDU-1806-2015 Contratado Conservacion IDU Arterial BRIGADA DE REACCION VIAL FASE I -</v>
          </cell>
          <cell r="AU306">
            <v>0</v>
          </cell>
          <cell r="AV306" t="str">
            <v>sc</v>
          </cell>
        </row>
        <row r="307">
          <cell r="AP307">
            <v>502855</v>
          </cell>
          <cell r="AQ307">
            <v>1003690</v>
          </cell>
          <cell r="AR307">
            <v>1</v>
          </cell>
          <cell r="AS307">
            <v>42524</v>
          </cell>
          <cell r="AT307" t="str">
            <v>IDU-1806-2015 Contratado Conservacion IDU Arterial BRIGADA DE REACCION VIAL FASE I -</v>
          </cell>
          <cell r="AU307">
            <v>0</v>
          </cell>
          <cell r="AV307" t="str">
            <v>sc</v>
          </cell>
        </row>
        <row r="308">
          <cell r="AP308">
            <v>502857</v>
          </cell>
          <cell r="AQ308">
            <v>1003690</v>
          </cell>
          <cell r="AR308">
            <v>1</v>
          </cell>
          <cell r="AS308">
            <v>42524</v>
          </cell>
          <cell r="AT308" t="str">
            <v>IDU-1806-2015 Contratado Conservacion IDU Arterial BRIGADA DE REACCION VIAL FASE I -</v>
          </cell>
          <cell r="AU308">
            <v>0</v>
          </cell>
          <cell r="AV308" t="str">
            <v>sc</v>
          </cell>
        </row>
        <row r="309">
          <cell r="AP309">
            <v>502860</v>
          </cell>
          <cell r="AQ309">
            <v>1003533</v>
          </cell>
          <cell r="AR309">
            <v>1</v>
          </cell>
          <cell r="AS309">
            <v>42524</v>
          </cell>
          <cell r="AT309" t="str">
            <v>IDU-1806-2015 Contratado Conservacion IDU Arterial BRIGADA DE REACCION VIAL FASE I -</v>
          </cell>
          <cell r="AU309">
            <v>0</v>
          </cell>
          <cell r="AV309" t="str">
            <v>sc</v>
          </cell>
        </row>
        <row r="310">
          <cell r="AP310">
            <v>502862</v>
          </cell>
          <cell r="AQ310">
            <v>1003533</v>
          </cell>
          <cell r="AR310">
            <v>1</v>
          </cell>
          <cell r="AS310">
            <v>42524</v>
          </cell>
          <cell r="AT310" t="str">
            <v>IDU-1806-2015 Contratado Conservacion IDU Arterial BRIGADA DE REACCION VIAL FASE I -</v>
          </cell>
          <cell r="AU310">
            <v>0</v>
          </cell>
          <cell r="AV310" t="str">
            <v>sc</v>
          </cell>
        </row>
        <row r="311">
          <cell r="AP311">
            <v>502865</v>
          </cell>
          <cell r="AQ311">
            <v>1002897</v>
          </cell>
          <cell r="AR311">
            <v>1</v>
          </cell>
          <cell r="AS311">
            <v>42524</v>
          </cell>
          <cell r="AT311" t="str">
            <v>IDU-1806-2015 Contratado Conservacion IDU Arterial BRIGADA DE REACCION VIAL FASE I -</v>
          </cell>
          <cell r="AU311">
            <v>0</v>
          </cell>
          <cell r="AV311" t="str">
            <v>sc</v>
          </cell>
        </row>
        <row r="312">
          <cell r="AP312">
            <v>502867</v>
          </cell>
          <cell r="AQ312">
            <v>1002897</v>
          </cell>
          <cell r="AR312">
            <v>1</v>
          </cell>
          <cell r="AS312">
            <v>42524</v>
          </cell>
          <cell r="AT312" t="str">
            <v>IDU-1806-2015 Contratado Conservacion IDU Arterial BRIGADA DE REACCION VIAL FASE I -</v>
          </cell>
          <cell r="AU312">
            <v>0</v>
          </cell>
          <cell r="AV312" t="str">
            <v>sc</v>
          </cell>
        </row>
        <row r="313">
          <cell r="AP313">
            <v>502870</v>
          </cell>
          <cell r="AQ313">
            <v>1003390</v>
          </cell>
          <cell r="AR313">
            <v>1</v>
          </cell>
          <cell r="AS313">
            <v>42524</v>
          </cell>
          <cell r="AT313" t="str">
            <v>IDU-1806-2015 Contratado Conservacion IDU Arterial BRIGADA DE REACCION VIAL FASE I -</v>
          </cell>
          <cell r="AU313">
            <v>0</v>
          </cell>
          <cell r="AV313" t="str">
            <v>sc</v>
          </cell>
        </row>
        <row r="314">
          <cell r="AP314">
            <v>502872</v>
          </cell>
          <cell r="AQ314">
            <v>1003390</v>
          </cell>
          <cell r="AR314">
            <v>1</v>
          </cell>
          <cell r="AS314">
            <v>42524</v>
          </cell>
          <cell r="AT314" t="str">
            <v>IDU-1806-2015 Contratado Conservacion IDU Arterial BRIGADA DE REACCION VIAL FASE I -</v>
          </cell>
          <cell r="AU314">
            <v>0</v>
          </cell>
          <cell r="AV314" t="str">
            <v>sc</v>
          </cell>
        </row>
        <row r="315">
          <cell r="AP315">
            <v>502875</v>
          </cell>
          <cell r="AQ315">
            <v>1003321</v>
          </cell>
          <cell r="AR315">
            <v>1</v>
          </cell>
          <cell r="AS315">
            <v>42524</v>
          </cell>
          <cell r="AT315" t="str">
            <v>IDU-1806-2015 Contratado Conservacion IDU Arterial BRIGADA DE REACCION VIAL FASE I -</v>
          </cell>
          <cell r="AU315">
            <v>0</v>
          </cell>
          <cell r="AV315" t="str">
            <v>sc</v>
          </cell>
        </row>
        <row r="316">
          <cell r="AP316">
            <v>502877</v>
          </cell>
          <cell r="AQ316">
            <v>1003321</v>
          </cell>
          <cell r="AR316">
            <v>1</v>
          </cell>
          <cell r="AS316">
            <v>42524</v>
          </cell>
          <cell r="AT316" t="str">
            <v>IDU-1806-2015 Contratado Conservacion IDU Arterial BRIGADA DE REACCION VIAL FASE I -</v>
          </cell>
          <cell r="AU316">
            <v>0</v>
          </cell>
          <cell r="AV316" t="str">
            <v>sc</v>
          </cell>
        </row>
        <row r="317">
          <cell r="AP317">
            <v>502880</v>
          </cell>
          <cell r="AQ317">
            <v>1003257</v>
          </cell>
          <cell r="AR317">
            <v>1</v>
          </cell>
          <cell r="AS317">
            <v>42524</v>
          </cell>
          <cell r="AT317" t="str">
            <v>IDU-1806-2015 Contratado Conservacion IDU Arterial BRIGADA DE REACCION VIAL FASE I -</v>
          </cell>
          <cell r="AU317">
            <v>0</v>
          </cell>
          <cell r="AV317" t="str">
            <v>sc</v>
          </cell>
        </row>
        <row r="318">
          <cell r="AP318">
            <v>502882</v>
          </cell>
          <cell r="AQ318">
            <v>1003257</v>
          </cell>
          <cell r="AR318">
            <v>1</v>
          </cell>
          <cell r="AS318">
            <v>42524</v>
          </cell>
          <cell r="AT318" t="str">
            <v>IDU-1806-2015 Contratado Conservacion IDU Arterial BRIGADA DE REACCION VIAL FASE I -</v>
          </cell>
          <cell r="AU318">
            <v>0</v>
          </cell>
          <cell r="AV318" t="str">
            <v>sc</v>
          </cell>
        </row>
        <row r="319">
          <cell r="AP319">
            <v>502885</v>
          </cell>
          <cell r="AQ319">
            <v>1003049</v>
          </cell>
          <cell r="AR319">
            <v>1</v>
          </cell>
          <cell r="AS319">
            <v>42524</v>
          </cell>
          <cell r="AT319" t="str">
            <v>IDU-1806-2015 Contratado Conservacion IDU Arterial BRIGADA DE REACCION VIAL FASE I -</v>
          </cell>
          <cell r="AU319">
            <v>0</v>
          </cell>
          <cell r="AV319" t="str">
            <v>sc</v>
          </cell>
        </row>
        <row r="320">
          <cell r="AP320">
            <v>502887</v>
          </cell>
          <cell r="AQ320">
            <v>1003049</v>
          </cell>
          <cell r="AR320">
            <v>1</v>
          </cell>
          <cell r="AS320">
            <v>42524</v>
          </cell>
          <cell r="AT320" t="str">
            <v>IDU-1806-2015 Contratado Conservacion IDU Arterial BRIGADA DE REACCION VIAL FASE I -</v>
          </cell>
          <cell r="AU320">
            <v>0</v>
          </cell>
          <cell r="AV320" t="str">
            <v>sc</v>
          </cell>
        </row>
        <row r="321">
          <cell r="AP321">
            <v>502890</v>
          </cell>
          <cell r="AQ321">
            <v>1003170</v>
          </cell>
          <cell r="AR321">
            <v>1</v>
          </cell>
          <cell r="AS321">
            <v>42524</v>
          </cell>
          <cell r="AT321" t="str">
            <v>IDU-1806-2015 Contratado Conservacion IDU Arterial BRIGADA DE REACCION VIAL FASE I -</v>
          </cell>
          <cell r="AU321">
            <v>0</v>
          </cell>
          <cell r="AV321" t="str">
            <v>sc</v>
          </cell>
        </row>
        <row r="322">
          <cell r="AP322">
            <v>502892</v>
          </cell>
          <cell r="AQ322">
            <v>1003170</v>
          </cell>
          <cell r="AR322">
            <v>1</v>
          </cell>
          <cell r="AS322">
            <v>42524</v>
          </cell>
          <cell r="AT322" t="str">
            <v>IDU-1806-2015 Contratado Conservacion IDU Arterial BRIGADA DE REACCION VIAL FASE I -</v>
          </cell>
          <cell r="AU322">
            <v>0</v>
          </cell>
          <cell r="AV322" t="str">
            <v>sc</v>
          </cell>
        </row>
        <row r="323">
          <cell r="AP323">
            <v>502895</v>
          </cell>
          <cell r="AQ323">
            <v>1000001</v>
          </cell>
          <cell r="AR323">
            <v>1</v>
          </cell>
          <cell r="AS323">
            <v>42534</v>
          </cell>
          <cell r="AT323" t="str">
            <v>IDU-1806-2015 Terminado Acciones de Movilidad IDU Arterial BRIGADA FASE I - MVA NO TRONCAL Y SITP -</v>
          </cell>
          <cell r="AU323">
            <v>0</v>
          </cell>
          <cell r="AV323" t="str">
            <v>sc</v>
          </cell>
        </row>
        <row r="324">
          <cell r="AP324">
            <v>502898</v>
          </cell>
          <cell r="AQ324">
            <v>1000003</v>
          </cell>
          <cell r="AR324">
            <v>1</v>
          </cell>
          <cell r="AS324">
            <v>42524</v>
          </cell>
          <cell r="AT324" t="str">
            <v>IDU-1806-2015 Contratado Conservacion IDU Arterial BRIGADA DE REACCION VIAL FASE I -</v>
          </cell>
          <cell r="AU324">
            <v>0</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v>0</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v>0</v>
          </cell>
          <cell r="AV340" t="str">
            <v>sc</v>
          </cell>
        </row>
        <row r="341">
          <cell r="AP341">
            <v>503446</v>
          </cell>
          <cell r="AQ341">
            <v>1006368</v>
          </cell>
          <cell r="AR341">
            <v>1</v>
          </cell>
          <cell r="AS341">
            <v>42723</v>
          </cell>
          <cell r="AT341" t="str">
            <v>SD Terminado Mantenimiento Periódico UAERMV Arterial SD -</v>
          </cell>
          <cell r="AU341">
            <v>0</v>
          </cell>
          <cell r="AV341" t="str">
            <v>sc</v>
          </cell>
        </row>
        <row r="342">
          <cell r="AP342">
            <v>503448</v>
          </cell>
          <cell r="AQ342">
            <v>1006368</v>
          </cell>
          <cell r="AR342">
            <v>1</v>
          </cell>
          <cell r="AS342">
            <v>42723</v>
          </cell>
          <cell r="AT342" t="str">
            <v>SD Terminado Mantenimiento Periódico UAERMV Arterial SD -</v>
          </cell>
          <cell r="AU342">
            <v>0</v>
          </cell>
          <cell r="AV342" t="str">
            <v>sc</v>
          </cell>
        </row>
        <row r="343">
          <cell r="AP343">
            <v>503456</v>
          </cell>
          <cell r="AQ343">
            <v>1005649</v>
          </cell>
          <cell r="AR343">
            <v>1</v>
          </cell>
          <cell r="AS343">
            <v>42313</v>
          </cell>
          <cell r="AT343" t="str">
            <v>IDU-49-2012 Terminado Acciones de Movilidad IDU Arterial  -</v>
          </cell>
          <cell r="AU343">
            <v>0</v>
          </cell>
          <cell r="AV343" t="str">
            <v>sc</v>
          </cell>
        </row>
        <row r="344">
          <cell r="AP344">
            <v>503463</v>
          </cell>
          <cell r="AQ344">
            <v>1005573</v>
          </cell>
          <cell r="AR344">
            <v>1</v>
          </cell>
          <cell r="AS344">
            <v>42313</v>
          </cell>
          <cell r="AT344" t="str">
            <v>IDU-49-2012 Terminado Mantenimiento Periódico IDU Arterial  -</v>
          </cell>
          <cell r="AU344">
            <v>0</v>
          </cell>
          <cell r="AV344" t="str">
            <v>sc</v>
          </cell>
        </row>
        <row r="345">
          <cell r="AP345">
            <v>503471</v>
          </cell>
          <cell r="AQ345">
            <v>1005662</v>
          </cell>
          <cell r="AR345">
            <v>1</v>
          </cell>
          <cell r="AS345">
            <v>42723</v>
          </cell>
          <cell r="AT345" t="str">
            <v>SD Terminado Mantenimiento Periódico UAERMV Arterial SD -</v>
          </cell>
          <cell r="AU345">
            <v>0</v>
          </cell>
          <cell r="AV345" t="str">
            <v>sc</v>
          </cell>
        </row>
        <row r="346">
          <cell r="AP346">
            <v>503473</v>
          </cell>
          <cell r="AQ346">
            <v>1005662</v>
          </cell>
          <cell r="AR346">
            <v>1</v>
          </cell>
          <cell r="AS346">
            <v>42313</v>
          </cell>
          <cell r="AT346" t="str">
            <v>IDU-49-2012 Terminado Mantenimiento Periódico IDU Arterial  -</v>
          </cell>
          <cell r="AU346">
            <v>0</v>
          </cell>
          <cell r="AV346" t="str">
            <v>sc</v>
          </cell>
        </row>
        <row r="347">
          <cell r="AP347">
            <v>503504</v>
          </cell>
          <cell r="AQ347">
            <v>1004170</v>
          </cell>
          <cell r="AR347">
            <v>1</v>
          </cell>
          <cell r="AS347">
            <v>42723</v>
          </cell>
          <cell r="AT347" t="str">
            <v>SD Terminado Mantenimiento Periódico UAERMV Arterial SD -</v>
          </cell>
          <cell r="AU347">
            <v>0</v>
          </cell>
          <cell r="AV347" t="str">
            <v>sc</v>
          </cell>
        </row>
        <row r="348">
          <cell r="AP348">
            <v>503511</v>
          </cell>
          <cell r="AQ348">
            <v>1004552</v>
          </cell>
          <cell r="AR348">
            <v>1</v>
          </cell>
          <cell r="AS348">
            <v>42313</v>
          </cell>
          <cell r="AT348" t="str">
            <v>IDU-49-2012 Terminado Acciones de Movilidad IDU Arterial  -</v>
          </cell>
          <cell r="AU348">
            <v>0</v>
          </cell>
          <cell r="AV348" t="str">
            <v>sc</v>
          </cell>
        </row>
        <row r="349">
          <cell r="AP349">
            <v>503519</v>
          </cell>
          <cell r="AQ349">
            <v>1004360</v>
          </cell>
          <cell r="AR349">
            <v>1</v>
          </cell>
          <cell r="AS349">
            <v>42313</v>
          </cell>
          <cell r="AT349" t="str">
            <v>IDU-49-2012 Terminado Acciones de Movilidad IDU Arterial  -</v>
          </cell>
          <cell r="AU349">
            <v>0</v>
          </cell>
          <cell r="AV349" t="str">
            <v>sc</v>
          </cell>
        </row>
        <row r="350">
          <cell r="AP350">
            <v>503521</v>
          </cell>
          <cell r="AQ350">
            <v>1004360</v>
          </cell>
          <cell r="AR350">
            <v>1</v>
          </cell>
          <cell r="AS350">
            <v>42760</v>
          </cell>
          <cell r="AT350" t="str">
            <v>SD Terminado Parcheo UAERMV Arterial SD Reporte Ejecución diciembre de 2016-</v>
          </cell>
          <cell r="AU350">
            <v>0</v>
          </cell>
          <cell r="AV350" t="str">
            <v>sc</v>
          </cell>
        </row>
        <row r="351">
          <cell r="AP351">
            <v>503524</v>
          </cell>
          <cell r="AQ351">
            <v>1004338</v>
          </cell>
          <cell r="AR351">
            <v>1</v>
          </cell>
          <cell r="AS351">
            <v>42723</v>
          </cell>
          <cell r="AT351" t="str">
            <v>SD Terminado Mantenimiento Periódico UAERMV Arterial SD -</v>
          </cell>
          <cell r="AU351">
            <v>0</v>
          </cell>
          <cell r="AV351" t="str">
            <v>sc</v>
          </cell>
        </row>
        <row r="352">
          <cell r="AP352">
            <v>503526</v>
          </cell>
          <cell r="AQ352">
            <v>1004338</v>
          </cell>
          <cell r="AR352">
            <v>1</v>
          </cell>
          <cell r="AS352">
            <v>42313</v>
          </cell>
          <cell r="AT352" t="str">
            <v>IDU-49-2012 Terminado Acciones de Movilidad IDU Arterial  -</v>
          </cell>
          <cell r="AU352">
            <v>0</v>
          </cell>
          <cell r="AV352" t="str">
            <v>sc</v>
          </cell>
        </row>
        <row r="353">
          <cell r="AP353">
            <v>503529</v>
          </cell>
          <cell r="AQ353">
            <v>1004254</v>
          </cell>
          <cell r="AR353">
            <v>1</v>
          </cell>
          <cell r="AS353">
            <v>42723</v>
          </cell>
          <cell r="AT353" t="str">
            <v>SD Terminado Mantenimiento Periódico UAERMV Arterial SD -</v>
          </cell>
          <cell r="AU353">
            <v>0</v>
          </cell>
          <cell r="AV353" t="str">
            <v>sc</v>
          </cell>
        </row>
        <row r="354">
          <cell r="AP354">
            <v>503534</v>
          </cell>
          <cell r="AQ354">
            <v>1004806</v>
          </cell>
          <cell r="AR354">
            <v>1</v>
          </cell>
          <cell r="AS354">
            <v>42524</v>
          </cell>
          <cell r="AT354" t="str">
            <v>IDU-1806-2015 Contratado Conservacion IDU Arterial BRIGADA DE REACCION VIAL FASE I -</v>
          </cell>
          <cell r="AU354">
            <v>0</v>
          </cell>
          <cell r="AV354" t="str">
            <v>sc</v>
          </cell>
        </row>
        <row r="355">
          <cell r="AP355">
            <v>503536</v>
          </cell>
          <cell r="AQ355">
            <v>1004806</v>
          </cell>
          <cell r="AR355">
            <v>1</v>
          </cell>
          <cell r="AS355">
            <v>42524</v>
          </cell>
          <cell r="AT355" t="str">
            <v>IDU-1806-2015 Contratado Conservacion IDU Arterial BRIGADA DE REACCION VIAL FASE I -</v>
          </cell>
          <cell r="AU355">
            <v>0</v>
          </cell>
          <cell r="AV355" t="str">
            <v>sc</v>
          </cell>
        </row>
        <row r="356">
          <cell r="AP356">
            <v>503539</v>
          </cell>
          <cell r="AQ356">
            <v>1004231</v>
          </cell>
          <cell r="AR356">
            <v>1</v>
          </cell>
          <cell r="AS356">
            <v>42723</v>
          </cell>
          <cell r="AT356" t="str">
            <v>SD Terminado Mantenimiento Periódico UAERMV Arterial SD -</v>
          </cell>
          <cell r="AU356">
            <v>0</v>
          </cell>
          <cell r="AV356" t="str">
            <v>sc</v>
          </cell>
        </row>
        <row r="357">
          <cell r="AP357">
            <v>503541</v>
          </cell>
          <cell r="AQ357">
            <v>1004231</v>
          </cell>
          <cell r="AR357">
            <v>1</v>
          </cell>
          <cell r="AS357">
            <v>42313</v>
          </cell>
          <cell r="AT357" t="str">
            <v>IDU-49-2012 Terminado Mantenimiento Periódico IDU Arterial  -</v>
          </cell>
          <cell r="AU357">
            <v>0</v>
          </cell>
          <cell r="AV357" t="str">
            <v>sc</v>
          </cell>
        </row>
        <row r="358">
          <cell r="AP358">
            <v>503565</v>
          </cell>
          <cell r="AQ358">
            <v>1004204</v>
          </cell>
          <cell r="AR358">
            <v>1</v>
          </cell>
          <cell r="AS358">
            <v>42723</v>
          </cell>
          <cell r="AT358" t="str">
            <v>SD Terminado Mantenimiento Periódico UAERMV Arterial SD -</v>
          </cell>
          <cell r="AU358">
            <v>0</v>
          </cell>
          <cell r="AV358" t="str">
            <v>sc</v>
          </cell>
        </row>
        <row r="359">
          <cell r="AP359">
            <v>503567</v>
          </cell>
          <cell r="AQ359">
            <v>1004204</v>
          </cell>
          <cell r="AR359">
            <v>1</v>
          </cell>
          <cell r="AS359">
            <v>42723</v>
          </cell>
          <cell r="AT359" t="str">
            <v>SD Terminado Mantenimiento Periódico UAERMV Arterial SD -</v>
          </cell>
          <cell r="AU359">
            <v>0</v>
          </cell>
          <cell r="AV359" t="str">
            <v>sc</v>
          </cell>
        </row>
        <row r="360">
          <cell r="AP360">
            <v>503572</v>
          </cell>
          <cell r="AQ360">
            <v>1003528</v>
          </cell>
          <cell r="AR360">
            <v>1</v>
          </cell>
          <cell r="AS360">
            <v>42313</v>
          </cell>
          <cell r="AT360" t="str">
            <v>IDU-69-2008 Terminado Acciones de Movilidad IDU Arterial  -</v>
          </cell>
          <cell r="AU360">
            <v>0</v>
          </cell>
          <cell r="AV360" t="str">
            <v>sc</v>
          </cell>
        </row>
        <row r="361">
          <cell r="AP361">
            <v>503575</v>
          </cell>
          <cell r="AQ361">
            <v>1004060</v>
          </cell>
          <cell r="AR361">
            <v>1</v>
          </cell>
          <cell r="AS361">
            <v>42313</v>
          </cell>
          <cell r="AT361" t="str">
            <v>IDU-49-2012 Terminado Acciones de Movilidad IDU Arterial  -</v>
          </cell>
          <cell r="AU361">
            <v>0</v>
          </cell>
          <cell r="AV361" t="str">
            <v>sc</v>
          </cell>
        </row>
        <row r="362">
          <cell r="AP362">
            <v>503577</v>
          </cell>
          <cell r="AQ362">
            <v>1004060</v>
          </cell>
          <cell r="AR362">
            <v>1</v>
          </cell>
          <cell r="AS362">
            <v>42313</v>
          </cell>
          <cell r="AT362" t="str">
            <v>IDU-69-2008 Terminado Acciones de Movilidad IDU Arterial  -</v>
          </cell>
          <cell r="AU362">
            <v>0</v>
          </cell>
          <cell r="AV362" t="str">
            <v>sc</v>
          </cell>
        </row>
        <row r="363">
          <cell r="AP363">
            <v>503580</v>
          </cell>
          <cell r="AQ363">
            <v>1003977</v>
          </cell>
          <cell r="AR363">
            <v>1</v>
          </cell>
          <cell r="AS363">
            <v>42313</v>
          </cell>
          <cell r="AT363" t="str">
            <v>IDU-69-2008 Terminado Acciones de Movilidad IDU Arterial  -</v>
          </cell>
          <cell r="AU363">
            <v>0</v>
          </cell>
          <cell r="AV363" t="str">
            <v>sc</v>
          </cell>
        </row>
        <row r="364">
          <cell r="AP364">
            <v>503582</v>
          </cell>
          <cell r="AQ364">
            <v>1003977</v>
          </cell>
          <cell r="AR364">
            <v>1</v>
          </cell>
          <cell r="AS364">
            <v>42313</v>
          </cell>
          <cell r="AT364" t="str">
            <v>IDU-69-2008 Terminado Acciones de Movilidad IDU Arterial  -</v>
          </cell>
          <cell r="AU364">
            <v>0</v>
          </cell>
          <cell r="AV364" t="str">
            <v>sc</v>
          </cell>
        </row>
        <row r="365">
          <cell r="AP365">
            <v>503585</v>
          </cell>
          <cell r="AQ365">
            <v>1003844</v>
          </cell>
          <cell r="AR365">
            <v>1</v>
          </cell>
          <cell r="AS365">
            <v>42313</v>
          </cell>
          <cell r="AT365" t="str">
            <v>IDU-69-2008 Terminado Acciones de Movilidad IDU Arterial  -</v>
          </cell>
          <cell r="AU365">
            <v>0</v>
          </cell>
          <cell r="AV365" t="str">
            <v>sc</v>
          </cell>
        </row>
        <row r="366">
          <cell r="AP366">
            <v>503590</v>
          </cell>
          <cell r="AQ366">
            <v>1003955</v>
          </cell>
          <cell r="AR366">
            <v>1</v>
          </cell>
          <cell r="AS366">
            <v>42313</v>
          </cell>
          <cell r="AT366" t="str">
            <v>IDU-49-2012 Terminado Acciones de Movilidad IDU Arterial  -</v>
          </cell>
          <cell r="AU366">
            <v>0</v>
          </cell>
          <cell r="AV366" t="str">
            <v>sc</v>
          </cell>
        </row>
        <row r="367">
          <cell r="AP367">
            <v>503600</v>
          </cell>
          <cell r="AQ367">
            <v>1003886</v>
          </cell>
          <cell r="AR367">
            <v>1</v>
          </cell>
          <cell r="AS367">
            <v>42313</v>
          </cell>
          <cell r="AT367" t="str">
            <v>IDU-69-2008 Terminado Acciones de Movilidad IDU Arterial  -</v>
          </cell>
          <cell r="AU367">
            <v>0</v>
          </cell>
          <cell r="AV367" t="str">
            <v>sc</v>
          </cell>
        </row>
        <row r="368">
          <cell r="AP368">
            <v>503605</v>
          </cell>
          <cell r="AQ368">
            <v>1003757</v>
          </cell>
          <cell r="AR368">
            <v>1</v>
          </cell>
          <cell r="AS368">
            <v>42313</v>
          </cell>
          <cell r="AT368" t="str">
            <v>IDU-69-2008 Terminado Acciones de Movilidad IDU Arterial  -</v>
          </cell>
          <cell r="AU368">
            <v>0</v>
          </cell>
          <cell r="AV368" t="str">
            <v>sc</v>
          </cell>
        </row>
        <row r="369">
          <cell r="AP369">
            <v>503754</v>
          </cell>
          <cell r="AQ369">
            <v>1004563</v>
          </cell>
          <cell r="AR369">
            <v>1</v>
          </cell>
          <cell r="AS369">
            <v>42313</v>
          </cell>
          <cell r="AT369" t="str">
            <v>IDU-69-2008 Terminado Mantenimiento Periódico IDU Arterial  -</v>
          </cell>
          <cell r="AU369">
            <v>0</v>
          </cell>
          <cell r="AV369" t="str">
            <v>sc</v>
          </cell>
        </row>
        <row r="370">
          <cell r="AP370">
            <v>503762</v>
          </cell>
          <cell r="AQ370">
            <v>1003508</v>
          </cell>
          <cell r="AR370">
            <v>1</v>
          </cell>
          <cell r="AS370">
            <v>42313</v>
          </cell>
          <cell r="AT370" t="str">
            <v>IDU-69-2008 Terminado Acciones de Movilidad IDU Arterial  -</v>
          </cell>
          <cell r="AU370">
            <v>0</v>
          </cell>
          <cell r="AV370" t="str">
            <v>sc</v>
          </cell>
        </row>
        <row r="371">
          <cell r="AP371">
            <v>503764</v>
          </cell>
          <cell r="AQ371">
            <v>1003508</v>
          </cell>
          <cell r="AR371">
            <v>1</v>
          </cell>
          <cell r="AS371">
            <v>42313</v>
          </cell>
          <cell r="AT371" t="str">
            <v>IDU-69-2008 Terminado Acciones de Movilidad IDU Arterial  -</v>
          </cell>
          <cell r="AU371">
            <v>0</v>
          </cell>
          <cell r="AV371" t="str">
            <v>sc</v>
          </cell>
        </row>
        <row r="372">
          <cell r="AP372">
            <v>503770</v>
          </cell>
          <cell r="AQ372">
            <v>1003360</v>
          </cell>
          <cell r="AR372">
            <v>1</v>
          </cell>
          <cell r="AS372">
            <v>42313</v>
          </cell>
          <cell r="AT372" t="str">
            <v>IDU-2053-2015 Terminado Mantenimiento Periódico IDU Arterial  -</v>
          </cell>
          <cell r="AU372">
            <v>0</v>
          </cell>
          <cell r="AV372" t="str">
            <v>sc</v>
          </cell>
        </row>
        <row r="373">
          <cell r="AP373">
            <v>503772</v>
          </cell>
          <cell r="AQ373">
            <v>1003360</v>
          </cell>
          <cell r="AR373">
            <v>1</v>
          </cell>
          <cell r="AS373">
            <v>42313</v>
          </cell>
          <cell r="AT373" t="str">
            <v>IDU-2053-2015 Terminado Acciones de Movilidad IDU Arterial  -</v>
          </cell>
          <cell r="AU373">
            <v>0</v>
          </cell>
          <cell r="AV373" t="str">
            <v>sc</v>
          </cell>
        </row>
        <row r="374">
          <cell r="AP374">
            <v>503781</v>
          </cell>
          <cell r="AQ374">
            <v>1003473</v>
          </cell>
          <cell r="AR374">
            <v>1</v>
          </cell>
          <cell r="AS374">
            <v>42313</v>
          </cell>
          <cell r="AT374" t="str">
            <v>IDU-69-2008 Terminado Acciones de Movilidad IDU Arterial  -</v>
          </cell>
          <cell r="AU374">
            <v>0</v>
          </cell>
          <cell r="AV374" t="str">
            <v>sc</v>
          </cell>
        </row>
        <row r="375">
          <cell r="AP375">
            <v>503793</v>
          </cell>
          <cell r="AQ375">
            <v>1003159</v>
          </cell>
          <cell r="AR375">
            <v>1</v>
          </cell>
          <cell r="AS375">
            <v>42313</v>
          </cell>
          <cell r="AT375" t="str">
            <v>IDU-69-2008 Terminado Mantenimiento Periódico IDU Arterial  -</v>
          </cell>
          <cell r="AU375">
            <v>0</v>
          </cell>
          <cell r="AV375" t="str">
            <v>sc</v>
          </cell>
        </row>
        <row r="376">
          <cell r="AP376">
            <v>503796</v>
          </cell>
          <cell r="AQ376">
            <v>1003031</v>
          </cell>
          <cell r="AR376">
            <v>1</v>
          </cell>
          <cell r="AS376">
            <v>42313</v>
          </cell>
          <cell r="AT376" t="str">
            <v>IDU-69-2008 Terminado Mantenimiento Periódico IDU Arterial  -</v>
          </cell>
          <cell r="AU376">
            <v>0</v>
          </cell>
          <cell r="AV376" t="str">
            <v>sc</v>
          </cell>
        </row>
        <row r="377">
          <cell r="AP377">
            <v>503805</v>
          </cell>
          <cell r="AQ377">
            <v>1002223</v>
          </cell>
          <cell r="AR377">
            <v>1</v>
          </cell>
          <cell r="AS377">
            <v>42313</v>
          </cell>
          <cell r="AT377" t="str">
            <v>IDU-69-2008 Terminado Acciones de Movilidad IDU Arterial  -</v>
          </cell>
          <cell r="AU377">
            <v>0</v>
          </cell>
          <cell r="AV377" t="str">
            <v>sc</v>
          </cell>
        </row>
        <row r="378">
          <cell r="AP378">
            <v>503811</v>
          </cell>
          <cell r="AQ378">
            <v>1002071</v>
          </cell>
          <cell r="AR378">
            <v>1</v>
          </cell>
          <cell r="AS378">
            <v>42313</v>
          </cell>
          <cell r="AT378" t="str">
            <v>IDU-69-2008 Terminado Acciones de Movilidad IDU Arterial  -</v>
          </cell>
          <cell r="AU378">
            <v>0</v>
          </cell>
          <cell r="AV378" t="str">
            <v>sc</v>
          </cell>
        </row>
        <row r="379">
          <cell r="AP379">
            <v>503816</v>
          </cell>
          <cell r="AQ379">
            <v>1003254</v>
          </cell>
          <cell r="AR379">
            <v>1</v>
          </cell>
          <cell r="AS379">
            <v>42313</v>
          </cell>
          <cell r="AT379" t="str">
            <v>IDU-69-2008 Terminado Mantenimiento Periódico IDU Arterial  -</v>
          </cell>
          <cell r="AU379">
            <v>0</v>
          </cell>
          <cell r="AV379" t="str">
            <v>sc</v>
          </cell>
        </row>
        <row r="380">
          <cell r="AP380">
            <v>505072</v>
          </cell>
          <cell r="AQ380">
            <v>1006352</v>
          </cell>
          <cell r="AR380">
            <v>1</v>
          </cell>
          <cell r="AS380">
            <v>42760</v>
          </cell>
          <cell r="AT380" t="str">
            <v>SD Terminado Parcheo UAERMV Arterial SD Reporte Ejecución diciembre de 2016-</v>
          </cell>
          <cell r="AU380">
            <v>0</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v>0</v>
          </cell>
          <cell r="AV388" t="str">
            <v>sc</v>
          </cell>
        </row>
        <row r="389">
          <cell r="AP389">
            <v>505420</v>
          </cell>
          <cell r="AQ389">
            <v>1004224</v>
          </cell>
          <cell r="AR389">
            <v>1</v>
          </cell>
          <cell r="AS389">
            <v>42313</v>
          </cell>
          <cell r="AT389" t="str">
            <v>IDU-1686-2014 Terminado Rehabilitación IDU Arterial  -</v>
          </cell>
          <cell r="AU389">
            <v>0</v>
          </cell>
          <cell r="AV389" t="str">
            <v>sc</v>
          </cell>
        </row>
        <row r="390">
          <cell r="AP390">
            <v>505429</v>
          </cell>
          <cell r="AQ390">
            <v>1004236</v>
          </cell>
          <cell r="AR390">
            <v>1</v>
          </cell>
          <cell r="AS390">
            <v>42313</v>
          </cell>
          <cell r="AT390" t="str">
            <v>IDU-1686-2014 Terminado Mantenimiento Periódico IDU Arterial  -</v>
          </cell>
          <cell r="AU390">
            <v>0</v>
          </cell>
          <cell r="AV390" t="str">
            <v>sc</v>
          </cell>
        </row>
        <row r="391">
          <cell r="AP391">
            <v>505431</v>
          </cell>
          <cell r="AQ391">
            <v>1004236</v>
          </cell>
          <cell r="AR391">
            <v>1</v>
          </cell>
          <cell r="AS391">
            <v>42313</v>
          </cell>
          <cell r="AT391" t="str">
            <v>IDU-1686-2014 Terminado Rehabilitación IDU Arterial  -</v>
          </cell>
          <cell r="AU391">
            <v>0</v>
          </cell>
          <cell r="AV391" t="str">
            <v>sc</v>
          </cell>
        </row>
        <row r="392">
          <cell r="AP392">
            <v>505442</v>
          </cell>
          <cell r="AQ392">
            <v>1004253</v>
          </cell>
          <cell r="AR392">
            <v>1</v>
          </cell>
          <cell r="AS392">
            <v>42313</v>
          </cell>
          <cell r="AT392" t="str">
            <v>IDU-1686-2014 Terminado Mantenimiento Periódico IDU Arterial  -</v>
          </cell>
          <cell r="AU392">
            <v>0</v>
          </cell>
          <cell r="AV392" t="str">
            <v>sc</v>
          </cell>
        </row>
        <row r="393">
          <cell r="AP393">
            <v>505444</v>
          </cell>
          <cell r="AQ393">
            <v>1004253</v>
          </cell>
          <cell r="AR393">
            <v>1</v>
          </cell>
          <cell r="AS393">
            <v>42313</v>
          </cell>
          <cell r="AT393" t="str">
            <v>IDU-1686-2014 Terminado Rehabilitación IDU Arterial  -</v>
          </cell>
          <cell r="AU393">
            <v>0</v>
          </cell>
          <cell r="AV393" t="str">
            <v>sc</v>
          </cell>
        </row>
        <row r="394">
          <cell r="AP394">
            <v>505457</v>
          </cell>
          <cell r="AQ394">
            <v>1004314</v>
          </cell>
          <cell r="AR394">
            <v>1</v>
          </cell>
          <cell r="AS394">
            <v>42313</v>
          </cell>
          <cell r="AT394" t="str">
            <v>IDU-1686-2014 Terminado Rehabilitación IDU Arterial  -</v>
          </cell>
          <cell r="AU394">
            <v>0</v>
          </cell>
          <cell r="AV394" t="str">
            <v>sc</v>
          </cell>
        </row>
        <row r="395">
          <cell r="AP395">
            <v>505459</v>
          </cell>
          <cell r="AQ395">
            <v>1004314</v>
          </cell>
          <cell r="AR395">
            <v>1</v>
          </cell>
          <cell r="AS395">
            <v>42313</v>
          </cell>
          <cell r="AT395" t="str">
            <v>IDU-083-2012 Terminado Mantenimiento Periódico IDU Arterial  -</v>
          </cell>
          <cell r="AU395">
            <v>0</v>
          </cell>
          <cell r="AV395" t="str">
            <v>sc</v>
          </cell>
        </row>
        <row r="396">
          <cell r="AP396">
            <v>505481</v>
          </cell>
          <cell r="AQ396">
            <v>1006215</v>
          </cell>
          <cell r="AR396">
            <v>1</v>
          </cell>
          <cell r="AS396">
            <v>42313</v>
          </cell>
          <cell r="AT396" t="str">
            <v>IDU-1686-2014 Terminado Mantenimiento Periódico IDU Arterial  -</v>
          </cell>
          <cell r="AU396">
            <v>0</v>
          </cell>
          <cell r="AV396" t="str">
            <v>sc</v>
          </cell>
        </row>
        <row r="397">
          <cell r="AP397">
            <v>505483</v>
          </cell>
          <cell r="AQ397">
            <v>1006215</v>
          </cell>
          <cell r="AR397">
            <v>1</v>
          </cell>
          <cell r="AS397">
            <v>42313</v>
          </cell>
          <cell r="AT397" t="str">
            <v>IDU-1686-2014 Terminado Rehabilitación IDU Arterial  -</v>
          </cell>
          <cell r="AU397">
            <v>0</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v>0</v>
          </cell>
          <cell r="AV418" t="str">
            <v>sc</v>
          </cell>
        </row>
        <row r="419">
          <cell r="AP419">
            <v>505813</v>
          </cell>
          <cell r="AQ419">
            <v>1005694</v>
          </cell>
          <cell r="AR419">
            <v>1</v>
          </cell>
          <cell r="AS419">
            <v>42313</v>
          </cell>
          <cell r="AT419" t="str">
            <v>IDU-083-2012 Terminado Mantenimiento Periódico IDU Arterial  -</v>
          </cell>
          <cell r="AU419">
            <v>0</v>
          </cell>
          <cell r="AV419" t="str">
            <v>sc</v>
          </cell>
        </row>
        <row r="420">
          <cell r="AP420">
            <v>505815</v>
          </cell>
          <cell r="AQ420">
            <v>1005694</v>
          </cell>
          <cell r="AR420">
            <v>1</v>
          </cell>
          <cell r="AS420">
            <v>42760</v>
          </cell>
          <cell r="AT420" t="str">
            <v>SD Terminado Parcheo UAERMV Arterial SD Reporte Ejecución diciembre de 2016-</v>
          </cell>
          <cell r="AU420">
            <v>0</v>
          </cell>
          <cell r="AV420" t="str">
            <v>sc</v>
          </cell>
        </row>
        <row r="421">
          <cell r="AP421">
            <v>505817</v>
          </cell>
          <cell r="AQ421">
            <v>1005694</v>
          </cell>
          <cell r="AR421">
            <v>1</v>
          </cell>
          <cell r="AS421">
            <v>42313</v>
          </cell>
          <cell r="AT421" t="str">
            <v>IDU-083-2012 Terminado Mantenimiento Periódico IDU Arterial  -</v>
          </cell>
          <cell r="AU421">
            <v>0</v>
          </cell>
          <cell r="AV421" t="str">
            <v>sc</v>
          </cell>
        </row>
        <row r="422">
          <cell r="AP422">
            <v>505819</v>
          </cell>
          <cell r="AQ422">
            <v>1005694</v>
          </cell>
          <cell r="AR422">
            <v>1</v>
          </cell>
          <cell r="AS422">
            <v>41298</v>
          </cell>
          <cell r="AT422" t="str">
            <v>SD Terminado Mantenimiento Periódico UAERMV Arterial  -</v>
          </cell>
          <cell r="AU422">
            <v>0</v>
          </cell>
          <cell r="AV422" t="str">
            <v>sc</v>
          </cell>
        </row>
        <row r="423">
          <cell r="AP423">
            <v>505821</v>
          </cell>
          <cell r="AQ423">
            <v>1005694</v>
          </cell>
          <cell r="AR423">
            <v>1</v>
          </cell>
          <cell r="AS423">
            <v>41298</v>
          </cell>
          <cell r="AT423" t="str">
            <v>SD Terminado Mantenimiento Periódico UAERMV Arterial  -</v>
          </cell>
          <cell r="AU423">
            <v>0</v>
          </cell>
          <cell r="AV423" t="str">
            <v>sc</v>
          </cell>
        </row>
        <row r="424">
          <cell r="AP424">
            <v>505823</v>
          </cell>
          <cell r="AQ424">
            <v>1005694</v>
          </cell>
          <cell r="AR424">
            <v>1</v>
          </cell>
          <cell r="AS424">
            <v>41298</v>
          </cell>
          <cell r="AT424" t="str">
            <v>SD Terminado Mantenimiento Periódico UAERMV Arterial  -</v>
          </cell>
          <cell r="AU424">
            <v>0</v>
          </cell>
          <cell r="AV424" t="str">
            <v>sc</v>
          </cell>
        </row>
        <row r="425">
          <cell r="AP425">
            <v>505825</v>
          </cell>
          <cell r="AQ425">
            <v>1005694</v>
          </cell>
          <cell r="AR425">
            <v>1</v>
          </cell>
          <cell r="AS425">
            <v>41298</v>
          </cell>
          <cell r="AT425" t="str">
            <v>SD Terminado Mantenimiento Periódico UAERMV Arterial  -</v>
          </cell>
          <cell r="AU425">
            <v>0</v>
          </cell>
          <cell r="AV425" t="str">
            <v>sc</v>
          </cell>
        </row>
        <row r="426">
          <cell r="AP426">
            <v>505830</v>
          </cell>
          <cell r="AQ426">
            <v>1005564</v>
          </cell>
          <cell r="AR426">
            <v>1</v>
          </cell>
          <cell r="AS426">
            <v>42760</v>
          </cell>
          <cell r="AT426" t="str">
            <v>SD Terminado Parcheo UAERMV Arterial SD Reporte Ejecución diciembre de 2016-</v>
          </cell>
          <cell r="AU426">
            <v>0</v>
          </cell>
          <cell r="AV426" t="str">
            <v>sc</v>
          </cell>
        </row>
        <row r="427">
          <cell r="AP427">
            <v>505836</v>
          </cell>
          <cell r="AQ427">
            <v>1005564</v>
          </cell>
          <cell r="AR427">
            <v>1</v>
          </cell>
          <cell r="AS427">
            <v>42409</v>
          </cell>
          <cell r="AT427" t="str">
            <v>IDU-1686-2014 Terminado Acciones de Movilidad IDU Arterial  -</v>
          </cell>
          <cell r="AU427">
            <v>0</v>
          </cell>
          <cell r="AV427" t="str">
            <v>sc</v>
          </cell>
        </row>
        <row r="428">
          <cell r="AP428">
            <v>505842</v>
          </cell>
          <cell r="AQ428">
            <v>1005564</v>
          </cell>
          <cell r="AR428">
            <v>1</v>
          </cell>
          <cell r="AS428">
            <v>42313</v>
          </cell>
          <cell r="AT428" t="str">
            <v>IDU-1686-2014 Terminado Mantenimiento Periódico IDU Arterial  -</v>
          </cell>
          <cell r="AU428">
            <v>0</v>
          </cell>
          <cell r="AV428" t="str">
            <v>sc</v>
          </cell>
        </row>
        <row r="429">
          <cell r="AP429">
            <v>505849</v>
          </cell>
          <cell r="AQ429">
            <v>1004130</v>
          </cell>
          <cell r="AR429">
            <v>1</v>
          </cell>
          <cell r="AS429">
            <v>42313</v>
          </cell>
          <cell r="AT429" t="str">
            <v>IDU-083-2012 Terminado Mantenimiento Periódico IDU Arterial  -</v>
          </cell>
          <cell r="AU429">
            <v>0</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v>0</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v>0</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v>0</v>
          </cell>
          <cell r="AV443" t="str">
            <v>sc</v>
          </cell>
        </row>
        <row r="444">
          <cell r="AP444">
            <v>506195</v>
          </cell>
          <cell r="AQ444">
            <v>1005370</v>
          </cell>
          <cell r="AR444">
            <v>1</v>
          </cell>
          <cell r="AS444">
            <v>42313</v>
          </cell>
          <cell r="AT444" t="str">
            <v>IDU-1686-2014 Terminado Rehabilitación IDU Arterial  -</v>
          </cell>
          <cell r="AU444">
            <v>0</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v>0</v>
          </cell>
          <cell r="AV449" t="str">
            <v>sc</v>
          </cell>
        </row>
        <row r="450">
          <cell r="AP450">
            <v>506280</v>
          </cell>
          <cell r="AQ450">
            <v>1000723</v>
          </cell>
          <cell r="AR450">
            <v>1</v>
          </cell>
          <cell r="AS450">
            <v>42524</v>
          </cell>
          <cell r="AT450" t="str">
            <v>IDU-1806-2015 Contratado Conservacion IDU Arterial BRIGADA DE REACCION VIAL FASE I -</v>
          </cell>
          <cell r="AU450">
            <v>0</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v>0</v>
          </cell>
          <cell r="AV454" t="str">
            <v>sc</v>
          </cell>
        </row>
        <row r="455">
          <cell r="AP455">
            <v>506312</v>
          </cell>
          <cell r="AQ455">
            <v>1000972</v>
          </cell>
          <cell r="AR455">
            <v>1</v>
          </cell>
          <cell r="AS455">
            <v>42524</v>
          </cell>
          <cell r="AT455" t="str">
            <v>IDU-1806-2015 Contratado Conservacion IDU Arterial BRIGADA DE REACCION VIAL FASE I -</v>
          </cell>
          <cell r="AU455">
            <v>0</v>
          </cell>
          <cell r="AV455" t="str">
            <v>sc</v>
          </cell>
        </row>
        <row r="456">
          <cell r="AP456">
            <v>506315</v>
          </cell>
          <cell r="AQ456">
            <v>1000586</v>
          </cell>
          <cell r="AR456">
            <v>1</v>
          </cell>
          <cell r="AS456">
            <v>42524</v>
          </cell>
          <cell r="AT456" t="str">
            <v>IDU-1806-2015 Contratado Conservacion IDU Arterial BRIGADA DE REACCION VIAL FASE I -</v>
          </cell>
          <cell r="AU456">
            <v>0</v>
          </cell>
          <cell r="AV456" t="str">
            <v>sc</v>
          </cell>
        </row>
        <row r="457">
          <cell r="AP457">
            <v>506317</v>
          </cell>
          <cell r="AQ457">
            <v>1000586</v>
          </cell>
          <cell r="AR457">
            <v>1</v>
          </cell>
          <cell r="AS457">
            <v>42524</v>
          </cell>
          <cell r="AT457" t="str">
            <v>IDU-1806-2015 Contratado Conservacion IDU Arterial BRIGADA DE REACCION VIAL FASE I -</v>
          </cell>
          <cell r="AU457">
            <v>0</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v>0</v>
          </cell>
          <cell r="AV476" t="str">
            <v>sc</v>
          </cell>
        </row>
        <row r="477">
          <cell r="AP477">
            <v>507300</v>
          </cell>
          <cell r="AQ477">
            <v>1004869</v>
          </cell>
          <cell r="AR477">
            <v>1</v>
          </cell>
          <cell r="AS477">
            <v>40774</v>
          </cell>
          <cell r="AT477" t="str">
            <v>CONV-016-2011 Terminado Mantenimiento Periódico UAERMV Arterial  -</v>
          </cell>
          <cell r="AU477">
            <v>0</v>
          </cell>
          <cell r="AV477" t="str">
            <v>sc</v>
          </cell>
        </row>
        <row r="478">
          <cell r="AP478">
            <v>507313</v>
          </cell>
          <cell r="AQ478">
            <v>1004964</v>
          </cell>
          <cell r="AR478">
            <v>1</v>
          </cell>
          <cell r="AS478">
            <v>42313</v>
          </cell>
          <cell r="AT478" t="str">
            <v>IDU-69-2008 Terminado Acciones de Movilidad IDU Arterial  -</v>
          </cell>
          <cell r="AU478">
            <v>0</v>
          </cell>
          <cell r="AV478" t="str">
            <v>sc</v>
          </cell>
        </row>
        <row r="479">
          <cell r="AP479">
            <v>507318</v>
          </cell>
          <cell r="AQ479">
            <v>1004948</v>
          </cell>
          <cell r="AR479">
            <v>1</v>
          </cell>
          <cell r="AS479">
            <v>42313</v>
          </cell>
          <cell r="AT479" t="str">
            <v>IDU-69-2008 Terminado Acciones de Movilidad IDU Arterial  -</v>
          </cell>
          <cell r="AU479">
            <v>0</v>
          </cell>
          <cell r="AV479" t="str">
            <v>sc</v>
          </cell>
        </row>
        <row r="480">
          <cell r="AP480">
            <v>507803</v>
          </cell>
          <cell r="AQ480">
            <v>1006263</v>
          </cell>
          <cell r="AR480">
            <v>1</v>
          </cell>
          <cell r="AS480">
            <v>42313</v>
          </cell>
          <cell r="AT480" t="str">
            <v>IDU-083-2012 Terminado Mantenimiento Periódico IDU Arterial  -</v>
          </cell>
          <cell r="AU480">
            <v>0</v>
          </cell>
          <cell r="AV480" t="str">
            <v>sc</v>
          </cell>
        </row>
        <row r="481">
          <cell r="AP481">
            <v>507858</v>
          </cell>
          <cell r="AQ481">
            <v>1005025</v>
          </cell>
          <cell r="AR481">
            <v>1</v>
          </cell>
          <cell r="AS481">
            <v>42342</v>
          </cell>
          <cell r="AT481" t="str">
            <v>IDU-1638-2013 Excluido Construcción IDU Arterial  -</v>
          </cell>
          <cell r="AU481">
            <v>0</v>
          </cell>
          <cell r="AV481" t="str">
            <v>sc</v>
          </cell>
        </row>
        <row r="482">
          <cell r="AP482">
            <v>507862</v>
          </cell>
          <cell r="AQ482">
            <v>1005025</v>
          </cell>
          <cell r="AR482">
            <v>1</v>
          </cell>
          <cell r="AS482">
            <v>42313</v>
          </cell>
          <cell r="AT482" t="str">
            <v>IDU-083-2012 Terminado Mantenimiento Periódico IDU Arterial  -</v>
          </cell>
          <cell r="AU482">
            <v>0</v>
          </cell>
          <cell r="AV482" t="str">
            <v>sc</v>
          </cell>
        </row>
        <row r="483">
          <cell r="AP483">
            <v>507864</v>
          </cell>
          <cell r="AQ483">
            <v>1005025</v>
          </cell>
          <cell r="AR483">
            <v>1</v>
          </cell>
          <cell r="AS483">
            <v>42313</v>
          </cell>
          <cell r="AT483" t="str">
            <v>IDU-083-2012 Terminado Mantenimiento Periódico IDU Arterial  -</v>
          </cell>
          <cell r="AU483">
            <v>0</v>
          </cell>
          <cell r="AV483" t="str">
            <v>sc</v>
          </cell>
        </row>
        <row r="484">
          <cell r="AP484">
            <v>507921</v>
          </cell>
          <cell r="AQ484">
            <v>1006415</v>
          </cell>
          <cell r="AR484">
            <v>1</v>
          </cell>
          <cell r="AS484">
            <v>42313</v>
          </cell>
          <cell r="AT484" t="str">
            <v>IDU-1686-2014 Terminado Rehabilitación IDU Arterial  -</v>
          </cell>
          <cell r="AU484">
            <v>0</v>
          </cell>
          <cell r="AV484" t="str">
            <v>sc</v>
          </cell>
        </row>
        <row r="485">
          <cell r="AP485">
            <v>507925</v>
          </cell>
          <cell r="AQ485">
            <v>1006415</v>
          </cell>
          <cell r="AR485">
            <v>1</v>
          </cell>
          <cell r="AS485">
            <v>42313</v>
          </cell>
          <cell r="AT485" t="str">
            <v>IDU-1686-2014 Terminado Rehabilitación IDU Arterial  -</v>
          </cell>
          <cell r="AU485">
            <v>0</v>
          </cell>
          <cell r="AV485" t="str">
            <v>sc</v>
          </cell>
        </row>
        <row r="486">
          <cell r="AP486">
            <v>507927</v>
          </cell>
          <cell r="AQ486">
            <v>1006415</v>
          </cell>
          <cell r="AR486">
            <v>1</v>
          </cell>
          <cell r="AS486">
            <v>42313</v>
          </cell>
          <cell r="AT486" t="str">
            <v>IDU-1686-2014 Terminado Rehabilitación IDU Arterial  -</v>
          </cell>
          <cell r="AU486">
            <v>0</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v>0</v>
          </cell>
          <cell r="AV495" t="str">
            <v>sc</v>
          </cell>
        </row>
        <row r="496">
          <cell r="AP496">
            <v>508142</v>
          </cell>
          <cell r="AQ496">
            <v>1006377</v>
          </cell>
          <cell r="AR496">
            <v>1</v>
          </cell>
          <cell r="AS496">
            <v>42524</v>
          </cell>
          <cell r="AT496" t="str">
            <v>IDU-1806-2015 Contratado Conservacion IDU Arterial BRIGADA DE REACCION VIAL FASE I -</v>
          </cell>
          <cell r="AU496">
            <v>0</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v>0</v>
          </cell>
          <cell r="AV523" t="str">
            <v>sc</v>
          </cell>
        </row>
        <row r="524">
          <cell r="AP524">
            <v>508376</v>
          </cell>
          <cell r="AQ524">
            <v>1001419</v>
          </cell>
          <cell r="AR524">
            <v>1</v>
          </cell>
          <cell r="AS524">
            <v>42524</v>
          </cell>
          <cell r="AT524" t="str">
            <v>IDU-1806-2015 Contratado Conservacion IDU Arterial BRIGADA DE REACCION VIAL FASE I -</v>
          </cell>
          <cell r="AU524">
            <v>0</v>
          </cell>
          <cell r="AV524" t="str">
            <v>sc</v>
          </cell>
        </row>
        <row r="525">
          <cell r="AP525">
            <v>508379</v>
          </cell>
          <cell r="AQ525">
            <v>1001403</v>
          </cell>
          <cell r="AR525">
            <v>1</v>
          </cell>
          <cell r="AS525">
            <v>42524</v>
          </cell>
          <cell r="AT525" t="str">
            <v>IDU-1806-2015 Contratado Conservacion IDU Arterial BRIGADA DE REACCION VIAL FASE I -</v>
          </cell>
          <cell r="AU525">
            <v>0</v>
          </cell>
          <cell r="AV525" t="str">
            <v>sc</v>
          </cell>
        </row>
        <row r="526">
          <cell r="AP526">
            <v>508381</v>
          </cell>
          <cell r="AQ526">
            <v>1001403</v>
          </cell>
          <cell r="AR526">
            <v>1</v>
          </cell>
          <cell r="AS526">
            <v>42524</v>
          </cell>
          <cell r="AT526" t="str">
            <v>IDU-1806-2015 Contratado Conservacion IDU Arterial BRIGADA DE REACCION VIAL FASE I -</v>
          </cell>
          <cell r="AU526">
            <v>0</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v>0</v>
          </cell>
          <cell r="AV1216" t="str">
            <v>sc</v>
          </cell>
        </row>
        <row r="1217">
          <cell r="AP1217">
            <v>141765</v>
          </cell>
          <cell r="AQ1217">
            <v>2001752</v>
          </cell>
          <cell r="AR1217">
            <v>2</v>
          </cell>
          <cell r="AS1217">
            <v>42338</v>
          </cell>
          <cell r="AT1217" t="str">
            <v>SD Terminado Mantenimiento Periódico UAERMV Circuito Movilidad  -</v>
          </cell>
          <cell r="AU1217">
            <v>0</v>
          </cell>
          <cell r="AV1217" t="str">
            <v>sc</v>
          </cell>
        </row>
        <row r="1218">
          <cell r="AP1218">
            <v>141766</v>
          </cell>
          <cell r="AQ1218">
            <v>2001742</v>
          </cell>
          <cell r="AR1218">
            <v>2</v>
          </cell>
          <cell r="AS1218">
            <v>42338</v>
          </cell>
          <cell r="AT1218" t="str">
            <v>SD Terminado Mantenimiento Periódico UAERMV Circuito Movilidad  -</v>
          </cell>
          <cell r="AU1218">
            <v>0</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v>0</v>
          </cell>
          <cell r="AV1219" t="str">
            <v>sc</v>
          </cell>
        </row>
        <row r="1220">
          <cell r="AP1220">
            <v>141820</v>
          </cell>
          <cell r="AQ1220">
            <v>2001494</v>
          </cell>
          <cell r="AR1220">
            <v>2</v>
          </cell>
          <cell r="AS1220">
            <v>42723</v>
          </cell>
          <cell r="AT1220" t="str">
            <v>SD Terminado Mantenimiento Periódico UAERMV Circuito Movilidad SD -</v>
          </cell>
          <cell r="AU1220">
            <v>0</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v>0</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v>0</v>
          </cell>
          <cell r="AV1222" t="str">
            <v>sc</v>
          </cell>
        </row>
        <row r="1223">
          <cell r="AP1223">
            <v>141823</v>
          </cell>
          <cell r="AQ1223">
            <v>2001437</v>
          </cell>
          <cell r="AR1223">
            <v>2</v>
          </cell>
          <cell r="AS1223">
            <v>42633</v>
          </cell>
          <cell r="AT1223" t="str">
            <v>SD Reservado Mantenimiento Periódico UAERMV Circuito Movilidad SD -</v>
          </cell>
          <cell r="AU1223">
            <v>0</v>
          </cell>
          <cell r="AV1223" t="str">
            <v>sc</v>
          </cell>
        </row>
        <row r="1224">
          <cell r="AP1224">
            <v>141827</v>
          </cell>
          <cell r="AQ1224">
            <v>2001337</v>
          </cell>
          <cell r="AR1224">
            <v>2</v>
          </cell>
          <cell r="AS1224">
            <v>42313</v>
          </cell>
          <cell r="AT1224" t="str">
            <v>CONV-009-2011 Terminado Mantenimiento Periódico IDU Local  -</v>
          </cell>
          <cell r="AU1224">
            <v>0</v>
          </cell>
          <cell r="AV1224" t="str">
            <v>sc</v>
          </cell>
        </row>
        <row r="1225">
          <cell r="AP1225">
            <v>141852</v>
          </cell>
          <cell r="AQ1225">
            <v>2001897</v>
          </cell>
          <cell r="AR1225">
            <v>2</v>
          </cell>
          <cell r="AS1225">
            <v>42313</v>
          </cell>
          <cell r="AT1225" t="str">
            <v>IDU-2053-2015 Terminado Mantenimiento Periódico IDU Circuito Movilidad  -</v>
          </cell>
          <cell r="AU1225">
            <v>0</v>
          </cell>
          <cell r="AV1225" t="str">
            <v>sc</v>
          </cell>
        </row>
        <row r="1226">
          <cell r="AP1226">
            <v>141853</v>
          </cell>
          <cell r="AQ1226">
            <v>2001850</v>
          </cell>
          <cell r="AR1226">
            <v>2</v>
          </cell>
          <cell r="AS1226">
            <v>42313</v>
          </cell>
          <cell r="AT1226" t="str">
            <v>IDU-2053-2015 Terminado Mantenimiento Periódico IDU Circuito Movilidad  -</v>
          </cell>
          <cell r="AU1226">
            <v>0</v>
          </cell>
          <cell r="AV1226" t="str">
            <v>sc</v>
          </cell>
        </row>
        <row r="1227">
          <cell r="AP1227">
            <v>141854</v>
          </cell>
          <cell r="AQ1227">
            <v>2001822</v>
          </cell>
          <cell r="AR1227">
            <v>2</v>
          </cell>
          <cell r="AS1227">
            <v>42313</v>
          </cell>
          <cell r="AT1227" t="str">
            <v>IDU-2053-2015 Terminado Mantenimiento Periódico IDU Circuito Movilidad  -</v>
          </cell>
          <cell r="AU1227">
            <v>0</v>
          </cell>
          <cell r="AV1227" t="str">
            <v>sc</v>
          </cell>
        </row>
        <row r="1228">
          <cell r="AP1228">
            <v>141882</v>
          </cell>
          <cell r="AQ1228">
            <v>2001409</v>
          </cell>
          <cell r="AR1228">
            <v>2</v>
          </cell>
          <cell r="AS1228">
            <v>42101</v>
          </cell>
          <cell r="AT1228" t="str">
            <v>UMV-638-2013 Terminado Acciones de Movilidad UAERMV Arterial  -</v>
          </cell>
          <cell r="AU1228">
            <v>0</v>
          </cell>
          <cell r="AV1228" t="str">
            <v>sc</v>
          </cell>
        </row>
        <row r="1229">
          <cell r="AP1229">
            <v>141902</v>
          </cell>
          <cell r="AQ1229">
            <v>2001255</v>
          </cell>
          <cell r="AR1229">
            <v>2</v>
          </cell>
          <cell r="AS1229">
            <v>42768</v>
          </cell>
          <cell r="AT1229" t="str">
            <v>SD Reservado Acciones de Movilidad UAERMV Circuito Movilidad Salvando Vidas -</v>
          </cell>
          <cell r="AU1229">
            <v>0</v>
          </cell>
          <cell r="AV1229" t="str">
            <v>sc</v>
          </cell>
        </row>
        <row r="1230">
          <cell r="AP1230">
            <v>141907</v>
          </cell>
          <cell r="AQ1230">
            <v>2001151</v>
          </cell>
          <cell r="AR1230">
            <v>2</v>
          </cell>
          <cell r="AS1230">
            <v>42313</v>
          </cell>
          <cell r="AT1230" t="str">
            <v>IDU-70-2008 Terminado Acciones de Movilidad IDU Circuito Movilidad  -</v>
          </cell>
          <cell r="AU1230">
            <v>0</v>
          </cell>
          <cell r="AV1230" t="str">
            <v>sc</v>
          </cell>
        </row>
        <row r="1231">
          <cell r="AP1231">
            <v>141908</v>
          </cell>
          <cell r="AQ1231">
            <v>2001130</v>
          </cell>
          <cell r="AR1231">
            <v>2</v>
          </cell>
          <cell r="AS1231">
            <v>42760</v>
          </cell>
          <cell r="AT1231" t="str">
            <v>SD Terminado Parcheo UAERMV Circuito Movilidad SD Reporte Ejecución diciembre de 2016-</v>
          </cell>
          <cell r="AU1231">
            <v>0</v>
          </cell>
          <cell r="AV1231" t="str">
            <v>sc</v>
          </cell>
        </row>
        <row r="1232">
          <cell r="AP1232">
            <v>141912</v>
          </cell>
          <cell r="AQ1232">
            <v>2001023</v>
          </cell>
          <cell r="AR1232">
            <v>2</v>
          </cell>
          <cell r="AS1232">
            <v>42521</v>
          </cell>
          <cell r="AT1232" t="str">
            <v>SD Terminado Parcheo UAERMV Circuito Movilidad  DECRETO 064/2015-</v>
          </cell>
          <cell r="AU1232">
            <v>0</v>
          </cell>
          <cell r="AV1232" t="str">
            <v>sc</v>
          </cell>
        </row>
        <row r="1233">
          <cell r="AP1233">
            <v>141922</v>
          </cell>
          <cell r="AQ1233">
            <v>2000829</v>
          </cell>
          <cell r="AR1233">
            <v>2</v>
          </cell>
          <cell r="AS1233">
            <v>42101</v>
          </cell>
          <cell r="AT1233" t="str">
            <v>UMV-638-2013 Terminado Acciones de Movilidad UAERMV Circuito Movilidad  -</v>
          </cell>
          <cell r="AU1233">
            <v>0</v>
          </cell>
          <cell r="AV1233" t="str">
            <v>sc</v>
          </cell>
        </row>
        <row r="1234">
          <cell r="AP1234">
            <v>142102</v>
          </cell>
          <cell r="AQ1234">
            <v>2001024</v>
          </cell>
          <cell r="AR1234">
            <v>2</v>
          </cell>
          <cell r="AS1234">
            <v>40956</v>
          </cell>
          <cell r="AT1234" t="str">
            <v>UMV-189-2009 Terminado Mantenimiento Periódico UAERMV Local  -</v>
          </cell>
          <cell r="AU1234">
            <v>0</v>
          </cell>
          <cell r="AV1234" t="str">
            <v>sc</v>
          </cell>
        </row>
        <row r="1235">
          <cell r="AP1235">
            <v>142134</v>
          </cell>
          <cell r="AQ1235">
            <v>2000703</v>
          </cell>
          <cell r="AR1235">
            <v>2</v>
          </cell>
          <cell r="AS1235">
            <v>42409</v>
          </cell>
          <cell r="AT1235" t="str">
            <v>IDU-1686-2014 Terminado Rehabilitación IDU Circuito Movilidad  -</v>
          </cell>
          <cell r="AU1235">
            <v>0</v>
          </cell>
          <cell r="AV1235" t="str">
            <v>sc</v>
          </cell>
        </row>
        <row r="1236">
          <cell r="AP1236">
            <v>142663</v>
          </cell>
          <cell r="AQ1236">
            <v>2001917</v>
          </cell>
          <cell r="AR1236">
            <v>2</v>
          </cell>
          <cell r="AS1236">
            <v>42779</v>
          </cell>
          <cell r="AT1236" t="str">
            <v>SD Terminado Acciones de Movilidad UAERMV Circuito Movilidad Salvando Vidas -</v>
          </cell>
          <cell r="AU1236">
            <v>0</v>
          </cell>
          <cell r="AV1236" t="str">
            <v>sc</v>
          </cell>
        </row>
        <row r="1237">
          <cell r="AP1237">
            <v>142665</v>
          </cell>
          <cell r="AQ1237">
            <v>2001892</v>
          </cell>
          <cell r="AR1237">
            <v>2</v>
          </cell>
          <cell r="AS1237">
            <v>42101</v>
          </cell>
          <cell r="AT1237" t="str">
            <v>UMV-638-2013 Terminado Acciones de Movilidad UAERMV Circuito Movilidad  -</v>
          </cell>
          <cell r="AU1237">
            <v>0</v>
          </cell>
          <cell r="AV1237" t="str">
            <v>sc</v>
          </cell>
        </row>
        <row r="1238">
          <cell r="AP1238">
            <v>142685</v>
          </cell>
          <cell r="AQ1238">
            <v>2001809</v>
          </cell>
          <cell r="AR1238">
            <v>2</v>
          </cell>
          <cell r="AS1238">
            <v>42101</v>
          </cell>
          <cell r="AT1238" t="str">
            <v>UMV-638-2013 Terminado Acciones de Movilidad UAERMV Circuito Movilidad  -</v>
          </cell>
          <cell r="AU1238">
            <v>0</v>
          </cell>
          <cell r="AV1238" t="str">
            <v>sc</v>
          </cell>
        </row>
        <row r="1239">
          <cell r="AP1239">
            <v>142693</v>
          </cell>
          <cell r="AQ1239">
            <v>2001816</v>
          </cell>
          <cell r="AR1239">
            <v>2</v>
          </cell>
          <cell r="AS1239">
            <v>42101</v>
          </cell>
          <cell r="AT1239" t="str">
            <v>UMV-638-2013 Terminado Acciones de Movilidad UAERMV Circuito Movilidad  -</v>
          </cell>
          <cell r="AU1239">
            <v>0</v>
          </cell>
          <cell r="AV1239" t="str">
            <v>sc</v>
          </cell>
        </row>
        <row r="1240">
          <cell r="AP1240">
            <v>142728</v>
          </cell>
          <cell r="AQ1240">
            <v>2001716</v>
          </cell>
          <cell r="AR1240">
            <v>2</v>
          </cell>
          <cell r="AS1240">
            <v>42313</v>
          </cell>
          <cell r="AT1240" t="str">
            <v>IDU-70-2008 Terminado Acciones de Movilidad IDU Circuito Movilidad  -</v>
          </cell>
          <cell r="AU1240">
            <v>0</v>
          </cell>
          <cell r="AV1240" t="str">
            <v>sc</v>
          </cell>
        </row>
        <row r="1241">
          <cell r="AP1241">
            <v>142801</v>
          </cell>
          <cell r="AQ1241">
            <v>2001482</v>
          </cell>
          <cell r="AR1241">
            <v>2</v>
          </cell>
          <cell r="AS1241">
            <v>42101</v>
          </cell>
          <cell r="AT1241" t="str">
            <v>UMV-638-2013 Terminado Acciones de Movilidad UAERMV Circuito Movilidad  -</v>
          </cell>
          <cell r="AU1241">
            <v>0</v>
          </cell>
          <cell r="AV1241" t="str">
            <v>sc</v>
          </cell>
        </row>
        <row r="1242">
          <cell r="AP1242">
            <v>142803</v>
          </cell>
          <cell r="AQ1242">
            <v>2001451</v>
          </cell>
          <cell r="AR1242">
            <v>2</v>
          </cell>
          <cell r="AS1242">
            <v>42409</v>
          </cell>
          <cell r="AT1242" t="str">
            <v>IDU-1686-2014 Terminado Mantenimiento Rutinario IDU Circuito Movilidad  -</v>
          </cell>
          <cell r="AU1242">
            <v>0</v>
          </cell>
          <cell r="AV1242" t="str">
            <v>sc</v>
          </cell>
        </row>
        <row r="1243">
          <cell r="AP1243">
            <v>142805</v>
          </cell>
          <cell r="AQ1243">
            <v>2001442</v>
          </cell>
          <cell r="AR1243">
            <v>2</v>
          </cell>
          <cell r="AS1243">
            <v>42409</v>
          </cell>
          <cell r="AT1243" t="str">
            <v>IDU-1686-2014 Terminado Mantenimiento Rutinario IDU Circuito Movilidad  -</v>
          </cell>
          <cell r="AU1243">
            <v>0</v>
          </cell>
          <cell r="AV1243" t="str">
            <v>sc</v>
          </cell>
        </row>
        <row r="1244">
          <cell r="AP1244">
            <v>142841</v>
          </cell>
          <cell r="AQ1244">
            <v>2001414</v>
          </cell>
          <cell r="AR1244">
            <v>2</v>
          </cell>
          <cell r="AS1244">
            <v>40956</v>
          </cell>
          <cell r="AT1244" t="str">
            <v>UMV-189-2009 Terminado Mantenimiento Periódico UAERMV Circuito Movilidad  -</v>
          </cell>
          <cell r="AU1244">
            <v>0</v>
          </cell>
          <cell r="AV1244" t="str">
            <v>sc</v>
          </cell>
        </row>
        <row r="1245">
          <cell r="AP1245">
            <v>142843</v>
          </cell>
          <cell r="AQ1245">
            <v>2001395</v>
          </cell>
          <cell r="AR1245">
            <v>2</v>
          </cell>
          <cell r="AS1245">
            <v>40956</v>
          </cell>
          <cell r="AT1245" t="str">
            <v>UMV-189-2009 Terminado Mantenimiento Periódico UAERMV Circuito Movilidad  -</v>
          </cell>
          <cell r="AU1245">
            <v>0</v>
          </cell>
          <cell r="AV1245" t="str">
            <v>sc</v>
          </cell>
        </row>
        <row r="1246">
          <cell r="AP1246">
            <v>142846</v>
          </cell>
          <cell r="AQ1246">
            <v>2001382</v>
          </cell>
          <cell r="AR1246">
            <v>2</v>
          </cell>
          <cell r="AS1246">
            <v>42313</v>
          </cell>
          <cell r="AT1246" t="str">
            <v>IDU-70-2008 Terminado Acciones de Movilidad IDU Arterial  -</v>
          </cell>
          <cell r="AU1246">
            <v>0</v>
          </cell>
          <cell r="AV1246" t="str">
            <v>sc</v>
          </cell>
        </row>
        <row r="1247">
          <cell r="AP1247">
            <v>142848</v>
          </cell>
          <cell r="AQ1247">
            <v>2001355</v>
          </cell>
          <cell r="AR1247">
            <v>2</v>
          </cell>
          <cell r="AS1247">
            <v>42313</v>
          </cell>
          <cell r="AT1247" t="str">
            <v>IDU-70-2008 Terminado Acciones de Movilidad IDU Arterial  -</v>
          </cell>
          <cell r="AU1247">
            <v>0</v>
          </cell>
          <cell r="AV1247" t="str">
            <v>sc</v>
          </cell>
        </row>
        <row r="1248">
          <cell r="AP1248">
            <v>142849</v>
          </cell>
          <cell r="AQ1248">
            <v>2001349</v>
          </cell>
          <cell r="AR1248">
            <v>2</v>
          </cell>
          <cell r="AS1248">
            <v>42313</v>
          </cell>
          <cell r="AT1248" t="str">
            <v>IDU-70-2008 Terminado Acciones de Movilidad IDU Arterial  -</v>
          </cell>
          <cell r="AU1248">
            <v>0</v>
          </cell>
          <cell r="AV1248" t="str">
            <v>sc</v>
          </cell>
        </row>
        <row r="1249">
          <cell r="AP1249">
            <v>142876</v>
          </cell>
          <cell r="AQ1249">
            <v>2001307</v>
          </cell>
          <cell r="AR1249">
            <v>2</v>
          </cell>
          <cell r="AS1249">
            <v>42313</v>
          </cell>
          <cell r="AT1249" t="str">
            <v>CONV-009-2011 Terminado Acciones de Movilidad IDU Circuito Movilidad  -</v>
          </cell>
          <cell r="AU1249">
            <v>0</v>
          </cell>
          <cell r="AV1249" t="str">
            <v>sc</v>
          </cell>
        </row>
        <row r="1250">
          <cell r="AP1250">
            <v>142877</v>
          </cell>
          <cell r="AQ1250">
            <v>2001295</v>
          </cell>
          <cell r="AR1250">
            <v>2</v>
          </cell>
          <cell r="AS1250">
            <v>42775</v>
          </cell>
          <cell r="AT1250" t="str">
            <v>SD Terminado Acciones de Movilidad UAERMV Circuito Movilidad Salvando Vidas -</v>
          </cell>
          <cell r="AU1250">
            <v>0</v>
          </cell>
          <cell r="AV1250" t="str">
            <v>sc</v>
          </cell>
        </row>
        <row r="1251">
          <cell r="AP1251">
            <v>142884</v>
          </cell>
          <cell r="AQ1251">
            <v>2001408</v>
          </cell>
          <cell r="AR1251">
            <v>2</v>
          </cell>
          <cell r="AS1251">
            <v>42313</v>
          </cell>
          <cell r="AT1251" t="str">
            <v>CONV-009-2011 Terminado Acciones de Movilidad IDU Local  -</v>
          </cell>
          <cell r="AU1251">
            <v>0</v>
          </cell>
          <cell r="AV1251" t="str">
            <v>sc</v>
          </cell>
        </row>
        <row r="1252">
          <cell r="AP1252">
            <v>142885</v>
          </cell>
          <cell r="AQ1252">
            <v>2001384</v>
          </cell>
          <cell r="AR1252">
            <v>2</v>
          </cell>
          <cell r="AS1252">
            <v>42313</v>
          </cell>
          <cell r="AT1252" t="str">
            <v>CONV-009-2011 Terminado Acciones de Movilidad IDU Local  -</v>
          </cell>
          <cell r="AU1252">
            <v>0</v>
          </cell>
          <cell r="AV1252" t="str">
            <v>sc</v>
          </cell>
        </row>
        <row r="1253">
          <cell r="AP1253">
            <v>142904</v>
          </cell>
          <cell r="AQ1253">
            <v>2001303</v>
          </cell>
          <cell r="AR1253">
            <v>2</v>
          </cell>
          <cell r="AS1253">
            <v>42313</v>
          </cell>
          <cell r="AT1253" t="str">
            <v>IDU-2053-2015 Terminado Mantenimiento Periódico IDU Local  -</v>
          </cell>
          <cell r="AU1253">
            <v>0</v>
          </cell>
          <cell r="AV1253" t="str">
            <v>sc</v>
          </cell>
        </row>
        <row r="1254">
          <cell r="AP1254">
            <v>142905</v>
          </cell>
          <cell r="AQ1254">
            <v>2001284</v>
          </cell>
          <cell r="AR1254">
            <v>2</v>
          </cell>
          <cell r="AS1254">
            <v>42313</v>
          </cell>
          <cell r="AT1254" t="str">
            <v>IDU-2053-2015 Terminado Mantenimiento Periódico IDU Circuito Movilidad  -</v>
          </cell>
          <cell r="AU1254">
            <v>0</v>
          </cell>
          <cell r="AV1254" t="str">
            <v>sc</v>
          </cell>
        </row>
        <row r="1255">
          <cell r="AP1255">
            <v>142906</v>
          </cell>
          <cell r="AQ1255">
            <v>2001275</v>
          </cell>
          <cell r="AR1255">
            <v>2</v>
          </cell>
          <cell r="AS1255">
            <v>42313</v>
          </cell>
          <cell r="AT1255" t="str">
            <v>IDU-2053-2015 Terminado Mantenimiento Periódico IDU Circuito Movilidad  -</v>
          </cell>
          <cell r="AU1255">
            <v>0</v>
          </cell>
          <cell r="AV1255" t="str">
            <v>sc</v>
          </cell>
        </row>
        <row r="1256">
          <cell r="AP1256">
            <v>142907</v>
          </cell>
          <cell r="AQ1256">
            <v>2001260</v>
          </cell>
          <cell r="AR1256">
            <v>2</v>
          </cell>
          <cell r="AS1256">
            <v>42313</v>
          </cell>
          <cell r="AT1256" t="str">
            <v>IDU-2053-2015 Terminado Mantenimiento Periódico IDU Circuito Movilidad  -</v>
          </cell>
          <cell r="AU1256">
            <v>0</v>
          </cell>
          <cell r="AV1256" t="str">
            <v>sc</v>
          </cell>
        </row>
        <row r="1257">
          <cell r="AP1257">
            <v>142909</v>
          </cell>
          <cell r="AQ1257">
            <v>2001215</v>
          </cell>
          <cell r="AR1257">
            <v>2</v>
          </cell>
          <cell r="AS1257">
            <v>42101</v>
          </cell>
          <cell r="AT1257" t="str">
            <v>UMV-638-2013 Terminado Acciones de Movilidad UAERMV Circuito Movilidad  -</v>
          </cell>
          <cell r="AU1257">
            <v>0</v>
          </cell>
          <cell r="AV1257" t="str">
            <v>sc</v>
          </cell>
        </row>
        <row r="1258">
          <cell r="AP1258">
            <v>142915</v>
          </cell>
          <cell r="AQ1258">
            <v>2001299</v>
          </cell>
          <cell r="AR1258">
            <v>2</v>
          </cell>
          <cell r="AS1258">
            <v>42731</v>
          </cell>
          <cell r="AT1258" t="str">
            <v>SD Reservado Mantenimiento Periódico IDU Circuito Movilidad EJECUCION SITP 2016 -</v>
          </cell>
          <cell r="AU1258">
            <v>0</v>
          </cell>
          <cell r="AV1258" t="str">
            <v>sc</v>
          </cell>
        </row>
        <row r="1259">
          <cell r="AP1259">
            <v>142916</v>
          </cell>
          <cell r="AQ1259">
            <v>2001273</v>
          </cell>
          <cell r="AR1259">
            <v>2</v>
          </cell>
          <cell r="AS1259">
            <v>42731</v>
          </cell>
          <cell r="AT1259" t="str">
            <v>SD Reservado Mantenimiento Periódico IDU Circuito Movilidad EJECUCION SITP 2016 -</v>
          </cell>
          <cell r="AU1259">
            <v>0</v>
          </cell>
          <cell r="AV1259" t="str">
            <v>sc</v>
          </cell>
        </row>
        <row r="1260">
          <cell r="AP1260">
            <v>143019</v>
          </cell>
          <cell r="AQ1260">
            <v>2001063</v>
          </cell>
          <cell r="AR1260">
            <v>2</v>
          </cell>
          <cell r="AS1260">
            <v>42731</v>
          </cell>
          <cell r="AT1260" t="str">
            <v>SD Reservado Mantenimiento Rutinario IDU Circuito Movilidad EJECUCION SITP 2016 -</v>
          </cell>
          <cell r="AU1260">
            <v>0</v>
          </cell>
          <cell r="AV1260" t="str">
            <v>sc</v>
          </cell>
        </row>
        <row r="1261">
          <cell r="AP1261">
            <v>143020</v>
          </cell>
          <cell r="AQ1261">
            <v>2001044</v>
          </cell>
          <cell r="AR1261">
            <v>2</v>
          </cell>
          <cell r="AS1261">
            <v>42731</v>
          </cell>
          <cell r="AT1261" t="str">
            <v>SD Reservado Mantenimiento Periódico IDU Circuito Movilidad EJECUCION SITP 2016 -</v>
          </cell>
          <cell r="AU1261">
            <v>0</v>
          </cell>
          <cell r="AV1261" t="str">
            <v>sc</v>
          </cell>
        </row>
        <row r="1262">
          <cell r="AP1262">
            <v>143026</v>
          </cell>
          <cell r="AQ1262">
            <v>2001016</v>
          </cell>
          <cell r="AR1262">
            <v>2</v>
          </cell>
          <cell r="AS1262">
            <v>42667</v>
          </cell>
          <cell r="AT1262" t="str">
            <v>SD Terminado Mantenimiento Periódico UAERMV Local SD -</v>
          </cell>
          <cell r="AU1262">
            <v>0</v>
          </cell>
          <cell r="AV1262" t="str">
            <v>sc</v>
          </cell>
        </row>
        <row r="1263">
          <cell r="AP1263">
            <v>143027</v>
          </cell>
          <cell r="AQ1263">
            <v>2000991</v>
          </cell>
          <cell r="AR1263">
            <v>2</v>
          </cell>
          <cell r="AS1263">
            <v>42768</v>
          </cell>
          <cell r="AT1263" t="str">
            <v>SD Reservado Acciones de Movilidad UAERMV Local Salvando Vidas -</v>
          </cell>
          <cell r="AU1263">
            <v>0</v>
          </cell>
          <cell r="AV1263" t="str">
            <v>sc</v>
          </cell>
        </row>
        <row r="1264">
          <cell r="AP1264">
            <v>143066</v>
          </cell>
          <cell r="AQ1264">
            <v>2001009</v>
          </cell>
          <cell r="AR1264">
            <v>2</v>
          </cell>
          <cell r="AS1264">
            <v>42521</v>
          </cell>
          <cell r="AT1264" t="str">
            <v>SD Terminado Parcheo UAERMV Circuito Movilidad  DECRETO 064/2015-</v>
          </cell>
          <cell r="AU1264">
            <v>0</v>
          </cell>
          <cell r="AV1264" t="str">
            <v>sc</v>
          </cell>
        </row>
        <row r="1265">
          <cell r="AP1265">
            <v>143067</v>
          </cell>
          <cell r="AQ1265">
            <v>2000999</v>
          </cell>
          <cell r="AR1265">
            <v>2</v>
          </cell>
          <cell r="AS1265">
            <v>42521</v>
          </cell>
          <cell r="AT1265" t="str">
            <v>SD Terminado Parcheo UAERMV Circuito Movilidad  DECRETO 064/2015-</v>
          </cell>
          <cell r="AU1265">
            <v>0</v>
          </cell>
          <cell r="AV1265" t="str">
            <v>sc</v>
          </cell>
        </row>
        <row r="1266">
          <cell r="AP1266">
            <v>143142</v>
          </cell>
          <cell r="AQ1266">
            <v>2000831</v>
          </cell>
          <cell r="AR1266">
            <v>2</v>
          </cell>
          <cell r="AS1266">
            <v>42313</v>
          </cell>
          <cell r="AT1266" t="str">
            <v>IDU-70-2008 Terminado Rehabilitación IDU Local  -</v>
          </cell>
          <cell r="AU1266">
            <v>0</v>
          </cell>
          <cell r="AV1266" t="str">
            <v>sc</v>
          </cell>
        </row>
        <row r="1267">
          <cell r="AP1267">
            <v>143150</v>
          </cell>
          <cell r="AQ1267">
            <v>2000756</v>
          </cell>
          <cell r="AR1267">
            <v>2</v>
          </cell>
          <cell r="AS1267">
            <v>42313</v>
          </cell>
          <cell r="AT1267" t="str">
            <v>IDU-70-2008 Terminado Acciones de Movilidad IDU Circuito Movilidad  -</v>
          </cell>
          <cell r="AU1267">
            <v>0</v>
          </cell>
          <cell r="AV1267" t="str">
            <v>sc</v>
          </cell>
        </row>
        <row r="1268">
          <cell r="AP1268">
            <v>143151</v>
          </cell>
          <cell r="AQ1268">
            <v>2000740</v>
          </cell>
          <cell r="AR1268">
            <v>2</v>
          </cell>
          <cell r="AS1268">
            <v>41411</v>
          </cell>
          <cell r="AT1268" t="str">
            <v>SD Terminado Mantenimiento Periódico UAERMV Circuito Movilidad  -</v>
          </cell>
          <cell r="AU1268">
            <v>0</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v>0</v>
          </cell>
          <cell r="AV1270" t="str">
            <v>sc</v>
          </cell>
        </row>
        <row r="1271">
          <cell r="AP1271">
            <v>143174</v>
          </cell>
          <cell r="AQ1271">
            <v>2000810</v>
          </cell>
          <cell r="AR1271">
            <v>2</v>
          </cell>
          <cell r="AS1271">
            <v>42101</v>
          </cell>
          <cell r="AT1271" t="str">
            <v>UMV-638-2013 Terminado Acciones de Movilidad UAERMV Circuito Movilidad  -</v>
          </cell>
          <cell r="AU1271">
            <v>0</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v>0</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v>0</v>
          </cell>
          <cell r="AV1276" t="str">
            <v>sc</v>
          </cell>
        </row>
        <row r="1277">
          <cell r="AP1277">
            <v>143333</v>
          </cell>
          <cell r="AQ1277">
            <v>2000453</v>
          </cell>
          <cell r="AR1277">
            <v>2</v>
          </cell>
          <cell r="AS1277">
            <v>42723</v>
          </cell>
          <cell r="AT1277" t="str">
            <v>SD Terminado Mantenimiento Periódico UAERMV Circuito Movilidad SD -</v>
          </cell>
          <cell r="AU1277">
            <v>0</v>
          </cell>
          <cell r="AV1277" t="str">
            <v>sc</v>
          </cell>
        </row>
        <row r="1278">
          <cell r="AP1278">
            <v>143419</v>
          </cell>
          <cell r="AQ1278">
            <v>2000308</v>
          </cell>
          <cell r="AR1278">
            <v>2</v>
          </cell>
          <cell r="AS1278">
            <v>42101</v>
          </cell>
          <cell r="AT1278" t="str">
            <v>UMV-638-2013 Terminado Acciones de Movilidad UAERMV Circuito Movilidad  -</v>
          </cell>
          <cell r="AU1278">
            <v>0</v>
          </cell>
          <cell r="AV1278" t="str">
            <v>sc</v>
          </cell>
        </row>
        <row r="1279">
          <cell r="AP1279">
            <v>143420</v>
          </cell>
          <cell r="AQ1279">
            <v>2000308</v>
          </cell>
          <cell r="AR1279">
            <v>2</v>
          </cell>
          <cell r="AS1279">
            <v>42101</v>
          </cell>
          <cell r="AT1279" t="str">
            <v>UMV-638-2013 Terminado Acciones de Movilidad UAERMV Circuito Movilidad  -</v>
          </cell>
          <cell r="AU1279">
            <v>0</v>
          </cell>
          <cell r="AV1279" t="str">
            <v>sc</v>
          </cell>
        </row>
        <row r="1280">
          <cell r="AP1280">
            <v>143421</v>
          </cell>
          <cell r="AQ1280">
            <v>2000289</v>
          </cell>
          <cell r="AR1280">
            <v>2</v>
          </cell>
          <cell r="AS1280">
            <v>42101</v>
          </cell>
          <cell r="AT1280" t="str">
            <v>UMV-638-2013 Terminado Acciones de Movilidad UAERMV Circuito Movilidad  -</v>
          </cell>
          <cell r="AU1280">
            <v>0</v>
          </cell>
          <cell r="AV1280" t="str">
            <v>sc</v>
          </cell>
        </row>
        <row r="1281">
          <cell r="AP1281">
            <v>143422</v>
          </cell>
          <cell r="AQ1281">
            <v>2000289</v>
          </cell>
          <cell r="AR1281">
            <v>2</v>
          </cell>
          <cell r="AS1281">
            <v>42313</v>
          </cell>
          <cell r="AT1281" t="str">
            <v>IDU-2053-2015 Terminado Mantenimiento Periódico IDU Circuito Movilidad  -</v>
          </cell>
          <cell r="AU1281">
            <v>0</v>
          </cell>
          <cell r="AV1281" t="str">
            <v>sc</v>
          </cell>
        </row>
        <row r="1282">
          <cell r="AP1282">
            <v>143423</v>
          </cell>
          <cell r="AQ1282">
            <v>2000259</v>
          </cell>
          <cell r="AR1282">
            <v>2</v>
          </cell>
          <cell r="AS1282">
            <v>42313</v>
          </cell>
          <cell r="AT1282" t="str">
            <v>IDU-2053-2015 Terminado Mantenimiento Periódico IDU Circuito Movilidad  -</v>
          </cell>
          <cell r="AU1282">
            <v>0</v>
          </cell>
          <cell r="AV1282" t="str">
            <v>sc</v>
          </cell>
        </row>
        <row r="1283">
          <cell r="AP1283">
            <v>143424</v>
          </cell>
          <cell r="AQ1283">
            <v>2000259</v>
          </cell>
          <cell r="AR1283">
            <v>2</v>
          </cell>
          <cell r="AS1283">
            <v>42101</v>
          </cell>
          <cell r="AT1283" t="str">
            <v>UMV-638-2013 Terminado Acciones de Movilidad UAERMV Circuito Movilidad  -</v>
          </cell>
          <cell r="AU1283">
            <v>0</v>
          </cell>
          <cell r="AV1283" t="str">
            <v>sc</v>
          </cell>
        </row>
        <row r="1284">
          <cell r="AP1284">
            <v>143425</v>
          </cell>
          <cell r="AQ1284">
            <v>2000235</v>
          </cell>
          <cell r="AR1284">
            <v>2</v>
          </cell>
          <cell r="AS1284">
            <v>42101</v>
          </cell>
          <cell r="AT1284" t="str">
            <v>UMV-638-2013 Terminado Acciones de Movilidad UAERMV Circuito Movilidad  -</v>
          </cell>
          <cell r="AU1284">
            <v>0</v>
          </cell>
          <cell r="AV1284" t="str">
            <v>sc</v>
          </cell>
        </row>
        <row r="1285">
          <cell r="AP1285">
            <v>143426</v>
          </cell>
          <cell r="AQ1285">
            <v>2000235</v>
          </cell>
          <cell r="AR1285">
            <v>2</v>
          </cell>
          <cell r="AS1285">
            <v>42313</v>
          </cell>
          <cell r="AT1285" t="str">
            <v>IDU-2053-2015 Terminado Mantenimiento Periódico IDU Circuito Movilidad  -</v>
          </cell>
          <cell r="AU1285">
            <v>0</v>
          </cell>
          <cell r="AV1285" t="str">
            <v>sc</v>
          </cell>
        </row>
        <row r="1286">
          <cell r="AP1286">
            <v>181391</v>
          </cell>
          <cell r="AQ1286">
            <v>13000527</v>
          </cell>
          <cell r="AR1286">
            <v>2</v>
          </cell>
          <cell r="AS1286">
            <v>42313</v>
          </cell>
          <cell r="AT1286" t="str">
            <v>IDU-2053-2015 Terminado Mantenimiento Periódico IDU Circuito Movilidad  -</v>
          </cell>
          <cell r="AU1286">
            <v>0</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v>0</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v>0</v>
          </cell>
          <cell r="AV1289" t="str">
            <v>sc</v>
          </cell>
        </row>
        <row r="1290">
          <cell r="AP1290">
            <v>503719</v>
          </cell>
          <cell r="AQ1290">
            <v>2002086</v>
          </cell>
          <cell r="AR1290">
            <v>2</v>
          </cell>
          <cell r="AS1290">
            <v>42768</v>
          </cell>
          <cell r="AT1290" t="str">
            <v>SD Reservado Acciones de Movilidad UAERMV Circuito Movilidad Salvando Vidas -</v>
          </cell>
          <cell r="AU1290">
            <v>0</v>
          </cell>
          <cell r="AV1290" t="str">
            <v>sc</v>
          </cell>
        </row>
        <row r="1291">
          <cell r="AP1291">
            <v>503724</v>
          </cell>
          <cell r="AQ1291">
            <v>2002093</v>
          </cell>
          <cell r="AR1291">
            <v>2</v>
          </cell>
          <cell r="AS1291">
            <v>42768</v>
          </cell>
          <cell r="AT1291" t="str">
            <v>SD Reservado Acciones de Movilidad UAERMV Circuito Movilidad Salvando Vidas -</v>
          </cell>
          <cell r="AU1291">
            <v>0</v>
          </cell>
          <cell r="AV1291" t="str">
            <v>sc</v>
          </cell>
        </row>
        <row r="1292">
          <cell r="AP1292">
            <v>503729</v>
          </cell>
          <cell r="AQ1292">
            <v>2002102</v>
          </cell>
          <cell r="AR1292">
            <v>2</v>
          </cell>
          <cell r="AS1292">
            <v>42768</v>
          </cell>
          <cell r="AT1292" t="str">
            <v>SD Reservado Acciones de Movilidad UAERMV Circuito Movilidad Salvando Vidas -</v>
          </cell>
          <cell r="AU1292">
            <v>0</v>
          </cell>
          <cell r="AV1292" t="str">
            <v>sc</v>
          </cell>
        </row>
        <row r="1293">
          <cell r="AP1293">
            <v>503734</v>
          </cell>
          <cell r="AQ1293">
            <v>2002116</v>
          </cell>
          <cell r="AR1293">
            <v>2</v>
          </cell>
          <cell r="AS1293">
            <v>42768</v>
          </cell>
          <cell r="AT1293" t="str">
            <v>SD Reservado Acciones de Movilidad UAERMV Circuito Movilidad Salvando Vidas -</v>
          </cell>
          <cell r="AU1293">
            <v>0</v>
          </cell>
          <cell r="AV1293" t="str">
            <v>sc</v>
          </cell>
        </row>
        <row r="1294">
          <cell r="AP1294">
            <v>503822</v>
          </cell>
          <cell r="AQ1294">
            <v>2002211</v>
          </cell>
          <cell r="AR1294">
            <v>2</v>
          </cell>
          <cell r="AS1294">
            <v>42779</v>
          </cell>
          <cell r="AT1294" t="str">
            <v>SD Terminado Acciones de Movilidad UAERMV Circuito Movilidad Salvando Vidas -</v>
          </cell>
          <cell r="AU1294">
            <v>0</v>
          </cell>
          <cell r="AV1294" t="str">
            <v>sc</v>
          </cell>
        </row>
        <row r="1295">
          <cell r="AP1295">
            <v>503827</v>
          </cell>
          <cell r="AQ1295">
            <v>2001784</v>
          </cell>
          <cell r="AR1295">
            <v>2</v>
          </cell>
          <cell r="AS1295">
            <v>42768</v>
          </cell>
          <cell r="AT1295" t="str">
            <v>SD Reservado Acciones de Movilidad UAERMV Circuito Movilidad Salvando Vidas -</v>
          </cell>
          <cell r="AU1295">
            <v>0</v>
          </cell>
          <cell r="AV1295" t="str">
            <v>sc</v>
          </cell>
        </row>
        <row r="1296">
          <cell r="AP1296">
            <v>503832</v>
          </cell>
          <cell r="AQ1296">
            <v>2001800</v>
          </cell>
          <cell r="AR1296">
            <v>2</v>
          </cell>
          <cell r="AS1296">
            <v>42768</v>
          </cell>
          <cell r="AT1296" t="str">
            <v>SD Reservado Acciones de Movilidad UAERMV Circuito Movilidad Salvando Vidas -</v>
          </cell>
          <cell r="AU1296">
            <v>0</v>
          </cell>
          <cell r="AV1296" t="str">
            <v>sc</v>
          </cell>
        </row>
        <row r="1297">
          <cell r="AP1297">
            <v>503847</v>
          </cell>
          <cell r="AQ1297">
            <v>2001875</v>
          </cell>
          <cell r="AR1297">
            <v>2</v>
          </cell>
          <cell r="AS1297">
            <v>42768</v>
          </cell>
          <cell r="AT1297" t="str">
            <v>SD Reservado Acciones de Movilidad UAERMV Circuito Movilidad Salvando Vidas -</v>
          </cell>
          <cell r="AU1297">
            <v>0</v>
          </cell>
          <cell r="AV1297" t="str">
            <v>sc</v>
          </cell>
        </row>
        <row r="1298">
          <cell r="AP1298">
            <v>503852</v>
          </cell>
          <cell r="AQ1298">
            <v>2001915</v>
          </cell>
          <cell r="AR1298">
            <v>2</v>
          </cell>
          <cell r="AS1298">
            <v>42768</v>
          </cell>
          <cell r="AT1298" t="str">
            <v>SD Reservado Acciones de Movilidad UAERMV Circuito Movilidad Salvando Vidas -</v>
          </cell>
          <cell r="AU1298">
            <v>0</v>
          </cell>
          <cell r="AV1298" t="str">
            <v>sc</v>
          </cell>
        </row>
        <row r="1299">
          <cell r="AP1299">
            <v>503857</v>
          </cell>
          <cell r="AQ1299">
            <v>2001943</v>
          </cell>
          <cell r="AR1299">
            <v>2</v>
          </cell>
          <cell r="AS1299">
            <v>42768</v>
          </cell>
          <cell r="AT1299" t="str">
            <v>SD Reservado Acciones de Movilidad UAERMV Circuito Movilidad Salvando Vidas -</v>
          </cell>
          <cell r="AU1299">
            <v>0</v>
          </cell>
          <cell r="AV1299" t="str">
            <v>sc</v>
          </cell>
        </row>
        <row r="1300">
          <cell r="AP1300">
            <v>503862</v>
          </cell>
          <cell r="AQ1300">
            <v>2001975</v>
          </cell>
          <cell r="AR1300">
            <v>2</v>
          </cell>
          <cell r="AS1300">
            <v>42768</v>
          </cell>
          <cell r="AT1300" t="str">
            <v>SD Reservado Acciones de Movilidad UAERMV Circuito Movilidad Salvando Vidas -</v>
          </cell>
          <cell r="AU1300">
            <v>0</v>
          </cell>
          <cell r="AV1300" t="str">
            <v>sc</v>
          </cell>
        </row>
        <row r="1301">
          <cell r="AP1301">
            <v>503872</v>
          </cell>
          <cell r="AQ1301">
            <v>2001739</v>
          </cell>
          <cell r="AR1301">
            <v>2</v>
          </cell>
          <cell r="AS1301">
            <v>42768</v>
          </cell>
          <cell r="AT1301" t="str">
            <v>SD Reservado Acciones de Movilidad UAERMV Circuito Movilidad Salvando Vidas -</v>
          </cell>
          <cell r="AU1301">
            <v>0</v>
          </cell>
          <cell r="AV1301" t="str">
            <v>sc</v>
          </cell>
        </row>
        <row r="1302">
          <cell r="AP1302">
            <v>503902</v>
          </cell>
          <cell r="AQ1302">
            <v>2001524</v>
          </cell>
          <cell r="AR1302">
            <v>2</v>
          </cell>
          <cell r="AS1302">
            <v>42779</v>
          </cell>
          <cell r="AT1302" t="str">
            <v>SD Terminado Acciones de Movilidad UAERMV Circuito Movilidad Salvando Vidas -</v>
          </cell>
          <cell r="AU1302">
            <v>0</v>
          </cell>
          <cell r="AV1302" t="str">
            <v>sc</v>
          </cell>
        </row>
        <row r="1303">
          <cell r="AP1303">
            <v>503907</v>
          </cell>
          <cell r="AQ1303">
            <v>2001767</v>
          </cell>
          <cell r="AR1303">
            <v>2</v>
          </cell>
          <cell r="AS1303">
            <v>42768</v>
          </cell>
          <cell r="AT1303" t="str">
            <v>SD Reservado Acciones de Movilidad UAERMV Circuito Movilidad Salvando Vidas -</v>
          </cell>
          <cell r="AU1303">
            <v>0</v>
          </cell>
          <cell r="AV1303" t="str">
            <v>sc</v>
          </cell>
        </row>
        <row r="1304">
          <cell r="AP1304">
            <v>503912</v>
          </cell>
          <cell r="AQ1304">
            <v>2001561</v>
          </cell>
          <cell r="AR1304">
            <v>2</v>
          </cell>
          <cell r="AS1304">
            <v>42779</v>
          </cell>
          <cell r="AT1304" t="str">
            <v>SD Terminado Acciones de Movilidad UAERMV Circuito Movilidad Salvando Vidas -</v>
          </cell>
          <cell r="AU1304">
            <v>0</v>
          </cell>
          <cell r="AV1304" t="str">
            <v>sc</v>
          </cell>
        </row>
        <row r="1305">
          <cell r="AP1305">
            <v>503927</v>
          </cell>
          <cell r="AQ1305">
            <v>2001661</v>
          </cell>
          <cell r="AR1305">
            <v>2</v>
          </cell>
          <cell r="AS1305">
            <v>42768</v>
          </cell>
          <cell r="AT1305" t="str">
            <v>SD Reservado Acciones de Movilidad UAERMV Circuito Movilidad Salvando Vidas -</v>
          </cell>
          <cell r="AU1305">
            <v>0</v>
          </cell>
          <cell r="AV1305" t="str">
            <v>sc</v>
          </cell>
        </row>
        <row r="1306">
          <cell r="AP1306">
            <v>503932</v>
          </cell>
          <cell r="AQ1306">
            <v>2001680</v>
          </cell>
          <cell r="AR1306">
            <v>2</v>
          </cell>
          <cell r="AS1306">
            <v>42768</v>
          </cell>
          <cell r="AT1306" t="str">
            <v>SD Reservado Acciones de Movilidad UAERMV Circuito Movilidad Salvando Vidas -</v>
          </cell>
          <cell r="AU1306">
            <v>0</v>
          </cell>
          <cell r="AV1306" t="str">
            <v>sc</v>
          </cell>
        </row>
        <row r="1307">
          <cell r="AP1307">
            <v>504207</v>
          </cell>
          <cell r="AQ1307">
            <v>2001294</v>
          </cell>
          <cell r="AR1307">
            <v>2</v>
          </cell>
          <cell r="AS1307">
            <v>42731</v>
          </cell>
          <cell r="AT1307" t="str">
            <v>SD Reservado Mantenimiento Rutinario IDU Circuito Movilidad EJECUCION SITP 2016 -</v>
          </cell>
          <cell r="AU1307">
            <v>0</v>
          </cell>
          <cell r="AV1307" t="str">
            <v>sc</v>
          </cell>
        </row>
        <row r="1308">
          <cell r="AP1308">
            <v>504224</v>
          </cell>
          <cell r="AQ1308">
            <v>2002206</v>
          </cell>
          <cell r="AR1308">
            <v>2</v>
          </cell>
          <cell r="AS1308">
            <v>42731</v>
          </cell>
          <cell r="AT1308" t="str">
            <v>SD Reservado Mantenimiento Periódico IDU Circuito Movilidad EJECUCION SITP 2016 -</v>
          </cell>
          <cell r="AU1308">
            <v>0</v>
          </cell>
          <cell r="AV1308" t="str">
            <v>sc</v>
          </cell>
        </row>
        <row r="1309">
          <cell r="AP1309">
            <v>504276</v>
          </cell>
          <cell r="AQ1309">
            <v>2001243</v>
          </cell>
          <cell r="AR1309">
            <v>2</v>
          </cell>
          <cell r="AS1309">
            <v>42731</v>
          </cell>
          <cell r="AT1309" t="str">
            <v>SD Reservado Mantenimiento Periódico IDU Circuito Movilidad EJECUCION SITP 2016 -</v>
          </cell>
          <cell r="AU1309">
            <v>0</v>
          </cell>
          <cell r="AV1309" t="str">
            <v>sc</v>
          </cell>
        </row>
        <row r="1310">
          <cell r="AP1310">
            <v>504279</v>
          </cell>
          <cell r="AQ1310">
            <v>2001224</v>
          </cell>
          <cell r="AR1310">
            <v>2</v>
          </cell>
          <cell r="AS1310">
            <v>42731</v>
          </cell>
          <cell r="AT1310" t="str">
            <v>SD Reservado Mantenimiento Rutinario IDU Circuito Movilidad EJECUCION SITP 2016 -</v>
          </cell>
          <cell r="AU1310">
            <v>0</v>
          </cell>
          <cell r="AV1310" t="str">
            <v>sc</v>
          </cell>
        </row>
        <row r="1311">
          <cell r="AP1311">
            <v>504943</v>
          </cell>
          <cell r="AQ1311">
            <v>2000706</v>
          </cell>
          <cell r="AR1311">
            <v>2</v>
          </cell>
          <cell r="AS1311">
            <v>42313</v>
          </cell>
          <cell r="AT1311" t="str">
            <v>IDU-083-2012 Terminado Mantenimiento Periódico IDU Arterial  -</v>
          </cell>
          <cell r="AU1311">
            <v>0</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v>0</v>
          </cell>
          <cell r="AV1314" t="str">
            <v>sc</v>
          </cell>
        </row>
        <row r="1315">
          <cell r="AP1315">
            <v>504980</v>
          </cell>
          <cell r="AQ1315">
            <v>2000672</v>
          </cell>
          <cell r="AR1315">
            <v>2</v>
          </cell>
          <cell r="AS1315">
            <v>42313</v>
          </cell>
          <cell r="AT1315" t="str">
            <v>IDU-1686-2014 Terminado Rehabilitación IDU Arterial  -</v>
          </cell>
          <cell r="AU1315">
            <v>0</v>
          </cell>
          <cell r="AV1315" t="str">
            <v>sc</v>
          </cell>
        </row>
        <row r="1316">
          <cell r="AP1316">
            <v>505008</v>
          </cell>
          <cell r="AQ1316">
            <v>2000535</v>
          </cell>
          <cell r="AR1316">
            <v>2</v>
          </cell>
          <cell r="AS1316">
            <v>42409</v>
          </cell>
          <cell r="AT1316" t="str">
            <v>IDU-1686-2014 Terminado Acciones de Movilidad IDU Arterial  -</v>
          </cell>
          <cell r="AU1316">
            <v>0</v>
          </cell>
          <cell r="AV1316" t="str">
            <v>sc</v>
          </cell>
        </row>
        <row r="1317">
          <cell r="AP1317">
            <v>505010</v>
          </cell>
          <cell r="AQ1317">
            <v>2000535</v>
          </cell>
          <cell r="AR1317">
            <v>2</v>
          </cell>
          <cell r="AS1317">
            <v>42313</v>
          </cell>
          <cell r="AT1317" t="str">
            <v>IDU-1686-2014 Terminado Rehabilitación IDU Arterial  -</v>
          </cell>
          <cell r="AU1317">
            <v>0</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v>0</v>
          </cell>
          <cell r="AV1326" t="str">
            <v>sc</v>
          </cell>
        </row>
        <row r="1327">
          <cell r="AP1327">
            <v>506074</v>
          </cell>
          <cell r="AQ1327">
            <v>2000849</v>
          </cell>
          <cell r="AR1327">
            <v>2</v>
          </cell>
          <cell r="AS1327">
            <v>41029</v>
          </cell>
          <cell r="AT1327" t="str">
            <v>CONV-008-2011 Terminado Mantenimiento Periódico UAERMV Arterial  -</v>
          </cell>
          <cell r="AU1327">
            <v>0</v>
          </cell>
          <cell r="AV1327" t="str">
            <v>sc</v>
          </cell>
        </row>
        <row r="1328">
          <cell r="AP1328">
            <v>506076</v>
          </cell>
          <cell r="AQ1328">
            <v>2000849</v>
          </cell>
          <cell r="AR1328">
            <v>2</v>
          </cell>
          <cell r="AS1328">
            <v>42313</v>
          </cell>
          <cell r="AT1328" t="str">
            <v>CONV-008-2011 Terminado Acciones de Movilidad IDU Arterial  -</v>
          </cell>
          <cell r="AU1328">
            <v>0</v>
          </cell>
          <cell r="AV1328" t="str">
            <v>sc</v>
          </cell>
        </row>
        <row r="1329">
          <cell r="AP1329">
            <v>506078</v>
          </cell>
          <cell r="AQ1329">
            <v>2000849</v>
          </cell>
          <cell r="AR1329">
            <v>2</v>
          </cell>
          <cell r="AS1329">
            <v>41029</v>
          </cell>
          <cell r="AT1329" t="str">
            <v>CONV-008-2011 Terminado Mantenimiento Periódico UAERMV Arterial  -</v>
          </cell>
          <cell r="AU1329">
            <v>0</v>
          </cell>
          <cell r="AV1329" t="str">
            <v>sc</v>
          </cell>
        </row>
        <row r="1330">
          <cell r="AP1330">
            <v>506080</v>
          </cell>
          <cell r="AQ1330">
            <v>2000849</v>
          </cell>
          <cell r="AR1330">
            <v>2</v>
          </cell>
          <cell r="AS1330">
            <v>41029</v>
          </cell>
          <cell r="AT1330" t="str">
            <v>CONV-008-2011 Terminado Mantenimiento Periódico UAERMV Arterial  -</v>
          </cell>
          <cell r="AU1330">
            <v>0</v>
          </cell>
          <cell r="AV1330" t="str">
            <v>sc</v>
          </cell>
        </row>
        <row r="1331">
          <cell r="AP1331">
            <v>506082</v>
          </cell>
          <cell r="AQ1331">
            <v>2000849</v>
          </cell>
          <cell r="AR1331">
            <v>2</v>
          </cell>
          <cell r="AS1331">
            <v>41029</v>
          </cell>
          <cell r="AT1331" t="str">
            <v>CONV-008-2011 Terminado Mantenimiento Periódico UAERMV Arterial  -</v>
          </cell>
          <cell r="AU1331">
            <v>0</v>
          </cell>
          <cell r="AV1331" t="str">
            <v>sc</v>
          </cell>
        </row>
        <row r="1332">
          <cell r="AP1332">
            <v>507278</v>
          </cell>
          <cell r="AQ1332">
            <v>2001567</v>
          </cell>
          <cell r="AR1332">
            <v>2</v>
          </cell>
          <cell r="AS1332">
            <v>42781</v>
          </cell>
          <cell r="AT1332" t="str">
            <v>SD Reservado Acciones de Movilidad UAERMV Circuito Movilidad SD -</v>
          </cell>
          <cell r="AU1332">
            <v>0</v>
          </cell>
          <cell r="AV1332" t="str">
            <v>sc</v>
          </cell>
        </row>
        <row r="1333">
          <cell r="AP1333">
            <v>507280</v>
          </cell>
          <cell r="AQ1333">
            <v>2001567</v>
          </cell>
          <cell r="AR1333">
            <v>2</v>
          </cell>
          <cell r="AS1333">
            <v>42781</v>
          </cell>
          <cell r="AT1333" t="str">
            <v>SD Reservado Acciones de Movilidad UAERMV Circuito Movilidad SD -</v>
          </cell>
          <cell r="AU1333">
            <v>0</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v>0</v>
          </cell>
          <cell r="AV1570" t="str">
            <v>sc</v>
          </cell>
        </row>
        <row r="1571">
          <cell r="AP1571">
            <v>143612</v>
          </cell>
          <cell r="AQ1571">
            <v>3001311</v>
          </cell>
          <cell r="AR1571">
            <v>3</v>
          </cell>
          <cell r="AS1571">
            <v>42731</v>
          </cell>
          <cell r="AT1571" t="str">
            <v>SD Reservado Mantenimiento Rutinario IDU Circuito Movilidad EJECUCION SITP 2016 -</v>
          </cell>
          <cell r="AU1571">
            <v>0</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v>0</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v>0</v>
          </cell>
          <cell r="AV1573" t="str">
            <v>sc</v>
          </cell>
        </row>
        <row r="1574">
          <cell r="AP1574">
            <v>143634</v>
          </cell>
          <cell r="AQ1574">
            <v>3001687</v>
          </cell>
          <cell r="AR1574">
            <v>3</v>
          </cell>
          <cell r="AS1574">
            <v>42731</v>
          </cell>
          <cell r="AT1574" t="str">
            <v>SD Reservado Mantenimiento Periódico IDU Circuito Movilidad EJECUCION SITP 2016 -</v>
          </cell>
          <cell r="AU1574">
            <v>0</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v>0</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v>0</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v>0</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v>0</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v>0</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v>0</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v>0</v>
          </cell>
          <cell r="AV1581" t="str">
            <v>RESERVADO IDU</v>
          </cell>
        </row>
        <row r="1582">
          <cell r="AP1582">
            <v>143647</v>
          </cell>
          <cell r="AQ1582">
            <v>3001239</v>
          </cell>
          <cell r="AR1582">
            <v>3</v>
          </cell>
          <cell r="AS1582">
            <v>42731</v>
          </cell>
          <cell r="AT1582" t="str">
            <v>SD Reservado Mantenimiento Rutinario IDU Local EJECUCION SITP 2016 -</v>
          </cell>
          <cell r="AU1582">
            <v>0</v>
          </cell>
          <cell r="AV1582" t="str">
            <v>RESERVADO IDU</v>
          </cell>
        </row>
        <row r="1583">
          <cell r="AP1583">
            <v>143648</v>
          </cell>
          <cell r="AQ1583">
            <v>3001228</v>
          </cell>
          <cell r="AR1583">
            <v>3</v>
          </cell>
          <cell r="AS1583">
            <v>42731</v>
          </cell>
          <cell r="AT1583" t="str">
            <v>SD Reservado Mantenimiento Periódico IDU Local EJECUCION SITP 2016 -</v>
          </cell>
          <cell r="AU1583">
            <v>0</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v>0</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v>0</v>
          </cell>
          <cell r="AV1592" t="str">
            <v>VIABLE</v>
          </cell>
        </row>
        <row r="1593">
          <cell r="AP1593">
            <v>143702</v>
          </cell>
          <cell r="AQ1593">
            <v>3001114</v>
          </cell>
          <cell r="AR1593">
            <v>3</v>
          </cell>
          <cell r="AS1593">
            <v>42731</v>
          </cell>
          <cell r="AT1593" t="str">
            <v>SD Reservado Mantenimiento Periódico IDU Circuito Movilidad EJECUCION SITP 2016 -</v>
          </cell>
          <cell r="AU1593">
            <v>0</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v>0</v>
          </cell>
          <cell r="AV1594" t="str">
            <v>RESERVADO IDU</v>
          </cell>
        </row>
        <row r="1595">
          <cell r="AP1595">
            <v>143707</v>
          </cell>
          <cell r="AQ1595">
            <v>3001020</v>
          </cell>
          <cell r="AR1595">
            <v>3</v>
          </cell>
          <cell r="AS1595">
            <v>41411</v>
          </cell>
          <cell r="AT1595" t="str">
            <v>SD Terminado Mantenimiento Periódico UAERMV Circuito Movilidad  -</v>
          </cell>
          <cell r="AU1595">
            <v>0</v>
          </cell>
          <cell r="AV1595" t="str">
            <v>VIABLE</v>
          </cell>
        </row>
        <row r="1596">
          <cell r="AP1596">
            <v>143708</v>
          </cell>
          <cell r="AQ1596">
            <v>3000749</v>
          </cell>
          <cell r="AR1596">
            <v>3</v>
          </cell>
          <cell r="AS1596">
            <v>42313</v>
          </cell>
          <cell r="AT1596" t="str">
            <v>CONV-011-2011 Terminado Acciones de Movilidad IDU Circuito Movilidad  -</v>
          </cell>
          <cell r="AU1596">
            <v>0</v>
          </cell>
          <cell r="AV1596" t="str">
            <v>sc</v>
          </cell>
        </row>
        <row r="1597">
          <cell r="AP1597">
            <v>143709</v>
          </cell>
          <cell r="AQ1597">
            <v>3000724</v>
          </cell>
          <cell r="AR1597">
            <v>3</v>
          </cell>
          <cell r="AS1597">
            <v>42313</v>
          </cell>
          <cell r="AT1597" t="str">
            <v>CONV-011-2011 Terminado Acciones de Movilidad IDU Circuito Movilidad  -</v>
          </cell>
          <cell r="AU1597">
            <v>0</v>
          </cell>
          <cell r="AV1597" t="str">
            <v>VIABLE</v>
          </cell>
        </row>
        <row r="1598">
          <cell r="AP1598">
            <v>143710</v>
          </cell>
          <cell r="AQ1598">
            <v>3000688</v>
          </cell>
          <cell r="AR1598">
            <v>3</v>
          </cell>
          <cell r="AS1598">
            <v>42313</v>
          </cell>
          <cell r="AT1598" t="str">
            <v>CONV-011-2011 Terminado Acciones de Movilidad IDU Circuito Movilidad  -</v>
          </cell>
          <cell r="AU1598">
            <v>0</v>
          </cell>
          <cell r="AV1598" t="str">
            <v>VIABLE</v>
          </cell>
        </row>
        <row r="1599">
          <cell r="AP1599">
            <v>143720</v>
          </cell>
          <cell r="AQ1599">
            <v>3000355</v>
          </cell>
          <cell r="AR1599">
            <v>3</v>
          </cell>
          <cell r="AS1599">
            <v>42313</v>
          </cell>
          <cell r="AT1599" t="str">
            <v>CONV-011-2011 Terminado Acciones de Movilidad IDU Local  -</v>
          </cell>
          <cell r="AU1599">
            <v>0</v>
          </cell>
          <cell r="AV1599" t="str">
            <v>VIABLE</v>
          </cell>
        </row>
        <row r="1600">
          <cell r="AP1600">
            <v>143721</v>
          </cell>
          <cell r="AQ1600">
            <v>3000342</v>
          </cell>
          <cell r="AR1600">
            <v>3</v>
          </cell>
          <cell r="AS1600">
            <v>42313</v>
          </cell>
          <cell r="AT1600" t="str">
            <v>CONV-011-2011 Terminado Acciones de Movilidad IDU Local  -</v>
          </cell>
          <cell r="AU1600">
            <v>0</v>
          </cell>
          <cell r="AV1600" t="str">
            <v>VIABLE</v>
          </cell>
        </row>
        <row r="1601">
          <cell r="AP1601">
            <v>143771</v>
          </cell>
          <cell r="AQ1601">
            <v>3000293</v>
          </cell>
          <cell r="AR1601">
            <v>3</v>
          </cell>
          <cell r="AS1601">
            <v>42781</v>
          </cell>
          <cell r="AT1601" t="str">
            <v>SD Reservado Acciones de Movilidad UAERMV Circuito Movilidad SD -</v>
          </cell>
          <cell r="AU1601">
            <v>0</v>
          </cell>
          <cell r="AV1601" t="str">
            <v>VIABLE</v>
          </cell>
        </row>
        <row r="1602">
          <cell r="AP1602">
            <v>143772</v>
          </cell>
          <cell r="AQ1602">
            <v>3000279</v>
          </cell>
          <cell r="AR1602">
            <v>3</v>
          </cell>
          <cell r="AS1602">
            <v>42781</v>
          </cell>
          <cell r="AT1602" t="str">
            <v>SD Reservado Acciones de Movilidad UAERMV Circuito Movilidad SD -</v>
          </cell>
          <cell r="AU1602">
            <v>0</v>
          </cell>
          <cell r="AV1602" t="str">
            <v>VIABLE</v>
          </cell>
        </row>
        <row r="1603">
          <cell r="AP1603">
            <v>143773</v>
          </cell>
          <cell r="AQ1603">
            <v>3000266</v>
          </cell>
          <cell r="AR1603">
            <v>3</v>
          </cell>
          <cell r="AS1603">
            <v>42781</v>
          </cell>
          <cell r="AT1603" t="str">
            <v>SD Reservado Acciones de Movilidad UAERMV Circuito Movilidad SD -</v>
          </cell>
          <cell r="AU1603">
            <v>0</v>
          </cell>
          <cell r="AV1603" t="str">
            <v>VIABLE</v>
          </cell>
        </row>
        <row r="1604">
          <cell r="AP1604">
            <v>143774</v>
          </cell>
          <cell r="AQ1604">
            <v>3000207</v>
          </cell>
          <cell r="AR1604">
            <v>3</v>
          </cell>
          <cell r="AS1604">
            <v>42313</v>
          </cell>
          <cell r="AT1604" t="str">
            <v>SD Terminado Mantenimiento Periódico UAERMV Circuito Movilidad  -</v>
          </cell>
          <cell r="AU1604">
            <v>0</v>
          </cell>
          <cell r="AV1604" t="str">
            <v>VIABLE</v>
          </cell>
        </row>
        <row r="1605">
          <cell r="AP1605">
            <v>143775</v>
          </cell>
          <cell r="AQ1605">
            <v>3000196</v>
          </cell>
          <cell r="AR1605">
            <v>3</v>
          </cell>
          <cell r="AS1605">
            <v>42313</v>
          </cell>
          <cell r="AT1605" t="str">
            <v>SD Terminado Mantenimiento Periódico UAERMV Circuito Movilidad  -</v>
          </cell>
          <cell r="AU1605">
            <v>0</v>
          </cell>
          <cell r="AV1605" t="str">
            <v>VIABLE</v>
          </cell>
        </row>
        <row r="1606">
          <cell r="AP1606">
            <v>143776</v>
          </cell>
          <cell r="AQ1606">
            <v>3002241</v>
          </cell>
          <cell r="AR1606">
            <v>3</v>
          </cell>
          <cell r="AS1606">
            <v>42781</v>
          </cell>
          <cell r="AT1606" t="str">
            <v>SD Reservado Acciones de Movilidad UAERMV Circuito Movilidad SD -</v>
          </cell>
          <cell r="AU1606">
            <v>0</v>
          </cell>
          <cell r="AV1606" t="str">
            <v>VIABLE</v>
          </cell>
        </row>
        <row r="1607">
          <cell r="AP1607">
            <v>143777</v>
          </cell>
          <cell r="AQ1607">
            <v>3000235</v>
          </cell>
          <cell r="AR1607">
            <v>3</v>
          </cell>
          <cell r="AS1607">
            <v>42313</v>
          </cell>
          <cell r="AT1607" t="str">
            <v>SD Terminado Mantenimiento Periódico UAERMV Circuito Movilidad  -</v>
          </cell>
          <cell r="AU1607">
            <v>0</v>
          </cell>
          <cell r="AV1607" t="str">
            <v>VIABLE</v>
          </cell>
        </row>
        <row r="1608">
          <cell r="AP1608">
            <v>143778</v>
          </cell>
          <cell r="AQ1608">
            <v>3000164</v>
          </cell>
          <cell r="AR1608">
            <v>3</v>
          </cell>
          <cell r="AS1608">
            <v>42313</v>
          </cell>
          <cell r="AT1608" t="str">
            <v>SD Terminado Mantenimiento Periódico UAERMV Circuito Movilidad  -</v>
          </cell>
          <cell r="AU1608">
            <v>0</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v>0</v>
          </cell>
          <cell r="AV1611" t="str">
            <v>VIABLE</v>
          </cell>
        </row>
        <row r="1612">
          <cell r="AP1612">
            <v>143858</v>
          </cell>
          <cell r="AQ1612">
            <v>3001153</v>
          </cell>
          <cell r="AR1612">
            <v>3</v>
          </cell>
          <cell r="AS1612">
            <v>42313</v>
          </cell>
          <cell r="AT1612" t="str">
            <v>CONV-011-2011 Terminado Acciones de Movilidad IDU Circuito Movilidad  -</v>
          </cell>
          <cell r="AU1612">
            <v>0</v>
          </cell>
          <cell r="AV1612" t="str">
            <v>VIABLE</v>
          </cell>
        </row>
        <row r="1613">
          <cell r="AP1613">
            <v>143859</v>
          </cell>
          <cell r="AQ1613">
            <v>3001116</v>
          </cell>
          <cell r="AR1613">
            <v>3</v>
          </cell>
          <cell r="AS1613">
            <v>42313</v>
          </cell>
          <cell r="AT1613" t="str">
            <v>CONV-011-2011 Terminado Acciones de Movilidad IDU Circuito Movilidad  -</v>
          </cell>
          <cell r="AU1613">
            <v>0</v>
          </cell>
          <cell r="AV1613" t="str">
            <v>VIABLE</v>
          </cell>
        </row>
        <row r="1614">
          <cell r="AP1614">
            <v>143860</v>
          </cell>
          <cell r="AQ1614">
            <v>3001062</v>
          </cell>
          <cell r="AR1614">
            <v>3</v>
          </cell>
          <cell r="AS1614">
            <v>41464</v>
          </cell>
          <cell r="AT1614" t="str">
            <v>SD Terminado Acciones de Movilidad UAERMV Local  -</v>
          </cell>
          <cell r="AU1614">
            <v>0</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v>0</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v>0</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v>0</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v>0</v>
          </cell>
          <cell r="AV1629" t="str">
            <v>RESERVADO IDU</v>
          </cell>
        </row>
        <row r="1630">
          <cell r="AP1630">
            <v>144121</v>
          </cell>
          <cell r="AQ1630">
            <v>3000889</v>
          </cell>
          <cell r="AR1630">
            <v>3</v>
          </cell>
          <cell r="AS1630">
            <v>42313</v>
          </cell>
          <cell r="AT1630" t="str">
            <v>CONV-011-2011 Terminado Acciones de Movilidad IDU Circuito Movilidad  -</v>
          </cell>
          <cell r="AU1630">
            <v>0</v>
          </cell>
          <cell r="AV1630" t="str">
            <v>RESERVADO FDL</v>
          </cell>
        </row>
        <row r="1631">
          <cell r="AP1631">
            <v>144122</v>
          </cell>
          <cell r="AQ1631">
            <v>3000880</v>
          </cell>
          <cell r="AR1631">
            <v>3</v>
          </cell>
          <cell r="AS1631">
            <v>42313</v>
          </cell>
          <cell r="AT1631" t="str">
            <v>CONV-011-2011 Terminado Acciones de Movilidad IDU Circuito Movilidad  -</v>
          </cell>
          <cell r="AU1631">
            <v>0</v>
          </cell>
          <cell r="AV1631" t="str">
            <v>RESERVADO FDL</v>
          </cell>
        </row>
        <row r="1632">
          <cell r="AP1632">
            <v>144132</v>
          </cell>
          <cell r="AQ1632">
            <v>3001320</v>
          </cell>
          <cell r="AR1632">
            <v>3</v>
          </cell>
          <cell r="AS1632">
            <v>40737</v>
          </cell>
          <cell r="AT1632" t="str">
            <v>UMV-78-2010 Terminado Rehabilitación UAERMV Circuito Movilidad  -</v>
          </cell>
          <cell r="AU1632">
            <v>0</v>
          </cell>
          <cell r="AV1632" t="str">
            <v>sc</v>
          </cell>
        </row>
        <row r="1633">
          <cell r="AP1633">
            <v>144258</v>
          </cell>
          <cell r="AQ1633">
            <v>3000725</v>
          </cell>
          <cell r="AR1633">
            <v>3</v>
          </cell>
          <cell r="AS1633">
            <v>41411</v>
          </cell>
          <cell r="AT1633" t="str">
            <v>SD Terminado Mantenimiento Periódico UAERMV Circuito Movilidad  -</v>
          </cell>
          <cell r="AU1633">
            <v>0</v>
          </cell>
          <cell r="AV1633" t="str">
            <v>VIABLE</v>
          </cell>
        </row>
        <row r="1634">
          <cell r="AP1634">
            <v>144260</v>
          </cell>
          <cell r="AQ1634">
            <v>3000661</v>
          </cell>
          <cell r="AR1634">
            <v>3</v>
          </cell>
          <cell r="AS1634">
            <v>42342</v>
          </cell>
          <cell r="AT1634" t="str">
            <v>IDU-420-2015 Contratado Construcción IDU Circuito Movilidad  -</v>
          </cell>
          <cell r="AU1634">
            <v>0</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v>0</v>
          </cell>
          <cell r="AV1636" t="str">
            <v>VIABLE</v>
          </cell>
        </row>
        <row r="1637">
          <cell r="AP1637">
            <v>144410</v>
          </cell>
          <cell r="AQ1637">
            <v>3000244</v>
          </cell>
          <cell r="AR1637">
            <v>3</v>
          </cell>
          <cell r="AS1637">
            <v>42313</v>
          </cell>
          <cell r="AT1637" t="str">
            <v>CONV-011-2011 Terminado Acciones de Movilidad IDU Circuito Movilidad  -</v>
          </cell>
          <cell r="AU1637">
            <v>0</v>
          </cell>
          <cell r="AV1637" t="str">
            <v>sc</v>
          </cell>
        </row>
        <row r="1638">
          <cell r="AP1638">
            <v>144411</v>
          </cell>
          <cell r="AQ1638">
            <v>3000239</v>
          </cell>
          <cell r="AR1638">
            <v>3</v>
          </cell>
          <cell r="AS1638">
            <v>42313</v>
          </cell>
          <cell r="AT1638" t="str">
            <v>CONV-011-2011 Terminado Acciones de Movilidad IDU Circuito Movilidad  -</v>
          </cell>
          <cell r="AU1638">
            <v>0</v>
          </cell>
          <cell r="AV1638" t="str">
            <v>sc</v>
          </cell>
        </row>
        <row r="1639">
          <cell r="AP1639">
            <v>144412</v>
          </cell>
          <cell r="AQ1639">
            <v>3000234</v>
          </cell>
          <cell r="AR1639">
            <v>3</v>
          </cell>
          <cell r="AS1639">
            <v>42313</v>
          </cell>
          <cell r="AT1639" t="str">
            <v>CONV-011-2011 Terminado Acciones de Movilidad IDU Circuito Movilidad  -</v>
          </cell>
          <cell r="AU1639">
            <v>0</v>
          </cell>
          <cell r="AV1639" t="str">
            <v>sc</v>
          </cell>
        </row>
        <row r="1640">
          <cell r="AP1640">
            <v>144413</v>
          </cell>
          <cell r="AQ1640">
            <v>3000232</v>
          </cell>
          <cell r="AR1640">
            <v>3</v>
          </cell>
          <cell r="AS1640">
            <v>42278</v>
          </cell>
          <cell r="AT1640" t="str">
            <v>CONV-1292-2012 Terminado Mantenimiento Periódico UAERMV Circuito Movilidad  -</v>
          </cell>
          <cell r="AU1640">
            <v>0</v>
          </cell>
          <cell r="AV1640" t="str">
            <v>sc</v>
          </cell>
        </row>
        <row r="1641">
          <cell r="AP1641">
            <v>144414</v>
          </cell>
          <cell r="AQ1641">
            <v>3000227</v>
          </cell>
          <cell r="AR1641">
            <v>3</v>
          </cell>
          <cell r="AS1641">
            <v>42278</v>
          </cell>
          <cell r="AT1641" t="str">
            <v>CONV-1292-2012 Terminado Mantenimiento Periódico UAERMV Circuito Movilidad  -</v>
          </cell>
          <cell r="AU1641">
            <v>0</v>
          </cell>
          <cell r="AV1641" t="str">
            <v>sc</v>
          </cell>
        </row>
        <row r="1642">
          <cell r="AP1642">
            <v>144415</v>
          </cell>
          <cell r="AQ1642">
            <v>3000222</v>
          </cell>
          <cell r="AR1642">
            <v>3</v>
          </cell>
          <cell r="AS1642">
            <v>42278</v>
          </cell>
          <cell r="AT1642" t="str">
            <v>CONV-1292-2012 Terminado Mantenimiento Periódico UAERMV Circuito Movilidad  -</v>
          </cell>
          <cell r="AU1642">
            <v>0</v>
          </cell>
          <cell r="AV1642" t="str">
            <v>sc</v>
          </cell>
        </row>
        <row r="1643">
          <cell r="AP1643">
            <v>144416</v>
          </cell>
          <cell r="AQ1643">
            <v>3000219</v>
          </cell>
          <cell r="AR1643">
            <v>3</v>
          </cell>
          <cell r="AS1643">
            <v>42278</v>
          </cell>
          <cell r="AT1643" t="str">
            <v>CONV-1292-2012 Terminado Mantenimiento Periódico UAERMV Circuito Movilidad  -</v>
          </cell>
          <cell r="AU1643">
            <v>0</v>
          </cell>
          <cell r="AV1643" t="str">
            <v>sc</v>
          </cell>
        </row>
        <row r="1644">
          <cell r="AP1644">
            <v>144417</v>
          </cell>
          <cell r="AQ1644">
            <v>3000211</v>
          </cell>
          <cell r="AR1644">
            <v>3</v>
          </cell>
          <cell r="AS1644">
            <v>42278</v>
          </cell>
          <cell r="AT1644" t="str">
            <v>CONV-1292-2012 Terminado Mantenimiento Periódico UAERMV Circuito Movilidad  -</v>
          </cell>
          <cell r="AU1644">
            <v>0</v>
          </cell>
          <cell r="AV1644" t="str">
            <v>sc</v>
          </cell>
        </row>
        <row r="1645">
          <cell r="AP1645">
            <v>144427</v>
          </cell>
          <cell r="AQ1645">
            <v>3000082</v>
          </cell>
          <cell r="AR1645">
            <v>3</v>
          </cell>
          <cell r="AS1645">
            <v>42768</v>
          </cell>
          <cell r="AT1645" t="str">
            <v>SD Reservado Acciones de Movilidad UAERMV Circuito Movilidad Salvando Vidas -</v>
          </cell>
          <cell r="AU1645">
            <v>0</v>
          </cell>
          <cell r="AV1645" t="str">
            <v>RESERVADO UMV</v>
          </cell>
        </row>
        <row r="1646">
          <cell r="AP1646">
            <v>144429</v>
          </cell>
          <cell r="AQ1646">
            <v>3000079</v>
          </cell>
          <cell r="AR1646">
            <v>3</v>
          </cell>
          <cell r="AS1646">
            <v>42768</v>
          </cell>
          <cell r="AT1646" t="str">
            <v>SD Reservado Acciones de Movilidad UAERMV Circuito Movilidad Salvando Vidas -</v>
          </cell>
          <cell r="AU1646">
            <v>0</v>
          </cell>
          <cell r="AV1646" t="str">
            <v>RESERVADO UMV</v>
          </cell>
        </row>
        <row r="1647">
          <cell r="AP1647">
            <v>144447</v>
          </cell>
          <cell r="AQ1647">
            <v>3000167</v>
          </cell>
          <cell r="AR1647">
            <v>3</v>
          </cell>
          <cell r="AS1647">
            <v>42768</v>
          </cell>
          <cell r="AT1647" t="str">
            <v>SD Reservado Acciones de Movilidad UAERMV Circuito Movilidad Salvando Vidas -</v>
          </cell>
          <cell r="AU1647">
            <v>0</v>
          </cell>
          <cell r="AV1647" t="str">
            <v>sc</v>
          </cell>
        </row>
        <row r="1648">
          <cell r="AP1648">
            <v>144490</v>
          </cell>
          <cell r="AQ1648">
            <v>3000092</v>
          </cell>
          <cell r="AR1648">
            <v>3</v>
          </cell>
          <cell r="AS1648">
            <v>40799</v>
          </cell>
          <cell r="AT1648" t="str">
            <v>UMV-188-2009 Terminado Mantenimiento Periódico UAERMV Local  -</v>
          </cell>
          <cell r="AU1648">
            <v>0</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v>0</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v>0</v>
          </cell>
          <cell r="AV1651" t="str">
            <v>sc</v>
          </cell>
        </row>
        <row r="1652">
          <cell r="AP1652">
            <v>144804</v>
          </cell>
          <cell r="AQ1652">
            <v>3002195</v>
          </cell>
          <cell r="AR1652">
            <v>3</v>
          </cell>
          <cell r="AS1652">
            <v>42313</v>
          </cell>
          <cell r="AT1652" t="str">
            <v>CONV-011-2011 Terminado Acciones de Movilidad IDU Arterial  -</v>
          </cell>
          <cell r="AU1652">
            <v>0</v>
          </cell>
          <cell r="AV1652" t="str">
            <v>sc</v>
          </cell>
        </row>
        <row r="1653">
          <cell r="AP1653">
            <v>144806</v>
          </cell>
          <cell r="AQ1653">
            <v>3001823</v>
          </cell>
          <cell r="AR1653">
            <v>3</v>
          </cell>
          <cell r="AS1653">
            <v>42313</v>
          </cell>
          <cell r="AT1653" t="str">
            <v>CONV-011-2011 Terminado Acciones de Movilidad IDU Arterial  -</v>
          </cell>
          <cell r="AU1653">
            <v>0</v>
          </cell>
          <cell r="AV1653" t="str">
            <v>sc</v>
          </cell>
        </row>
        <row r="1654">
          <cell r="AP1654">
            <v>144828</v>
          </cell>
          <cell r="AQ1654">
            <v>3001197</v>
          </cell>
          <cell r="AR1654">
            <v>3</v>
          </cell>
          <cell r="AS1654">
            <v>42313</v>
          </cell>
          <cell r="AT1654" t="str">
            <v>CONV-011-2011 Terminado Acciones de Movilidad IDU Arterial  -</v>
          </cell>
          <cell r="AU1654">
            <v>0</v>
          </cell>
          <cell r="AV1654" t="str">
            <v>sc</v>
          </cell>
        </row>
        <row r="1655">
          <cell r="AP1655">
            <v>144968</v>
          </cell>
          <cell r="AQ1655">
            <v>3000947</v>
          </cell>
          <cell r="AR1655">
            <v>3</v>
          </cell>
          <cell r="AS1655">
            <v>42313</v>
          </cell>
          <cell r="AT1655" t="str">
            <v>IDU-2053-2015 Terminado Mantenimiento Periódico IDU Circuito Movilidad  -</v>
          </cell>
          <cell r="AU1655">
            <v>0</v>
          </cell>
          <cell r="AV1655" t="str">
            <v>RESERVADO FDL</v>
          </cell>
        </row>
        <row r="1656">
          <cell r="AP1656">
            <v>145451</v>
          </cell>
          <cell r="AQ1656">
            <v>3001104</v>
          </cell>
          <cell r="AR1656">
            <v>3</v>
          </cell>
          <cell r="AS1656">
            <v>41481</v>
          </cell>
          <cell r="AT1656" t="str">
            <v>SD Terminado Mantenimiento Periódico UAERMV Circuito Movilidad  -</v>
          </cell>
          <cell r="AU1656">
            <v>0</v>
          </cell>
          <cell r="AV1656" t="str">
            <v>RESERVADO FDL</v>
          </cell>
        </row>
        <row r="1657">
          <cell r="AP1657">
            <v>180892</v>
          </cell>
          <cell r="AQ1657">
            <v>13002198</v>
          </cell>
          <cell r="AR1657">
            <v>3</v>
          </cell>
          <cell r="AS1657">
            <v>40840</v>
          </cell>
          <cell r="AT1657" t="str">
            <v>SD Terminado Mantenimiento Periódico UAERMV Local  -</v>
          </cell>
          <cell r="AU1657">
            <v>0</v>
          </cell>
          <cell r="AV1657" t="str">
            <v>sc</v>
          </cell>
        </row>
        <row r="1658">
          <cell r="AP1658">
            <v>189852</v>
          </cell>
          <cell r="AQ1658">
            <v>17000428</v>
          </cell>
          <cell r="AR1658">
            <v>3</v>
          </cell>
          <cell r="AS1658">
            <v>42342</v>
          </cell>
          <cell r="AT1658" t="str">
            <v>IDU-1746-2014 En Ejecución Construcción IDU Arterial  -</v>
          </cell>
          <cell r="AU1658">
            <v>0</v>
          </cell>
          <cell r="AV1658" t="str">
            <v>sc</v>
          </cell>
        </row>
        <row r="1659">
          <cell r="AP1659">
            <v>189853</v>
          </cell>
          <cell r="AQ1659">
            <v>17000418</v>
          </cell>
          <cell r="AR1659">
            <v>3</v>
          </cell>
          <cell r="AS1659">
            <v>42342</v>
          </cell>
          <cell r="AT1659" t="str">
            <v>IDU-1746-2014 En Ejecución Construcción IDU Arterial  -</v>
          </cell>
          <cell r="AU1659">
            <v>0</v>
          </cell>
          <cell r="AV1659" t="str">
            <v>sc</v>
          </cell>
        </row>
        <row r="1660">
          <cell r="AP1660">
            <v>189854</v>
          </cell>
          <cell r="AQ1660">
            <v>17000403</v>
          </cell>
          <cell r="AR1660">
            <v>3</v>
          </cell>
          <cell r="AS1660">
            <v>42342</v>
          </cell>
          <cell r="AT1660" t="str">
            <v>IDU-1746-2014 En Ejecución Construcción IDU Arterial  -</v>
          </cell>
          <cell r="AU1660">
            <v>0</v>
          </cell>
          <cell r="AV1660" t="str">
            <v>sc</v>
          </cell>
        </row>
        <row r="1661">
          <cell r="AP1661">
            <v>189855</v>
          </cell>
          <cell r="AQ1661">
            <v>17000386</v>
          </cell>
          <cell r="AR1661">
            <v>3</v>
          </cell>
          <cell r="AS1661">
            <v>42342</v>
          </cell>
          <cell r="AT1661" t="str">
            <v>IDU-1746-2014 En Ejecución Construcción IDU Arterial  -</v>
          </cell>
          <cell r="AU1661">
            <v>0</v>
          </cell>
          <cell r="AV1661" t="str">
            <v>sc</v>
          </cell>
        </row>
        <row r="1662">
          <cell r="AP1662">
            <v>189857</v>
          </cell>
          <cell r="AQ1662">
            <v>17000364</v>
          </cell>
          <cell r="AR1662">
            <v>3</v>
          </cell>
          <cell r="AS1662">
            <v>42342</v>
          </cell>
          <cell r="AT1662" t="str">
            <v>IDU-1746-2014 En Ejecución Construcción IDU Arterial  -</v>
          </cell>
          <cell r="AU1662">
            <v>0</v>
          </cell>
          <cell r="AV1662" t="str">
            <v>sc</v>
          </cell>
        </row>
        <row r="1663">
          <cell r="AP1663">
            <v>200733</v>
          </cell>
          <cell r="AQ1663">
            <v>4000262</v>
          </cell>
          <cell r="AR1663">
            <v>3</v>
          </cell>
          <cell r="AS1663">
            <v>42313</v>
          </cell>
          <cell r="AT1663" t="str">
            <v>CONV-011-2011 Terminado Acciones de Movilidad IDU Arterial  -</v>
          </cell>
          <cell r="AU1663">
            <v>0</v>
          </cell>
          <cell r="AV1663" t="str">
            <v>sc</v>
          </cell>
        </row>
        <row r="1664">
          <cell r="AP1664">
            <v>200908</v>
          </cell>
          <cell r="AQ1664">
            <v>4000324</v>
          </cell>
          <cell r="AR1664">
            <v>3</v>
          </cell>
          <cell r="AS1664">
            <v>42313</v>
          </cell>
          <cell r="AT1664" t="str">
            <v>CONV-011-2011 Terminado Acciones de Movilidad IDU Arterial  -</v>
          </cell>
          <cell r="AU1664">
            <v>0</v>
          </cell>
          <cell r="AV1664" t="str">
            <v>sc</v>
          </cell>
        </row>
        <row r="1665">
          <cell r="AP1665">
            <v>201039</v>
          </cell>
          <cell r="AQ1665">
            <v>4000369</v>
          </cell>
          <cell r="AR1665">
            <v>3</v>
          </cell>
          <cell r="AS1665">
            <v>42313</v>
          </cell>
          <cell r="AT1665" t="str">
            <v>CONV-011-2011 Terminado Acciones de Movilidad IDU Arterial  -</v>
          </cell>
          <cell r="AU1665">
            <v>0</v>
          </cell>
          <cell r="AV1665" t="str">
            <v>sc</v>
          </cell>
        </row>
        <row r="1666">
          <cell r="AP1666">
            <v>471162</v>
          </cell>
          <cell r="AQ1666">
            <v>3002278</v>
          </cell>
          <cell r="AR1666">
            <v>3</v>
          </cell>
          <cell r="AS1666">
            <v>42731</v>
          </cell>
          <cell r="AT1666" t="str">
            <v>SD Reservado Mantenimiento Rutinario IDU Circuito Movilidad EJECUCION SITP 2016 -</v>
          </cell>
          <cell r="AU1666">
            <v>0</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v>0</v>
          </cell>
          <cell r="AV1667" t="str">
            <v>RESERVADO IDU</v>
          </cell>
        </row>
        <row r="1668">
          <cell r="AP1668">
            <v>471172</v>
          </cell>
          <cell r="AQ1668">
            <v>3002291</v>
          </cell>
          <cell r="AR1668">
            <v>3</v>
          </cell>
          <cell r="AS1668">
            <v>42768</v>
          </cell>
          <cell r="AT1668" t="str">
            <v>SD Reservado Acciones de Movilidad UAERMV Circuito Movilidad Salvando Vidas -</v>
          </cell>
          <cell r="AU1668">
            <v>0</v>
          </cell>
          <cell r="AV1668" t="str">
            <v>RESERVADO UMV</v>
          </cell>
        </row>
        <row r="1669">
          <cell r="AP1669">
            <v>471239</v>
          </cell>
          <cell r="AQ1669">
            <v>4007407</v>
          </cell>
          <cell r="AR1669">
            <v>3</v>
          </cell>
          <cell r="AS1669">
            <v>42313</v>
          </cell>
          <cell r="AT1669" t="str">
            <v>CONV-011-2011 Terminado Acciones de Movilidad IDU Arterial  -</v>
          </cell>
          <cell r="AU1669">
            <v>0</v>
          </cell>
          <cell r="AV1669" t="str">
            <v>sc</v>
          </cell>
        </row>
        <row r="1670">
          <cell r="AP1670">
            <v>471263</v>
          </cell>
          <cell r="AQ1670">
            <v>4007433</v>
          </cell>
          <cell r="AR1670">
            <v>3</v>
          </cell>
          <cell r="AS1670">
            <v>42313</v>
          </cell>
          <cell r="AT1670" t="str">
            <v>CONV-011-2011 Terminado Acciones de Movilidad IDU Arterial  -</v>
          </cell>
          <cell r="AU1670">
            <v>0</v>
          </cell>
          <cell r="AV1670" t="str">
            <v>sc</v>
          </cell>
        </row>
        <row r="1671">
          <cell r="AP1671">
            <v>472746</v>
          </cell>
          <cell r="AQ1671">
            <v>17000443</v>
          </cell>
          <cell r="AR1671">
            <v>3</v>
          </cell>
          <cell r="AS1671">
            <v>40799</v>
          </cell>
          <cell r="AT1671" t="str">
            <v>UMV-189-2009 Terminado Mantenimiento Periódico UAERMV Circuito Movilidad  -</v>
          </cell>
          <cell r="AU1671">
            <v>0</v>
          </cell>
          <cell r="AV1671" t="str">
            <v>VIABLE</v>
          </cell>
        </row>
        <row r="1672">
          <cell r="AP1672">
            <v>503657</v>
          </cell>
          <cell r="AQ1672">
            <v>3000070</v>
          </cell>
          <cell r="AR1672">
            <v>3</v>
          </cell>
          <cell r="AS1672">
            <v>42313</v>
          </cell>
          <cell r="AT1672" t="str">
            <v>IDU-2053-2015 Terminado Mantenimiento Periódico IDU Circuito Movilidad  -</v>
          </cell>
          <cell r="AU1672">
            <v>0</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v>0</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v>0</v>
          </cell>
          <cell r="AV1675" t="str">
            <v>RESERVADO UMV</v>
          </cell>
        </row>
        <row r="1676">
          <cell r="AP1676">
            <v>503704</v>
          </cell>
          <cell r="AQ1676">
            <v>3000052</v>
          </cell>
          <cell r="AR1676">
            <v>3</v>
          </cell>
          <cell r="AS1676">
            <v>42313</v>
          </cell>
          <cell r="AT1676" t="str">
            <v>IDU-2053-2015 Terminado Mantenimiento Periódico IDU Circuito Movilidad  -</v>
          </cell>
          <cell r="AU1676">
            <v>0</v>
          </cell>
          <cell r="AV1676" t="str">
            <v>VIABLE</v>
          </cell>
        </row>
        <row r="1677">
          <cell r="AP1677">
            <v>503739</v>
          </cell>
          <cell r="AQ1677">
            <v>3000013</v>
          </cell>
          <cell r="AR1677">
            <v>3</v>
          </cell>
          <cell r="AS1677">
            <v>42768</v>
          </cell>
          <cell r="AT1677" t="str">
            <v>SD Reservado Acciones de Movilidad UAERMV Circuito Movilidad Salvando Vidas -</v>
          </cell>
          <cell r="AU1677">
            <v>0</v>
          </cell>
          <cell r="AV1677" t="str">
            <v>RESERVADO UMV</v>
          </cell>
        </row>
        <row r="1678">
          <cell r="AP1678">
            <v>503744</v>
          </cell>
          <cell r="AQ1678">
            <v>3000021</v>
          </cell>
          <cell r="AR1678">
            <v>3</v>
          </cell>
          <cell r="AS1678">
            <v>42768</v>
          </cell>
          <cell r="AT1678" t="str">
            <v>SD Reservado Acciones de Movilidad UAERMV Circuito Movilidad Salvando Vidas -</v>
          </cell>
          <cell r="AU1678">
            <v>0</v>
          </cell>
          <cell r="AV1678" t="str">
            <v>RESERVADO UMV</v>
          </cell>
        </row>
        <row r="1679">
          <cell r="AP1679">
            <v>503749</v>
          </cell>
          <cell r="AQ1679">
            <v>3000030</v>
          </cell>
          <cell r="AR1679">
            <v>3</v>
          </cell>
          <cell r="AS1679">
            <v>42768</v>
          </cell>
          <cell r="AT1679" t="str">
            <v>SD Reservado Acciones de Movilidad UAERMV Circuito Movilidad Salvando Vidas -</v>
          </cell>
          <cell r="AU1679">
            <v>0</v>
          </cell>
          <cell r="AV1679" t="str">
            <v>RESERVADO UMV</v>
          </cell>
        </row>
        <row r="1680">
          <cell r="AP1680">
            <v>504633</v>
          </cell>
          <cell r="AQ1680">
            <v>3002299</v>
          </cell>
          <cell r="AR1680">
            <v>3</v>
          </cell>
          <cell r="AS1680">
            <v>42313</v>
          </cell>
          <cell r="AT1680" t="str">
            <v>IDU-1699-2014 Terminado Mantenimiento Periódico IDU Arterial  -</v>
          </cell>
          <cell r="AU1680">
            <v>0</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v>0</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v>0</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v>0</v>
          </cell>
          <cell r="AV1783" t="str">
            <v>sc</v>
          </cell>
        </row>
        <row r="1784">
          <cell r="AP1784">
            <v>144576</v>
          </cell>
          <cell r="AQ1784">
            <v>3002129</v>
          </cell>
          <cell r="AR1784">
            <v>4</v>
          </cell>
          <cell r="AS1784">
            <v>41942</v>
          </cell>
          <cell r="AT1784" t="str">
            <v>SD Terminado Mantenimiento Periódico UAERMV Circuito Movilidad  -</v>
          </cell>
          <cell r="AU1784">
            <v>0</v>
          </cell>
          <cell r="AV1784" t="str">
            <v>sc</v>
          </cell>
        </row>
        <row r="1785">
          <cell r="AP1785">
            <v>144687</v>
          </cell>
          <cell r="AQ1785">
            <v>3001919</v>
          </cell>
          <cell r="AR1785">
            <v>4</v>
          </cell>
          <cell r="AS1785">
            <v>42578</v>
          </cell>
          <cell r="AT1785" t="str">
            <v>COP-133-2013 Terminado Construcción FDL SAN CRISTOBAL Circuito Movilidad SD -</v>
          </cell>
          <cell r="AU1785">
            <v>0</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v>0</v>
          </cell>
          <cell r="AV1787" t="str">
            <v>sc</v>
          </cell>
        </row>
        <row r="1788">
          <cell r="AP1788">
            <v>200048</v>
          </cell>
          <cell r="AQ1788">
            <v>4000016</v>
          </cell>
          <cell r="AR1788">
            <v>4</v>
          </cell>
          <cell r="AS1788">
            <v>42313</v>
          </cell>
          <cell r="AT1788" t="str">
            <v>CONV-011-2011 Terminado Mantenimiento Periódico IDU Circuito Movilidad  -</v>
          </cell>
          <cell r="AU1788">
            <v>0</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v>0</v>
          </cell>
          <cell r="AV1790" t="str">
            <v>sc</v>
          </cell>
        </row>
        <row r="1791">
          <cell r="AP1791">
            <v>200401</v>
          </cell>
          <cell r="AQ1791">
            <v>4000142</v>
          </cell>
          <cell r="AR1791">
            <v>4</v>
          </cell>
          <cell r="AS1791">
            <v>42313</v>
          </cell>
          <cell r="AT1791" t="str">
            <v>CONV-011-2011 Terminado Acciones de Movilidad IDU Arterial  -</v>
          </cell>
          <cell r="AU1791">
            <v>0</v>
          </cell>
          <cell r="AV1791" t="str">
            <v>sc</v>
          </cell>
        </row>
        <row r="1792">
          <cell r="AP1792">
            <v>200454</v>
          </cell>
          <cell r="AQ1792">
            <v>4000159</v>
          </cell>
          <cell r="AR1792">
            <v>4</v>
          </cell>
          <cell r="AS1792">
            <v>42313</v>
          </cell>
          <cell r="AT1792" t="str">
            <v>CONV-011-2011 Terminado Acciones de Movilidad IDU Arterial  -</v>
          </cell>
          <cell r="AU1792">
            <v>0</v>
          </cell>
          <cell r="AV1792" t="str">
            <v>sc</v>
          </cell>
        </row>
        <row r="1793">
          <cell r="AP1793">
            <v>200522</v>
          </cell>
          <cell r="AQ1793">
            <v>4000184</v>
          </cell>
          <cell r="AR1793">
            <v>4</v>
          </cell>
          <cell r="AS1793">
            <v>41772</v>
          </cell>
          <cell r="AT1793" t="str">
            <v>CONV-011-2011 Terminado Mantenimiento Periódico UAERMV Arterial  -</v>
          </cell>
          <cell r="AU1793">
            <v>0</v>
          </cell>
          <cell r="AV1793" t="str">
            <v>sc</v>
          </cell>
        </row>
        <row r="1794">
          <cell r="AP1794">
            <v>200524</v>
          </cell>
          <cell r="AQ1794">
            <v>4000184</v>
          </cell>
          <cell r="AR1794">
            <v>4</v>
          </cell>
          <cell r="AS1794">
            <v>42313</v>
          </cell>
          <cell r="AT1794" t="str">
            <v>CONV-011-2011 Terminado Acciones de Movilidad IDU Arterial  -</v>
          </cell>
          <cell r="AU1794">
            <v>0</v>
          </cell>
          <cell r="AV1794" t="str">
            <v>sc</v>
          </cell>
        </row>
        <row r="1795">
          <cell r="AP1795">
            <v>200569</v>
          </cell>
          <cell r="AQ1795">
            <v>4000201</v>
          </cell>
          <cell r="AR1795">
            <v>4</v>
          </cell>
          <cell r="AS1795">
            <v>40613</v>
          </cell>
          <cell r="AT1795" t="str">
            <v>UMV-78-2010 Terminado Rehabilitación UAERMV Circuito Movilidad  -</v>
          </cell>
          <cell r="AU1795">
            <v>0</v>
          </cell>
          <cell r="AV1795" t="str">
            <v>sc</v>
          </cell>
        </row>
        <row r="1796">
          <cell r="AP1796">
            <v>200575</v>
          </cell>
          <cell r="AQ1796">
            <v>4000203</v>
          </cell>
          <cell r="AR1796">
            <v>4</v>
          </cell>
          <cell r="AS1796">
            <v>42731</v>
          </cell>
          <cell r="AT1796" t="str">
            <v>SD Reservado Mantenimiento Rutinario IDU Circuito Movilidad EJECUCION SITP 2016 -</v>
          </cell>
          <cell r="AU1796">
            <v>0</v>
          </cell>
          <cell r="AV1796" t="str">
            <v>sc</v>
          </cell>
        </row>
        <row r="1797">
          <cell r="AP1797">
            <v>200581</v>
          </cell>
          <cell r="AQ1797">
            <v>4000205</v>
          </cell>
          <cell r="AR1797">
            <v>4</v>
          </cell>
          <cell r="AS1797">
            <v>42313</v>
          </cell>
          <cell r="AT1797" t="str">
            <v>CONV-011-2011 Terminado Acciones de Movilidad IDU Arterial  -</v>
          </cell>
          <cell r="AU1797">
            <v>0</v>
          </cell>
          <cell r="AV1797" t="str">
            <v>sc</v>
          </cell>
        </row>
        <row r="1798">
          <cell r="AP1798">
            <v>200589</v>
          </cell>
          <cell r="AQ1798">
            <v>4000210</v>
          </cell>
          <cell r="AR1798">
            <v>4</v>
          </cell>
          <cell r="AS1798">
            <v>40645</v>
          </cell>
          <cell r="AT1798" t="str">
            <v>UMV-189-2009 Terminado Mantenimiento Periódico UAERMV Circuito Movilidad  -</v>
          </cell>
          <cell r="AU1798">
            <v>0</v>
          </cell>
          <cell r="AV1798" t="str">
            <v>sc</v>
          </cell>
        </row>
        <row r="1799">
          <cell r="AP1799">
            <v>200610</v>
          </cell>
          <cell r="AQ1799">
            <v>4000220</v>
          </cell>
          <cell r="AR1799">
            <v>4</v>
          </cell>
          <cell r="AS1799">
            <v>42731</v>
          </cell>
          <cell r="AT1799" t="str">
            <v>SD Reservado Mantenimiento Rutinario IDU Circuito Movilidad EJECUCION SITP 2016 -</v>
          </cell>
          <cell r="AU1799">
            <v>0</v>
          </cell>
          <cell r="AV1799" t="str">
            <v>sc</v>
          </cell>
        </row>
        <row r="1800">
          <cell r="AP1800">
            <v>200636</v>
          </cell>
          <cell r="AQ1800">
            <v>4000229</v>
          </cell>
          <cell r="AR1800">
            <v>4</v>
          </cell>
          <cell r="AS1800">
            <v>42313</v>
          </cell>
          <cell r="AT1800" t="str">
            <v>CONV-011-2011 Terminado Acciones de Movilidad IDU Arterial  -</v>
          </cell>
          <cell r="AU1800">
            <v>0</v>
          </cell>
          <cell r="AV1800" t="str">
            <v>sc</v>
          </cell>
        </row>
        <row r="1801">
          <cell r="AP1801">
            <v>200692</v>
          </cell>
          <cell r="AQ1801">
            <v>4000247</v>
          </cell>
          <cell r="AR1801">
            <v>4</v>
          </cell>
          <cell r="AS1801">
            <v>42731</v>
          </cell>
          <cell r="AT1801" t="str">
            <v>SD Reservado Mantenimiento Rutinario IDU Circuito Movilidad EJECUCION SITP 2016 -</v>
          </cell>
          <cell r="AU1801">
            <v>0</v>
          </cell>
          <cell r="AV1801" t="str">
            <v>sc</v>
          </cell>
        </row>
        <row r="1802">
          <cell r="AP1802">
            <v>200701</v>
          </cell>
          <cell r="AQ1802">
            <v>4000251</v>
          </cell>
          <cell r="AR1802">
            <v>4</v>
          </cell>
          <cell r="AS1802">
            <v>40613</v>
          </cell>
          <cell r="AT1802" t="str">
            <v>UMV-78-2010 Terminado Rehabilitación UAERMV Circuito Movilidad  -</v>
          </cell>
          <cell r="AU1802">
            <v>0</v>
          </cell>
          <cell r="AV1802" t="str">
            <v>sc</v>
          </cell>
        </row>
        <row r="1803">
          <cell r="AP1803">
            <v>200728</v>
          </cell>
          <cell r="AQ1803">
            <v>4000261</v>
          </cell>
          <cell r="AR1803">
            <v>4</v>
          </cell>
          <cell r="AS1803">
            <v>42313</v>
          </cell>
          <cell r="AT1803" t="str">
            <v>CONV-011-2011 Terminado Acciones de Movilidad IDU Arterial  -</v>
          </cell>
          <cell r="AU1803">
            <v>0</v>
          </cell>
          <cell r="AV1803" t="str">
            <v>sc</v>
          </cell>
        </row>
        <row r="1804">
          <cell r="AP1804">
            <v>200730</v>
          </cell>
          <cell r="AQ1804">
            <v>4000261</v>
          </cell>
          <cell r="AR1804">
            <v>4</v>
          </cell>
          <cell r="AS1804">
            <v>41772</v>
          </cell>
          <cell r="AT1804" t="str">
            <v>CONV-011-2011 Terminado Mantenimiento Periódico UAERMV Arterial  -</v>
          </cell>
          <cell r="AU1804">
            <v>0</v>
          </cell>
          <cell r="AV1804" t="str">
            <v>sc</v>
          </cell>
        </row>
        <row r="1805">
          <cell r="AP1805">
            <v>200760</v>
          </cell>
          <cell r="AQ1805">
            <v>4000271</v>
          </cell>
          <cell r="AR1805">
            <v>4</v>
          </cell>
          <cell r="AS1805">
            <v>42313</v>
          </cell>
          <cell r="AT1805" t="str">
            <v>CONV-011-2011 Terminado Acciones de Movilidad IDU Arterial  -</v>
          </cell>
          <cell r="AU1805">
            <v>0</v>
          </cell>
          <cell r="AV1805" t="str">
            <v>sc</v>
          </cell>
        </row>
        <row r="1806">
          <cell r="AP1806">
            <v>200863</v>
          </cell>
          <cell r="AQ1806">
            <v>4000307</v>
          </cell>
          <cell r="AR1806">
            <v>4</v>
          </cell>
          <cell r="AS1806">
            <v>42313</v>
          </cell>
          <cell r="AT1806" t="str">
            <v>CONV-011-2011 Terminado Acciones de Movilidad IDU Arterial  -</v>
          </cell>
          <cell r="AU1806">
            <v>0</v>
          </cell>
          <cell r="AV1806" t="str">
            <v>sc</v>
          </cell>
        </row>
        <row r="1807">
          <cell r="AP1807">
            <v>200866</v>
          </cell>
          <cell r="AQ1807">
            <v>4000309</v>
          </cell>
          <cell r="AR1807">
            <v>4</v>
          </cell>
          <cell r="AS1807">
            <v>42731</v>
          </cell>
          <cell r="AT1807" t="str">
            <v>SD Reservado Mantenimiento Rutinario IDU Circuito Movilidad EJECUCION SITP 2016 -</v>
          </cell>
          <cell r="AU1807">
            <v>0</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v>0</v>
          </cell>
          <cell r="AV1809" t="str">
            <v>sc</v>
          </cell>
        </row>
        <row r="1810">
          <cell r="AP1810">
            <v>200953</v>
          </cell>
          <cell r="AQ1810">
            <v>4000339</v>
          </cell>
          <cell r="AR1810">
            <v>4</v>
          </cell>
          <cell r="AS1810">
            <v>42409</v>
          </cell>
          <cell r="AT1810" t="str">
            <v>IDU-1717-2014 Terminado Mantenimiento Periódico IDU Circuito Movilidad  -</v>
          </cell>
          <cell r="AU1810">
            <v>0</v>
          </cell>
          <cell r="AV1810" t="str">
            <v>sc</v>
          </cell>
        </row>
        <row r="1811">
          <cell r="AP1811">
            <v>200997</v>
          </cell>
          <cell r="AQ1811">
            <v>4000353</v>
          </cell>
          <cell r="AR1811">
            <v>4</v>
          </cell>
          <cell r="AS1811">
            <v>42409</v>
          </cell>
          <cell r="AT1811" t="str">
            <v>IDU-1717-2014 Terminado Mantenimiento Periódico IDU Circuito Movilidad  -</v>
          </cell>
          <cell r="AU1811">
            <v>0</v>
          </cell>
          <cell r="AV1811" t="str">
            <v>sc</v>
          </cell>
        </row>
        <row r="1812">
          <cell r="AP1812">
            <v>201012</v>
          </cell>
          <cell r="AQ1812">
            <v>4000359</v>
          </cell>
          <cell r="AR1812">
            <v>4</v>
          </cell>
          <cell r="AS1812">
            <v>41149</v>
          </cell>
          <cell r="AT1812" t="str">
            <v>UMV-78-2010 Terminado Mantenimiento Periódico UAERMV Circuito Movilidad  -</v>
          </cell>
          <cell r="AU1812">
            <v>0</v>
          </cell>
          <cell r="AV1812" t="str">
            <v>sc</v>
          </cell>
        </row>
        <row r="1813">
          <cell r="AP1813">
            <v>201021</v>
          </cell>
          <cell r="AQ1813">
            <v>4000362</v>
          </cell>
          <cell r="AR1813">
            <v>4</v>
          </cell>
          <cell r="AS1813">
            <v>42313</v>
          </cell>
          <cell r="AT1813" t="str">
            <v>CONV-011-2011 Terminado Acciones de Movilidad IDU Arterial  -</v>
          </cell>
          <cell r="AU1813">
            <v>0</v>
          </cell>
          <cell r="AV1813" t="str">
            <v>sc</v>
          </cell>
        </row>
        <row r="1814">
          <cell r="AP1814">
            <v>201027</v>
          </cell>
          <cell r="AQ1814">
            <v>4000365</v>
          </cell>
          <cell r="AR1814">
            <v>4</v>
          </cell>
          <cell r="AS1814">
            <v>42731</v>
          </cell>
          <cell r="AT1814" t="str">
            <v>SD Reservado Mantenimiento Rutinario IDU Circuito Movilidad EJECUCION SITP 2016 -</v>
          </cell>
          <cell r="AU1814">
            <v>0</v>
          </cell>
          <cell r="AV1814" t="str">
            <v>sc</v>
          </cell>
        </row>
        <row r="1815">
          <cell r="AP1815">
            <v>201030</v>
          </cell>
          <cell r="AQ1815">
            <v>4000366</v>
          </cell>
          <cell r="AR1815">
            <v>4</v>
          </cell>
          <cell r="AS1815">
            <v>42409</v>
          </cell>
          <cell r="AT1815" t="str">
            <v>IDU-1717-2014 Terminado Mantenimiento Periódico IDU Circuito Movilidad  -</v>
          </cell>
          <cell r="AU1815">
            <v>0</v>
          </cell>
          <cell r="AV1815" t="str">
            <v>sc</v>
          </cell>
        </row>
        <row r="1816">
          <cell r="AP1816">
            <v>201100</v>
          </cell>
          <cell r="AQ1816">
            <v>4000389</v>
          </cell>
          <cell r="AR1816">
            <v>4</v>
          </cell>
          <cell r="AS1816">
            <v>42313</v>
          </cell>
          <cell r="AT1816" t="str">
            <v>CONV-011-2011 Terminado Acciones de Movilidad IDU Arterial  -</v>
          </cell>
          <cell r="AU1816">
            <v>0</v>
          </cell>
          <cell r="AV1816" t="str">
            <v>sc</v>
          </cell>
        </row>
        <row r="1817">
          <cell r="AP1817">
            <v>201115</v>
          </cell>
          <cell r="AQ1817">
            <v>4000394</v>
          </cell>
          <cell r="AR1817">
            <v>4</v>
          </cell>
          <cell r="AS1817">
            <v>40645</v>
          </cell>
          <cell r="AT1817" t="str">
            <v>UMV-188-2009 Terminado Mantenimiento Periódico UAERMV Circuito Movilidad  -</v>
          </cell>
          <cell r="AU1817">
            <v>0</v>
          </cell>
          <cell r="AV1817" t="str">
            <v>VIABLE</v>
          </cell>
        </row>
        <row r="1818">
          <cell r="AP1818">
            <v>201196</v>
          </cell>
          <cell r="AQ1818">
            <v>4000423</v>
          </cell>
          <cell r="AR1818">
            <v>4</v>
          </cell>
          <cell r="AS1818">
            <v>42313</v>
          </cell>
          <cell r="AT1818" t="str">
            <v>CONV-011-2011 Terminado Acciones de Movilidad IDU Arterial  -</v>
          </cell>
          <cell r="AU1818">
            <v>0</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v>0</v>
          </cell>
          <cell r="AV1819" t="str">
            <v>VIABLE</v>
          </cell>
        </row>
        <row r="1820">
          <cell r="AP1820">
            <v>201222</v>
          </cell>
          <cell r="AQ1820">
            <v>4000432</v>
          </cell>
          <cell r="AR1820">
            <v>4</v>
          </cell>
          <cell r="AS1820">
            <v>42313</v>
          </cell>
          <cell r="AT1820" t="str">
            <v>CONV-011-2011 Terminado Acciones de Movilidad IDU Arterial  -</v>
          </cell>
          <cell r="AU1820">
            <v>0</v>
          </cell>
          <cell r="AV1820" t="str">
            <v>sc</v>
          </cell>
        </row>
        <row r="1821">
          <cell r="AP1821">
            <v>201249</v>
          </cell>
          <cell r="AQ1821">
            <v>4000441</v>
          </cell>
          <cell r="AR1821">
            <v>4</v>
          </cell>
          <cell r="AS1821">
            <v>42313</v>
          </cell>
          <cell r="AT1821" t="str">
            <v>CONV-011-2011 Terminado Acciones de Movilidad IDU Arterial  -</v>
          </cell>
          <cell r="AU1821">
            <v>0</v>
          </cell>
          <cell r="AV1821" t="str">
            <v>sc</v>
          </cell>
        </row>
        <row r="1822">
          <cell r="AP1822">
            <v>201307</v>
          </cell>
          <cell r="AQ1822">
            <v>4000467</v>
          </cell>
          <cell r="AR1822">
            <v>4</v>
          </cell>
          <cell r="AS1822">
            <v>42313</v>
          </cell>
          <cell r="AT1822" t="str">
            <v>CONV-011-2011 Terminado Acciones de Movilidad IDU Arterial  -</v>
          </cell>
          <cell r="AU1822">
            <v>0</v>
          </cell>
          <cell r="AV1822" t="str">
            <v>sc</v>
          </cell>
        </row>
        <row r="1823">
          <cell r="AP1823">
            <v>201335</v>
          </cell>
          <cell r="AQ1823">
            <v>4000477</v>
          </cell>
          <cell r="AR1823">
            <v>4</v>
          </cell>
          <cell r="AS1823">
            <v>42313</v>
          </cell>
          <cell r="AT1823" t="str">
            <v>CONV-011-2011 Terminado Acciones de Movilidad IDU Arterial  -</v>
          </cell>
          <cell r="AU1823">
            <v>0</v>
          </cell>
          <cell r="AV1823" t="str">
            <v>sc</v>
          </cell>
        </row>
        <row r="1824">
          <cell r="AP1824">
            <v>201347</v>
          </cell>
          <cell r="AQ1824">
            <v>4000482</v>
          </cell>
          <cell r="AR1824">
            <v>4</v>
          </cell>
          <cell r="AS1824">
            <v>42313</v>
          </cell>
          <cell r="AT1824" t="str">
            <v>CONV-011-2011 Terminado Acciones de Movilidad IDU Circuito Movilidad  -</v>
          </cell>
          <cell r="AU1824">
            <v>0</v>
          </cell>
          <cell r="AV1824" t="str">
            <v>VIABLE</v>
          </cell>
        </row>
        <row r="1825">
          <cell r="AP1825">
            <v>201356</v>
          </cell>
          <cell r="AQ1825">
            <v>4000485</v>
          </cell>
          <cell r="AR1825">
            <v>4</v>
          </cell>
          <cell r="AS1825">
            <v>42723</v>
          </cell>
          <cell r="AT1825" t="str">
            <v>SD Terminado Mantenimiento Periódico UAERMV Arterial SD -</v>
          </cell>
          <cell r="AU1825">
            <v>0</v>
          </cell>
          <cell r="AV1825" t="str">
            <v>sc</v>
          </cell>
        </row>
        <row r="1826">
          <cell r="AP1826">
            <v>201361</v>
          </cell>
          <cell r="AQ1826">
            <v>4000486</v>
          </cell>
          <cell r="AR1826">
            <v>4</v>
          </cell>
          <cell r="AS1826">
            <v>40645</v>
          </cell>
          <cell r="AT1826" t="str">
            <v>UMV-188-2009 Terminado Mantenimiento Periódico UAERMV Local  -</v>
          </cell>
          <cell r="AU1826">
            <v>0</v>
          </cell>
          <cell r="AV1826" t="str">
            <v>sc</v>
          </cell>
        </row>
        <row r="1827">
          <cell r="AP1827">
            <v>201376</v>
          </cell>
          <cell r="AQ1827">
            <v>4000493</v>
          </cell>
          <cell r="AR1827">
            <v>4</v>
          </cell>
          <cell r="AS1827">
            <v>42313</v>
          </cell>
          <cell r="AT1827" t="str">
            <v>CONV-011-2011 Terminado Acciones de Movilidad IDU Arterial  -</v>
          </cell>
          <cell r="AU1827">
            <v>0</v>
          </cell>
          <cell r="AV1827" t="str">
            <v>sc</v>
          </cell>
        </row>
        <row r="1828">
          <cell r="AP1828">
            <v>201412</v>
          </cell>
          <cell r="AQ1828">
            <v>4000506</v>
          </cell>
          <cell r="AR1828">
            <v>4</v>
          </cell>
          <cell r="AS1828">
            <v>42313</v>
          </cell>
          <cell r="AT1828" t="str">
            <v>CONV-011-2011 Terminado Acciones de Movilidad IDU Arterial  -</v>
          </cell>
          <cell r="AU1828">
            <v>0</v>
          </cell>
          <cell r="AV1828" t="str">
            <v>sc</v>
          </cell>
        </row>
        <row r="1829">
          <cell r="AP1829">
            <v>201418</v>
          </cell>
          <cell r="AQ1829">
            <v>4000509</v>
          </cell>
          <cell r="AR1829">
            <v>4</v>
          </cell>
          <cell r="AS1829">
            <v>40645</v>
          </cell>
          <cell r="AT1829" t="str">
            <v>SD Terminado Mantenimiento Periódico UAERMV Arterial  -</v>
          </cell>
          <cell r="AU1829">
            <v>0</v>
          </cell>
          <cell r="AV1829" t="str">
            <v>sc</v>
          </cell>
        </row>
        <row r="1830">
          <cell r="AP1830">
            <v>201442</v>
          </cell>
          <cell r="AQ1830">
            <v>4000517</v>
          </cell>
          <cell r="AR1830">
            <v>4</v>
          </cell>
          <cell r="AS1830">
            <v>42313</v>
          </cell>
          <cell r="AT1830" t="str">
            <v>CONV-011-2011 Terminado Acciones de Movilidad IDU Circuito Movilidad  -</v>
          </cell>
          <cell r="AU1830">
            <v>0</v>
          </cell>
          <cell r="AV1830" t="str">
            <v>VIABLE</v>
          </cell>
        </row>
        <row r="1831">
          <cell r="AP1831">
            <v>201447</v>
          </cell>
          <cell r="AQ1831">
            <v>4000518</v>
          </cell>
          <cell r="AR1831">
            <v>4</v>
          </cell>
          <cell r="AS1831">
            <v>42313</v>
          </cell>
          <cell r="AT1831" t="str">
            <v>IDU-1804-2013 Terminado Mantenimiento Periódico IDU Arterial  -</v>
          </cell>
          <cell r="AU1831">
            <v>0</v>
          </cell>
          <cell r="AV1831" t="str">
            <v>sc</v>
          </cell>
        </row>
        <row r="1832">
          <cell r="AP1832">
            <v>201464</v>
          </cell>
          <cell r="AQ1832">
            <v>4000523</v>
          </cell>
          <cell r="AR1832">
            <v>4</v>
          </cell>
          <cell r="AS1832">
            <v>42313</v>
          </cell>
          <cell r="AT1832" t="str">
            <v>CONV-011-2011 Terminado Acciones de Movilidad IDU Arterial  -</v>
          </cell>
          <cell r="AU1832">
            <v>0</v>
          </cell>
          <cell r="AV1832" t="str">
            <v>sc</v>
          </cell>
        </row>
        <row r="1833">
          <cell r="AP1833">
            <v>201467</v>
          </cell>
          <cell r="AQ1833">
            <v>4000524</v>
          </cell>
          <cell r="AR1833">
            <v>4</v>
          </cell>
          <cell r="AS1833">
            <v>42313</v>
          </cell>
          <cell r="AT1833" t="str">
            <v>CONV-011-2011 Terminado Acciones de Movilidad IDU Circuito Movilidad  -</v>
          </cell>
          <cell r="AU1833">
            <v>0</v>
          </cell>
          <cell r="AV1833" t="str">
            <v>sc</v>
          </cell>
        </row>
        <row r="1834">
          <cell r="AP1834">
            <v>201476</v>
          </cell>
          <cell r="AQ1834">
            <v>4000527</v>
          </cell>
          <cell r="AR1834">
            <v>4</v>
          </cell>
          <cell r="AS1834">
            <v>42723</v>
          </cell>
          <cell r="AT1834" t="str">
            <v>SD Terminado Mantenimiento Periódico UAERMV Arterial SD -</v>
          </cell>
          <cell r="AU1834">
            <v>0</v>
          </cell>
          <cell r="AV1834" t="str">
            <v>sc</v>
          </cell>
        </row>
        <row r="1835">
          <cell r="AP1835">
            <v>201478</v>
          </cell>
          <cell r="AQ1835">
            <v>4000527</v>
          </cell>
          <cell r="AR1835">
            <v>4</v>
          </cell>
          <cell r="AS1835">
            <v>42723</v>
          </cell>
          <cell r="AT1835" t="str">
            <v>SD Terminado Mantenimiento Periódico UAERMV Arterial SD -</v>
          </cell>
          <cell r="AU1835">
            <v>0</v>
          </cell>
          <cell r="AV1835" t="str">
            <v>sc</v>
          </cell>
        </row>
        <row r="1836">
          <cell r="AP1836">
            <v>201484</v>
          </cell>
          <cell r="AQ1836">
            <v>4000529</v>
          </cell>
          <cell r="AR1836">
            <v>4</v>
          </cell>
          <cell r="AS1836">
            <v>42278</v>
          </cell>
          <cell r="AT1836" t="str">
            <v>SD Terminado Mantenimiento Periódico UAERMV Circuito Movilidad  -</v>
          </cell>
          <cell r="AU1836">
            <v>0</v>
          </cell>
          <cell r="AV1836" t="str">
            <v>sc</v>
          </cell>
        </row>
        <row r="1837">
          <cell r="AP1837">
            <v>201495</v>
          </cell>
          <cell r="AQ1837">
            <v>4000532</v>
          </cell>
          <cell r="AR1837">
            <v>4</v>
          </cell>
          <cell r="AS1837">
            <v>42661</v>
          </cell>
          <cell r="AT1837" t="str">
            <v>SD Reservado Parcheo UAERMV Circuito Movilidad SD -</v>
          </cell>
          <cell r="AU1837">
            <v>0</v>
          </cell>
          <cell r="AV1837" t="str">
            <v>sc</v>
          </cell>
        </row>
        <row r="1838">
          <cell r="AP1838">
            <v>201507</v>
          </cell>
          <cell r="AQ1838">
            <v>4000536</v>
          </cell>
          <cell r="AR1838">
            <v>4</v>
          </cell>
          <cell r="AS1838">
            <v>42313</v>
          </cell>
          <cell r="AT1838" t="str">
            <v>CONV-011-2011 Terminado Acciones de Movilidad IDU Circuito Movilidad  -</v>
          </cell>
          <cell r="AU1838">
            <v>0</v>
          </cell>
          <cell r="AV1838" t="str">
            <v>sc</v>
          </cell>
        </row>
        <row r="1839">
          <cell r="AP1839">
            <v>201510</v>
          </cell>
          <cell r="AQ1839">
            <v>4000537</v>
          </cell>
          <cell r="AR1839">
            <v>4</v>
          </cell>
          <cell r="AS1839">
            <v>42313</v>
          </cell>
          <cell r="AT1839" t="str">
            <v>CONV-011-2011 Terminado Acciones de Movilidad IDU Arterial  -</v>
          </cell>
          <cell r="AU1839">
            <v>0</v>
          </cell>
          <cell r="AV1839" t="str">
            <v>sc</v>
          </cell>
        </row>
        <row r="1840">
          <cell r="AP1840">
            <v>201519</v>
          </cell>
          <cell r="AQ1840">
            <v>4000540</v>
          </cell>
          <cell r="AR1840">
            <v>4</v>
          </cell>
          <cell r="AS1840">
            <v>42313</v>
          </cell>
          <cell r="AT1840" t="str">
            <v>CONV-011-2011 Terminado Acciones de Movilidad IDU Circuito Movilidad  -</v>
          </cell>
          <cell r="AU1840">
            <v>0</v>
          </cell>
          <cell r="AV1840" t="str">
            <v>sc</v>
          </cell>
        </row>
        <row r="1841">
          <cell r="AP1841">
            <v>201537</v>
          </cell>
          <cell r="AQ1841">
            <v>4000547</v>
          </cell>
          <cell r="AR1841">
            <v>4</v>
          </cell>
          <cell r="AS1841">
            <v>42723</v>
          </cell>
          <cell r="AT1841" t="str">
            <v>SD Terminado Mantenimiento Periódico UAERMV Arterial SD -</v>
          </cell>
          <cell r="AU1841">
            <v>0</v>
          </cell>
          <cell r="AV1841" t="str">
            <v>sc</v>
          </cell>
        </row>
        <row r="1842">
          <cell r="AP1842">
            <v>201539</v>
          </cell>
          <cell r="AQ1842">
            <v>4000547</v>
          </cell>
          <cell r="AR1842">
            <v>4</v>
          </cell>
          <cell r="AS1842">
            <v>42723</v>
          </cell>
          <cell r="AT1842" t="str">
            <v>SD Terminado Mantenimiento Periódico UAERMV Arterial SD -</v>
          </cell>
          <cell r="AU1842">
            <v>0</v>
          </cell>
          <cell r="AV1842" t="str">
            <v>sc</v>
          </cell>
        </row>
        <row r="1843">
          <cell r="AP1843">
            <v>201580</v>
          </cell>
          <cell r="AQ1843">
            <v>4000561</v>
          </cell>
          <cell r="AR1843">
            <v>4</v>
          </cell>
          <cell r="AS1843">
            <v>42313</v>
          </cell>
          <cell r="AT1843" t="str">
            <v>CONV-011-2011 Terminado Acciones de Movilidad IDU Circuito Movilidad  -</v>
          </cell>
          <cell r="AU1843">
            <v>0</v>
          </cell>
          <cell r="AV1843" t="str">
            <v>sc</v>
          </cell>
        </row>
        <row r="1844">
          <cell r="AP1844">
            <v>201603</v>
          </cell>
          <cell r="AQ1844">
            <v>4000568</v>
          </cell>
          <cell r="AR1844">
            <v>4</v>
          </cell>
          <cell r="AS1844">
            <v>42313</v>
          </cell>
          <cell r="AT1844" t="str">
            <v>CONV-011-2011 Terminado Acciones de Movilidad IDU Arterial  -</v>
          </cell>
          <cell r="AU1844">
            <v>0</v>
          </cell>
          <cell r="AV1844" t="str">
            <v>sc</v>
          </cell>
        </row>
        <row r="1845">
          <cell r="AP1845">
            <v>201606</v>
          </cell>
          <cell r="AQ1845">
            <v>4000569</v>
          </cell>
          <cell r="AR1845">
            <v>4</v>
          </cell>
          <cell r="AS1845">
            <v>42731</v>
          </cell>
          <cell r="AT1845" t="str">
            <v>SD Reservado Rehabilitación IDU Circuito Movilidad EJECUCION SITP 2016 -</v>
          </cell>
          <cell r="AU1845">
            <v>0</v>
          </cell>
          <cell r="AV1845" t="str">
            <v>sc</v>
          </cell>
        </row>
        <row r="1846">
          <cell r="AP1846">
            <v>201609</v>
          </cell>
          <cell r="AQ1846">
            <v>4000570</v>
          </cell>
          <cell r="AR1846">
            <v>4</v>
          </cell>
          <cell r="AS1846">
            <v>42313</v>
          </cell>
          <cell r="AT1846" t="str">
            <v>IDU-1804-2013 Terminado Mantenimiento Periódico IDU Arterial  -</v>
          </cell>
          <cell r="AU1846">
            <v>0</v>
          </cell>
          <cell r="AV1846" t="str">
            <v>sc</v>
          </cell>
        </row>
        <row r="1847">
          <cell r="AP1847">
            <v>201611</v>
          </cell>
          <cell r="AQ1847">
            <v>4000570</v>
          </cell>
          <cell r="AR1847">
            <v>4</v>
          </cell>
          <cell r="AS1847">
            <v>42313</v>
          </cell>
          <cell r="AT1847" t="str">
            <v>IDU-1804-2013 Terminado Mantenimiento Periódico IDU Arterial  -</v>
          </cell>
          <cell r="AU1847">
            <v>0</v>
          </cell>
          <cell r="AV1847" t="str">
            <v>sc</v>
          </cell>
        </row>
        <row r="1848">
          <cell r="AP1848">
            <v>201635</v>
          </cell>
          <cell r="AQ1848">
            <v>4000578</v>
          </cell>
          <cell r="AR1848">
            <v>4</v>
          </cell>
          <cell r="AS1848">
            <v>41411</v>
          </cell>
          <cell r="AT1848" t="str">
            <v>SD Terminado Mantenimiento Periódico UAERMV Circuito Movilidad  -</v>
          </cell>
          <cell r="AU1848">
            <v>0</v>
          </cell>
          <cell r="AV1848" t="str">
            <v>sc</v>
          </cell>
        </row>
        <row r="1849">
          <cell r="AP1849">
            <v>201646</v>
          </cell>
          <cell r="AQ1849">
            <v>4000581</v>
          </cell>
          <cell r="AR1849">
            <v>4</v>
          </cell>
          <cell r="AS1849">
            <v>42313</v>
          </cell>
          <cell r="AT1849" t="str">
            <v>CONV-011-2011 Terminado Acciones de Movilidad IDU Circuito Movilidad  -</v>
          </cell>
          <cell r="AU1849">
            <v>0</v>
          </cell>
          <cell r="AV1849" t="str">
            <v>sc</v>
          </cell>
        </row>
        <row r="1850">
          <cell r="AP1850">
            <v>201658</v>
          </cell>
          <cell r="AQ1850">
            <v>4000585</v>
          </cell>
          <cell r="AR1850">
            <v>4</v>
          </cell>
          <cell r="AS1850">
            <v>42313</v>
          </cell>
          <cell r="AT1850" t="str">
            <v>IDU-1804-2013 Terminado Mantenimiento Periódico IDU Arterial  -</v>
          </cell>
          <cell r="AU1850">
            <v>0</v>
          </cell>
          <cell r="AV1850" t="str">
            <v>sc</v>
          </cell>
        </row>
        <row r="1851">
          <cell r="AP1851">
            <v>201660</v>
          </cell>
          <cell r="AQ1851">
            <v>4000585</v>
          </cell>
          <cell r="AR1851">
            <v>4</v>
          </cell>
          <cell r="AS1851">
            <v>42313</v>
          </cell>
          <cell r="AT1851" t="str">
            <v>IDU-1804-2013 Terminado Mantenimiento Periódico IDU Arterial  -</v>
          </cell>
          <cell r="AU1851">
            <v>0</v>
          </cell>
          <cell r="AV1851" t="str">
            <v>sc</v>
          </cell>
        </row>
        <row r="1852">
          <cell r="AP1852">
            <v>201739</v>
          </cell>
          <cell r="AQ1852">
            <v>4000611</v>
          </cell>
          <cell r="AR1852">
            <v>4</v>
          </cell>
          <cell r="AS1852">
            <v>41411</v>
          </cell>
          <cell r="AT1852" t="str">
            <v>SD Terminado Mantenimiento Periódico UAERMV Circuito Movilidad  -</v>
          </cell>
          <cell r="AU1852">
            <v>0</v>
          </cell>
          <cell r="AV1852" t="str">
            <v>sc</v>
          </cell>
        </row>
        <row r="1853">
          <cell r="AP1853">
            <v>201753</v>
          </cell>
          <cell r="AQ1853">
            <v>4000615</v>
          </cell>
          <cell r="AR1853">
            <v>4</v>
          </cell>
          <cell r="AS1853">
            <v>42766</v>
          </cell>
          <cell r="AT1853" t="str">
            <v>SD Reservado Mantenimiento Periódico IDU Circuito Movilidad EJECUCION SITP 2016 -</v>
          </cell>
          <cell r="AU1853">
            <v>0</v>
          </cell>
          <cell r="AV1853" t="str">
            <v>sc</v>
          </cell>
        </row>
        <row r="1854">
          <cell r="AP1854">
            <v>201768</v>
          </cell>
          <cell r="AQ1854">
            <v>4000621</v>
          </cell>
          <cell r="AR1854">
            <v>4</v>
          </cell>
          <cell r="AS1854">
            <v>42313</v>
          </cell>
          <cell r="AT1854" t="str">
            <v>CONV-011-2011 Terminado Acciones de Movilidad IDU Arterial  -</v>
          </cell>
          <cell r="AU1854">
            <v>0</v>
          </cell>
          <cell r="AV1854" t="str">
            <v>sc</v>
          </cell>
        </row>
        <row r="1855">
          <cell r="AP1855">
            <v>201780</v>
          </cell>
          <cell r="AQ1855">
            <v>4000627</v>
          </cell>
          <cell r="AR1855">
            <v>4</v>
          </cell>
          <cell r="AS1855">
            <v>42766</v>
          </cell>
          <cell r="AT1855" t="str">
            <v>SD Reservado Mantenimiento Rutinario IDU Circuito Movilidad EJECUCION SITP 2016 -</v>
          </cell>
          <cell r="AU1855">
            <v>0</v>
          </cell>
          <cell r="AV1855" t="str">
            <v>sc</v>
          </cell>
        </row>
        <row r="1856">
          <cell r="AP1856">
            <v>201812</v>
          </cell>
          <cell r="AQ1856">
            <v>4000639</v>
          </cell>
          <cell r="AR1856">
            <v>4</v>
          </cell>
          <cell r="AS1856">
            <v>42313</v>
          </cell>
          <cell r="AT1856" t="str">
            <v>CONV-011-2011 Terminado Acciones de Movilidad IDU Arterial  -</v>
          </cell>
          <cell r="AU1856">
            <v>0</v>
          </cell>
          <cell r="AV1856" t="str">
            <v>sc</v>
          </cell>
        </row>
        <row r="1857">
          <cell r="AP1857">
            <v>201833</v>
          </cell>
          <cell r="AQ1857">
            <v>4000647</v>
          </cell>
          <cell r="AR1857">
            <v>4</v>
          </cell>
          <cell r="AS1857">
            <v>42313</v>
          </cell>
          <cell r="AT1857" t="str">
            <v>CONV-011-2011 Terminado Acciones de Movilidad IDU Circuito Movilidad  -</v>
          </cell>
          <cell r="AU1857">
            <v>0</v>
          </cell>
          <cell r="AV1857" t="str">
            <v>sc</v>
          </cell>
        </row>
        <row r="1858">
          <cell r="AP1858">
            <v>201842</v>
          </cell>
          <cell r="AQ1858">
            <v>4000650</v>
          </cell>
          <cell r="AR1858">
            <v>4</v>
          </cell>
          <cell r="AS1858">
            <v>42766</v>
          </cell>
          <cell r="AT1858" t="str">
            <v>SD Reservado Mantenimiento Periódico IDU Circuito Movilidad EJECUCION SITP 2016 -</v>
          </cell>
          <cell r="AU1858">
            <v>0</v>
          </cell>
          <cell r="AV1858" t="str">
            <v>sc</v>
          </cell>
        </row>
        <row r="1859">
          <cell r="AP1859">
            <v>201848</v>
          </cell>
          <cell r="AQ1859">
            <v>4000652</v>
          </cell>
          <cell r="AR1859">
            <v>4</v>
          </cell>
          <cell r="AS1859">
            <v>42278</v>
          </cell>
          <cell r="AT1859" t="str">
            <v>SD Terminado Mantenimiento Periódico UAERMV Circuito Movilidad  -</v>
          </cell>
          <cell r="AU1859">
            <v>0</v>
          </cell>
          <cell r="AV1859" t="str">
            <v>sc</v>
          </cell>
        </row>
        <row r="1860">
          <cell r="AP1860">
            <v>201851</v>
          </cell>
          <cell r="AQ1860">
            <v>4000653</v>
          </cell>
          <cell r="AR1860">
            <v>4</v>
          </cell>
          <cell r="AS1860">
            <v>42766</v>
          </cell>
          <cell r="AT1860" t="str">
            <v>SD Reservado Mantenimiento Periódico IDU Circuito Movilidad EJECUCION SITP 2016 -</v>
          </cell>
          <cell r="AU1860">
            <v>0</v>
          </cell>
          <cell r="AV1860" t="str">
            <v>sc</v>
          </cell>
        </row>
        <row r="1861">
          <cell r="AP1861">
            <v>201854</v>
          </cell>
          <cell r="AQ1861">
            <v>4000654</v>
          </cell>
          <cell r="AR1861">
            <v>4</v>
          </cell>
          <cell r="AS1861">
            <v>42766</v>
          </cell>
          <cell r="AT1861" t="str">
            <v>SD Reservado Mantenimiento Periódico IDU Circuito Movilidad EJECUCION SITP 2016 -</v>
          </cell>
          <cell r="AU1861">
            <v>0</v>
          </cell>
          <cell r="AV1861" t="str">
            <v>sc</v>
          </cell>
        </row>
        <row r="1862">
          <cell r="AP1862">
            <v>201863</v>
          </cell>
          <cell r="AQ1862">
            <v>4000658</v>
          </cell>
          <cell r="AR1862">
            <v>4</v>
          </cell>
          <cell r="AS1862">
            <v>42313</v>
          </cell>
          <cell r="AT1862" t="str">
            <v>IDU-1804-2013 Terminado Mantenimiento Periódico IDU Arterial  -</v>
          </cell>
          <cell r="AU1862">
            <v>0</v>
          </cell>
          <cell r="AV1862" t="str">
            <v>sc</v>
          </cell>
        </row>
        <row r="1863">
          <cell r="AP1863">
            <v>201910</v>
          </cell>
          <cell r="AQ1863">
            <v>50007911</v>
          </cell>
          <cell r="AR1863">
            <v>4</v>
          </cell>
          <cell r="AS1863">
            <v>42723</v>
          </cell>
          <cell r="AT1863" t="str">
            <v>SD Terminado Mantenimiento Periódico UAERMV Circuito Movilidad SD -</v>
          </cell>
          <cell r="AU1863">
            <v>0</v>
          </cell>
          <cell r="AV1863" t="str">
            <v>sc</v>
          </cell>
        </row>
        <row r="1864">
          <cell r="AP1864">
            <v>201925</v>
          </cell>
          <cell r="AQ1864">
            <v>4000680</v>
          </cell>
          <cell r="AR1864">
            <v>4</v>
          </cell>
          <cell r="AS1864">
            <v>42313</v>
          </cell>
          <cell r="AT1864" t="str">
            <v>CONV-011-2011 Terminado Acciones de Movilidad IDU Circuito Movilidad  -</v>
          </cell>
          <cell r="AU1864">
            <v>0</v>
          </cell>
          <cell r="AV1864" t="str">
            <v>sc</v>
          </cell>
        </row>
        <row r="1865">
          <cell r="AP1865">
            <v>201928</v>
          </cell>
          <cell r="AQ1865">
            <v>4000681</v>
          </cell>
          <cell r="AR1865">
            <v>4</v>
          </cell>
          <cell r="AS1865">
            <v>42313</v>
          </cell>
          <cell r="AT1865" t="str">
            <v>IDU-1804-2013 Terminado Mantenimiento Periódico IDU Arterial  -</v>
          </cell>
          <cell r="AU1865">
            <v>0</v>
          </cell>
          <cell r="AV1865" t="str">
            <v>sc</v>
          </cell>
        </row>
        <row r="1866">
          <cell r="AP1866">
            <v>201977</v>
          </cell>
          <cell r="AQ1866">
            <v>4000697</v>
          </cell>
          <cell r="AR1866">
            <v>4</v>
          </cell>
          <cell r="AS1866">
            <v>41411</v>
          </cell>
          <cell r="AT1866" t="str">
            <v>SD Terminado Mantenimiento Periódico UAERMV Circuito Movilidad  -</v>
          </cell>
          <cell r="AU1866">
            <v>0</v>
          </cell>
          <cell r="AV1866" t="str">
            <v>sc</v>
          </cell>
        </row>
        <row r="1867">
          <cell r="AP1867">
            <v>202027</v>
          </cell>
          <cell r="AQ1867">
            <v>4000714</v>
          </cell>
          <cell r="AR1867">
            <v>4</v>
          </cell>
          <cell r="AS1867">
            <v>42313</v>
          </cell>
          <cell r="AT1867" t="str">
            <v>IDU-1804-2013 Terminado Mantenimiento Periódico IDU Arterial  -</v>
          </cell>
          <cell r="AU1867">
            <v>0</v>
          </cell>
          <cell r="AV1867" t="str">
            <v>sc</v>
          </cell>
        </row>
        <row r="1868">
          <cell r="AP1868">
            <v>202078</v>
          </cell>
          <cell r="AQ1868">
            <v>4000734</v>
          </cell>
          <cell r="AR1868">
            <v>4</v>
          </cell>
          <cell r="AS1868">
            <v>40799</v>
          </cell>
          <cell r="AT1868" t="str">
            <v>UMV-188-2009 Terminado Mantenimiento Periódico UAERMV Circuito Movilidad  -</v>
          </cell>
          <cell r="AU1868">
            <v>0</v>
          </cell>
          <cell r="AV1868" t="str">
            <v>sc</v>
          </cell>
        </row>
        <row r="1869">
          <cell r="AP1869">
            <v>202123</v>
          </cell>
          <cell r="AQ1869">
            <v>4000751</v>
          </cell>
          <cell r="AR1869">
            <v>4</v>
          </cell>
          <cell r="AS1869">
            <v>42685</v>
          </cell>
          <cell r="AT1869" t="str">
            <v>SD Reservado Conservacion UAERMV Local SD -</v>
          </cell>
          <cell r="AU1869">
            <v>0</v>
          </cell>
          <cell r="AV1869" t="str">
            <v>sc</v>
          </cell>
        </row>
        <row r="1870">
          <cell r="AP1870">
            <v>202155</v>
          </cell>
          <cell r="AQ1870">
            <v>4000761</v>
          </cell>
          <cell r="AR1870">
            <v>4</v>
          </cell>
          <cell r="AS1870">
            <v>40799</v>
          </cell>
          <cell r="AT1870" t="str">
            <v>UMV-188-2009 Terminado Mantenimiento Periódico UAERMV Circuito Movilidad  -</v>
          </cell>
          <cell r="AU1870">
            <v>0</v>
          </cell>
          <cell r="AV1870" t="str">
            <v>sc</v>
          </cell>
        </row>
        <row r="1871">
          <cell r="AP1871">
            <v>202194</v>
          </cell>
          <cell r="AQ1871">
            <v>4000776</v>
          </cell>
          <cell r="AR1871">
            <v>4</v>
          </cell>
          <cell r="AS1871">
            <v>42313</v>
          </cell>
          <cell r="AT1871" t="str">
            <v>IDU-1804-2013 Terminado Mantenimiento Periódico IDU Arterial  -</v>
          </cell>
          <cell r="AU1871">
            <v>0</v>
          </cell>
          <cell r="AV1871" t="str">
            <v>sc</v>
          </cell>
        </row>
        <row r="1872">
          <cell r="AP1872">
            <v>202208</v>
          </cell>
          <cell r="AQ1872">
            <v>4000783</v>
          </cell>
          <cell r="AR1872">
            <v>4</v>
          </cell>
          <cell r="AS1872">
            <v>41298</v>
          </cell>
          <cell r="AT1872" t="str">
            <v>SD Terminado Mantenimiento Periódico UAERMV Circuito Movilidad  -</v>
          </cell>
          <cell r="AU1872">
            <v>0</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v>0</v>
          </cell>
          <cell r="AV1873" t="str">
            <v>sc</v>
          </cell>
        </row>
        <row r="1874">
          <cell r="AP1874">
            <v>202244</v>
          </cell>
          <cell r="AQ1874">
            <v>4000798</v>
          </cell>
          <cell r="AR1874">
            <v>4</v>
          </cell>
          <cell r="AS1874">
            <v>40840</v>
          </cell>
          <cell r="AT1874" t="str">
            <v>UMV-188-2009 Terminado Mantenimiento Periódico UAERMV Circuito Movilidad  -</v>
          </cell>
          <cell r="AU1874">
            <v>0</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v>0</v>
          </cell>
          <cell r="AV1875" t="str">
            <v>sc</v>
          </cell>
        </row>
        <row r="1876">
          <cell r="AP1876">
            <v>202366</v>
          </cell>
          <cell r="AQ1876">
            <v>50007937</v>
          </cell>
          <cell r="AR1876">
            <v>4</v>
          </cell>
          <cell r="AS1876">
            <v>42723</v>
          </cell>
          <cell r="AT1876" t="str">
            <v>SD Terminado Mantenimiento Periódico UAERMV Arterial SD -</v>
          </cell>
          <cell r="AU1876">
            <v>0</v>
          </cell>
          <cell r="AV1876" t="str">
            <v>sc</v>
          </cell>
        </row>
        <row r="1877">
          <cell r="AP1877">
            <v>202368</v>
          </cell>
          <cell r="AQ1877">
            <v>50007937</v>
          </cell>
          <cell r="AR1877">
            <v>4</v>
          </cell>
          <cell r="AS1877">
            <v>42723</v>
          </cell>
          <cell r="AT1877" t="str">
            <v>SD Terminado Mantenimiento Periódico UAERMV Arterial SD -</v>
          </cell>
          <cell r="AU1877">
            <v>0</v>
          </cell>
          <cell r="AV1877" t="str">
            <v>sc</v>
          </cell>
        </row>
        <row r="1878">
          <cell r="AP1878">
            <v>202407</v>
          </cell>
          <cell r="AQ1878">
            <v>50007942</v>
          </cell>
          <cell r="AR1878">
            <v>4</v>
          </cell>
          <cell r="AS1878">
            <v>42313</v>
          </cell>
          <cell r="AT1878" t="str">
            <v>IDU-1804-2013 Terminado Mantenimiento Periódico IDU Arterial  -</v>
          </cell>
          <cell r="AU1878">
            <v>0</v>
          </cell>
          <cell r="AV1878" t="str">
            <v>sc</v>
          </cell>
        </row>
        <row r="1879">
          <cell r="AP1879">
            <v>202471</v>
          </cell>
          <cell r="AQ1879">
            <v>4000893</v>
          </cell>
          <cell r="AR1879">
            <v>4</v>
          </cell>
          <cell r="AS1879">
            <v>42313</v>
          </cell>
          <cell r="AT1879" t="str">
            <v>IDU-1804-2013 Terminado Mantenimiento Periódico IDU Arterial  -</v>
          </cell>
          <cell r="AU1879">
            <v>0</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v>0</v>
          </cell>
          <cell r="AV1880" t="str">
            <v>sc</v>
          </cell>
        </row>
        <row r="1881">
          <cell r="AP1881">
            <v>202623</v>
          </cell>
          <cell r="AQ1881">
            <v>4000952</v>
          </cell>
          <cell r="AR1881">
            <v>4</v>
          </cell>
          <cell r="AS1881">
            <v>42578</v>
          </cell>
          <cell r="AT1881" t="str">
            <v>COP-159-2014 Terminado Construcción FDL SAN CRISTOBAL Circuito Movilidad PROYECTO 1025 -</v>
          </cell>
          <cell r="AU1881">
            <v>0</v>
          </cell>
          <cell r="AV1881" t="str">
            <v>sc</v>
          </cell>
        </row>
        <row r="1882">
          <cell r="AP1882">
            <v>202647</v>
          </cell>
          <cell r="AQ1882">
            <v>4000962</v>
          </cell>
          <cell r="AR1882">
            <v>4</v>
          </cell>
          <cell r="AS1882">
            <v>42313</v>
          </cell>
          <cell r="AT1882" t="str">
            <v>IDU-1804-2013 Terminado Mantenimiento Periódico IDU Arterial  -</v>
          </cell>
          <cell r="AU1882">
            <v>0</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v>0</v>
          </cell>
          <cell r="AV1883" t="str">
            <v>sc</v>
          </cell>
        </row>
        <row r="1884">
          <cell r="AP1884">
            <v>202677</v>
          </cell>
          <cell r="AQ1884">
            <v>4000972</v>
          </cell>
          <cell r="AR1884">
            <v>4</v>
          </cell>
          <cell r="AS1884">
            <v>41298</v>
          </cell>
          <cell r="AT1884" t="str">
            <v>SD Terminado Mantenimiento Periódico UAERMV Circuito Movilidad  -</v>
          </cell>
          <cell r="AU1884">
            <v>0</v>
          </cell>
          <cell r="AV1884" t="str">
            <v>sc</v>
          </cell>
        </row>
        <row r="1885">
          <cell r="AP1885">
            <v>202680</v>
          </cell>
          <cell r="AQ1885">
            <v>4000973</v>
          </cell>
          <cell r="AR1885">
            <v>4</v>
          </cell>
          <cell r="AS1885">
            <v>42342</v>
          </cell>
          <cell r="AT1885" t="str">
            <v>IDU-134-2007 Terminado Construcción IDU Arterial  -</v>
          </cell>
          <cell r="AU1885">
            <v>0</v>
          </cell>
          <cell r="AV1885" t="str">
            <v>sc</v>
          </cell>
        </row>
        <row r="1886">
          <cell r="AP1886">
            <v>202695</v>
          </cell>
          <cell r="AQ1886">
            <v>4000980</v>
          </cell>
          <cell r="AR1886">
            <v>4</v>
          </cell>
          <cell r="AS1886">
            <v>42578</v>
          </cell>
          <cell r="AT1886" t="str">
            <v>COP-159-2014 Terminado Construcción FDL SAN CRISTOBAL Circuito Movilidad PROYECTO 1025 -</v>
          </cell>
          <cell r="AU1886">
            <v>0</v>
          </cell>
          <cell r="AV1886" t="str">
            <v>sc</v>
          </cell>
        </row>
        <row r="1887">
          <cell r="AP1887">
            <v>202752</v>
          </cell>
          <cell r="AQ1887">
            <v>4001001</v>
          </cell>
          <cell r="AR1887">
            <v>4</v>
          </cell>
          <cell r="AS1887">
            <v>42578</v>
          </cell>
          <cell r="AT1887" t="str">
            <v>COP-133-2013 Terminado Construcción FDL SAN CRISTOBAL Local SD -</v>
          </cell>
          <cell r="AU1887">
            <v>0</v>
          </cell>
          <cell r="AV1887" t="str">
            <v>sc</v>
          </cell>
        </row>
        <row r="1888">
          <cell r="AP1888">
            <v>202817</v>
          </cell>
          <cell r="AQ1888">
            <v>4001029</v>
          </cell>
          <cell r="AR1888">
            <v>4</v>
          </cell>
          <cell r="AS1888">
            <v>42313</v>
          </cell>
          <cell r="AT1888" t="str">
            <v>CONV-011-2011 Terminado Acciones de Movilidad IDU Local  -</v>
          </cell>
          <cell r="AU1888">
            <v>0</v>
          </cell>
          <cell r="AV1888" t="str">
            <v>sc</v>
          </cell>
        </row>
        <row r="1889">
          <cell r="AP1889">
            <v>202859</v>
          </cell>
          <cell r="AQ1889">
            <v>4001044</v>
          </cell>
          <cell r="AR1889">
            <v>4</v>
          </cell>
          <cell r="AS1889">
            <v>42342</v>
          </cell>
          <cell r="AT1889" t="str">
            <v>IDU-134-2007 Terminado Construcción IDU Arterial  -</v>
          </cell>
          <cell r="AU1889">
            <v>0</v>
          </cell>
          <cell r="AV1889" t="str">
            <v>sc</v>
          </cell>
        </row>
        <row r="1890">
          <cell r="AP1890">
            <v>202901</v>
          </cell>
          <cell r="AQ1890">
            <v>4001058</v>
          </cell>
          <cell r="AR1890">
            <v>4</v>
          </cell>
          <cell r="AS1890">
            <v>42781</v>
          </cell>
          <cell r="AT1890" t="str">
            <v>SD Reservado Acciones de Movilidad UAERMV Circuito Movilidad SD -</v>
          </cell>
          <cell r="AU1890">
            <v>0</v>
          </cell>
          <cell r="AV1890" t="str">
            <v>sc</v>
          </cell>
        </row>
        <row r="1891">
          <cell r="AP1891">
            <v>202904</v>
          </cell>
          <cell r="AQ1891">
            <v>4001059</v>
          </cell>
          <cell r="AR1891">
            <v>4</v>
          </cell>
          <cell r="AS1891">
            <v>42768</v>
          </cell>
          <cell r="AT1891" t="str">
            <v>SD Reservado Acciones de Movilidad UAERMV Circuito Movilidad Salvando Vidas -</v>
          </cell>
          <cell r="AU1891">
            <v>0</v>
          </cell>
          <cell r="AV1891" t="str">
            <v>sc</v>
          </cell>
        </row>
        <row r="1892">
          <cell r="AP1892">
            <v>202919</v>
          </cell>
          <cell r="AQ1892">
            <v>4001065</v>
          </cell>
          <cell r="AR1892">
            <v>4</v>
          </cell>
          <cell r="AS1892">
            <v>42342</v>
          </cell>
          <cell r="AT1892" t="str">
            <v>IDU-134-2007 Terminado Construcción IDU Local  -</v>
          </cell>
          <cell r="AU1892">
            <v>0</v>
          </cell>
          <cell r="AV1892" t="str">
            <v>sc</v>
          </cell>
        </row>
        <row r="1893">
          <cell r="AP1893">
            <v>202943</v>
          </cell>
          <cell r="AQ1893">
            <v>4001073</v>
          </cell>
          <cell r="AR1893">
            <v>4</v>
          </cell>
          <cell r="AS1893">
            <v>42723</v>
          </cell>
          <cell r="AT1893" t="str">
            <v>SD Terminado Mantenimiento Periódico UAERMV Local SD -</v>
          </cell>
          <cell r="AU1893">
            <v>0</v>
          </cell>
          <cell r="AV1893" t="str">
            <v>sc</v>
          </cell>
        </row>
        <row r="1894">
          <cell r="AP1894">
            <v>202988</v>
          </cell>
          <cell r="AQ1894">
            <v>4001091</v>
          </cell>
          <cell r="AR1894">
            <v>4</v>
          </cell>
          <cell r="AS1894">
            <v>42578</v>
          </cell>
          <cell r="AT1894" t="str">
            <v>COP-148-2015 Terminado Construcción FDL SAN CRISTOBAL Circuito Movilidad PROYECTO 1025 -</v>
          </cell>
          <cell r="AU1894">
            <v>0</v>
          </cell>
          <cell r="AV1894" t="str">
            <v>sc</v>
          </cell>
        </row>
        <row r="1895">
          <cell r="AP1895">
            <v>203018</v>
          </cell>
          <cell r="AQ1895">
            <v>4001104</v>
          </cell>
          <cell r="AR1895">
            <v>4</v>
          </cell>
          <cell r="AS1895">
            <v>42313</v>
          </cell>
          <cell r="AT1895" t="str">
            <v>CONV-011-2011 Terminado Acciones de Movilidad IDU Circuito Movilidad  -</v>
          </cell>
          <cell r="AU1895">
            <v>0</v>
          </cell>
          <cell r="AV1895" t="str">
            <v>sc</v>
          </cell>
        </row>
        <row r="1896">
          <cell r="AP1896">
            <v>203051</v>
          </cell>
          <cell r="AQ1896">
            <v>4001116</v>
          </cell>
          <cell r="AR1896">
            <v>4</v>
          </cell>
          <cell r="AS1896">
            <v>42578</v>
          </cell>
          <cell r="AT1896" t="str">
            <v>COP-147-2015 Terminado Construcción FDL SAN CRISTOBAL Circuito Movilidad PROYECTO 1025 -</v>
          </cell>
          <cell r="AU1896">
            <v>0</v>
          </cell>
          <cell r="AV1896" t="str">
            <v>sc</v>
          </cell>
        </row>
        <row r="1897">
          <cell r="AP1897">
            <v>203078</v>
          </cell>
          <cell r="AQ1897">
            <v>4001125</v>
          </cell>
          <cell r="AR1897">
            <v>4</v>
          </cell>
          <cell r="AS1897">
            <v>41298</v>
          </cell>
          <cell r="AT1897" t="str">
            <v>SD Terminado Mantenimiento Periódico UAERMV Arterial  -</v>
          </cell>
          <cell r="AU1897">
            <v>0</v>
          </cell>
          <cell r="AV1897" t="str">
            <v>sc</v>
          </cell>
        </row>
        <row r="1898">
          <cell r="AP1898">
            <v>203081</v>
          </cell>
          <cell r="AQ1898">
            <v>4001126</v>
          </cell>
          <cell r="AR1898">
            <v>4</v>
          </cell>
          <cell r="AS1898">
            <v>42313</v>
          </cell>
          <cell r="AT1898" t="str">
            <v>CONV-011-2011 Terminado Acciones de Movilidad IDU Local  -</v>
          </cell>
          <cell r="AU1898">
            <v>0</v>
          </cell>
          <cell r="AV1898" t="str">
            <v>sc</v>
          </cell>
        </row>
        <row r="1899">
          <cell r="AP1899">
            <v>203096</v>
          </cell>
          <cell r="AQ1899">
            <v>4001134</v>
          </cell>
          <cell r="AR1899">
            <v>4</v>
          </cell>
          <cell r="AS1899">
            <v>42342</v>
          </cell>
          <cell r="AT1899" t="str">
            <v>IDU-134-2007 Terminado Construcción IDU Circuito Movilidad  -</v>
          </cell>
          <cell r="AU1899">
            <v>0</v>
          </cell>
          <cell r="AV1899" t="str">
            <v>BUENO</v>
          </cell>
        </row>
        <row r="1900">
          <cell r="AP1900">
            <v>203117</v>
          </cell>
          <cell r="AQ1900">
            <v>4001142</v>
          </cell>
          <cell r="AR1900">
            <v>4</v>
          </cell>
          <cell r="AS1900">
            <v>42342</v>
          </cell>
          <cell r="AT1900" t="str">
            <v>IDU-134-2007 Terminado Construcción IDU Local  -</v>
          </cell>
          <cell r="AU1900">
            <v>0</v>
          </cell>
          <cell r="AV1900" t="str">
            <v>sc</v>
          </cell>
        </row>
        <row r="1901">
          <cell r="AP1901">
            <v>203180</v>
          </cell>
          <cell r="AQ1901">
            <v>4001170</v>
          </cell>
          <cell r="AR1901">
            <v>4</v>
          </cell>
          <cell r="AS1901">
            <v>42342</v>
          </cell>
          <cell r="AT1901" t="str">
            <v>IDU-134-2007 Terminado Construcción IDU Arterial  -</v>
          </cell>
          <cell r="AU1901">
            <v>0</v>
          </cell>
          <cell r="AV1901" t="str">
            <v>sc</v>
          </cell>
        </row>
        <row r="1902">
          <cell r="AP1902">
            <v>203326</v>
          </cell>
          <cell r="AQ1902">
            <v>4001226</v>
          </cell>
          <cell r="AR1902">
            <v>4</v>
          </cell>
          <cell r="AS1902">
            <v>42342</v>
          </cell>
          <cell r="AT1902" t="str">
            <v>IDU-134-2007 Terminado Construcción IDU Circuito Movilidad  -</v>
          </cell>
          <cell r="AU1902">
            <v>0</v>
          </cell>
          <cell r="AV1902" t="str">
            <v>BUENO</v>
          </cell>
        </row>
        <row r="1903">
          <cell r="AP1903">
            <v>203341</v>
          </cell>
          <cell r="AQ1903">
            <v>4001231</v>
          </cell>
          <cell r="AR1903">
            <v>4</v>
          </cell>
          <cell r="AS1903">
            <v>42342</v>
          </cell>
          <cell r="AT1903" t="str">
            <v>IDU-134-2007 Terminado Construcción IDU Circuito Movilidad  -</v>
          </cell>
          <cell r="AU1903">
            <v>0</v>
          </cell>
          <cell r="AV1903" t="str">
            <v>sc</v>
          </cell>
        </row>
        <row r="1904">
          <cell r="AP1904">
            <v>203395</v>
          </cell>
          <cell r="AQ1904">
            <v>4001253</v>
          </cell>
          <cell r="AR1904">
            <v>4</v>
          </cell>
          <cell r="AS1904">
            <v>42342</v>
          </cell>
          <cell r="AT1904" t="str">
            <v>IDU-134-2007 Terminado Construcción IDU Local  -</v>
          </cell>
          <cell r="AU1904">
            <v>0</v>
          </cell>
          <cell r="AV1904" t="str">
            <v>BUENO</v>
          </cell>
        </row>
        <row r="1905">
          <cell r="AP1905">
            <v>203407</v>
          </cell>
          <cell r="AQ1905">
            <v>4001257</v>
          </cell>
          <cell r="AR1905">
            <v>4</v>
          </cell>
          <cell r="AS1905">
            <v>41298</v>
          </cell>
          <cell r="AT1905" t="str">
            <v>SD Terminado Mantenimiento Periódico UAERMV Arterial  -</v>
          </cell>
          <cell r="AU1905">
            <v>0</v>
          </cell>
          <cell r="AV1905" t="str">
            <v>sc</v>
          </cell>
        </row>
        <row r="1906">
          <cell r="AP1906">
            <v>203449</v>
          </cell>
          <cell r="AQ1906">
            <v>4001271</v>
          </cell>
          <cell r="AR1906">
            <v>4</v>
          </cell>
          <cell r="AS1906">
            <v>42313</v>
          </cell>
          <cell r="AT1906" t="str">
            <v>CONV-011-2011 Terminado Acciones de Movilidad IDU Circuito Movilidad  -</v>
          </cell>
          <cell r="AU1906">
            <v>0</v>
          </cell>
          <cell r="AV1906" t="str">
            <v>sc</v>
          </cell>
        </row>
        <row r="1907">
          <cell r="AP1907">
            <v>203482</v>
          </cell>
          <cell r="AQ1907">
            <v>4001283</v>
          </cell>
          <cell r="AR1907">
            <v>4</v>
          </cell>
          <cell r="AS1907">
            <v>42342</v>
          </cell>
          <cell r="AT1907" t="str">
            <v>IDU-134-2007 Terminado Construcción IDU Arterial  -</v>
          </cell>
          <cell r="AU1907">
            <v>0</v>
          </cell>
          <cell r="AV1907" t="str">
            <v>sc</v>
          </cell>
        </row>
        <row r="1908">
          <cell r="AP1908">
            <v>203536</v>
          </cell>
          <cell r="AQ1908">
            <v>4001304</v>
          </cell>
          <cell r="AR1908">
            <v>4</v>
          </cell>
          <cell r="AS1908">
            <v>42578</v>
          </cell>
          <cell r="AT1908" t="str">
            <v>COP-132-2016 Terminado Conservacion FDL SAN CRISTOBAL Local PROYECTO 1025 -</v>
          </cell>
          <cell r="AU1908">
            <v>0</v>
          </cell>
          <cell r="AV1908" t="str">
            <v>sc</v>
          </cell>
        </row>
        <row r="1909">
          <cell r="AP1909">
            <v>203542</v>
          </cell>
          <cell r="AQ1909">
            <v>4001307</v>
          </cell>
          <cell r="AR1909">
            <v>4</v>
          </cell>
          <cell r="AS1909">
            <v>42342</v>
          </cell>
          <cell r="AT1909" t="str">
            <v>IDU-134-2007 Terminado Construcción IDU Local  -</v>
          </cell>
          <cell r="AU1909">
            <v>0</v>
          </cell>
          <cell r="AV1909" t="str">
            <v>BUENO</v>
          </cell>
        </row>
        <row r="1910">
          <cell r="AP1910">
            <v>203587</v>
          </cell>
          <cell r="AQ1910">
            <v>4001324</v>
          </cell>
          <cell r="AR1910">
            <v>4</v>
          </cell>
          <cell r="AS1910">
            <v>42409</v>
          </cell>
          <cell r="AT1910" t="str">
            <v>IDU-1717-2014 Terminado Mantenimiento Periódico IDU Circuito Movilidad  -</v>
          </cell>
          <cell r="AU1910">
            <v>0</v>
          </cell>
          <cell r="AV1910" t="str">
            <v>sc</v>
          </cell>
        </row>
        <row r="1911">
          <cell r="AP1911">
            <v>203613</v>
          </cell>
          <cell r="AQ1911">
            <v>4001334</v>
          </cell>
          <cell r="AR1911">
            <v>4</v>
          </cell>
          <cell r="AS1911">
            <v>42342</v>
          </cell>
          <cell r="AT1911" t="str">
            <v>IDU-134-2007 Terminado Construcción IDU Circuito Movilidad  -</v>
          </cell>
          <cell r="AU1911">
            <v>0</v>
          </cell>
          <cell r="AV1911" t="str">
            <v>BUENO</v>
          </cell>
        </row>
        <row r="1912">
          <cell r="AP1912">
            <v>203709</v>
          </cell>
          <cell r="AQ1912">
            <v>4001367</v>
          </cell>
          <cell r="AR1912">
            <v>4</v>
          </cell>
          <cell r="AS1912">
            <v>42313</v>
          </cell>
          <cell r="AT1912" t="str">
            <v>IDU-1804-2013 Terminado Mantenimiento Periódico IDU Arterial  -</v>
          </cell>
          <cell r="AU1912">
            <v>0</v>
          </cell>
          <cell r="AV1912" t="str">
            <v>sc</v>
          </cell>
        </row>
        <row r="1913">
          <cell r="AP1913">
            <v>203721</v>
          </cell>
          <cell r="AQ1913">
            <v>4001372</v>
          </cell>
          <cell r="AR1913">
            <v>4</v>
          </cell>
          <cell r="AS1913">
            <v>42313</v>
          </cell>
          <cell r="AT1913" t="str">
            <v>CONV-011-2011 Terminado Acciones de Movilidad IDU Circuito Movilidad  -</v>
          </cell>
          <cell r="AU1913">
            <v>0</v>
          </cell>
          <cell r="AV1913" t="str">
            <v>sc</v>
          </cell>
        </row>
        <row r="1914">
          <cell r="AP1914">
            <v>203724</v>
          </cell>
          <cell r="AQ1914">
            <v>4001373</v>
          </cell>
          <cell r="AR1914">
            <v>4</v>
          </cell>
          <cell r="AS1914">
            <v>42409</v>
          </cell>
          <cell r="AT1914" t="str">
            <v>IDU-1717-2014 Terminado Mantenimiento Periódico IDU Circuito Movilidad  -</v>
          </cell>
          <cell r="AU1914">
            <v>0</v>
          </cell>
          <cell r="AV1914" t="str">
            <v>sc</v>
          </cell>
        </row>
        <row r="1915">
          <cell r="AP1915">
            <v>203763</v>
          </cell>
          <cell r="AQ1915">
            <v>4001388</v>
          </cell>
          <cell r="AR1915">
            <v>4</v>
          </cell>
          <cell r="AS1915">
            <v>42342</v>
          </cell>
          <cell r="AT1915" t="str">
            <v>IDU-134-2007 Terminado Construcción IDU Circuito Movilidad  -</v>
          </cell>
          <cell r="AU1915">
            <v>0</v>
          </cell>
          <cell r="AV1915" t="str">
            <v>BUENO</v>
          </cell>
        </row>
        <row r="1916">
          <cell r="AP1916">
            <v>203769</v>
          </cell>
          <cell r="AQ1916">
            <v>4001390</v>
          </cell>
          <cell r="AR1916">
            <v>4</v>
          </cell>
          <cell r="AS1916">
            <v>42342</v>
          </cell>
          <cell r="AT1916" t="str">
            <v>IDU-134-2007 Terminado Construcción IDU Arterial  -</v>
          </cell>
          <cell r="AU1916">
            <v>0</v>
          </cell>
          <cell r="AV1916" t="str">
            <v>sc</v>
          </cell>
        </row>
        <row r="1917">
          <cell r="AP1917">
            <v>203778</v>
          </cell>
          <cell r="AQ1917">
            <v>4001393</v>
          </cell>
          <cell r="AR1917">
            <v>4</v>
          </cell>
          <cell r="AS1917">
            <v>41149</v>
          </cell>
          <cell r="AT1917" t="str">
            <v>SD Terminado Mantenimiento Periódico UAERMV Arterial  -</v>
          </cell>
          <cell r="AU1917">
            <v>0</v>
          </cell>
          <cell r="AV1917" t="str">
            <v>sc</v>
          </cell>
        </row>
        <row r="1918">
          <cell r="AP1918">
            <v>203817</v>
          </cell>
          <cell r="AQ1918">
            <v>4001407</v>
          </cell>
          <cell r="AR1918">
            <v>4</v>
          </cell>
          <cell r="AS1918">
            <v>42342</v>
          </cell>
          <cell r="AT1918" t="str">
            <v>IDU-134-2007 Terminado Construcción IDU Local  -</v>
          </cell>
          <cell r="AU1918">
            <v>0</v>
          </cell>
          <cell r="AV1918" t="str">
            <v>BUENO</v>
          </cell>
        </row>
        <row r="1919">
          <cell r="AP1919">
            <v>203832</v>
          </cell>
          <cell r="AQ1919">
            <v>4001412</v>
          </cell>
          <cell r="AR1919">
            <v>4</v>
          </cell>
          <cell r="AS1919">
            <v>42313</v>
          </cell>
          <cell r="AT1919" t="str">
            <v>CONV-011-2011 Terminado Acciones de Movilidad IDU Circuito Movilidad  -</v>
          </cell>
          <cell r="AU1919">
            <v>0</v>
          </cell>
          <cell r="AV1919" t="str">
            <v>sc</v>
          </cell>
        </row>
        <row r="1920">
          <cell r="AP1920">
            <v>203841</v>
          </cell>
          <cell r="AQ1920">
            <v>4001415</v>
          </cell>
          <cell r="AR1920">
            <v>4</v>
          </cell>
          <cell r="AS1920">
            <v>41149</v>
          </cell>
          <cell r="AT1920" t="str">
            <v>SD Terminado Mantenimiento Periódico UAERMV Arterial  -</v>
          </cell>
          <cell r="AU1920">
            <v>0</v>
          </cell>
          <cell r="AV1920" t="str">
            <v>sc</v>
          </cell>
        </row>
        <row r="1921">
          <cell r="AP1921">
            <v>203856</v>
          </cell>
          <cell r="AQ1921">
            <v>4001420</v>
          </cell>
          <cell r="AR1921">
            <v>4</v>
          </cell>
          <cell r="AS1921">
            <v>42342</v>
          </cell>
          <cell r="AT1921" t="str">
            <v>IDU-134-2007 Terminado Construcción IDU Local  -</v>
          </cell>
          <cell r="AU1921">
            <v>0</v>
          </cell>
          <cell r="AV1921" t="str">
            <v>BUENO</v>
          </cell>
        </row>
        <row r="1922">
          <cell r="AP1922">
            <v>203910</v>
          </cell>
          <cell r="AQ1922">
            <v>4001441</v>
          </cell>
          <cell r="AR1922">
            <v>4</v>
          </cell>
          <cell r="AS1922">
            <v>41411</v>
          </cell>
          <cell r="AT1922" t="str">
            <v>SD Terminado Mantenimiento Periódico UAERMV Local  -</v>
          </cell>
          <cell r="AU1922">
            <v>0</v>
          </cell>
          <cell r="AV1922" t="str">
            <v>sc</v>
          </cell>
        </row>
        <row r="1923">
          <cell r="AP1923">
            <v>203934</v>
          </cell>
          <cell r="AQ1923">
            <v>4001450</v>
          </cell>
          <cell r="AR1923">
            <v>4</v>
          </cell>
          <cell r="AS1923">
            <v>42313</v>
          </cell>
          <cell r="AT1923" t="str">
            <v>CONV-011-2011 Terminado Acciones de Movilidad IDU Circuito Movilidad  -</v>
          </cell>
          <cell r="AU1923">
            <v>0</v>
          </cell>
          <cell r="AV1923" t="str">
            <v>sc</v>
          </cell>
        </row>
        <row r="1924">
          <cell r="AP1924">
            <v>203979</v>
          </cell>
          <cell r="AQ1924">
            <v>4001465</v>
          </cell>
          <cell r="AR1924">
            <v>4</v>
          </cell>
          <cell r="AS1924">
            <v>42342</v>
          </cell>
          <cell r="AT1924" t="str">
            <v>IDU-134-2007 Terminado Construcción IDU Local  -</v>
          </cell>
          <cell r="AU1924">
            <v>0</v>
          </cell>
          <cell r="AV1924" t="str">
            <v>BUENO</v>
          </cell>
        </row>
        <row r="1925">
          <cell r="AP1925">
            <v>203994</v>
          </cell>
          <cell r="AQ1925">
            <v>4001470</v>
          </cell>
          <cell r="AR1925">
            <v>4</v>
          </cell>
          <cell r="AS1925">
            <v>41149</v>
          </cell>
          <cell r="AT1925" t="str">
            <v>SD Terminado Mantenimiento Periódico UAERMV Arterial  -</v>
          </cell>
          <cell r="AU1925">
            <v>0</v>
          </cell>
          <cell r="AV1925" t="str">
            <v>sc</v>
          </cell>
        </row>
        <row r="1926">
          <cell r="AP1926">
            <v>204021</v>
          </cell>
          <cell r="AQ1926">
            <v>4001479</v>
          </cell>
          <cell r="AR1926">
            <v>4</v>
          </cell>
          <cell r="AS1926">
            <v>42342</v>
          </cell>
          <cell r="AT1926" t="str">
            <v>IDU-134-2007 Terminado Construcción IDU Arterial  -</v>
          </cell>
          <cell r="AU1926">
            <v>0</v>
          </cell>
          <cell r="AV1926" t="str">
            <v>sc</v>
          </cell>
        </row>
        <row r="1927">
          <cell r="AP1927">
            <v>204063</v>
          </cell>
          <cell r="AQ1927">
            <v>4001497</v>
          </cell>
          <cell r="AR1927">
            <v>4</v>
          </cell>
          <cell r="AS1927">
            <v>42342</v>
          </cell>
          <cell r="AT1927" t="str">
            <v>IDU-134-2007 Terminado Construcción IDU Circuito Movilidad  -</v>
          </cell>
          <cell r="AU1927">
            <v>0</v>
          </cell>
          <cell r="AV1927" t="str">
            <v>BUENO</v>
          </cell>
        </row>
        <row r="1928">
          <cell r="AP1928">
            <v>204066</v>
          </cell>
          <cell r="AQ1928">
            <v>4001498</v>
          </cell>
          <cell r="AR1928">
            <v>4</v>
          </cell>
          <cell r="AS1928">
            <v>42342</v>
          </cell>
          <cell r="AT1928" t="str">
            <v>IDU-134-2007 Terminado Construcción IDU Local  -</v>
          </cell>
          <cell r="AU1928">
            <v>0</v>
          </cell>
          <cell r="AV1928" t="str">
            <v>BUENO</v>
          </cell>
        </row>
        <row r="1929">
          <cell r="AP1929">
            <v>204072</v>
          </cell>
          <cell r="AQ1929">
            <v>4001501</v>
          </cell>
          <cell r="AR1929">
            <v>4</v>
          </cell>
          <cell r="AS1929">
            <v>42313</v>
          </cell>
          <cell r="AT1929" t="str">
            <v>CONV-011-2011 Terminado Acciones de Movilidad IDU Circuito Movilidad  -</v>
          </cell>
          <cell r="AU1929">
            <v>0</v>
          </cell>
          <cell r="AV1929" t="str">
            <v>BUENO</v>
          </cell>
        </row>
        <row r="1930">
          <cell r="AP1930">
            <v>204162</v>
          </cell>
          <cell r="AQ1930">
            <v>4001534</v>
          </cell>
          <cell r="AR1930">
            <v>4</v>
          </cell>
          <cell r="AS1930">
            <v>42342</v>
          </cell>
          <cell r="AT1930" t="str">
            <v>IDU-134-2007 Terminado Construcción IDU Local  -</v>
          </cell>
          <cell r="AU1930">
            <v>0</v>
          </cell>
          <cell r="AV1930" t="str">
            <v>BUENO</v>
          </cell>
        </row>
        <row r="1931">
          <cell r="AP1931">
            <v>204180</v>
          </cell>
          <cell r="AQ1931">
            <v>4001540</v>
          </cell>
          <cell r="AR1931">
            <v>4</v>
          </cell>
          <cell r="AS1931">
            <v>42342</v>
          </cell>
          <cell r="AT1931" t="str">
            <v>IDU-134-2007 Terminado Construcción IDU Circuito Movilidad  -</v>
          </cell>
          <cell r="AU1931">
            <v>0</v>
          </cell>
          <cell r="AV1931" t="str">
            <v>BUENO</v>
          </cell>
        </row>
        <row r="1932">
          <cell r="AP1932">
            <v>204240</v>
          </cell>
          <cell r="AQ1932">
            <v>4001564</v>
          </cell>
          <cell r="AR1932">
            <v>4</v>
          </cell>
          <cell r="AS1932">
            <v>41563</v>
          </cell>
          <cell r="AT1932" t="str">
            <v>SD Terminado Rehabilitación UAERMV Circuito Movilidad  -</v>
          </cell>
          <cell r="AU1932">
            <v>0</v>
          </cell>
          <cell r="AV1932" t="str">
            <v>BUENO</v>
          </cell>
        </row>
        <row r="1933">
          <cell r="AP1933">
            <v>204261</v>
          </cell>
          <cell r="AQ1933">
            <v>4001571</v>
          </cell>
          <cell r="AR1933">
            <v>4</v>
          </cell>
          <cell r="AS1933">
            <v>42342</v>
          </cell>
          <cell r="AT1933" t="str">
            <v>IDU-134-2007 Terminado Construcción IDU Circuito Movilidad  -</v>
          </cell>
          <cell r="AU1933">
            <v>0</v>
          </cell>
          <cell r="AV1933" t="str">
            <v>sc</v>
          </cell>
        </row>
        <row r="1934">
          <cell r="AP1934">
            <v>204264</v>
          </cell>
          <cell r="AQ1934">
            <v>4001572</v>
          </cell>
          <cell r="AR1934">
            <v>4</v>
          </cell>
          <cell r="AS1934">
            <v>42409</v>
          </cell>
          <cell r="AT1934" t="str">
            <v>IDU-1717-2014 Terminado Mantenimiento Periódico IDU Circuito Movilidad  -</v>
          </cell>
          <cell r="AU1934">
            <v>0</v>
          </cell>
          <cell r="AV1934" t="str">
            <v>sc</v>
          </cell>
        </row>
        <row r="1935">
          <cell r="AP1935">
            <v>204312</v>
          </cell>
          <cell r="AQ1935">
            <v>4001589</v>
          </cell>
          <cell r="AR1935">
            <v>4</v>
          </cell>
          <cell r="AS1935">
            <v>42342</v>
          </cell>
          <cell r="AT1935" t="str">
            <v>IDU-134-2007 Terminado Construcción IDU Local  -</v>
          </cell>
          <cell r="AU1935">
            <v>0</v>
          </cell>
          <cell r="AV1935" t="str">
            <v>sc</v>
          </cell>
        </row>
        <row r="1936">
          <cell r="AP1936">
            <v>204318</v>
          </cell>
          <cell r="AQ1936">
            <v>4001591</v>
          </cell>
          <cell r="AR1936">
            <v>4</v>
          </cell>
          <cell r="AS1936">
            <v>42342</v>
          </cell>
          <cell r="AT1936" t="str">
            <v>IDU-134-2007 Terminado Construcción IDU Circuito Movilidad  -</v>
          </cell>
          <cell r="AU1936">
            <v>0</v>
          </cell>
          <cell r="AV1936" t="str">
            <v>BUENO</v>
          </cell>
        </row>
        <row r="1937">
          <cell r="AP1937">
            <v>204345</v>
          </cell>
          <cell r="AQ1937">
            <v>4001600</v>
          </cell>
          <cell r="AR1937">
            <v>4</v>
          </cell>
          <cell r="AS1937">
            <v>42409</v>
          </cell>
          <cell r="AT1937" t="str">
            <v>IDU-1717-2014 Terminado Mantenimiento Periódico IDU Circuito Movilidad  -</v>
          </cell>
          <cell r="AU1937">
            <v>0</v>
          </cell>
          <cell r="AV1937" t="str">
            <v>sc</v>
          </cell>
        </row>
        <row r="1938">
          <cell r="AP1938">
            <v>204405</v>
          </cell>
          <cell r="AQ1938">
            <v>4001625</v>
          </cell>
          <cell r="AR1938">
            <v>4</v>
          </cell>
          <cell r="AS1938">
            <v>42409</v>
          </cell>
          <cell r="AT1938" t="str">
            <v>IDU-1717-2014 Terminado Mantenimiento Periódico IDU Circuito Movilidad  -</v>
          </cell>
          <cell r="AU1938">
            <v>0</v>
          </cell>
          <cell r="AV1938" t="str">
            <v>sc</v>
          </cell>
        </row>
        <row r="1939">
          <cell r="AP1939">
            <v>204477</v>
          </cell>
          <cell r="AQ1939">
            <v>4001655</v>
          </cell>
          <cell r="AR1939">
            <v>4</v>
          </cell>
          <cell r="AS1939">
            <v>42578</v>
          </cell>
          <cell r="AT1939" t="str">
            <v>COP-132-2016 Terminado Construcción FDL SAN CRISTOBAL Local PROYECTO 1025 -</v>
          </cell>
          <cell r="AU1939">
            <v>0</v>
          </cell>
          <cell r="AV1939" t="str">
            <v>sc</v>
          </cell>
        </row>
        <row r="1940">
          <cell r="AP1940">
            <v>204483</v>
          </cell>
          <cell r="AQ1940">
            <v>4001657</v>
          </cell>
          <cell r="AR1940">
            <v>4</v>
          </cell>
          <cell r="AS1940">
            <v>42409</v>
          </cell>
          <cell r="AT1940" t="str">
            <v>IDU-1717-2014 Terminado Mantenimiento Periódico IDU Circuito Movilidad  -</v>
          </cell>
          <cell r="AU1940">
            <v>0</v>
          </cell>
          <cell r="AV1940" t="str">
            <v>sc</v>
          </cell>
        </row>
        <row r="1941">
          <cell r="AP1941">
            <v>204510</v>
          </cell>
          <cell r="AQ1941">
            <v>4001668</v>
          </cell>
          <cell r="AR1941">
            <v>4</v>
          </cell>
          <cell r="AS1941">
            <v>42342</v>
          </cell>
          <cell r="AT1941" t="str">
            <v>IDU-134-2007 Terminado Construcción IDU Circuito Movilidad  -</v>
          </cell>
          <cell r="AU1941">
            <v>0</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v>0</v>
          </cell>
          <cell r="AV1942" t="str">
            <v>INTERV - ALC</v>
          </cell>
        </row>
        <row r="1943">
          <cell r="AP1943">
            <v>204618</v>
          </cell>
          <cell r="AQ1943">
            <v>4001718</v>
          </cell>
          <cell r="AR1943">
            <v>4</v>
          </cell>
          <cell r="AS1943">
            <v>42342</v>
          </cell>
          <cell r="AT1943" t="str">
            <v>IDU-134-2007 Terminado Construcción IDU Circuito Movilidad  -</v>
          </cell>
          <cell r="AU1943">
            <v>0</v>
          </cell>
          <cell r="AV1943" t="str">
            <v>BUENO</v>
          </cell>
        </row>
        <row r="1944">
          <cell r="AP1944">
            <v>204771</v>
          </cell>
          <cell r="AQ1944">
            <v>4001795</v>
          </cell>
          <cell r="AR1944">
            <v>4</v>
          </cell>
          <cell r="AS1944">
            <v>42342</v>
          </cell>
          <cell r="AT1944" t="str">
            <v>IDU-134-2007 Terminado Construcción IDU Circuito Movilidad  -</v>
          </cell>
          <cell r="AU1944">
            <v>0</v>
          </cell>
          <cell r="AV1944" t="str">
            <v>BUENO</v>
          </cell>
        </row>
        <row r="1945">
          <cell r="AP1945">
            <v>204951</v>
          </cell>
          <cell r="AQ1945">
            <v>4001882</v>
          </cell>
          <cell r="AR1945">
            <v>4</v>
          </cell>
          <cell r="AS1945">
            <v>42342</v>
          </cell>
          <cell r="AT1945" t="str">
            <v>IDU-134-2007 Terminado Construcción IDU Circuito Movilidad  -</v>
          </cell>
          <cell r="AU1945">
            <v>0</v>
          </cell>
          <cell r="AV1945" t="str">
            <v>BUENO</v>
          </cell>
        </row>
        <row r="1946">
          <cell r="AP1946">
            <v>205074</v>
          </cell>
          <cell r="AQ1946">
            <v>4001937</v>
          </cell>
          <cell r="AR1946">
            <v>4</v>
          </cell>
          <cell r="AS1946">
            <v>42342</v>
          </cell>
          <cell r="AT1946" t="str">
            <v>IDU-134-2007 Terminado Construcción IDU Local  -</v>
          </cell>
          <cell r="AU1946">
            <v>0</v>
          </cell>
          <cell r="AV1946" t="str">
            <v>sc</v>
          </cell>
        </row>
        <row r="1947">
          <cell r="AP1947">
            <v>205152</v>
          </cell>
          <cell r="AQ1947">
            <v>4001966</v>
          </cell>
          <cell r="AR1947">
            <v>4</v>
          </cell>
          <cell r="AS1947">
            <v>40799</v>
          </cell>
          <cell r="AT1947" t="str">
            <v>UMV-188-2009 Terminado Mantenimiento Periódico UAERMV Circuito Movilidad  -</v>
          </cell>
          <cell r="AU1947">
            <v>0</v>
          </cell>
          <cell r="AV1947" t="str">
            <v>sc</v>
          </cell>
        </row>
        <row r="1948">
          <cell r="AP1948">
            <v>205188</v>
          </cell>
          <cell r="AQ1948">
            <v>4001980</v>
          </cell>
          <cell r="AR1948">
            <v>4</v>
          </cell>
          <cell r="AS1948">
            <v>42342</v>
          </cell>
          <cell r="AT1948" t="str">
            <v>IDU-134-2007 Terminado Construcción IDU Local  -</v>
          </cell>
          <cell r="AU1948">
            <v>0</v>
          </cell>
          <cell r="AV1948" t="str">
            <v>sc</v>
          </cell>
        </row>
        <row r="1949">
          <cell r="AP1949">
            <v>205263</v>
          </cell>
          <cell r="AQ1949">
            <v>4002008</v>
          </cell>
          <cell r="AR1949">
            <v>4</v>
          </cell>
          <cell r="AS1949">
            <v>42342</v>
          </cell>
          <cell r="AT1949" t="str">
            <v>IDU-134-2007 Terminado Construcción IDU Circuito Movilidad  -</v>
          </cell>
          <cell r="AU1949">
            <v>0</v>
          </cell>
          <cell r="AV1949" t="str">
            <v>BUENO</v>
          </cell>
        </row>
        <row r="1950">
          <cell r="AP1950">
            <v>205311</v>
          </cell>
          <cell r="AQ1950">
            <v>4002026</v>
          </cell>
          <cell r="AR1950">
            <v>4</v>
          </cell>
          <cell r="AS1950">
            <v>42342</v>
          </cell>
          <cell r="AT1950" t="str">
            <v>IDU-134-2007 Terminado Construcción IDU Circuito Movilidad  -</v>
          </cell>
          <cell r="AU1950">
            <v>0</v>
          </cell>
          <cell r="AV1950" t="str">
            <v>VIABLE</v>
          </cell>
        </row>
        <row r="1951">
          <cell r="AP1951">
            <v>205398</v>
          </cell>
          <cell r="AQ1951">
            <v>4002062</v>
          </cell>
          <cell r="AR1951">
            <v>4</v>
          </cell>
          <cell r="AS1951">
            <v>42342</v>
          </cell>
          <cell r="AT1951" t="str">
            <v>IDU-134-2007 Terminado Construcción IDU Circuito Movilidad  -</v>
          </cell>
          <cell r="AU1951">
            <v>0</v>
          </cell>
          <cell r="AV1951" t="str">
            <v>BUENO</v>
          </cell>
        </row>
        <row r="1952">
          <cell r="AP1952">
            <v>205431</v>
          </cell>
          <cell r="AQ1952">
            <v>4002077</v>
          </cell>
          <cell r="AR1952">
            <v>4</v>
          </cell>
          <cell r="AS1952">
            <v>42313</v>
          </cell>
          <cell r="AT1952" t="str">
            <v>CONV-011-2011 Terminado Acciones de Movilidad IDU Circuito Movilidad  -</v>
          </cell>
          <cell r="AU1952">
            <v>0</v>
          </cell>
          <cell r="AV1952" t="str">
            <v>sc</v>
          </cell>
        </row>
        <row r="1953">
          <cell r="AP1953">
            <v>205464</v>
          </cell>
          <cell r="AQ1953">
            <v>4002089</v>
          </cell>
          <cell r="AR1953">
            <v>4</v>
          </cell>
          <cell r="AS1953">
            <v>42313</v>
          </cell>
          <cell r="AT1953" t="str">
            <v>CONV-011-2011 Terminado Acciones de Movilidad IDU Local  -</v>
          </cell>
          <cell r="AU1953">
            <v>0</v>
          </cell>
          <cell r="AV1953" t="str">
            <v>sc</v>
          </cell>
        </row>
        <row r="1954">
          <cell r="AP1954">
            <v>205617</v>
          </cell>
          <cell r="AQ1954">
            <v>4002160</v>
          </cell>
          <cell r="AR1954">
            <v>4</v>
          </cell>
          <cell r="AS1954">
            <v>42578</v>
          </cell>
          <cell r="AT1954" t="str">
            <v>COP-133-2013 Terminado Construcción FDL SAN CRISTOBAL Local SD -</v>
          </cell>
          <cell r="AU1954">
            <v>0</v>
          </cell>
          <cell r="AV1954" t="str">
            <v>INTERV - ALC</v>
          </cell>
        </row>
        <row r="1955">
          <cell r="AP1955">
            <v>205647</v>
          </cell>
          <cell r="AQ1955">
            <v>4002173</v>
          </cell>
          <cell r="AR1955">
            <v>4</v>
          </cell>
          <cell r="AS1955">
            <v>41298</v>
          </cell>
          <cell r="AT1955" t="str">
            <v>CONV-011-2011 Terminado Mantenimiento Periódico UAERMV Local  -</v>
          </cell>
          <cell r="AU1955">
            <v>0</v>
          </cell>
          <cell r="AV1955" t="str">
            <v>sc</v>
          </cell>
        </row>
        <row r="1956">
          <cell r="AP1956">
            <v>205872</v>
          </cell>
          <cell r="AQ1956">
            <v>4002284</v>
          </cell>
          <cell r="AR1956">
            <v>4</v>
          </cell>
          <cell r="AS1956">
            <v>42313</v>
          </cell>
          <cell r="AT1956" t="str">
            <v>CONV-011-2011 Terminado Mantenimiento Periódico IDU Circuito Movilidad  -</v>
          </cell>
          <cell r="AU1956">
            <v>0</v>
          </cell>
          <cell r="AV1956" t="str">
            <v>VIABLE</v>
          </cell>
        </row>
        <row r="1957">
          <cell r="AP1957">
            <v>205890</v>
          </cell>
          <cell r="AQ1957">
            <v>4002294</v>
          </cell>
          <cell r="AR1957">
            <v>4</v>
          </cell>
          <cell r="AS1957">
            <v>42313</v>
          </cell>
          <cell r="AT1957" t="str">
            <v>CONV-011-2011 Terminado Acciones de Movilidad IDU Circuito Movilidad  -</v>
          </cell>
          <cell r="AU1957">
            <v>0</v>
          </cell>
          <cell r="AV1957" t="str">
            <v>sc</v>
          </cell>
        </row>
        <row r="1958">
          <cell r="AP1958">
            <v>205938</v>
          </cell>
          <cell r="AQ1958">
            <v>4002320</v>
          </cell>
          <cell r="AR1958">
            <v>4</v>
          </cell>
          <cell r="AS1958">
            <v>42313</v>
          </cell>
          <cell r="AT1958" t="str">
            <v>CONV-011-2011 Terminado Mantenimiento Periódico IDU Circuito Movilidad  -</v>
          </cell>
          <cell r="AU1958">
            <v>0</v>
          </cell>
          <cell r="AV1958" t="str">
            <v>VIABLE</v>
          </cell>
        </row>
        <row r="1959">
          <cell r="AP1959">
            <v>205950</v>
          </cell>
          <cell r="AQ1959">
            <v>4002330</v>
          </cell>
          <cell r="AR1959">
            <v>4</v>
          </cell>
          <cell r="AS1959">
            <v>42578</v>
          </cell>
          <cell r="AT1959" t="str">
            <v>COP-133-2013 Terminado Conservacion FDL SAN CRISTOBAL Local SD -</v>
          </cell>
          <cell r="AU1959">
            <v>0</v>
          </cell>
          <cell r="AV1959" t="str">
            <v>sc</v>
          </cell>
        </row>
        <row r="1960">
          <cell r="AP1960">
            <v>206022</v>
          </cell>
          <cell r="AQ1960">
            <v>4002358</v>
          </cell>
          <cell r="AR1960">
            <v>4</v>
          </cell>
          <cell r="AS1960">
            <v>42313</v>
          </cell>
          <cell r="AT1960" t="str">
            <v>CONV-011-2011 Terminado Mantenimiento Periódico IDU Circuito Movilidad  -</v>
          </cell>
          <cell r="AU1960">
            <v>0</v>
          </cell>
          <cell r="AV1960" t="str">
            <v>VIABLE</v>
          </cell>
        </row>
        <row r="1961">
          <cell r="AP1961">
            <v>206055</v>
          </cell>
          <cell r="AQ1961">
            <v>4002384</v>
          </cell>
          <cell r="AR1961">
            <v>4</v>
          </cell>
          <cell r="AS1961">
            <v>42578</v>
          </cell>
          <cell r="AT1961" t="str">
            <v>COP-133-2013 Terminado Construcción FDL SAN CRISTOBAL Local SD -</v>
          </cell>
          <cell r="AU1961">
            <v>0</v>
          </cell>
          <cell r="AV1961" t="str">
            <v>sc</v>
          </cell>
        </row>
        <row r="1962">
          <cell r="AP1962">
            <v>206094</v>
          </cell>
          <cell r="AQ1962">
            <v>4002404</v>
          </cell>
          <cell r="AR1962">
            <v>4</v>
          </cell>
          <cell r="AS1962">
            <v>42313</v>
          </cell>
          <cell r="AT1962" t="str">
            <v>CONV-011-2011 Terminado Acciones de Movilidad IDU Circuito Movilidad  -</v>
          </cell>
          <cell r="AU1962">
            <v>0</v>
          </cell>
          <cell r="AV1962" t="str">
            <v>sc</v>
          </cell>
        </row>
        <row r="1963">
          <cell r="AP1963">
            <v>206103</v>
          </cell>
          <cell r="AQ1963">
            <v>4002422</v>
          </cell>
          <cell r="AR1963">
            <v>4</v>
          </cell>
          <cell r="AS1963">
            <v>42313</v>
          </cell>
          <cell r="AT1963" t="str">
            <v>CONV-011-2011 Terminado Mantenimiento Periódico IDU Circuito Movilidad  -</v>
          </cell>
          <cell r="AU1963">
            <v>0</v>
          </cell>
          <cell r="AV1963" t="str">
            <v>VIABLE</v>
          </cell>
        </row>
        <row r="1964">
          <cell r="AP1964">
            <v>206124</v>
          </cell>
          <cell r="AQ1964">
            <v>4002431</v>
          </cell>
          <cell r="AR1964">
            <v>4</v>
          </cell>
          <cell r="AS1964">
            <v>42578</v>
          </cell>
          <cell r="AT1964" t="str">
            <v>COP-158-2014 Terminado Conservacion FDL SAN CRISTOBAL Local PROYECTO 1025 -</v>
          </cell>
          <cell r="AU1964">
            <v>0</v>
          </cell>
          <cell r="AV1964" t="str">
            <v>sc</v>
          </cell>
        </row>
        <row r="1965">
          <cell r="AP1965">
            <v>206151</v>
          </cell>
          <cell r="AQ1965">
            <v>4002448</v>
          </cell>
          <cell r="AR1965">
            <v>4</v>
          </cell>
          <cell r="AS1965">
            <v>42313</v>
          </cell>
          <cell r="AT1965" t="str">
            <v>CONV-011-2011 Terminado Acciones de Movilidad IDU Circuito Movilidad  -</v>
          </cell>
          <cell r="AU1965">
            <v>0</v>
          </cell>
          <cell r="AV1965" t="str">
            <v>sc</v>
          </cell>
        </row>
        <row r="1966">
          <cell r="AP1966">
            <v>206181</v>
          </cell>
          <cell r="AQ1966">
            <v>4002467</v>
          </cell>
          <cell r="AR1966">
            <v>4</v>
          </cell>
          <cell r="AS1966">
            <v>42313</v>
          </cell>
          <cell r="AT1966" t="str">
            <v>CONV-011-2011 Terminado Mantenimiento Periódico IDU Circuito Movilidad  -</v>
          </cell>
          <cell r="AU1966">
            <v>0</v>
          </cell>
          <cell r="AV1966" t="str">
            <v>VIABLE</v>
          </cell>
        </row>
        <row r="1967">
          <cell r="AP1967">
            <v>206262</v>
          </cell>
          <cell r="AQ1967">
            <v>4002519</v>
          </cell>
          <cell r="AR1967">
            <v>4</v>
          </cell>
          <cell r="AS1967">
            <v>42313</v>
          </cell>
          <cell r="AT1967" t="str">
            <v>CONV-011-2011 Terminado Mantenimiento Periódico IDU Circuito Movilidad  -</v>
          </cell>
          <cell r="AU1967">
            <v>0</v>
          </cell>
          <cell r="AV1967" t="str">
            <v>VIABLE</v>
          </cell>
        </row>
        <row r="1968">
          <cell r="AP1968">
            <v>206319</v>
          </cell>
          <cell r="AQ1968">
            <v>4002558</v>
          </cell>
          <cell r="AR1968">
            <v>4</v>
          </cell>
          <cell r="AS1968">
            <v>42313</v>
          </cell>
          <cell r="AT1968" t="str">
            <v>CONV-011-2011 Terminado Acciones de Movilidad IDU Circuito Movilidad  -</v>
          </cell>
          <cell r="AU1968">
            <v>0</v>
          </cell>
          <cell r="AV1968" t="str">
            <v>VIABLE</v>
          </cell>
        </row>
        <row r="1969">
          <cell r="AP1969">
            <v>206328</v>
          </cell>
          <cell r="AQ1969">
            <v>4002566</v>
          </cell>
          <cell r="AR1969">
            <v>4</v>
          </cell>
          <cell r="AS1969">
            <v>41096</v>
          </cell>
          <cell r="AT1969" t="str">
            <v>CONV-011-2011 Terminado Mantenimiento Periódico UAERMV Arterial  -</v>
          </cell>
          <cell r="AU1969">
            <v>0</v>
          </cell>
          <cell r="AV1969" t="str">
            <v>MVA</v>
          </cell>
        </row>
        <row r="1970">
          <cell r="AP1970">
            <v>206364</v>
          </cell>
          <cell r="AQ1970">
            <v>4002587</v>
          </cell>
          <cell r="AR1970">
            <v>4</v>
          </cell>
          <cell r="AS1970">
            <v>42313</v>
          </cell>
          <cell r="AT1970" t="str">
            <v>CONV-011-2011 Terminado Acciones de Movilidad IDU Circuito Movilidad  -</v>
          </cell>
          <cell r="AU1970">
            <v>0</v>
          </cell>
          <cell r="AV1970" t="str">
            <v>VIABLE</v>
          </cell>
        </row>
        <row r="1971">
          <cell r="AP1971">
            <v>206388</v>
          </cell>
          <cell r="AQ1971">
            <v>4002609</v>
          </cell>
          <cell r="AR1971">
            <v>4</v>
          </cell>
          <cell r="AS1971">
            <v>41096</v>
          </cell>
          <cell r="AT1971" t="str">
            <v>CONV-011-2011 Terminado Mantenimiento Periódico UAERMV Arterial  -</v>
          </cell>
          <cell r="AU1971">
            <v>0</v>
          </cell>
          <cell r="AV1971" t="str">
            <v>sc</v>
          </cell>
        </row>
        <row r="1972">
          <cell r="AP1972">
            <v>206397</v>
          </cell>
          <cell r="AQ1972">
            <v>4002613</v>
          </cell>
          <cell r="AR1972">
            <v>4</v>
          </cell>
          <cell r="AS1972">
            <v>42313</v>
          </cell>
          <cell r="AT1972" t="str">
            <v>CONV-011-2011 Terminado Acciones de Movilidad IDU Circuito Movilidad  -</v>
          </cell>
          <cell r="AU1972">
            <v>0</v>
          </cell>
          <cell r="AV1972" t="str">
            <v>VIABLE</v>
          </cell>
        </row>
        <row r="1973">
          <cell r="AP1973">
            <v>206481</v>
          </cell>
          <cell r="AQ1973">
            <v>4002665</v>
          </cell>
          <cell r="AR1973">
            <v>4</v>
          </cell>
          <cell r="AS1973">
            <v>42313</v>
          </cell>
          <cell r="AT1973" t="str">
            <v>CONV-011-2011 Terminado Acciones de Movilidad IDU Circuito Movilidad  -</v>
          </cell>
          <cell r="AU1973">
            <v>0</v>
          </cell>
          <cell r="AV1973" t="str">
            <v>VIABLE</v>
          </cell>
        </row>
        <row r="1974">
          <cell r="AP1974">
            <v>206484</v>
          </cell>
          <cell r="AQ1974">
            <v>4002669</v>
          </cell>
          <cell r="AR1974">
            <v>4</v>
          </cell>
          <cell r="AS1974">
            <v>42313</v>
          </cell>
          <cell r="AT1974" t="str">
            <v>IDU-1804-2013 Terminado Mantenimiento Periódico IDU Arterial  -</v>
          </cell>
          <cell r="AU1974">
            <v>0</v>
          </cell>
          <cell r="AV1974" t="str">
            <v>sc</v>
          </cell>
        </row>
        <row r="1975">
          <cell r="AP1975">
            <v>206493</v>
          </cell>
          <cell r="AQ1975">
            <v>4002674</v>
          </cell>
          <cell r="AR1975">
            <v>4</v>
          </cell>
          <cell r="AS1975">
            <v>40645</v>
          </cell>
          <cell r="AT1975" t="str">
            <v>UMV-188-2009 Terminado Mantenimiento Periódico UAERMV Local  -</v>
          </cell>
          <cell r="AU1975">
            <v>0</v>
          </cell>
          <cell r="AV1975" t="str">
            <v>sc</v>
          </cell>
        </row>
        <row r="1976">
          <cell r="AP1976">
            <v>206538</v>
          </cell>
          <cell r="AQ1976">
            <v>4002703</v>
          </cell>
          <cell r="AR1976">
            <v>4</v>
          </cell>
          <cell r="AS1976">
            <v>42313</v>
          </cell>
          <cell r="AT1976" t="str">
            <v>CONV-011-2011 Terminado Acciones de Movilidad IDU Arterial  -</v>
          </cell>
          <cell r="AU1976">
            <v>0</v>
          </cell>
          <cell r="AV1976" t="str">
            <v>sc</v>
          </cell>
        </row>
        <row r="1977">
          <cell r="AP1977">
            <v>206562</v>
          </cell>
          <cell r="AQ1977">
            <v>4002714</v>
          </cell>
          <cell r="AR1977">
            <v>4</v>
          </cell>
          <cell r="AS1977">
            <v>42313</v>
          </cell>
          <cell r="AT1977" t="str">
            <v>CONV-011-2011 Terminado Acciones de Movilidad IDU Circuito Movilidad  -</v>
          </cell>
          <cell r="AU1977">
            <v>0</v>
          </cell>
          <cell r="AV1977" t="str">
            <v>VIABLE</v>
          </cell>
        </row>
        <row r="1978">
          <cell r="AP1978">
            <v>206565</v>
          </cell>
          <cell r="AQ1978">
            <v>4002715</v>
          </cell>
          <cell r="AR1978">
            <v>4</v>
          </cell>
          <cell r="AS1978">
            <v>42313</v>
          </cell>
          <cell r="AT1978" t="str">
            <v>CONV-011-2011 Terminado Acciones de Movilidad IDU Circuito Movilidad  -</v>
          </cell>
          <cell r="AU1978">
            <v>0</v>
          </cell>
          <cell r="AV1978" t="str">
            <v>VIABLE</v>
          </cell>
        </row>
        <row r="1979">
          <cell r="AP1979">
            <v>206568</v>
          </cell>
          <cell r="AQ1979">
            <v>4002716</v>
          </cell>
          <cell r="AR1979">
            <v>4</v>
          </cell>
          <cell r="AS1979">
            <v>42313</v>
          </cell>
          <cell r="AT1979" t="str">
            <v>CONV-011-2011 Terminado Acciones de Movilidad IDU Circuito Movilidad  -</v>
          </cell>
          <cell r="AU1979">
            <v>0</v>
          </cell>
          <cell r="AV1979" t="str">
            <v>VIABLE</v>
          </cell>
        </row>
        <row r="1980">
          <cell r="AP1980">
            <v>206637</v>
          </cell>
          <cell r="AQ1980">
            <v>4002762</v>
          </cell>
          <cell r="AR1980">
            <v>4</v>
          </cell>
          <cell r="AS1980">
            <v>42313</v>
          </cell>
          <cell r="AT1980" t="str">
            <v>CONV-011-2011 Terminado Acciones de Movilidad IDU Arterial  -</v>
          </cell>
          <cell r="AU1980">
            <v>0</v>
          </cell>
          <cell r="AV1980" t="str">
            <v>sc</v>
          </cell>
        </row>
        <row r="1981">
          <cell r="AP1981">
            <v>206853</v>
          </cell>
          <cell r="AQ1981">
            <v>4002958</v>
          </cell>
          <cell r="AR1981">
            <v>4</v>
          </cell>
          <cell r="AS1981">
            <v>42313</v>
          </cell>
          <cell r="AT1981" t="str">
            <v>CONV-011-2011 Terminado Acciones de Movilidad IDU Circuito Movilidad  -</v>
          </cell>
          <cell r="AU1981">
            <v>0</v>
          </cell>
          <cell r="AV1981" t="str">
            <v>sc</v>
          </cell>
        </row>
        <row r="1982">
          <cell r="AP1982">
            <v>206877</v>
          </cell>
          <cell r="AQ1982">
            <v>4002975</v>
          </cell>
          <cell r="AR1982">
            <v>4</v>
          </cell>
          <cell r="AS1982">
            <v>42313</v>
          </cell>
          <cell r="AT1982" t="str">
            <v>CONV-011-2011 Terminado Acciones de Movilidad IDU Circuito Movilidad  -</v>
          </cell>
          <cell r="AU1982">
            <v>0</v>
          </cell>
          <cell r="AV1982" t="str">
            <v>sc</v>
          </cell>
        </row>
        <row r="1983">
          <cell r="AP1983">
            <v>206907</v>
          </cell>
          <cell r="AQ1983">
            <v>4003007</v>
          </cell>
          <cell r="AR1983">
            <v>4</v>
          </cell>
          <cell r="AS1983">
            <v>42313</v>
          </cell>
          <cell r="AT1983" t="str">
            <v>CONV-011-2011 Terminado Acciones de Movilidad IDU Arterial  -</v>
          </cell>
          <cell r="AU1983">
            <v>0</v>
          </cell>
          <cell r="AV1983" t="str">
            <v>sc</v>
          </cell>
        </row>
        <row r="1984">
          <cell r="AP1984">
            <v>206910</v>
          </cell>
          <cell r="AQ1984">
            <v>4003008</v>
          </cell>
          <cell r="AR1984">
            <v>4</v>
          </cell>
          <cell r="AS1984">
            <v>42313</v>
          </cell>
          <cell r="AT1984" t="str">
            <v>CONV-011-2011 Terminado Acciones de Movilidad IDU Arterial  -</v>
          </cell>
          <cell r="AU1984">
            <v>0</v>
          </cell>
          <cell r="AV1984" t="str">
            <v>sc</v>
          </cell>
        </row>
        <row r="1985">
          <cell r="AP1985">
            <v>206916</v>
          </cell>
          <cell r="AQ1985">
            <v>4003016</v>
          </cell>
          <cell r="AR1985">
            <v>4</v>
          </cell>
          <cell r="AS1985">
            <v>42313</v>
          </cell>
          <cell r="AT1985" t="str">
            <v>CONV-011-2011 Terminado Acciones de Movilidad IDU Circuito Movilidad  -</v>
          </cell>
          <cell r="AU1985">
            <v>0</v>
          </cell>
          <cell r="AV1985" t="str">
            <v>sc</v>
          </cell>
        </row>
        <row r="1986">
          <cell r="AP1986">
            <v>207030</v>
          </cell>
          <cell r="AQ1986">
            <v>4003125</v>
          </cell>
          <cell r="AR1986">
            <v>4</v>
          </cell>
          <cell r="AS1986">
            <v>42313</v>
          </cell>
          <cell r="AT1986" t="str">
            <v>CONV-011-2011 Terminado Acciones de Movilidad IDU Arterial  -</v>
          </cell>
          <cell r="AU1986">
            <v>0</v>
          </cell>
          <cell r="AV1986" t="str">
            <v>sc</v>
          </cell>
        </row>
        <row r="1987">
          <cell r="AP1987">
            <v>207159</v>
          </cell>
          <cell r="AQ1987">
            <v>4003236</v>
          </cell>
          <cell r="AR1987">
            <v>4</v>
          </cell>
          <cell r="AS1987">
            <v>42313</v>
          </cell>
          <cell r="AT1987" t="str">
            <v>CONV-011-2011 Terminado Acciones de Movilidad IDU Arterial  -</v>
          </cell>
          <cell r="AU1987">
            <v>0</v>
          </cell>
          <cell r="AV1987" t="str">
            <v>sc</v>
          </cell>
        </row>
        <row r="1988">
          <cell r="AP1988">
            <v>207231</v>
          </cell>
          <cell r="AQ1988">
            <v>4003287</v>
          </cell>
          <cell r="AR1988">
            <v>4</v>
          </cell>
          <cell r="AS1988">
            <v>42313</v>
          </cell>
          <cell r="AT1988" t="str">
            <v>CONV-011-2011 Terminado Acciones de Movilidad IDU Circuito Movilidad  -</v>
          </cell>
          <cell r="AU1988">
            <v>0</v>
          </cell>
          <cell r="AV1988" t="str">
            <v>sc</v>
          </cell>
        </row>
        <row r="1989">
          <cell r="AP1989">
            <v>207258</v>
          </cell>
          <cell r="AQ1989">
            <v>4003306</v>
          </cell>
          <cell r="AR1989">
            <v>4</v>
          </cell>
          <cell r="AS1989">
            <v>42313</v>
          </cell>
          <cell r="AT1989" t="str">
            <v>IDU-1804-2013 Terminado Mantenimiento Periódico IDU Arterial  -</v>
          </cell>
          <cell r="AU1989">
            <v>0</v>
          </cell>
          <cell r="AV1989" t="str">
            <v>sc</v>
          </cell>
        </row>
        <row r="1990">
          <cell r="AP1990">
            <v>207309</v>
          </cell>
          <cell r="AQ1990">
            <v>4003342</v>
          </cell>
          <cell r="AR1990">
            <v>4</v>
          </cell>
          <cell r="AS1990">
            <v>42313</v>
          </cell>
          <cell r="AT1990" t="str">
            <v>CONV-011-2011 Terminado Acciones de Movilidad IDU Circuito Movilidad  -</v>
          </cell>
          <cell r="AU1990">
            <v>0</v>
          </cell>
          <cell r="AV1990" t="str">
            <v>sc</v>
          </cell>
        </row>
        <row r="1991">
          <cell r="AP1991">
            <v>207315</v>
          </cell>
          <cell r="AQ1991">
            <v>4003344</v>
          </cell>
          <cell r="AR1991">
            <v>4</v>
          </cell>
          <cell r="AS1991">
            <v>42313</v>
          </cell>
          <cell r="AT1991" t="str">
            <v>CONV-011-2011 Terminado Acciones de Movilidad IDU Circuito Movilidad  -</v>
          </cell>
          <cell r="AU1991">
            <v>0</v>
          </cell>
          <cell r="AV1991" t="str">
            <v>sc</v>
          </cell>
        </row>
        <row r="1992">
          <cell r="AP1992">
            <v>207369</v>
          </cell>
          <cell r="AQ1992">
            <v>4003375</v>
          </cell>
          <cell r="AR1992">
            <v>4</v>
          </cell>
          <cell r="AS1992">
            <v>42313</v>
          </cell>
          <cell r="AT1992" t="str">
            <v>CONV-011-2011 Terminado Acciones de Movilidad IDU Circuito Movilidad  -</v>
          </cell>
          <cell r="AU1992">
            <v>0</v>
          </cell>
          <cell r="AV1992" t="str">
            <v>sc</v>
          </cell>
        </row>
        <row r="1993">
          <cell r="AP1993">
            <v>207426</v>
          </cell>
          <cell r="AQ1993">
            <v>4003401</v>
          </cell>
          <cell r="AR1993">
            <v>4</v>
          </cell>
          <cell r="AS1993">
            <v>42313</v>
          </cell>
          <cell r="AT1993" t="str">
            <v>CONV-011-2011 Terminado Acciones de Movilidad IDU Circuito Movilidad  -</v>
          </cell>
          <cell r="AU1993">
            <v>0</v>
          </cell>
          <cell r="AV1993" t="str">
            <v>sc</v>
          </cell>
        </row>
        <row r="1994">
          <cell r="AP1994">
            <v>207450</v>
          </cell>
          <cell r="AQ1994">
            <v>4003418</v>
          </cell>
          <cell r="AR1994">
            <v>4</v>
          </cell>
          <cell r="AS1994">
            <v>42313</v>
          </cell>
          <cell r="AT1994" t="str">
            <v>CONV-011-2011 Terminado Acciones de Movilidad IDU Circuito Movilidad  -</v>
          </cell>
          <cell r="AU1994">
            <v>0</v>
          </cell>
          <cell r="AV1994" t="str">
            <v>sc</v>
          </cell>
        </row>
        <row r="1995">
          <cell r="AP1995">
            <v>207483</v>
          </cell>
          <cell r="AQ1995">
            <v>4003436</v>
          </cell>
          <cell r="AR1995">
            <v>4</v>
          </cell>
          <cell r="AS1995">
            <v>42313</v>
          </cell>
          <cell r="AT1995" t="str">
            <v>IDU-1804-2013 Terminado Mantenimiento Periódico IDU Arterial  -</v>
          </cell>
          <cell r="AU1995">
            <v>0</v>
          </cell>
          <cell r="AV1995" t="str">
            <v>VIABLE</v>
          </cell>
        </row>
        <row r="1996">
          <cell r="AP1996">
            <v>207510</v>
          </cell>
          <cell r="AQ1996">
            <v>4003457</v>
          </cell>
          <cell r="AR1996">
            <v>4</v>
          </cell>
          <cell r="AS1996">
            <v>42789</v>
          </cell>
          <cell r="AT1996" t="str">
            <v>SD Reservado Conservacion UAERMV Circuito Movilidad SD -</v>
          </cell>
          <cell r="AU1996">
            <v>0</v>
          </cell>
          <cell r="AV1996" t="str">
            <v>sc</v>
          </cell>
        </row>
        <row r="1997">
          <cell r="AP1997">
            <v>207555</v>
          </cell>
          <cell r="AQ1997">
            <v>4003479</v>
          </cell>
          <cell r="AR1997">
            <v>4</v>
          </cell>
          <cell r="AS1997">
            <v>42789</v>
          </cell>
          <cell r="AT1997" t="str">
            <v>SD Reservado Conservacion UAERMV Circuito Movilidad SD -</v>
          </cell>
          <cell r="AU1997">
            <v>0</v>
          </cell>
          <cell r="AV1997" t="str">
            <v>sc</v>
          </cell>
        </row>
        <row r="1998">
          <cell r="AP1998">
            <v>207585</v>
          </cell>
          <cell r="AQ1998">
            <v>4003495</v>
          </cell>
          <cell r="AR1998">
            <v>4</v>
          </cell>
          <cell r="AS1998">
            <v>42577</v>
          </cell>
          <cell r="AT1998" t="str">
            <v>SD Reservado Diagnostico IDU Circuito Movilidad SITP 2016 -</v>
          </cell>
          <cell r="AU1998">
            <v>0</v>
          </cell>
          <cell r="AV1998" t="str">
            <v>sc</v>
          </cell>
        </row>
        <row r="1999">
          <cell r="AP1999">
            <v>207615</v>
          </cell>
          <cell r="AQ1999">
            <v>4003510</v>
          </cell>
          <cell r="AR1999">
            <v>4</v>
          </cell>
          <cell r="AS1999">
            <v>42313</v>
          </cell>
          <cell r="AT1999" t="str">
            <v>IDU-1804-2013 Terminado Mantenimiento Periódico IDU Arterial  -</v>
          </cell>
          <cell r="AU1999">
            <v>0</v>
          </cell>
          <cell r="AV1999" t="str">
            <v>sc</v>
          </cell>
        </row>
        <row r="2000">
          <cell r="AP2000">
            <v>207738</v>
          </cell>
          <cell r="AQ2000">
            <v>4003569</v>
          </cell>
          <cell r="AR2000">
            <v>4</v>
          </cell>
          <cell r="AS2000">
            <v>42516</v>
          </cell>
          <cell r="AT2000" t="str">
            <v>SD Reservado Diagnostico IDU Circuito Movilidad SITP 2016 -</v>
          </cell>
          <cell r="AU2000">
            <v>0</v>
          </cell>
          <cell r="AV2000" t="str">
            <v>sc</v>
          </cell>
        </row>
        <row r="2001">
          <cell r="AP2001">
            <v>207762</v>
          </cell>
          <cell r="AQ2001">
            <v>4003583</v>
          </cell>
          <cell r="AR2001">
            <v>4</v>
          </cell>
          <cell r="AS2001">
            <v>42313</v>
          </cell>
          <cell r="AT2001" t="str">
            <v>CONV-011-2011 Terminado Acciones de Movilidad IDU Arterial  -</v>
          </cell>
          <cell r="AU2001">
            <v>0</v>
          </cell>
          <cell r="AV2001" t="str">
            <v>sc</v>
          </cell>
        </row>
        <row r="2002">
          <cell r="AP2002">
            <v>207867</v>
          </cell>
          <cell r="AQ2002">
            <v>4003644</v>
          </cell>
          <cell r="AR2002">
            <v>4</v>
          </cell>
          <cell r="AS2002">
            <v>42313</v>
          </cell>
          <cell r="AT2002" t="str">
            <v>CONV-011-2011 Terminado Acciones de Movilidad IDU Arterial  -</v>
          </cell>
          <cell r="AU2002">
            <v>0</v>
          </cell>
          <cell r="AV2002" t="str">
            <v>sc</v>
          </cell>
        </row>
        <row r="2003">
          <cell r="AP2003">
            <v>207870</v>
          </cell>
          <cell r="AQ2003">
            <v>4003645</v>
          </cell>
          <cell r="AR2003">
            <v>4</v>
          </cell>
          <cell r="AS2003">
            <v>42516</v>
          </cell>
          <cell r="AT2003" t="str">
            <v>SD Reservado Diagnostico IDU Circuito Movilidad SITP 2016 -</v>
          </cell>
          <cell r="AU2003">
            <v>0</v>
          </cell>
          <cell r="AV2003" t="str">
            <v>sc</v>
          </cell>
        </row>
        <row r="2004">
          <cell r="AP2004">
            <v>207882</v>
          </cell>
          <cell r="AQ2004">
            <v>4003649</v>
          </cell>
          <cell r="AR2004">
            <v>4</v>
          </cell>
          <cell r="AS2004">
            <v>42516</v>
          </cell>
          <cell r="AT2004" t="str">
            <v>SD Reservado Diagnostico IDU Circuito Movilidad SITP 2016 -</v>
          </cell>
          <cell r="AU2004">
            <v>0</v>
          </cell>
          <cell r="AV2004" t="str">
            <v>sc</v>
          </cell>
        </row>
        <row r="2005">
          <cell r="AP2005">
            <v>207885</v>
          </cell>
          <cell r="AQ2005">
            <v>4003652</v>
          </cell>
          <cell r="AR2005">
            <v>4</v>
          </cell>
          <cell r="AS2005">
            <v>42516</v>
          </cell>
          <cell r="AT2005" t="str">
            <v>SD Reservado Diagnostico IDU Circuito Movilidad SITP 2016 -</v>
          </cell>
          <cell r="AU2005">
            <v>0</v>
          </cell>
          <cell r="AV2005" t="str">
            <v>sc</v>
          </cell>
        </row>
        <row r="2006">
          <cell r="AP2006">
            <v>207906</v>
          </cell>
          <cell r="AQ2006">
            <v>4003660</v>
          </cell>
          <cell r="AR2006">
            <v>4</v>
          </cell>
          <cell r="AS2006">
            <v>42516</v>
          </cell>
          <cell r="AT2006" t="str">
            <v>SD Reservado Diagnostico IDU Circuito Movilidad SITP 2016 -</v>
          </cell>
          <cell r="AU2006">
            <v>0</v>
          </cell>
          <cell r="AV2006" t="str">
            <v>sc</v>
          </cell>
        </row>
        <row r="2007">
          <cell r="AP2007">
            <v>207912</v>
          </cell>
          <cell r="AQ2007">
            <v>4003664</v>
          </cell>
          <cell r="AR2007">
            <v>4</v>
          </cell>
          <cell r="AS2007">
            <v>42516</v>
          </cell>
          <cell r="AT2007" t="str">
            <v>SD Reservado Diagnostico IDU Circuito Movilidad SITP 2016 -</v>
          </cell>
          <cell r="AU2007">
            <v>0</v>
          </cell>
          <cell r="AV2007" t="str">
            <v>sc</v>
          </cell>
        </row>
        <row r="2008">
          <cell r="AP2008">
            <v>207915</v>
          </cell>
          <cell r="AQ2008">
            <v>4003666</v>
          </cell>
          <cell r="AR2008">
            <v>4</v>
          </cell>
          <cell r="AS2008">
            <v>42516</v>
          </cell>
          <cell r="AT2008" t="str">
            <v>SD Reservado Diagnostico IDU Circuito Movilidad SITP 2016 -</v>
          </cell>
          <cell r="AU2008">
            <v>0</v>
          </cell>
          <cell r="AV2008" t="str">
            <v>sc</v>
          </cell>
        </row>
        <row r="2009">
          <cell r="AP2009">
            <v>207927</v>
          </cell>
          <cell r="AQ2009">
            <v>4003672</v>
          </cell>
          <cell r="AR2009">
            <v>4</v>
          </cell>
          <cell r="AS2009">
            <v>42313</v>
          </cell>
          <cell r="AT2009" t="str">
            <v>CONV-011-2011 Terminado Acciones de Movilidad IDU Arterial  -</v>
          </cell>
          <cell r="AU2009">
            <v>0</v>
          </cell>
          <cell r="AV2009" t="str">
            <v>sc</v>
          </cell>
        </row>
        <row r="2010">
          <cell r="AP2010">
            <v>207951</v>
          </cell>
          <cell r="AQ2010">
            <v>4003683</v>
          </cell>
          <cell r="AR2010">
            <v>4</v>
          </cell>
          <cell r="AS2010">
            <v>42313</v>
          </cell>
          <cell r="AT2010" t="str">
            <v>CONV-011-2011 Terminado Acciones de Movilidad IDU Arterial  -</v>
          </cell>
          <cell r="AU2010">
            <v>0</v>
          </cell>
          <cell r="AV2010" t="str">
            <v>sc</v>
          </cell>
        </row>
        <row r="2011">
          <cell r="AP2011">
            <v>207960</v>
          </cell>
          <cell r="AQ2011">
            <v>4003686</v>
          </cell>
          <cell r="AR2011">
            <v>4</v>
          </cell>
          <cell r="AS2011">
            <v>42516</v>
          </cell>
          <cell r="AT2011" t="str">
            <v>SD Reservado Diagnostico IDU Circuito Movilidad SITP 2016 -</v>
          </cell>
          <cell r="AU2011">
            <v>0</v>
          </cell>
          <cell r="AV2011" t="str">
            <v>sc</v>
          </cell>
        </row>
        <row r="2012">
          <cell r="AP2012">
            <v>207966</v>
          </cell>
          <cell r="AQ2012">
            <v>4003688</v>
          </cell>
          <cell r="AR2012">
            <v>4</v>
          </cell>
          <cell r="AS2012">
            <v>42516</v>
          </cell>
          <cell r="AT2012" t="str">
            <v>SD Reservado Diagnostico IDU Circuito Movilidad SITP 2016 -</v>
          </cell>
          <cell r="AU2012">
            <v>0</v>
          </cell>
          <cell r="AV2012" t="str">
            <v>sc</v>
          </cell>
        </row>
        <row r="2013">
          <cell r="AP2013">
            <v>207969</v>
          </cell>
          <cell r="AQ2013">
            <v>4003692</v>
          </cell>
          <cell r="AR2013">
            <v>4</v>
          </cell>
          <cell r="AS2013">
            <v>42313</v>
          </cell>
          <cell r="AT2013" t="str">
            <v>CONV-011-2011 Terminado Acciones de Movilidad IDU Arterial  -</v>
          </cell>
          <cell r="AU2013">
            <v>0</v>
          </cell>
          <cell r="AV2013" t="str">
            <v>sc</v>
          </cell>
        </row>
        <row r="2014">
          <cell r="AP2014">
            <v>207984</v>
          </cell>
          <cell r="AQ2014">
            <v>4003698</v>
          </cell>
          <cell r="AR2014">
            <v>4</v>
          </cell>
          <cell r="AS2014">
            <v>42578</v>
          </cell>
          <cell r="AT2014" t="str">
            <v>COP-134-2013 Terminado Construcción FDL SAN CRISTOBAL Local PROYECTO 1025 -</v>
          </cell>
          <cell r="AU2014">
            <v>0</v>
          </cell>
          <cell r="AV2014" t="str">
            <v>sc</v>
          </cell>
        </row>
        <row r="2015">
          <cell r="AP2015">
            <v>208008</v>
          </cell>
          <cell r="AQ2015">
            <v>4003715</v>
          </cell>
          <cell r="AR2015">
            <v>4</v>
          </cell>
          <cell r="AS2015">
            <v>42313</v>
          </cell>
          <cell r="AT2015" t="str">
            <v>IDU-1804-2013 Terminado Mantenimiento Periódico IDU Arterial  -</v>
          </cell>
          <cell r="AU2015">
            <v>0</v>
          </cell>
          <cell r="AV2015" t="str">
            <v>sc</v>
          </cell>
        </row>
        <row r="2016">
          <cell r="AP2016">
            <v>208026</v>
          </cell>
          <cell r="AQ2016">
            <v>4003727</v>
          </cell>
          <cell r="AR2016">
            <v>4</v>
          </cell>
          <cell r="AS2016">
            <v>42578</v>
          </cell>
          <cell r="AT2016" t="str">
            <v>COP-157-2014 Terminado Construcción FDL SAN CRISTOBAL Circuito Movilidad PROYECTO 1025 -</v>
          </cell>
          <cell r="AU2016">
            <v>0</v>
          </cell>
          <cell r="AV2016" t="str">
            <v>sc</v>
          </cell>
        </row>
        <row r="2017">
          <cell r="AP2017">
            <v>208041</v>
          </cell>
          <cell r="AQ2017">
            <v>4003732</v>
          </cell>
          <cell r="AR2017">
            <v>4</v>
          </cell>
          <cell r="AS2017">
            <v>42731</v>
          </cell>
          <cell r="AT2017" t="str">
            <v>SD Reservado Rehabilitación IDU Local EJECUCION SITP 2016 -</v>
          </cell>
          <cell r="AU2017">
            <v>0</v>
          </cell>
          <cell r="AV2017" t="str">
            <v>sc</v>
          </cell>
        </row>
        <row r="2018">
          <cell r="AP2018">
            <v>208047</v>
          </cell>
          <cell r="AQ2018">
            <v>4003734</v>
          </cell>
          <cell r="AR2018">
            <v>4</v>
          </cell>
          <cell r="AS2018">
            <v>42578</v>
          </cell>
          <cell r="AT2018" t="str">
            <v>COP-134-2013 Terminado Construcción FDL SAN CRISTOBAL Local PROYECTO 1025 -</v>
          </cell>
          <cell r="AU2018">
            <v>0</v>
          </cell>
          <cell r="AV2018" t="str">
            <v>sc</v>
          </cell>
        </row>
        <row r="2019">
          <cell r="AP2019">
            <v>208068</v>
          </cell>
          <cell r="AQ2019">
            <v>4003747</v>
          </cell>
          <cell r="AR2019">
            <v>4</v>
          </cell>
          <cell r="AS2019">
            <v>42731</v>
          </cell>
          <cell r="AT2019" t="str">
            <v>SD Reservado Mantenimiento Rutinario IDU Local EJECUCION SITP 2016 -</v>
          </cell>
          <cell r="AU2019">
            <v>0</v>
          </cell>
          <cell r="AV2019" t="str">
            <v>sc</v>
          </cell>
        </row>
        <row r="2020">
          <cell r="AP2020">
            <v>208071</v>
          </cell>
          <cell r="AQ2020">
            <v>4003748</v>
          </cell>
          <cell r="AR2020">
            <v>4</v>
          </cell>
          <cell r="AS2020">
            <v>42516</v>
          </cell>
          <cell r="AT2020" t="str">
            <v>SD Reservado Diagnostico IDU Circuito Movilidad SITP 2016 -</v>
          </cell>
          <cell r="AU2020">
            <v>0</v>
          </cell>
          <cell r="AV2020" t="str">
            <v>sc</v>
          </cell>
        </row>
        <row r="2021">
          <cell r="AP2021">
            <v>208101</v>
          </cell>
          <cell r="AQ2021">
            <v>4003765</v>
          </cell>
          <cell r="AR2021">
            <v>4</v>
          </cell>
          <cell r="AS2021">
            <v>42731</v>
          </cell>
          <cell r="AT2021" t="str">
            <v>SD Reservado Mantenimiento Rutinario IDU Local EJECUCION SITP 2016 -</v>
          </cell>
          <cell r="AU2021">
            <v>0</v>
          </cell>
          <cell r="AV2021" t="str">
            <v>sc</v>
          </cell>
        </row>
        <row r="2022">
          <cell r="AP2022">
            <v>208125</v>
          </cell>
          <cell r="AQ2022">
            <v>4003773</v>
          </cell>
          <cell r="AR2022">
            <v>4</v>
          </cell>
          <cell r="AS2022">
            <v>42731</v>
          </cell>
          <cell r="AT2022" t="str">
            <v>SD Reservado Mantenimiento Rutinario IDU Local EJECUCION SITP 2016 -</v>
          </cell>
          <cell r="AU2022">
            <v>0</v>
          </cell>
          <cell r="AV2022" t="str">
            <v>sc</v>
          </cell>
        </row>
        <row r="2023">
          <cell r="AP2023">
            <v>208140</v>
          </cell>
          <cell r="AQ2023">
            <v>4003781</v>
          </cell>
          <cell r="AR2023">
            <v>4</v>
          </cell>
          <cell r="AS2023">
            <v>42516</v>
          </cell>
          <cell r="AT2023" t="str">
            <v>SD Reservado Diagnostico IDU Local SITP 2016 -</v>
          </cell>
          <cell r="AU2023">
            <v>0</v>
          </cell>
          <cell r="AV2023" t="str">
            <v>sc</v>
          </cell>
        </row>
        <row r="2024">
          <cell r="AP2024">
            <v>208143</v>
          </cell>
          <cell r="AQ2024">
            <v>4003782</v>
          </cell>
          <cell r="AR2024">
            <v>4</v>
          </cell>
          <cell r="AS2024">
            <v>42313</v>
          </cell>
          <cell r="AT2024" t="str">
            <v>CONV-011-2011 Terminado Acciones de Movilidad IDU Arterial  -</v>
          </cell>
          <cell r="AU2024">
            <v>0</v>
          </cell>
          <cell r="AV2024" t="str">
            <v>sc</v>
          </cell>
        </row>
        <row r="2025">
          <cell r="AP2025">
            <v>208146</v>
          </cell>
          <cell r="AQ2025">
            <v>4003783</v>
          </cell>
          <cell r="AR2025">
            <v>4</v>
          </cell>
          <cell r="AS2025">
            <v>42313</v>
          </cell>
          <cell r="AT2025" t="str">
            <v>CONV-011-2011 Terminado Acciones de Movilidad IDU Arterial  -</v>
          </cell>
          <cell r="AU2025">
            <v>0</v>
          </cell>
          <cell r="AV2025" t="str">
            <v>sc</v>
          </cell>
        </row>
        <row r="2026">
          <cell r="AP2026">
            <v>208167</v>
          </cell>
          <cell r="AQ2026">
            <v>4003796</v>
          </cell>
          <cell r="AR2026">
            <v>4</v>
          </cell>
          <cell r="AS2026">
            <v>42731</v>
          </cell>
          <cell r="AT2026" t="str">
            <v>SD Reservado Mantenimiento Rutinario IDU Local EJECUCION SITP 2016 -</v>
          </cell>
          <cell r="AU2026">
            <v>0</v>
          </cell>
          <cell r="AV2026" t="str">
            <v>sc</v>
          </cell>
        </row>
        <row r="2027">
          <cell r="AP2027">
            <v>208173</v>
          </cell>
          <cell r="AQ2027">
            <v>4003800</v>
          </cell>
          <cell r="AR2027">
            <v>4</v>
          </cell>
          <cell r="AS2027">
            <v>42313</v>
          </cell>
          <cell r="AT2027" t="str">
            <v>IDU-1804-2013 Terminado Mantenimiento Periódico IDU Arterial  -</v>
          </cell>
          <cell r="AU2027">
            <v>0</v>
          </cell>
          <cell r="AV2027" t="str">
            <v>sc</v>
          </cell>
        </row>
        <row r="2028">
          <cell r="AP2028">
            <v>208218</v>
          </cell>
          <cell r="AQ2028">
            <v>4003828</v>
          </cell>
          <cell r="AR2028">
            <v>4</v>
          </cell>
          <cell r="AS2028">
            <v>42516</v>
          </cell>
          <cell r="AT2028" t="str">
            <v>SD Reservado Diagnostico IDU Circuito Movilidad SITP 2016 -</v>
          </cell>
          <cell r="AU2028">
            <v>0</v>
          </cell>
          <cell r="AV2028" t="str">
            <v>sc</v>
          </cell>
        </row>
        <row r="2029">
          <cell r="AP2029">
            <v>208263</v>
          </cell>
          <cell r="AQ2029">
            <v>4003849</v>
          </cell>
          <cell r="AR2029">
            <v>4</v>
          </cell>
          <cell r="AS2029">
            <v>42731</v>
          </cell>
          <cell r="AT2029" t="str">
            <v>SD Reservado Mantenimiento Rutinario IDU Local EJECUCION SITP 2016 -</v>
          </cell>
          <cell r="AU2029">
            <v>0</v>
          </cell>
          <cell r="AV2029" t="str">
            <v>sc</v>
          </cell>
        </row>
        <row r="2030">
          <cell r="AP2030">
            <v>208308</v>
          </cell>
          <cell r="AQ2030">
            <v>4003871</v>
          </cell>
          <cell r="AR2030">
            <v>4</v>
          </cell>
          <cell r="AS2030">
            <v>42516</v>
          </cell>
          <cell r="AT2030" t="str">
            <v>SD Reservado Diagnostico IDU Local SITP 2016 -</v>
          </cell>
          <cell r="AU2030">
            <v>0</v>
          </cell>
          <cell r="AV2030" t="str">
            <v>sc</v>
          </cell>
        </row>
        <row r="2031">
          <cell r="AP2031">
            <v>208329</v>
          </cell>
          <cell r="AQ2031">
            <v>4003882</v>
          </cell>
          <cell r="AR2031">
            <v>4</v>
          </cell>
          <cell r="AS2031">
            <v>42731</v>
          </cell>
          <cell r="AT2031" t="str">
            <v>SD Reservado Mantenimiento Rutinario IDU Local EJECUCION SITP 2016 -</v>
          </cell>
          <cell r="AU2031">
            <v>0</v>
          </cell>
          <cell r="AV2031" t="str">
            <v>sc</v>
          </cell>
        </row>
        <row r="2032">
          <cell r="AP2032">
            <v>208356</v>
          </cell>
          <cell r="AQ2032">
            <v>4003901</v>
          </cell>
          <cell r="AR2032">
            <v>4</v>
          </cell>
          <cell r="AS2032">
            <v>42516</v>
          </cell>
          <cell r="AT2032" t="str">
            <v>SD Reservado Diagnostico IDU Circuito Movilidad SITP 2016 -</v>
          </cell>
          <cell r="AU2032">
            <v>0</v>
          </cell>
          <cell r="AV2032" t="str">
            <v>sc</v>
          </cell>
        </row>
        <row r="2033">
          <cell r="AP2033">
            <v>208359</v>
          </cell>
          <cell r="AQ2033">
            <v>4003902</v>
          </cell>
          <cell r="AR2033">
            <v>4</v>
          </cell>
          <cell r="AS2033">
            <v>42516</v>
          </cell>
          <cell r="AT2033" t="str">
            <v>SD Reservado Diagnostico IDU Local SITP 2016 -</v>
          </cell>
          <cell r="AU2033">
            <v>0</v>
          </cell>
          <cell r="AV2033" t="str">
            <v>sc</v>
          </cell>
        </row>
        <row r="2034">
          <cell r="AP2034">
            <v>208419</v>
          </cell>
          <cell r="AQ2034">
            <v>4003934</v>
          </cell>
          <cell r="AR2034">
            <v>4</v>
          </cell>
          <cell r="AS2034">
            <v>42731</v>
          </cell>
          <cell r="AT2034" t="str">
            <v>SD Reservado Mantenimiento Rutinario IDU Local EJECUCION SITP 2016 -</v>
          </cell>
          <cell r="AU2034">
            <v>0</v>
          </cell>
          <cell r="AV2034" t="str">
            <v>sc</v>
          </cell>
        </row>
        <row r="2035">
          <cell r="AP2035">
            <v>208485</v>
          </cell>
          <cell r="AQ2035">
            <v>4003966</v>
          </cell>
          <cell r="AR2035">
            <v>4</v>
          </cell>
          <cell r="AS2035">
            <v>42313</v>
          </cell>
          <cell r="AT2035" t="str">
            <v>IDU-1804-2013 Terminado Mantenimiento Periódico IDU Arterial  -</v>
          </cell>
          <cell r="AU2035">
            <v>0</v>
          </cell>
          <cell r="AV2035" t="str">
            <v>sc</v>
          </cell>
        </row>
        <row r="2036">
          <cell r="AP2036">
            <v>208527</v>
          </cell>
          <cell r="AQ2036">
            <v>4003984</v>
          </cell>
          <cell r="AR2036">
            <v>4</v>
          </cell>
          <cell r="AS2036">
            <v>42731</v>
          </cell>
          <cell r="AT2036" t="str">
            <v>SD Reservado Mantenimiento Rutinario IDU Local EJECUCION SITP 2016 -</v>
          </cell>
          <cell r="AU2036">
            <v>0</v>
          </cell>
          <cell r="AV2036" t="str">
            <v>sc</v>
          </cell>
        </row>
        <row r="2037">
          <cell r="AP2037">
            <v>208542</v>
          </cell>
          <cell r="AQ2037">
            <v>4003996</v>
          </cell>
          <cell r="AR2037">
            <v>4</v>
          </cell>
          <cell r="AS2037">
            <v>42313</v>
          </cell>
          <cell r="AT2037" t="str">
            <v>CONV-011-2011 Terminado Acciones de Movilidad IDU Arterial  -</v>
          </cell>
          <cell r="AU2037">
            <v>0</v>
          </cell>
          <cell r="AV2037" t="str">
            <v>sc</v>
          </cell>
        </row>
        <row r="2038">
          <cell r="AP2038">
            <v>208602</v>
          </cell>
          <cell r="AQ2038">
            <v>4004025</v>
          </cell>
          <cell r="AR2038">
            <v>4</v>
          </cell>
          <cell r="AS2038">
            <v>42313</v>
          </cell>
          <cell r="AT2038" t="str">
            <v>CONV-011-2011 Terminado Acciones de Movilidad IDU Arterial  -</v>
          </cell>
          <cell r="AU2038">
            <v>0</v>
          </cell>
          <cell r="AV2038" t="str">
            <v>sc</v>
          </cell>
        </row>
        <row r="2039">
          <cell r="AP2039">
            <v>208650</v>
          </cell>
          <cell r="AQ2039">
            <v>4004055</v>
          </cell>
          <cell r="AR2039">
            <v>4</v>
          </cell>
          <cell r="AS2039">
            <v>42313</v>
          </cell>
          <cell r="AT2039" t="str">
            <v>IDU-1804-2013 Terminado Mantenimiento Periódico IDU Arterial  -</v>
          </cell>
          <cell r="AU2039">
            <v>0</v>
          </cell>
          <cell r="AV2039" t="str">
            <v>sc</v>
          </cell>
        </row>
        <row r="2040">
          <cell r="AP2040">
            <v>208662</v>
          </cell>
          <cell r="AQ2040">
            <v>4004062</v>
          </cell>
          <cell r="AR2040">
            <v>4</v>
          </cell>
          <cell r="AS2040">
            <v>42313</v>
          </cell>
          <cell r="AT2040" t="str">
            <v>CONV-011-2011 Terminado Acciones de Movilidad IDU Arterial  -</v>
          </cell>
          <cell r="AU2040">
            <v>0</v>
          </cell>
          <cell r="AV2040" t="str">
            <v>sc</v>
          </cell>
        </row>
        <row r="2041">
          <cell r="AP2041">
            <v>208689</v>
          </cell>
          <cell r="AQ2041">
            <v>4004077</v>
          </cell>
          <cell r="AR2041">
            <v>4</v>
          </cell>
          <cell r="AS2041">
            <v>42313</v>
          </cell>
          <cell r="AT2041" t="str">
            <v>CONV-011-2011 Terminado Acciones de Movilidad IDU Arterial  -</v>
          </cell>
          <cell r="AU2041">
            <v>0</v>
          </cell>
          <cell r="AV2041" t="str">
            <v>sc</v>
          </cell>
        </row>
        <row r="2042">
          <cell r="AP2042">
            <v>208710</v>
          </cell>
          <cell r="AQ2042">
            <v>4004098</v>
          </cell>
          <cell r="AR2042">
            <v>4</v>
          </cell>
          <cell r="AS2042">
            <v>42313</v>
          </cell>
          <cell r="AT2042" t="str">
            <v>CONV-011-2011 Terminado Acciones de Movilidad IDU Arterial  -</v>
          </cell>
          <cell r="AU2042">
            <v>0</v>
          </cell>
          <cell r="AV2042" t="str">
            <v>sc</v>
          </cell>
        </row>
        <row r="2043">
          <cell r="AP2043">
            <v>208719</v>
          </cell>
          <cell r="AQ2043">
            <v>4004101</v>
          </cell>
          <cell r="AR2043">
            <v>4</v>
          </cell>
          <cell r="AS2043">
            <v>42516</v>
          </cell>
          <cell r="AT2043" t="str">
            <v>SD Reservado Diagnostico IDU Arterial SITP 2016 -</v>
          </cell>
          <cell r="AU2043">
            <v>0</v>
          </cell>
          <cell r="AV2043" t="str">
            <v>sc</v>
          </cell>
        </row>
        <row r="2044">
          <cell r="AP2044">
            <v>208776</v>
          </cell>
          <cell r="AQ2044">
            <v>4004141</v>
          </cell>
          <cell r="AR2044">
            <v>4</v>
          </cell>
          <cell r="AS2044">
            <v>42313</v>
          </cell>
          <cell r="AT2044" t="str">
            <v>CONV-011-2011 Terminado Acciones de Movilidad IDU Arterial  -</v>
          </cell>
          <cell r="AU2044">
            <v>0</v>
          </cell>
          <cell r="AV2044" t="str">
            <v>sc</v>
          </cell>
        </row>
        <row r="2045">
          <cell r="AP2045">
            <v>208800</v>
          </cell>
          <cell r="AQ2045">
            <v>4004159</v>
          </cell>
          <cell r="AR2045">
            <v>4</v>
          </cell>
          <cell r="AS2045">
            <v>42313</v>
          </cell>
          <cell r="AT2045" t="str">
            <v>CONV-011-2011 Terminado Acciones de Movilidad IDU Arterial  -</v>
          </cell>
          <cell r="AU2045">
            <v>0</v>
          </cell>
          <cell r="AV2045" t="str">
            <v>sc</v>
          </cell>
        </row>
        <row r="2046">
          <cell r="AP2046">
            <v>208809</v>
          </cell>
          <cell r="AQ2046">
            <v>4004173</v>
          </cell>
          <cell r="AR2046">
            <v>4</v>
          </cell>
          <cell r="AS2046">
            <v>42313</v>
          </cell>
          <cell r="AT2046" t="str">
            <v>CONV-011-2011 Terminado Acciones de Movilidad IDU Arterial  -</v>
          </cell>
          <cell r="AU2046">
            <v>0</v>
          </cell>
          <cell r="AV2046" t="str">
            <v>sc</v>
          </cell>
        </row>
        <row r="2047">
          <cell r="AP2047">
            <v>208839</v>
          </cell>
          <cell r="AQ2047">
            <v>4004194</v>
          </cell>
          <cell r="AR2047">
            <v>4</v>
          </cell>
          <cell r="AS2047">
            <v>42313</v>
          </cell>
          <cell r="AT2047" t="str">
            <v>IDU-1804-2013 Terminado Mantenimiento Periódico IDU Arterial  -</v>
          </cell>
          <cell r="AU2047">
            <v>0</v>
          </cell>
          <cell r="AV2047" t="str">
            <v>sc</v>
          </cell>
        </row>
        <row r="2048">
          <cell r="AP2048">
            <v>208866</v>
          </cell>
          <cell r="AQ2048">
            <v>4004211</v>
          </cell>
          <cell r="AR2048">
            <v>4</v>
          </cell>
          <cell r="AS2048">
            <v>42313</v>
          </cell>
          <cell r="AT2048" t="str">
            <v>CONV-011-2011 Terminado Acciones de Movilidad IDU Arterial  -</v>
          </cell>
          <cell r="AU2048">
            <v>0</v>
          </cell>
          <cell r="AV2048" t="str">
            <v>sc</v>
          </cell>
        </row>
        <row r="2049">
          <cell r="AP2049">
            <v>208895</v>
          </cell>
          <cell r="AQ2049">
            <v>4004225</v>
          </cell>
          <cell r="AR2049">
            <v>4</v>
          </cell>
          <cell r="AS2049">
            <v>42313</v>
          </cell>
          <cell r="AT2049" t="str">
            <v>CONV-011-2011 Terminado Acciones de Movilidad IDU Arterial  -</v>
          </cell>
          <cell r="AU2049">
            <v>0</v>
          </cell>
          <cell r="AV2049" t="str">
            <v>sc</v>
          </cell>
        </row>
        <row r="2050">
          <cell r="AP2050">
            <v>208928</v>
          </cell>
          <cell r="AQ2050">
            <v>4004241</v>
          </cell>
          <cell r="AR2050">
            <v>4</v>
          </cell>
          <cell r="AS2050">
            <v>42313</v>
          </cell>
          <cell r="AT2050" t="str">
            <v>CONV-011-2011 Terminado Acciones de Movilidad IDU Arterial  -</v>
          </cell>
          <cell r="AU2050">
            <v>0</v>
          </cell>
          <cell r="AV2050" t="str">
            <v>sc</v>
          </cell>
        </row>
        <row r="2051">
          <cell r="AP2051">
            <v>208970</v>
          </cell>
          <cell r="AQ2051">
            <v>4004265</v>
          </cell>
          <cell r="AR2051">
            <v>4</v>
          </cell>
          <cell r="AS2051">
            <v>42313</v>
          </cell>
          <cell r="AT2051" t="str">
            <v>CONV-011-2011 Terminado Acciones de Movilidad IDU Arterial  -</v>
          </cell>
          <cell r="AU2051">
            <v>0</v>
          </cell>
          <cell r="AV2051" t="str">
            <v>sc</v>
          </cell>
        </row>
        <row r="2052">
          <cell r="AP2052">
            <v>208991</v>
          </cell>
          <cell r="AQ2052">
            <v>4004285</v>
          </cell>
          <cell r="AR2052">
            <v>4</v>
          </cell>
          <cell r="AS2052">
            <v>42313</v>
          </cell>
          <cell r="AT2052" t="str">
            <v>CONV-011-2011 Terminado Acciones de Movilidad IDU Arterial  -</v>
          </cell>
          <cell r="AU2052">
            <v>0</v>
          </cell>
          <cell r="AV2052" t="str">
            <v>sc</v>
          </cell>
        </row>
        <row r="2053">
          <cell r="AP2053">
            <v>209002</v>
          </cell>
          <cell r="AQ2053">
            <v>4004291</v>
          </cell>
          <cell r="AR2053">
            <v>4</v>
          </cell>
          <cell r="AS2053">
            <v>42313</v>
          </cell>
          <cell r="AT2053" t="str">
            <v>CONV-011-2011 Terminado Acciones de Movilidad IDU Arterial  -</v>
          </cell>
          <cell r="AU2053">
            <v>0</v>
          </cell>
          <cell r="AV2053" t="str">
            <v>sc</v>
          </cell>
        </row>
        <row r="2054">
          <cell r="AP2054">
            <v>209011</v>
          </cell>
          <cell r="AQ2054">
            <v>4004294</v>
          </cell>
          <cell r="AR2054">
            <v>4</v>
          </cell>
          <cell r="AS2054">
            <v>42313</v>
          </cell>
          <cell r="AT2054" t="str">
            <v>IDU-1804-2013 Terminado Mantenimiento Periódico IDU Arterial  -</v>
          </cell>
          <cell r="AU2054">
            <v>0</v>
          </cell>
          <cell r="AV2054" t="str">
            <v>sc</v>
          </cell>
        </row>
        <row r="2055">
          <cell r="AP2055">
            <v>209095</v>
          </cell>
          <cell r="AQ2055">
            <v>4004345</v>
          </cell>
          <cell r="AR2055">
            <v>4</v>
          </cell>
          <cell r="AS2055">
            <v>42313</v>
          </cell>
          <cell r="AT2055" t="str">
            <v>CONV-011-2011 Terminado Acciones de Movilidad IDU Arterial  -</v>
          </cell>
          <cell r="AU2055">
            <v>0</v>
          </cell>
          <cell r="AV2055" t="str">
            <v>sc</v>
          </cell>
        </row>
        <row r="2056">
          <cell r="AP2056">
            <v>209122</v>
          </cell>
          <cell r="AQ2056">
            <v>4004354</v>
          </cell>
          <cell r="AR2056">
            <v>4</v>
          </cell>
          <cell r="AS2056">
            <v>42313</v>
          </cell>
          <cell r="AT2056" t="str">
            <v>IDU-1804-2013 Terminado Mantenimiento Periódico IDU Arterial  -</v>
          </cell>
          <cell r="AU2056">
            <v>0</v>
          </cell>
          <cell r="AV2056" t="str">
            <v>sc</v>
          </cell>
        </row>
        <row r="2057">
          <cell r="AP2057">
            <v>209669</v>
          </cell>
          <cell r="AQ2057">
            <v>4004608</v>
          </cell>
          <cell r="AR2057">
            <v>4</v>
          </cell>
          <cell r="AS2057">
            <v>41481</v>
          </cell>
          <cell r="AT2057" t="str">
            <v>SD Terminado Mantenimiento Periódico UAERMV Arterial  -</v>
          </cell>
          <cell r="AU2057">
            <v>0</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v>0</v>
          </cell>
          <cell r="AV2059" t="str">
            <v>sc</v>
          </cell>
        </row>
        <row r="2060">
          <cell r="AP2060">
            <v>210734</v>
          </cell>
          <cell r="AQ2060">
            <v>4005067</v>
          </cell>
          <cell r="AR2060">
            <v>4</v>
          </cell>
          <cell r="AS2060">
            <v>42578</v>
          </cell>
          <cell r="AT2060" t="str">
            <v>COP-134-2013 Terminado Construcción FDL SAN CRISTOBAL Circuito Movilidad PROYECTO 1025 -</v>
          </cell>
          <cell r="AU2060">
            <v>0</v>
          </cell>
          <cell r="AV2060" t="str">
            <v>sc</v>
          </cell>
        </row>
        <row r="2061">
          <cell r="AP2061">
            <v>210782</v>
          </cell>
          <cell r="AQ2061">
            <v>4005088</v>
          </cell>
          <cell r="AR2061">
            <v>4</v>
          </cell>
          <cell r="AS2061">
            <v>42578</v>
          </cell>
          <cell r="AT2061" t="str">
            <v>COP-134-2013 Terminado Construcción FDL SAN CRISTOBAL Circuito Movilidad PROYECTO 1025 -</v>
          </cell>
          <cell r="AU2061">
            <v>0</v>
          </cell>
          <cell r="AV2061" t="str">
            <v>sc</v>
          </cell>
        </row>
        <row r="2062">
          <cell r="AP2062">
            <v>210848</v>
          </cell>
          <cell r="AQ2062">
            <v>4005115</v>
          </cell>
          <cell r="AR2062">
            <v>4</v>
          </cell>
          <cell r="AS2062">
            <v>42578</v>
          </cell>
          <cell r="AT2062" t="str">
            <v>COP-134-2013 Terminado Construcción FDL SAN CRISTOBAL Circuito Movilidad PROYECTO 1025 -</v>
          </cell>
          <cell r="AU2062">
            <v>0</v>
          </cell>
          <cell r="AV2062" t="str">
            <v>sc</v>
          </cell>
        </row>
        <row r="2063">
          <cell r="AP2063">
            <v>210973</v>
          </cell>
          <cell r="AQ2063">
            <v>4005160</v>
          </cell>
          <cell r="AR2063">
            <v>4</v>
          </cell>
          <cell r="AS2063">
            <v>42313</v>
          </cell>
          <cell r="AT2063" t="str">
            <v>CONV-011-2011 Terminado Acciones de Movilidad IDU Arterial  -</v>
          </cell>
          <cell r="AU2063">
            <v>0</v>
          </cell>
          <cell r="AV2063" t="str">
            <v>sc</v>
          </cell>
        </row>
        <row r="2064">
          <cell r="AP2064">
            <v>211236</v>
          </cell>
          <cell r="AQ2064">
            <v>4005261</v>
          </cell>
          <cell r="AR2064">
            <v>4</v>
          </cell>
          <cell r="AS2064">
            <v>42578</v>
          </cell>
          <cell r="AT2064" t="str">
            <v>COP-142-2015 En Ejecución Estudios y diseños FDL SAN CRISTOBAL Arterial SD -</v>
          </cell>
          <cell r="AU2064">
            <v>0</v>
          </cell>
          <cell r="AV2064" t="str">
            <v>sc</v>
          </cell>
        </row>
        <row r="2065">
          <cell r="AP2065">
            <v>211653</v>
          </cell>
          <cell r="AQ2065">
            <v>4005450</v>
          </cell>
          <cell r="AR2065">
            <v>4</v>
          </cell>
          <cell r="AS2065">
            <v>42578</v>
          </cell>
          <cell r="AT2065" t="str">
            <v>COP-134-2013 Terminado Construcción FDL SAN CRISTOBAL Circuito Movilidad PROYECTO 1025 -</v>
          </cell>
          <cell r="AU2065">
            <v>0</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v>0</v>
          </cell>
          <cell r="AV2069" t="str">
            <v>sc</v>
          </cell>
        </row>
        <row r="2070">
          <cell r="AP2070">
            <v>212786</v>
          </cell>
          <cell r="AQ2070">
            <v>4005980</v>
          </cell>
          <cell r="AR2070">
            <v>4</v>
          </cell>
          <cell r="AS2070">
            <v>42313</v>
          </cell>
          <cell r="AT2070" t="str">
            <v>CONV-011-2011 Terminado Acciones de Movilidad IDU Arterial  -</v>
          </cell>
          <cell r="AU2070">
            <v>0</v>
          </cell>
          <cell r="AV2070" t="str">
            <v>sc</v>
          </cell>
        </row>
        <row r="2071">
          <cell r="AP2071">
            <v>212843</v>
          </cell>
          <cell r="AQ2071">
            <v>4006004</v>
          </cell>
          <cell r="AR2071">
            <v>4</v>
          </cell>
          <cell r="AS2071">
            <v>42731</v>
          </cell>
          <cell r="AT2071" t="str">
            <v>SD Reservado Mantenimiento Periódico IDU Local EJECUCION SITP 2016 -</v>
          </cell>
          <cell r="AU2071">
            <v>0</v>
          </cell>
          <cell r="AV2071" t="str">
            <v>sc</v>
          </cell>
        </row>
        <row r="2072">
          <cell r="AP2072">
            <v>212873</v>
          </cell>
          <cell r="AQ2072">
            <v>4006032</v>
          </cell>
          <cell r="AR2072">
            <v>4</v>
          </cell>
          <cell r="AS2072">
            <v>42731</v>
          </cell>
          <cell r="AT2072" t="str">
            <v>SD Reservado Mantenimiento Periódico IDU Local EJECUCION SITP 2016 -</v>
          </cell>
          <cell r="AU2072">
            <v>0</v>
          </cell>
          <cell r="AV2072" t="str">
            <v>sc</v>
          </cell>
        </row>
        <row r="2073">
          <cell r="AP2073">
            <v>212903</v>
          </cell>
          <cell r="AQ2073">
            <v>4006046</v>
          </cell>
          <cell r="AR2073">
            <v>4</v>
          </cell>
          <cell r="AS2073">
            <v>42731</v>
          </cell>
          <cell r="AT2073" t="str">
            <v>SD Reservado Mantenimiento Periódico IDU Local EJECUCION SITP 2016 -</v>
          </cell>
          <cell r="AU2073">
            <v>0</v>
          </cell>
          <cell r="AV2073" t="str">
            <v>sc</v>
          </cell>
        </row>
        <row r="2074">
          <cell r="AP2074">
            <v>212924</v>
          </cell>
          <cell r="AQ2074">
            <v>4006060</v>
          </cell>
          <cell r="AR2074">
            <v>4</v>
          </cell>
          <cell r="AS2074">
            <v>42731</v>
          </cell>
          <cell r="AT2074" t="str">
            <v>SD Reservado Mantenimiento Periódico IDU Local EJECUCION SITP 2016 -</v>
          </cell>
          <cell r="AU2074">
            <v>0</v>
          </cell>
          <cell r="AV2074" t="str">
            <v>sc</v>
          </cell>
        </row>
        <row r="2075">
          <cell r="AP2075">
            <v>213002</v>
          </cell>
          <cell r="AQ2075">
            <v>4006096</v>
          </cell>
          <cell r="AR2075">
            <v>4</v>
          </cell>
          <cell r="AS2075">
            <v>42731</v>
          </cell>
          <cell r="AT2075" t="str">
            <v>SD Reservado Mantenimiento Periódico IDU Local EJECUCION SITP 2016 -</v>
          </cell>
          <cell r="AU2075">
            <v>0</v>
          </cell>
          <cell r="AV2075" t="str">
            <v>sc</v>
          </cell>
        </row>
        <row r="2076">
          <cell r="AP2076">
            <v>213347</v>
          </cell>
          <cell r="AQ2076">
            <v>4006273</v>
          </cell>
          <cell r="AR2076">
            <v>4</v>
          </cell>
          <cell r="AS2076">
            <v>42313</v>
          </cell>
          <cell r="AT2076" t="str">
            <v>CONV-011-2011 Terminado Acciones de Movilidad IDU Arterial  -</v>
          </cell>
          <cell r="AU2076">
            <v>0</v>
          </cell>
          <cell r="AV2076" t="str">
            <v>sc</v>
          </cell>
        </row>
        <row r="2077">
          <cell r="AP2077">
            <v>213368</v>
          </cell>
          <cell r="AQ2077">
            <v>4006284</v>
          </cell>
          <cell r="AR2077">
            <v>4</v>
          </cell>
          <cell r="AS2077">
            <v>42313</v>
          </cell>
          <cell r="AT2077" t="str">
            <v>CONV-011-2011 Terminado Acciones de Movilidad IDU Arterial  -</v>
          </cell>
          <cell r="AU2077">
            <v>0</v>
          </cell>
          <cell r="AV2077" t="str">
            <v>sc</v>
          </cell>
        </row>
        <row r="2078">
          <cell r="AP2078">
            <v>213395</v>
          </cell>
          <cell r="AQ2078">
            <v>4006296</v>
          </cell>
          <cell r="AR2078">
            <v>4</v>
          </cell>
          <cell r="AS2078">
            <v>42313</v>
          </cell>
          <cell r="AT2078" t="str">
            <v>CONV-011-2011 Terminado Acciones de Movilidad IDU Arterial  -</v>
          </cell>
          <cell r="AU2078">
            <v>0</v>
          </cell>
          <cell r="AV2078" t="str">
            <v>sc</v>
          </cell>
        </row>
        <row r="2079">
          <cell r="AP2079">
            <v>213416</v>
          </cell>
          <cell r="AQ2079">
            <v>4006307</v>
          </cell>
          <cell r="AR2079">
            <v>4</v>
          </cell>
          <cell r="AS2079">
            <v>42313</v>
          </cell>
          <cell r="AT2079" t="str">
            <v>CONV-011-2011 Terminado Acciones de Movilidad IDU Circuito Movilidad  -</v>
          </cell>
          <cell r="AU2079">
            <v>0</v>
          </cell>
          <cell r="AV2079" t="str">
            <v>VIABLE</v>
          </cell>
        </row>
        <row r="2080">
          <cell r="AP2080">
            <v>213434</v>
          </cell>
          <cell r="AQ2080">
            <v>4006316</v>
          </cell>
          <cell r="AR2080">
            <v>4</v>
          </cell>
          <cell r="AS2080">
            <v>42313</v>
          </cell>
          <cell r="AT2080" t="str">
            <v>CONV-011-2011 Terminado Acciones de Movilidad IDU Arterial  -</v>
          </cell>
          <cell r="AU2080">
            <v>0</v>
          </cell>
          <cell r="AV2080" t="str">
            <v>sc</v>
          </cell>
        </row>
        <row r="2081">
          <cell r="AP2081">
            <v>213629</v>
          </cell>
          <cell r="AQ2081">
            <v>4006399</v>
          </cell>
          <cell r="AR2081">
            <v>4</v>
          </cell>
          <cell r="AS2081">
            <v>42731</v>
          </cell>
          <cell r="AT2081" t="str">
            <v>SD Reservado Mantenimiento Periódico IDU Circuito Movilidad EJECUCION SITP 2016 -</v>
          </cell>
          <cell r="AU2081">
            <v>0</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v>0</v>
          </cell>
          <cell r="AV2082" t="str">
            <v>sc</v>
          </cell>
        </row>
        <row r="2083">
          <cell r="AP2083">
            <v>213806</v>
          </cell>
          <cell r="AQ2083">
            <v>4006468</v>
          </cell>
          <cell r="AR2083">
            <v>4</v>
          </cell>
          <cell r="AS2083">
            <v>42731</v>
          </cell>
          <cell r="AT2083" t="str">
            <v>SD Reservado Mantenimiento Rutinario IDU Local EJECUCION SITP 2016 -</v>
          </cell>
          <cell r="AU2083">
            <v>0</v>
          </cell>
          <cell r="AV2083" t="str">
            <v>SITP - 2016</v>
          </cell>
        </row>
        <row r="2084">
          <cell r="AP2084">
            <v>213866</v>
          </cell>
          <cell r="AQ2084">
            <v>4006491</v>
          </cell>
          <cell r="AR2084">
            <v>4</v>
          </cell>
          <cell r="AS2084">
            <v>42313</v>
          </cell>
          <cell r="AT2084" t="str">
            <v>CONV-011-2011 Terminado Acciones de Movilidad IDU Circuito Movilidad  -</v>
          </cell>
          <cell r="AU2084">
            <v>0</v>
          </cell>
          <cell r="AV2084" t="str">
            <v>VIABLE</v>
          </cell>
        </row>
        <row r="2085">
          <cell r="AP2085">
            <v>214109</v>
          </cell>
          <cell r="AQ2085">
            <v>4006611</v>
          </cell>
          <cell r="AR2085">
            <v>4</v>
          </cell>
          <cell r="AS2085">
            <v>42313</v>
          </cell>
          <cell r="AT2085" t="str">
            <v>CONV-011-2011 Terminado Acciones de Movilidad IDU Circuito Movilidad  -</v>
          </cell>
          <cell r="AU2085">
            <v>0</v>
          </cell>
          <cell r="AV2085" t="str">
            <v>sc</v>
          </cell>
        </row>
        <row r="2086">
          <cell r="AP2086">
            <v>214187</v>
          </cell>
          <cell r="AQ2086">
            <v>4006644</v>
          </cell>
          <cell r="AR2086">
            <v>4</v>
          </cell>
          <cell r="AS2086">
            <v>42313</v>
          </cell>
          <cell r="AT2086" t="str">
            <v>CONV-011-2011 Terminado Acciones de Movilidad IDU Circuito Movilidad  -</v>
          </cell>
          <cell r="AU2086">
            <v>0</v>
          </cell>
          <cell r="AV2086" t="str">
            <v>sc</v>
          </cell>
        </row>
        <row r="2087">
          <cell r="AP2087">
            <v>214301</v>
          </cell>
          <cell r="AQ2087">
            <v>4006684</v>
          </cell>
          <cell r="AR2087">
            <v>4</v>
          </cell>
          <cell r="AS2087">
            <v>42313</v>
          </cell>
          <cell r="AT2087" t="str">
            <v>CONV-011-2011 Terminado Acciones de Movilidad IDU Arterial  -</v>
          </cell>
          <cell r="AU2087">
            <v>0</v>
          </cell>
          <cell r="AV2087" t="str">
            <v>sc</v>
          </cell>
        </row>
        <row r="2088">
          <cell r="AP2088">
            <v>214310</v>
          </cell>
          <cell r="AQ2088">
            <v>4006687</v>
          </cell>
          <cell r="AR2088">
            <v>4</v>
          </cell>
          <cell r="AS2088">
            <v>42313</v>
          </cell>
          <cell r="AT2088" t="str">
            <v>CONV-011-2011 Terminado Acciones de Movilidad IDU Arterial  -</v>
          </cell>
          <cell r="AU2088">
            <v>0</v>
          </cell>
          <cell r="AV2088" t="str">
            <v>sc</v>
          </cell>
        </row>
        <row r="2089">
          <cell r="AP2089">
            <v>214487</v>
          </cell>
          <cell r="AQ2089">
            <v>4006757</v>
          </cell>
          <cell r="AR2089">
            <v>4</v>
          </cell>
          <cell r="AS2089">
            <v>42313</v>
          </cell>
          <cell r="AT2089" t="str">
            <v>CONV-011-2011 Terminado Acciones de Movilidad IDU Circuito Movilidad  -</v>
          </cell>
          <cell r="AU2089">
            <v>0</v>
          </cell>
          <cell r="AV2089" t="str">
            <v>sc</v>
          </cell>
        </row>
        <row r="2090">
          <cell r="AP2090">
            <v>214493</v>
          </cell>
          <cell r="AQ2090">
            <v>4006762</v>
          </cell>
          <cell r="AR2090">
            <v>4</v>
          </cell>
          <cell r="AS2090">
            <v>42313</v>
          </cell>
          <cell r="AT2090" t="str">
            <v>CONV-011-2011 Terminado Acciones de Movilidad IDU Circuito Movilidad  -</v>
          </cell>
          <cell r="AU2090">
            <v>0</v>
          </cell>
          <cell r="AV2090" t="str">
            <v>sc</v>
          </cell>
        </row>
        <row r="2091">
          <cell r="AP2091">
            <v>214886</v>
          </cell>
          <cell r="AQ2091">
            <v>4007211</v>
          </cell>
          <cell r="AR2091">
            <v>4</v>
          </cell>
          <cell r="AS2091">
            <v>42313</v>
          </cell>
          <cell r="AT2091" t="str">
            <v>CONV-011-2011 Terminado Acciones de Movilidad IDU Arterial  -</v>
          </cell>
          <cell r="AU2091">
            <v>0</v>
          </cell>
          <cell r="AV2091" t="str">
            <v>sc</v>
          </cell>
        </row>
        <row r="2092">
          <cell r="AP2092">
            <v>214895</v>
          </cell>
          <cell r="AQ2092">
            <v>4007215</v>
          </cell>
          <cell r="AR2092">
            <v>4</v>
          </cell>
          <cell r="AS2092">
            <v>42313</v>
          </cell>
          <cell r="AT2092" t="str">
            <v>IDU-1804-2013 Terminado Mantenimiento Periódico IDU Arterial  -</v>
          </cell>
          <cell r="AU2092">
            <v>0</v>
          </cell>
          <cell r="AV2092" t="str">
            <v>sc</v>
          </cell>
        </row>
        <row r="2093">
          <cell r="AP2093">
            <v>214931</v>
          </cell>
          <cell r="AQ2093">
            <v>4007230</v>
          </cell>
          <cell r="AR2093">
            <v>4</v>
          </cell>
          <cell r="AS2093">
            <v>42313</v>
          </cell>
          <cell r="AT2093" t="str">
            <v>IDU-1804-2013 Terminado Mantenimiento Periódico IDU Arterial  -</v>
          </cell>
          <cell r="AU2093">
            <v>0</v>
          </cell>
          <cell r="AV2093" t="str">
            <v>sc</v>
          </cell>
        </row>
        <row r="2094">
          <cell r="AP2094">
            <v>214934</v>
          </cell>
          <cell r="AQ2094">
            <v>4007231</v>
          </cell>
          <cell r="AR2094">
            <v>4</v>
          </cell>
          <cell r="AS2094">
            <v>42313</v>
          </cell>
          <cell r="AT2094" t="str">
            <v>IDU-1804-2013 Terminado Mantenimiento Periódico IDU Arterial  -</v>
          </cell>
          <cell r="AU2094">
            <v>0</v>
          </cell>
          <cell r="AV2094" t="str">
            <v>sc</v>
          </cell>
        </row>
        <row r="2095">
          <cell r="AP2095">
            <v>214937</v>
          </cell>
          <cell r="AQ2095">
            <v>4007232</v>
          </cell>
          <cell r="AR2095">
            <v>4</v>
          </cell>
          <cell r="AS2095">
            <v>42313</v>
          </cell>
          <cell r="AT2095" t="str">
            <v>CONV-011-2011 Terminado Acciones de Movilidad IDU Arterial  -</v>
          </cell>
          <cell r="AU2095">
            <v>0</v>
          </cell>
          <cell r="AV2095" t="str">
            <v>sc</v>
          </cell>
        </row>
        <row r="2096">
          <cell r="AP2096">
            <v>215135</v>
          </cell>
          <cell r="AQ2096">
            <v>4007298</v>
          </cell>
          <cell r="AR2096">
            <v>4</v>
          </cell>
          <cell r="AS2096">
            <v>42313</v>
          </cell>
          <cell r="AT2096" t="str">
            <v>CONV-011-2011 Terminado Acciones de Movilidad IDU Arterial  -</v>
          </cell>
          <cell r="AU2096">
            <v>0</v>
          </cell>
          <cell r="AV2096" t="str">
            <v>sc</v>
          </cell>
        </row>
        <row r="2097">
          <cell r="AP2097">
            <v>215141</v>
          </cell>
          <cell r="AQ2097">
            <v>4007300</v>
          </cell>
          <cell r="AR2097">
            <v>4</v>
          </cell>
          <cell r="AS2097">
            <v>42731</v>
          </cell>
          <cell r="AT2097" t="str">
            <v>SD Reservado Mantenimiento Periódico IDU Local EJECUCION SITP 2016 -</v>
          </cell>
          <cell r="AU2097">
            <v>0</v>
          </cell>
          <cell r="AV2097" t="str">
            <v>sc</v>
          </cell>
        </row>
        <row r="2098">
          <cell r="AP2098">
            <v>215156</v>
          </cell>
          <cell r="AQ2098">
            <v>4007305</v>
          </cell>
          <cell r="AR2098">
            <v>4</v>
          </cell>
          <cell r="AS2098">
            <v>42342</v>
          </cell>
          <cell r="AT2098" t="str">
            <v>IDU-134-2007 Terminado Construcción IDU Arterial  -</v>
          </cell>
          <cell r="AU2098">
            <v>0</v>
          </cell>
          <cell r="AV2098" t="str">
            <v>sc</v>
          </cell>
        </row>
        <row r="2099">
          <cell r="AP2099">
            <v>215165</v>
          </cell>
          <cell r="AQ2099">
            <v>4007308</v>
          </cell>
          <cell r="AR2099">
            <v>4</v>
          </cell>
          <cell r="AS2099">
            <v>42342</v>
          </cell>
          <cell r="AT2099" t="str">
            <v>IDU-134-2007 Terminado Construcción IDU Circuito Movilidad  -</v>
          </cell>
          <cell r="AU2099">
            <v>0</v>
          </cell>
          <cell r="AV2099" t="str">
            <v>BUENO</v>
          </cell>
        </row>
        <row r="2100">
          <cell r="AP2100">
            <v>471188</v>
          </cell>
          <cell r="AQ2100">
            <v>4007312</v>
          </cell>
          <cell r="AR2100">
            <v>4</v>
          </cell>
          <cell r="AS2100">
            <v>42409</v>
          </cell>
          <cell r="AT2100" t="str">
            <v>IDU-1717-2014 Terminado Mantenimiento Periódico IDU Circuito Movilidad  -</v>
          </cell>
          <cell r="AU2100">
            <v>0</v>
          </cell>
          <cell r="AV2100" t="str">
            <v>sc</v>
          </cell>
        </row>
        <row r="2101">
          <cell r="AP2101">
            <v>471197</v>
          </cell>
          <cell r="AQ2101">
            <v>4007323</v>
          </cell>
          <cell r="AR2101">
            <v>4</v>
          </cell>
          <cell r="AS2101">
            <v>42342</v>
          </cell>
          <cell r="AT2101" t="str">
            <v>IDU-134-2007 Terminado Construcción IDU Circuito Movilidad  -</v>
          </cell>
          <cell r="AU2101">
            <v>0</v>
          </cell>
          <cell r="AV2101" t="str">
            <v>sc</v>
          </cell>
        </row>
        <row r="2102">
          <cell r="AP2102">
            <v>471212</v>
          </cell>
          <cell r="AQ2102">
            <v>4007370</v>
          </cell>
          <cell r="AR2102">
            <v>4</v>
          </cell>
          <cell r="AS2102">
            <v>42313</v>
          </cell>
          <cell r="AT2102" t="str">
            <v>CONV-011-2011 Terminado Acciones de Movilidad IDU Arterial  -</v>
          </cell>
          <cell r="AU2102">
            <v>0</v>
          </cell>
          <cell r="AV2102" t="str">
            <v>sc</v>
          </cell>
        </row>
        <row r="2103">
          <cell r="AP2103">
            <v>471223</v>
          </cell>
          <cell r="AQ2103">
            <v>4007384</v>
          </cell>
          <cell r="AR2103">
            <v>4</v>
          </cell>
          <cell r="AS2103">
            <v>42313</v>
          </cell>
          <cell r="AT2103" t="str">
            <v>CONV-011-2011 Terminado Acciones de Movilidad IDU Arterial  -</v>
          </cell>
          <cell r="AU2103">
            <v>0</v>
          </cell>
          <cell r="AV2103" t="str">
            <v>sc</v>
          </cell>
        </row>
        <row r="2104">
          <cell r="AP2104">
            <v>471258</v>
          </cell>
          <cell r="AQ2104">
            <v>4007424</v>
          </cell>
          <cell r="AR2104">
            <v>4</v>
          </cell>
          <cell r="AS2104">
            <v>41149</v>
          </cell>
          <cell r="AT2104" t="str">
            <v>SD Terminado Mantenimiento Periódico UAERMV Local  -</v>
          </cell>
          <cell r="AU2104">
            <v>0</v>
          </cell>
          <cell r="AV2104" t="str">
            <v>sc</v>
          </cell>
        </row>
        <row r="2105">
          <cell r="AP2105">
            <v>473661</v>
          </cell>
          <cell r="AQ2105">
            <v>4007321</v>
          </cell>
          <cell r="AR2105">
            <v>4</v>
          </cell>
          <cell r="AS2105">
            <v>41298</v>
          </cell>
          <cell r="AT2105" t="str">
            <v>SD Terminado Mantenimiento Periódico UAERMV Circuito Movilidad  -</v>
          </cell>
          <cell r="AU2105">
            <v>0</v>
          </cell>
          <cell r="AV2105" t="str">
            <v>VIABLE</v>
          </cell>
        </row>
        <row r="2106">
          <cell r="AP2106">
            <v>473671</v>
          </cell>
          <cell r="AQ2106">
            <v>4007383</v>
          </cell>
          <cell r="AR2106">
            <v>4</v>
          </cell>
          <cell r="AS2106">
            <v>42313</v>
          </cell>
          <cell r="AT2106" t="str">
            <v>CONV-011-2011 Terminado Acciones de Movilidad IDU Circuito Movilidad  -</v>
          </cell>
          <cell r="AU2106">
            <v>0</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v>0</v>
          </cell>
          <cell r="AV2137" t="str">
            <v>sc</v>
          </cell>
        </row>
        <row r="2138">
          <cell r="AP2138">
            <v>320168</v>
          </cell>
          <cell r="AQ2138">
            <v>6000036</v>
          </cell>
          <cell r="AR2138">
            <v>6</v>
          </cell>
          <cell r="AS2138">
            <v>42313</v>
          </cell>
          <cell r="AT2138" t="str">
            <v>IDU-1804-2013 Terminado Mantenimiento Periódico IDU Arterial  -</v>
          </cell>
          <cell r="AU2138">
            <v>0</v>
          </cell>
          <cell r="AV2138" t="str">
            <v>sc</v>
          </cell>
        </row>
        <row r="2139">
          <cell r="AP2139">
            <v>320198</v>
          </cell>
          <cell r="AQ2139">
            <v>6000046</v>
          </cell>
          <cell r="AR2139">
            <v>6</v>
          </cell>
          <cell r="AS2139">
            <v>42313</v>
          </cell>
          <cell r="AT2139" t="str">
            <v>IDU-2053-2015 Terminado Mantenimiento Periódico IDU Circuito Movilidad  -</v>
          </cell>
          <cell r="AU2139">
            <v>0</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v>0</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v>0</v>
          </cell>
          <cell r="AV2141" t="str">
            <v>sc</v>
          </cell>
        </row>
        <row r="2142">
          <cell r="AP2142">
            <v>320242</v>
          </cell>
          <cell r="AQ2142">
            <v>6000059</v>
          </cell>
          <cell r="AR2142">
            <v>6</v>
          </cell>
          <cell r="AS2142">
            <v>42313</v>
          </cell>
          <cell r="AT2142" t="str">
            <v>IDU-1804-2013 Terminado Mantenimiento Periódico IDU Arterial  -</v>
          </cell>
          <cell r="AU2142">
            <v>0</v>
          </cell>
          <cell r="AV2142" t="str">
            <v>sc</v>
          </cell>
        </row>
        <row r="2143">
          <cell r="AP2143">
            <v>320283</v>
          </cell>
          <cell r="AQ2143">
            <v>6000071</v>
          </cell>
          <cell r="AR2143">
            <v>6</v>
          </cell>
          <cell r="AS2143">
            <v>42278</v>
          </cell>
          <cell r="AT2143" t="str">
            <v>SD Terminado Mantenimiento Periódico UAERMV Local  -</v>
          </cell>
          <cell r="AU2143">
            <v>0</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v>0</v>
          </cell>
          <cell r="AV2144" t="str">
            <v>reservado por el IDU</v>
          </cell>
        </row>
        <row r="2145">
          <cell r="AP2145">
            <v>320310</v>
          </cell>
          <cell r="AQ2145">
            <v>6000081</v>
          </cell>
          <cell r="AR2145">
            <v>6</v>
          </cell>
          <cell r="AS2145">
            <v>42313</v>
          </cell>
          <cell r="AT2145" t="str">
            <v>IDU-1804-2013 Terminado Mantenimiento Periódico IDU Arterial  -</v>
          </cell>
          <cell r="AU2145">
            <v>0</v>
          </cell>
          <cell r="AV2145" t="str">
            <v>sc</v>
          </cell>
        </row>
        <row r="2146">
          <cell r="AP2146">
            <v>320312</v>
          </cell>
          <cell r="AQ2146">
            <v>6000081</v>
          </cell>
          <cell r="AR2146">
            <v>6</v>
          </cell>
          <cell r="AS2146">
            <v>42313</v>
          </cell>
          <cell r="AT2146" t="str">
            <v>IDU-1804-2013 Terminado Mantenimiento Periódico IDU Arterial  -</v>
          </cell>
          <cell r="AU2146">
            <v>0</v>
          </cell>
          <cell r="AV2146" t="str">
            <v>sc</v>
          </cell>
        </row>
        <row r="2147">
          <cell r="AP2147">
            <v>320339</v>
          </cell>
          <cell r="AQ2147">
            <v>6000091</v>
          </cell>
          <cell r="AR2147">
            <v>6</v>
          </cell>
          <cell r="AS2147">
            <v>42731</v>
          </cell>
          <cell r="AT2147" t="str">
            <v>SD Reservado Mantenimiento Rutinario IDU Circuito Movilidad EJECUCION SITP 2016 -</v>
          </cell>
          <cell r="AU2147">
            <v>0</v>
          </cell>
          <cell r="AV2147" t="str">
            <v>reservado por el FDL</v>
          </cell>
        </row>
        <row r="2148">
          <cell r="AP2148">
            <v>320342</v>
          </cell>
          <cell r="AQ2148">
            <v>6000092</v>
          </cell>
          <cell r="AR2148">
            <v>6</v>
          </cell>
          <cell r="AS2148">
            <v>42313</v>
          </cell>
          <cell r="AT2148" t="str">
            <v>IDU-2053-2015 Terminado Mantenimiento Periódico IDU Circuito Movilidad  -</v>
          </cell>
          <cell r="AU2148">
            <v>0</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v>0</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v>0</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v>0</v>
          </cell>
          <cell r="AV2151" t="str">
            <v>sc</v>
          </cell>
        </row>
        <row r="2152">
          <cell r="AP2152">
            <v>320377</v>
          </cell>
          <cell r="AQ2152">
            <v>6000102</v>
          </cell>
          <cell r="AR2152">
            <v>6</v>
          </cell>
          <cell r="AS2152">
            <v>42313</v>
          </cell>
          <cell r="AT2152" t="str">
            <v>IDU-1804-2013 Terminado Mantenimiento Periódico IDU Arterial  -</v>
          </cell>
          <cell r="AU2152">
            <v>0</v>
          </cell>
          <cell r="AV2152" t="str">
            <v>sc</v>
          </cell>
        </row>
        <row r="2153">
          <cell r="AP2153">
            <v>320379</v>
          </cell>
          <cell r="AQ2153">
            <v>6000102</v>
          </cell>
          <cell r="AR2153">
            <v>6</v>
          </cell>
          <cell r="AS2153">
            <v>42313</v>
          </cell>
          <cell r="AT2153" t="str">
            <v>IDU-1804-2013 Terminado Mantenimiento Periódico IDU Arterial  -</v>
          </cell>
          <cell r="AU2153">
            <v>0</v>
          </cell>
          <cell r="AV2153" t="str">
            <v>sc</v>
          </cell>
        </row>
        <row r="2154">
          <cell r="AP2154">
            <v>320382</v>
          </cell>
          <cell r="AQ2154">
            <v>6000103</v>
          </cell>
          <cell r="AR2154">
            <v>6</v>
          </cell>
          <cell r="AS2154">
            <v>42585</v>
          </cell>
          <cell r="AT2154" t="str">
            <v>COP-145-2014 Terminado Conservacion FDL TUNJUELITO Circuito Movilidad SD -</v>
          </cell>
          <cell r="AU2154">
            <v>0</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v>0</v>
          </cell>
          <cell r="AV2155" t="str">
            <v>reservado por el FDL cabildos</v>
          </cell>
        </row>
        <row r="2156">
          <cell r="AP2156">
            <v>320438</v>
          </cell>
          <cell r="AQ2156">
            <v>6000121</v>
          </cell>
          <cell r="AR2156">
            <v>6</v>
          </cell>
          <cell r="AS2156">
            <v>42313</v>
          </cell>
          <cell r="AT2156" t="str">
            <v>IDU-1804-2013 Terminado Mantenimiento Periódico IDU Arterial  -</v>
          </cell>
          <cell r="AU2156">
            <v>0</v>
          </cell>
          <cell r="AV2156" t="str">
            <v>sc</v>
          </cell>
        </row>
        <row r="2157">
          <cell r="AP2157">
            <v>320440</v>
          </cell>
          <cell r="AQ2157">
            <v>6000121</v>
          </cell>
          <cell r="AR2157">
            <v>6</v>
          </cell>
          <cell r="AS2157">
            <v>42313</v>
          </cell>
          <cell r="AT2157" t="str">
            <v>IDU-1804-2013 Terminado Mantenimiento Periódico IDU Arterial  -</v>
          </cell>
          <cell r="AU2157">
            <v>0</v>
          </cell>
          <cell r="AV2157" t="str">
            <v>sc</v>
          </cell>
        </row>
        <row r="2158">
          <cell r="AP2158">
            <v>320473</v>
          </cell>
          <cell r="AQ2158">
            <v>6000133</v>
          </cell>
          <cell r="AR2158">
            <v>6</v>
          </cell>
          <cell r="AS2158">
            <v>42313</v>
          </cell>
          <cell r="AT2158" t="str">
            <v>IDU-2053-2015 Terminado Mantenimiento Periódico IDU Circuito Movilidad  -</v>
          </cell>
          <cell r="AU2158">
            <v>0</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v>0</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v>0</v>
          </cell>
          <cell r="AV2160" t="str">
            <v>sc</v>
          </cell>
        </row>
        <row r="2161">
          <cell r="AP2161">
            <v>320513</v>
          </cell>
          <cell r="AQ2161">
            <v>6000147</v>
          </cell>
          <cell r="AR2161">
            <v>6</v>
          </cell>
          <cell r="AS2161">
            <v>42313</v>
          </cell>
          <cell r="AT2161" t="str">
            <v>IDU-1804-2013 Terminado Mantenimiento Periódico IDU Arterial  -</v>
          </cell>
          <cell r="AU2161">
            <v>0</v>
          </cell>
          <cell r="AV2161" t="str">
            <v>sc</v>
          </cell>
        </row>
        <row r="2162">
          <cell r="AP2162">
            <v>320516</v>
          </cell>
          <cell r="AQ2162">
            <v>6000148</v>
          </cell>
          <cell r="AR2162">
            <v>6</v>
          </cell>
          <cell r="AS2162">
            <v>42758</v>
          </cell>
          <cell r="AT2162" t="str">
            <v>COP-161-2016 Reservado Conservacion FDL TUNJUELITO Circuito Movilidad SD -</v>
          </cell>
          <cell r="AU2162">
            <v>0</v>
          </cell>
          <cell r="AV2162" t="str">
            <v>reservado por el FDL</v>
          </cell>
        </row>
        <row r="2163">
          <cell r="AP2163">
            <v>320543</v>
          </cell>
          <cell r="AQ2163">
            <v>6000160</v>
          </cell>
          <cell r="AR2163">
            <v>6</v>
          </cell>
          <cell r="AS2163">
            <v>42313</v>
          </cell>
          <cell r="AT2163" t="str">
            <v>IDU-2053-2015 Terminado Mantenimiento Periódico IDU Circuito Movilidad  -</v>
          </cell>
          <cell r="AU2163">
            <v>0</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v>0</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v>0</v>
          </cell>
          <cell r="AV2165" t="str">
            <v>sc</v>
          </cell>
        </row>
        <row r="2166">
          <cell r="AP2166">
            <v>320577</v>
          </cell>
          <cell r="AQ2166">
            <v>6000176</v>
          </cell>
          <cell r="AR2166">
            <v>6</v>
          </cell>
          <cell r="AS2166">
            <v>42313</v>
          </cell>
          <cell r="AT2166" t="str">
            <v>IDU-1804-2013 Terminado Mantenimiento Periódico IDU Arterial  -</v>
          </cell>
          <cell r="AU2166">
            <v>0</v>
          </cell>
          <cell r="AV2166" t="str">
            <v>sc</v>
          </cell>
        </row>
        <row r="2167">
          <cell r="AP2167">
            <v>320616</v>
          </cell>
          <cell r="AQ2167">
            <v>6000190</v>
          </cell>
          <cell r="AR2167">
            <v>6</v>
          </cell>
          <cell r="AS2167">
            <v>42313</v>
          </cell>
          <cell r="AT2167" t="str">
            <v>IDU-2053-2015 Terminado Mantenimiento Periódico IDU Circuito Movilidad  -</v>
          </cell>
          <cell r="AU2167">
            <v>0</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v>0</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v>0</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v>0</v>
          </cell>
          <cell r="AV2170" t="str">
            <v>reservado por el FDL</v>
          </cell>
        </row>
        <row r="2171">
          <cell r="AP2171">
            <v>320675</v>
          </cell>
          <cell r="AQ2171">
            <v>6000217</v>
          </cell>
          <cell r="AR2171">
            <v>6</v>
          </cell>
          <cell r="AS2171">
            <v>42313</v>
          </cell>
          <cell r="AT2171" t="str">
            <v>IDU-1804-2013 Terminado Mantenimiento Periódico IDU Arterial  -</v>
          </cell>
          <cell r="AU2171">
            <v>0</v>
          </cell>
          <cell r="AV2171" t="str">
            <v>sc</v>
          </cell>
        </row>
        <row r="2172">
          <cell r="AP2172">
            <v>320677</v>
          </cell>
          <cell r="AQ2172">
            <v>6000217</v>
          </cell>
          <cell r="AR2172">
            <v>6</v>
          </cell>
          <cell r="AS2172">
            <v>42313</v>
          </cell>
          <cell r="AT2172" t="str">
            <v>IDU-1804-2013 Terminado Mantenimiento Periódico IDU Arterial  -</v>
          </cell>
          <cell r="AU2172">
            <v>0</v>
          </cell>
          <cell r="AV2172" t="str">
            <v>sc</v>
          </cell>
        </row>
        <row r="2173">
          <cell r="AP2173">
            <v>320695</v>
          </cell>
          <cell r="AQ2173">
            <v>6000221</v>
          </cell>
          <cell r="AR2173">
            <v>6</v>
          </cell>
          <cell r="AS2173">
            <v>42758</v>
          </cell>
          <cell r="AT2173" t="str">
            <v>COP-161-2016 Reservado Conservacion FDL TUNJUELITO Circuito Movilidad SD -</v>
          </cell>
          <cell r="AU2173">
            <v>0</v>
          </cell>
          <cell r="AV2173" t="str">
            <v>reservado por el FDL</v>
          </cell>
        </row>
        <row r="2174">
          <cell r="AP2174">
            <v>320766</v>
          </cell>
          <cell r="AQ2174">
            <v>6000243</v>
          </cell>
          <cell r="AR2174">
            <v>6</v>
          </cell>
          <cell r="AS2174">
            <v>42313</v>
          </cell>
          <cell r="AT2174" t="str">
            <v>IDU-2053-2015 Terminado Mantenimiento Periódico IDU Circuito Movilidad  -</v>
          </cell>
          <cell r="AU2174">
            <v>0</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v>0</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v>0</v>
          </cell>
          <cell r="AV2176" t="str">
            <v>sc</v>
          </cell>
        </row>
        <row r="2177">
          <cell r="AP2177">
            <v>320829</v>
          </cell>
          <cell r="AQ2177">
            <v>6000269</v>
          </cell>
          <cell r="AR2177">
            <v>6</v>
          </cell>
          <cell r="AS2177">
            <v>42313</v>
          </cell>
          <cell r="AT2177" t="str">
            <v>IDU-1804-2013 Terminado Mantenimiento Periódico IDU Arterial  -</v>
          </cell>
          <cell r="AU2177">
            <v>0</v>
          </cell>
          <cell r="AV2177" t="str">
            <v>sc</v>
          </cell>
        </row>
        <row r="2178">
          <cell r="AP2178">
            <v>320919</v>
          </cell>
          <cell r="AQ2178">
            <v>6000302</v>
          </cell>
          <cell r="AR2178">
            <v>6</v>
          </cell>
          <cell r="AS2178">
            <v>42313</v>
          </cell>
          <cell r="AT2178" t="str">
            <v>IDU-72-2008 Terminado Mantenimiento Periódico IDU Local  -</v>
          </cell>
          <cell r="AU2178">
            <v>0</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v>0</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v>0</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v>0</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v>0</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v>0</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v>0</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v>0</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v>0</v>
          </cell>
          <cell r="AV2186" t="str">
            <v>reservado por el FDL</v>
          </cell>
        </row>
        <row r="2187">
          <cell r="AP2187">
            <v>321072</v>
          </cell>
          <cell r="AQ2187">
            <v>6000355</v>
          </cell>
          <cell r="AR2187">
            <v>6</v>
          </cell>
          <cell r="AS2187">
            <v>42313</v>
          </cell>
          <cell r="AT2187" t="str">
            <v>IDU-2053-2015 Terminado Mantenimiento Periódico IDU Circuito Movilidad  -</v>
          </cell>
          <cell r="AU2187">
            <v>0</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v>0</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v>0</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v>0</v>
          </cell>
          <cell r="AV2190" t="str">
            <v>reservado por el FDL</v>
          </cell>
        </row>
        <row r="2191">
          <cell r="AP2191">
            <v>321124</v>
          </cell>
          <cell r="AQ2191">
            <v>6000373</v>
          </cell>
          <cell r="AR2191">
            <v>6</v>
          </cell>
          <cell r="AS2191">
            <v>42313</v>
          </cell>
          <cell r="AT2191" t="str">
            <v>IDU-1699-2014 Terminado Mantenimiento Periódico IDU Circuito Movilidad  -</v>
          </cell>
          <cell r="AU2191">
            <v>0</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v>0</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v>0</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v>0</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v>0</v>
          </cell>
          <cell r="AV2196" t="str">
            <v>reservado por el FDL</v>
          </cell>
        </row>
        <row r="2197">
          <cell r="AP2197">
            <v>321177</v>
          </cell>
          <cell r="AQ2197">
            <v>6000393</v>
          </cell>
          <cell r="AR2197">
            <v>6</v>
          </cell>
          <cell r="AS2197">
            <v>42313</v>
          </cell>
          <cell r="AT2197" t="str">
            <v>IDU-1699-2014 Terminado Mantenimiento Periódico IDU Circuito Movilidad  -</v>
          </cell>
          <cell r="AU2197">
            <v>0</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v>0</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v>0</v>
          </cell>
          <cell r="AV2199" t="str">
            <v>reservado por el FDL</v>
          </cell>
        </row>
        <row r="2200">
          <cell r="AP2200">
            <v>321245</v>
          </cell>
          <cell r="AQ2200">
            <v>6000414</v>
          </cell>
          <cell r="AR2200">
            <v>6</v>
          </cell>
          <cell r="AS2200">
            <v>42313</v>
          </cell>
          <cell r="AT2200" t="str">
            <v>IDU-1804-2013 Terminado Mantenimiento Periódico IDU Arterial  -</v>
          </cell>
          <cell r="AU2200">
            <v>0</v>
          </cell>
          <cell r="AV2200" t="str">
            <v>sc</v>
          </cell>
        </row>
        <row r="2201">
          <cell r="AP2201">
            <v>321275</v>
          </cell>
          <cell r="AQ2201">
            <v>6000426</v>
          </cell>
          <cell r="AR2201">
            <v>6</v>
          </cell>
          <cell r="AS2201">
            <v>42758</v>
          </cell>
          <cell r="AT2201" t="str">
            <v>COP-161-2016 Reservado Conservacion FDL TUNJUELITO Circuito Movilidad SD -</v>
          </cell>
          <cell r="AU2201">
            <v>0</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v>0</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v>0</v>
          </cell>
          <cell r="AV2203" t="str">
            <v>reservado por el FDL</v>
          </cell>
        </row>
        <row r="2204">
          <cell r="AP2204">
            <v>321289</v>
          </cell>
          <cell r="AQ2204">
            <v>6000430</v>
          </cell>
          <cell r="AR2204">
            <v>6</v>
          </cell>
          <cell r="AS2204">
            <v>42313</v>
          </cell>
          <cell r="AT2204" t="str">
            <v>IDU-2053-2015 Terminado Mantenimiento Periódico IDU Circuito Movilidad  -</v>
          </cell>
          <cell r="AU2204">
            <v>0</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v>0</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v>0</v>
          </cell>
          <cell r="AV2206" t="str">
            <v>reservado por el IDU</v>
          </cell>
        </row>
        <row r="2207">
          <cell r="AP2207">
            <v>321348</v>
          </cell>
          <cell r="AQ2207">
            <v>6000452</v>
          </cell>
          <cell r="AR2207">
            <v>6</v>
          </cell>
          <cell r="AS2207">
            <v>42313</v>
          </cell>
          <cell r="AT2207" t="str">
            <v>IDU-1699-2014 Terminado Mantenimiento Periódico IDU Circuito Movilidad  -</v>
          </cell>
          <cell r="AU2207">
            <v>0</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v>0</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v>0</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v>0</v>
          </cell>
          <cell r="AV2210" t="str">
            <v>reservado por el FDL</v>
          </cell>
        </row>
        <row r="2211">
          <cell r="AP2211">
            <v>321416</v>
          </cell>
          <cell r="AQ2211">
            <v>6000473</v>
          </cell>
          <cell r="AR2211">
            <v>6</v>
          </cell>
          <cell r="AS2211">
            <v>42313</v>
          </cell>
          <cell r="AT2211" t="str">
            <v>IDU-1699-2014 Terminado Mantenimiento Periódico IDU Circuito Movilidad  -</v>
          </cell>
          <cell r="AU2211">
            <v>0</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v>0</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v>0</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v>0</v>
          </cell>
          <cell r="AV2214" t="str">
            <v>reservado por el FDL</v>
          </cell>
        </row>
        <row r="2215">
          <cell r="AP2215">
            <v>321427</v>
          </cell>
          <cell r="AQ2215">
            <v>6000476</v>
          </cell>
          <cell r="AR2215">
            <v>6</v>
          </cell>
          <cell r="AS2215">
            <v>42313</v>
          </cell>
          <cell r="AT2215" t="str">
            <v>IDU-2053-2015 Terminado Mantenimiento Periódico IDU Circuito Movilidad  -</v>
          </cell>
          <cell r="AU2215">
            <v>0</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v>0</v>
          </cell>
          <cell r="AV2217" t="str">
            <v>reservado por el FDL</v>
          </cell>
        </row>
        <row r="2218">
          <cell r="AP2218">
            <v>321545</v>
          </cell>
          <cell r="AQ2218">
            <v>6000515</v>
          </cell>
          <cell r="AR2218">
            <v>6</v>
          </cell>
          <cell r="AS2218">
            <v>42313</v>
          </cell>
          <cell r="AT2218" t="str">
            <v>IDU-1804-2013 Terminado Mantenimiento Periódico IDU Arterial  -</v>
          </cell>
          <cell r="AU2218">
            <v>0</v>
          </cell>
          <cell r="AV2218" t="str">
            <v>sc</v>
          </cell>
        </row>
        <row r="2219">
          <cell r="AP2219">
            <v>321652</v>
          </cell>
          <cell r="AQ2219">
            <v>6000558</v>
          </cell>
          <cell r="AR2219">
            <v>6</v>
          </cell>
          <cell r="AS2219">
            <v>42758</v>
          </cell>
          <cell r="AT2219" t="str">
            <v>COP-161-2016 Reservado Conservacion FDL TUNJUELITO Circuito Movilidad SD -</v>
          </cell>
          <cell r="AU2219">
            <v>0</v>
          </cell>
          <cell r="AV2219" t="str">
            <v>sc</v>
          </cell>
        </row>
        <row r="2220">
          <cell r="AP2220">
            <v>321758</v>
          </cell>
          <cell r="AQ2220">
            <v>6000594</v>
          </cell>
          <cell r="AR2220">
            <v>6</v>
          </cell>
          <cell r="AS2220">
            <v>42313</v>
          </cell>
          <cell r="AT2220" t="str">
            <v>IDU-1804-2013 Terminado Mantenimiento Periódico IDU Arterial  -</v>
          </cell>
          <cell r="AU2220">
            <v>0</v>
          </cell>
          <cell r="AV2220" t="str">
            <v>sc</v>
          </cell>
        </row>
        <row r="2221">
          <cell r="AP2221">
            <v>321931</v>
          </cell>
          <cell r="AQ2221">
            <v>6000661</v>
          </cell>
          <cell r="AR2221">
            <v>6</v>
          </cell>
          <cell r="AS2221">
            <v>42313</v>
          </cell>
          <cell r="AT2221" t="str">
            <v>IDU-1804-2013 Terminado Mantenimiento Periódico IDU Arterial  -</v>
          </cell>
          <cell r="AU2221">
            <v>0</v>
          </cell>
          <cell r="AV2221" t="str">
            <v>sc</v>
          </cell>
        </row>
        <row r="2222">
          <cell r="AP2222">
            <v>321964</v>
          </cell>
          <cell r="AQ2222">
            <v>6000673</v>
          </cell>
          <cell r="AR2222">
            <v>6</v>
          </cell>
          <cell r="AS2222">
            <v>42313</v>
          </cell>
          <cell r="AT2222" t="str">
            <v>IDU-57-2012 Terminado Acciones de Movilidad IDU Arterial  -</v>
          </cell>
          <cell r="AU2222">
            <v>0</v>
          </cell>
          <cell r="AV2222" t="str">
            <v>sc</v>
          </cell>
        </row>
        <row r="2223">
          <cell r="AP2223">
            <v>321966</v>
          </cell>
          <cell r="AQ2223">
            <v>6000673</v>
          </cell>
          <cell r="AR2223">
            <v>6</v>
          </cell>
          <cell r="AS2223">
            <v>42313</v>
          </cell>
          <cell r="AT2223" t="str">
            <v>IDU-72-2008 Terminado Acciones de Movilidad IDU Arterial  -</v>
          </cell>
          <cell r="AU2223">
            <v>0</v>
          </cell>
          <cell r="AV2223" t="str">
            <v>sc</v>
          </cell>
        </row>
        <row r="2224">
          <cell r="AP2224">
            <v>321993</v>
          </cell>
          <cell r="AQ2224">
            <v>6000684</v>
          </cell>
          <cell r="AR2224">
            <v>6</v>
          </cell>
          <cell r="AS2224">
            <v>42313</v>
          </cell>
          <cell r="AT2224" t="str">
            <v>IDU-57-2012 Terminado Acciones de Movilidad IDU Arterial  -</v>
          </cell>
          <cell r="AU2224">
            <v>0</v>
          </cell>
          <cell r="AV2224" t="str">
            <v>sc</v>
          </cell>
        </row>
        <row r="2225">
          <cell r="AP2225">
            <v>322012</v>
          </cell>
          <cell r="AQ2225">
            <v>6000690</v>
          </cell>
          <cell r="AR2225">
            <v>6</v>
          </cell>
          <cell r="AS2225">
            <v>42313</v>
          </cell>
          <cell r="AT2225" t="str">
            <v>IDU-57-2012 Terminado Acciones de Movilidad IDU Arterial  -</v>
          </cell>
          <cell r="AU2225">
            <v>0</v>
          </cell>
          <cell r="AV2225" t="str">
            <v>sc</v>
          </cell>
        </row>
        <row r="2226">
          <cell r="AP2226">
            <v>322017</v>
          </cell>
          <cell r="AQ2226">
            <v>6000691</v>
          </cell>
          <cell r="AR2226">
            <v>6</v>
          </cell>
          <cell r="AS2226">
            <v>42313</v>
          </cell>
          <cell r="AT2226" t="str">
            <v>IDU-57-2012 Terminado Acciones de Movilidad IDU Arterial  -</v>
          </cell>
          <cell r="AU2226">
            <v>0</v>
          </cell>
          <cell r="AV2226" t="str">
            <v>sc</v>
          </cell>
        </row>
        <row r="2227">
          <cell r="AP2227">
            <v>322041</v>
          </cell>
          <cell r="AQ2227">
            <v>6000700</v>
          </cell>
          <cell r="AR2227">
            <v>6</v>
          </cell>
          <cell r="AS2227">
            <v>42313</v>
          </cell>
          <cell r="AT2227" t="str">
            <v>IDU-57-2012 Terminado Acciones de Movilidad IDU Arterial  -</v>
          </cell>
          <cell r="AU2227">
            <v>0</v>
          </cell>
          <cell r="AV2227" t="str">
            <v>sc</v>
          </cell>
        </row>
        <row r="2228">
          <cell r="AP2228">
            <v>322061</v>
          </cell>
          <cell r="AQ2228">
            <v>6000706</v>
          </cell>
          <cell r="AR2228">
            <v>6</v>
          </cell>
          <cell r="AS2228">
            <v>42313</v>
          </cell>
          <cell r="AT2228" t="str">
            <v>IDU-57-2012 Terminado Acciones de Movilidad IDU Arterial  -</v>
          </cell>
          <cell r="AU2228">
            <v>0</v>
          </cell>
          <cell r="AV2228" t="str">
            <v>sc</v>
          </cell>
        </row>
        <row r="2229">
          <cell r="AP2229">
            <v>322066</v>
          </cell>
          <cell r="AQ2229">
            <v>6000708</v>
          </cell>
          <cell r="AR2229">
            <v>6</v>
          </cell>
          <cell r="AS2229">
            <v>42313</v>
          </cell>
          <cell r="AT2229" t="str">
            <v>IDU-57-2012 Terminado Acciones de Movilidad IDU Arterial  -</v>
          </cell>
          <cell r="AU2229">
            <v>0</v>
          </cell>
          <cell r="AV2229" t="str">
            <v>sc</v>
          </cell>
        </row>
        <row r="2230">
          <cell r="AP2230">
            <v>322068</v>
          </cell>
          <cell r="AQ2230">
            <v>6000708</v>
          </cell>
          <cell r="AR2230">
            <v>6</v>
          </cell>
          <cell r="AS2230">
            <v>42313</v>
          </cell>
          <cell r="AT2230" t="str">
            <v>IDU-72-2008 Terminado Acciones de Movilidad IDU Arterial  -</v>
          </cell>
          <cell r="AU2230">
            <v>0</v>
          </cell>
          <cell r="AV2230" t="str">
            <v>sc</v>
          </cell>
        </row>
        <row r="2231">
          <cell r="AP2231">
            <v>322089</v>
          </cell>
          <cell r="AQ2231">
            <v>6000717</v>
          </cell>
          <cell r="AR2231">
            <v>6</v>
          </cell>
          <cell r="AS2231">
            <v>42313</v>
          </cell>
          <cell r="AT2231" t="str">
            <v>IDU-57-2012 Terminado Acciones de Movilidad IDU Arterial  -</v>
          </cell>
          <cell r="AU2231">
            <v>0</v>
          </cell>
          <cell r="AV2231" t="str">
            <v>sc</v>
          </cell>
        </row>
        <row r="2232">
          <cell r="AP2232">
            <v>322091</v>
          </cell>
          <cell r="AQ2232">
            <v>6000717</v>
          </cell>
          <cell r="AR2232">
            <v>6</v>
          </cell>
          <cell r="AS2232">
            <v>42313</v>
          </cell>
          <cell r="AT2232" t="str">
            <v>IDU-72-2008 Terminado Acciones de Movilidad IDU Arterial  -</v>
          </cell>
          <cell r="AU2232">
            <v>0</v>
          </cell>
          <cell r="AV2232" t="str">
            <v>sc</v>
          </cell>
        </row>
        <row r="2233">
          <cell r="AP2233">
            <v>322112</v>
          </cell>
          <cell r="AQ2233">
            <v>6000724</v>
          </cell>
          <cell r="AR2233">
            <v>6</v>
          </cell>
          <cell r="AS2233">
            <v>42313</v>
          </cell>
          <cell r="AT2233" t="str">
            <v>IDU-57-2012 Terminado Acciones de Movilidad IDU Arterial  -</v>
          </cell>
          <cell r="AU2233">
            <v>0</v>
          </cell>
          <cell r="AV2233" t="str">
            <v>sc</v>
          </cell>
        </row>
        <row r="2234">
          <cell r="AP2234">
            <v>322120</v>
          </cell>
          <cell r="AQ2234">
            <v>6000727</v>
          </cell>
          <cell r="AR2234">
            <v>6</v>
          </cell>
          <cell r="AS2234">
            <v>42313</v>
          </cell>
          <cell r="AT2234" t="str">
            <v>IDU-57-2012 Terminado Acciones de Movilidad IDU Arterial  -</v>
          </cell>
          <cell r="AU2234">
            <v>0</v>
          </cell>
          <cell r="AV2234" t="str">
            <v>sc</v>
          </cell>
        </row>
        <row r="2235">
          <cell r="AP2235">
            <v>322146</v>
          </cell>
          <cell r="AQ2235">
            <v>6000737</v>
          </cell>
          <cell r="AR2235">
            <v>6</v>
          </cell>
          <cell r="AS2235">
            <v>42313</v>
          </cell>
          <cell r="AT2235" t="str">
            <v>IDU-1804-2013 Terminado Mantenimiento Periódico IDU Arterial  -</v>
          </cell>
          <cell r="AU2235">
            <v>0</v>
          </cell>
          <cell r="AV2235" t="str">
            <v>sc</v>
          </cell>
        </row>
        <row r="2236">
          <cell r="AP2236">
            <v>322172</v>
          </cell>
          <cell r="AQ2236">
            <v>6000747</v>
          </cell>
          <cell r="AR2236">
            <v>6</v>
          </cell>
          <cell r="AS2236">
            <v>42313</v>
          </cell>
          <cell r="AT2236" t="str">
            <v>IDU-72-2008 Terminado Acciones de Movilidad IDU Arterial  -</v>
          </cell>
          <cell r="AU2236">
            <v>0</v>
          </cell>
          <cell r="AV2236" t="str">
            <v>sc</v>
          </cell>
        </row>
        <row r="2237">
          <cell r="AP2237">
            <v>322174</v>
          </cell>
          <cell r="AQ2237">
            <v>6000747</v>
          </cell>
          <cell r="AR2237">
            <v>6</v>
          </cell>
          <cell r="AS2237">
            <v>42313</v>
          </cell>
          <cell r="AT2237" t="str">
            <v>IDU-57-2012 Terminado Acciones de Movilidad IDU Arterial  -</v>
          </cell>
          <cell r="AU2237">
            <v>0</v>
          </cell>
          <cell r="AV2237" t="str">
            <v>sc</v>
          </cell>
        </row>
        <row r="2238">
          <cell r="AP2238">
            <v>322198</v>
          </cell>
          <cell r="AQ2238">
            <v>6000758</v>
          </cell>
          <cell r="AR2238">
            <v>6</v>
          </cell>
          <cell r="AS2238">
            <v>42313</v>
          </cell>
          <cell r="AT2238" t="str">
            <v>IDU-57-2012 Terminado Acciones de Movilidad IDU Arterial  -</v>
          </cell>
          <cell r="AU2238">
            <v>0</v>
          </cell>
          <cell r="AV2238" t="str">
            <v>sc</v>
          </cell>
        </row>
        <row r="2239">
          <cell r="AP2239">
            <v>322221</v>
          </cell>
          <cell r="AQ2239">
            <v>6000765</v>
          </cell>
          <cell r="AR2239">
            <v>6</v>
          </cell>
          <cell r="AS2239">
            <v>42313</v>
          </cell>
          <cell r="AT2239" t="str">
            <v>IDU-57-2012 Terminado Acciones de Movilidad IDU Arterial  -</v>
          </cell>
          <cell r="AU2239">
            <v>0</v>
          </cell>
          <cell r="AV2239" t="str">
            <v>sc</v>
          </cell>
        </row>
        <row r="2240">
          <cell r="AP2240">
            <v>322277</v>
          </cell>
          <cell r="AQ2240">
            <v>6000784</v>
          </cell>
          <cell r="AR2240">
            <v>6</v>
          </cell>
          <cell r="AS2240">
            <v>42313</v>
          </cell>
          <cell r="AT2240" t="str">
            <v>IDU-57-2012 Terminado Acciones de Movilidad IDU Arterial  -</v>
          </cell>
          <cell r="AU2240">
            <v>0</v>
          </cell>
          <cell r="AV2240" t="str">
            <v>sc</v>
          </cell>
        </row>
        <row r="2241">
          <cell r="AP2241">
            <v>322322</v>
          </cell>
          <cell r="AQ2241">
            <v>6000799</v>
          </cell>
          <cell r="AR2241">
            <v>6</v>
          </cell>
          <cell r="AS2241">
            <v>42313</v>
          </cell>
          <cell r="AT2241" t="str">
            <v>IDU-1804-2013 Terminado Mantenimiento Periódico IDU Arterial  -</v>
          </cell>
          <cell r="AU2241">
            <v>0</v>
          </cell>
          <cell r="AV2241" t="str">
            <v>sc</v>
          </cell>
        </row>
        <row r="2242">
          <cell r="AP2242">
            <v>322358</v>
          </cell>
          <cell r="AQ2242">
            <v>6000811</v>
          </cell>
          <cell r="AR2242">
            <v>6</v>
          </cell>
          <cell r="AS2242">
            <v>42313</v>
          </cell>
          <cell r="AT2242" t="str">
            <v>IDU-57-2012 Terminado Acciones de Movilidad IDU Arterial  -</v>
          </cell>
          <cell r="AU2242">
            <v>0</v>
          </cell>
          <cell r="AV2242" t="str">
            <v>sc</v>
          </cell>
        </row>
        <row r="2243">
          <cell r="AP2243">
            <v>322403</v>
          </cell>
          <cell r="AQ2243">
            <v>6000826</v>
          </cell>
          <cell r="AR2243">
            <v>6</v>
          </cell>
          <cell r="AS2243">
            <v>42313</v>
          </cell>
          <cell r="AT2243" t="str">
            <v>IDU-1804-2013 Terminado Mantenimiento Periódico IDU Arterial  -</v>
          </cell>
          <cell r="AU2243">
            <v>0</v>
          </cell>
          <cell r="AV2243" t="str">
            <v>sc</v>
          </cell>
        </row>
        <row r="2244">
          <cell r="AP2244">
            <v>322427</v>
          </cell>
          <cell r="AQ2244">
            <v>6000834</v>
          </cell>
          <cell r="AR2244">
            <v>6</v>
          </cell>
          <cell r="AS2244">
            <v>42313</v>
          </cell>
          <cell r="AT2244" t="str">
            <v>IDU-1804-2013 Terminado Mantenimiento Periódico IDU Arterial  -</v>
          </cell>
          <cell r="AU2244">
            <v>0</v>
          </cell>
          <cell r="AV2244" t="str">
            <v>sc</v>
          </cell>
        </row>
        <row r="2245">
          <cell r="AP2245">
            <v>322490</v>
          </cell>
          <cell r="AQ2245">
            <v>6000855</v>
          </cell>
          <cell r="AR2245">
            <v>6</v>
          </cell>
          <cell r="AS2245">
            <v>42389</v>
          </cell>
          <cell r="AT2245" t="str">
            <v>SD Terminado Acciones de Movilidad UAERMV Local Salvando Vidas -</v>
          </cell>
          <cell r="AU2245">
            <v>0</v>
          </cell>
          <cell r="AV2245" t="str">
            <v>sc</v>
          </cell>
        </row>
        <row r="2246">
          <cell r="AP2246">
            <v>322538</v>
          </cell>
          <cell r="AQ2246">
            <v>6000872</v>
          </cell>
          <cell r="AR2246">
            <v>6</v>
          </cell>
          <cell r="AS2246">
            <v>42313</v>
          </cell>
          <cell r="AT2246" t="str">
            <v>IDU-1804-2013 Terminado Mantenimiento Periódico IDU Arterial  -</v>
          </cell>
          <cell r="AU2246">
            <v>0</v>
          </cell>
          <cell r="AV2246" t="str">
            <v>sc</v>
          </cell>
        </row>
        <row r="2247">
          <cell r="AP2247">
            <v>322577</v>
          </cell>
          <cell r="AQ2247">
            <v>6000885</v>
          </cell>
          <cell r="AR2247">
            <v>6</v>
          </cell>
          <cell r="AS2247">
            <v>42389</v>
          </cell>
          <cell r="AT2247" t="str">
            <v>SD Terminado Acciones de Movilidad UAERMV Local Salvando Vidas -</v>
          </cell>
          <cell r="AU2247">
            <v>0</v>
          </cell>
          <cell r="AV2247" t="str">
            <v>sc</v>
          </cell>
        </row>
        <row r="2248">
          <cell r="AP2248">
            <v>322601</v>
          </cell>
          <cell r="AQ2248">
            <v>6000893</v>
          </cell>
          <cell r="AR2248">
            <v>6</v>
          </cell>
          <cell r="AS2248">
            <v>42313</v>
          </cell>
          <cell r="AT2248" t="str">
            <v>IDU-1804-2013 Terminado Mantenimiento Periódico IDU Arterial  -</v>
          </cell>
          <cell r="AU2248">
            <v>0</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v>0</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v>0</v>
          </cell>
          <cell r="AV2250" t="str">
            <v>viable</v>
          </cell>
        </row>
        <row r="2251">
          <cell r="AP2251">
            <v>322664</v>
          </cell>
          <cell r="AQ2251">
            <v>6000914</v>
          </cell>
          <cell r="AR2251">
            <v>6</v>
          </cell>
          <cell r="AS2251">
            <v>42313</v>
          </cell>
          <cell r="AT2251" t="str">
            <v>IDU-1804-2013 Terminado Mantenimiento Periódico IDU Arterial  -</v>
          </cell>
          <cell r="AU2251">
            <v>0</v>
          </cell>
          <cell r="AV2251" t="str">
            <v>sc</v>
          </cell>
        </row>
        <row r="2252">
          <cell r="AP2252">
            <v>322694</v>
          </cell>
          <cell r="AQ2252">
            <v>6000924</v>
          </cell>
          <cell r="AR2252">
            <v>6</v>
          </cell>
          <cell r="AS2252">
            <v>42585</v>
          </cell>
          <cell r="AT2252" t="str">
            <v>COP-145-2014 Terminado Rehabilitación FDL TUNJUELITO Local SD -</v>
          </cell>
          <cell r="AU2252">
            <v>0</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v>0</v>
          </cell>
          <cell r="AV2253" t="str">
            <v>sc</v>
          </cell>
        </row>
        <row r="2254">
          <cell r="AP2254">
            <v>322727</v>
          </cell>
          <cell r="AQ2254">
            <v>6000935</v>
          </cell>
          <cell r="AR2254">
            <v>6</v>
          </cell>
          <cell r="AS2254">
            <v>42313</v>
          </cell>
          <cell r="AT2254" t="str">
            <v>IDU-1804-2013 Terminado Mantenimiento Periódico IDU Arterial  -</v>
          </cell>
          <cell r="AU2254">
            <v>0</v>
          </cell>
          <cell r="AV2254" t="str">
            <v>sc</v>
          </cell>
        </row>
        <row r="2255">
          <cell r="AP2255">
            <v>322763</v>
          </cell>
          <cell r="AQ2255">
            <v>6000947</v>
          </cell>
          <cell r="AR2255">
            <v>6</v>
          </cell>
          <cell r="AS2255">
            <v>42731</v>
          </cell>
          <cell r="AT2255" t="str">
            <v>SD Reservado Mantenimiento Rutinario IDU Circuito Movilidad EJECUCION SITP 2016 -</v>
          </cell>
          <cell r="AU2255">
            <v>0</v>
          </cell>
          <cell r="AV2255" t="str">
            <v>reservado por el IDU</v>
          </cell>
        </row>
        <row r="2256">
          <cell r="AP2256">
            <v>322787</v>
          </cell>
          <cell r="AQ2256">
            <v>6000955</v>
          </cell>
          <cell r="AR2256">
            <v>6</v>
          </cell>
          <cell r="AS2256">
            <v>42313</v>
          </cell>
          <cell r="AT2256" t="str">
            <v>IDU-1804-2013 Terminado Mantenimiento Periódico IDU Arterial  -</v>
          </cell>
          <cell r="AU2256">
            <v>0</v>
          </cell>
          <cell r="AV2256" t="str">
            <v>sc</v>
          </cell>
        </row>
        <row r="2257">
          <cell r="AP2257">
            <v>322808</v>
          </cell>
          <cell r="AQ2257">
            <v>6000962</v>
          </cell>
          <cell r="AR2257">
            <v>6</v>
          </cell>
          <cell r="AS2257">
            <v>42731</v>
          </cell>
          <cell r="AT2257" t="str">
            <v>SD Reservado Mantenimiento Rutinario IDU Circuito Movilidad EJECUCION SITP 2016 -</v>
          </cell>
          <cell r="AU2257">
            <v>0</v>
          </cell>
          <cell r="AV2257" t="str">
            <v>reservado por el IDU</v>
          </cell>
        </row>
        <row r="2258">
          <cell r="AP2258">
            <v>322850</v>
          </cell>
          <cell r="AQ2258">
            <v>6000976</v>
          </cell>
          <cell r="AR2258">
            <v>6</v>
          </cell>
          <cell r="AS2258">
            <v>42389</v>
          </cell>
          <cell r="AT2258" t="str">
            <v>SD Terminado Acciones de Movilidad UAERMV Local Salvando Vidas -</v>
          </cell>
          <cell r="AU2258">
            <v>0</v>
          </cell>
          <cell r="AV2258" t="str">
            <v>sc</v>
          </cell>
        </row>
        <row r="2259">
          <cell r="AP2259">
            <v>322853</v>
          </cell>
          <cell r="AQ2259">
            <v>6000977</v>
          </cell>
          <cell r="AR2259">
            <v>6</v>
          </cell>
          <cell r="AS2259">
            <v>42313</v>
          </cell>
          <cell r="AT2259" t="str">
            <v>IDU-1804-2013 Terminado Mantenimiento Periódico IDU Arterial  -</v>
          </cell>
          <cell r="AU2259">
            <v>0</v>
          </cell>
          <cell r="AV2259" t="str">
            <v>sc</v>
          </cell>
        </row>
        <row r="2260">
          <cell r="AP2260">
            <v>322868</v>
          </cell>
          <cell r="AQ2260">
            <v>6000983</v>
          </cell>
          <cell r="AR2260">
            <v>6</v>
          </cell>
          <cell r="AS2260">
            <v>42731</v>
          </cell>
          <cell r="AT2260" t="str">
            <v>SD Reservado Mantenimiento Rutinario IDU Circuito Movilidad EJECUCION SITP 2016 -</v>
          </cell>
          <cell r="AU2260">
            <v>0</v>
          </cell>
          <cell r="AV2260" t="str">
            <v>reservado por el IDU</v>
          </cell>
        </row>
        <row r="2261">
          <cell r="AP2261">
            <v>322877</v>
          </cell>
          <cell r="AQ2261">
            <v>6000986</v>
          </cell>
          <cell r="AR2261">
            <v>6</v>
          </cell>
          <cell r="AS2261">
            <v>42585</v>
          </cell>
          <cell r="AT2261" t="str">
            <v>COP-145-2014 Terminado Rehabilitación FDL TUNJUELITO Local SD -</v>
          </cell>
          <cell r="AU2261">
            <v>0</v>
          </cell>
          <cell r="AV2261" t="str">
            <v>reservado por el FDL</v>
          </cell>
        </row>
        <row r="2262">
          <cell r="AP2262">
            <v>322895</v>
          </cell>
          <cell r="AQ2262">
            <v>6000992</v>
          </cell>
          <cell r="AR2262">
            <v>6</v>
          </cell>
          <cell r="AS2262">
            <v>42731</v>
          </cell>
          <cell r="AT2262" t="str">
            <v>SD Reservado Mantenimiento Periódico IDU Local EJECUCION SITP 2016 -</v>
          </cell>
          <cell r="AU2262">
            <v>0</v>
          </cell>
          <cell r="AV2262" t="str">
            <v>viable</v>
          </cell>
        </row>
        <row r="2263">
          <cell r="AP2263">
            <v>322907</v>
          </cell>
          <cell r="AQ2263">
            <v>6000996</v>
          </cell>
          <cell r="AR2263">
            <v>6</v>
          </cell>
          <cell r="AS2263">
            <v>42313</v>
          </cell>
          <cell r="AT2263" t="str">
            <v>IDU-1804-2013 Terminado Mantenimiento Periódico IDU Arterial  -</v>
          </cell>
          <cell r="AU2263">
            <v>0</v>
          </cell>
          <cell r="AV2263" t="str">
            <v>sc</v>
          </cell>
        </row>
        <row r="2264">
          <cell r="AP2264">
            <v>322919</v>
          </cell>
          <cell r="AQ2264">
            <v>6001000</v>
          </cell>
          <cell r="AR2264">
            <v>6</v>
          </cell>
          <cell r="AS2264">
            <v>42731</v>
          </cell>
          <cell r="AT2264" t="str">
            <v>SD Reservado Mantenimiento Rutinario IDU Local EJECUCION SITP 2016 -</v>
          </cell>
          <cell r="AU2264">
            <v>0</v>
          </cell>
          <cell r="AV2264" t="str">
            <v>viable</v>
          </cell>
        </row>
        <row r="2265">
          <cell r="AP2265">
            <v>322925</v>
          </cell>
          <cell r="AQ2265">
            <v>6001002</v>
          </cell>
          <cell r="AR2265">
            <v>6</v>
          </cell>
          <cell r="AS2265">
            <v>42731</v>
          </cell>
          <cell r="AT2265" t="str">
            <v>SD Reservado Mantenimiento Periódico IDU Circuito Movilidad EJECUCION SITP 2016 -</v>
          </cell>
          <cell r="AU2265">
            <v>0</v>
          </cell>
          <cell r="AV2265" t="str">
            <v>reservado por el IDU</v>
          </cell>
        </row>
        <row r="2266">
          <cell r="AP2266">
            <v>322943</v>
          </cell>
          <cell r="AQ2266">
            <v>6001008</v>
          </cell>
          <cell r="AR2266">
            <v>6</v>
          </cell>
          <cell r="AS2266">
            <v>42731</v>
          </cell>
          <cell r="AT2266" t="str">
            <v>SD Reservado Mantenimiento Rutinario IDU Local EJECUCION SITP 2016 -</v>
          </cell>
          <cell r="AU2266">
            <v>0</v>
          </cell>
          <cell r="AV2266" t="str">
            <v>viable</v>
          </cell>
        </row>
        <row r="2267">
          <cell r="AP2267">
            <v>322955</v>
          </cell>
          <cell r="AQ2267">
            <v>6001012</v>
          </cell>
          <cell r="AR2267">
            <v>6</v>
          </cell>
          <cell r="AS2267">
            <v>42731</v>
          </cell>
          <cell r="AT2267" t="str">
            <v>SD Reservado Mantenimiento Rutinario IDU Local EJECUCION SITP 2016 -</v>
          </cell>
          <cell r="AU2267">
            <v>0</v>
          </cell>
          <cell r="AV2267" t="str">
            <v>viable</v>
          </cell>
        </row>
        <row r="2268">
          <cell r="AP2268">
            <v>322958</v>
          </cell>
          <cell r="AQ2268">
            <v>6001013</v>
          </cell>
          <cell r="AR2268">
            <v>6</v>
          </cell>
          <cell r="AS2268">
            <v>42430</v>
          </cell>
          <cell r="AT2268" t="str">
            <v>COP-70-2013 Terminado Conservacion FDL TUNJUELITO Circuito Movilidad SD -</v>
          </cell>
          <cell r="AU2268">
            <v>0</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v>0</v>
          </cell>
          <cell r="AV2269" t="str">
            <v>sc</v>
          </cell>
        </row>
        <row r="2270">
          <cell r="AP2270">
            <v>322972</v>
          </cell>
          <cell r="AQ2270">
            <v>6001017</v>
          </cell>
          <cell r="AR2270">
            <v>6</v>
          </cell>
          <cell r="AS2270">
            <v>42412</v>
          </cell>
          <cell r="AT2270" t="str">
            <v>IDU-1806-2015 Contratado Mantenimiento Periódico IDU Arterial BRIGADA DE REACCIÓN VIAL -</v>
          </cell>
          <cell r="AU2270">
            <v>0</v>
          </cell>
          <cell r="AV2270" t="str">
            <v>sc</v>
          </cell>
        </row>
        <row r="2271">
          <cell r="AP2271">
            <v>322974</v>
          </cell>
          <cell r="AQ2271">
            <v>6001017</v>
          </cell>
          <cell r="AR2271">
            <v>6</v>
          </cell>
          <cell r="AS2271">
            <v>42412</v>
          </cell>
          <cell r="AT2271" t="str">
            <v>IDU-1806-2015 Contratado Mantenimiento Periódico IDU Arterial BRIGADA DE REACCIÓN VIAL -</v>
          </cell>
          <cell r="AU2271">
            <v>0</v>
          </cell>
          <cell r="AV2271" t="str">
            <v>sc</v>
          </cell>
        </row>
        <row r="2272">
          <cell r="AP2272">
            <v>322976</v>
          </cell>
          <cell r="AQ2272">
            <v>6001017</v>
          </cell>
          <cell r="AR2272">
            <v>6</v>
          </cell>
          <cell r="AS2272">
            <v>42412</v>
          </cell>
          <cell r="AT2272" t="str">
            <v>IDU-1806-2015 Contratado Mantenimiento Periódico IDU Arterial BRIGADA DE REACCIÓN VIAL -</v>
          </cell>
          <cell r="AU2272">
            <v>0</v>
          </cell>
          <cell r="AV2272" t="str">
            <v>sc</v>
          </cell>
        </row>
        <row r="2273">
          <cell r="AP2273">
            <v>322985</v>
          </cell>
          <cell r="AQ2273">
            <v>6001020</v>
          </cell>
          <cell r="AR2273">
            <v>6</v>
          </cell>
          <cell r="AS2273">
            <v>42731</v>
          </cell>
          <cell r="AT2273" t="str">
            <v>SD Reservado Mantenimiento Rutinario IDU Circuito Movilidad EJECUCION SITP 2016 -</v>
          </cell>
          <cell r="AU2273">
            <v>0</v>
          </cell>
          <cell r="AV2273" t="str">
            <v>reservado por el IDU</v>
          </cell>
        </row>
        <row r="2274">
          <cell r="AP2274">
            <v>322994</v>
          </cell>
          <cell r="AQ2274">
            <v>6001023</v>
          </cell>
          <cell r="AR2274">
            <v>6</v>
          </cell>
          <cell r="AS2274">
            <v>42389</v>
          </cell>
          <cell r="AT2274" t="str">
            <v>SD Terminado Acciones de Movilidad UAERMV Local Salvando Vidas -</v>
          </cell>
          <cell r="AU2274">
            <v>0</v>
          </cell>
          <cell r="AV2274" t="str">
            <v>sc</v>
          </cell>
        </row>
        <row r="2275">
          <cell r="AP2275">
            <v>322997</v>
          </cell>
          <cell r="AQ2275">
            <v>6001024</v>
          </cell>
          <cell r="AR2275">
            <v>6</v>
          </cell>
          <cell r="AS2275">
            <v>40799</v>
          </cell>
          <cell r="AT2275" t="str">
            <v>UMV-78-2010 Terminado Rehabilitación UAERMV Local  -</v>
          </cell>
          <cell r="AU2275">
            <v>0</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v>0</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v>0</v>
          </cell>
          <cell r="AV2277" t="str">
            <v>reservado por el IDU</v>
          </cell>
        </row>
        <row r="2278">
          <cell r="AP2278">
            <v>323042</v>
          </cell>
          <cell r="AQ2278">
            <v>6001039</v>
          </cell>
          <cell r="AR2278">
            <v>6</v>
          </cell>
          <cell r="AS2278">
            <v>42593</v>
          </cell>
          <cell r="AT2278" t="str">
            <v>SD Reservado Diagnostico FDL TUNJUELITO Local SD -</v>
          </cell>
          <cell r="AU2278">
            <v>0</v>
          </cell>
          <cell r="AV2278" t="str">
            <v>sc</v>
          </cell>
        </row>
        <row r="2279">
          <cell r="AP2279">
            <v>323069</v>
          </cell>
          <cell r="AQ2279">
            <v>6001049</v>
          </cell>
          <cell r="AR2279">
            <v>6</v>
          </cell>
          <cell r="AS2279">
            <v>42389</v>
          </cell>
          <cell r="AT2279" t="str">
            <v>SD Terminado Acciones de Movilidad UAERMV Local Salvando Vidas -</v>
          </cell>
          <cell r="AU2279">
            <v>0</v>
          </cell>
          <cell r="AV2279" t="str">
            <v>sc</v>
          </cell>
        </row>
        <row r="2280">
          <cell r="AP2280">
            <v>323072</v>
          </cell>
          <cell r="AQ2280">
            <v>6001050</v>
          </cell>
          <cell r="AR2280">
            <v>6</v>
          </cell>
          <cell r="AS2280">
            <v>42412</v>
          </cell>
          <cell r="AT2280" t="str">
            <v>IDU-1806-2015 Contratado Mantenimiento Periódico IDU Arterial BRIGADA DE REACCIÓN VIAL -</v>
          </cell>
          <cell r="AU2280">
            <v>0</v>
          </cell>
          <cell r="AV2280" t="str">
            <v>sc</v>
          </cell>
        </row>
        <row r="2281">
          <cell r="AP2281">
            <v>323074</v>
          </cell>
          <cell r="AQ2281">
            <v>6001050</v>
          </cell>
          <cell r="AR2281">
            <v>6</v>
          </cell>
          <cell r="AS2281">
            <v>42412</v>
          </cell>
          <cell r="AT2281" t="str">
            <v>IDU-1806-2015 Contratado Mantenimiento Periódico IDU Arterial BRIGADA DE REACCIÓN VIAL -</v>
          </cell>
          <cell r="AU2281">
            <v>0</v>
          </cell>
          <cell r="AV2281" t="str">
            <v>sc</v>
          </cell>
        </row>
        <row r="2282">
          <cell r="AP2282">
            <v>323076</v>
          </cell>
          <cell r="AQ2282">
            <v>6001050</v>
          </cell>
          <cell r="AR2282">
            <v>6</v>
          </cell>
          <cell r="AS2282">
            <v>42412</v>
          </cell>
          <cell r="AT2282" t="str">
            <v>IDU-1806-2015 Contratado Mantenimiento Periódico IDU Arterial BRIGADA DE REACCIÓN VIAL -</v>
          </cell>
          <cell r="AU2282">
            <v>0</v>
          </cell>
          <cell r="AV2282" t="str">
            <v>sc</v>
          </cell>
        </row>
        <row r="2283">
          <cell r="AP2283">
            <v>323078</v>
          </cell>
          <cell r="AQ2283">
            <v>6001050</v>
          </cell>
          <cell r="AR2283">
            <v>6</v>
          </cell>
          <cell r="AS2283">
            <v>42412</v>
          </cell>
          <cell r="AT2283" t="str">
            <v>IDU-1806-2015 Contratado Mantenimiento Periódico IDU Arterial BRIGADA DE REACCIÓN VIAL -</v>
          </cell>
          <cell r="AU2283">
            <v>0</v>
          </cell>
          <cell r="AV2283" t="str">
            <v>sc</v>
          </cell>
        </row>
        <row r="2284">
          <cell r="AP2284">
            <v>323099</v>
          </cell>
          <cell r="AQ2284">
            <v>6001057</v>
          </cell>
          <cell r="AR2284">
            <v>6</v>
          </cell>
          <cell r="AS2284">
            <v>42731</v>
          </cell>
          <cell r="AT2284" t="str">
            <v>SD Reservado Mantenimiento Rutinario IDU Circuito Movilidad EJECUCION SITP 2016 -</v>
          </cell>
          <cell r="AU2284">
            <v>0</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v>0</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v>0</v>
          </cell>
          <cell r="AV2286" t="str">
            <v>sc</v>
          </cell>
        </row>
        <row r="2287">
          <cell r="AP2287">
            <v>323146</v>
          </cell>
          <cell r="AQ2287">
            <v>6001073</v>
          </cell>
          <cell r="AR2287">
            <v>6</v>
          </cell>
          <cell r="AS2287">
            <v>42412</v>
          </cell>
          <cell r="AT2287" t="str">
            <v>IDU-1806-2015 Contratado Mantenimiento Periódico IDU Arterial BRIGADA DE REACCIÓN VIAL -</v>
          </cell>
          <cell r="AU2287">
            <v>0</v>
          </cell>
          <cell r="AV2287" t="str">
            <v>sc</v>
          </cell>
        </row>
        <row r="2288">
          <cell r="AP2288">
            <v>323148</v>
          </cell>
          <cell r="AQ2288">
            <v>6001073</v>
          </cell>
          <cell r="AR2288">
            <v>6</v>
          </cell>
          <cell r="AS2288">
            <v>42412</v>
          </cell>
          <cell r="AT2288" t="str">
            <v>IDU-1806-2015 Contratado Mantenimiento Periódico IDU Arterial BRIGADA DE REACCIÓN VIAL -</v>
          </cell>
          <cell r="AU2288">
            <v>0</v>
          </cell>
          <cell r="AV2288" t="str">
            <v>sc</v>
          </cell>
        </row>
        <row r="2289">
          <cell r="AP2289">
            <v>323150</v>
          </cell>
          <cell r="AQ2289">
            <v>6001073</v>
          </cell>
          <cell r="AR2289">
            <v>6</v>
          </cell>
          <cell r="AS2289">
            <v>42412</v>
          </cell>
          <cell r="AT2289" t="str">
            <v>IDU-1806-2015 Contratado Mantenimiento Periódico IDU Arterial BRIGADA DE REACCIÓN VIAL -</v>
          </cell>
          <cell r="AU2289">
            <v>0</v>
          </cell>
          <cell r="AV2289" t="str">
            <v>sc</v>
          </cell>
        </row>
        <row r="2290">
          <cell r="AP2290">
            <v>323198</v>
          </cell>
          <cell r="AQ2290">
            <v>6001087</v>
          </cell>
          <cell r="AR2290">
            <v>6</v>
          </cell>
          <cell r="AS2290">
            <v>42731</v>
          </cell>
          <cell r="AT2290" t="str">
            <v>SD Reservado Mantenimiento Periódico IDU Circuito Movilidad EJECUCION SITP 2016 -</v>
          </cell>
          <cell r="AU2290">
            <v>0</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v>0</v>
          </cell>
          <cell r="AV2291" t="str">
            <v>sc</v>
          </cell>
        </row>
        <row r="2292">
          <cell r="AP2292">
            <v>323212</v>
          </cell>
          <cell r="AQ2292">
            <v>6001091</v>
          </cell>
          <cell r="AR2292">
            <v>6</v>
          </cell>
          <cell r="AS2292">
            <v>42412</v>
          </cell>
          <cell r="AT2292" t="str">
            <v>IDU-1806-2015 Contratado Mantenimiento Periódico IDU Arterial BRIGADA DE REACCIÓN VIAL -</v>
          </cell>
          <cell r="AU2292">
            <v>0</v>
          </cell>
          <cell r="AV2292" t="str">
            <v>sc</v>
          </cell>
        </row>
        <row r="2293">
          <cell r="AP2293">
            <v>323214</v>
          </cell>
          <cell r="AQ2293">
            <v>6001091</v>
          </cell>
          <cell r="AR2293">
            <v>6</v>
          </cell>
          <cell r="AS2293">
            <v>42412</v>
          </cell>
          <cell r="AT2293" t="str">
            <v>IDU-1806-2015 Contratado Mantenimiento Periódico IDU Arterial BRIGADA DE REACCIÓN VIAL -</v>
          </cell>
          <cell r="AU2293">
            <v>0</v>
          </cell>
          <cell r="AV2293" t="str">
            <v>sc</v>
          </cell>
        </row>
        <row r="2294">
          <cell r="AP2294">
            <v>323216</v>
          </cell>
          <cell r="AQ2294">
            <v>6001091</v>
          </cell>
          <cell r="AR2294">
            <v>6</v>
          </cell>
          <cell r="AS2294">
            <v>42412</v>
          </cell>
          <cell r="AT2294" t="str">
            <v>IDU-1806-2015 Contratado Mantenimiento Periódico IDU Arterial BRIGADA DE REACCIÓN VIAL -</v>
          </cell>
          <cell r="AU2294">
            <v>0</v>
          </cell>
          <cell r="AV2294" t="str">
            <v>sc</v>
          </cell>
        </row>
        <row r="2295">
          <cell r="AP2295">
            <v>323249</v>
          </cell>
          <cell r="AQ2295">
            <v>6001102</v>
          </cell>
          <cell r="AR2295">
            <v>6</v>
          </cell>
          <cell r="AS2295">
            <v>42731</v>
          </cell>
          <cell r="AT2295" t="str">
            <v>SD Reservado Mantenimiento Rutinario IDU Circuito Movilidad EJECUCION SITP 2016 -</v>
          </cell>
          <cell r="AU2295">
            <v>0</v>
          </cell>
          <cell r="AV2295" t="str">
            <v>reservado por el idu</v>
          </cell>
        </row>
        <row r="2296">
          <cell r="AP2296">
            <v>323294</v>
          </cell>
          <cell r="AQ2296">
            <v>6001117</v>
          </cell>
          <cell r="AR2296">
            <v>6</v>
          </cell>
          <cell r="AS2296">
            <v>42593</v>
          </cell>
          <cell r="AT2296" t="str">
            <v>SD Reservado Diagnostico FDL TUNJUELITO Circuito Movilidad SD -</v>
          </cell>
          <cell r="AU2296">
            <v>0</v>
          </cell>
          <cell r="AV2296" t="str">
            <v>reservado por el FDL</v>
          </cell>
        </row>
        <row r="2297">
          <cell r="AP2297">
            <v>323303</v>
          </cell>
          <cell r="AQ2297">
            <v>6001120</v>
          </cell>
          <cell r="AR2297">
            <v>6</v>
          </cell>
          <cell r="AS2297">
            <v>40737</v>
          </cell>
          <cell r="AT2297" t="str">
            <v>SD Terminado Mantenimiento Periódico UAERMV Circuito Movilidad  -</v>
          </cell>
          <cell r="AU2297">
            <v>0</v>
          </cell>
          <cell r="AV2297" t="str">
            <v>Implementación Bicicarriles y Ciclorrutas IDU-1862-2014  En Diseño</v>
          </cell>
        </row>
        <row r="2298">
          <cell r="AP2298">
            <v>323312</v>
          </cell>
          <cell r="AQ2298">
            <v>6001123</v>
          </cell>
          <cell r="AR2298">
            <v>6</v>
          </cell>
          <cell r="AS2298">
            <v>42313</v>
          </cell>
          <cell r="AT2298" t="str">
            <v>IDU-1804-2013 Terminado Mantenimiento Periódico IDU Arterial  -</v>
          </cell>
          <cell r="AU2298">
            <v>0</v>
          </cell>
          <cell r="AV2298" t="str">
            <v>Av Congreso Eucaristico</v>
          </cell>
        </row>
        <row r="2299">
          <cell r="AP2299">
            <v>323315</v>
          </cell>
          <cell r="AQ2299">
            <v>6001124</v>
          </cell>
          <cell r="AR2299">
            <v>6</v>
          </cell>
          <cell r="AS2299">
            <v>42593</v>
          </cell>
          <cell r="AT2299" t="str">
            <v>SD Reservado Diagnostico FDL TUNJUELITO Circuito Movilidad SD -</v>
          </cell>
          <cell r="AU2299">
            <v>0</v>
          </cell>
          <cell r="AV2299" t="str">
            <v>reservado por el FDL</v>
          </cell>
        </row>
        <row r="2300">
          <cell r="AP2300">
            <v>323363</v>
          </cell>
          <cell r="AQ2300">
            <v>6001141</v>
          </cell>
          <cell r="AR2300">
            <v>6</v>
          </cell>
          <cell r="AS2300">
            <v>42313</v>
          </cell>
          <cell r="AT2300" t="str">
            <v>IDU-1804-2013 Terminado Mantenimiento Periódico IDU Arterial  -</v>
          </cell>
          <cell r="AU2300">
            <v>0</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v>0</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v>0</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v>0</v>
          </cell>
          <cell r="AV2306" t="str">
            <v>reservado por el FDL</v>
          </cell>
        </row>
        <row r="2307">
          <cell r="AP2307">
            <v>323436</v>
          </cell>
          <cell r="AQ2307">
            <v>6001167</v>
          </cell>
          <cell r="AR2307">
            <v>6</v>
          </cell>
          <cell r="AS2307">
            <v>42593</v>
          </cell>
          <cell r="AT2307" t="str">
            <v>SD Reservado Diagnostico FDL TUNJUELITO Local SD -</v>
          </cell>
          <cell r="AU2307">
            <v>0</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v>0</v>
          </cell>
          <cell r="AV2308" t="str">
            <v>reservado por el FDL</v>
          </cell>
        </row>
        <row r="2309">
          <cell r="AP2309">
            <v>323460</v>
          </cell>
          <cell r="AQ2309">
            <v>6001175</v>
          </cell>
          <cell r="AR2309">
            <v>6</v>
          </cell>
          <cell r="AS2309">
            <v>42313</v>
          </cell>
          <cell r="AT2309" t="str">
            <v>IDU-2053-2015 Terminado Acciones de Movilidad IDU Circuito Movilidad  -</v>
          </cell>
          <cell r="AU2309">
            <v>0</v>
          </cell>
          <cell r="AV2309" t="str">
            <v>Implementación Bicicarriles y Ciclorrutas IDU-2053-2014  En Diseño</v>
          </cell>
        </row>
        <row r="2310">
          <cell r="AP2310">
            <v>323475</v>
          </cell>
          <cell r="AQ2310">
            <v>6001181</v>
          </cell>
          <cell r="AR2310">
            <v>6</v>
          </cell>
          <cell r="AS2310">
            <v>42585</v>
          </cell>
          <cell r="AT2310" t="str">
            <v>COP-145-2014 Terminado Rehabilitación FDL TUNJUELITO Circuito Movilidad SD -</v>
          </cell>
          <cell r="AU2310">
            <v>0</v>
          </cell>
          <cell r="AV2310" t="str">
            <v>reservado por el FDL</v>
          </cell>
        </row>
        <row r="2311">
          <cell r="AP2311">
            <v>323496</v>
          </cell>
          <cell r="AQ2311">
            <v>6001186</v>
          </cell>
          <cell r="AR2311">
            <v>6</v>
          </cell>
          <cell r="AS2311">
            <v>42313</v>
          </cell>
          <cell r="AT2311" t="str">
            <v>IDU-2053-2015 Terminado Acciones de Movilidad IDU Circuito Movilidad  -</v>
          </cell>
          <cell r="AU2311">
            <v>0</v>
          </cell>
          <cell r="AV2311" t="str">
            <v>Implementación Bicicarriles y Ciclorrutas IDU-2053-2014  En Diseño</v>
          </cell>
        </row>
        <row r="2312">
          <cell r="AP2312">
            <v>323511</v>
          </cell>
          <cell r="AQ2312">
            <v>6001191</v>
          </cell>
          <cell r="AR2312">
            <v>6</v>
          </cell>
          <cell r="AS2312">
            <v>42731</v>
          </cell>
          <cell r="AT2312" t="str">
            <v>SD Reservado Mantenimiento Rutinario IDU Circuito Movilidad EJECUCION SITP 2016 -</v>
          </cell>
          <cell r="AU2312">
            <v>0</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v>0</v>
          </cell>
          <cell r="AV2315" t="str">
            <v>Av Congreso Eucaristico</v>
          </cell>
        </row>
        <row r="2316">
          <cell r="AP2316">
            <v>323528</v>
          </cell>
          <cell r="AQ2316">
            <v>6001196</v>
          </cell>
          <cell r="AR2316">
            <v>6</v>
          </cell>
          <cell r="AS2316">
            <v>42313</v>
          </cell>
          <cell r="AT2316" t="str">
            <v>IDU-2053-2015 Terminado Acciones de Movilidad IDU Circuito Movilidad  -</v>
          </cell>
          <cell r="AU2316">
            <v>0</v>
          </cell>
          <cell r="AV2316" t="str">
            <v>Implementación Bicicarriles y Ciclorrutas IDU-2053-2014  En Diseño</v>
          </cell>
        </row>
        <row r="2317">
          <cell r="AP2317">
            <v>323540</v>
          </cell>
          <cell r="AQ2317">
            <v>6001200</v>
          </cell>
          <cell r="AR2317">
            <v>6</v>
          </cell>
          <cell r="AS2317">
            <v>42313</v>
          </cell>
          <cell r="AT2317" t="str">
            <v>IDU-2053-2015 Terminado Acciones de Movilidad IDU Circuito Movilidad  -</v>
          </cell>
          <cell r="AU2317">
            <v>0</v>
          </cell>
          <cell r="AV2317" t="str">
            <v>Implementación Bicicarriles y Ciclorrutas IDU-2053-2014  En Diseño</v>
          </cell>
        </row>
        <row r="2318">
          <cell r="AP2318">
            <v>323546</v>
          </cell>
          <cell r="AQ2318">
            <v>6001202</v>
          </cell>
          <cell r="AR2318">
            <v>6</v>
          </cell>
          <cell r="AS2318">
            <v>42731</v>
          </cell>
          <cell r="AT2318" t="str">
            <v>SD Reservado Mantenimiento Rutinario IDU Circuito Movilidad EJECUCION SITP 2016 -</v>
          </cell>
          <cell r="AU2318">
            <v>0</v>
          </cell>
          <cell r="AV2318" t="str">
            <v>viable</v>
          </cell>
        </row>
        <row r="2319">
          <cell r="AP2319">
            <v>323555</v>
          </cell>
          <cell r="AQ2319">
            <v>6001205</v>
          </cell>
          <cell r="AR2319">
            <v>6</v>
          </cell>
          <cell r="AS2319">
            <v>42731</v>
          </cell>
          <cell r="AT2319" t="str">
            <v>SD Reservado Mantenimiento Rutinario IDU Circuito Movilidad EJECUCION SITP 2016 -</v>
          </cell>
          <cell r="AU2319">
            <v>0</v>
          </cell>
          <cell r="AV2319" t="str">
            <v>viable</v>
          </cell>
        </row>
        <row r="2320">
          <cell r="AP2320">
            <v>323558</v>
          </cell>
          <cell r="AQ2320">
            <v>6001206</v>
          </cell>
          <cell r="AR2320">
            <v>6</v>
          </cell>
          <cell r="AS2320">
            <v>42313</v>
          </cell>
          <cell r="AT2320" t="str">
            <v>IDU-2053-2015 Terminado Acciones de Movilidad IDU Circuito Movilidad  -</v>
          </cell>
          <cell r="AU2320">
            <v>0</v>
          </cell>
          <cell r="AV2320" t="str">
            <v>Implementación Bicicarriles y Ciclorrutas IDU-2053-2014  En Diseño</v>
          </cell>
        </row>
        <row r="2321">
          <cell r="AP2321">
            <v>323576</v>
          </cell>
          <cell r="AQ2321">
            <v>6001210</v>
          </cell>
          <cell r="AR2321">
            <v>6</v>
          </cell>
          <cell r="AS2321">
            <v>42313</v>
          </cell>
          <cell r="AT2321" t="str">
            <v>IDU-2053-2015 Terminado Acciones de Movilidad IDU Circuito Movilidad  -</v>
          </cell>
          <cell r="AU2321">
            <v>0</v>
          </cell>
          <cell r="AV2321" t="str">
            <v>Implementación Bicicarriles y Ciclorrutas IDU-2053-2014  En Diseño</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v>0</v>
          </cell>
          <cell r="AV2324" t="str">
            <v>Implementación Bicicarriles y Ciclorrutas IDU-2053-2014  En Diseño</v>
          </cell>
        </row>
        <row r="2325">
          <cell r="AP2325">
            <v>323596</v>
          </cell>
          <cell r="AQ2325">
            <v>6001216</v>
          </cell>
          <cell r="AR2325">
            <v>6</v>
          </cell>
          <cell r="AS2325">
            <v>42313</v>
          </cell>
          <cell r="AT2325" t="str">
            <v>IDU-2053-2015 Terminado Acciones de Movilidad IDU Circuito Movilidad  -</v>
          </cell>
          <cell r="AU2325">
            <v>0</v>
          </cell>
          <cell r="AV2325" t="str">
            <v>Implementación Bicicarriles y Ciclorrutas IDU-2053-2014  En Diseño</v>
          </cell>
        </row>
        <row r="2326">
          <cell r="AP2326">
            <v>323599</v>
          </cell>
          <cell r="AQ2326">
            <v>6001218</v>
          </cell>
          <cell r="AR2326">
            <v>6</v>
          </cell>
          <cell r="AS2326">
            <v>42313</v>
          </cell>
          <cell r="AT2326" t="str">
            <v>IDU-2053-2015 Terminado Acciones de Movilidad IDU Circuito Movilidad  -</v>
          </cell>
          <cell r="AU2326">
            <v>0</v>
          </cell>
          <cell r="AV2326" t="str">
            <v>Implementación Bicicarriles y Ciclorrutas IDU-2053-2014  En Diseño</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v>0</v>
          </cell>
          <cell r="AV2329" t="str">
            <v>Implementación Bicicarriles y Ciclorrutas IDU-2053-2014  En Diseño</v>
          </cell>
        </row>
        <row r="2330">
          <cell r="AP2330">
            <v>323625</v>
          </cell>
          <cell r="AQ2330">
            <v>6001224</v>
          </cell>
          <cell r="AR2330">
            <v>6</v>
          </cell>
          <cell r="AS2330">
            <v>42313</v>
          </cell>
          <cell r="AT2330" t="str">
            <v>IDU-2053-2015 Terminado Acciones de Movilidad IDU Circuito Movilidad  -</v>
          </cell>
          <cell r="AU2330">
            <v>0</v>
          </cell>
          <cell r="AV2330" t="str">
            <v>Implementación Bicicarriles y Ciclorrutas IDU-2053-2014  En Diseño</v>
          </cell>
        </row>
        <row r="2331">
          <cell r="AP2331">
            <v>323631</v>
          </cell>
          <cell r="AQ2331">
            <v>6001227</v>
          </cell>
          <cell r="AR2331">
            <v>6</v>
          </cell>
          <cell r="AS2331">
            <v>42313</v>
          </cell>
          <cell r="AT2331" t="str">
            <v>IDU-1804-2013 Terminado Mantenimiento Periódico IDU Arterial  -</v>
          </cell>
          <cell r="AU2331">
            <v>0</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v>0</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v>0</v>
          </cell>
          <cell r="AV2334" t="str">
            <v>viable</v>
          </cell>
        </row>
        <row r="2335">
          <cell r="AP2335">
            <v>323657</v>
          </cell>
          <cell r="AQ2335">
            <v>6001238</v>
          </cell>
          <cell r="AR2335">
            <v>6</v>
          </cell>
          <cell r="AS2335">
            <v>42313</v>
          </cell>
          <cell r="AT2335" t="str">
            <v>IDU-2053-2015 Terminado Acciones de Movilidad IDU Circuito Movilidad  -</v>
          </cell>
          <cell r="AU2335">
            <v>0</v>
          </cell>
          <cell r="AV2335" t="str">
            <v>Implementación Bicicarriles y Ciclorrutas IDU-2053-2014  En Diseño</v>
          </cell>
        </row>
        <row r="2336">
          <cell r="AP2336">
            <v>323663</v>
          </cell>
          <cell r="AQ2336">
            <v>6001241</v>
          </cell>
          <cell r="AR2336">
            <v>6</v>
          </cell>
          <cell r="AS2336">
            <v>42731</v>
          </cell>
          <cell r="AT2336" t="str">
            <v>SD Reservado Mantenimiento Periódico IDU Local EJECUCION SITP 2016 -</v>
          </cell>
          <cell r="AU2336">
            <v>0</v>
          </cell>
          <cell r="AV2336" t="str">
            <v>viable</v>
          </cell>
        </row>
        <row r="2337">
          <cell r="AP2337">
            <v>323666</v>
          </cell>
          <cell r="AQ2337">
            <v>6001242</v>
          </cell>
          <cell r="AR2337">
            <v>6</v>
          </cell>
          <cell r="AS2337">
            <v>42731</v>
          </cell>
          <cell r="AT2337" t="str">
            <v>SD Reservado Mantenimiento Rutinario IDU Local EJECUCION SITP 2016 -</v>
          </cell>
          <cell r="AU2337">
            <v>0</v>
          </cell>
          <cell r="AV2337" t="str">
            <v>viable</v>
          </cell>
        </row>
        <row r="2338">
          <cell r="AP2338">
            <v>323683</v>
          </cell>
          <cell r="AQ2338">
            <v>6001247</v>
          </cell>
          <cell r="AR2338">
            <v>6</v>
          </cell>
          <cell r="AS2338">
            <v>42313</v>
          </cell>
          <cell r="AT2338" t="str">
            <v>IDU-2053-2015 Terminado Acciones de Movilidad IDU Circuito Movilidad  -</v>
          </cell>
          <cell r="AU2338">
            <v>0</v>
          </cell>
          <cell r="AV2338" t="str">
            <v>Implementación Bicicarriles y Ciclorrutas IDU-2053-2014  En Diseño</v>
          </cell>
        </row>
        <row r="2339">
          <cell r="AP2339">
            <v>323686</v>
          </cell>
          <cell r="AQ2339">
            <v>6001248</v>
          </cell>
          <cell r="AR2339">
            <v>6</v>
          </cell>
          <cell r="AS2339">
            <v>42313</v>
          </cell>
          <cell r="AT2339" t="str">
            <v>IDU-1804-2013 Terminado Mantenimiento Periódico IDU Arterial  -</v>
          </cell>
          <cell r="AU2339">
            <v>0</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v>0</v>
          </cell>
          <cell r="AV2340" t="str">
            <v>sc</v>
          </cell>
        </row>
        <row r="2341">
          <cell r="AP2341">
            <v>323732</v>
          </cell>
          <cell r="AQ2341">
            <v>6001269</v>
          </cell>
          <cell r="AR2341">
            <v>6</v>
          </cell>
          <cell r="AS2341">
            <v>42313</v>
          </cell>
          <cell r="AT2341" t="str">
            <v>IDU-2053-2015 Terminado Mantenimiento Periódico IDU Local  -</v>
          </cell>
          <cell r="AU2341">
            <v>0</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v>0</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v>0</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v>0</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v>0</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v>0</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v>0</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v>0</v>
          </cell>
          <cell r="AV2348" t="str">
            <v>reservado por el IDU</v>
          </cell>
        </row>
        <row r="2349">
          <cell r="AP2349">
            <v>323919</v>
          </cell>
          <cell r="AQ2349">
            <v>6001331</v>
          </cell>
          <cell r="AR2349">
            <v>6</v>
          </cell>
          <cell r="AS2349">
            <v>42313</v>
          </cell>
          <cell r="AT2349" t="str">
            <v>IDU-1699-2014 Terminado Mantenimiento Periódico IDU Local  -</v>
          </cell>
          <cell r="AU2349">
            <v>0</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v>0</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v>0</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v>0</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v>0</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v>0</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v>0</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v>0</v>
          </cell>
          <cell r="AV2362" t="str">
            <v>sc</v>
          </cell>
        </row>
        <row r="2363">
          <cell r="AP2363">
            <v>324066</v>
          </cell>
          <cell r="AQ2363">
            <v>6001374</v>
          </cell>
          <cell r="AR2363">
            <v>6</v>
          </cell>
          <cell r="AS2363">
            <v>42412</v>
          </cell>
          <cell r="AT2363" t="str">
            <v>IDU-1806-2015 Contratado Mantenimiento Periódico IDU Arterial BRIGADA DE REACCIÓN VIAL -</v>
          </cell>
          <cell r="AU2363">
            <v>0</v>
          </cell>
          <cell r="AV2363" t="str">
            <v>sc</v>
          </cell>
        </row>
        <row r="2364">
          <cell r="AP2364">
            <v>324075</v>
          </cell>
          <cell r="AQ2364">
            <v>6001377</v>
          </cell>
          <cell r="AR2364">
            <v>6</v>
          </cell>
          <cell r="AS2364">
            <v>42731</v>
          </cell>
          <cell r="AT2364" t="str">
            <v>SD Reservado Mantenimiento Rutinario IDU Circuito Movilidad EJECUCION SITP 2016 -</v>
          </cell>
          <cell r="AU2364">
            <v>0</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v>0</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v>0</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v>0</v>
          </cell>
          <cell r="AV2367" t="str">
            <v>reservado por el IDU</v>
          </cell>
        </row>
        <row r="2368">
          <cell r="AP2368">
            <v>324159</v>
          </cell>
          <cell r="AQ2368">
            <v>6001401</v>
          </cell>
          <cell r="AR2368">
            <v>6</v>
          </cell>
          <cell r="AS2368">
            <v>42731</v>
          </cell>
          <cell r="AT2368" t="str">
            <v>SD Reservado Mantenimiento Periódico IDU Local EJECUCION SITP 2016 -</v>
          </cell>
          <cell r="AU2368">
            <v>0</v>
          </cell>
          <cell r="AV2368" t="str">
            <v>reservado por el IDU</v>
          </cell>
        </row>
        <row r="2369">
          <cell r="AP2369">
            <v>324192</v>
          </cell>
          <cell r="AQ2369">
            <v>6001412</v>
          </cell>
          <cell r="AR2369">
            <v>6</v>
          </cell>
          <cell r="AS2369">
            <v>42313</v>
          </cell>
          <cell r="AT2369" t="str">
            <v>IDU-2053-2015 Terminado Mantenimiento Periódico IDU Circuito Movilidad  -</v>
          </cell>
          <cell r="AU2369">
            <v>0</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v>0</v>
          </cell>
          <cell r="AV2370" t="str">
            <v>reservado por el FDL</v>
          </cell>
        </row>
        <row r="2371">
          <cell r="AP2371">
            <v>324255</v>
          </cell>
          <cell r="AQ2371">
            <v>6001429</v>
          </cell>
          <cell r="AR2371">
            <v>6</v>
          </cell>
          <cell r="AS2371">
            <v>42313</v>
          </cell>
          <cell r="AT2371" t="str">
            <v>IDU-2053-2015 Terminado Mantenimiento Periódico IDU Circuito Movilidad  -</v>
          </cell>
          <cell r="AU2371">
            <v>0</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v>0</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v>0</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v>0</v>
          </cell>
          <cell r="AV2374" t="str">
            <v>viable</v>
          </cell>
        </row>
        <row r="2375">
          <cell r="AP2375">
            <v>324393</v>
          </cell>
          <cell r="AQ2375">
            <v>6001471</v>
          </cell>
          <cell r="AR2375">
            <v>6</v>
          </cell>
          <cell r="AS2375">
            <v>42731</v>
          </cell>
          <cell r="AT2375" t="str">
            <v>SD Reservado Mantenimiento Rutinario IDU Circuito Movilidad EJECUCION SITP 2016 -</v>
          </cell>
          <cell r="AU2375">
            <v>0</v>
          </cell>
          <cell r="AV2375" t="str">
            <v>viable</v>
          </cell>
        </row>
        <row r="2376">
          <cell r="AP2376">
            <v>324417</v>
          </cell>
          <cell r="AQ2376">
            <v>6001479</v>
          </cell>
          <cell r="AR2376">
            <v>6</v>
          </cell>
          <cell r="AS2376">
            <v>42392</v>
          </cell>
          <cell r="AT2376" t="str">
            <v>SD Reservado Conservacion FDL TUNJUELITO Circuito Movilidad SD -</v>
          </cell>
          <cell r="AU2376">
            <v>0</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v>0</v>
          </cell>
          <cell r="AV2377" t="str">
            <v>viable</v>
          </cell>
        </row>
        <row r="2378">
          <cell r="AP2378">
            <v>324447</v>
          </cell>
          <cell r="AQ2378">
            <v>6001489</v>
          </cell>
          <cell r="AR2378">
            <v>6</v>
          </cell>
          <cell r="AS2378">
            <v>42392</v>
          </cell>
          <cell r="AT2378" t="str">
            <v>SD Reservado Conservacion FDL TUNJUELITO Circuito Movilidad SD -</v>
          </cell>
          <cell r="AU2378">
            <v>0</v>
          </cell>
          <cell r="AV2378" t="str">
            <v>reservado por el FDL</v>
          </cell>
        </row>
        <row r="2379">
          <cell r="AP2379">
            <v>324453</v>
          </cell>
          <cell r="AQ2379">
            <v>6001491</v>
          </cell>
          <cell r="AR2379">
            <v>6</v>
          </cell>
          <cell r="AS2379">
            <v>42731</v>
          </cell>
          <cell r="AT2379" t="str">
            <v>SD Reservado Mantenimiento Rutinario IDU Local EJECUCION SITP 2016 -</v>
          </cell>
          <cell r="AU2379">
            <v>0</v>
          </cell>
          <cell r="AV2379" t="str">
            <v>reservado por el IDU</v>
          </cell>
        </row>
        <row r="2380">
          <cell r="AP2380">
            <v>324459</v>
          </cell>
          <cell r="AQ2380">
            <v>6001493</v>
          </cell>
          <cell r="AR2380">
            <v>6</v>
          </cell>
          <cell r="AS2380">
            <v>42731</v>
          </cell>
          <cell r="AT2380" t="str">
            <v>SD Reservado Mantenimiento Rutinario IDU Local EJECUCION SITP 2016 -</v>
          </cell>
          <cell r="AU2380">
            <v>0</v>
          </cell>
          <cell r="AV2380" t="str">
            <v>viable</v>
          </cell>
        </row>
        <row r="2381">
          <cell r="AP2381">
            <v>324482</v>
          </cell>
          <cell r="AQ2381">
            <v>6001500</v>
          </cell>
          <cell r="AR2381">
            <v>6</v>
          </cell>
          <cell r="AS2381">
            <v>42731</v>
          </cell>
          <cell r="AT2381" t="str">
            <v>SD Reservado Mantenimiento Periódico IDU Circuito Movilidad EJECUCION SITP 2016 -</v>
          </cell>
          <cell r="AU2381">
            <v>0</v>
          </cell>
          <cell r="AV2381" t="str">
            <v>reservado por el IDU</v>
          </cell>
        </row>
        <row r="2382">
          <cell r="AP2382">
            <v>324509</v>
          </cell>
          <cell r="AQ2382">
            <v>6001509</v>
          </cell>
          <cell r="AR2382">
            <v>6</v>
          </cell>
          <cell r="AS2382">
            <v>42731</v>
          </cell>
          <cell r="AT2382" t="str">
            <v>SD Reservado Mantenimiento Rutinario IDU Local EJECUCION SITP 2016 -</v>
          </cell>
          <cell r="AU2382">
            <v>0</v>
          </cell>
          <cell r="AV2382" t="str">
            <v>reservado por el IDU</v>
          </cell>
        </row>
        <row r="2383">
          <cell r="AP2383">
            <v>324521</v>
          </cell>
          <cell r="AQ2383">
            <v>6001513</v>
          </cell>
          <cell r="AR2383">
            <v>6</v>
          </cell>
          <cell r="AS2383">
            <v>42731</v>
          </cell>
          <cell r="AT2383" t="str">
            <v>SD Reservado Mantenimiento Rutinario IDU Local EJECUCION SITP 2016 -</v>
          </cell>
          <cell r="AU2383">
            <v>0</v>
          </cell>
          <cell r="AV2383" t="str">
            <v>viable</v>
          </cell>
        </row>
        <row r="2384">
          <cell r="AP2384">
            <v>324557</v>
          </cell>
          <cell r="AQ2384">
            <v>6001525</v>
          </cell>
          <cell r="AR2384">
            <v>6</v>
          </cell>
          <cell r="AS2384">
            <v>42731</v>
          </cell>
          <cell r="AT2384" t="str">
            <v>SD Reservado Mantenimiento Rutinario IDU Local EJECUCION SITP 2016 -</v>
          </cell>
          <cell r="AU2384">
            <v>0</v>
          </cell>
          <cell r="AV2384" t="str">
            <v>reservado por el IDU</v>
          </cell>
        </row>
        <row r="2385">
          <cell r="AP2385">
            <v>324617</v>
          </cell>
          <cell r="AQ2385">
            <v>6001544</v>
          </cell>
          <cell r="AR2385">
            <v>6</v>
          </cell>
          <cell r="AS2385">
            <v>42731</v>
          </cell>
          <cell r="AT2385" t="str">
            <v>SD Reservado Mantenimiento Rutinario IDU Local EJECUCION SITP 2016 -</v>
          </cell>
          <cell r="AU2385">
            <v>0</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v>0</v>
          </cell>
          <cell r="AV2386" t="str">
            <v>reservado por el IDU</v>
          </cell>
        </row>
        <row r="2387">
          <cell r="AP2387">
            <v>324656</v>
          </cell>
          <cell r="AQ2387">
            <v>6001557</v>
          </cell>
          <cell r="AR2387">
            <v>6</v>
          </cell>
          <cell r="AS2387">
            <v>42731</v>
          </cell>
          <cell r="AT2387" t="str">
            <v>SD Reservado Mantenimiento Rutinario IDU Local EJECUCION SITP 2016 -</v>
          </cell>
          <cell r="AU2387">
            <v>0</v>
          </cell>
          <cell r="AV2387" t="str">
            <v>viable</v>
          </cell>
        </row>
        <row r="2388">
          <cell r="AP2388">
            <v>324674</v>
          </cell>
          <cell r="AQ2388">
            <v>6001563</v>
          </cell>
          <cell r="AR2388">
            <v>6</v>
          </cell>
          <cell r="AS2388">
            <v>42731</v>
          </cell>
          <cell r="AT2388" t="str">
            <v>SD Reservado Mantenimiento Rutinario IDU Local EJECUCION SITP 2016 -</v>
          </cell>
          <cell r="AU2388">
            <v>0</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v>0</v>
          </cell>
          <cell r="AV2389" t="str">
            <v>reservado por el IDU</v>
          </cell>
        </row>
        <row r="2390">
          <cell r="AP2390">
            <v>324724</v>
          </cell>
          <cell r="AQ2390">
            <v>6001579</v>
          </cell>
          <cell r="AR2390">
            <v>6</v>
          </cell>
          <cell r="AS2390">
            <v>42731</v>
          </cell>
          <cell r="AT2390" t="str">
            <v>SD Reservado Mantenimiento Rutinario IDU Local EJECUCION SITP 2016 -</v>
          </cell>
          <cell r="AU2390">
            <v>0</v>
          </cell>
          <cell r="AV2390" t="str">
            <v>viable</v>
          </cell>
        </row>
        <row r="2391">
          <cell r="AP2391">
            <v>324824</v>
          </cell>
          <cell r="AQ2391">
            <v>6001611</v>
          </cell>
          <cell r="AR2391">
            <v>6</v>
          </cell>
          <cell r="AS2391">
            <v>42731</v>
          </cell>
          <cell r="AT2391" t="str">
            <v>SD Reservado Mantenimiento Rutinario IDU Local EJECUCION SITP 2016 -</v>
          </cell>
          <cell r="AU2391">
            <v>0</v>
          </cell>
          <cell r="AV2391" t="str">
            <v>viable</v>
          </cell>
        </row>
        <row r="2392">
          <cell r="AP2392">
            <v>324842</v>
          </cell>
          <cell r="AQ2392">
            <v>6001617</v>
          </cell>
          <cell r="AR2392">
            <v>6</v>
          </cell>
          <cell r="AS2392">
            <v>42731</v>
          </cell>
          <cell r="AT2392" t="str">
            <v>SD Reservado Mantenimiento Rutinario IDU Local EJECUCION SITP 2016 -</v>
          </cell>
          <cell r="AU2392">
            <v>0</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v>0</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v>0</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v>0</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v>0</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v>0</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v>0</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v>0</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v>0</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v>0</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v>0</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v>0</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v>0</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v>0</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v>0</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v>0</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v>0</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v>0</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v>0</v>
          </cell>
          <cell r="AV2410" t="str">
            <v>reservado por el IDU</v>
          </cell>
        </row>
        <row r="2411">
          <cell r="AP2411">
            <v>325235</v>
          </cell>
          <cell r="AQ2411">
            <v>6001753</v>
          </cell>
          <cell r="AR2411">
            <v>6</v>
          </cell>
          <cell r="AS2411">
            <v>40799</v>
          </cell>
          <cell r="AT2411" t="str">
            <v>UMV-78-2010 Terminado Rehabilitación UAERMV Circuito Movilidad  -</v>
          </cell>
          <cell r="AU2411">
            <v>0</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v>0</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v>0</v>
          </cell>
          <cell r="AV2413" t="str">
            <v>reservado por el IDU</v>
          </cell>
        </row>
        <row r="2414">
          <cell r="AP2414">
            <v>325288</v>
          </cell>
          <cell r="AQ2414">
            <v>6001781</v>
          </cell>
          <cell r="AR2414">
            <v>6</v>
          </cell>
          <cell r="AS2414">
            <v>40799</v>
          </cell>
          <cell r="AT2414" t="str">
            <v>UMV-188-2009 Terminado Rehabilitación UAERMV Circuito Movilidad  -</v>
          </cell>
          <cell r="AU2414">
            <v>0</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v>0</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v>0</v>
          </cell>
          <cell r="AV2416" t="str">
            <v>reservado por el IDU</v>
          </cell>
        </row>
        <row r="2417">
          <cell r="AP2417">
            <v>325472</v>
          </cell>
          <cell r="AQ2417">
            <v>6001849</v>
          </cell>
          <cell r="AR2417">
            <v>6</v>
          </cell>
          <cell r="AS2417">
            <v>42585</v>
          </cell>
          <cell r="AT2417" t="str">
            <v>COP-145-2014 Terminado Rehabilitación FDL TUNJUELITO Local SD -</v>
          </cell>
          <cell r="AU2417">
            <v>0</v>
          </cell>
          <cell r="AV2417" t="str">
            <v>reservado por el FDL</v>
          </cell>
        </row>
        <row r="2418">
          <cell r="AP2418">
            <v>325491</v>
          </cell>
          <cell r="AQ2418">
            <v>6001854</v>
          </cell>
          <cell r="AR2418">
            <v>6</v>
          </cell>
          <cell r="AS2418">
            <v>42313</v>
          </cell>
          <cell r="AT2418" t="str">
            <v>IDU-2053-2015 Terminado Acciones de Movilidad IDU Circuito Movilidad  -</v>
          </cell>
          <cell r="AU2418">
            <v>0</v>
          </cell>
          <cell r="AV2418" t="str">
            <v>Implementación Bicicarriles y Ciclorrutas IDU-2053-2014  En Diseño</v>
          </cell>
        </row>
        <row r="2419">
          <cell r="AP2419">
            <v>325503</v>
          </cell>
          <cell r="AQ2419">
            <v>6001858</v>
          </cell>
          <cell r="AR2419">
            <v>6</v>
          </cell>
          <cell r="AS2419">
            <v>42412</v>
          </cell>
          <cell r="AT2419" t="str">
            <v>IDU-1806-2015 Contratado Mantenimiento Periódico IDU Arterial BRIGADA DE REACCIÓN VIAL -</v>
          </cell>
          <cell r="AU2419">
            <v>0</v>
          </cell>
          <cell r="AV2419" t="str">
            <v>sc</v>
          </cell>
        </row>
        <row r="2420">
          <cell r="AP2420">
            <v>325505</v>
          </cell>
          <cell r="AQ2420">
            <v>6001858</v>
          </cell>
          <cell r="AR2420">
            <v>6</v>
          </cell>
          <cell r="AS2420">
            <v>42412</v>
          </cell>
          <cell r="AT2420" t="str">
            <v>IDU-1806-2015 Contratado Mantenimiento Periódico IDU Arterial BRIGADA DE REACCIÓN VIAL -</v>
          </cell>
          <cell r="AU2420">
            <v>0</v>
          </cell>
          <cell r="AV2420" t="str">
            <v>sc</v>
          </cell>
        </row>
        <row r="2421">
          <cell r="AP2421">
            <v>325514</v>
          </cell>
          <cell r="AQ2421">
            <v>6001862</v>
          </cell>
          <cell r="AR2421">
            <v>6</v>
          </cell>
          <cell r="AS2421">
            <v>42412</v>
          </cell>
          <cell r="AT2421" t="str">
            <v>IDU-1806-2015 Contratado Mantenimiento Periódico IDU Arterial BRIGADA DE REACCIÓN VIAL -</v>
          </cell>
          <cell r="AU2421">
            <v>0</v>
          </cell>
          <cell r="AV2421" t="str">
            <v>sc</v>
          </cell>
        </row>
        <row r="2422">
          <cell r="AP2422">
            <v>325516</v>
          </cell>
          <cell r="AQ2422">
            <v>6001862</v>
          </cell>
          <cell r="AR2422">
            <v>6</v>
          </cell>
          <cell r="AS2422">
            <v>42412</v>
          </cell>
          <cell r="AT2422" t="str">
            <v>IDU-1806-2015 Contratado Mantenimiento Periódico IDU Arterial BRIGADA DE REACCIÓN VIAL -</v>
          </cell>
          <cell r="AU2422">
            <v>0</v>
          </cell>
          <cell r="AV2422" t="str">
            <v>sc</v>
          </cell>
        </row>
        <row r="2423">
          <cell r="AP2423">
            <v>325534</v>
          </cell>
          <cell r="AQ2423">
            <v>50008015</v>
          </cell>
          <cell r="AR2423">
            <v>6</v>
          </cell>
          <cell r="AS2423">
            <v>42585</v>
          </cell>
          <cell r="AT2423" t="str">
            <v>COP-145-2014 Terminado Rehabilitación FDL TUNJUELITO Circuito Movilidad SD -</v>
          </cell>
          <cell r="AU2423">
            <v>0</v>
          </cell>
          <cell r="AV2423" t="str">
            <v>reservado por el FDL</v>
          </cell>
        </row>
        <row r="2424">
          <cell r="AP2424">
            <v>325711</v>
          </cell>
          <cell r="AQ2424">
            <v>6001928</v>
          </cell>
          <cell r="AR2424">
            <v>6</v>
          </cell>
          <cell r="AS2424">
            <v>42389</v>
          </cell>
          <cell r="AT2424" t="str">
            <v>SD Terminado Acciones de Movilidad UAERMV Local Salvando Vidas -</v>
          </cell>
          <cell r="AU2424">
            <v>0</v>
          </cell>
          <cell r="AV2424" t="str">
            <v>sc</v>
          </cell>
        </row>
        <row r="2425">
          <cell r="AP2425">
            <v>325720</v>
          </cell>
          <cell r="AQ2425">
            <v>50008024</v>
          </cell>
          <cell r="AR2425">
            <v>6</v>
          </cell>
          <cell r="AS2425">
            <v>42313</v>
          </cell>
          <cell r="AT2425" t="str">
            <v>IDU-1804-2013 Terminado Mantenimiento Periódico IDU Arterial  -</v>
          </cell>
          <cell r="AU2425">
            <v>0</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v>0</v>
          </cell>
          <cell r="AV2427" t="str">
            <v>sc</v>
          </cell>
        </row>
        <row r="2428">
          <cell r="AP2428">
            <v>502988</v>
          </cell>
          <cell r="AQ2428">
            <v>6001960</v>
          </cell>
          <cell r="AR2428">
            <v>6</v>
          </cell>
          <cell r="AS2428">
            <v>42313</v>
          </cell>
          <cell r="AT2428" t="str">
            <v>IDU-1804-2013 Terminado Mantenimiento Periódico IDU Arterial  -</v>
          </cell>
          <cell r="AU2428">
            <v>0</v>
          </cell>
          <cell r="AV2428" t="str">
            <v>sc</v>
          </cell>
        </row>
        <row r="2429">
          <cell r="AP2429">
            <v>502993</v>
          </cell>
          <cell r="AQ2429">
            <v>6001961</v>
          </cell>
          <cell r="AR2429">
            <v>6</v>
          </cell>
          <cell r="AS2429">
            <v>42313</v>
          </cell>
          <cell r="AT2429" t="str">
            <v>IDU-1804-2013 Terminado Mantenimiento Periódico IDU Arterial  -</v>
          </cell>
          <cell r="AU2429">
            <v>0</v>
          </cell>
          <cell r="AV2429" t="str">
            <v>sc</v>
          </cell>
        </row>
        <row r="2430">
          <cell r="AP2430">
            <v>502995</v>
          </cell>
          <cell r="AQ2430">
            <v>6001961</v>
          </cell>
          <cell r="AR2430">
            <v>6</v>
          </cell>
          <cell r="AS2430">
            <v>42313</v>
          </cell>
          <cell r="AT2430" t="str">
            <v>IDU-1804-2013 Terminado Mantenimiento Periódico IDU Arterial  -</v>
          </cell>
          <cell r="AU2430">
            <v>0</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v>0</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v>0</v>
          </cell>
          <cell r="AV2568" t="str">
            <v>sc</v>
          </cell>
        </row>
        <row r="2569">
          <cell r="AP2569">
            <v>145547</v>
          </cell>
          <cell r="AQ2569">
            <v>8005087</v>
          </cell>
          <cell r="AR2569">
            <v>8</v>
          </cell>
          <cell r="AS2569">
            <v>41563</v>
          </cell>
          <cell r="AT2569" t="str">
            <v>SD Terminado Mantenimiento Periódico UAERMV Circuito Movilidad  -</v>
          </cell>
          <cell r="AU2569">
            <v>0</v>
          </cell>
          <cell r="AV2569" t="str">
            <v>sc</v>
          </cell>
        </row>
        <row r="2570">
          <cell r="AP2570">
            <v>145551</v>
          </cell>
          <cell r="AQ2570">
            <v>8005339</v>
          </cell>
          <cell r="AR2570">
            <v>8</v>
          </cell>
          <cell r="AS2570">
            <v>42313</v>
          </cell>
          <cell r="AT2570" t="str">
            <v>IDU-067-2012 Terminado Acciones de Movilidad IDU Circuito Movilidad  -</v>
          </cell>
          <cell r="AU2570">
            <v>0</v>
          </cell>
          <cell r="AV2570" t="str">
            <v>sc</v>
          </cell>
        </row>
        <row r="2571">
          <cell r="AP2571">
            <v>145552</v>
          </cell>
          <cell r="AQ2571">
            <v>8005362</v>
          </cell>
          <cell r="AR2571">
            <v>8</v>
          </cell>
          <cell r="AS2571">
            <v>42313</v>
          </cell>
          <cell r="AT2571" t="str">
            <v>IDU-067-2012 Terminado Acciones de Movilidad IDU Circuito Movilidad  -</v>
          </cell>
          <cell r="AU2571">
            <v>0</v>
          </cell>
          <cell r="AV2571" t="str">
            <v>sc</v>
          </cell>
        </row>
        <row r="2572">
          <cell r="AP2572">
            <v>145553</v>
          </cell>
          <cell r="AQ2572">
            <v>8005405</v>
          </cell>
          <cell r="AR2572">
            <v>8</v>
          </cell>
          <cell r="AS2572">
            <v>42313</v>
          </cell>
          <cell r="AT2572" t="str">
            <v>IDU-067-2012 Terminado Acciones de Movilidad IDU Circuito Movilidad  -</v>
          </cell>
          <cell r="AU2572">
            <v>0</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v>0</v>
          </cell>
          <cell r="AV2576" t="str">
            <v>VIABLE</v>
          </cell>
        </row>
        <row r="2577">
          <cell r="AP2577">
            <v>145775</v>
          </cell>
          <cell r="AQ2577">
            <v>8005415</v>
          </cell>
          <cell r="AR2577">
            <v>8</v>
          </cell>
          <cell r="AS2577">
            <v>42313</v>
          </cell>
          <cell r="AT2577" t="str">
            <v>IDU-067-2012 Terminado Acciones de Movilidad IDU Circuito Movilidad  -</v>
          </cell>
          <cell r="AU2577">
            <v>0</v>
          </cell>
          <cell r="AV2577" t="str">
            <v>sc</v>
          </cell>
        </row>
        <row r="2578">
          <cell r="AP2578">
            <v>145798</v>
          </cell>
          <cell r="AQ2578">
            <v>8005663</v>
          </cell>
          <cell r="AR2578">
            <v>8</v>
          </cell>
          <cell r="AS2578">
            <v>42313</v>
          </cell>
          <cell r="AT2578" t="str">
            <v>IDU-067-2012 Terminado Acciones de Movilidad IDU Circuito Movilidad  -</v>
          </cell>
          <cell r="AU2578">
            <v>0</v>
          </cell>
          <cell r="AV2578" t="str">
            <v>VIABLE</v>
          </cell>
        </row>
        <row r="2579">
          <cell r="AP2579">
            <v>145865</v>
          </cell>
          <cell r="AQ2579">
            <v>8004919</v>
          </cell>
          <cell r="AR2579">
            <v>8</v>
          </cell>
          <cell r="AS2579">
            <v>42361</v>
          </cell>
          <cell r="AT2579" t="str">
            <v>CONV-123-2013 Terminado Mantenimiento Periódico UAERMV Circuito Movilidad  -</v>
          </cell>
          <cell r="AU2579">
            <v>0</v>
          </cell>
          <cell r="AV2579" t="str">
            <v>sc</v>
          </cell>
        </row>
        <row r="2580">
          <cell r="AP2580">
            <v>145866</v>
          </cell>
          <cell r="AQ2580">
            <v>8004919</v>
          </cell>
          <cell r="AR2580">
            <v>8</v>
          </cell>
          <cell r="AS2580">
            <v>42361</v>
          </cell>
          <cell r="AT2580" t="str">
            <v>CONV-123-2013 Terminado Mantenimiento Periódico UAERMV Circuito Movilidad  -</v>
          </cell>
          <cell r="AU2580">
            <v>0</v>
          </cell>
          <cell r="AV2580" t="str">
            <v>sc</v>
          </cell>
        </row>
        <row r="2581">
          <cell r="AP2581">
            <v>145867</v>
          </cell>
          <cell r="AQ2581">
            <v>8004881</v>
          </cell>
          <cell r="AR2581">
            <v>8</v>
          </cell>
          <cell r="AS2581">
            <v>42361</v>
          </cell>
          <cell r="AT2581" t="str">
            <v>CONV-123-2013 Terminado Mantenimiento Periódico UAERMV Circuito Movilidad  -</v>
          </cell>
          <cell r="AU2581">
            <v>0</v>
          </cell>
          <cell r="AV2581" t="str">
            <v>sc</v>
          </cell>
        </row>
        <row r="2582">
          <cell r="AP2582">
            <v>145868</v>
          </cell>
          <cell r="AQ2582">
            <v>8004881</v>
          </cell>
          <cell r="AR2582">
            <v>8</v>
          </cell>
          <cell r="AS2582">
            <v>42361</v>
          </cell>
          <cell r="AT2582" t="str">
            <v>CONV-123-2013 Terminado Mantenimiento Periódico UAERMV Circuito Movilidad  -</v>
          </cell>
          <cell r="AU2582">
            <v>0</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v>0</v>
          </cell>
          <cell r="AV2583" t="str">
            <v>sc</v>
          </cell>
        </row>
        <row r="2584">
          <cell r="AP2584">
            <v>145893</v>
          </cell>
          <cell r="AQ2584">
            <v>8005498</v>
          </cell>
          <cell r="AR2584">
            <v>8</v>
          </cell>
          <cell r="AS2584">
            <v>42313</v>
          </cell>
          <cell r="AT2584" t="str">
            <v>IDU-067-2012 Terminado Acciones de Movilidad IDU Intermedia  -</v>
          </cell>
          <cell r="AU2584">
            <v>0</v>
          </cell>
          <cell r="AV2584" t="str">
            <v>sc</v>
          </cell>
        </row>
        <row r="2585">
          <cell r="AP2585">
            <v>145894</v>
          </cell>
          <cell r="AQ2585">
            <v>8005837</v>
          </cell>
          <cell r="AR2585">
            <v>8</v>
          </cell>
          <cell r="AS2585">
            <v>42313</v>
          </cell>
          <cell r="AT2585" t="str">
            <v>IDU-067-2012 Terminado Acciones de Movilidad IDU Circuito Movilidad  -</v>
          </cell>
          <cell r="AU2585">
            <v>0</v>
          </cell>
          <cell r="AV2585" t="str">
            <v>sc</v>
          </cell>
        </row>
        <row r="2586">
          <cell r="AP2586">
            <v>145924</v>
          </cell>
          <cell r="AQ2586">
            <v>8006418</v>
          </cell>
          <cell r="AR2586">
            <v>8</v>
          </cell>
          <cell r="AS2586">
            <v>42313</v>
          </cell>
          <cell r="AT2586" t="str">
            <v>IDU-067-2012 Terminado Acciones de Movilidad IDU Circuito Movilidad  -</v>
          </cell>
          <cell r="AU2586">
            <v>0</v>
          </cell>
          <cell r="AV2586" t="str">
            <v>VIABLE</v>
          </cell>
        </row>
        <row r="2587">
          <cell r="AP2587">
            <v>145925</v>
          </cell>
          <cell r="AQ2587">
            <v>8006263</v>
          </cell>
          <cell r="AR2587">
            <v>8</v>
          </cell>
          <cell r="AS2587">
            <v>42313</v>
          </cell>
          <cell r="AT2587" t="str">
            <v>IDU-067-2012 Terminado Acciones de Movilidad IDU Circuito Movilidad  -</v>
          </cell>
          <cell r="AU2587">
            <v>0</v>
          </cell>
          <cell r="AV2587" t="str">
            <v>VIABLE</v>
          </cell>
        </row>
        <row r="2588">
          <cell r="AP2588">
            <v>145927</v>
          </cell>
          <cell r="AQ2588">
            <v>8006169</v>
          </cell>
          <cell r="AR2588">
            <v>8</v>
          </cell>
          <cell r="AS2588">
            <v>42313</v>
          </cell>
          <cell r="AT2588" t="str">
            <v>IDU-067-2012 Terminado Acciones de Movilidad IDU Circuito Movilidad  -</v>
          </cell>
          <cell r="AU2588">
            <v>0</v>
          </cell>
          <cell r="AV2588" t="str">
            <v>VIABLE</v>
          </cell>
        </row>
        <row r="2589">
          <cell r="AP2589">
            <v>145929</v>
          </cell>
          <cell r="AQ2589">
            <v>8006025</v>
          </cell>
          <cell r="AR2589">
            <v>8</v>
          </cell>
          <cell r="AS2589">
            <v>42313</v>
          </cell>
          <cell r="AT2589" t="str">
            <v>IDU-067-2012 Terminado Acciones de Movilidad IDU Circuito Movilidad  -</v>
          </cell>
          <cell r="AU2589">
            <v>0</v>
          </cell>
          <cell r="AV2589" t="str">
            <v>VIABLE</v>
          </cell>
        </row>
        <row r="2590">
          <cell r="AP2590">
            <v>145932</v>
          </cell>
          <cell r="AQ2590">
            <v>8005972</v>
          </cell>
          <cell r="AR2590">
            <v>8</v>
          </cell>
          <cell r="AS2590">
            <v>42313</v>
          </cell>
          <cell r="AT2590" t="str">
            <v>IDU-067-2012 Terminado Acciones de Movilidad IDU Circuito Movilidad  -</v>
          </cell>
          <cell r="AU2590">
            <v>0</v>
          </cell>
          <cell r="AV2590" t="str">
            <v>VIABLE</v>
          </cell>
        </row>
        <row r="2591">
          <cell r="AP2591">
            <v>145933</v>
          </cell>
          <cell r="AQ2591">
            <v>8005895</v>
          </cell>
          <cell r="AR2591">
            <v>8</v>
          </cell>
          <cell r="AS2591">
            <v>42313</v>
          </cell>
          <cell r="AT2591" t="str">
            <v>IDU-067-2012 Terminado Acciones de Movilidad IDU Circuito Movilidad  -</v>
          </cell>
          <cell r="AU2591">
            <v>0</v>
          </cell>
          <cell r="AV2591" t="str">
            <v>VIABLE</v>
          </cell>
        </row>
        <row r="2592">
          <cell r="AP2592">
            <v>145987</v>
          </cell>
          <cell r="AQ2592">
            <v>8006710</v>
          </cell>
          <cell r="AR2592">
            <v>8</v>
          </cell>
          <cell r="AS2592">
            <v>42313</v>
          </cell>
          <cell r="AT2592" t="str">
            <v>IDU-067-2012 Terminado Acciones de Movilidad IDU Circuito Movilidad  -</v>
          </cell>
          <cell r="AU2592">
            <v>0</v>
          </cell>
          <cell r="AV2592" t="str">
            <v>VIABLE</v>
          </cell>
        </row>
        <row r="2593">
          <cell r="AP2593">
            <v>145990</v>
          </cell>
          <cell r="AQ2593">
            <v>8006520</v>
          </cell>
          <cell r="AR2593">
            <v>8</v>
          </cell>
          <cell r="AS2593">
            <v>42313</v>
          </cell>
          <cell r="AT2593" t="str">
            <v>IDU-067-2012 Terminado Acciones de Movilidad IDU Circuito Movilidad  -</v>
          </cell>
          <cell r="AU2593">
            <v>0</v>
          </cell>
          <cell r="AV2593" t="str">
            <v>sc</v>
          </cell>
        </row>
        <row r="2594">
          <cell r="AP2594">
            <v>145996</v>
          </cell>
          <cell r="AQ2594">
            <v>8006270</v>
          </cell>
          <cell r="AR2594">
            <v>8</v>
          </cell>
          <cell r="AS2594">
            <v>42313</v>
          </cell>
          <cell r="AT2594" t="str">
            <v>IDU-73-2008 Terminado Rehabilitación IDU Circuito Movilidad  -</v>
          </cell>
          <cell r="AU2594">
            <v>0</v>
          </cell>
          <cell r="AV2594" t="str">
            <v>sc</v>
          </cell>
        </row>
        <row r="2595">
          <cell r="AP2595">
            <v>145997</v>
          </cell>
          <cell r="AQ2595">
            <v>8006431</v>
          </cell>
          <cell r="AR2595">
            <v>8</v>
          </cell>
          <cell r="AS2595">
            <v>42313</v>
          </cell>
          <cell r="AT2595" t="str">
            <v>IDU-73-2008 Terminado Rehabilitación IDU Circuito Movilidad  -</v>
          </cell>
          <cell r="AU2595">
            <v>0</v>
          </cell>
          <cell r="AV2595" t="str">
            <v>sc</v>
          </cell>
        </row>
        <row r="2596">
          <cell r="AP2596">
            <v>145998</v>
          </cell>
          <cell r="AQ2596">
            <v>8006475</v>
          </cell>
          <cell r="AR2596">
            <v>8</v>
          </cell>
          <cell r="AS2596">
            <v>42313</v>
          </cell>
          <cell r="AT2596" t="str">
            <v>IDU-73-2008 Terminado Rehabilitación IDU Circuito Movilidad  -</v>
          </cell>
          <cell r="AU2596">
            <v>0</v>
          </cell>
          <cell r="AV2596" t="str">
            <v>sc</v>
          </cell>
        </row>
        <row r="2597">
          <cell r="AP2597">
            <v>145999</v>
          </cell>
          <cell r="AQ2597">
            <v>8006590</v>
          </cell>
          <cell r="AR2597">
            <v>8</v>
          </cell>
          <cell r="AS2597">
            <v>42313</v>
          </cell>
          <cell r="AT2597" t="str">
            <v>IDU-73-2008 Terminado Rehabilitación IDU Circuito Movilidad  -</v>
          </cell>
          <cell r="AU2597">
            <v>0</v>
          </cell>
          <cell r="AV2597" t="str">
            <v>sc</v>
          </cell>
        </row>
        <row r="2598">
          <cell r="AP2598">
            <v>146000</v>
          </cell>
          <cell r="AQ2598">
            <v>8006626</v>
          </cell>
          <cell r="AR2598">
            <v>8</v>
          </cell>
          <cell r="AS2598">
            <v>42313</v>
          </cell>
          <cell r="AT2598" t="str">
            <v>IDU-73-2008 Terminado Rehabilitación IDU Circuito Movilidad  -</v>
          </cell>
          <cell r="AU2598">
            <v>0</v>
          </cell>
          <cell r="AV2598" t="str">
            <v>sc</v>
          </cell>
        </row>
        <row r="2599">
          <cell r="AP2599">
            <v>146074</v>
          </cell>
          <cell r="AQ2599">
            <v>8006513</v>
          </cell>
          <cell r="AR2599">
            <v>8</v>
          </cell>
          <cell r="AS2599">
            <v>41298</v>
          </cell>
          <cell r="AT2599" t="str">
            <v>SD Terminado Mantenimiento Periódico UAERMV Arterial  -</v>
          </cell>
          <cell r="AU2599">
            <v>0</v>
          </cell>
          <cell r="AV2599" t="str">
            <v>sc</v>
          </cell>
        </row>
        <row r="2600">
          <cell r="AP2600">
            <v>146108</v>
          </cell>
          <cell r="AQ2600">
            <v>8007333</v>
          </cell>
          <cell r="AR2600">
            <v>8</v>
          </cell>
          <cell r="AS2600">
            <v>42768</v>
          </cell>
          <cell r="AT2600" t="str">
            <v>SD Reservado Acciones de Movilidad UAERMV Circuito Movilidad Salvando Vidas -</v>
          </cell>
          <cell r="AU2600">
            <v>0</v>
          </cell>
          <cell r="AV2600" t="str">
            <v>sc</v>
          </cell>
        </row>
        <row r="2601">
          <cell r="AP2601">
            <v>146109</v>
          </cell>
          <cell r="AQ2601">
            <v>8007206</v>
          </cell>
          <cell r="AR2601">
            <v>8</v>
          </cell>
          <cell r="AS2601">
            <v>42768</v>
          </cell>
          <cell r="AT2601" t="str">
            <v>SD Reservado Acciones de Movilidad UAERMV Circuito Movilidad Salvando Vidas -</v>
          </cell>
          <cell r="AU2601">
            <v>0</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v>0</v>
          </cell>
          <cell r="AV2607" t="str">
            <v>sc</v>
          </cell>
        </row>
        <row r="2608">
          <cell r="AP2608">
            <v>146293</v>
          </cell>
          <cell r="AQ2608">
            <v>8006381</v>
          </cell>
          <cell r="AR2608">
            <v>8</v>
          </cell>
          <cell r="AS2608">
            <v>42313</v>
          </cell>
          <cell r="AT2608" t="str">
            <v>IDU-067-2012 Terminado Acciones de Movilidad IDU Circuito Movilidad  -</v>
          </cell>
          <cell r="AU2608">
            <v>0</v>
          </cell>
          <cell r="AV2608" t="str">
            <v>sc</v>
          </cell>
        </row>
        <row r="2609">
          <cell r="AP2609">
            <v>146294</v>
          </cell>
          <cell r="AQ2609">
            <v>8006554</v>
          </cell>
          <cell r="AR2609">
            <v>8</v>
          </cell>
          <cell r="AS2609">
            <v>42313</v>
          </cell>
          <cell r="AT2609" t="str">
            <v>IDU-067-2012 Terminado Acciones de Movilidad IDU Circuito Movilidad  -</v>
          </cell>
          <cell r="AU2609">
            <v>0</v>
          </cell>
          <cell r="AV2609" t="str">
            <v>sc</v>
          </cell>
        </row>
        <row r="2610">
          <cell r="AP2610">
            <v>146295</v>
          </cell>
          <cell r="AQ2610">
            <v>8006554</v>
          </cell>
          <cell r="AR2610">
            <v>8</v>
          </cell>
          <cell r="AS2610">
            <v>42313</v>
          </cell>
          <cell r="AT2610" t="str">
            <v>IDU-067-2012 Terminado Acciones de Movilidad IDU Circuito Movilidad  -</v>
          </cell>
          <cell r="AU2610">
            <v>0</v>
          </cell>
          <cell r="AV2610" t="str">
            <v>sc</v>
          </cell>
        </row>
        <row r="2611">
          <cell r="AP2611">
            <v>146296</v>
          </cell>
          <cell r="AQ2611">
            <v>8006692</v>
          </cell>
          <cell r="AR2611">
            <v>8</v>
          </cell>
          <cell r="AS2611">
            <v>42313</v>
          </cell>
          <cell r="AT2611" t="str">
            <v>IDU-067-2012 Terminado Acciones de Movilidad IDU Circuito Movilidad  -</v>
          </cell>
          <cell r="AU2611">
            <v>0</v>
          </cell>
          <cell r="AV2611" t="str">
            <v>sc</v>
          </cell>
        </row>
        <row r="2612">
          <cell r="AP2612">
            <v>146297</v>
          </cell>
          <cell r="AQ2612">
            <v>8006692</v>
          </cell>
          <cell r="AR2612">
            <v>8</v>
          </cell>
          <cell r="AS2612">
            <v>42313</v>
          </cell>
          <cell r="AT2612" t="str">
            <v>IDU-067-2012 Terminado Acciones de Movilidad IDU Circuito Movilidad  -</v>
          </cell>
          <cell r="AU2612">
            <v>0</v>
          </cell>
          <cell r="AV2612" t="str">
            <v>sc</v>
          </cell>
        </row>
        <row r="2613">
          <cell r="AP2613">
            <v>146298</v>
          </cell>
          <cell r="AQ2613">
            <v>8006829</v>
          </cell>
          <cell r="AR2613">
            <v>8</v>
          </cell>
          <cell r="AS2613">
            <v>42313</v>
          </cell>
          <cell r="AT2613" t="str">
            <v>IDU-067-2012 Terminado Acciones de Movilidad IDU Circuito Movilidad  -</v>
          </cell>
          <cell r="AU2613">
            <v>0</v>
          </cell>
          <cell r="AV2613" t="str">
            <v>sc</v>
          </cell>
        </row>
        <row r="2614">
          <cell r="AP2614">
            <v>146299</v>
          </cell>
          <cell r="AQ2614">
            <v>8006829</v>
          </cell>
          <cell r="AR2614">
            <v>8</v>
          </cell>
          <cell r="AS2614">
            <v>42313</v>
          </cell>
          <cell r="AT2614" t="str">
            <v>IDU-067-2012 Terminado Acciones de Movilidad IDU Circuito Movilidad  -</v>
          </cell>
          <cell r="AU2614">
            <v>0</v>
          </cell>
          <cell r="AV2614" t="str">
            <v>sc</v>
          </cell>
        </row>
        <row r="2615">
          <cell r="AP2615">
            <v>146328</v>
          </cell>
          <cell r="AQ2615">
            <v>8006514</v>
          </cell>
          <cell r="AR2615">
            <v>8</v>
          </cell>
          <cell r="AS2615">
            <v>42768</v>
          </cell>
          <cell r="AT2615" t="str">
            <v>SD Reservado Acciones de Movilidad UAERMV Circuito Movilidad Salvando Vidas -</v>
          </cell>
          <cell r="AU2615">
            <v>0</v>
          </cell>
          <cell r="AV2615" t="str">
            <v>VIABLE</v>
          </cell>
        </row>
        <row r="2616">
          <cell r="AP2616">
            <v>146393</v>
          </cell>
          <cell r="AQ2616">
            <v>8007626</v>
          </cell>
          <cell r="AR2616">
            <v>8</v>
          </cell>
          <cell r="AS2616">
            <v>42313</v>
          </cell>
          <cell r="AT2616" t="str">
            <v>IDU-73-2008 Terminado Rehabilitación IDU Circuito Movilidad  -</v>
          </cell>
          <cell r="AU2616">
            <v>0</v>
          </cell>
          <cell r="AV2616" t="str">
            <v>sc</v>
          </cell>
        </row>
        <row r="2617">
          <cell r="AP2617">
            <v>146396</v>
          </cell>
          <cell r="AQ2617">
            <v>8007139</v>
          </cell>
          <cell r="AR2617">
            <v>8</v>
          </cell>
          <cell r="AS2617">
            <v>42313</v>
          </cell>
          <cell r="AT2617" t="str">
            <v>IDU-067-2012 Terminado Acciones de Movilidad IDU Circuito Movilidad  -</v>
          </cell>
          <cell r="AU2617">
            <v>0</v>
          </cell>
          <cell r="AV2617" t="str">
            <v>sc</v>
          </cell>
        </row>
        <row r="2618">
          <cell r="AP2618">
            <v>146397</v>
          </cell>
          <cell r="AQ2618">
            <v>8007139</v>
          </cell>
          <cell r="AR2618">
            <v>8</v>
          </cell>
          <cell r="AS2618">
            <v>42313</v>
          </cell>
          <cell r="AT2618" t="str">
            <v>IDU-067-2012 Terminado Acciones de Movilidad IDU Circuito Movilidad  -</v>
          </cell>
          <cell r="AU2618">
            <v>0</v>
          </cell>
          <cell r="AV2618" t="str">
            <v>sc</v>
          </cell>
        </row>
        <row r="2619">
          <cell r="AP2619">
            <v>146398</v>
          </cell>
          <cell r="AQ2619">
            <v>8006923</v>
          </cell>
          <cell r="AR2619">
            <v>8</v>
          </cell>
          <cell r="AS2619">
            <v>42313</v>
          </cell>
          <cell r="AT2619" t="str">
            <v>IDU-067-2012 Terminado Acciones de Movilidad IDU Circuito Movilidad  -</v>
          </cell>
          <cell r="AU2619">
            <v>0</v>
          </cell>
          <cell r="AV2619" t="str">
            <v>sc</v>
          </cell>
        </row>
        <row r="2620">
          <cell r="AP2620">
            <v>146399</v>
          </cell>
          <cell r="AQ2620">
            <v>8006923</v>
          </cell>
          <cell r="AR2620">
            <v>8</v>
          </cell>
          <cell r="AS2620">
            <v>42313</v>
          </cell>
          <cell r="AT2620" t="str">
            <v>IDU-067-2012 Terminado Acciones de Movilidad IDU Circuito Movilidad  -</v>
          </cell>
          <cell r="AU2620">
            <v>0</v>
          </cell>
          <cell r="AV2620" t="str">
            <v>sc</v>
          </cell>
        </row>
        <row r="2621">
          <cell r="AP2621">
            <v>146488</v>
          </cell>
          <cell r="AQ2621">
            <v>8006301</v>
          </cell>
          <cell r="AR2621">
            <v>8</v>
          </cell>
          <cell r="AS2621">
            <v>42313</v>
          </cell>
          <cell r="AT2621" t="str">
            <v>IDU-73-2008 Terminado Rehabilitación IDU Circuito Movilidad  -</v>
          </cell>
          <cell r="AU2621">
            <v>0</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v>0</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v>0</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v>0</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v>0</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v>0</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v>0</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v>0</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v>0</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v>0</v>
          </cell>
          <cell r="AV2639" t="str">
            <v>sc</v>
          </cell>
        </row>
        <row r="2640">
          <cell r="AP2640">
            <v>147002</v>
          </cell>
          <cell r="AQ2640">
            <v>8007307</v>
          </cell>
          <cell r="AR2640">
            <v>8</v>
          </cell>
          <cell r="AS2640">
            <v>42313</v>
          </cell>
          <cell r="AT2640" t="str">
            <v>IDU-1707-2014 Terminado Rehabilitación IDU Circuito Movilidad  -</v>
          </cell>
          <cell r="AU2640">
            <v>0</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v>0</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v>0</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v>0</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v>0</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v>0</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v>0</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v>0</v>
          </cell>
          <cell r="AV2647" t="str">
            <v>sc</v>
          </cell>
        </row>
        <row r="2648">
          <cell r="AP2648">
            <v>147082</v>
          </cell>
          <cell r="AQ2648">
            <v>8007529</v>
          </cell>
          <cell r="AR2648">
            <v>8</v>
          </cell>
          <cell r="AS2648">
            <v>42731</v>
          </cell>
          <cell r="AT2648" t="str">
            <v>SD Reservado Mantenimiento Periódico IDU Circuito Movilidad EJECUCION SITP 2016 -</v>
          </cell>
          <cell r="AU2648">
            <v>0</v>
          </cell>
          <cell r="AV2648" t="str">
            <v>sc</v>
          </cell>
        </row>
        <row r="2649">
          <cell r="AP2649">
            <v>147085</v>
          </cell>
          <cell r="AQ2649">
            <v>8007245</v>
          </cell>
          <cell r="AR2649">
            <v>8</v>
          </cell>
          <cell r="AS2649">
            <v>42731</v>
          </cell>
          <cell r="AT2649" t="str">
            <v>SD Reservado Mantenimiento Periódico IDU Circuito Movilidad EJECUCION SITP 2016 -</v>
          </cell>
          <cell r="AU2649">
            <v>0</v>
          </cell>
          <cell r="AV2649" t="str">
            <v>sc</v>
          </cell>
        </row>
        <row r="2650">
          <cell r="AP2650">
            <v>147086</v>
          </cell>
          <cell r="AQ2650">
            <v>8007224</v>
          </cell>
          <cell r="AR2650">
            <v>8</v>
          </cell>
          <cell r="AS2650">
            <v>42731</v>
          </cell>
          <cell r="AT2650" t="str">
            <v>SD Reservado Mantenimiento Rutinario IDU Circuito Movilidad EJECUCION SITP 2016 -</v>
          </cell>
          <cell r="AU2650">
            <v>0</v>
          </cell>
          <cell r="AV2650" t="str">
            <v>sc</v>
          </cell>
        </row>
        <row r="2651">
          <cell r="AP2651">
            <v>147122</v>
          </cell>
          <cell r="AQ2651">
            <v>8007937</v>
          </cell>
          <cell r="AR2651">
            <v>8</v>
          </cell>
          <cell r="AS2651">
            <v>42313</v>
          </cell>
          <cell r="AT2651" t="str">
            <v>IDU-73-2008 Terminado Mantenimiento Periódico IDU Circuito Movilidad  -</v>
          </cell>
          <cell r="AU2651">
            <v>0</v>
          </cell>
          <cell r="AV2651" t="str">
            <v>VIABLE</v>
          </cell>
        </row>
        <row r="2652">
          <cell r="AP2652">
            <v>147298</v>
          </cell>
          <cell r="AQ2652">
            <v>8004953</v>
          </cell>
          <cell r="AR2652">
            <v>8</v>
          </cell>
          <cell r="AS2652">
            <v>42768</v>
          </cell>
          <cell r="AT2652" t="str">
            <v>SD Reservado Acciones de Movilidad UAERMV Local Salvando Vidas -</v>
          </cell>
          <cell r="AU2652">
            <v>0</v>
          </cell>
          <cell r="AV2652" t="str">
            <v>sc</v>
          </cell>
        </row>
        <row r="2653">
          <cell r="AP2653">
            <v>147299</v>
          </cell>
          <cell r="AQ2653">
            <v>8004872</v>
          </cell>
          <cell r="AR2653">
            <v>8</v>
          </cell>
          <cell r="AS2653">
            <v>42768</v>
          </cell>
          <cell r="AT2653" t="str">
            <v>SD Reservado Acciones de Movilidad UAERMV Local Salvando Vidas -</v>
          </cell>
          <cell r="AU2653">
            <v>0</v>
          </cell>
          <cell r="AV2653" t="str">
            <v>sc</v>
          </cell>
        </row>
        <row r="2654">
          <cell r="AP2654">
            <v>147368</v>
          </cell>
          <cell r="AQ2654">
            <v>8006479</v>
          </cell>
          <cell r="AR2654">
            <v>8</v>
          </cell>
          <cell r="AS2654">
            <v>42409</v>
          </cell>
          <cell r="AT2654" t="str">
            <v>165-2014 Terminado Mantenimiento Periódico FDL KENNEDY Circuito Movilidad Cabildo -</v>
          </cell>
          <cell r="AU2654">
            <v>0</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v>0</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v>0</v>
          </cell>
          <cell r="AV2656" t="str">
            <v>sc</v>
          </cell>
        </row>
        <row r="2657">
          <cell r="AP2657">
            <v>147434</v>
          </cell>
          <cell r="AQ2657">
            <v>50008339</v>
          </cell>
          <cell r="AR2657">
            <v>8</v>
          </cell>
          <cell r="AS2657">
            <v>42768</v>
          </cell>
          <cell r="AT2657" t="str">
            <v>SD Reservado Acciones de Movilidad UAERMV Circuito Movilidad Salvando Vidas -</v>
          </cell>
          <cell r="AU2657">
            <v>0</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v>0</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v>0</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v>0</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v>0</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v>0</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v>0</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v>0</v>
          </cell>
          <cell r="AV2664" t="str">
            <v>sc</v>
          </cell>
        </row>
        <row r="2665">
          <cell r="AP2665">
            <v>147525</v>
          </cell>
          <cell r="AQ2665">
            <v>8008948</v>
          </cell>
          <cell r="AR2665">
            <v>8</v>
          </cell>
          <cell r="AS2665">
            <v>41047</v>
          </cell>
          <cell r="AT2665" t="str">
            <v>UMV-189-2009 Terminado Mantenimiento Periódico UAERMV Local  -</v>
          </cell>
          <cell r="AU2665">
            <v>0</v>
          </cell>
          <cell r="AV2665" t="str">
            <v>sc</v>
          </cell>
        </row>
        <row r="2666">
          <cell r="AP2666">
            <v>147526</v>
          </cell>
          <cell r="AQ2666">
            <v>8009053</v>
          </cell>
          <cell r="AR2666">
            <v>8</v>
          </cell>
          <cell r="AS2666">
            <v>40799</v>
          </cell>
          <cell r="AT2666" t="str">
            <v>UMV-189-2009 Terminado Mantenimiento Periódico UAERMV Local  -</v>
          </cell>
          <cell r="AU2666">
            <v>0</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v>0</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v>0</v>
          </cell>
          <cell r="AV2668" t="str">
            <v>sc</v>
          </cell>
        </row>
        <row r="2669">
          <cell r="AP2669">
            <v>147630</v>
          </cell>
          <cell r="AQ2669">
            <v>8007648</v>
          </cell>
          <cell r="AR2669">
            <v>8</v>
          </cell>
          <cell r="AS2669">
            <v>42342</v>
          </cell>
          <cell r="AT2669" t="str">
            <v>IDU-56-2010  Terminado Construcción IDU Circuito Movilidad  -</v>
          </cell>
          <cell r="AU2669">
            <v>0</v>
          </cell>
          <cell r="AV2669" t="str">
            <v>sc</v>
          </cell>
        </row>
        <row r="2670">
          <cell r="AP2670">
            <v>147699</v>
          </cell>
          <cell r="AQ2670">
            <v>8006277</v>
          </cell>
          <cell r="AR2670">
            <v>8</v>
          </cell>
          <cell r="AS2670">
            <v>40774</v>
          </cell>
          <cell r="AT2670" t="str">
            <v>CONV-016-2011 Terminado Mantenimiento Periódico UAERMV Circuito Movilidad  -</v>
          </cell>
          <cell r="AU2670">
            <v>0</v>
          </cell>
          <cell r="AV2670" t="str">
            <v>sc</v>
          </cell>
        </row>
        <row r="2671">
          <cell r="AP2671">
            <v>147700</v>
          </cell>
          <cell r="AQ2671">
            <v>8006277</v>
          </cell>
          <cell r="AR2671">
            <v>8</v>
          </cell>
          <cell r="AS2671">
            <v>40774</v>
          </cell>
          <cell r="AT2671" t="str">
            <v>CONV-016-2011 Terminado Mantenimiento Periódico UAERMV Circuito Movilidad  -</v>
          </cell>
          <cell r="AU2671">
            <v>0</v>
          </cell>
          <cell r="AV2671" t="str">
            <v>sc</v>
          </cell>
        </row>
        <row r="2672">
          <cell r="AP2672">
            <v>147701</v>
          </cell>
          <cell r="AQ2672">
            <v>8006379</v>
          </cell>
          <cell r="AR2672">
            <v>8</v>
          </cell>
          <cell r="AS2672">
            <v>40774</v>
          </cell>
          <cell r="AT2672" t="str">
            <v>CONV-016-2011 Terminado Mantenimiento Periódico UAERMV Circuito Movilidad  -</v>
          </cell>
          <cell r="AU2672">
            <v>0</v>
          </cell>
          <cell r="AV2672" t="str">
            <v>sc</v>
          </cell>
        </row>
        <row r="2673">
          <cell r="AP2673">
            <v>147702</v>
          </cell>
          <cell r="AQ2673">
            <v>8006379</v>
          </cell>
          <cell r="AR2673">
            <v>8</v>
          </cell>
          <cell r="AS2673">
            <v>40774</v>
          </cell>
          <cell r="AT2673" t="str">
            <v>CONV-016-2011 Terminado Mantenimiento Periódico UAERMV Circuito Movilidad  -</v>
          </cell>
          <cell r="AU2673">
            <v>0</v>
          </cell>
          <cell r="AV2673" t="str">
            <v>sc</v>
          </cell>
        </row>
        <row r="2674">
          <cell r="AP2674">
            <v>147703</v>
          </cell>
          <cell r="AQ2674">
            <v>8006496</v>
          </cell>
          <cell r="AR2674">
            <v>8</v>
          </cell>
          <cell r="AS2674">
            <v>40774</v>
          </cell>
          <cell r="AT2674" t="str">
            <v>CONV-016-2011 Terminado Mantenimiento Periódico UAERMV Circuito Movilidad  -</v>
          </cell>
          <cell r="AU2674">
            <v>0</v>
          </cell>
          <cell r="AV2674" t="str">
            <v>sc</v>
          </cell>
        </row>
        <row r="2675">
          <cell r="AP2675">
            <v>147704</v>
          </cell>
          <cell r="AQ2675">
            <v>8006496</v>
          </cell>
          <cell r="AR2675">
            <v>8</v>
          </cell>
          <cell r="AS2675">
            <v>40774</v>
          </cell>
          <cell r="AT2675" t="str">
            <v>CONV-016-2011 Terminado Mantenimiento Periódico UAERMV Circuito Movilidad  -</v>
          </cell>
          <cell r="AU2675">
            <v>0</v>
          </cell>
          <cell r="AV2675" t="str">
            <v>sc</v>
          </cell>
        </row>
        <row r="2676">
          <cell r="AP2676">
            <v>147705</v>
          </cell>
          <cell r="AQ2676">
            <v>8006596</v>
          </cell>
          <cell r="AR2676">
            <v>8</v>
          </cell>
          <cell r="AS2676">
            <v>40774</v>
          </cell>
          <cell r="AT2676" t="str">
            <v>CONV-016-2011 Terminado Mantenimiento Periódico UAERMV Circuito Movilidad  -</v>
          </cell>
          <cell r="AU2676">
            <v>0</v>
          </cell>
          <cell r="AV2676" t="str">
            <v>sc</v>
          </cell>
        </row>
        <row r="2677">
          <cell r="AP2677">
            <v>147706</v>
          </cell>
          <cell r="AQ2677">
            <v>8006596</v>
          </cell>
          <cell r="AR2677">
            <v>8</v>
          </cell>
          <cell r="AS2677">
            <v>40774</v>
          </cell>
          <cell r="AT2677" t="str">
            <v>CONV-016-2011 Terminado Mantenimiento Periódico UAERMV Circuito Movilidad  -</v>
          </cell>
          <cell r="AU2677">
            <v>0</v>
          </cell>
          <cell r="AV2677" t="str">
            <v>sc</v>
          </cell>
        </row>
        <row r="2678">
          <cell r="AP2678">
            <v>147707</v>
          </cell>
          <cell r="AQ2678">
            <v>8005841</v>
          </cell>
          <cell r="AR2678">
            <v>8</v>
          </cell>
          <cell r="AS2678">
            <v>42313</v>
          </cell>
          <cell r="AT2678" t="str">
            <v>CONV-009-2011 Terminado Mantenimiento Periódico IDU Circuito Movilidad  -</v>
          </cell>
          <cell r="AU2678">
            <v>0</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v>0</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v>0</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v>0</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v>0</v>
          </cell>
          <cell r="AV2682" t="str">
            <v>sc</v>
          </cell>
        </row>
        <row r="2683">
          <cell r="AP2683">
            <v>147792</v>
          </cell>
          <cell r="AQ2683">
            <v>8006702</v>
          </cell>
          <cell r="AR2683">
            <v>8</v>
          </cell>
          <cell r="AS2683">
            <v>40774</v>
          </cell>
          <cell r="AT2683" t="str">
            <v>CONV-016-2011 Terminado Mantenimiento Periódico UAERMV Circuito Movilidad  -</v>
          </cell>
          <cell r="AU2683">
            <v>0</v>
          </cell>
          <cell r="AV2683" t="str">
            <v>sc</v>
          </cell>
        </row>
        <row r="2684">
          <cell r="AP2684">
            <v>147793</v>
          </cell>
          <cell r="AQ2684">
            <v>8006702</v>
          </cell>
          <cell r="AR2684">
            <v>8</v>
          </cell>
          <cell r="AS2684">
            <v>40774</v>
          </cell>
          <cell r="AT2684" t="str">
            <v>CONV-016-2011 Terminado Mantenimiento Periódico UAERMV Circuito Movilidad  -</v>
          </cell>
          <cell r="AU2684">
            <v>0</v>
          </cell>
          <cell r="AV2684" t="str">
            <v>sc</v>
          </cell>
        </row>
        <row r="2685">
          <cell r="AP2685">
            <v>147794</v>
          </cell>
          <cell r="AQ2685">
            <v>8006780</v>
          </cell>
          <cell r="AR2685">
            <v>8</v>
          </cell>
          <cell r="AS2685">
            <v>40774</v>
          </cell>
          <cell r="AT2685" t="str">
            <v>CONV-016-2011 Terminado Mantenimiento Periódico UAERMV Circuito Movilidad  -</v>
          </cell>
          <cell r="AU2685">
            <v>0</v>
          </cell>
          <cell r="AV2685" t="str">
            <v>sc</v>
          </cell>
        </row>
        <row r="2686">
          <cell r="AP2686">
            <v>147795</v>
          </cell>
          <cell r="AQ2686">
            <v>8006780</v>
          </cell>
          <cell r="AR2686">
            <v>8</v>
          </cell>
          <cell r="AS2686">
            <v>40774</v>
          </cell>
          <cell r="AT2686" t="str">
            <v>CONV-016-2011 Terminado Mantenimiento Periódico UAERMV Circuito Movilidad  -</v>
          </cell>
          <cell r="AU2686">
            <v>0</v>
          </cell>
          <cell r="AV2686" t="str">
            <v>sc</v>
          </cell>
        </row>
        <row r="2687">
          <cell r="AP2687">
            <v>147833</v>
          </cell>
          <cell r="AQ2687">
            <v>8010458</v>
          </cell>
          <cell r="AR2687">
            <v>8</v>
          </cell>
          <cell r="AS2687">
            <v>42313</v>
          </cell>
          <cell r="AT2687" t="str">
            <v>IDU-73-2008 Terminado Rehabilitación IDU Circuito Movilidad  -</v>
          </cell>
          <cell r="AU2687">
            <v>0</v>
          </cell>
          <cell r="AV2687" t="str">
            <v>sc</v>
          </cell>
        </row>
        <row r="2688">
          <cell r="AP2688">
            <v>147834</v>
          </cell>
          <cell r="AQ2688">
            <v>8010325</v>
          </cell>
          <cell r="AR2688">
            <v>8</v>
          </cell>
          <cell r="AS2688">
            <v>42313</v>
          </cell>
          <cell r="AT2688" t="str">
            <v>IDU-73-2008 Terminado Rehabilitación IDU Circuito Movilidad  -</v>
          </cell>
          <cell r="AU2688">
            <v>0</v>
          </cell>
          <cell r="AV2688" t="str">
            <v>sc</v>
          </cell>
        </row>
        <row r="2689">
          <cell r="AP2689">
            <v>147835</v>
          </cell>
          <cell r="AQ2689">
            <v>8010240</v>
          </cell>
          <cell r="AR2689">
            <v>8</v>
          </cell>
          <cell r="AS2689">
            <v>42313</v>
          </cell>
          <cell r="AT2689" t="str">
            <v>IDU-73-2008 Terminado Rehabilitación IDU Circuito Movilidad  -</v>
          </cell>
          <cell r="AU2689">
            <v>0</v>
          </cell>
          <cell r="AV2689" t="str">
            <v>sc</v>
          </cell>
        </row>
        <row r="2690">
          <cell r="AP2690">
            <v>147872</v>
          </cell>
          <cell r="AQ2690">
            <v>8010923</v>
          </cell>
          <cell r="AR2690">
            <v>8</v>
          </cell>
          <cell r="AS2690">
            <v>42313</v>
          </cell>
          <cell r="AT2690" t="str">
            <v>CONV-1323-2013 Terminado Acciones de Movilidad IDU Circuito Movilidad  -</v>
          </cell>
          <cell r="AU2690">
            <v>0</v>
          </cell>
          <cell r="AV2690" t="str">
            <v>VIABLE</v>
          </cell>
        </row>
        <row r="2691">
          <cell r="AP2691">
            <v>147873</v>
          </cell>
          <cell r="AQ2691">
            <v>8010807</v>
          </cell>
          <cell r="AR2691">
            <v>8</v>
          </cell>
          <cell r="AS2691">
            <v>42313</v>
          </cell>
          <cell r="AT2691" t="str">
            <v>CONV-1323-2013 Terminado Acciones de Movilidad IDU Circuito Movilidad  -</v>
          </cell>
          <cell r="AU2691">
            <v>0</v>
          </cell>
          <cell r="AV2691" t="str">
            <v>VIABLE</v>
          </cell>
        </row>
        <row r="2692">
          <cell r="AP2692">
            <v>147923</v>
          </cell>
          <cell r="AQ2692">
            <v>8011320</v>
          </cell>
          <cell r="AR2692">
            <v>8</v>
          </cell>
          <cell r="AS2692">
            <v>42313</v>
          </cell>
          <cell r="AT2692" t="str">
            <v>IDU-73-2008 Terminado Mantenimiento Periódico IDU Circuito Movilidad  -</v>
          </cell>
          <cell r="AU2692">
            <v>0</v>
          </cell>
          <cell r="AV2692" t="str">
            <v>VIABLE</v>
          </cell>
        </row>
        <row r="2693">
          <cell r="AP2693">
            <v>147924</v>
          </cell>
          <cell r="AQ2693">
            <v>8011272</v>
          </cell>
          <cell r="AR2693">
            <v>8</v>
          </cell>
          <cell r="AS2693">
            <v>42313</v>
          </cell>
          <cell r="AT2693" t="str">
            <v>IDU-73-2008 Terminado Mantenimiento Periódico IDU Circuito Movilidad  -</v>
          </cell>
          <cell r="AU2693">
            <v>0</v>
          </cell>
          <cell r="AV2693" t="str">
            <v>VIABLE</v>
          </cell>
        </row>
        <row r="2694">
          <cell r="AP2694">
            <v>147926</v>
          </cell>
          <cell r="AQ2694">
            <v>8011188</v>
          </cell>
          <cell r="AR2694">
            <v>8</v>
          </cell>
          <cell r="AS2694">
            <v>42313</v>
          </cell>
          <cell r="AT2694" t="str">
            <v>IDU-73-2008 Terminado Mantenimiento Periódico IDU Circuito Movilidad  -</v>
          </cell>
          <cell r="AU2694">
            <v>0</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v>0</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v>0</v>
          </cell>
          <cell r="AV2696" t="str">
            <v>sc</v>
          </cell>
        </row>
        <row r="2697">
          <cell r="AP2697">
            <v>147992</v>
          </cell>
          <cell r="AQ2697">
            <v>8011593</v>
          </cell>
          <cell r="AR2697">
            <v>8</v>
          </cell>
          <cell r="AS2697">
            <v>41772</v>
          </cell>
          <cell r="AT2697" t="str">
            <v>SD Terminado Mantenimiento Periódico UAERMV Circuito Movilidad  -</v>
          </cell>
          <cell r="AU2697">
            <v>0</v>
          </cell>
          <cell r="AV2697" t="str">
            <v>sc</v>
          </cell>
        </row>
        <row r="2698">
          <cell r="AP2698">
            <v>147993</v>
          </cell>
          <cell r="AQ2698">
            <v>8011573</v>
          </cell>
          <cell r="AR2698">
            <v>8</v>
          </cell>
          <cell r="AS2698">
            <v>42768</v>
          </cell>
          <cell r="AT2698" t="str">
            <v>SD Reservado Acciones de Movilidad UAERMV Circuito Movilidad Salvando Vidas -</v>
          </cell>
          <cell r="AU2698">
            <v>0</v>
          </cell>
          <cell r="AV2698" t="str">
            <v>sc</v>
          </cell>
        </row>
        <row r="2699">
          <cell r="AP2699">
            <v>147994</v>
          </cell>
          <cell r="AQ2699">
            <v>8011562</v>
          </cell>
          <cell r="AR2699">
            <v>8</v>
          </cell>
          <cell r="AS2699">
            <v>42768</v>
          </cell>
          <cell r="AT2699" t="str">
            <v>SD Reservado Acciones de Movilidad UAERMV Circuito Movilidad Salvando Vidas -</v>
          </cell>
          <cell r="AU2699">
            <v>0</v>
          </cell>
          <cell r="AV2699" t="str">
            <v>sc</v>
          </cell>
        </row>
        <row r="2700">
          <cell r="AP2700">
            <v>147995</v>
          </cell>
          <cell r="AQ2700">
            <v>8011548</v>
          </cell>
          <cell r="AR2700">
            <v>8</v>
          </cell>
          <cell r="AS2700">
            <v>41772</v>
          </cell>
          <cell r="AT2700" t="str">
            <v>SD Terminado Mantenimiento Periódico UAERMV Circuito Movilidad  -</v>
          </cell>
          <cell r="AU2700">
            <v>0</v>
          </cell>
          <cell r="AV2700" t="str">
            <v>sc</v>
          </cell>
        </row>
        <row r="2701">
          <cell r="AP2701">
            <v>147996</v>
          </cell>
          <cell r="AQ2701">
            <v>8011533</v>
          </cell>
          <cell r="AR2701">
            <v>8</v>
          </cell>
          <cell r="AS2701">
            <v>42768</v>
          </cell>
          <cell r="AT2701" t="str">
            <v>SD Reservado Acciones de Movilidad UAERMV Circuito Movilidad Salvando Vidas -</v>
          </cell>
          <cell r="AU2701">
            <v>0</v>
          </cell>
          <cell r="AV2701" t="str">
            <v>sc</v>
          </cell>
        </row>
        <row r="2702">
          <cell r="AP2702">
            <v>147997</v>
          </cell>
          <cell r="AQ2702">
            <v>8011525</v>
          </cell>
          <cell r="AR2702">
            <v>8</v>
          </cell>
          <cell r="AS2702">
            <v>42768</v>
          </cell>
          <cell r="AT2702" t="str">
            <v>SD Reservado Acciones de Movilidad UAERMV Circuito Movilidad Salvando Vidas -</v>
          </cell>
          <cell r="AU2702">
            <v>0</v>
          </cell>
          <cell r="AV2702" t="str">
            <v>sc</v>
          </cell>
        </row>
        <row r="2703">
          <cell r="AP2703">
            <v>147998</v>
          </cell>
          <cell r="AQ2703">
            <v>8011513</v>
          </cell>
          <cell r="AR2703">
            <v>8</v>
          </cell>
          <cell r="AS2703">
            <v>42768</v>
          </cell>
          <cell r="AT2703" t="str">
            <v>SD Reservado Acciones de Movilidad UAERMV Circuito Movilidad Salvando Vidas -</v>
          </cell>
          <cell r="AU2703">
            <v>0</v>
          </cell>
          <cell r="AV2703" t="str">
            <v>sc</v>
          </cell>
        </row>
        <row r="2704">
          <cell r="AP2704">
            <v>147999</v>
          </cell>
          <cell r="AQ2704">
            <v>8011505</v>
          </cell>
          <cell r="AR2704">
            <v>8</v>
          </cell>
          <cell r="AS2704">
            <v>42768</v>
          </cell>
          <cell r="AT2704" t="str">
            <v>SD Reservado Acciones de Movilidad UAERMV Circuito Movilidad Salvando Vidas -</v>
          </cell>
          <cell r="AU2704">
            <v>0</v>
          </cell>
          <cell r="AV2704" t="str">
            <v>sc</v>
          </cell>
        </row>
        <row r="2705">
          <cell r="AP2705">
            <v>148000</v>
          </cell>
          <cell r="AQ2705">
            <v>8011494</v>
          </cell>
          <cell r="AR2705">
            <v>8</v>
          </cell>
          <cell r="AS2705">
            <v>42313</v>
          </cell>
          <cell r="AT2705" t="str">
            <v>IDU-73-2008 Terminado Mantenimiento Periódico IDU Circuito Movilidad  -</v>
          </cell>
          <cell r="AU2705">
            <v>0</v>
          </cell>
          <cell r="AV2705" t="str">
            <v>sc</v>
          </cell>
        </row>
        <row r="2706">
          <cell r="AP2706">
            <v>148039</v>
          </cell>
          <cell r="AQ2706">
            <v>8010473</v>
          </cell>
          <cell r="AR2706">
            <v>8</v>
          </cell>
          <cell r="AS2706">
            <v>42313</v>
          </cell>
          <cell r="AT2706" t="str">
            <v>IDU-73-2008 Terminado Rehabilitación IDU Circuito Movilidad  -</v>
          </cell>
          <cell r="AU2706">
            <v>0</v>
          </cell>
          <cell r="AV2706" t="str">
            <v>sc</v>
          </cell>
        </row>
        <row r="2707">
          <cell r="AP2707">
            <v>148040</v>
          </cell>
          <cell r="AQ2707">
            <v>8010544</v>
          </cell>
          <cell r="AR2707">
            <v>8</v>
          </cell>
          <cell r="AS2707">
            <v>42313</v>
          </cell>
          <cell r="AT2707" t="str">
            <v>IDU-73-2008 Terminado Rehabilitación IDU Circuito Movilidad  -</v>
          </cell>
          <cell r="AU2707">
            <v>0</v>
          </cell>
          <cell r="AV2707" t="str">
            <v>sc</v>
          </cell>
        </row>
        <row r="2708">
          <cell r="AP2708">
            <v>148041</v>
          </cell>
          <cell r="AQ2708">
            <v>8010577</v>
          </cell>
          <cell r="AR2708">
            <v>8</v>
          </cell>
          <cell r="AS2708">
            <v>42313</v>
          </cell>
          <cell r="AT2708" t="str">
            <v>IDU-73-2008 Terminado Rehabilitación IDU Circuito Movilidad  -</v>
          </cell>
          <cell r="AU2708">
            <v>0</v>
          </cell>
          <cell r="AV2708" t="str">
            <v>sc</v>
          </cell>
        </row>
        <row r="2709">
          <cell r="AP2709">
            <v>148101</v>
          </cell>
          <cell r="AQ2709">
            <v>8010142</v>
          </cell>
          <cell r="AR2709">
            <v>8</v>
          </cell>
          <cell r="AS2709">
            <v>42731</v>
          </cell>
          <cell r="AT2709" t="str">
            <v>SD Reservado Mantenimiento Periódico IDU Circuito Movilidad EJECUCION SITP 2016 -</v>
          </cell>
          <cell r="AU2709">
            <v>0</v>
          </cell>
          <cell r="AV2709" t="str">
            <v>sc</v>
          </cell>
        </row>
        <row r="2710">
          <cell r="AP2710">
            <v>148102</v>
          </cell>
          <cell r="AQ2710">
            <v>8010182</v>
          </cell>
          <cell r="AR2710">
            <v>8</v>
          </cell>
          <cell r="AS2710">
            <v>42731</v>
          </cell>
          <cell r="AT2710" t="str">
            <v>SD Reservado Mantenimiento Periódico IDU Circuito Movilidad EJECUCION SITP 2016 -</v>
          </cell>
          <cell r="AU2710">
            <v>0</v>
          </cell>
          <cell r="AV2710" t="str">
            <v>VIABLE</v>
          </cell>
        </row>
        <row r="2711">
          <cell r="AP2711">
            <v>148103</v>
          </cell>
          <cell r="AQ2711">
            <v>8010252</v>
          </cell>
          <cell r="AR2711">
            <v>8</v>
          </cell>
          <cell r="AS2711">
            <v>42731</v>
          </cell>
          <cell r="AT2711" t="str">
            <v>SD Reservado Mantenimiento Periódico IDU Circuito Movilidad EJECUCION SITP 2016 -</v>
          </cell>
          <cell r="AU2711">
            <v>0</v>
          </cell>
          <cell r="AV2711" t="str">
            <v>VIABLE</v>
          </cell>
        </row>
        <row r="2712">
          <cell r="AP2712">
            <v>148104</v>
          </cell>
          <cell r="AQ2712">
            <v>8010298</v>
          </cell>
          <cell r="AR2712">
            <v>8</v>
          </cell>
          <cell r="AS2712">
            <v>42731</v>
          </cell>
          <cell r="AT2712" t="str">
            <v>SD Reservado Mantenimiento Periódico IDU Circuito Movilidad EJECUCION SITP 2016 -</v>
          </cell>
          <cell r="AU2712">
            <v>0</v>
          </cell>
          <cell r="AV2712" t="str">
            <v>sc</v>
          </cell>
        </row>
        <row r="2713">
          <cell r="AP2713">
            <v>148105</v>
          </cell>
          <cell r="AQ2713">
            <v>8010372</v>
          </cell>
          <cell r="AR2713">
            <v>8</v>
          </cell>
          <cell r="AS2713">
            <v>42731</v>
          </cell>
          <cell r="AT2713" t="str">
            <v>SD Reservado Mantenimiento Periódico IDU Circuito Movilidad EJECUCION SITP 2016 -</v>
          </cell>
          <cell r="AU2713">
            <v>0</v>
          </cell>
          <cell r="AV2713" t="str">
            <v>VIABLE</v>
          </cell>
        </row>
        <row r="2714">
          <cell r="AP2714">
            <v>148106</v>
          </cell>
          <cell r="AQ2714">
            <v>8010460</v>
          </cell>
          <cell r="AR2714">
            <v>8</v>
          </cell>
          <cell r="AS2714">
            <v>42731</v>
          </cell>
          <cell r="AT2714" t="str">
            <v>SD Reservado Mantenimiento Periódico IDU Circuito Movilidad EJECUCION SITP 2016 -</v>
          </cell>
          <cell r="AU2714">
            <v>0</v>
          </cell>
          <cell r="AV2714" t="str">
            <v>VIABLE</v>
          </cell>
        </row>
        <row r="2715">
          <cell r="AP2715">
            <v>148107</v>
          </cell>
          <cell r="AQ2715">
            <v>8010483</v>
          </cell>
          <cell r="AR2715">
            <v>8</v>
          </cell>
          <cell r="AS2715">
            <v>42731</v>
          </cell>
          <cell r="AT2715" t="str">
            <v>SD Reservado Mantenimiento Periódico IDU Circuito Movilidad EJECUCION SITP 2016 -</v>
          </cell>
          <cell r="AU2715">
            <v>0</v>
          </cell>
          <cell r="AV2715" t="str">
            <v>sc</v>
          </cell>
        </row>
        <row r="2716">
          <cell r="AP2716">
            <v>148108</v>
          </cell>
          <cell r="AQ2716">
            <v>8010608</v>
          </cell>
          <cell r="AR2716">
            <v>8</v>
          </cell>
          <cell r="AS2716">
            <v>42731</v>
          </cell>
          <cell r="AT2716" t="str">
            <v>SD Reservado Mantenimiento Periódico IDU Circuito Movilidad EJECUCION SITP 2016 -</v>
          </cell>
          <cell r="AU2716">
            <v>0</v>
          </cell>
          <cell r="AV2716" t="str">
            <v>VIABLE</v>
          </cell>
        </row>
        <row r="2717">
          <cell r="AP2717">
            <v>148109</v>
          </cell>
          <cell r="AQ2717">
            <v>8010731</v>
          </cell>
          <cell r="AR2717">
            <v>8</v>
          </cell>
          <cell r="AS2717">
            <v>42731</v>
          </cell>
          <cell r="AT2717" t="str">
            <v>SD Reservado Mantenimiento Periódico IDU Circuito Movilidad EJECUCION SITP 2016 -</v>
          </cell>
          <cell r="AU2717">
            <v>0</v>
          </cell>
          <cell r="AV2717" t="str">
            <v>sc</v>
          </cell>
        </row>
        <row r="2718">
          <cell r="AP2718">
            <v>148110</v>
          </cell>
          <cell r="AQ2718">
            <v>8010817</v>
          </cell>
          <cell r="AR2718">
            <v>8</v>
          </cell>
          <cell r="AS2718">
            <v>42731</v>
          </cell>
          <cell r="AT2718" t="str">
            <v>SD Reservado Mantenimiento Periódico IDU Circuito Movilidad EJECUCION SITP 2016 -</v>
          </cell>
          <cell r="AU2718">
            <v>0</v>
          </cell>
          <cell r="AV2718" t="str">
            <v>sc</v>
          </cell>
        </row>
        <row r="2719">
          <cell r="AP2719">
            <v>148111</v>
          </cell>
          <cell r="AQ2719">
            <v>8010922</v>
          </cell>
          <cell r="AR2719">
            <v>8</v>
          </cell>
          <cell r="AS2719">
            <v>42731</v>
          </cell>
          <cell r="AT2719" t="str">
            <v>SD Reservado Mantenimiento Periódico IDU Circuito Movilidad EJECUCION SITP 2016 -</v>
          </cell>
          <cell r="AU2719">
            <v>0</v>
          </cell>
          <cell r="AV2719" t="str">
            <v>VIABLE</v>
          </cell>
        </row>
        <row r="2720">
          <cell r="AP2720">
            <v>148138</v>
          </cell>
          <cell r="AQ2720">
            <v>8011120</v>
          </cell>
          <cell r="AR2720">
            <v>8</v>
          </cell>
          <cell r="AS2720">
            <v>41852</v>
          </cell>
          <cell r="AT2720" t="str">
            <v>COP-155-2013 Reservado Diagnostico FDL KENNEDY Circuito Movilidad  Cabildos-</v>
          </cell>
          <cell r="AU2720">
            <v>0</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v>0</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v>0</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v>0</v>
          </cell>
          <cell r="AV2723" t="str">
            <v>sc</v>
          </cell>
        </row>
        <row r="2724">
          <cell r="AP2724">
            <v>148142</v>
          </cell>
          <cell r="AQ2724">
            <v>8011264</v>
          </cell>
          <cell r="AR2724">
            <v>8</v>
          </cell>
          <cell r="AS2724">
            <v>42313</v>
          </cell>
          <cell r="AT2724" t="str">
            <v>IDU-73-2008 Terminado Rehabilitación IDU Circuito Movilidad  -</v>
          </cell>
          <cell r="AU2724">
            <v>0</v>
          </cell>
          <cell r="AV2724" t="str">
            <v>sc</v>
          </cell>
        </row>
        <row r="2725">
          <cell r="AP2725">
            <v>148143</v>
          </cell>
          <cell r="AQ2725">
            <v>8011302</v>
          </cell>
          <cell r="AR2725">
            <v>8</v>
          </cell>
          <cell r="AS2725">
            <v>42313</v>
          </cell>
          <cell r="AT2725" t="str">
            <v>IDU-73-2008 Terminado Rehabilitación IDU Circuito Movilidad  -</v>
          </cell>
          <cell r="AU2725">
            <v>0</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v>0</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v>0</v>
          </cell>
          <cell r="AV2727" t="str">
            <v>sc</v>
          </cell>
        </row>
        <row r="2728">
          <cell r="AP2728">
            <v>148221</v>
          </cell>
          <cell r="AQ2728">
            <v>8011219</v>
          </cell>
          <cell r="AR2728">
            <v>8</v>
          </cell>
          <cell r="AS2728">
            <v>42768</v>
          </cell>
          <cell r="AT2728" t="str">
            <v>SD Reservado Conservacion FDL KENNEDY Circuito Movilidad SD -</v>
          </cell>
          <cell r="AU2728">
            <v>0</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v>0</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v>0</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v>0</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v>0</v>
          </cell>
          <cell r="AV2732" t="str">
            <v>sc</v>
          </cell>
        </row>
        <row r="2733">
          <cell r="AP2733">
            <v>148226</v>
          </cell>
          <cell r="AQ2733">
            <v>8011337</v>
          </cell>
          <cell r="AR2733">
            <v>8</v>
          </cell>
          <cell r="AS2733">
            <v>42313</v>
          </cell>
          <cell r="AT2733" t="str">
            <v>IDU-73-2008 Terminado Rehabilitación IDU Circuito Movilidad  -</v>
          </cell>
          <cell r="AU2733">
            <v>0</v>
          </cell>
          <cell r="AV2733" t="str">
            <v>sc</v>
          </cell>
        </row>
        <row r="2734">
          <cell r="AP2734">
            <v>148228</v>
          </cell>
          <cell r="AQ2734">
            <v>8011379</v>
          </cell>
          <cell r="AR2734">
            <v>8</v>
          </cell>
          <cell r="AS2734">
            <v>42313</v>
          </cell>
          <cell r="AT2734" t="str">
            <v>IDU-73-2008 Terminado Rehabilitación IDU Circuito Movilidad  -</v>
          </cell>
          <cell r="AU2734">
            <v>0</v>
          </cell>
          <cell r="AV2734" t="str">
            <v>sc</v>
          </cell>
        </row>
        <row r="2735">
          <cell r="AP2735">
            <v>148229</v>
          </cell>
          <cell r="AQ2735">
            <v>8011413</v>
          </cell>
          <cell r="AR2735">
            <v>8</v>
          </cell>
          <cell r="AS2735">
            <v>42313</v>
          </cell>
          <cell r="AT2735" t="str">
            <v>IDU-73-2008 Terminado Rehabilitación IDU Circuito Movilidad  -</v>
          </cell>
          <cell r="AU2735">
            <v>0</v>
          </cell>
          <cell r="AV2735" t="str">
            <v>sc</v>
          </cell>
        </row>
        <row r="2736">
          <cell r="AP2736">
            <v>148230</v>
          </cell>
          <cell r="AQ2736">
            <v>8011449</v>
          </cell>
          <cell r="AR2736">
            <v>8</v>
          </cell>
          <cell r="AS2736">
            <v>42313</v>
          </cell>
          <cell r="AT2736" t="str">
            <v>IDU-73-2008 Terminado Rehabilitación IDU Circuito Movilidad  -</v>
          </cell>
          <cell r="AU2736">
            <v>0</v>
          </cell>
          <cell r="AV2736" t="str">
            <v>sc</v>
          </cell>
        </row>
        <row r="2737">
          <cell r="AP2737">
            <v>148231</v>
          </cell>
          <cell r="AQ2737">
            <v>8011483</v>
          </cell>
          <cell r="AR2737">
            <v>8</v>
          </cell>
          <cell r="AS2737">
            <v>42313</v>
          </cell>
          <cell r="AT2737" t="str">
            <v>IDU-73-2008 Terminado Rehabilitación IDU Circuito Movilidad  -</v>
          </cell>
          <cell r="AU2737">
            <v>0</v>
          </cell>
          <cell r="AV2737" t="str">
            <v>sc</v>
          </cell>
        </row>
        <row r="2738">
          <cell r="AP2738">
            <v>148232</v>
          </cell>
          <cell r="AQ2738">
            <v>8011493</v>
          </cell>
          <cell r="AR2738">
            <v>8</v>
          </cell>
          <cell r="AS2738">
            <v>42313</v>
          </cell>
          <cell r="AT2738" t="str">
            <v>IDU-73-2008 Terminado Rehabilitación IDU Circuito Movilidad  -</v>
          </cell>
          <cell r="AU2738">
            <v>0</v>
          </cell>
          <cell r="AV2738" t="str">
            <v>sc</v>
          </cell>
        </row>
        <row r="2739">
          <cell r="AP2739">
            <v>148604</v>
          </cell>
          <cell r="AQ2739">
            <v>8009350</v>
          </cell>
          <cell r="AR2739">
            <v>8</v>
          </cell>
          <cell r="AS2739">
            <v>42768</v>
          </cell>
          <cell r="AT2739" t="str">
            <v>SD Reservado Acciones de Movilidad UAERMV Circuito Movilidad Salvando Vidas -</v>
          </cell>
          <cell r="AU2739">
            <v>0</v>
          </cell>
          <cell r="AV2739" t="str">
            <v>sc</v>
          </cell>
        </row>
        <row r="2740">
          <cell r="AP2740">
            <v>148605</v>
          </cell>
          <cell r="AQ2740">
            <v>8009417</v>
          </cell>
          <cell r="AR2740">
            <v>8</v>
          </cell>
          <cell r="AS2740">
            <v>42781</v>
          </cell>
          <cell r="AT2740" t="str">
            <v>SD Reservado Acciones de Movilidad UAERMV Circuito Movilidad SD -</v>
          </cell>
          <cell r="AU2740">
            <v>0</v>
          </cell>
          <cell r="AV2740" t="str">
            <v>sc</v>
          </cell>
        </row>
        <row r="2741">
          <cell r="AP2741">
            <v>148606</v>
          </cell>
          <cell r="AQ2741">
            <v>8009507</v>
          </cell>
          <cell r="AR2741">
            <v>8</v>
          </cell>
          <cell r="AS2741">
            <v>42153</v>
          </cell>
          <cell r="AT2741" t="str">
            <v>SD Terminado Acciones de Movilidad UAERMV Circuito Movilidad  -</v>
          </cell>
          <cell r="AU2741">
            <v>0</v>
          </cell>
          <cell r="AV2741" t="str">
            <v>sc</v>
          </cell>
        </row>
        <row r="2742">
          <cell r="AP2742">
            <v>148610</v>
          </cell>
          <cell r="AQ2742">
            <v>8009882</v>
          </cell>
          <cell r="AR2742">
            <v>8</v>
          </cell>
          <cell r="AS2742">
            <v>42153</v>
          </cell>
          <cell r="AT2742" t="str">
            <v>SD Terminado Acciones de Movilidad UAERMV Circuito Movilidad  -</v>
          </cell>
          <cell r="AU2742">
            <v>0</v>
          </cell>
          <cell r="AV2742" t="str">
            <v>sc</v>
          </cell>
        </row>
        <row r="2743">
          <cell r="AP2743">
            <v>148611</v>
          </cell>
          <cell r="AQ2743">
            <v>8009980</v>
          </cell>
          <cell r="AR2743">
            <v>8</v>
          </cell>
          <cell r="AS2743">
            <v>42768</v>
          </cell>
          <cell r="AT2743" t="str">
            <v>SD Reservado Acciones de Movilidad UAERMV Circuito Movilidad Salvando Vidas -</v>
          </cell>
          <cell r="AU2743">
            <v>0</v>
          </cell>
          <cell r="AV2743" t="str">
            <v>sc</v>
          </cell>
        </row>
        <row r="2744">
          <cell r="AP2744">
            <v>148612</v>
          </cell>
          <cell r="AQ2744">
            <v>8010021</v>
          </cell>
          <cell r="AR2744">
            <v>8</v>
          </cell>
          <cell r="AS2744">
            <v>42768</v>
          </cell>
          <cell r="AT2744" t="str">
            <v>SD Reservado Acciones de Movilidad UAERMV Circuito Movilidad Salvando Vidas -</v>
          </cell>
          <cell r="AU2744">
            <v>0</v>
          </cell>
          <cell r="AV2744" t="str">
            <v>sc</v>
          </cell>
        </row>
        <row r="2745">
          <cell r="AP2745">
            <v>148614</v>
          </cell>
          <cell r="AQ2745">
            <v>8010222</v>
          </cell>
          <cell r="AR2745">
            <v>8</v>
          </cell>
          <cell r="AS2745">
            <v>42153</v>
          </cell>
          <cell r="AT2745" t="str">
            <v>SD Terminado Acciones de Movilidad UAERMV Circuito Movilidad  -</v>
          </cell>
          <cell r="AU2745">
            <v>0</v>
          </cell>
          <cell r="AV2745" t="str">
            <v>sc</v>
          </cell>
        </row>
        <row r="2746">
          <cell r="AP2746">
            <v>148615</v>
          </cell>
          <cell r="AQ2746">
            <v>8010286</v>
          </cell>
          <cell r="AR2746">
            <v>8</v>
          </cell>
          <cell r="AS2746">
            <v>42313</v>
          </cell>
          <cell r="AT2746" t="str">
            <v>IDU-57-2012 Terminado Acciones de Movilidad IDU Circuito Movilidad  -</v>
          </cell>
          <cell r="AU2746">
            <v>0</v>
          </cell>
          <cell r="AV2746" t="str">
            <v>sc</v>
          </cell>
        </row>
        <row r="2747">
          <cell r="AP2747">
            <v>148664</v>
          </cell>
          <cell r="AQ2747">
            <v>8007426</v>
          </cell>
          <cell r="AR2747">
            <v>8</v>
          </cell>
          <cell r="AS2747">
            <v>42313</v>
          </cell>
          <cell r="AT2747" t="str">
            <v>IDU-73-2008 Terminado Rehabilitación IDU Arterial  -</v>
          </cell>
          <cell r="AU2747">
            <v>0</v>
          </cell>
          <cell r="AV2747" t="str">
            <v>sc</v>
          </cell>
        </row>
        <row r="2748">
          <cell r="AP2748">
            <v>148726</v>
          </cell>
          <cell r="AQ2748">
            <v>8009080</v>
          </cell>
          <cell r="AR2748">
            <v>8</v>
          </cell>
          <cell r="AS2748">
            <v>42768</v>
          </cell>
          <cell r="AT2748" t="str">
            <v>SD Reservado Acciones de Movilidad UAERMV Circuito Movilidad Salvando Vidas -</v>
          </cell>
          <cell r="AU2748">
            <v>0</v>
          </cell>
          <cell r="AV2748" t="str">
            <v>sc</v>
          </cell>
        </row>
        <row r="2749">
          <cell r="AP2749">
            <v>148730</v>
          </cell>
          <cell r="AQ2749">
            <v>8008397</v>
          </cell>
          <cell r="AR2749">
            <v>8</v>
          </cell>
          <cell r="AS2749">
            <v>42781</v>
          </cell>
          <cell r="AT2749" t="str">
            <v>SD Reservado Acciones de Movilidad UAERMV Circuito Movilidad SD -</v>
          </cell>
          <cell r="AU2749">
            <v>0</v>
          </cell>
          <cell r="AV2749" t="str">
            <v>sc</v>
          </cell>
        </row>
        <row r="2750">
          <cell r="AP2750">
            <v>148733</v>
          </cell>
          <cell r="AQ2750">
            <v>8007989</v>
          </cell>
          <cell r="AR2750">
            <v>8</v>
          </cell>
          <cell r="AS2750">
            <v>42781</v>
          </cell>
          <cell r="AT2750" t="str">
            <v>SD Reservado Acciones de Movilidad UAERMV Circuito Movilidad SD -</v>
          </cell>
          <cell r="AU2750">
            <v>0</v>
          </cell>
          <cell r="AV2750" t="str">
            <v>sc</v>
          </cell>
        </row>
        <row r="2751">
          <cell r="AP2751">
            <v>148734</v>
          </cell>
          <cell r="AQ2751">
            <v>8007822</v>
          </cell>
          <cell r="AR2751">
            <v>8</v>
          </cell>
          <cell r="AS2751">
            <v>42278</v>
          </cell>
          <cell r="AT2751" t="str">
            <v>SD Terminado Mantenimiento Periódico UAERMV Circuito Movilidad  -</v>
          </cell>
          <cell r="AU2751">
            <v>0</v>
          </cell>
          <cell r="AV2751" t="str">
            <v>sc</v>
          </cell>
        </row>
        <row r="2752">
          <cell r="AP2752">
            <v>148735</v>
          </cell>
          <cell r="AQ2752">
            <v>8007699</v>
          </cell>
          <cell r="AR2752">
            <v>8</v>
          </cell>
          <cell r="AS2752">
            <v>42278</v>
          </cell>
          <cell r="AT2752" t="str">
            <v>SD Terminado Mantenimiento Periódico UAERMV Circuito Movilidad  -</v>
          </cell>
          <cell r="AU2752">
            <v>0</v>
          </cell>
          <cell r="AV2752" t="str">
            <v>sc</v>
          </cell>
        </row>
        <row r="2753">
          <cell r="AP2753">
            <v>148736</v>
          </cell>
          <cell r="AQ2753">
            <v>8007650</v>
          </cell>
          <cell r="AR2753">
            <v>8</v>
          </cell>
          <cell r="AS2753">
            <v>42768</v>
          </cell>
          <cell r="AT2753" t="str">
            <v>SD Reservado Acciones de Movilidad UAERMV Circuito Movilidad Salvando Vidas -</v>
          </cell>
          <cell r="AU2753">
            <v>0</v>
          </cell>
          <cell r="AV2753" t="str">
            <v>sc</v>
          </cell>
        </row>
        <row r="2754">
          <cell r="AP2754">
            <v>148737</v>
          </cell>
          <cell r="AQ2754">
            <v>8011855</v>
          </cell>
          <cell r="AR2754">
            <v>8</v>
          </cell>
          <cell r="AS2754">
            <v>42278</v>
          </cell>
          <cell r="AT2754" t="str">
            <v>SD Terminado Mantenimiento Periódico UAERMV Circuito Movilidad  -</v>
          </cell>
          <cell r="AU2754">
            <v>0</v>
          </cell>
          <cell r="AV2754" t="str">
            <v>sc</v>
          </cell>
        </row>
        <row r="2755">
          <cell r="AP2755">
            <v>148756</v>
          </cell>
          <cell r="AQ2755">
            <v>8007522</v>
          </cell>
          <cell r="AR2755">
            <v>8</v>
          </cell>
          <cell r="AS2755">
            <v>41029</v>
          </cell>
          <cell r="AT2755" t="str">
            <v>UMV-189-2009 Terminado Mantenimiento Periódico UAERMV Circuito Movilidad  -</v>
          </cell>
          <cell r="AU2755">
            <v>0</v>
          </cell>
          <cell r="AV2755" t="str">
            <v>sc</v>
          </cell>
        </row>
        <row r="2756">
          <cell r="AP2756">
            <v>148757</v>
          </cell>
          <cell r="AQ2756">
            <v>8007544</v>
          </cell>
          <cell r="AR2756">
            <v>8</v>
          </cell>
          <cell r="AS2756">
            <v>41029</v>
          </cell>
          <cell r="AT2756" t="str">
            <v>UMV-189-2009 Terminado Mantenimiento Periódico UAERMV Circuito Movilidad  -</v>
          </cell>
          <cell r="AU2756">
            <v>0</v>
          </cell>
          <cell r="AV2756" t="str">
            <v>sc</v>
          </cell>
        </row>
        <row r="2757">
          <cell r="AP2757">
            <v>148758</v>
          </cell>
          <cell r="AQ2757">
            <v>8007660</v>
          </cell>
          <cell r="AR2757">
            <v>8</v>
          </cell>
          <cell r="AS2757">
            <v>41029</v>
          </cell>
          <cell r="AT2757" t="str">
            <v>UMV-189-2009 Terminado Mantenimiento Periódico UAERMV Circuito Movilidad  -</v>
          </cell>
          <cell r="AU2757">
            <v>0</v>
          </cell>
          <cell r="AV2757" t="str">
            <v>sc</v>
          </cell>
        </row>
        <row r="2758">
          <cell r="AP2758">
            <v>148759</v>
          </cell>
          <cell r="AQ2758">
            <v>8007660</v>
          </cell>
          <cell r="AR2758">
            <v>8</v>
          </cell>
          <cell r="AS2758">
            <v>41029</v>
          </cell>
          <cell r="AT2758" t="str">
            <v>UMV-189-2009 Terminado Mantenimiento Periódico UAERMV Circuito Movilidad  -</v>
          </cell>
          <cell r="AU2758">
            <v>0</v>
          </cell>
          <cell r="AV2758" t="str">
            <v>sc</v>
          </cell>
        </row>
        <row r="2759">
          <cell r="AP2759">
            <v>148760</v>
          </cell>
          <cell r="AQ2759">
            <v>8007738</v>
          </cell>
          <cell r="AR2759">
            <v>8</v>
          </cell>
          <cell r="AS2759">
            <v>41029</v>
          </cell>
          <cell r="AT2759" t="str">
            <v>UMV-189-2009 Terminado Mantenimiento Periódico UAERMV Circuito Movilidad  -</v>
          </cell>
          <cell r="AU2759">
            <v>0</v>
          </cell>
          <cell r="AV2759" t="str">
            <v>sc</v>
          </cell>
        </row>
        <row r="2760">
          <cell r="AP2760">
            <v>148761</v>
          </cell>
          <cell r="AQ2760">
            <v>8007738</v>
          </cell>
          <cell r="AR2760">
            <v>8</v>
          </cell>
          <cell r="AS2760">
            <v>41029</v>
          </cell>
          <cell r="AT2760" t="str">
            <v>UMV-189-2009 Terminado Mantenimiento Periódico UAERMV Circuito Movilidad  -</v>
          </cell>
          <cell r="AU2760">
            <v>0</v>
          </cell>
          <cell r="AV2760" t="str">
            <v>sc</v>
          </cell>
        </row>
        <row r="2761">
          <cell r="AP2761">
            <v>148762</v>
          </cell>
          <cell r="AQ2761">
            <v>8007825</v>
          </cell>
          <cell r="AR2761">
            <v>8</v>
          </cell>
          <cell r="AS2761">
            <v>41029</v>
          </cell>
          <cell r="AT2761" t="str">
            <v>UMV-189-2009 Terminado Mantenimiento Periódico UAERMV Circuito Movilidad  -</v>
          </cell>
          <cell r="AU2761">
            <v>0</v>
          </cell>
          <cell r="AV2761" t="str">
            <v>sc</v>
          </cell>
        </row>
        <row r="2762">
          <cell r="AP2762">
            <v>148763</v>
          </cell>
          <cell r="AQ2762">
            <v>8007825</v>
          </cell>
          <cell r="AR2762">
            <v>8</v>
          </cell>
          <cell r="AS2762">
            <v>41029</v>
          </cell>
          <cell r="AT2762" t="str">
            <v>UMV-189-2009 Terminado Mantenimiento Periódico UAERMV Circuito Movilidad  -</v>
          </cell>
          <cell r="AU2762">
            <v>0</v>
          </cell>
          <cell r="AV2762" t="str">
            <v>sc</v>
          </cell>
        </row>
        <row r="2763">
          <cell r="AP2763">
            <v>148764</v>
          </cell>
          <cell r="AQ2763">
            <v>8007923</v>
          </cell>
          <cell r="AR2763">
            <v>8</v>
          </cell>
          <cell r="AS2763">
            <v>41029</v>
          </cell>
          <cell r="AT2763" t="str">
            <v>UMV-189-2009 Terminado Mantenimiento Periódico UAERMV Circuito Movilidad  -</v>
          </cell>
          <cell r="AU2763">
            <v>0</v>
          </cell>
          <cell r="AV2763" t="str">
            <v>sc</v>
          </cell>
        </row>
        <row r="2764">
          <cell r="AP2764">
            <v>148765</v>
          </cell>
          <cell r="AQ2764">
            <v>8007923</v>
          </cell>
          <cell r="AR2764">
            <v>8</v>
          </cell>
          <cell r="AS2764">
            <v>41029</v>
          </cell>
          <cell r="AT2764" t="str">
            <v>UMV-189-2009 Terminado Mantenimiento Periódico UAERMV Circuito Movilidad  -</v>
          </cell>
          <cell r="AU2764">
            <v>0</v>
          </cell>
          <cell r="AV2764" t="str">
            <v>sc</v>
          </cell>
        </row>
        <row r="2765">
          <cell r="AP2765">
            <v>148766</v>
          </cell>
          <cell r="AQ2765">
            <v>8008065</v>
          </cell>
          <cell r="AR2765">
            <v>8</v>
          </cell>
          <cell r="AS2765">
            <v>41029</v>
          </cell>
          <cell r="AT2765" t="str">
            <v>UMV-189-2009 Terminado Mantenimiento Periódico UAERMV Circuito Movilidad  -</v>
          </cell>
          <cell r="AU2765">
            <v>0</v>
          </cell>
          <cell r="AV2765" t="str">
            <v>sc</v>
          </cell>
        </row>
        <row r="2766">
          <cell r="AP2766">
            <v>148767</v>
          </cell>
          <cell r="AQ2766">
            <v>8008065</v>
          </cell>
          <cell r="AR2766">
            <v>8</v>
          </cell>
          <cell r="AS2766">
            <v>41029</v>
          </cell>
          <cell r="AT2766" t="str">
            <v>UMV-189-2009 Terminado Mantenimiento Periódico UAERMV Circuito Movilidad  -</v>
          </cell>
          <cell r="AU2766">
            <v>0</v>
          </cell>
          <cell r="AV2766" t="str">
            <v>sc</v>
          </cell>
        </row>
        <row r="2767">
          <cell r="AP2767">
            <v>148768</v>
          </cell>
          <cell r="AQ2767">
            <v>8008335</v>
          </cell>
          <cell r="AR2767">
            <v>8</v>
          </cell>
          <cell r="AS2767">
            <v>41029</v>
          </cell>
          <cell r="AT2767" t="str">
            <v>UMV-189-2009 Terminado Mantenimiento Periódico UAERMV Circuito Movilidad  -</v>
          </cell>
          <cell r="AU2767">
            <v>0</v>
          </cell>
          <cell r="AV2767" t="str">
            <v>sc</v>
          </cell>
        </row>
        <row r="2768">
          <cell r="AP2768">
            <v>148769</v>
          </cell>
          <cell r="AQ2768">
            <v>8008335</v>
          </cell>
          <cell r="AR2768">
            <v>8</v>
          </cell>
          <cell r="AS2768">
            <v>41029</v>
          </cell>
          <cell r="AT2768" t="str">
            <v>UMV-189-2009 Terminado Mantenimiento Periódico UAERMV Circuito Movilidad  -</v>
          </cell>
          <cell r="AU2768">
            <v>0</v>
          </cell>
          <cell r="AV2768" t="str">
            <v>sc</v>
          </cell>
        </row>
        <row r="2769">
          <cell r="AP2769">
            <v>148893</v>
          </cell>
          <cell r="AQ2769">
            <v>8010141</v>
          </cell>
          <cell r="AR2769">
            <v>8</v>
          </cell>
          <cell r="AS2769">
            <v>42768</v>
          </cell>
          <cell r="AT2769" t="str">
            <v>SD Reservado Acciones de Movilidad UAERMV Circuito Movilidad Salvando Vidas -</v>
          </cell>
          <cell r="AU2769">
            <v>0</v>
          </cell>
          <cell r="AV2769" t="str">
            <v>sc</v>
          </cell>
        </row>
        <row r="2770">
          <cell r="AP2770">
            <v>148894</v>
          </cell>
          <cell r="AQ2770">
            <v>8009981</v>
          </cell>
          <cell r="AR2770">
            <v>8</v>
          </cell>
          <cell r="AS2770">
            <v>42153</v>
          </cell>
          <cell r="AT2770" t="str">
            <v>SD Terminado Acciones de Movilidad UAERMV Circuito Movilidad  -</v>
          </cell>
          <cell r="AU2770">
            <v>0</v>
          </cell>
          <cell r="AV2770" t="str">
            <v>sc</v>
          </cell>
        </row>
        <row r="2771">
          <cell r="AP2771">
            <v>148902</v>
          </cell>
          <cell r="AQ2771">
            <v>8011870</v>
          </cell>
          <cell r="AR2771">
            <v>8</v>
          </cell>
          <cell r="AS2771">
            <v>42313</v>
          </cell>
          <cell r="AT2771" t="str">
            <v>IDU-73-2008 Terminado Mantenimiento Periódico IDU Circuito Movilidad  -</v>
          </cell>
          <cell r="AU2771">
            <v>0</v>
          </cell>
          <cell r="AV2771" t="str">
            <v>sc</v>
          </cell>
        </row>
        <row r="2772">
          <cell r="AP2772">
            <v>148961</v>
          </cell>
          <cell r="AQ2772">
            <v>8011485</v>
          </cell>
          <cell r="AR2772">
            <v>8</v>
          </cell>
          <cell r="AS2772">
            <v>42731</v>
          </cell>
          <cell r="AT2772" t="str">
            <v>SD Reservado Mantenimiento Periódico IDU Circuito Movilidad EJECUCION SITP 2016 -</v>
          </cell>
          <cell r="AU2772">
            <v>0</v>
          </cell>
          <cell r="AV2772" t="str">
            <v>sc</v>
          </cell>
        </row>
        <row r="2773">
          <cell r="AP2773">
            <v>148962</v>
          </cell>
          <cell r="AQ2773">
            <v>8011469</v>
          </cell>
          <cell r="AR2773">
            <v>8</v>
          </cell>
          <cell r="AS2773">
            <v>42731</v>
          </cell>
          <cell r="AT2773" t="str">
            <v>SD Reservado Mantenimiento Periódico IDU Circuito Movilidad EJECUCION SITP 2016 -</v>
          </cell>
          <cell r="AU2773">
            <v>0</v>
          </cell>
          <cell r="AV2773" t="str">
            <v>sc</v>
          </cell>
        </row>
        <row r="2774">
          <cell r="AP2774">
            <v>148963</v>
          </cell>
          <cell r="AQ2774">
            <v>8011454</v>
          </cell>
          <cell r="AR2774">
            <v>8</v>
          </cell>
          <cell r="AS2774">
            <v>42731</v>
          </cell>
          <cell r="AT2774" t="str">
            <v>SD Reservado Mantenimiento Periódico IDU Circuito Movilidad EJECUCION SITP 2016 -</v>
          </cell>
          <cell r="AU2774">
            <v>0</v>
          </cell>
          <cell r="AV2774" t="str">
            <v>sc</v>
          </cell>
        </row>
        <row r="2775">
          <cell r="AP2775">
            <v>148964</v>
          </cell>
          <cell r="AQ2775">
            <v>8011451</v>
          </cell>
          <cell r="AR2775">
            <v>8</v>
          </cell>
          <cell r="AS2775">
            <v>42731</v>
          </cell>
          <cell r="AT2775" t="str">
            <v>SD Reservado Mantenimiento Periódico IDU Circuito Movilidad EJECUCION SITP 2016 -</v>
          </cell>
          <cell r="AU2775">
            <v>0</v>
          </cell>
          <cell r="AV2775" t="str">
            <v>sc</v>
          </cell>
        </row>
        <row r="2776">
          <cell r="AP2776">
            <v>148965</v>
          </cell>
          <cell r="AQ2776">
            <v>8011439</v>
          </cell>
          <cell r="AR2776">
            <v>8</v>
          </cell>
          <cell r="AS2776">
            <v>42731</v>
          </cell>
          <cell r="AT2776" t="str">
            <v>SD Reservado Mantenimiento Periódico IDU Circuito Movilidad EJECUCION SITP 2016 -</v>
          </cell>
          <cell r="AU2776">
            <v>0</v>
          </cell>
          <cell r="AV2776" t="str">
            <v>sc</v>
          </cell>
        </row>
        <row r="2777">
          <cell r="AP2777">
            <v>148966</v>
          </cell>
          <cell r="AQ2777">
            <v>8011412</v>
          </cell>
          <cell r="AR2777">
            <v>8</v>
          </cell>
          <cell r="AS2777">
            <v>42731</v>
          </cell>
          <cell r="AT2777" t="str">
            <v>SD Reservado Mantenimiento Periódico IDU Circuito Movilidad EJECUCION SITP 2016 -</v>
          </cell>
          <cell r="AU2777">
            <v>0</v>
          </cell>
          <cell r="AV2777" t="str">
            <v>sc</v>
          </cell>
        </row>
        <row r="2778">
          <cell r="AP2778">
            <v>148967</v>
          </cell>
          <cell r="AQ2778">
            <v>8011390</v>
          </cell>
          <cell r="AR2778">
            <v>8</v>
          </cell>
          <cell r="AS2778">
            <v>42731</v>
          </cell>
          <cell r="AT2778" t="str">
            <v>SD Reservado Mantenimiento Periódico IDU Circuito Movilidad EJECUCION SITP 2016 -</v>
          </cell>
          <cell r="AU2778">
            <v>0</v>
          </cell>
          <cell r="AV2778" t="str">
            <v>sc</v>
          </cell>
        </row>
        <row r="2779">
          <cell r="AP2779">
            <v>149013</v>
          </cell>
          <cell r="AQ2779">
            <v>8011306</v>
          </cell>
          <cell r="AR2779">
            <v>8</v>
          </cell>
          <cell r="AS2779">
            <v>42768</v>
          </cell>
          <cell r="AT2779" t="str">
            <v>SD Reservado Acciones de Movilidad UAERMV Circuito Movilidad Salvando Vidas -</v>
          </cell>
          <cell r="AU2779">
            <v>0</v>
          </cell>
          <cell r="AV2779" t="str">
            <v>sc</v>
          </cell>
        </row>
        <row r="2780">
          <cell r="AP2780">
            <v>149032</v>
          </cell>
          <cell r="AQ2780">
            <v>8010894</v>
          </cell>
          <cell r="AR2780">
            <v>8</v>
          </cell>
          <cell r="AS2780">
            <v>42278</v>
          </cell>
          <cell r="AT2780" t="str">
            <v>CONV-1292-2012 Terminado Rehabilitación UAERMV Circuito Movilidad  -</v>
          </cell>
          <cell r="AU2780">
            <v>0</v>
          </cell>
          <cell r="AV2780" t="str">
            <v>sc</v>
          </cell>
        </row>
        <row r="2781">
          <cell r="AP2781">
            <v>149033</v>
          </cell>
          <cell r="AQ2781">
            <v>8010858</v>
          </cell>
          <cell r="AR2781">
            <v>8</v>
          </cell>
          <cell r="AS2781">
            <v>42667</v>
          </cell>
          <cell r="AT2781" t="str">
            <v>SD Terminado Mantenimiento Periódico UAERMV Circuito Movilidad SD -</v>
          </cell>
          <cell r="AU2781">
            <v>0</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v>0</v>
          </cell>
          <cell r="AV2785" t="str">
            <v>sc</v>
          </cell>
        </row>
        <row r="2786">
          <cell r="AP2786">
            <v>149057</v>
          </cell>
          <cell r="AQ2786">
            <v>8011117</v>
          </cell>
          <cell r="AR2786">
            <v>8</v>
          </cell>
          <cell r="AS2786">
            <v>42313</v>
          </cell>
          <cell r="AT2786" t="str">
            <v>IDU-57-2012 Terminado Acciones de Movilidad IDU Circuito Movilidad  -</v>
          </cell>
          <cell r="AU2786">
            <v>0</v>
          </cell>
          <cell r="AV2786" t="str">
            <v>sc</v>
          </cell>
        </row>
        <row r="2787">
          <cell r="AP2787">
            <v>149058</v>
          </cell>
          <cell r="AQ2787">
            <v>8011223</v>
          </cell>
          <cell r="AR2787">
            <v>8</v>
          </cell>
          <cell r="AS2787">
            <v>42313</v>
          </cell>
          <cell r="AT2787" t="str">
            <v>IDU-57-2012 Terminado Acciones de Movilidad IDU Circuito Movilidad  -</v>
          </cell>
          <cell r="AU2787">
            <v>0</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v>0</v>
          </cell>
          <cell r="AV2793" t="str">
            <v>sc</v>
          </cell>
        </row>
        <row r="2794">
          <cell r="AP2794">
            <v>149094</v>
          </cell>
          <cell r="AQ2794">
            <v>8011169</v>
          </cell>
          <cell r="AR2794">
            <v>8</v>
          </cell>
          <cell r="AS2794">
            <v>42313</v>
          </cell>
          <cell r="AT2794" t="str">
            <v>IDU-57-2012 Terminado Acciones de Movilidad IDU Arterial  -</v>
          </cell>
          <cell r="AU2794">
            <v>0</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v>0</v>
          </cell>
          <cell r="AV2796" t="str">
            <v>sc</v>
          </cell>
        </row>
        <row r="2797">
          <cell r="AP2797">
            <v>149097</v>
          </cell>
          <cell r="AQ2797">
            <v>8011274</v>
          </cell>
          <cell r="AR2797">
            <v>8</v>
          </cell>
          <cell r="AS2797">
            <v>42313</v>
          </cell>
          <cell r="AT2797" t="str">
            <v>IDU-73-2008 Terminado Mantenimiento Periódico IDU Arterial  -</v>
          </cell>
          <cell r="AU2797">
            <v>0</v>
          </cell>
          <cell r="AV2797" t="str">
            <v>sc</v>
          </cell>
        </row>
        <row r="2798">
          <cell r="AP2798">
            <v>149098</v>
          </cell>
          <cell r="AQ2798">
            <v>8011873</v>
          </cell>
          <cell r="AR2798">
            <v>8</v>
          </cell>
          <cell r="AS2798">
            <v>42313</v>
          </cell>
          <cell r="AT2798" t="str">
            <v>IDU-73-2008 Terminado Mantenimiento Periódico IDU Arterial  -</v>
          </cell>
          <cell r="AU2798">
            <v>0</v>
          </cell>
          <cell r="AV2798" t="str">
            <v>sc</v>
          </cell>
        </row>
        <row r="2799">
          <cell r="AP2799">
            <v>149101</v>
          </cell>
          <cell r="AQ2799">
            <v>8011346</v>
          </cell>
          <cell r="AR2799">
            <v>8</v>
          </cell>
          <cell r="AS2799">
            <v>42313</v>
          </cell>
          <cell r="AT2799" t="str">
            <v>IDU-73-2008 Terminado Mantenimiento Periódico IDU Arterial  -</v>
          </cell>
          <cell r="AU2799">
            <v>0</v>
          </cell>
          <cell r="AV2799" t="str">
            <v>sc</v>
          </cell>
        </row>
        <row r="2800">
          <cell r="AP2800">
            <v>149108</v>
          </cell>
          <cell r="AQ2800">
            <v>8011681</v>
          </cell>
          <cell r="AR2800">
            <v>8</v>
          </cell>
          <cell r="AS2800">
            <v>42409</v>
          </cell>
          <cell r="AT2800" t="str">
            <v>IDU-1707-2014 Terminado Rehabilitación IDU Circuito Movilidad  -</v>
          </cell>
          <cell r="AU2800">
            <v>0</v>
          </cell>
          <cell r="AV2800" t="str">
            <v>sc</v>
          </cell>
        </row>
        <row r="2801">
          <cell r="AP2801">
            <v>149112</v>
          </cell>
          <cell r="AQ2801">
            <v>8011315</v>
          </cell>
          <cell r="AR2801">
            <v>8</v>
          </cell>
          <cell r="AS2801">
            <v>42313</v>
          </cell>
          <cell r="AT2801" t="str">
            <v>IDU-73-2008 Terminado Mantenimiento Periódico IDU Circuito Movilidad  -</v>
          </cell>
          <cell r="AU2801">
            <v>0</v>
          </cell>
          <cell r="AV2801" t="str">
            <v>sc</v>
          </cell>
        </row>
        <row r="2802">
          <cell r="AP2802">
            <v>149113</v>
          </cell>
          <cell r="AQ2802">
            <v>8011244</v>
          </cell>
          <cell r="AR2802">
            <v>8</v>
          </cell>
          <cell r="AS2802">
            <v>42409</v>
          </cell>
          <cell r="AT2802" t="str">
            <v>IDU-1707-2014 Terminado Rehabilitación IDU Circuito Movilidad  -</v>
          </cell>
          <cell r="AU2802">
            <v>0</v>
          </cell>
          <cell r="AV2802" t="str">
            <v>sc</v>
          </cell>
        </row>
        <row r="2803">
          <cell r="AP2803">
            <v>149228</v>
          </cell>
          <cell r="AQ2803">
            <v>8010631</v>
          </cell>
          <cell r="AR2803">
            <v>8</v>
          </cell>
          <cell r="AS2803">
            <v>42768</v>
          </cell>
          <cell r="AT2803" t="str">
            <v>SD Reservado Acciones de Movilidad UAERMV Circuito Movilidad Salvando Vidas -</v>
          </cell>
          <cell r="AU2803">
            <v>0</v>
          </cell>
          <cell r="AV2803" t="str">
            <v>sc</v>
          </cell>
        </row>
        <row r="2804">
          <cell r="AP2804">
            <v>149246</v>
          </cell>
          <cell r="AQ2804">
            <v>8011234</v>
          </cell>
          <cell r="AR2804">
            <v>8</v>
          </cell>
          <cell r="AS2804">
            <v>42313</v>
          </cell>
          <cell r="AT2804" t="str">
            <v>IDU-73-2008 Terminado Mantenimiento Periódico IDU Circuito Movilidad  -</v>
          </cell>
          <cell r="AU2804">
            <v>0</v>
          </cell>
          <cell r="AV2804" t="str">
            <v>VIABLE</v>
          </cell>
        </row>
        <row r="2805">
          <cell r="AP2805">
            <v>149477</v>
          </cell>
          <cell r="AQ2805">
            <v>8009743</v>
          </cell>
          <cell r="AR2805">
            <v>8</v>
          </cell>
          <cell r="AS2805">
            <v>42768</v>
          </cell>
          <cell r="AT2805" t="str">
            <v>SD Reservado Acciones de Movilidad UAERMV Circuito Movilidad Salvando Vidas -</v>
          </cell>
          <cell r="AU2805">
            <v>0</v>
          </cell>
          <cell r="AV2805" t="str">
            <v>sc</v>
          </cell>
        </row>
        <row r="2806">
          <cell r="AP2806">
            <v>149558</v>
          </cell>
          <cell r="AQ2806">
            <v>8009519</v>
          </cell>
          <cell r="AR2806">
            <v>8</v>
          </cell>
          <cell r="AS2806">
            <v>42768</v>
          </cell>
          <cell r="AT2806" t="str">
            <v>SD Reservado Acciones de Movilidad UAERMV Circuito Movilidad Salvando Vidas -</v>
          </cell>
          <cell r="AU2806">
            <v>0</v>
          </cell>
          <cell r="AV2806" t="str">
            <v>sc</v>
          </cell>
        </row>
        <row r="2807">
          <cell r="AP2807">
            <v>149559</v>
          </cell>
          <cell r="AQ2807">
            <v>8009452</v>
          </cell>
          <cell r="AR2807">
            <v>8</v>
          </cell>
          <cell r="AS2807">
            <v>42768</v>
          </cell>
          <cell r="AT2807" t="str">
            <v>SD Reservado Acciones de Movilidad UAERMV Circuito Movilidad Salvando Vidas -</v>
          </cell>
          <cell r="AU2807">
            <v>0</v>
          </cell>
          <cell r="AV2807" t="str">
            <v>sc</v>
          </cell>
        </row>
        <row r="2808">
          <cell r="AP2808">
            <v>149560</v>
          </cell>
          <cell r="AQ2808">
            <v>8009452</v>
          </cell>
          <cell r="AR2808">
            <v>8</v>
          </cell>
          <cell r="AS2808">
            <v>42768</v>
          </cell>
          <cell r="AT2808" t="str">
            <v>SD Reservado Acciones de Movilidad UAERMV Circuito Movilidad Salvando Vidas -</v>
          </cell>
          <cell r="AU2808">
            <v>0</v>
          </cell>
          <cell r="AV2808" t="str">
            <v>sc</v>
          </cell>
        </row>
        <row r="2809">
          <cell r="AP2809">
            <v>149561</v>
          </cell>
          <cell r="AQ2809">
            <v>8009241</v>
          </cell>
          <cell r="AR2809">
            <v>8</v>
          </cell>
          <cell r="AS2809">
            <v>42768</v>
          </cell>
          <cell r="AT2809" t="str">
            <v>SD Reservado Acciones de Movilidad UAERMV Circuito Movilidad Salvando Vidas -</v>
          </cell>
          <cell r="AU2809">
            <v>0</v>
          </cell>
          <cell r="AV2809" t="str">
            <v>sc</v>
          </cell>
        </row>
        <row r="2810">
          <cell r="AP2810">
            <v>149584</v>
          </cell>
          <cell r="AQ2810">
            <v>8008542</v>
          </cell>
          <cell r="AR2810">
            <v>8</v>
          </cell>
          <cell r="AS2810">
            <v>42768</v>
          </cell>
          <cell r="AT2810" t="str">
            <v>SD Reservado Acciones de Movilidad UAERMV Circuito Movilidad Salvando Vidas -</v>
          </cell>
          <cell r="AU2810">
            <v>0</v>
          </cell>
          <cell r="AV2810" t="str">
            <v>sc</v>
          </cell>
        </row>
        <row r="2811">
          <cell r="AP2811">
            <v>149585</v>
          </cell>
          <cell r="AQ2811">
            <v>8008356</v>
          </cell>
          <cell r="AR2811">
            <v>8</v>
          </cell>
          <cell r="AS2811">
            <v>42762</v>
          </cell>
          <cell r="AT2811" t="str">
            <v>SD Terminado Acciones de Movilidad UAERMV Circuito Movilidad Salvando Vidas -</v>
          </cell>
          <cell r="AU2811">
            <v>0</v>
          </cell>
          <cell r="AV2811" t="str">
            <v>sc</v>
          </cell>
        </row>
        <row r="2812">
          <cell r="AP2812">
            <v>149586</v>
          </cell>
          <cell r="AQ2812">
            <v>8008356</v>
          </cell>
          <cell r="AR2812">
            <v>8</v>
          </cell>
          <cell r="AS2812">
            <v>42762</v>
          </cell>
          <cell r="AT2812" t="str">
            <v>SD Terminado Acciones de Movilidad UAERMV Circuito Movilidad Salvando Vidas -</v>
          </cell>
          <cell r="AU2812">
            <v>0</v>
          </cell>
          <cell r="AV2812" t="str">
            <v>sc</v>
          </cell>
        </row>
        <row r="2813">
          <cell r="AP2813">
            <v>149622</v>
          </cell>
          <cell r="AQ2813">
            <v>50008315</v>
          </cell>
          <cell r="AR2813">
            <v>8</v>
          </cell>
          <cell r="AS2813">
            <v>42762</v>
          </cell>
          <cell r="AT2813" t="str">
            <v>SD Terminado Acciones de Movilidad UAERMV Circuito Movilidad Salvando Vidas -</v>
          </cell>
          <cell r="AU2813">
            <v>0</v>
          </cell>
          <cell r="AV2813" t="str">
            <v>sc</v>
          </cell>
        </row>
        <row r="2814">
          <cell r="AP2814">
            <v>149623</v>
          </cell>
          <cell r="AQ2814">
            <v>50008315</v>
          </cell>
          <cell r="AR2814">
            <v>8</v>
          </cell>
          <cell r="AS2814">
            <v>42762</v>
          </cell>
          <cell r="AT2814" t="str">
            <v>SD Terminado Acciones de Movilidad UAERMV Circuito Movilidad Salvando Vidas -</v>
          </cell>
          <cell r="AU2814">
            <v>0</v>
          </cell>
          <cell r="AV2814" t="str">
            <v>sc</v>
          </cell>
        </row>
        <row r="2815">
          <cell r="AP2815">
            <v>149679</v>
          </cell>
          <cell r="AQ2815">
            <v>8007919</v>
          </cell>
          <cell r="AR2815">
            <v>8</v>
          </cell>
          <cell r="AS2815">
            <v>42768</v>
          </cell>
          <cell r="AT2815" t="str">
            <v>SD Reservado Acciones de Movilidad UAERMV Circuito Movilidad Salvando Vidas -</v>
          </cell>
          <cell r="AU2815">
            <v>0</v>
          </cell>
          <cell r="AV2815" t="str">
            <v>sc</v>
          </cell>
        </row>
        <row r="2816">
          <cell r="AP2816">
            <v>149683</v>
          </cell>
          <cell r="AQ2816">
            <v>8007965</v>
          </cell>
          <cell r="AR2816">
            <v>8</v>
          </cell>
          <cell r="AS2816">
            <v>42768</v>
          </cell>
          <cell r="AT2816" t="str">
            <v>SD Reservado Acciones de Movilidad UAERMV Circuito Movilidad Salvando Vidas -</v>
          </cell>
          <cell r="AU2816">
            <v>0</v>
          </cell>
          <cell r="AV2816" t="str">
            <v>sc</v>
          </cell>
        </row>
        <row r="2817">
          <cell r="AP2817">
            <v>149696</v>
          </cell>
          <cell r="AQ2817">
            <v>8008169</v>
          </cell>
          <cell r="AR2817">
            <v>8</v>
          </cell>
          <cell r="AS2817">
            <v>42768</v>
          </cell>
          <cell r="AT2817" t="str">
            <v>SD Reservado Acciones de Movilidad UAERMV Circuito Movilidad Salvando Vidas -</v>
          </cell>
          <cell r="AU2817">
            <v>0</v>
          </cell>
          <cell r="AV2817" t="str">
            <v>sc</v>
          </cell>
        </row>
        <row r="2818">
          <cell r="AP2818">
            <v>149732</v>
          </cell>
          <cell r="AQ2818">
            <v>8008540</v>
          </cell>
          <cell r="AR2818">
            <v>8</v>
          </cell>
          <cell r="AS2818">
            <v>42389</v>
          </cell>
          <cell r="AT2818" t="str">
            <v>SD Terminado Acciones de Movilidad UAERMV Circuito Movilidad Salvando Vidas -</v>
          </cell>
          <cell r="AU2818">
            <v>0</v>
          </cell>
          <cell r="AV2818" t="str">
            <v>sc</v>
          </cell>
        </row>
        <row r="2819">
          <cell r="AP2819">
            <v>149733</v>
          </cell>
          <cell r="AQ2819">
            <v>8008432</v>
          </cell>
          <cell r="AR2819">
            <v>8</v>
          </cell>
          <cell r="AS2819">
            <v>42762</v>
          </cell>
          <cell r="AT2819" t="str">
            <v>SD Terminado Acciones de Movilidad UAERMV Circuito Movilidad Salvando Vidas -</v>
          </cell>
          <cell r="AU2819">
            <v>0</v>
          </cell>
          <cell r="AV2819" t="str">
            <v>sc</v>
          </cell>
        </row>
        <row r="2820">
          <cell r="AP2820">
            <v>149734</v>
          </cell>
          <cell r="AQ2820">
            <v>8008381</v>
          </cell>
          <cell r="AR2820">
            <v>8</v>
          </cell>
          <cell r="AS2820">
            <v>42762</v>
          </cell>
          <cell r="AT2820" t="str">
            <v>SD Terminado Acciones de Movilidad UAERMV Circuito Movilidad Salvando Vidas -</v>
          </cell>
          <cell r="AU2820">
            <v>0</v>
          </cell>
          <cell r="AV2820" t="str">
            <v>sc</v>
          </cell>
        </row>
        <row r="2821">
          <cell r="AP2821">
            <v>149735</v>
          </cell>
          <cell r="AQ2821">
            <v>8008332</v>
          </cell>
          <cell r="AR2821">
            <v>8</v>
          </cell>
          <cell r="AS2821">
            <v>42762</v>
          </cell>
          <cell r="AT2821" t="str">
            <v>SD Terminado Acciones de Movilidad UAERMV Circuito Movilidad Salvando Vidas -</v>
          </cell>
          <cell r="AU2821">
            <v>0</v>
          </cell>
          <cell r="AV2821" t="str">
            <v>sc</v>
          </cell>
        </row>
        <row r="2822">
          <cell r="AP2822">
            <v>149736</v>
          </cell>
          <cell r="AQ2822">
            <v>8008270</v>
          </cell>
          <cell r="AR2822">
            <v>8</v>
          </cell>
          <cell r="AS2822">
            <v>42762</v>
          </cell>
          <cell r="AT2822" t="str">
            <v>SD Terminado Acciones de Movilidad UAERMV Circuito Movilidad Salvando Vidas -</v>
          </cell>
          <cell r="AU2822">
            <v>0</v>
          </cell>
          <cell r="AV2822" t="str">
            <v>sc</v>
          </cell>
        </row>
        <row r="2823">
          <cell r="AP2823">
            <v>149737</v>
          </cell>
          <cell r="AQ2823">
            <v>8008209</v>
          </cell>
          <cell r="AR2823">
            <v>8</v>
          </cell>
          <cell r="AS2823">
            <v>42762</v>
          </cell>
          <cell r="AT2823" t="str">
            <v>SD Terminado Acciones de Movilidad UAERMV Circuito Movilidad Salvando Vidas -</v>
          </cell>
          <cell r="AU2823">
            <v>0</v>
          </cell>
          <cell r="AV2823" t="str">
            <v>sc</v>
          </cell>
        </row>
        <row r="2824">
          <cell r="AP2824">
            <v>149739</v>
          </cell>
          <cell r="AQ2824">
            <v>8008074</v>
          </cell>
          <cell r="AR2824">
            <v>8</v>
          </cell>
          <cell r="AS2824">
            <v>42762</v>
          </cell>
          <cell r="AT2824" t="str">
            <v>SD Terminado Acciones de Movilidad UAERMV Circuito Movilidad Salvando Vidas -</v>
          </cell>
          <cell r="AU2824">
            <v>0</v>
          </cell>
          <cell r="AV2824" t="str">
            <v>sc</v>
          </cell>
        </row>
        <row r="2825">
          <cell r="AP2825">
            <v>149740</v>
          </cell>
          <cell r="AQ2825">
            <v>8008025</v>
          </cell>
          <cell r="AR2825">
            <v>8</v>
          </cell>
          <cell r="AS2825">
            <v>42768</v>
          </cell>
          <cell r="AT2825" t="str">
            <v>SD Reservado Acciones de Movilidad UAERMV Circuito Movilidad Salvando Vidas -</v>
          </cell>
          <cell r="AU2825">
            <v>0</v>
          </cell>
          <cell r="AV2825" t="str">
            <v>sc</v>
          </cell>
        </row>
        <row r="2826">
          <cell r="AP2826">
            <v>149741</v>
          </cell>
          <cell r="AQ2826">
            <v>8007995</v>
          </cell>
          <cell r="AR2826">
            <v>8</v>
          </cell>
          <cell r="AS2826">
            <v>42768</v>
          </cell>
          <cell r="AT2826" t="str">
            <v>SD Terminado Acciones de Movilidad UAERMV Circuito Movilidad Salvando Vidas -</v>
          </cell>
          <cell r="AU2826">
            <v>0</v>
          </cell>
          <cell r="AV2826" t="str">
            <v>sc</v>
          </cell>
        </row>
        <row r="2827">
          <cell r="AP2827">
            <v>149742</v>
          </cell>
          <cell r="AQ2827">
            <v>8007933</v>
          </cell>
          <cell r="AR2827">
            <v>8</v>
          </cell>
          <cell r="AS2827">
            <v>42768</v>
          </cell>
          <cell r="AT2827" t="str">
            <v>SD Reservado Acciones de Movilidad UAERMV Circuito Movilidad Salvando Vidas -</v>
          </cell>
          <cell r="AU2827">
            <v>0</v>
          </cell>
          <cell r="AV2827" t="str">
            <v>sc</v>
          </cell>
        </row>
        <row r="2828">
          <cell r="AP2828">
            <v>149765</v>
          </cell>
          <cell r="AQ2828">
            <v>8008835</v>
          </cell>
          <cell r="AR2828">
            <v>8</v>
          </cell>
          <cell r="AS2828">
            <v>42313</v>
          </cell>
          <cell r="AT2828" t="str">
            <v>CONV-1323-2013 Terminado Acciones de Movilidad IDU Circuito Movilidad  -</v>
          </cell>
          <cell r="AU2828">
            <v>0</v>
          </cell>
          <cell r="AV2828" t="str">
            <v>sc</v>
          </cell>
        </row>
        <row r="2829">
          <cell r="AP2829">
            <v>149796</v>
          </cell>
          <cell r="AQ2829">
            <v>8009091</v>
          </cell>
          <cell r="AR2829">
            <v>8</v>
          </cell>
          <cell r="AS2829">
            <v>42034</v>
          </cell>
          <cell r="AT2829" t="str">
            <v>CONV-1292-2012 Terminado Rehabilitación UAERMV Circuito Movilidad  -</v>
          </cell>
          <cell r="AU2829">
            <v>0</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v>0</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v>0</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v>0</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v>0</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v>0</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v>0</v>
          </cell>
          <cell r="AV2835" t="str">
            <v>sc</v>
          </cell>
        </row>
        <row r="2836">
          <cell r="AP2836">
            <v>149826</v>
          </cell>
          <cell r="AQ2836">
            <v>8010213</v>
          </cell>
          <cell r="AR2836">
            <v>8</v>
          </cell>
          <cell r="AS2836">
            <v>42514</v>
          </cell>
          <cell r="AT2836" t="str">
            <v>SD Reservado Mantenimiento Periódico UAERMV Circuito Movilidad  -</v>
          </cell>
          <cell r="AU2836">
            <v>0</v>
          </cell>
          <cell r="AV2836" t="str">
            <v>sc</v>
          </cell>
        </row>
        <row r="2837">
          <cell r="AP2837">
            <v>149828</v>
          </cell>
          <cell r="AQ2837">
            <v>8010321</v>
          </cell>
          <cell r="AR2837">
            <v>8</v>
          </cell>
          <cell r="AS2837">
            <v>42514</v>
          </cell>
          <cell r="AT2837" t="str">
            <v>SD Reservado Mantenimiento Periódico UAERMV Circuito Movilidad  -</v>
          </cell>
          <cell r="AU2837">
            <v>0</v>
          </cell>
          <cell r="AV2837" t="str">
            <v>sc</v>
          </cell>
        </row>
        <row r="2838">
          <cell r="AP2838">
            <v>149850</v>
          </cell>
          <cell r="AQ2838">
            <v>8009732</v>
          </cell>
          <cell r="AR2838">
            <v>8</v>
          </cell>
          <cell r="AS2838">
            <v>41029</v>
          </cell>
          <cell r="AT2838" t="str">
            <v>UMV-189-2009 Terminado Mantenimiento Periódico UAERMV Circuito Movilidad  -</v>
          </cell>
          <cell r="AU2838">
            <v>0</v>
          </cell>
          <cell r="AV2838" t="str">
            <v>sc</v>
          </cell>
        </row>
        <row r="2839">
          <cell r="AP2839">
            <v>149851</v>
          </cell>
          <cell r="AQ2839">
            <v>8009836</v>
          </cell>
          <cell r="AR2839">
            <v>8</v>
          </cell>
          <cell r="AS2839">
            <v>41029</v>
          </cell>
          <cell r="AT2839" t="str">
            <v>UMV-189-2009 Terminado Mantenimiento Periódico UAERMV Circuito Movilidad  -</v>
          </cell>
          <cell r="AU2839">
            <v>0</v>
          </cell>
          <cell r="AV2839" t="str">
            <v>sc</v>
          </cell>
        </row>
        <row r="2840">
          <cell r="AP2840">
            <v>149852</v>
          </cell>
          <cell r="AQ2840">
            <v>8009982</v>
          </cell>
          <cell r="AR2840">
            <v>8</v>
          </cell>
          <cell r="AS2840">
            <v>40897</v>
          </cell>
          <cell r="AT2840" t="str">
            <v>UMV-78-2010 Terminado Mantenimiento Periódico UAERMV Circuito Movilidad  -</v>
          </cell>
          <cell r="AU2840">
            <v>0</v>
          </cell>
          <cell r="AV2840" t="str">
            <v>sc</v>
          </cell>
        </row>
        <row r="2841">
          <cell r="AP2841">
            <v>150029</v>
          </cell>
          <cell r="AQ2841">
            <v>8008970</v>
          </cell>
          <cell r="AR2841">
            <v>8</v>
          </cell>
          <cell r="AS2841">
            <v>42768</v>
          </cell>
          <cell r="AT2841" t="str">
            <v>SD Reservado Acciones de Movilidad UAERMV Circuito Movilidad Salvando Vidas -</v>
          </cell>
          <cell r="AU2841">
            <v>0</v>
          </cell>
          <cell r="AV2841" t="str">
            <v>sc</v>
          </cell>
        </row>
        <row r="2842">
          <cell r="AP2842">
            <v>150030</v>
          </cell>
          <cell r="AQ2842">
            <v>8008889</v>
          </cell>
          <cell r="AR2842">
            <v>8</v>
          </cell>
          <cell r="AS2842">
            <v>42389</v>
          </cell>
          <cell r="AT2842" t="str">
            <v>SD Terminado Acciones de Movilidad UAERMV Circuito Movilidad Salvando Vidas -</v>
          </cell>
          <cell r="AU2842">
            <v>0</v>
          </cell>
          <cell r="AV2842" t="str">
            <v>sc</v>
          </cell>
        </row>
        <row r="2843">
          <cell r="AP2843">
            <v>150032</v>
          </cell>
          <cell r="AQ2843">
            <v>8008712</v>
          </cell>
          <cell r="AR2843">
            <v>8</v>
          </cell>
          <cell r="AS2843">
            <v>42389</v>
          </cell>
          <cell r="AT2843" t="str">
            <v>SD Terminado Acciones de Movilidad UAERMV Circuito Movilidad Salvando Vidas -</v>
          </cell>
          <cell r="AU2843">
            <v>0</v>
          </cell>
          <cell r="AV2843" t="str">
            <v>sc</v>
          </cell>
        </row>
        <row r="2844">
          <cell r="AP2844">
            <v>150035</v>
          </cell>
          <cell r="AQ2844">
            <v>8008457</v>
          </cell>
          <cell r="AR2844">
            <v>8</v>
          </cell>
          <cell r="AS2844">
            <v>42389</v>
          </cell>
          <cell r="AT2844" t="str">
            <v>SD Terminado Acciones de Movilidad UAERMV Circuito Movilidad Salvando Vidas -</v>
          </cell>
          <cell r="AU2844">
            <v>0</v>
          </cell>
          <cell r="AV2844" t="str">
            <v>sc</v>
          </cell>
        </row>
        <row r="2845">
          <cell r="AP2845">
            <v>150036</v>
          </cell>
          <cell r="AQ2845">
            <v>8008399</v>
          </cell>
          <cell r="AR2845">
            <v>8</v>
          </cell>
          <cell r="AS2845">
            <v>42389</v>
          </cell>
          <cell r="AT2845" t="str">
            <v>SD Terminado Acciones de Movilidad UAERMV Circuito Movilidad Salvando Vidas -</v>
          </cell>
          <cell r="AU2845">
            <v>0</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v>0</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v>0</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v>0</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v>0</v>
          </cell>
          <cell r="AV2849" t="str">
            <v>sc</v>
          </cell>
        </row>
        <row r="2850">
          <cell r="AP2850">
            <v>150178</v>
          </cell>
          <cell r="AQ2850">
            <v>8009162</v>
          </cell>
          <cell r="AR2850">
            <v>8</v>
          </cell>
          <cell r="AS2850">
            <v>42409</v>
          </cell>
          <cell r="AT2850" t="str">
            <v>COP-166-2014 Terminado Mantenimiento Periódico FDL KENNEDY Circuito Movilidad  -</v>
          </cell>
          <cell r="AU2850">
            <v>0</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v>0</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v>0</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v>0</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v>0</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v>0</v>
          </cell>
          <cell r="AV2855" t="str">
            <v>sc</v>
          </cell>
        </row>
        <row r="2856">
          <cell r="AP2856">
            <v>150207</v>
          </cell>
          <cell r="AQ2856">
            <v>8009278</v>
          </cell>
          <cell r="AR2856">
            <v>8</v>
          </cell>
          <cell r="AS2856">
            <v>42389</v>
          </cell>
          <cell r="AT2856" t="str">
            <v>SD Terminado Acciones de Movilidad UAERMV Circuito Movilidad Salvando Vidas -</v>
          </cell>
          <cell r="AU2856">
            <v>0</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v>0</v>
          </cell>
          <cell r="AV2857" t="str">
            <v>sc</v>
          </cell>
        </row>
        <row r="2858">
          <cell r="AP2858">
            <v>150209</v>
          </cell>
          <cell r="AQ2858">
            <v>8009444</v>
          </cell>
          <cell r="AR2858">
            <v>8</v>
          </cell>
          <cell r="AS2858">
            <v>42389</v>
          </cell>
          <cell r="AT2858" t="str">
            <v>SD Terminado Acciones de Movilidad UAERMV Circuito Movilidad Salvando Vidas -</v>
          </cell>
          <cell r="AU2858">
            <v>0</v>
          </cell>
          <cell r="AV2858" t="str">
            <v>sc</v>
          </cell>
        </row>
        <row r="2859">
          <cell r="AP2859">
            <v>150210</v>
          </cell>
          <cell r="AQ2859">
            <v>8009695</v>
          </cell>
          <cell r="AR2859">
            <v>8</v>
          </cell>
          <cell r="AS2859">
            <v>42389</v>
          </cell>
          <cell r="AT2859" t="str">
            <v>SD Terminado Acciones de Movilidad UAERMV Circuito Movilidad Salvando Vidas -</v>
          </cell>
          <cell r="AU2859">
            <v>0</v>
          </cell>
          <cell r="AV2859" t="str">
            <v>sc</v>
          </cell>
        </row>
        <row r="2860">
          <cell r="AP2860">
            <v>150211</v>
          </cell>
          <cell r="AQ2860">
            <v>8009763</v>
          </cell>
          <cell r="AR2860">
            <v>8</v>
          </cell>
          <cell r="AS2860">
            <v>42389</v>
          </cell>
          <cell r="AT2860" t="str">
            <v>SD Terminado Acciones de Movilidad UAERMV Circuito Movilidad Salvando Vidas -</v>
          </cell>
          <cell r="AU2860">
            <v>0</v>
          </cell>
          <cell r="AV2860" t="str">
            <v>sc</v>
          </cell>
        </row>
        <row r="2861">
          <cell r="AP2861">
            <v>150212</v>
          </cell>
          <cell r="AQ2861">
            <v>8009809</v>
          </cell>
          <cell r="AR2861">
            <v>8</v>
          </cell>
          <cell r="AS2861">
            <v>42389</v>
          </cell>
          <cell r="AT2861" t="str">
            <v>SD Terminado Acciones de Movilidad UAERMV Circuito Movilidad Salvando Vidas -</v>
          </cell>
          <cell r="AU2861">
            <v>0</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v>0</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v>0</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v>0</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v>0</v>
          </cell>
          <cell r="AV2865" t="str">
            <v>sc</v>
          </cell>
        </row>
        <row r="2866">
          <cell r="AP2866">
            <v>150255</v>
          </cell>
          <cell r="AQ2866">
            <v>8010181</v>
          </cell>
          <cell r="AR2866">
            <v>8</v>
          </cell>
          <cell r="AS2866">
            <v>41676</v>
          </cell>
          <cell r="AT2866" t="str">
            <v>SD Terminado Rehabilitación UAERMV Local  -</v>
          </cell>
          <cell r="AU2866">
            <v>0</v>
          </cell>
          <cell r="AV2866" t="str">
            <v>sc</v>
          </cell>
        </row>
        <row r="2867">
          <cell r="AP2867">
            <v>150258</v>
          </cell>
          <cell r="AQ2867">
            <v>8010395</v>
          </cell>
          <cell r="AR2867">
            <v>8</v>
          </cell>
          <cell r="AS2867">
            <v>41912</v>
          </cell>
          <cell r="AT2867" t="str">
            <v>SD Terminado Rehabilitación UAERMV Local  -</v>
          </cell>
          <cell r="AU2867">
            <v>0</v>
          </cell>
          <cell r="AV2867" t="str">
            <v>sc</v>
          </cell>
        </row>
        <row r="2868">
          <cell r="AP2868">
            <v>150259</v>
          </cell>
          <cell r="AQ2868">
            <v>8010482</v>
          </cell>
          <cell r="AR2868">
            <v>8</v>
          </cell>
          <cell r="AS2868">
            <v>41912</v>
          </cell>
          <cell r="AT2868" t="str">
            <v>SD Terminado Rehabilitación UAERMV Local  -</v>
          </cell>
          <cell r="AU2868">
            <v>0</v>
          </cell>
          <cell r="AV2868" t="str">
            <v>sc</v>
          </cell>
        </row>
        <row r="2869">
          <cell r="AP2869">
            <v>150260</v>
          </cell>
          <cell r="AQ2869">
            <v>8010572</v>
          </cell>
          <cell r="AR2869">
            <v>8</v>
          </cell>
          <cell r="AS2869">
            <v>41912</v>
          </cell>
          <cell r="AT2869" t="str">
            <v>SD Terminado Rehabilitación UAERMV Local  -</v>
          </cell>
          <cell r="AU2869">
            <v>0</v>
          </cell>
          <cell r="AV2869" t="str">
            <v>sc</v>
          </cell>
        </row>
        <row r="2870">
          <cell r="AP2870">
            <v>150261</v>
          </cell>
          <cell r="AQ2870">
            <v>8010627</v>
          </cell>
          <cell r="AR2870">
            <v>8</v>
          </cell>
          <cell r="AS2870">
            <v>41912</v>
          </cell>
          <cell r="AT2870" t="str">
            <v>SD Terminado Rehabilitación UAERMV Local  -</v>
          </cell>
          <cell r="AU2870">
            <v>0</v>
          </cell>
          <cell r="AV2870" t="str">
            <v>sc</v>
          </cell>
        </row>
        <row r="2871">
          <cell r="AP2871">
            <v>150368</v>
          </cell>
          <cell r="AQ2871">
            <v>8010202</v>
          </cell>
          <cell r="AR2871">
            <v>8</v>
          </cell>
          <cell r="AS2871">
            <v>41852</v>
          </cell>
          <cell r="AT2871" t="str">
            <v>SD Reservado Mantenimiento Periódico FDL KENNEDY Local  Cabildos-</v>
          </cell>
          <cell r="AU2871">
            <v>0</v>
          </cell>
          <cell r="AV2871" t="str">
            <v>sc</v>
          </cell>
        </row>
        <row r="2872">
          <cell r="AP2872">
            <v>150392</v>
          </cell>
          <cell r="AQ2872">
            <v>8009128</v>
          </cell>
          <cell r="AR2872">
            <v>8</v>
          </cell>
          <cell r="AS2872">
            <v>42313</v>
          </cell>
          <cell r="AT2872" t="str">
            <v>IDU-73-2008 Terminado Rehabilitación IDU Circuito Movilidad  -</v>
          </cell>
          <cell r="AU2872">
            <v>0</v>
          </cell>
          <cell r="AV2872" t="str">
            <v>sc</v>
          </cell>
        </row>
        <row r="2873">
          <cell r="AP2873">
            <v>150456</v>
          </cell>
          <cell r="AQ2873">
            <v>8010487</v>
          </cell>
          <cell r="AR2873">
            <v>8</v>
          </cell>
          <cell r="AS2873">
            <v>42313</v>
          </cell>
          <cell r="AT2873" t="str">
            <v>IDU-73-2008 Terminado Rehabilitación IDU Circuito Movilidad  -</v>
          </cell>
          <cell r="AU2873">
            <v>0</v>
          </cell>
          <cell r="AV2873" t="str">
            <v>sc</v>
          </cell>
        </row>
        <row r="2874">
          <cell r="AP2874">
            <v>150457</v>
          </cell>
          <cell r="AQ2874">
            <v>50006207</v>
          </cell>
          <cell r="AR2874">
            <v>8</v>
          </cell>
          <cell r="AS2874">
            <v>42313</v>
          </cell>
          <cell r="AT2874" t="str">
            <v>IDU-73-2008 Terminado Reconstrucción IDU Circuito Movilidad  -</v>
          </cell>
          <cell r="AU2874">
            <v>0</v>
          </cell>
          <cell r="AV2874" t="str">
            <v>sc</v>
          </cell>
        </row>
        <row r="2875">
          <cell r="AP2875">
            <v>150524</v>
          </cell>
          <cell r="AQ2875">
            <v>8010215</v>
          </cell>
          <cell r="AR2875">
            <v>8</v>
          </cell>
          <cell r="AS2875">
            <v>40956</v>
          </cell>
          <cell r="AT2875" t="str">
            <v>SD Terminado Mantenimiento Periódico UAERMV Local  -</v>
          </cell>
          <cell r="AU2875">
            <v>0</v>
          </cell>
          <cell r="AV2875" t="str">
            <v>sc</v>
          </cell>
        </row>
        <row r="2876">
          <cell r="AP2876">
            <v>150618</v>
          </cell>
          <cell r="AQ2876">
            <v>8009232</v>
          </cell>
          <cell r="AR2876">
            <v>8</v>
          </cell>
          <cell r="AS2876">
            <v>42389</v>
          </cell>
          <cell r="AT2876" t="str">
            <v>SD Terminado Acciones de Movilidad UAERMV Circuito Movilidad Salvando Vidas -</v>
          </cell>
          <cell r="AU2876">
            <v>0</v>
          </cell>
          <cell r="AV2876" t="str">
            <v>sc</v>
          </cell>
        </row>
        <row r="2877">
          <cell r="AP2877">
            <v>150619</v>
          </cell>
          <cell r="AQ2877">
            <v>8009135</v>
          </cell>
          <cell r="AR2877">
            <v>8</v>
          </cell>
          <cell r="AS2877">
            <v>42389</v>
          </cell>
          <cell r="AT2877" t="str">
            <v>SD Terminado Acciones de Movilidad UAERMV Circuito Movilidad Salvando Vidas -</v>
          </cell>
          <cell r="AU2877">
            <v>0</v>
          </cell>
          <cell r="AV2877" t="str">
            <v>sc</v>
          </cell>
        </row>
        <row r="2878">
          <cell r="AP2878">
            <v>150620</v>
          </cell>
          <cell r="AQ2878">
            <v>8009097</v>
          </cell>
          <cell r="AR2878">
            <v>8</v>
          </cell>
          <cell r="AS2878">
            <v>42534</v>
          </cell>
          <cell r="AT2878" t="str">
            <v>IDU-1707-2014 Terminado Acciones de Movilidad IDU Circuito Movilidad SITP Y TRONCALES -</v>
          </cell>
          <cell r="AU2878">
            <v>0</v>
          </cell>
          <cell r="AV2878" t="str">
            <v>sc</v>
          </cell>
        </row>
        <row r="2879">
          <cell r="AP2879">
            <v>150621</v>
          </cell>
          <cell r="AQ2879">
            <v>8009037</v>
          </cell>
          <cell r="AR2879">
            <v>8</v>
          </cell>
          <cell r="AS2879">
            <v>42534</v>
          </cell>
          <cell r="AT2879" t="str">
            <v>IDU-1707-2014 Terminado Acciones de Movilidad IDU Circuito Movilidad SITP Y TRONCALES -</v>
          </cell>
          <cell r="AU2879">
            <v>0</v>
          </cell>
          <cell r="AV2879" t="str">
            <v>sc</v>
          </cell>
        </row>
        <row r="2880">
          <cell r="AP2880">
            <v>150622</v>
          </cell>
          <cell r="AQ2880">
            <v>8008989</v>
          </cell>
          <cell r="AR2880">
            <v>8</v>
          </cell>
          <cell r="AS2880">
            <v>42534</v>
          </cell>
          <cell r="AT2880" t="str">
            <v>IDU-1707-2014 Terminado Acciones de Movilidad IDU Circuito Movilidad SITP Y TRONCALES -</v>
          </cell>
          <cell r="AU2880">
            <v>0</v>
          </cell>
          <cell r="AV2880" t="str">
            <v>sc</v>
          </cell>
        </row>
        <row r="2881">
          <cell r="AP2881">
            <v>150623</v>
          </cell>
          <cell r="AQ2881">
            <v>8008959</v>
          </cell>
          <cell r="AR2881">
            <v>8</v>
          </cell>
          <cell r="AS2881">
            <v>42534</v>
          </cell>
          <cell r="AT2881" t="str">
            <v>IDU-1707-2014 Terminado Acciones de Movilidad IDU Circuito Movilidad SITP Y TRONCALES -</v>
          </cell>
          <cell r="AU2881">
            <v>0</v>
          </cell>
          <cell r="AV2881" t="str">
            <v>sc</v>
          </cell>
        </row>
        <row r="2882">
          <cell r="AP2882">
            <v>150660</v>
          </cell>
          <cell r="AQ2882">
            <v>8010538</v>
          </cell>
          <cell r="AR2882">
            <v>8</v>
          </cell>
          <cell r="AS2882">
            <v>40897</v>
          </cell>
          <cell r="AT2882" t="str">
            <v>UMV-78-2010 Terminado Mantenimiento Periódico UAERMV Circuito Movilidad  -</v>
          </cell>
          <cell r="AU2882">
            <v>0</v>
          </cell>
          <cell r="AV2882" t="str">
            <v>sc</v>
          </cell>
        </row>
        <row r="2883">
          <cell r="AP2883">
            <v>150661</v>
          </cell>
          <cell r="AQ2883">
            <v>8010505</v>
          </cell>
          <cell r="AR2883">
            <v>8</v>
          </cell>
          <cell r="AS2883">
            <v>40897</v>
          </cell>
          <cell r="AT2883" t="str">
            <v>UMV-78-2010 Terminado Mantenimiento Periódico UAERMV Circuito Movilidad  -</v>
          </cell>
          <cell r="AU2883">
            <v>0</v>
          </cell>
          <cell r="AV2883" t="str">
            <v>sc</v>
          </cell>
        </row>
        <row r="2884">
          <cell r="AP2884">
            <v>150662</v>
          </cell>
          <cell r="AQ2884">
            <v>8010471</v>
          </cell>
          <cell r="AR2884">
            <v>8</v>
          </cell>
          <cell r="AS2884">
            <v>40897</v>
          </cell>
          <cell r="AT2884" t="str">
            <v>UMV-78-2010 Terminado Mantenimiento Periódico UAERMV Circuito Movilidad  -</v>
          </cell>
          <cell r="AU2884">
            <v>0</v>
          </cell>
          <cell r="AV2884" t="str">
            <v>sc</v>
          </cell>
        </row>
        <row r="2885">
          <cell r="AP2885">
            <v>150663</v>
          </cell>
          <cell r="AQ2885">
            <v>8010449</v>
          </cell>
          <cell r="AR2885">
            <v>8</v>
          </cell>
          <cell r="AS2885">
            <v>40897</v>
          </cell>
          <cell r="AT2885" t="str">
            <v>UMV-78-2010 Terminado Mantenimiento Periódico UAERMV Circuito Movilidad  -</v>
          </cell>
          <cell r="AU2885">
            <v>0</v>
          </cell>
          <cell r="AV2885" t="str">
            <v>sc</v>
          </cell>
        </row>
        <row r="2886">
          <cell r="AP2886">
            <v>150698</v>
          </cell>
          <cell r="AQ2886">
            <v>8009791</v>
          </cell>
          <cell r="AR2886">
            <v>8</v>
          </cell>
          <cell r="AS2886">
            <v>42768</v>
          </cell>
          <cell r="AT2886" t="str">
            <v>SD Reservado Acciones de Movilidad UAERMV Circuito Movilidad Salvando Vidas -</v>
          </cell>
          <cell r="AU2886">
            <v>0</v>
          </cell>
          <cell r="AV2886" t="str">
            <v>sc</v>
          </cell>
        </row>
        <row r="2887">
          <cell r="AP2887">
            <v>150701</v>
          </cell>
          <cell r="AQ2887">
            <v>8010019</v>
          </cell>
          <cell r="AR2887">
            <v>8</v>
          </cell>
          <cell r="AS2887">
            <v>42389</v>
          </cell>
          <cell r="AT2887" t="str">
            <v>SD Terminado Acciones de Movilidad UAERMV Circuito Movilidad Salvando Vidas -</v>
          </cell>
          <cell r="AU2887">
            <v>0</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v>0</v>
          </cell>
          <cell r="AV2889" t="str">
            <v>sc</v>
          </cell>
        </row>
        <row r="2890">
          <cell r="AP2890">
            <v>150737</v>
          </cell>
          <cell r="AQ2890">
            <v>8010346</v>
          </cell>
          <cell r="AR2890">
            <v>8</v>
          </cell>
          <cell r="AS2890">
            <v>42389</v>
          </cell>
          <cell r="AT2890" t="str">
            <v>SD Terminado Acciones de Movilidad UAERMV Circuito Movilidad Salvando Vidas -</v>
          </cell>
          <cell r="AU2890">
            <v>0</v>
          </cell>
          <cell r="AV2890" t="str">
            <v>sc</v>
          </cell>
        </row>
        <row r="2891">
          <cell r="AP2891">
            <v>150753</v>
          </cell>
          <cell r="AQ2891">
            <v>8010385</v>
          </cell>
          <cell r="AR2891">
            <v>8</v>
          </cell>
          <cell r="AS2891">
            <v>40897</v>
          </cell>
          <cell r="AT2891" t="str">
            <v>UMV-78-2010 Terminado Mantenimiento Periódico UAERMV Circuito Movilidad  -</v>
          </cell>
          <cell r="AU2891">
            <v>0</v>
          </cell>
          <cell r="AV2891" t="str">
            <v>sc</v>
          </cell>
        </row>
        <row r="2892">
          <cell r="AP2892">
            <v>150861</v>
          </cell>
          <cell r="AQ2892">
            <v>8009328</v>
          </cell>
          <cell r="AR2892">
            <v>8</v>
          </cell>
          <cell r="AS2892">
            <v>42389</v>
          </cell>
          <cell r="AT2892" t="str">
            <v>SD Terminado Acciones de Movilidad UAERMV Circuito Movilidad Salvando Vidas -</v>
          </cell>
          <cell r="AU2892">
            <v>0</v>
          </cell>
          <cell r="AV2892" t="str">
            <v>VIABLE</v>
          </cell>
        </row>
        <row r="2893">
          <cell r="AP2893">
            <v>151039</v>
          </cell>
          <cell r="AQ2893">
            <v>8009423</v>
          </cell>
          <cell r="AR2893">
            <v>8</v>
          </cell>
          <cell r="AS2893">
            <v>42768</v>
          </cell>
          <cell r="AT2893" t="str">
            <v>SD Reservado Acciones de Movilidad UAERMV Circuito Movilidad Salvando Vidas -</v>
          </cell>
          <cell r="AU2893">
            <v>0</v>
          </cell>
          <cell r="AV2893" t="str">
            <v>sc</v>
          </cell>
        </row>
        <row r="2894">
          <cell r="AP2894">
            <v>151070</v>
          </cell>
          <cell r="AQ2894">
            <v>8010178</v>
          </cell>
          <cell r="AR2894">
            <v>8</v>
          </cell>
          <cell r="AS2894">
            <v>42153</v>
          </cell>
          <cell r="AT2894" t="str">
            <v>SD Terminado Acciones de Movilidad UAERMV Local  -</v>
          </cell>
          <cell r="AU2894">
            <v>0</v>
          </cell>
          <cell r="AV2894" t="str">
            <v>sc</v>
          </cell>
        </row>
        <row r="2895">
          <cell r="AP2895">
            <v>151071</v>
          </cell>
          <cell r="AQ2895">
            <v>8010226</v>
          </cell>
          <cell r="AR2895">
            <v>8</v>
          </cell>
          <cell r="AS2895">
            <v>42185</v>
          </cell>
          <cell r="AT2895" t="str">
            <v>SD Terminado Acciones de Movilidad UAERMV Local  -</v>
          </cell>
          <cell r="AU2895">
            <v>0</v>
          </cell>
          <cell r="AV2895" t="str">
            <v>sc</v>
          </cell>
        </row>
        <row r="2896">
          <cell r="AP2896">
            <v>151152</v>
          </cell>
          <cell r="AQ2896">
            <v>8009126</v>
          </cell>
          <cell r="AR2896">
            <v>8</v>
          </cell>
          <cell r="AS2896">
            <v>42731</v>
          </cell>
          <cell r="AT2896" t="str">
            <v>SD Reservado Mantenimiento Periódico IDU Circuito Movilidad EJECUCION SITP 2016 -</v>
          </cell>
          <cell r="AU2896">
            <v>0</v>
          </cell>
          <cell r="AV2896" t="str">
            <v>sc</v>
          </cell>
        </row>
        <row r="2897">
          <cell r="AP2897">
            <v>151153</v>
          </cell>
          <cell r="AQ2897">
            <v>8009061</v>
          </cell>
          <cell r="AR2897">
            <v>8</v>
          </cell>
          <cell r="AS2897">
            <v>42731</v>
          </cell>
          <cell r="AT2897" t="str">
            <v>SD Reservado Mantenimiento Periódico IDU Circuito Movilidad EJECUCION SITP 2016 -</v>
          </cell>
          <cell r="AU2897">
            <v>0</v>
          </cell>
          <cell r="AV2897" t="str">
            <v>sc</v>
          </cell>
        </row>
        <row r="2898">
          <cell r="AP2898">
            <v>151154</v>
          </cell>
          <cell r="AQ2898">
            <v>8009012</v>
          </cell>
          <cell r="AR2898">
            <v>8</v>
          </cell>
          <cell r="AS2898">
            <v>42731</v>
          </cell>
          <cell r="AT2898" t="str">
            <v>SD Reservado Mantenimiento Periódico IDU Circuito Movilidad EJECUCION SITP 2016 -</v>
          </cell>
          <cell r="AU2898">
            <v>0</v>
          </cell>
          <cell r="AV2898" t="str">
            <v>sc</v>
          </cell>
        </row>
        <row r="2899">
          <cell r="AP2899">
            <v>151155</v>
          </cell>
          <cell r="AQ2899">
            <v>8008951</v>
          </cell>
          <cell r="AR2899">
            <v>8</v>
          </cell>
          <cell r="AS2899">
            <v>42731</v>
          </cell>
          <cell r="AT2899" t="str">
            <v>SD Reservado Mantenimiento Periódico IDU Circuito Movilidad EJECUCION SITP 2016 -</v>
          </cell>
          <cell r="AU2899">
            <v>0</v>
          </cell>
          <cell r="AV2899" t="str">
            <v>sc</v>
          </cell>
        </row>
        <row r="2900">
          <cell r="AP2900">
            <v>151156</v>
          </cell>
          <cell r="AQ2900">
            <v>8008908</v>
          </cell>
          <cell r="AR2900">
            <v>8</v>
          </cell>
          <cell r="AS2900">
            <v>42731</v>
          </cell>
          <cell r="AT2900" t="str">
            <v>SD Reservado Mantenimiento Periódico IDU Circuito Movilidad EJECUCION SITP 2016 -</v>
          </cell>
          <cell r="AU2900">
            <v>0</v>
          </cell>
          <cell r="AV2900" t="str">
            <v>sc</v>
          </cell>
        </row>
        <row r="2901">
          <cell r="AP2901">
            <v>151157</v>
          </cell>
          <cell r="AQ2901">
            <v>8008826</v>
          </cell>
          <cell r="AR2901">
            <v>8</v>
          </cell>
          <cell r="AS2901">
            <v>42731</v>
          </cell>
          <cell r="AT2901" t="str">
            <v>SD Reservado Mantenimiento Periódico IDU Circuito Movilidad EJECUCION SITP 2016 -</v>
          </cell>
          <cell r="AU2901">
            <v>0</v>
          </cell>
          <cell r="AV2901" t="str">
            <v>sc</v>
          </cell>
        </row>
        <row r="2902">
          <cell r="AP2902">
            <v>151158</v>
          </cell>
          <cell r="AQ2902">
            <v>8008754</v>
          </cell>
          <cell r="AR2902">
            <v>8</v>
          </cell>
          <cell r="AS2902">
            <v>42731</v>
          </cell>
          <cell r="AT2902" t="str">
            <v>SD Reservado Mantenimiento Periódico IDU Circuito Movilidad EJECUCION SITP 2016 -</v>
          </cell>
          <cell r="AU2902">
            <v>0</v>
          </cell>
          <cell r="AV2902" t="str">
            <v>sc</v>
          </cell>
        </row>
        <row r="2903">
          <cell r="AP2903">
            <v>151159</v>
          </cell>
          <cell r="AQ2903">
            <v>8008683</v>
          </cell>
          <cell r="AR2903">
            <v>8</v>
          </cell>
          <cell r="AS2903">
            <v>42731</v>
          </cell>
          <cell r="AT2903" t="str">
            <v>SD Reservado Mantenimiento Periódico IDU Circuito Movilidad EJECUCION SITP 2016 -</v>
          </cell>
          <cell r="AU2903">
            <v>0</v>
          </cell>
          <cell r="AV2903" t="str">
            <v>sc</v>
          </cell>
        </row>
        <row r="2904">
          <cell r="AP2904">
            <v>151169</v>
          </cell>
          <cell r="AQ2904">
            <v>8010390</v>
          </cell>
          <cell r="AR2904">
            <v>8</v>
          </cell>
          <cell r="AS2904">
            <v>41579</v>
          </cell>
          <cell r="AT2904" t="str">
            <v>SD Terminado Rehabilitación UAERMV Circuito Movilidad  -</v>
          </cell>
          <cell r="AU2904">
            <v>0</v>
          </cell>
          <cell r="AV2904" t="str">
            <v>sc</v>
          </cell>
        </row>
        <row r="2905">
          <cell r="AP2905">
            <v>151170</v>
          </cell>
          <cell r="AQ2905">
            <v>8010276</v>
          </cell>
          <cell r="AR2905">
            <v>8</v>
          </cell>
          <cell r="AS2905">
            <v>41579</v>
          </cell>
          <cell r="AT2905" t="str">
            <v>SD Terminado Rehabilitación UAERMV Circuito Movilidad  -</v>
          </cell>
          <cell r="AU2905">
            <v>0</v>
          </cell>
          <cell r="AV2905" t="str">
            <v>sc</v>
          </cell>
        </row>
        <row r="2906">
          <cell r="AP2906">
            <v>151171</v>
          </cell>
          <cell r="AQ2906">
            <v>8010227</v>
          </cell>
          <cell r="AR2906">
            <v>8</v>
          </cell>
          <cell r="AS2906">
            <v>42768</v>
          </cell>
          <cell r="AT2906" t="str">
            <v>SD Reservado Acciones de Movilidad UAERMV Circuito Movilidad Salvando Vidas -</v>
          </cell>
          <cell r="AU2906">
            <v>0</v>
          </cell>
          <cell r="AV2906" t="str">
            <v>sc</v>
          </cell>
        </row>
        <row r="2907">
          <cell r="AP2907">
            <v>151209</v>
          </cell>
          <cell r="AQ2907">
            <v>8009531</v>
          </cell>
          <cell r="AR2907">
            <v>8</v>
          </cell>
          <cell r="AS2907">
            <v>42768</v>
          </cell>
          <cell r="AT2907" t="str">
            <v>SD Reservado Acciones de Movilidad UAERMV Local Salvando Vidas -</v>
          </cell>
          <cell r="AU2907">
            <v>0</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v>0</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v>0</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v>0</v>
          </cell>
          <cell r="AV2911" t="str">
            <v>sc</v>
          </cell>
        </row>
        <row r="2912">
          <cell r="AP2912">
            <v>151785</v>
          </cell>
          <cell r="AQ2912">
            <v>8001524</v>
          </cell>
          <cell r="AR2912">
            <v>8</v>
          </cell>
          <cell r="AS2912">
            <v>41912</v>
          </cell>
          <cell r="AT2912" t="str">
            <v>SD Terminado Rehabilitación UAERMV Circuito Movilidad  -</v>
          </cell>
          <cell r="AU2912">
            <v>0</v>
          </cell>
          <cell r="AV2912" t="str">
            <v>sc</v>
          </cell>
        </row>
        <row r="2913">
          <cell r="AP2913">
            <v>151788</v>
          </cell>
          <cell r="AQ2913">
            <v>8001405</v>
          </cell>
          <cell r="AR2913">
            <v>8</v>
          </cell>
          <cell r="AS2913">
            <v>42550</v>
          </cell>
          <cell r="AT2913" t="str">
            <v>SD Terminado Mantenimiento Periódico UAERMV Circuito Movilidad  -</v>
          </cell>
          <cell r="AU2913">
            <v>0</v>
          </cell>
          <cell r="AV2913" t="str">
            <v>sc</v>
          </cell>
        </row>
        <row r="2914">
          <cell r="AP2914">
            <v>151829</v>
          </cell>
          <cell r="AQ2914">
            <v>50008340</v>
          </cell>
          <cell r="AR2914">
            <v>8</v>
          </cell>
          <cell r="AS2914">
            <v>41519</v>
          </cell>
          <cell r="AT2914" t="str">
            <v>SD Terminado Mantenimiento Periódico UAERMV Circuito Movilidad  -</v>
          </cell>
          <cell r="AU2914">
            <v>0</v>
          </cell>
          <cell r="AV2914" t="str">
            <v>sc</v>
          </cell>
        </row>
        <row r="2915">
          <cell r="AP2915">
            <v>151830</v>
          </cell>
          <cell r="AQ2915">
            <v>50008340</v>
          </cell>
          <cell r="AR2915">
            <v>8</v>
          </cell>
          <cell r="AS2915">
            <v>42313</v>
          </cell>
          <cell r="AT2915" t="str">
            <v>IDU-1707-2014 Terminado Rehabilitación IDU Circuito Movilidad  -</v>
          </cell>
          <cell r="AU2915">
            <v>0</v>
          </cell>
          <cell r="AV2915" t="str">
            <v>sc</v>
          </cell>
        </row>
        <row r="2916">
          <cell r="AP2916">
            <v>151831</v>
          </cell>
          <cell r="AQ2916">
            <v>8001714</v>
          </cell>
          <cell r="AR2916">
            <v>8</v>
          </cell>
          <cell r="AS2916">
            <v>42313</v>
          </cell>
          <cell r="AT2916" t="str">
            <v>IDU-1707-2014 Terminado Rehabilitación IDU Circuito Movilidad  -</v>
          </cell>
          <cell r="AU2916">
            <v>0</v>
          </cell>
          <cell r="AV2916" t="str">
            <v>sc</v>
          </cell>
        </row>
        <row r="2917">
          <cell r="AP2917">
            <v>151848</v>
          </cell>
          <cell r="AQ2917">
            <v>8001666</v>
          </cell>
          <cell r="AR2917">
            <v>8</v>
          </cell>
          <cell r="AS2917">
            <v>40956</v>
          </cell>
          <cell r="AT2917" t="str">
            <v>SD Terminado Mantenimiento Periódico UAERMV Arterial  -</v>
          </cell>
          <cell r="AU2917">
            <v>0</v>
          </cell>
          <cell r="AV2917" t="str">
            <v>sc</v>
          </cell>
        </row>
        <row r="2918">
          <cell r="AP2918">
            <v>151849</v>
          </cell>
          <cell r="AQ2918">
            <v>8001666</v>
          </cell>
          <cell r="AR2918">
            <v>8</v>
          </cell>
          <cell r="AS2918">
            <v>40956</v>
          </cell>
          <cell r="AT2918" t="str">
            <v>SD Terminado Mantenimiento Periódico UAERMV Arterial  -</v>
          </cell>
          <cell r="AU2918">
            <v>0</v>
          </cell>
          <cell r="AV2918" t="str">
            <v>sc</v>
          </cell>
        </row>
        <row r="2919">
          <cell r="AP2919">
            <v>151850</v>
          </cell>
          <cell r="AQ2919">
            <v>8001506</v>
          </cell>
          <cell r="AR2919">
            <v>8</v>
          </cell>
          <cell r="AS2919">
            <v>40956</v>
          </cell>
          <cell r="AT2919" t="str">
            <v>CONV-004-2009 Terminado Mantenimiento Periódico UAERMV Arterial  -</v>
          </cell>
          <cell r="AU2919">
            <v>0</v>
          </cell>
          <cell r="AV2919" t="str">
            <v>sc</v>
          </cell>
        </row>
        <row r="2920">
          <cell r="AP2920">
            <v>151851</v>
          </cell>
          <cell r="AQ2920">
            <v>8001506</v>
          </cell>
          <cell r="AR2920">
            <v>8</v>
          </cell>
          <cell r="AS2920">
            <v>40956</v>
          </cell>
          <cell r="AT2920" t="str">
            <v>CONV-004-2009 Terminado Mantenimiento Periódico UAERMV Arterial  -</v>
          </cell>
          <cell r="AU2920">
            <v>0</v>
          </cell>
          <cell r="AV2920" t="str">
            <v>sc</v>
          </cell>
        </row>
        <row r="2921">
          <cell r="AP2921">
            <v>151985</v>
          </cell>
          <cell r="AQ2921">
            <v>8003055</v>
          </cell>
          <cell r="AR2921">
            <v>8</v>
          </cell>
          <cell r="AS2921">
            <v>41942</v>
          </cell>
          <cell r="AT2921" t="str">
            <v>SD Terminado Mantenimiento Periódico UAERMV Circuito Movilidad  -</v>
          </cell>
          <cell r="AU2921">
            <v>0</v>
          </cell>
          <cell r="AV2921" t="str">
            <v>sc</v>
          </cell>
        </row>
        <row r="2922">
          <cell r="AP2922">
            <v>151986</v>
          </cell>
          <cell r="AQ2922">
            <v>8003869</v>
          </cell>
          <cell r="AR2922">
            <v>8</v>
          </cell>
          <cell r="AS2922">
            <v>42768</v>
          </cell>
          <cell r="AT2922" t="str">
            <v>SD Reservado Acciones de Movilidad UAERMV Circuito Movilidad Salvando Vidas -</v>
          </cell>
          <cell r="AU2922">
            <v>0</v>
          </cell>
          <cell r="AV2922" t="str">
            <v>sc</v>
          </cell>
        </row>
        <row r="2923">
          <cell r="AP2923">
            <v>152083</v>
          </cell>
          <cell r="AQ2923">
            <v>8003079</v>
          </cell>
          <cell r="AR2923">
            <v>8</v>
          </cell>
          <cell r="AS2923">
            <v>42768</v>
          </cell>
          <cell r="AT2923" t="str">
            <v>SD Reservado Acciones de Movilidad UAERMV Circuito Movilidad Salvando Vidas -</v>
          </cell>
          <cell r="AU2923">
            <v>0</v>
          </cell>
          <cell r="AV2923" t="str">
            <v>sc</v>
          </cell>
        </row>
        <row r="2924">
          <cell r="AP2924">
            <v>152204</v>
          </cell>
          <cell r="AQ2924">
            <v>8001555</v>
          </cell>
          <cell r="AR2924">
            <v>8</v>
          </cell>
          <cell r="AS2924">
            <v>42313</v>
          </cell>
          <cell r="AT2924" t="str">
            <v>IDU-1707-2014 Terminado Rehabilitación IDU Circuito Movilidad  -</v>
          </cell>
          <cell r="AU2924">
            <v>0</v>
          </cell>
          <cell r="AV2924" t="str">
            <v>sc</v>
          </cell>
        </row>
        <row r="2925">
          <cell r="AP2925">
            <v>152205</v>
          </cell>
          <cell r="AQ2925">
            <v>8001243</v>
          </cell>
          <cell r="AR2925">
            <v>8</v>
          </cell>
          <cell r="AS2925">
            <v>42313</v>
          </cell>
          <cell r="AT2925" t="str">
            <v>IDU-1707-2014 Terminado Rehabilitación IDU Circuito Movilidad  -</v>
          </cell>
          <cell r="AU2925">
            <v>0</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v>0</v>
          </cell>
          <cell r="AV2926" t="str">
            <v>sc</v>
          </cell>
        </row>
        <row r="2927">
          <cell r="AP2927">
            <v>152215</v>
          </cell>
          <cell r="AQ2927">
            <v>8001948</v>
          </cell>
          <cell r="AR2927">
            <v>8</v>
          </cell>
          <cell r="AS2927">
            <v>41519</v>
          </cell>
          <cell r="AT2927" t="str">
            <v>SD Terminado Mantenimiento Periódico UAERMV Circuito Movilidad  -</v>
          </cell>
          <cell r="AU2927">
            <v>0</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v>0</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v>0</v>
          </cell>
          <cell r="AV2929" t="str">
            <v>sc</v>
          </cell>
        </row>
        <row r="2930">
          <cell r="AP2930">
            <v>152218</v>
          </cell>
          <cell r="AQ2930">
            <v>8001724</v>
          </cell>
          <cell r="AR2930">
            <v>8</v>
          </cell>
          <cell r="AS2930">
            <v>41519</v>
          </cell>
          <cell r="AT2930" t="str">
            <v>SD Terminado Mantenimiento Periódico UAERMV Circuito Movilidad  -</v>
          </cell>
          <cell r="AU2930">
            <v>0</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v>0</v>
          </cell>
          <cell r="AV2935" t="str">
            <v>sc</v>
          </cell>
        </row>
        <row r="2936">
          <cell r="AP2936">
            <v>152253</v>
          </cell>
          <cell r="AQ2936">
            <v>8000606</v>
          </cell>
          <cell r="AR2936">
            <v>8</v>
          </cell>
          <cell r="AS2936">
            <v>42768</v>
          </cell>
          <cell r="AT2936" t="str">
            <v>SD Reservado Acciones de Movilidad UAERMV Local Salvando Vidas -</v>
          </cell>
          <cell r="AU2936">
            <v>0</v>
          </cell>
          <cell r="AV2936" t="str">
            <v>VIABLE</v>
          </cell>
        </row>
        <row r="2937">
          <cell r="AP2937">
            <v>152255</v>
          </cell>
          <cell r="AQ2937">
            <v>8000579</v>
          </cell>
          <cell r="AR2937">
            <v>8</v>
          </cell>
          <cell r="AS2937">
            <v>42768</v>
          </cell>
          <cell r="AT2937" t="str">
            <v>SD Reservado Acciones de Movilidad UAERMV Circuito Movilidad Salvando Vidas -</v>
          </cell>
          <cell r="AU2937">
            <v>0</v>
          </cell>
          <cell r="AV2937" t="str">
            <v>sc</v>
          </cell>
        </row>
        <row r="2938">
          <cell r="AP2938">
            <v>152260</v>
          </cell>
          <cell r="AQ2938">
            <v>8000515</v>
          </cell>
          <cell r="AR2938">
            <v>8</v>
          </cell>
          <cell r="AS2938">
            <v>42768</v>
          </cell>
          <cell r="AT2938" t="str">
            <v>SD Reservado Acciones de Movilidad UAERMV Circuito Movilidad Salvando Vidas -</v>
          </cell>
          <cell r="AU2938">
            <v>0</v>
          </cell>
          <cell r="AV2938" t="str">
            <v>sc</v>
          </cell>
        </row>
        <row r="2939">
          <cell r="AP2939">
            <v>152473</v>
          </cell>
          <cell r="AQ2939">
            <v>8008349</v>
          </cell>
          <cell r="AR2939">
            <v>8</v>
          </cell>
          <cell r="AS2939">
            <v>42313</v>
          </cell>
          <cell r="AT2939" t="str">
            <v>IDU-73-2008 Terminado Rehabilitación IDU Circuito Movilidad  -</v>
          </cell>
          <cell r="AU2939">
            <v>0</v>
          </cell>
          <cell r="AV2939" t="str">
            <v>sc</v>
          </cell>
        </row>
        <row r="2940">
          <cell r="AP2940">
            <v>152474</v>
          </cell>
          <cell r="AQ2940">
            <v>8008228</v>
          </cell>
          <cell r="AR2940">
            <v>8</v>
          </cell>
          <cell r="AS2940">
            <v>42313</v>
          </cell>
          <cell r="AT2940" t="str">
            <v>IDU-73-2008 Terminado Rehabilitación IDU Circuito Movilidad  -</v>
          </cell>
          <cell r="AU2940">
            <v>0</v>
          </cell>
          <cell r="AV2940" t="str">
            <v>sc</v>
          </cell>
        </row>
        <row r="2941">
          <cell r="AP2941">
            <v>152476</v>
          </cell>
          <cell r="AQ2941">
            <v>8008027</v>
          </cell>
          <cell r="AR2941">
            <v>8</v>
          </cell>
          <cell r="AS2941">
            <v>42313</v>
          </cell>
          <cell r="AT2941" t="str">
            <v>IDU-73-2008 Terminado Rehabilitación IDU Circuito Movilidad  -</v>
          </cell>
          <cell r="AU2941">
            <v>0</v>
          </cell>
          <cell r="AV2941" t="str">
            <v>sc</v>
          </cell>
        </row>
        <row r="2942">
          <cell r="AP2942">
            <v>152480</v>
          </cell>
          <cell r="AQ2942">
            <v>8007705</v>
          </cell>
          <cell r="AR2942">
            <v>8</v>
          </cell>
          <cell r="AS2942">
            <v>42313</v>
          </cell>
          <cell r="AT2942" t="str">
            <v>IDU-73-2008 Terminado Rehabilitación IDU Circuito Movilidad  -</v>
          </cell>
          <cell r="AU2942">
            <v>0</v>
          </cell>
          <cell r="AV2942" t="str">
            <v>sc</v>
          </cell>
        </row>
        <row r="2943">
          <cell r="AP2943">
            <v>152481</v>
          </cell>
          <cell r="AQ2943">
            <v>8007622</v>
          </cell>
          <cell r="AR2943">
            <v>8</v>
          </cell>
          <cell r="AS2943">
            <v>42313</v>
          </cell>
          <cell r="AT2943" t="str">
            <v>IDU-73-2008 Terminado Rehabilitación IDU Circuito Movilidad  -</v>
          </cell>
          <cell r="AU2943">
            <v>0</v>
          </cell>
          <cell r="AV2943" t="str">
            <v>sc</v>
          </cell>
        </row>
        <row r="2944">
          <cell r="AP2944">
            <v>152617</v>
          </cell>
          <cell r="AQ2944">
            <v>8004069</v>
          </cell>
          <cell r="AR2944">
            <v>8</v>
          </cell>
          <cell r="AS2944">
            <v>42731</v>
          </cell>
          <cell r="AT2944" t="str">
            <v>SD Reservado Mantenimiento Rutinario IDU Local EJECUCION SITP 2016 -</v>
          </cell>
          <cell r="AU2944">
            <v>0</v>
          </cell>
          <cell r="AV2944" t="str">
            <v>sc</v>
          </cell>
        </row>
        <row r="2945">
          <cell r="AP2945">
            <v>152618</v>
          </cell>
          <cell r="AQ2945">
            <v>8003984</v>
          </cell>
          <cell r="AR2945">
            <v>8</v>
          </cell>
          <cell r="AS2945">
            <v>42731</v>
          </cell>
          <cell r="AT2945" t="str">
            <v>SD Reservado Mantenimiento Rutinario IDU Local EJECUCION SITP 2016 -</v>
          </cell>
          <cell r="AU2945">
            <v>0</v>
          </cell>
          <cell r="AV2945" t="str">
            <v>sc</v>
          </cell>
        </row>
        <row r="2946">
          <cell r="AP2946">
            <v>152631</v>
          </cell>
          <cell r="AQ2946">
            <v>8003826</v>
          </cell>
          <cell r="AR2946">
            <v>8</v>
          </cell>
          <cell r="AS2946">
            <v>42731</v>
          </cell>
          <cell r="AT2946" t="str">
            <v>SD Reservado Rehabilitación IDU Local EJECUCION SITP 2016 -</v>
          </cell>
          <cell r="AU2946">
            <v>0</v>
          </cell>
          <cell r="AV2946" t="str">
            <v>sc</v>
          </cell>
        </row>
        <row r="2947">
          <cell r="AP2947">
            <v>152632</v>
          </cell>
          <cell r="AQ2947">
            <v>8003881</v>
          </cell>
          <cell r="AR2947">
            <v>8</v>
          </cell>
          <cell r="AS2947">
            <v>42731</v>
          </cell>
          <cell r="AT2947" t="str">
            <v>SD Reservado Rehabilitación IDU Local EJECUCION SITP 2016 -</v>
          </cell>
          <cell r="AU2947">
            <v>0</v>
          </cell>
          <cell r="AV2947" t="str">
            <v>sc</v>
          </cell>
        </row>
        <row r="2948">
          <cell r="AP2948">
            <v>152633</v>
          </cell>
          <cell r="AQ2948">
            <v>8003966</v>
          </cell>
          <cell r="AR2948">
            <v>8</v>
          </cell>
          <cell r="AS2948">
            <v>42731</v>
          </cell>
          <cell r="AT2948" t="str">
            <v>SD Reservado Rehabilitación IDU Local EJECUCION SITP 2016 -</v>
          </cell>
          <cell r="AU2948">
            <v>0</v>
          </cell>
          <cell r="AV2948" t="str">
            <v>sc</v>
          </cell>
        </row>
        <row r="2949">
          <cell r="AP2949">
            <v>152634</v>
          </cell>
          <cell r="AQ2949">
            <v>8004009</v>
          </cell>
          <cell r="AR2949">
            <v>8</v>
          </cell>
          <cell r="AS2949">
            <v>42766</v>
          </cell>
          <cell r="AT2949" t="str">
            <v>SD Reservado Rehabilitación IDU Local EJECUCION SITP 2016 -</v>
          </cell>
          <cell r="AU2949">
            <v>0</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v>0</v>
          </cell>
          <cell r="AV2950" t="str">
            <v>sc</v>
          </cell>
        </row>
        <row r="2951">
          <cell r="AP2951">
            <v>153494</v>
          </cell>
          <cell r="AQ2951">
            <v>8007968</v>
          </cell>
          <cell r="AR2951">
            <v>8</v>
          </cell>
          <cell r="AS2951">
            <v>41519</v>
          </cell>
          <cell r="AT2951" t="str">
            <v>SD Terminado Mantenimiento Periódico UAERMV Circuito Movilidad  -</v>
          </cell>
          <cell r="AU2951">
            <v>0</v>
          </cell>
          <cell r="AV2951" t="str">
            <v>sc</v>
          </cell>
        </row>
        <row r="2952">
          <cell r="AP2952">
            <v>153497</v>
          </cell>
          <cell r="AQ2952">
            <v>8007741</v>
          </cell>
          <cell r="AR2952">
            <v>8</v>
          </cell>
          <cell r="AS2952">
            <v>42768</v>
          </cell>
          <cell r="AT2952" t="str">
            <v>SD Reservado Acciones de Movilidad UAERMV Circuito Movilidad Salvando Vidas -</v>
          </cell>
          <cell r="AU2952">
            <v>0</v>
          </cell>
          <cell r="AV2952" t="str">
            <v>sc</v>
          </cell>
        </row>
        <row r="2953">
          <cell r="AP2953">
            <v>153500</v>
          </cell>
          <cell r="AQ2953">
            <v>8007513</v>
          </cell>
          <cell r="AR2953">
            <v>8</v>
          </cell>
          <cell r="AS2953">
            <v>41519</v>
          </cell>
          <cell r="AT2953" t="str">
            <v>SD Terminado Mantenimiento Periódico UAERMV Circuito Movilidad  -</v>
          </cell>
          <cell r="AU2953">
            <v>0</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v>0</v>
          </cell>
          <cell r="AV2957" t="str">
            <v>sc</v>
          </cell>
        </row>
        <row r="2958">
          <cell r="AP2958">
            <v>154068</v>
          </cell>
          <cell r="AQ2958">
            <v>8001478</v>
          </cell>
          <cell r="AR2958">
            <v>8</v>
          </cell>
          <cell r="AS2958">
            <v>42768</v>
          </cell>
          <cell r="AT2958" t="str">
            <v>SD Reservado Acciones de Movilidad UAERMV Intermedia Salvando Vidas -</v>
          </cell>
          <cell r="AU2958">
            <v>0</v>
          </cell>
          <cell r="AV2958" t="str">
            <v>sc</v>
          </cell>
        </row>
        <row r="2959">
          <cell r="AP2959">
            <v>154069</v>
          </cell>
          <cell r="AQ2959">
            <v>8001361</v>
          </cell>
          <cell r="AR2959">
            <v>8</v>
          </cell>
          <cell r="AS2959">
            <v>42768</v>
          </cell>
          <cell r="AT2959" t="str">
            <v>SD Reservado Acciones de Movilidad UAERMV Intermedia Salvando Vidas -</v>
          </cell>
          <cell r="AU2959">
            <v>0</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v>0</v>
          </cell>
          <cell r="AV2960" t="str">
            <v>sc</v>
          </cell>
        </row>
        <row r="2961">
          <cell r="AP2961">
            <v>154287</v>
          </cell>
          <cell r="AQ2961">
            <v>8000691</v>
          </cell>
          <cell r="AR2961">
            <v>8</v>
          </cell>
          <cell r="AS2961">
            <v>42731</v>
          </cell>
          <cell r="AT2961" t="str">
            <v>SD Reservado Mantenimiento Periódico IDU Circuito Movilidad EJECUCION SITP 2016 -</v>
          </cell>
          <cell r="AU2961">
            <v>0</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v>0</v>
          </cell>
          <cell r="AV2962" t="str">
            <v>sc</v>
          </cell>
        </row>
        <row r="2963">
          <cell r="AP2963">
            <v>154570</v>
          </cell>
          <cell r="AQ2963">
            <v>8002798</v>
          </cell>
          <cell r="AR2963">
            <v>8</v>
          </cell>
          <cell r="AS2963">
            <v>42731</v>
          </cell>
          <cell r="AT2963" t="str">
            <v>SD Reservado Mantenimiento Rutinario IDU Circuito Movilidad EJECUCION SITP 2016 -</v>
          </cell>
          <cell r="AU2963">
            <v>0</v>
          </cell>
          <cell r="AV2963" t="str">
            <v>sc</v>
          </cell>
        </row>
        <row r="2964">
          <cell r="AP2964">
            <v>154571</v>
          </cell>
          <cell r="AQ2964">
            <v>8002752</v>
          </cell>
          <cell r="AR2964">
            <v>8</v>
          </cell>
          <cell r="AS2964">
            <v>42731</v>
          </cell>
          <cell r="AT2964" t="str">
            <v>SD Reservado Mantenimiento Rutinario IDU Circuito Movilidad EJECUCION SITP 2016 -</v>
          </cell>
          <cell r="AU2964">
            <v>0</v>
          </cell>
          <cell r="AV2964" t="str">
            <v>sc</v>
          </cell>
        </row>
        <row r="2965">
          <cell r="AP2965">
            <v>154606</v>
          </cell>
          <cell r="AQ2965">
            <v>8002845</v>
          </cell>
          <cell r="AR2965">
            <v>8</v>
          </cell>
          <cell r="AS2965">
            <v>42731</v>
          </cell>
          <cell r="AT2965" t="str">
            <v>SD Reservado Mantenimiento Rutinario IDU Circuito Movilidad EJECUCION SITP 2016 -</v>
          </cell>
          <cell r="AU2965">
            <v>0</v>
          </cell>
          <cell r="AV2965" t="str">
            <v>sc</v>
          </cell>
        </row>
        <row r="2966">
          <cell r="AP2966">
            <v>154607</v>
          </cell>
          <cell r="AQ2966">
            <v>8002891</v>
          </cell>
          <cell r="AR2966">
            <v>8</v>
          </cell>
          <cell r="AS2966">
            <v>42731</v>
          </cell>
          <cell r="AT2966" t="str">
            <v>SD Reservado Mantenimiento Rutinario IDU Circuito Movilidad EJECUCION SITP 2016 -</v>
          </cell>
          <cell r="AU2966">
            <v>0</v>
          </cell>
          <cell r="AV2966" t="str">
            <v>sc</v>
          </cell>
        </row>
        <row r="2967">
          <cell r="AP2967">
            <v>154608</v>
          </cell>
          <cell r="AQ2967">
            <v>8002935</v>
          </cell>
          <cell r="AR2967">
            <v>8</v>
          </cell>
          <cell r="AS2967">
            <v>42731</v>
          </cell>
          <cell r="AT2967" t="str">
            <v>SD Reservado Mantenimiento Rutinario IDU Circuito Movilidad EJECUCION SITP 2016 -</v>
          </cell>
          <cell r="AU2967">
            <v>0</v>
          </cell>
          <cell r="AV2967" t="str">
            <v>sc</v>
          </cell>
        </row>
        <row r="2968">
          <cell r="AP2968">
            <v>154609</v>
          </cell>
          <cell r="AQ2968">
            <v>8002979</v>
          </cell>
          <cell r="AR2968">
            <v>8</v>
          </cell>
          <cell r="AS2968">
            <v>42731</v>
          </cell>
          <cell r="AT2968" t="str">
            <v>SD Reservado Mantenimiento Rutinario IDU Circuito Movilidad EJECUCION SITP 2016 -</v>
          </cell>
          <cell r="AU2968">
            <v>0</v>
          </cell>
          <cell r="AV2968" t="str">
            <v>sc</v>
          </cell>
        </row>
        <row r="2969">
          <cell r="AP2969">
            <v>154610</v>
          </cell>
          <cell r="AQ2969">
            <v>8003020</v>
          </cell>
          <cell r="AR2969">
            <v>8</v>
          </cell>
          <cell r="AS2969">
            <v>42731</v>
          </cell>
          <cell r="AT2969" t="str">
            <v>SD Reservado Mantenimiento Rutinario IDU Circuito Movilidad EJECUCION SITP 2016 -</v>
          </cell>
          <cell r="AU2969">
            <v>0</v>
          </cell>
          <cell r="AV2969" t="str">
            <v>sc</v>
          </cell>
        </row>
        <row r="2970">
          <cell r="AP2970">
            <v>154611</v>
          </cell>
          <cell r="AQ2970">
            <v>8003070</v>
          </cell>
          <cell r="AR2970">
            <v>8</v>
          </cell>
          <cell r="AS2970">
            <v>42731</v>
          </cell>
          <cell r="AT2970" t="str">
            <v>SD Reservado Mantenimiento Rutinario IDU Circuito Movilidad EJECUCION SITP 2016 -</v>
          </cell>
          <cell r="AU2970">
            <v>0</v>
          </cell>
          <cell r="AV2970" t="str">
            <v>sc</v>
          </cell>
        </row>
        <row r="2971">
          <cell r="AP2971">
            <v>154612</v>
          </cell>
          <cell r="AQ2971">
            <v>8003123</v>
          </cell>
          <cell r="AR2971">
            <v>8</v>
          </cell>
          <cell r="AS2971">
            <v>42731</v>
          </cell>
          <cell r="AT2971" t="str">
            <v>SD Reservado Mantenimiento Rutinario IDU Circuito Movilidad EJECUCION SITP 2016 -</v>
          </cell>
          <cell r="AU2971">
            <v>0</v>
          </cell>
          <cell r="AV2971" t="str">
            <v>sc</v>
          </cell>
        </row>
        <row r="2972">
          <cell r="AP2972">
            <v>154613</v>
          </cell>
          <cell r="AQ2972">
            <v>8003163</v>
          </cell>
          <cell r="AR2972">
            <v>8</v>
          </cell>
          <cell r="AS2972">
            <v>42731</v>
          </cell>
          <cell r="AT2972" t="str">
            <v>SD Reservado Mantenimiento Rutinario IDU Circuito Movilidad EJECUCION SITP 2016 -</v>
          </cell>
          <cell r="AU2972">
            <v>0</v>
          </cell>
          <cell r="AV2972" t="str">
            <v>sc</v>
          </cell>
        </row>
        <row r="2973">
          <cell r="AP2973">
            <v>154614</v>
          </cell>
          <cell r="AQ2973">
            <v>8003217</v>
          </cell>
          <cell r="AR2973">
            <v>8</v>
          </cell>
          <cell r="AS2973">
            <v>42731</v>
          </cell>
          <cell r="AT2973" t="str">
            <v>SD Reservado Mantenimiento Rutinario IDU Circuito Movilidad EJECUCION SITP 2016 -</v>
          </cell>
          <cell r="AU2973">
            <v>0</v>
          </cell>
          <cell r="AV2973" t="str">
            <v>sc</v>
          </cell>
        </row>
        <row r="2974">
          <cell r="AP2974">
            <v>154615</v>
          </cell>
          <cell r="AQ2974">
            <v>8003279</v>
          </cell>
          <cell r="AR2974">
            <v>8</v>
          </cell>
          <cell r="AS2974">
            <v>42731</v>
          </cell>
          <cell r="AT2974" t="str">
            <v>SD Reservado Mantenimiento Rutinario IDU Circuito Movilidad EJECUCION SITP 2016 -</v>
          </cell>
          <cell r="AU2974">
            <v>0</v>
          </cell>
          <cell r="AV2974" t="str">
            <v>sc</v>
          </cell>
        </row>
        <row r="2975">
          <cell r="AP2975">
            <v>154616</v>
          </cell>
          <cell r="AQ2975">
            <v>8003329</v>
          </cell>
          <cell r="AR2975">
            <v>8</v>
          </cell>
          <cell r="AS2975">
            <v>42731</v>
          </cell>
          <cell r="AT2975" t="str">
            <v>SD Reservado Mantenimiento Rutinario IDU Circuito Movilidad EJECUCION SITP 2016 -</v>
          </cell>
          <cell r="AU2975">
            <v>0</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v>0</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v>0</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v>0</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v>0</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v>0</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v>0</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v>0</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v>0</v>
          </cell>
          <cell r="AV2983" t="str">
            <v>sc</v>
          </cell>
        </row>
        <row r="2984">
          <cell r="AP2984">
            <v>155421</v>
          </cell>
          <cell r="AQ2984">
            <v>8002915</v>
          </cell>
          <cell r="AR2984">
            <v>8</v>
          </cell>
          <cell r="AS2984">
            <v>42313</v>
          </cell>
          <cell r="AT2984" t="str">
            <v>IDU-73-2008 Terminado Rehabilitación IDU Circuito Movilidad  -</v>
          </cell>
          <cell r="AU2984">
            <v>0</v>
          </cell>
          <cell r="AV2984" t="str">
            <v>sc</v>
          </cell>
        </row>
        <row r="2985">
          <cell r="AP2985">
            <v>155422</v>
          </cell>
          <cell r="AQ2985">
            <v>8002942</v>
          </cell>
          <cell r="AR2985">
            <v>8</v>
          </cell>
          <cell r="AS2985">
            <v>42313</v>
          </cell>
          <cell r="AT2985" t="str">
            <v>IDU-73-2008 Terminado Rehabilitación IDU Circuito Movilidad  -</v>
          </cell>
          <cell r="AU2985">
            <v>0</v>
          </cell>
          <cell r="AV2985" t="str">
            <v>sc</v>
          </cell>
        </row>
        <row r="2986">
          <cell r="AP2986">
            <v>155423</v>
          </cell>
          <cell r="AQ2986">
            <v>8002969</v>
          </cell>
          <cell r="AR2986">
            <v>8</v>
          </cell>
          <cell r="AS2986">
            <v>42313</v>
          </cell>
          <cell r="AT2986" t="str">
            <v>IDU-73-2008 Terminado Rehabilitación IDU Circuito Movilidad  -</v>
          </cell>
          <cell r="AU2986">
            <v>0</v>
          </cell>
          <cell r="AV2986" t="str">
            <v>sc</v>
          </cell>
        </row>
        <row r="2987">
          <cell r="AP2987">
            <v>155424</v>
          </cell>
          <cell r="AQ2987">
            <v>8002994</v>
          </cell>
          <cell r="AR2987">
            <v>8</v>
          </cell>
          <cell r="AS2987">
            <v>42313</v>
          </cell>
          <cell r="AT2987" t="str">
            <v>IDU-73-2008 Terminado Rehabilitación IDU Circuito Movilidad  -</v>
          </cell>
          <cell r="AU2987">
            <v>0</v>
          </cell>
          <cell r="AV2987" t="str">
            <v>sc</v>
          </cell>
        </row>
        <row r="2988">
          <cell r="AP2988">
            <v>155427</v>
          </cell>
          <cell r="AQ2988">
            <v>8003066</v>
          </cell>
          <cell r="AR2988">
            <v>8</v>
          </cell>
          <cell r="AS2988">
            <v>42313</v>
          </cell>
          <cell r="AT2988" t="str">
            <v>IDU-73-2008 Terminado Rehabilitación IDU Circuito Movilidad  -</v>
          </cell>
          <cell r="AU2988">
            <v>0</v>
          </cell>
          <cell r="AV2988" t="str">
            <v>sc</v>
          </cell>
        </row>
        <row r="2989">
          <cell r="AP2989">
            <v>155709</v>
          </cell>
          <cell r="AQ2989">
            <v>8004537</v>
          </cell>
          <cell r="AR2989">
            <v>8</v>
          </cell>
          <cell r="AS2989">
            <v>42313</v>
          </cell>
          <cell r="AT2989" t="str">
            <v>IDU-73-2008 Terminado Acciones de Movilidad IDU Circuito Movilidad  -</v>
          </cell>
          <cell r="AU2989">
            <v>0</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v>0</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v>0</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v>0</v>
          </cell>
          <cell r="AV2992" t="str">
            <v>sc</v>
          </cell>
        </row>
        <row r="2993">
          <cell r="AP2993">
            <v>156356</v>
          </cell>
          <cell r="AQ2993">
            <v>8000646</v>
          </cell>
          <cell r="AR2993">
            <v>8</v>
          </cell>
          <cell r="AS2993">
            <v>42034</v>
          </cell>
          <cell r="AT2993" t="str">
            <v>SD Reservado Mantenimiento Periódico UAERMV Circuito Movilidad  -</v>
          </cell>
          <cell r="AU2993">
            <v>0</v>
          </cell>
          <cell r="AV2993" t="str">
            <v>sc</v>
          </cell>
        </row>
        <row r="2994">
          <cell r="AP2994">
            <v>156477</v>
          </cell>
          <cell r="AQ2994">
            <v>8001229</v>
          </cell>
          <cell r="AR2994">
            <v>8</v>
          </cell>
          <cell r="AS2994">
            <v>40864</v>
          </cell>
          <cell r="AT2994" t="str">
            <v>SD Terminado Mantenimiento Periódico UAERMV Circuito Movilidad  -</v>
          </cell>
          <cell r="AU2994">
            <v>0</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v>0</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v>0</v>
          </cell>
          <cell r="AV2997" t="str">
            <v>sc</v>
          </cell>
        </row>
        <row r="2998">
          <cell r="AP2998">
            <v>320002</v>
          </cell>
          <cell r="AQ2998">
            <v>6000001</v>
          </cell>
          <cell r="AR2998">
            <v>8</v>
          </cell>
          <cell r="AS2998">
            <v>42313</v>
          </cell>
          <cell r="AT2998" t="str">
            <v>IDU-1718-2014 Terminado Mantenimiento Rutinario IDU Arterial  -</v>
          </cell>
          <cell r="AU2998">
            <v>0</v>
          </cell>
          <cell r="AV2998" t="str">
            <v>sc</v>
          </cell>
        </row>
        <row r="2999">
          <cell r="AP2999">
            <v>320004</v>
          </cell>
          <cell r="AQ2999">
            <v>6000001</v>
          </cell>
          <cell r="AR2999">
            <v>8</v>
          </cell>
          <cell r="AS2999">
            <v>42313</v>
          </cell>
          <cell r="AT2999" t="str">
            <v>IDU-1718-2014 Terminado Mantenimiento Rutinario IDU Arterial  -</v>
          </cell>
          <cell r="AU2999">
            <v>0</v>
          </cell>
          <cell r="AV2999" t="str">
            <v>sc</v>
          </cell>
        </row>
        <row r="3000">
          <cell r="AP3000">
            <v>320009</v>
          </cell>
          <cell r="AQ3000">
            <v>6000002</v>
          </cell>
          <cell r="AR3000">
            <v>8</v>
          </cell>
          <cell r="AS3000">
            <v>42313</v>
          </cell>
          <cell r="AT3000" t="str">
            <v>IDU-1718-2014 Terminado Mantenimiento Rutinario IDU Arterial  -</v>
          </cell>
          <cell r="AU3000">
            <v>0</v>
          </cell>
          <cell r="AV3000" t="str">
            <v>sc</v>
          </cell>
        </row>
        <row r="3001">
          <cell r="AP3001">
            <v>320013</v>
          </cell>
          <cell r="AQ3001">
            <v>6000002</v>
          </cell>
          <cell r="AR3001">
            <v>8</v>
          </cell>
          <cell r="AS3001">
            <v>42313</v>
          </cell>
          <cell r="AT3001" t="str">
            <v>IDU-1718-2014 Terminado Mantenimiento Rutinario IDU Arterial  -</v>
          </cell>
          <cell r="AU3001">
            <v>0</v>
          </cell>
          <cell r="AV3001" t="str">
            <v>sc</v>
          </cell>
        </row>
        <row r="3002">
          <cell r="AP3002">
            <v>320016</v>
          </cell>
          <cell r="AQ3002">
            <v>6000003</v>
          </cell>
          <cell r="AR3002">
            <v>8</v>
          </cell>
          <cell r="AS3002">
            <v>42313</v>
          </cell>
          <cell r="AT3002" t="str">
            <v>IDU-1718-2014 Terminado Mantenimiento Rutinario IDU Arterial  -</v>
          </cell>
          <cell r="AU3002">
            <v>0</v>
          </cell>
          <cell r="AV3002" t="str">
            <v>sc</v>
          </cell>
        </row>
        <row r="3003">
          <cell r="AP3003">
            <v>320018</v>
          </cell>
          <cell r="AQ3003">
            <v>6000003</v>
          </cell>
          <cell r="AR3003">
            <v>8</v>
          </cell>
          <cell r="AS3003">
            <v>42313</v>
          </cell>
          <cell r="AT3003" t="str">
            <v>IDU-1718-2014 Terminado Mantenimiento Rutinario IDU Arterial  -</v>
          </cell>
          <cell r="AU3003">
            <v>0</v>
          </cell>
          <cell r="AV3003" t="str">
            <v>sc</v>
          </cell>
        </row>
        <row r="3004">
          <cell r="AP3004">
            <v>320021</v>
          </cell>
          <cell r="AQ3004">
            <v>6000004</v>
          </cell>
          <cell r="AR3004">
            <v>8</v>
          </cell>
          <cell r="AS3004">
            <v>42313</v>
          </cell>
          <cell r="AT3004" t="str">
            <v>IDU-1718-2014 Terminado Mantenimiento Rutinario IDU Arterial  -</v>
          </cell>
          <cell r="AU3004">
            <v>0</v>
          </cell>
          <cell r="AV3004" t="str">
            <v>sc</v>
          </cell>
        </row>
        <row r="3005">
          <cell r="AP3005">
            <v>320023</v>
          </cell>
          <cell r="AQ3005">
            <v>6000004</v>
          </cell>
          <cell r="AR3005">
            <v>8</v>
          </cell>
          <cell r="AS3005">
            <v>42313</v>
          </cell>
          <cell r="AT3005" t="str">
            <v>IDU-1718-2014 Terminado Mantenimiento Rutinario IDU Arterial  -</v>
          </cell>
          <cell r="AU3005">
            <v>0</v>
          </cell>
          <cell r="AV3005" t="str">
            <v>sc</v>
          </cell>
        </row>
        <row r="3006">
          <cell r="AP3006">
            <v>320104</v>
          </cell>
          <cell r="AQ3006">
            <v>6000022</v>
          </cell>
          <cell r="AR3006">
            <v>8</v>
          </cell>
          <cell r="AS3006">
            <v>42313</v>
          </cell>
          <cell r="AT3006" t="str">
            <v>IDU-1804-2013 Terminado Mantenimiento Periódico IDU Arterial  -</v>
          </cell>
          <cell r="AU3006">
            <v>0</v>
          </cell>
          <cell r="AV3006" t="str">
            <v>sc</v>
          </cell>
        </row>
        <row r="3007">
          <cell r="AP3007">
            <v>320106</v>
          </cell>
          <cell r="AQ3007">
            <v>6000022</v>
          </cell>
          <cell r="AR3007">
            <v>8</v>
          </cell>
          <cell r="AS3007">
            <v>42313</v>
          </cell>
          <cell r="AT3007" t="str">
            <v>IDU-1804-2013 Terminado Mantenimiento Periódico IDU Arterial  -</v>
          </cell>
          <cell r="AU3007">
            <v>0</v>
          </cell>
          <cell r="AV3007" t="str">
            <v>sc</v>
          </cell>
        </row>
        <row r="3008">
          <cell r="AP3008">
            <v>325481</v>
          </cell>
          <cell r="AQ3008">
            <v>6001852</v>
          </cell>
          <cell r="AR3008">
            <v>8</v>
          </cell>
          <cell r="AS3008">
            <v>42313</v>
          </cell>
          <cell r="AT3008" t="str">
            <v>IDU-1718-2014 Terminado Mantenimiento Rutinario IDU Arterial  -</v>
          </cell>
          <cell r="AU3008">
            <v>0</v>
          </cell>
          <cell r="AV3008" t="str">
            <v>sc</v>
          </cell>
        </row>
        <row r="3009">
          <cell r="AP3009">
            <v>325485</v>
          </cell>
          <cell r="AQ3009">
            <v>6001852</v>
          </cell>
          <cell r="AR3009">
            <v>8</v>
          </cell>
          <cell r="AS3009">
            <v>42313</v>
          </cell>
          <cell r="AT3009" t="str">
            <v>IDU-1718-2014 Terminado Mantenimiento Rutinario IDU Arterial  -</v>
          </cell>
          <cell r="AU3009">
            <v>0</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v>0</v>
          </cell>
          <cell r="AV3010" t="str">
            <v>sc</v>
          </cell>
        </row>
        <row r="3011">
          <cell r="AP3011">
            <v>354130</v>
          </cell>
          <cell r="AQ3011">
            <v>7001546</v>
          </cell>
          <cell r="AR3011">
            <v>8</v>
          </cell>
          <cell r="AS3011">
            <v>41519</v>
          </cell>
          <cell r="AT3011" t="str">
            <v>SD Terminado Mantenimiento Periódico UAERMV Circuito Movilidad  -</v>
          </cell>
          <cell r="AU3011">
            <v>0</v>
          </cell>
          <cell r="AV3011" t="str">
            <v>sc</v>
          </cell>
        </row>
        <row r="3012">
          <cell r="AP3012">
            <v>358827</v>
          </cell>
          <cell r="AQ3012">
            <v>7003406</v>
          </cell>
          <cell r="AR3012">
            <v>8</v>
          </cell>
          <cell r="AS3012">
            <v>42313</v>
          </cell>
          <cell r="AT3012" t="str">
            <v>IDU-067-2012 Terminado Acciones de Movilidad IDU Circuito Movilidad  -</v>
          </cell>
          <cell r="AU3012">
            <v>0</v>
          </cell>
          <cell r="AV3012" t="str">
            <v>sc</v>
          </cell>
        </row>
        <row r="3013">
          <cell r="AP3013">
            <v>359037</v>
          </cell>
          <cell r="AQ3013">
            <v>7003485</v>
          </cell>
          <cell r="AR3013">
            <v>8</v>
          </cell>
          <cell r="AS3013">
            <v>42313</v>
          </cell>
          <cell r="AT3013" t="str">
            <v>IDU-067-2012 Terminado Acciones de Movilidad IDU Circuito Movilidad  -</v>
          </cell>
          <cell r="AU3013">
            <v>0</v>
          </cell>
          <cell r="AV3013" t="str">
            <v>sc</v>
          </cell>
        </row>
        <row r="3014">
          <cell r="AP3014">
            <v>359193</v>
          </cell>
          <cell r="AQ3014">
            <v>7003543</v>
          </cell>
          <cell r="AR3014">
            <v>8</v>
          </cell>
          <cell r="AS3014">
            <v>42313</v>
          </cell>
          <cell r="AT3014" t="str">
            <v>IDU-067-2012 Terminado Acciones de Movilidad IDU Circuito Movilidad  -</v>
          </cell>
          <cell r="AU3014">
            <v>0</v>
          </cell>
          <cell r="AV3014" t="str">
            <v>sc</v>
          </cell>
        </row>
        <row r="3015">
          <cell r="AP3015">
            <v>359460</v>
          </cell>
          <cell r="AQ3015">
            <v>7003641</v>
          </cell>
          <cell r="AR3015">
            <v>8</v>
          </cell>
          <cell r="AS3015">
            <v>42313</v>
          </cell>
          <cell r="AT3015" t="str">
            <v>IDU-067-2012 Terminado Acciones de Movilidad IDU Circuito Movilidad  -</v>
          </cell>
          <cell r="AU3015">
            <v>0</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v>0</v>
          </cell>
          <cell r="AV3016" t="str">
            <v>VIABLE</v>
          </cell>
        </row>
        <row r="3017">
          <cell r="AP3017">
            <v>359613</v>
          </cell>
          <cell r="AQ3017">
            <v>7003701</v>
          </cell>
          <cell r="AR3017">
            <v>8</v>
          </cell>
          <cell r="AS3017">
            <v>42313</v>
          </cell>
          <cell r="AT3017" t="str">
            <v>IDU-067-2012 Terminado Acciones de Movilidad IDU Circuito Movilidad  -</v>
          </cell>
          <cell r="AU3017">
            <v>0</v>
          </cell>
          <cell r="AV3017" t="str">
            <v>sc</v>
          </cell>
        </row>
        <row r="3018">
          <cell r="AP3018">
            <v>370187</v>
          </cell>
          <cell r="AQ3018">
            <v>7007898</v>
          </cell>
          <cell r="AR3018">
            <v>8</v>
          </cell>
          <cell r="AS3018">
            <v>42313</v>
          </cell>
          <cell r="AT3018" t="str">
            <v>IDU-73-2008 Terminado Rehabilitación IDU Circuito Movilidad  -</v>
          </cell>
          <cell r="AU3018">
            <v>0</v>
          </cell>
          <cell r="AV3018" t="str">
            <v>sc</v>
          </cell>
        </row>
        <row r="3019">
          <cell r="AP3019">
            <v>370190</v>
          </cell>
          <cell r="AQ3019">
            <v>7007899</v>
          </cell>
          <cell r="AR3019">
            <v>8</v>
          </cell>
          <cell r="AS3019">
            <v>42313</v>
          </cell>
          <cell r="AT3019" t="str">
            <v>IDU-73-2008 Terminado Rehabilitación IDU Circuito Movilidad  -</v>
          </cell>
          <cell r="AU3019">
            <v>0</v>
          </cell>
          <cell r="AV3019" t="str">
            <v>sc</v>
          </cell>
        </row>
        <row r="3020">
          <cell r="AP3020">
            <v>370193</v>
          </cell>
          <cell r="AQ3020">
            <v>7007900</v>
          </cell>
          <cell r="AR3020">
            <v>8</v>
          </cell>
          <cell r="AS3020">
            <v>42313</v>
          </cell>
          <cell r="AT3020" t="str">
            <v>IDU-73-2008 Terminado Rehabilitación IDU Circuito Movilidad  -</v>
          </cell>
          <cell r="AU3020">
            <v>0</v>
          </cell>
          <cell r="AV3020" t="str">
            <v>sc</v>
          </cell>
        </row>
        <row r="3021">
          <cell r="AP3021">
            <v>390492</v>
          </cell>
          <cell r="AQ3021">
            <v>9004044</v>
          </cell>
          <cell r="AR3021">
            <v>8</v>
          </cell>
          <cell r="AS3021">
            <v>42412</v>
          </cell>
          <cell r="AT3021" t="str">
            <v>IDU-1806-2015 Contratado Mantenimiento Periódico IDU Arterial BRIGADA DE REACCIÓN VIAL -</v>
          </cell>
          <cell r="AU3021">
            <v>0</v>
          </cell>
          <cell r="AV3021" t="str">
            <v>sc</v>
          </cell>
        </row>
        <row r="3022">
          <cell r="AP3022">
            <v>390494</v>
          </cell>
          <cell r="AQ3022">
            <v>9004044</v>
          </cell>
          <cell r="AR3022">
            <v>8</v>
          </cell>
          <cell r="AS3022">
            <v>42412</v>
          </cell>
          <cell r="AT3022" t="str">
            <v>IDU-1806-2015 Contratado Mantenimiento Periódico IDU Arterial BRIGADA DE REACCIÓN VIAL -</v>
          </cell>
          <cell r="AU3022">
            <v>0</v>
          </cell>
          <cell r="AV3022" t="str">
            <v>sc</v>
          </cell>
        </row>
        <row r="3023">
          <cell r="AP3023">
            <v>390496</v>
          </cell>
          <cell r="AQ3023">
            <v>9004044</v>
          </cell>
          <cell r="AR3023">
            <v>8</v>
          </cell>
          <cell r="AS3023">
            <v>42412</v>
          </cell>
          <cell r="AT3023" t="str">
            <v>IDU-1806-2015 Contratado Mantenimiento Periódico IDU Arterial BRIGADA DE REACCIÓN VIAL -</v>
          </cell>
          <cell r="AU3023">
            <v>0</v>
          </cell>
          <cell r="AV3023" t="str">
            <v>sc</v>
          </cell>
        </row>
        <row r="3024">
          <cell r="AP3024">
            <v>390498</v>
          </cell>
          <cell r="AQ3024">
            <v>9004044</v>
          </cell>
          <cell r="AR3024">
            <v>8</v>
          </cell>
          <cell r="AS3024">
            <v>42412</v>
          </cell>
          <cell r="AT3024" t="str">
            <v>IDU-1806-2015 Contratado Mantenimiento Periódico IDU Arterial BRIGADA DE REACCIÓN VIAL -</v>
          </cell>
          <cell r="AU3024">
            <v>0</v>
          </cell>
          <cell r="AV3024" t="str">
            <v>sc</v>
          </cell>
        </row>
        <row r="3025">
          <cell r="AP3025">
            <v>390510</v>
          </cell>
          <cell r="AQ3025">
            <v>9004046</v>
          </cell>
          <cell r="AR3025">
            <v>8</v>
          </cell>
          <cell r="AS3025">
            <v>42412</v>
          </cell>
          <cell r="AT3025" t="str">
            <v>IDU-1806-2015 Contratado Mantenimiento Periódico IDU Arterial BRIGADA DE REACCIÓN VIAL -</v>
          </cell>
          <cell r="AU3025">
            <v>0</v>
          </cell>
          <cell r="AV3025" t="str">
            <v>sc</v>
          </cell>
        </row>
        <row r="3026">
          <cell r="AP3026">
            <v>390512</v>
          </cell>
          <cell r="AQ3026">
            <v>9004046</v>
          </cell>
          <cell r="AR3026">
            <v>8</v>
          </cell>
          <cell r="AS3026">
            <v>42412</v>
          </cell>
          <cell r="AT3026" t="str">
            <v>IDU-1806-2015 Contratado Mantenimiento Periódico IDU Arterial BRIGADA DE REACCIÓN VIAL -</v>
          </cell>
          <cell r="AU3026">
            <v>0</v>
          </cell>
          <cell r="AV3026" t="str">
            <v>sc</v>
          </cell>
        </row>
        <row r="3027">
          <cell r="AP3027">
            <v>390514</v>
          </cell>
          <cell r="AQ3027">
            <v>9004046</v>
          </cell>
          <cell r="AR3027">
            <v>8</v>
          </cell>
          <cell r="AS3027">
            <v>42412</v>
          </cell>
          <cell r="AT3027" t="str">
            <v>IDU-1806-2015 Contratado Mantenimiento Periódico IDU Arterial BRIGADA DE REACCIÓN VIAL -</v>
          </cell>
          <cell r="AU3027">
            <v>0</v>
          </cell>
          <cell r="AV3027" t="str">
            <v>sc</v>
          </cell>
        </row>
        <row r="3028">
          <cell r="AP3028">
            <v>390516</v>
          </cell>
          <cell r="AQ3028">
            <v>9004046</v>
          </cell>
          <cell r="AR3028">
            <v>8</v>
          </cell>
          <cell r="AS3028">
            <v>42412</v>
          </cell>
          <cell r="AT3028" t="str">
            <v>IDU-1806-2015 Contratado Mantenimiento Periódico IDU Arterial BRIGADA DE REACCIÓN VIAL -</v>
          </cell>
          <cell r="AU3028">
            <v>0</v>
          </cell>
          <cell r="AV3028" t="str">
            <v>sc</v>
          </cell>
        </row>
        <row r="3029">
          <cell r="AP3029">
            <v>471398</v>
          </cell>
          <cell r="AQ3029">
            <v>6001948</v>
          </cell>
          <cell r="AR3029">
            <v>8</v>
          </cell>
          <cell r="AS3029">
            <v>42313</v>
          </cell>
          <cell r="AT3029" t="str">
            <v>IDU-1718-2014 Terminado Mantenimiento Rutinario IDU Arterial  -</v>
          </cell>
          <cell r="AU3029">
            <v>0</v>
          </cell>
          <cell r="AV3029" t="str">
            <v>sc</v>
          </cell>
        </row>
        <row r="3030">
          <cell r="AP3030">
            <v>471399</v>
          </cell>
          <cell r="AQ3030">
            <v>6001948</v>
          </cell>
          <cell r="AR3030">
            <v>8</v>
          </cell>
          <cell r="AS3030">
            <v>42313</v>
          </cell>
          <cell r="AT3030" t="str">
            <v>IDU-1718-2014 Terminado Mantenimiento Rutinario IDU Arterial  -</v>
          </cell>
          <cell r="AU3030">
            <v>0</v>
          </cell>
          <cell r="AV3030" t="str">
            <v>sc</v>
          </cell>
        </row>
        <row r="3031">
          <cell r="AP3031">
            <v>471400</v>
          </cell>
          <cell r="AQ3031">
            <v>6001948</v>
          </cell>
          <cell r="AR3031">
            <v>8</v>
          </cell>
          <cell r="AS3031">
            <v>42313</v>
          </cell>
          <cell r="AT3031" t="str">
            <v>IDU-1718-2014 Terminado Mantenimiento Rutinario IDU Arterial  -</v>
          </cell>
          <cell r="AU3031">
            <v>0</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v>0</v>
          </cell>
          <cell r="AV3035" t="str">
            <v>sc</v>
          </cell>
        </row>
        <row r="3036">
          <cell r="AP3036">
            <v>471434</v>
          </cell>
          <cell r="AQ3036">
            <v>6001958</v>
          </cell>
          <cell r="AR3036">
            <v>8</v>
          </cell>
          <cell r="AS3036">
            <v>42313</v>
          </cell>
          <cell r="AT3036" t="str">
            <v>IDU-1718-2014 Terminado Mantenimiento Rutinario IDU Arterial  -</v>
          </cell>
          <cell r="AU3036">
            <v>0</v>
          </cell>
          <cell r="AV3036" t="str">
            <v>sc</v>
          </cell>
        </row>
        <row r="3037">
          <cell r="AP3037">
            <v>471435</v>
          </cell>
          <cell r="AQ3037">
            <v>6001958</v>
          </cell>
          <cell r="AR3037">
            <v>8</v>
          </cell>
          <cell r="AS3037">
            <v>42313</v>
          </cell>
          <cell r="AT3037" t="str">
            <v>IDU-1718-2014 Terminado Mantenimiento Rutinario IDU Arterial  -</v>
          </cell>
          <cell r="AU3037">
            <v>0</v>
          </cell>
          <cell r="AV3037" t="str">
            <v>sc</v>
          </cell>
        </row>
        <row r="3038">
          <cell r="AP3038">
            <v>471436</v>
          </cell>
          <cell r="AQ3038">
            <v>6001958</v>
          </cell>
          <cell r="AR3038">
            <v>8</v>
          </cell>
          <cell r="AS3038">
            <v>42313</v>
          </cell>
          <cell r="AT3038" t="str">
            <v>IDU-1718-2014 Terminado Mantenimiento Rutinario IDU Arterial  -</v>
          </cell>
          <cell r="AU3038">
            <v>0</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v>0</v>
          </cell>
          <cell r="AV3039" t="str">
            <v>sc</v>
          </cell>
        </row>
        <row r="3040">
          <cell r="AP3040">
            <v>471627</v>
          </cell>
          <cell r="AQ3040">
            <v>8012056</v>
          </cell>
          <cell r="AR3040">
            <v>8</v>
          </cell>
          <cell r="AS3040">
            <v>42313</v>
          </cell>
          <cell r="AT3040" t="str">
            <v>IDU-73-2008 Terminado Reconstrucción IDU Circuito Movilidad  -</v>
          </cell>
          <cell r="AU3040">
            <v>0</v>
          </cell>
          <cell r="AV3040" t="str">
            <v>sc</v>
          </cell>
        </row>
        <row r="3041">
          <cell r="AP3041">
            <v>471698</v>
          </cell>
          <cell r="AQ3041">
            <v>8012131</v>
          </cell>
          <cell r="AR3041">
            <v>8</v>
          </cell>
          <cell r="AS3041">
            <v>42731</v>
          </cell>
          <cell r="AT3041" t="str">
            <v>SD Reservado Mantenimiento Rutinario IDU Circuito Movilidad EJECUCION SITP 2016 -</v>
          </cell>
          <cell r="AU3041">
            <v>0</v>
          </cell>
          <cell r="AV3041" t="str">
            <v>sc</v>
          </cell>
        </row>
        <row r="3042">
          <cell r="AP3042">
            <v>471735</v>
          </cell>
          <cell r="AQ3042">
            <v>8012172</v>
          </cell>
          <cell r="AR3042">
            <v>8</v>
          </cell>
          <cell r="AS3042">
            <v>42731</v>
          </cell>
          <cell r="AT3042" t="str">
            <v>SD Reservado Mantenimiento Rutinario IDU Circuito Movilidad EJECUCION SITP 2016 -</v>
          </cell>
          <cell r="AU3042">
            <v>0</v>
          </cell>
          <cell r="AV3042" t="str">
            <v>sc</v>
          </cell>
        </row>
        <row r="3043">
          <cell r="AP3043">
            <v>471750</v>
          </cell>
          <cell r="AQ3043">
            <v>8012189</v>
          </cell>
          <cell r="AR3043">
            <v>8</v>
          </cell>
          <cell r="AS3043">
            <v>42313</v>
          </cell>
          <cell r="AT3043" t="str">
            <v>IDU-73-2008 Terminado Rehabilitación IDU Circuito Movilidad  -</v>
          </cell>
          <cell r="AU3043">
            <v>0</v>
          </cell>
          <cell r="AV3043" t="str">
            <v>sc</v>
          </cell>
        </row>
        <row r="3044">
          <cell r="AP3044">
            <v>471873</v>
          </cell>
          <cell r="AQ3044">
            <v>8012346</v>
          </cell>
          <cell r="AR3044">
            <v>8</v>
          </cell>
          <cell r="AS3044">
            <v>42313</v>
          </cell>
          <cell r="AT3044" t="str">
            <v>IDU-73-2008 Terminado Reconstrucción IDU Circuito Movilidad  -</v>
          </cell>
          <cell r="AU3044">
            <v>0</v>
          </cell>
          <cell r="AV3044" t="str">
            <v>sc</v>
          </cell>
        </row>
        <row r="3045">
          <cell r="AP3045">
            <v>471900</v>
          </cell>
          <cell r="AQ3045">
            <v>8012381</v>
          </cell>
          <cell r="AR3045">
            <v>8</v>
          </cell>
          <cell r="AS3045">
            <v>42768</v>
          </cell>
          <cell r="AT3045" t="str">
            <v>SD Reservado Acciones de Movilidad UAERMV Circuito Movilidad Salvando Vidas -</v>
          </cell>
          <cell r="AU3045">
            <v>0</v>
          </cell>
          <cell r="AV3045" t="str">
            <v>sc</v>
          </cell>
        </row>
        <row r="3046">
          <cell r="AP3046">
            <v>471922</v>
          </cell>
          <cell r="AQ3046">
            <v>8012406</v>
          </cell>
          <cell r="AR3046">
            <v>8</v>
          </cell>
          <cell r="AS3046">
            <v>41481</v>
          </cell>
          <cell r="AT3046" t="str">
            <v>SD Terminado Mantenimiento Periódico UAERMV Circuito Movilidad  -</v>
          </cell>
          <cell r="AU3046">
            <v>0</v>
          </cell>
          <cell r="AV3046" t="str">
            <v>sc</v>
          </cell>
        </row>
        <row r="3047">
          <cell r="AP3047">
            <v>471925</v>
          </cell>
          <cell r="AQ3047">
            <v>8012408</v>
          </cell>
          <cell r="AR3047">
            <v>8</v>
          </cell>
          <cell r="AS3047">
            <v>42313</v>
          </cell>
          <cell r="AT3047" t="str">
            <v>IDU-067-2012 Terminado Acciones de Movilidad IDU Intermedia  -</v>
          </cell>
          <cell r="AU3047">
            <v>0</v>
          </cell>
          <cell r="AV3047" t="str">
            <v>sc</v>
          </cell>
        </row>
        <row r="3048">
          <cell r="AP3048">
            <v>471926</v>
          </cell>
          <cell r="AQ3048">
            <v>8012410</v>
          </cell>
          <cell r="AR3048">
            <v>8</v>
          </cell>
          <cell r="AS3048">
            <v>42313</v>
          </cell>
          <cell r="AT3048" t="str">
            <v>IDU-067-2012 Terminado Acciones de Movilidad IDU Circuito Movilidad  -</v>
          </cell>
          <cell r="AU3048">
            <v>0</v>
          </cell>
          <cell r="AV3048" t="str">
            <v>VIABLE</v>
          </cell>
        </row>
        <row r="3049">
          <cell r="AP3049">
            <v>471930</v>
          </cell>
          <cell r="AQ3049">
            <v>8012414</v>
          </cell>
          <cell r="AR3049">
            <v>8</v>
          </cell>
          <cell r="AS3049">
            <v>42313</v>
          </cell>
          <cell r="AT3049" t="str">
            <v>IDU-067-2012 Terminado Acciones de Movilidad IDU Circuito Movilidad  -</v>
          </cell>
          <cell r="AU3049">
            <v>0</v>
          </cell>
          <cell r="AV3049" t="str">
            <v>VIABLE</v>
          </cell>
        </row>
        <row r="3050">
          <cell r="AP3050">
            <v>471933</v>
          </cell>
          <cell r="AQ3050">
            <v>8012415</v>
          </cell>
          <cell r="AR3050">
            <v>8</v>
          </cell>
          <cell r="AS3050">
            <v>42313</v>
          </cell>
          <cell r="AT3050" t="str">
            <v>IDU-067-2012 Terminado Acciones de Movilidad IDU Circuito Movilidad  -</v>
          </cell>
          <cell r="AU3050">
            <v>0</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v>0</v>
          </cell>
          <cell r="AV3052" t="str">
            <v>sc</v>
          </cell>
        </row>
        <row r="3053">
          <cell r="AP3053">
            <v>473598</v>
          </cell>
          <cell r="AQ3053">
            <v>8012191</v>
          </cell>
          <cell r="AR3053">
            <v>8</v>
          </cell>
          <cell r="AS3053">
            <v>42313</v>
          </cell>
          <cell r="AT3053" t="str">
            <v>IDU-73-2008 Terminado Rehabilitación IDU Circuito Movilidad  -</v>
          </cell>
          <cell r="AU3053">
            <v>0</v>
          </cell>
          <cell r="AV3053" t="str">
            <v>sc</v>
          </cell>
        </row>
        <row r="3054">
          <cell r="AP3054">
            <v>473606</v>
          </cell>
          <cell r="AQ3054">
            <v>8012359</v>
          </cell>
          <cell r="AR3054">
            <v>8</v>
          </cell>
          <cell r="AS3054">
            <v>41579</v>
          </cell>
          <cell r="AT3054" t="str">
            <v>SD Terminado Rehabilitación UAERMV Circuito Movilidad  -</v>
          </cell>
          <cell r="AU3054">
            <v>0</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v>0</v>
          </cell>
          <cell r="AV3055" t="str">
            <v>sc</v>
          </cell>
        </row>
        <row r="3056">
          <cell r="AP3056">
            <v>502673</v>
          </cell>
          <cell r="AQ3056">
            <v>8012584</v>
          </cell>
          <cell r="AR3056">
            <v>8</v>
          </cell>
          <cell r="AS3056">
            <v>42412</v>
          </cell>
          <cell r="AT3056" t="str">
            <v>IDU-1806-2015 Contratado Mantenimiento Periódico IDU Arterial BRIGADA DE REACCIÓN VIAL -</v>
          </cell>
          <cell r="AU3056">
            <v>0</v>
          </cell>
          <cell r="AV3056" t="str">
            <v>sc</v>
          </cell>
        </row>
        <row r="3057">
          <cell r="AP3057">
            <v>502675</v>
          </cell>
          <cell r="AQ3057">
            <v>8012584</v>
          </cell>
          <cell r="AR3057">
            <v>8</v>
          </cell>
          <cell r="AS3057">
            <v>42412</v>
          </cell>
          <cell r="AT3057" t="str">
            <v>IDU-1806-2015 Contratado Mantenimiento Periódico IDU Arterial BRIGADA DE REACCIÓN VIAL -</v>
          </cell>
          <cell r="AU3057">
            <v>0</v>
          </cell>
          <cell r="AV3057" t="str">
            <v>sc</v>
          </cell>
        </row>
        <row r="3058">
          <cell r="AP3058">
            <v>502677</v>
          </cell>
          <cell r="AQ3058">
            <v>8012584</v>
          </cell>
          <cell r="AR3058">
            <v>8</v>
          </cell>
          <cell r="AS3058">
            <v>42412</v>
          </cell>
          <cell r="AT3058" t="str">
            <v>IDU-1806-2015 Contratado Mantenimiento Periódico IDU Arterial BRIGADA DE REACCIÓN VIAL -</v>
          </cell>
          <cell r="AU3058">
            <v>0</v>
          </cell>
          <cell r="AV3058" t="str">
            <v>sc</v>
          </cell>
        </row>
        <row r="3059">
          <cell r="AP3059">
            <v>502679</v>
          </cell>
          <cell r="AQ3059">
            <v>8012584</v>
          </cell>
          <cell r="AR3059">
            <v>8</v>
          </cell>
          <cell r="AS3059">
            <v>42412</v>
          </cell>
          <cell r="AT3059" t="str">
            <v>IDU-1806-2015 Contratado Mantenimiento Periódico IDU Arterial BRIGADA DE REACCIÓN VIAL -</v>
          </cell>
          <cell r="AU3059">
            <v>0</v>
          </cell>
          <cell r="AV3059" t="str">
            <v>sc</v>
          </cell>
        </row>
        <row r="3060">
          <cell r="AP3060">
            <v>502714</v>
          </cell>
          <cell r="AQ3060">
            <v>8004900</v>
          </cell>
          <cell r="AR3060">
            <v>8</v>
          </cell>
          <cell r="AS3060">
            <v>42412</v>
          </cell>
          <cell r="AT3060" t="str">
            <v>IDU-1806-2015 Contratado Mantenimiento Periódico IDU Arterial BRIGADA DE REACCIÓN VIAL -</v>
          </cell>
          <cell r="AU3060">
            <v>0</v>
          </cell>
          <cell r="AV3060" t="str">
            <v>sc</v>
          </cell>
        </row>
        <row r="3061">
          <cell r="AP3061">
            <v>502716</v>
          </cell>
          <cell r="AQ3061">
            <v>8004900</v>
          </cell>
          <cell r="AR3061">
            <v>8</v>
          </cell>
          <cell r="AS3061">
            <v>42412</v>
          </cell>
          <cell r="AT3061" t="str">
            <v>IDU-1806-2015 Contratado Mantenimiento Periódico IDU Arterial BRIGADA DE REACCIÓN VIAL -</v>
          </cell>
          <cell r="AU3061">
            <v>0</v>
          </cell>
          <cell r="AV3061" t="str">
            <v>sc</v>
          </cell>
        </row>
        <row r="3062">
          <cell r="AP3062">
            <v>502718</v>
          </cell>
          <cell r="AQ3062">
            <v>8004900</v>
          </cell>
          <cell r="AR3062">
            <v>8</v>
          </cell>
          <cell r="AS3062">
            <v>42412</v>
          </cell>
          <cell r="AT3062" t="str">
            <v>IDU-1806-2015 Contratado Mantenimiento Periódico IDU Arterial BRIGADA DE REACCIÓN VIAL -</v>
          </cell>
          <cell r="AU3062">
            <v>0</v>
          </cell>
          <cell r="AV3062" t="str">
            <v>sc</v>
          </cell>
        </row>
        <row r="3063">
          <cell r="AP3063">
            <v>502720</v>
          </cell>
          <cell r="AQ3063">
            <v>8004900</v>
          </cell>
          <cell r="AR3063">
            <v>8</v>
          </cell>
          <cell r="AS3063">
            <v>42412</v>
          </cell>
          <cell r="AT3063" t="str">
            <v>IDU-1806-2015 Contratado Mantenimiento Periódico IDU Arterial BRIGADA DE REACCIÓN VIAL -</v>
          </cell>
          <cell r="AU3063">
            <v>0</v>
          </cell>
          <cell r="AV3063" t="str">
            <v>sc</v>
          </cell>
        </row>
        <row r="3064">
          <cell r="AP3064">
            <v>508678</v>
          </cell>
          <cell r="AQ3064">
            <v>8011597</v>
          </cell>
          <cell r="AR3064">
            <v>8</v>
          </cell>
          <cell r="AS3064">
            <v>42412</v>
          </cell>
          <cell r="AT3064" t="str">
            <v>IDU-1806-2015 Contratado Mantenimiento Periódico IDU Arterial BRIGADA DE REACCIÓN VIAL -</v>
          </cell>
          <cell r="AU3064">
            <v>0</v>
          </cell>
          <cell r="AV3064" t="str">
            <v>sc</v>
          </cell>
        </row>
        <row r="3065">
          <cell r="AP3065">
            <v>508681</v>
          </cell>
          <cell r="AQ3065">
            <v>8011583</v>
          </cell>
          <cell r="AR3065">
            <v>8</v>
          </cell>
          <cell r="AS3065">
            <v>42412</v>
          </cell>
          <cell r="AT3065" t="str">
            <v>IDU-1806-2015 Contratado Mantenimiento Periódico IDU Arterial BRIGADA DE REACCIÓN VIAL -</v>
          </cell>
          <cell r="AU3065">
            <v>0</v>
          </cell>
          <cell r="AV3065" t="str">
            <v>sc</v>
          </cell>
        </row>
        <row r="3066">
          <cell r="AP3066">
            <v>508687</v>
          </cell>
          <cell r="AQ3066">
            <v>8011583</v>
          </cell>
          <cell r="AR3066">
            <v>8</v>
          </cell>
          <cell r="AS3066">
            <v>42412</v>
          </cell>
          <cell r="AT3066" t="str">
            <v>IDU-1806-2015 Contratado Mantenimiento Periódico IDU Arterial BRIGADA DE REACCIÓN VIAL -</v>
          </cell>
          <cell r="AU3066">
            <v>0</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v>0</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v>0</v>
          </cell>
          <cell r="AT3734">
            <v>0</v>
          </cell>
          <cell r="AU3734">
            <v>0</v>
          </cell>
          <cell r="AV3734" t="str">
            <v>VIABLE</v>
          </cell>
        </row>
        <row r="3735">
          <cell r="AP3735">
            <v>386095</v>
          </cell>
          <cell r="AQ3735">
            <v>9002356</v>
          </cell>
          <cell r="AR3735">
            <v>9</v>
          </cell>
          <cell r="AS3735">
            <v>42313</v>
          </cell>
          <cell r="AT3735" t="str">
            <v>IDU-74-2008 Terminado Mantenimiento Rutinario IDU Circuito Movilidad  -</v>
          </cell>
          <cell r="AU3735">
            <v>0</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v>0</v>
          </cell>
          <cell r="AV3736" t="str">
            <v>UAERMV 2016</v>
          </cell>
        </row>
        <row r="3737">
          <cell r="AP3737">
            <v>385663</v>
          </cell>
          <cell r="AQ3737">
            <v>9002165</v>
          </cell>
          <cell r="AR3737">
            <v>9</v>
          </cell>
          <cell r="AS3737">
            <v>42361</v>
          </cell>
          <cell r="AT3737" t="str">
            <v>UMV-638-2013 Terminado Acciones de Movilidad UAERMV Circuito Movilidad  -</v>
          </cell>
          <cell r="AU3737">
            <v>0</v>
          </cell>
          <cell r="AV3737" t="str">
            <v>VIABLE</v>
          </cell>
        </row>
        <row r="3738">
          <cell r="AP3738">
            <v>91018815</v>
          </cell>
          <cell r="AQ3738">
            <v>9004593</v>
          </cell>
          <cell r="AR3738">
            <v>9</v>
          </cell>
          <cell r="AS3738">
            <v>0</v>
          </cell>
          <cell r="AT3738">
            <v>0</v>
          </cell>
          <cell r="AU3738">
            <v>0</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v>0</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v>0</v>
          </cell>
          <cell r="AV3741" t="str">
            <v>UAERMV 2016</v>
          </cell>
        </row>
        <row r="3742">
          <cell r="AP3742">
            <v>386432</v>
          </cell>
          <cell r="AQ3742">
            <v>9002490</v>
          </cell>
          <cell r="AR3742">
            <v>9</v>
          </cell>
          <cell r="AS3742">
            <v>42313</v>
          </cell>
          <cell r="AT3742" t="str">
            <v>IDU-74-2008 Terminado Mantenimiento Rutinario IDU Circuito Movilidad  -</v>
          </cell>
          <cell r="AU3742">
            <v>0</v>
          </cell>
          <cell r="AV3742" t="str">
            <v>VIABLE</v>
          </cell>
        </row>
        <row r="3743">
          <cell r="AP3743">
            <v>386172</v>
          </cell>
          <cell r="AQ3743">
            <v>9002388</v>
          </cell>
          <cell r="AR3743">
            <v>9</v>
          </cell>
          <cell r="AS3743">
            <v>42313</v>
          </cell>
          <cell r="AT3743" t="str">
            <v>IDU-74-2008 Terminado Mantenimiento Rutinario IDU Circuito Movilidad  -</v>
          </cell>
          <cell r="AU3743">
            <v>0</v>
          </cell>
          <cell r="AV3743" t="str">
            <v>IDU</v>
          </cell>
        </row>
        <row r="3744">
          <cell r="AP3744">
            <v>386538</v>
          </cell>
          <cell r="AQ3744">
            <v>9002525</v>
          </cell>
          <cell r="AR3744">
            <v>9</v>
          </cell>
          <cell r="AS3744">
            <v>42389</v>
          </cell>
          <cell r="AT3744" t="str">
            <v>SD Terminado Acciones de Movilidad UAERMV Local Salvando Vidas -</v>
          </cell>
          <cell r="AU3744">
            <v>0</v>
          </cell>
          <cell r="AV3744" t="str">
            <v>VIABLE</v>
          </cell>
        </row>
        <row r="3745">
          <cell r="AP3745">
            <v>386036</v>
          </cell>
          <cell r="AQ3745">
            <v>9002333</v>
          </cell>
          <cell r="AR3745">
            <v>9</v>
          </cell>
          <cell r="AS3745">
            <v>42389</v>
          </cell>
          <cell r="AT3745" t="str">
            <v>SD Terminado Acciones de Movilidad UAERMV Circuito Movilidad Salvando Vidas -</v>
          </cell>
          <cell r="AU3745">
            <v>0</v>
          </cell>
          <cell r="AV3745" t="str">
            <v>VIABLE</v>
          </cell>
        </row>
        <row r="3746">
          <cell r="AP3746">
            <v>91014474</v>
          </cell>
          <cell r="AQ3746">
            <v>9002447</v>
          </cell>
          <cell r="AR3746">
            <v>9</v>
          </cell>
          <cell r="AS3746">
            <v>0</v>
          </cell>
          <cell r="AT3746">
            <v>0</v>
          </cell>
          <cell r="AU3746">
            <v>0</v>
          </cell>
          <cell r="AV3746" t="str">
            <v>VIABLE</v>
          </cell>
        </row>
        <row r="3747">
          <cell r="AP3747">
            <v>386660</v>
          </cell>
          <cell r="AQ3747">
            <v>9002578</v>
          </cell>
          <cell r="AR3747">
            <v>9</v>
          </cell>
          <cell r="AS3747">
            <v>42313</v>
          </cell>
          <cell r="AT3747" t="str">
            <v>IDU-2128-2013 Terminado Acciones de Movilidad IDU Local  -</v>
          </cell>
          <cell r="AU3747">
            <v>0</v>
          </cell>
          <cell r="AV3747" t="str">
            <v>VIABLE</v>
          </cell>
        </row>
        <row r="3748">
          <cell r="AP3748">
            <v>387103</v>
          </cell>
          <cell r="AQ3748">
            <v>9002793</v>
          </cell>
          <cell r="AR3748">
            <v>9</v>
          </cell>
          <cell r="AS3748">
            <v>0</v>
          </cell>
          <cell r="AT3748">
            <v>0</v>
          </cell>
          <cell r="AU3748">
            <v>0</v>
          </cell>
          <cell r="AV3748" t="str">
            <v>VIABLE</v>
          </cell>
        </row>
        <row r="3749">
          <cell r="AP3749">
            <v>385716</v>
          </cell>
          <cell r="AQ3749">
            <v>9002189</v>
          </cell>
          <cell r="AR3749">
            <v>9</v>
          </cell>
          <cell r="AS3749">
            <v>0</v>
          </cell>
          <cell r="AT3749">
            <v>0</v>
          </cell>
          <cell r="AU3749">
            <v>0</v>
          </cell>
          <cell r="AV3749" t="str">
            <v>VIABLE</v>
          </cell>
        </row>
        <row r="3750">
          <cell r="AP3750">
            <v>385841</v>
          </cell>
          <cell r="AQ3750">
            <v>9002250</v>
          </cell>
          <cell r="AR3750">
            <v>9</v>
          </cell>
          <cell r="AS3750">
            <v>0</v>
          </cell>
          <cell r="AT3750">
            <v>0</v>
          </cell>
          <cell r="AU3750">
            <v>0</v>
          </cell>
          <cell r="AV3750" t="str">
            <v>VIABLE</v>
          </cell>
        </row>
        <row r="3751">
          <cell r="AP3751">
            <v>386012</v>
          </cell>
          <cell r="AQ3751">
            <v>9002324</v>
          </cell>
          <cell r="AR3751">
            <v>9</v>
          </cell>
          <cell r="AS3751">
            <v>42361</v>
          </cell>
          <cell r="AT3751" t="str">
            <v>UMV-638-2013 Terminado Acciones de Movilidad UAERMV Circuito Movilidad  -</v>
          </cell>
          <cell r="AU3751">
            <v>0</v>
          </cell>
          <cell r="AV3751" t="str">
            <v>VIABLE</v>
          </cell>
        </row>
        <row r="3752">
          <cell r="AP3752">
            <v>385472</v>
          </cell>
          <cell r="AQ3752">
            <v>9002086</v>
          </cell>
          <cell r="AR3752">
            <v>9</v>
          </cell>
          <cell r="AS3752">
            <v>0</v>
          </cell>
          <cell r="AT3752">
            <v>0</v>
          </cell>
          <cell r="AU3752">
            <v>0</v>
          </cell>
          <cell r="AV3752" t="str">
            <v>VIABLE</v>
          </cell>
        </row>
        <row r="3753">
          <cell r="AP3753">
            <v>385583</v>
          </cell>
          <cell r="AQ3753">
            <v>9002135</v>
          </cell>
          <cell r="AR3753">
            <v>9</v>
          </cell>
          <cell r="AS3753">
            <v>0</v>
          </cell>
          <cell r="AT3753">
            <v>0</v>
          </cell>
          <cell r="AU3753">
            <v>0</v>
          </cell>
          <cell r="AV3753" t="str">
            <v>VIABLE</v>
          </cell>
        </row>
        <row r="3754">
          <cell r="AP3754">
            <v>382610</v>
          </cell>
          <cell r="AQ3754">
            <v>9001034</v>
          </cell>
          <cell r="AR3754">
            <v>9</v>
          </cell>
          <cell r="AS3754">
            <v>0</v>
          </cell>
          <cell r="AT3754">
            <v>0</v>
          </cell>
          <cell r="AU3754">
            <v>0</v>
          </cell>
          <cell r="AV3754" t="str">
            <v>VIABLE</v>
          </cell>
        </row>
        <row r="3755">
          <cell r="AP3755">
            <v>382976</v>
          </cell>
          <cell r="AQ3755">
            <v>9001163</v>
          </cell>
          <cell r="AR3755">
            <v>9</v>
          </cell>
          <cell r="AS3755">
            <v>0</v>
          </cell>
          <cell r="AT3755">
            <v>0</v>
          </cell>
          <cell r="AU3755">
            <v>0</v>
          </cell>
          <cell r="AV3755" t="str">
            <v>VIABLE</v>
          </cell>
        </row>
        <row r="3756">
          <cell r="AP3756">
            <v>382775</v>
          </cell>
          <cell r="AQ3756">
            <v>9001090</v>
          </cell>
          <cell r="AR3756">
            <v>9</v>
          </cell>
          <cell r="AS3756">
            <v>0</v>
          </cell>
          <cell r="AT3756">
            <v>0</v>
          </cell>
          <cell r="AU3756">
            <v>0</v>
          </cell>
          <cell r="AV3756" t="str">
            <v>VIABLE</v>
          </cell>
        </row>
        <row r="3757">
          <cell r="AP3757">
            <v>901500</v>
          </cell>
          <cell r="AQ3757">
            <v>30001251</v>
          </cell>
          <cell r="AR3757">
            <v>9</v>
          </cell>
          <cell r="AS3757">
            <v>0</v>
          </cell>
          <cell r="AT3757">
            <v>0</v>
          </cell>
          <cell r="AU3757">
            <v>0</v>
          </cell>
          <cell r="AV3757" t="str">
            <v>VIABLE</v>
          </cell>
        </row>
        <row r="3758">
          <cell r="AP3758">
            <v>91014452</v>
          </cell>
          <cell r="AQ3758">
            <v>50008718</v>
          </cell>
          <cell r="AR3758">
            <v>9</v>
          </cell>
          <cell r="AS3758">
            <v>0</v>
          </cell>
          <cell r="AT3758">
            <v>0</v>
          </cell>
          <cell r="AU3758">
            <v>0</v>
          </cell>
          <cell r="AV3758" t="str">
            <v>VIABLE</v>
          </cell>
        </row>
        <row r="3759">
          <cell r="AP3759">
            <v>91014453</v>
          </cell>
          <cell r="AQ3759">
            <v>50008717</v>
          </cell>
          <cell r="AR3759">
            <v>9</v>
          </cell>
          <cell r="AS3759">
            <v>0</v>
          </cell>
          <cell r="AT3759">
            <v>0</v>
          </cell>
          <cell r="AU3759">
            <v>0</v>
          </cell>
          <cell r="AV3759" t="str">
            <v>VIABLE</v>
          </cell>
        </row>
        <row r="3760">
          <cell r="AP3760">
            <v>381726</v>
          </cell>
          <cell r="AQ3760">
            <v>9000676</v>
          </cell>
          <cell r="AR3760">
            <v>9</v>
          </cell>
          <cell r="AS3760">
            <v>0</v>
          </cell>
          <cell r="AT3760">
            <v>0</v>
          </cell>
          <cell r="AU3760">
            <v>0</v>
          </cell>
          <cell r="AV3760" t="str">
            <v>VIABLE</v>
          </cell>
        </row>
        <row r="3761">
          <cell r="AP3761">
            <v>381832</v>
          </cell>
          <cell r="AQ3761">
            <v>9000720</v>
          </cell>
          <cell r="AR3761">
            <v>9</v>
          </cell>
          <cell r="AS3761">
            <v>0</v>
          </cell>
          <cell r="AT3761">
            <v>0</v>
          </cell>
          <cell r="AU3761">
            <v>0</v>
          </cell>
          <cell r="AV3761" t="str">
            <v>VIABLE</v>
          </cell>
        </row>
        <row r="3762">
          <cell r="AP3762">
            <v>390959</v>
          </cell>
          <cell r="AQ3762">
            <v>9004147</v>
          </cell>
          <cell r="AR3762">
            <v>9</v>
          </cell>
          <cell r="AS3762">
            <v>0</v>
          </cell>
          <cell r="AT3762">
            <v>0</v>
          </cell>
          <cell r="AU3762">
            <v>0</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v>0</v>
          </cell>
          <cell r="AT3764">
            <v>0</v>
          </cell>
          <cell r="AU3764">
            <v>0</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v>0</v>
          </cell>
          <cell r="AT3767">
            <v>0</v>
          </cell>
          <cell r="AU3767">
            <v>0</v>
          </cell>
          <cell r="AV3767" t="str">
            <v>VIABLE</v>
          </cell>
        </row>
        <row r="3768">
          <cell r="AP3768">
            <v>381946</v>
          </cell>
          <cell r="AQ3768">
            <v>9000774</v>
          </cell>
          <cell r="AR3768">
            <v>9</v>
          </cell>
          <cell r="AS3768">
            <v>0</v>
          </cell>
          <cell r="AT3768">
            <v>0</v>
          </cell>
          <cell r="AU3768">
            <v>0</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v>0</v>
          </cell>
          <cell r="AT3770">
            <v>0</v>
          </cell>
          <cell r="AU3770">
            <v>0</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v>0</v>
          </cell>
          <cell r="AT3779">
            <v>0</v>
          </cell>
          <cell r="AU3779">
            <v>0</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v>0</v>
          </cell>
          <cell r="AT3783">
            <v>0</v>
          </cell>
          <cell r="AU3783">
            <v>0</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v>0</v>
          </cell>
          <cell r="AT3786">
            <v>0</v>
          </cell>
          <cell r="AU3786">
            <v>0</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v>0</v>
          </cell>
          <cell r="AT3788">
            <v>0</v>
          </cell>
          <cell r="AU3788">
            <v>0</v>
          </cell>
          <cell r="AV3788" t="str">
            <v>VIABLE</v>
          </cell>
        </row>
        <row r="3789">
          <cell r="AP3789">
            <v>386236</v>
          </cell>
          <cell r="AQ3789">
            <v>9002413</v>
          </cell>
          <cell r="AR3789">
            <v>9</v>
          </cell>
          <cell r="AS3789">
            <v>0</v>
          </cell>
          <cell r="AT3789">
            <v>0</v>
          </cell>
          <cell r="AU3789">
            <v>0</v>
          </cell>
          <cell r="AV3789" t="str">
            <v>VIABLE</v>
          </cell>
        </row>
        <row r="3790">
          <cell r="AP3790">
            <v>386447</v>
          </cell>
          <cell r="AQ3790">
            <v>9002495</v>
          </cell>
          <cell r="AR3790">
            <v>9</v>
          </cell>
          <cell r="AS3790">
            <v>0</v>
          </cell>
          <cell r="AT3790">
            <v>0</v>
          </cell>
          <cell r="AU3790">
            <v>0</v>
          </cell>
          <cell r="AV3790" t="str">
            <v>VIABLE</v>
          </cell>
        </row>
        <row r="3791">
          <cell r="AP3791">
            <v>386444</v>
          </cell>
          <cell r="AQ3791">
            <v>9002494</v>
          </cell>
          <cell r="AR3791">
            <v>9</v>
          </cell>
          <cell r="AS3791">
            <v>42361</v>
          </cell>
          <cell r="AT3791" t="str">
            <v>UMV-638-2013 Terminado Acciones de Movilidad UAERMV Circuito Movilidad  -</v>
          </cell>
          <cell r="AU3791">
            <v>0</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v>0</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v>0</v>
          </cell>
          <cell r="AV3794" t="str">
            <v>IDU</v>
          </cell>
        </row>
        <row r="3795">
          <cell r="AP3795">
            <v>385830</v>
          </cell>
          <cell r="AQ3795">
            <v>9002247</v>
          </cell>
          <cell r="AR3795">
            <v>9</v>
          </cell>
          <cell r="AS3795">
            <v>42766</v>
          </cell>
          <cell r="AT3795" t="str">
            <v>SD Reservado Mantenimiento Periódico IDU Circuito Movilidad EJECUCION SITP 2016 -</v>
          </cell>
          <cell r="AU3795">
            <v>0</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v>0</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v>0</v>
          </cell>
          <cell r="AV3797" t="str">
            <v>VIABLE</v>
          </cell>
        </row>
        <row r="3798">
          <cell r="AP3798">
            <v>386015</v>
          </cell>
          <cell r="AQ3798">
            <v>9002325</v>
          </cell>
          <cell r="AR3798">
            <v>9</v>
          </cell>
          <cell r="AS3798">
            <v>42731</v>
          </cell>
          <cell r="AT3798" t="str">
            <v>SD Reservado Rehabilitación IDU Circuito Movilidad EJECUCION SITP 2016 -</v>
          </cell>
          <cell r="AU3798">
            <v>0</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v>0</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v>0</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v>0</v>
          </cell>
          <cell r="AT3806">
            <v>0</v>
          </cell>
          <cell r="AU3806">
            <v>0</v>
          </cell>
          <cell r="AV3806" t="str">
            <v>VIABLE</v>
          </cell>
        </row>
        <row r="3807">
          <cell r="AP3807">
            <v>384206</v>
          </cell>
          <cell r="AQ3807">
            <v>9001616</v>
          </cell>
          <cell r="AR3807">
            <v>9</v>
          </cell>
          <cell r="AS3807">
            <v>42731</v>
          </cell>
          <cell r="AT3807" t="str">
            <v>SD Reservado Rehabilitación IDU Circuito Movilidad EJECUCION SITP 2016 -</v>
          </cell>
          <cell r="AU3807">
            <v>0</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v>0</v>
          </cell>
          <cell r="AV3810" t="str">
            <v>VIABLE</v>
          </cell>
        </row>
        <row r="3811">
          <cell r="AP3811">
            <v>472050</v>
          </cell>
          <cell r="AQ3811">
            <v>9004234</v>
          </cell>
          <cell r="AR3811">
            <v>9</v>
          </cell>
          <cell r="AS3811">
            <v>42762</v>
          </cell>
          <cell r="AT3811" t="str">
            <v>SD Terminado Acciones de Movilidad UAERMV Circuito Movilidad Salvando Vidas -</v>
          </cell>
          <cell r="AU3811">
            <v>0</v>
          </cell>
          <cell r="AV3811" t="str">
            <v>VIABLE</v>
          </cell>
        </row>
        <row r="3812">
          <cell r="AP3812">
            <v>385135</v>
          </cell>
          <cell r="AQ3812">
            <v>9001952</v>
          </cell>
          <cell r="AR3812">
            <v>9</v>
          </cell>
          <cell r="AS3812">
            <v>42361</v>
          </cell>
          <cell r="AT3812" t="str">
            <v>UMV-638-2013 Terminado Acciones de Movilidad UAERMV Circuito Movilidad  -</v>
          </cell>
          <cell r="AU3812">
            <v>0</v>
          </cell>
          <cell r="AV3812" t="str">
            <v>VIABLE</v>
          </cell>
        </row>
        <row r="3813">
          <cell r="AP3813">
            <v>384474</v>
          </cell>
          <cell r="AQ3813">
            <v>9001714</v>
          </cell>
          <cell r="AR3813">
            <v>9</v>
          </cell>
          <cell r="AS3813">
            <v>42361</v>
          </cell>
          <cell r="AT3813" t="str">
            <v>UMV-638-2013 Terminado Acciones de Movilidad UAERMV Circuito Movilidad  -</v>
          </cell>
          <cell r="AU3813">
            <v>0</v>
          </cell>
          <cell r="AV3813" t="str">
            <v>VIABLE</v>
          </cell>
        </row>
        <row r="3814">
          <cell r="AP3814">
            <v>384916</v>
          </cell>
          <cell r="AQ3814">
            <v>9001873</v>
          </cell>
          <cell r="AR3814">
            <v>9</v>
          </cell>
          <cell r="AS3814">
            <v>42762</v>
          </cell>
          <cell r="AT3814" t="str">
            <v>SD Terminado Acciones de Movilidad UAERMV Circuito Movilidad Salvando Vidas -</v>
          </cell>
          <cell r="AU3814">
            <v>0</v>
          </cell>
          <cell r="AV3814" t="str">
            <v>VIABLE</v>
          </cell>
        </row>
        <row r="3815">
          <cell r="AP3815">
            <v>384549</v>
          </cell>
          <cell r="AQ3815">
            <v>9001739</v>
          </cell>
          <cell r="AR3815">
            <v>9</v>
          </cell>
          <cell r="AS3815">
            <v>42361</v>
          </cell>
          <cell r="AT3815" t="str">
            <v>UMV-638-2013 Terminado Acciones de Movilidad UAERMV Circuito Movilidad  -</v>
          </cell>
          <cell r="AU3815">
            <v>0</v>
          </cell>
          <cell r="AV3815" t="str">
            <v>VIABLE</v>
          </cell>
        </row>
        <row r="3816">
          <cell r="AP3816">
            <v>384273</v>
          </cell>
          <cell r="AQ3816">
            <v>9001644</v>
          </cell>
          <cell r="AR3816">
            <v>9</v>
          </cell>
          <cell r="AS3816">
            <v>0</v>
          </cell>
          <cell r="AT3816">
            <v>0</v>
          </cell>
          <cell r="AU3816">
            <v>0</v>
          </cell>
          <cell r="AV3816" t="str">
            <v>VIABLE</v>
          </cell>
        </row>
        <row r="3817">
          <cell r="AP3817">
            <v>385313</v>
          </cell>
          <cell r="AQ3817">
            <v>9002020</v>
          </cell>
          <cell r="AR3817">
            <v>9</v>
          </cell>
          <cell r="AS3817">
            <v>42361</v>
          </cell>
          <cell r="AT3817" t="str">
            <v>UMV-638-2013 Terminado Acciones de Movilidad UAERMV Circuito Movilidad  -</v>
          </cell>
          <cell r="AU3817">
            <v>0</v>
          </cell>
          <cell r="AV3817" t="str">
            <v>VIABLE</v>
          </cell>
        </row>
        <row r="3818">
          <cell r="AP3818">
            <v>385613</v>
          </cell>
          <cell r="AQ3818">
            <v>9002145</v>
          </cell>
          <cell r="AR3818">
            <v>9</v>
          </cell>
          <cell r="AS3818">
            <v>42515</v>
          </cell>
          <cell r="AT3818" t="str">
            <v>IDU-2128-2013 Terminado Conservacion IDU Circuito Movilidad SD -</v>
          </cell>
          <cell r="AU3818">
            <v>0</v>
          </cell>
          <cell r="AV3818" t="str">
            <v>IDU</v>
          </cell>
        </row>
        <row r="3819">
          <cell r="AP3819">
            <v>386435</v>
          </cell>
          <cell r="AQ3819">
            <v>9002491</v>
          </cell>
          <cell r="AR3819">
            <v>9</v>
          </cell>
          <cell r="AS3819">
            <v>42515</v>
          </cell>
          <cell r="AT3819" t="str">
            <v>IDU-2128-2013 Terminado Conservacion IDU Circuito Movilidad SD -</v>
          </cell>
          <cell r="AU3819">
            <v>0</v>
          </cell>
          <cell r="AV3819" t="str">
            <v>IDU</v>
          </cell>
        </row>
        <row r="3820">
          <cell r="AP3820">
            <v>386239</v>
          </cell>
          <cell r="AQ3820">
            <v>9002414</v>
          </cell>
          <cell r="AR3820">
            <v>9</v>
          </cell>
          <cell r="AS3820">
            <v>42515</v>
          </cell>
          <cell r="AT3820" t="str">
            <v>IDU-2128-2013 Terminado Conservacion IDU Circuito Movilidad SD -</v>
          </cell>
          <cell r="AU3820">
            <v>0</v>
          </cell>
          <cell r="AV3820" t="str">
            <v>IDU</v>
          </cell>
        </row>
        <row r="3821">
          <cell r="AP3821">
            <v>385806</v>
          </cell>
          <cell r="AQ3821">
            <v>9002236</v>
          </cell>
          <cell r="AR3821">
            <v>9</v>
          </cell>
          <cell r="AS3821">
            <v>42515</v>
          </cell>
          <cell r="AT3821" t="str">
            <v>IDU-2128-2013 Terminado Conservacion IDU Circuito Movilidad SD -</v>
          </cell>
          <cell r="AU3821">
            <v>0</v>
          </cell>
          <cell r="AV3821" t="str">
            <v>IDU</v>
          </cell>
        </row>
        <row r="3822">
          <cell r="AP3822">
            <v>385945</v>
          </cell>
          <cell r="AQ3822">
            <v>9002297</v>
          </cell>
          <cell r="AR3822">
            <v>9</v>
          </cell>
          <cell r="AS3822">
            <v>42515</v>
          </cell>
          <cell r="AT3822" t="str">
            <v>IDU-2128-2013 Terminado Conservacion IDU Circuito Movilidad SD -</v>
          </cell>
          <cell r="AU3822">
            <v>0</v>
          </cell>
          <cell r="AV3822" t="str">
            <v>IDU</v>
          </cell>
        </row>
        <row r="3823">
          <cell r="AP3823">
            <v>386107</v>
          </cell>
          <cell r="AQ3823">
            <v>9002362</v>
          </cell>
          <cell r="AR3823">
            <v>9</v>
          </cell>
          <cell r="AS3823">
            <v>42515</v>
          </cell>
          <cell r="AT3823" t="str">
            <v>IDU-2128-2013 Terminado Conservacion IDU Circuito Movilidad SD -</v>
          </cell>
          <cell r="AU3823">
            <v>0</v>
          </cell>
          <cell r="AV3823" t="str">
            <v>IDU</v>
          </cell>
        </row>
        <row r="3824">
          <cell r="AP3824">
            <v>385532</v>
          </cell>
          <cell r="AQ3824">
            <v>9002113</v>
          </cell>
          <cell r="AR3824">
            <v>9</v>
          </cell>
          <cell r="AS3824">
            <v>42515</v>
          </cell>
          <cell r="AT3824" t="str">
            <v>IDU-2128-2013 Terminado Diagnostico IDU Circuito Movilidad SD -</v>
          </cell>
          <cell r="AU3824">
            <v>0</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v>0</v>
          </cell>
          <cell r="AT3832">
            <v>0</v>
          </cell>
          <cell r="AU3832">
            <v>0</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v>0</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v>0</v>
          </cell>
          <cell r="AV3836" t="str">
            <v>UAERMV</v>
          </cell>
        </row>
        <row r="3837">
          <cell r="AP3837">
            <v>383253</v>
          </cell>
          <cell r="AQ3837">
            <v>9001269</v>
          </cell>
          <cell r="AR3837">
            <v>9</v>
          </cell>
          <cell r="AS3837">
            <v>41047</v>
          </cell>
          <cell r="AT3837" t="str">
            <v>UMV-189-2009 Terminado Mantenimiento Periódico UAERMV Local  -</v>
          </cell>
          <cell r="AU3837">
            <v>0</v>
          </cell>
          <cell r="AV3837" t="str">
            <v>UAERMV</v>
          </cell>
        </row>
        <row r="3838">
          <cell r="AP3838">
            <v>381703</v>
          </cell>
          <cell r="AQ3838">
            <v>9000665</v>
          </cell>
          <cell r="AR3838">
            <v>9</v>
          </cell>
          <cell r="AS3838">
            <v>41047</v>
          </cell>
          <cell r="AT3838" t="str">
            <v>UMV-189-2009 Terminado Mantenimiento Periódico UAERMV Local  -</v>
          </cell>
          <cell r="AU3838">
            <v>0</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v>0</v>
          </cell>
          <cell r="AT3840">
            <v>0</v>
          </cell>
          <cell r="AU3840">
            <v>0</v>
          </cell>
          <cell r="AV3840" t="str">
            <v>VIABLE</v>
          </cell>
        </row>
        <row r="3841">
          <cell r="AP3841">
            <v>91014477</v>
          </cell>
          <cell r="AQ3841">
            <v>9002524</v>
          </cell>
          <cell r="AR3841">
            <v>9</v>
          </cell>
          <cell r="AS3841">
            <v>0</v>
          </cell>
          <cell r="AT3841">
            <v>0</v>
          </cell>
          <cell r="AU3841">
            <v>0</v>
          </cell>
          <cell r="AV3841" t="str">
            <v>VIABLE</v>
          </cell>
        </row>
        <row r="3842">
          <cell r="AP3842">
            <v>385948</v>
          </cell>
          <cell r="AQ3842">
            <v>9002299</v>
          </cell>
          <cell r="AR3842">
            <v>9</v>
          </cell>
          <cell r="AS3842">
            <v>0</v>
          </cell>
          <cell r="AT3842">
            <v>0</v>
          </cell>
          <cell r="AU3842">
            <v>0</v>
          </cell>
          <cell r="AV3842" t="str">
            <v>VIABLE</v>
          </cell>
        </row>
        <row r="3843">
          <cell r="AP3843">
            <v>385821</v>
          </cell>
          <cell r="AQ3843">
            <v>9002242</v>
          </cell>
          <cell r="AR3843">
            <v>9</v>
          </cell>
          <cell r="AS3843">
            <v>0</v>
          </cell>
          <cell r="AT3843">
            <v>0</v>
          </cell>
          <cell r="AU3843">
            <v>0</v>
          </cell>
          <cell r="AV3843" t="str">
            <v>VIABLE</v>
          </cell>
        </row>
        <row r="3844">
          <cell r="AP3844">
            <v>91014479</v>
          </cell>
          <cell r="AQ3844">
            <v>9002433</v>
          </cell>
          <cell r="AR3844">
            <v>9</v>
          </cell>
          <cell r="AS3844">
            <v>0</v>
          </cell>
          <cell r="AT3844">
            <v>0</v>
          </cell>
          <cell r="AU3844">
            <v>0</v>
          </cell>
          <cell r="AV3844" t="str">
            <v>VIABLE</v>
          </cell>
        </row>
        <row r="3845">
          <cell r="AP3845">
            <v>91014478</v>
          </cell>
          <cell r="AQ3845">
            <v>9002524</v>
          </cell>
          <cell r="AR3845">
            <v>9</v>
          </cell>
          <cell r="AS3845">
            <v>0</v>
          </cell>
          <cell r="AT3845">
            <v>0</v>
          </cell>
          <cell r="AU3845">
            <v>0</v>
          </cell>
          <cell r="AV3845" t="str">
            <v>VIABLE</v>
          </cell>
        </row>
        <row r="3846">
          <cell r="AP3846">
            <v>385628</v>
          </cell>
          <cell r="AQ3846">
            <v>9002152</v>
          </cell>
          <cell r="AR3846">
            <v>9</v>
          </cell>
          <cell r="AS3846">
            <v>0</v>
          </cell>
          <cell r="AT3846">
            <v>0</v>
          </cell>
          <cell r="AU3846">
            <v>0</v>
          </cell>
          <cell r="AV3846" t="str">
            <v>VIABLE</v>
          </cell>
        </row>
        <row r="3847">
          <cell r="AP3847">
            <v>385695</v>
          </cell>
          <cell r="AQ3847">
            <v>9002182</v>
          </cell>
          <cell r="AR3847">
            <v>9</v>
          </cell>
          <cell r="AS3847">
            <v>42409</v>
          </cell>
          <cell r="AT3847" t="str">
            <v>IDU-2128-2013 Terminado Mantenimiento Rutinario IDU Local  -</v>
          </cell>
          <cell r="AU3847">
            <v>0</v>
          </cell>
          <cell r="AV3847" t="str">
            <v>IDU</v>
          </cell>
        </row>
        <row r="3848">
          <cell r="AP3848">
            <v>385891</v>
          </cell>
          <cell r="AQ3848">
            <v>9002275</v>
          </cell>
          <cell r="AR3848">
            <v>9</v>
          </cell>
          <cell r="AS3848">
            <v>0</v>
          </cell>
          <cell r="AT3848">
            <v>0</v>
          </cell>
          <cell r="AU3848">
            <v>0</v>
          </cell>
          <cell r="AV3848" t="str">
            <v>VIABLE</v>
          </cell>
        </row>
        <row r="3849">
          <cell r="AP3849">
            <v>386346</v>
          </cell>
          <cell r="AQ3849">
            <v>9002459</v>
          </cell>
          <cell r="AR3849">
            <v>9</v>
          </cell>
          <cell r="AS3849">
            <v>0</v>
          </cell>
          <cell r="AT3849">
            <v>0</v>
          </cell>
          <cell r="AU3849">
            <v>0</v>
          </cell>
          <cell r="AV3849" t="str">
            <v>VIABLE</v>
          </cell>
        </row>
        <row r="3850">
          <cell r="AP3850">
            <v>385672</v>
          </cell>
          <cell r="AQ3850">
            <v>9002171</v>
          </cell>
          <cell r="AR3850">
            <v>9</v>
          </cell>
          <cell r="AS3850">
            <v>42409</v>
          </cell>
          <cell r="AT3850" t="str">
            <v>IDU-2128-2013 Terminado Mantenimiento Rutinario IDU Local  -</v>
          </cell>
          <cell r="AU3850">
            <v>0</v>
          </cell>
          <cell r="AV3850" t="str">
            <v>IDU</v>
          </cell>
        </row>
        <row r="3851">
          <cell r="AP3851">
            <v>386535</v>
          </cell>
          <cell r="AQ3851">
            <v>9002524</v>
          </cell>
          <cell r="AR3851">
            <v>9</v>
          </cell>
          <cell r="AS3851">
            <v>0</v>
          </cell>
          <cell r="AT3851">
            <v>0</v>
          </cell>
          <cell r="AU3851">
            <v>0</v>
          </cell>
          <cell r="AV3851" t="str">
            <v>VIABLE</v>
          </cell>
        </row>
        <row r="3852">
          <cell r="AP3852">
            <v>386125</v>
          </cell>
          <cell r="AQ3852">
            <v>9002368</v>
          </cell>
          <cell r="AR3852">
            <v>9</v>
          </cell>
          <cell r="AS3852">
            <v>0</v>
          </cell>
          <cell r="AT3852">
            <v>0</v>
          </cell>
          <cell r="AU3852">
            <v>0</v>
          </cell>
          <cell r="AV3852" t="str">
            <v>VIABLE</v>
          </cell>
        </row>
        <row r="3853">
          <cell r="AP3853">
            <v>385722</v>
          </cell>
          <cell r="AQ3853">
            <v>9002192</v>
          </cell>
          <cell r="AR3853">
            <v>9</v>
          </cell>
          <cell r="AS3853">
            <v>0</v>
          </cell>
          <cell r="AT3853">
            <v>0</v>
          </cell>
          <cell r="AU3853">
            <v>0</v>
          </cell>
          <cell r="AV3853" t="str">
            <v>VIABLE</v>
          </cell>
        </row>
        <row r="3854">
          <cell r="AP3854">
            <v>386284</v>
          </cell>
          <cell r="AQ3854">
            <v>9002433</v>
          </cell>
          <cell r="AR3854">
            <v>9</v>
          </cell>
          <cell r="AS3854">
            <v>0</v>
          </cell>
          <cell r="AT3854">
            <v>0</v>
          </cell>
          <cell r="AU3854">
            <v>0</v>
          </cell>
          <cell r="AV3854" t="str">
            <v>VIABLE</v>
          </cell>
        </row>
        <row r="3855">
          <cell r="AP3855">
            <v>381996</v>
          </cell>
          <cell r="AQ3855">
            <v>9000797</v>
          </cell>
          <cell r="AR3855">
            <v>9</v>
          </cell>
          <cell r="AS3855">
            <v>42762</v>
          </cell>
          <cell r="AT3855" t="str">
            <v>SD Terminado Acciones de Movilidad UAERMV Local Salvando Vidas -</v>
          </cell>
          <cell r="AU3855">
            <v>0</v>
          </cell>
          <cell r="AV3855" t="str">
            <v>UMV 2017</v>
          </cell>
        </row>
        <row r="3856">
          <cell r="AP3856">
            <v>381753</v>
          </cell>
          <cell r="AQ3856">
            <v>9000688</v>
          </cell>
          <cell r="AR3856">
            <v>9</v>
          </cell>
          <cell r="AS3856">
            <v>0</v>
          </cell>
          <cell r="AT3856">
            <v>0</v>
          </cell>
          <cell r="AU3856">
            <v>0</v>
          </cell>
          <cell r="AV3856" t="str">
            <v>VIABLE</v>
          </cell>
        </row>
        <row r="3857">
          <cell r="AP3857">
            <v>381590</v>
          </cell>
          <cell r="AQ3857">
            <v>9000619</v>
          </cell>
          <cell r="AR3857">
            <v>9</v>
          </cell>
          <cell r="AS3857">
            <v>42034</v>
          </cell>
          <cell r="AT3857" t="str">
            <v>SD Terminado Mantenimiento Periódico UAERMV Local  -</v>
          </cell>
          <cell r="AU3857">
            <v>0</v>
          </cell>
          <cell r="AV3857" t="str">
            <v>NO SITP</v>
          </cell>
        </row>
        <row r="3858">
          <cell r="AP3858">
            <v>381883</v>
          </cell>
          <cell r="AQ3858">
            <v>9000743</v>
          </cell>
          <cell r="AR3858">
            <v>9</v>
          </cell>
          <cell r="AS3858">
            <v>42389</v>
          </cell>
          <cell r="AT3858" t="str">
            <v>SD Terminado Acciones de Movilidad UAERMV Local Salvando Vidas -</v>
          </cell>
          <cell r="AU3858">
            <v>0</v>
          </cell>
          <cell r="AV3858" t="str">
            <v>VIABLE</v>
          </cell>
        </row>
        <row r="3859">
          <cell r="AP3859">
            <v>382143</v>
          </cell>
          <cell r="AQ3859">
            <v>9000856</v>
          </cell>
          <cell r="AR3859">
            <v>9</v>
          </cell>
          <cell r="AS3859">
            <v>0</v>
          </cell>
          <cell r="AT3859">
            <v>0</v>
          </cell>
          <cell r="AU3859">
            <v>0</v>
          </cell>
          <cell r="AV3859" t="str">
            <v>VIABLE</v>
          </cell>
        </row>
        <row r="3860">
          <cell r="AP3860">
            <v>381670</v>
          </cell>
          <cell r="AQ3860">
            <v>9000652</v>
          </cell>
          <cell r="AR3860">
            <v>9</v>
          </cell>
          <cell r="AS3860">
            <v>0</v>
          </cell>
          <cell r="AT3860">
            <v>0</v>
          </cell>
          <cell r="AU3860">
            <v>0</v>
          </cell>
          <cell r="AV3860" t="str">
            <v>VIABLE</v>
          </cell>
        </row>
        <row r="3861">
          <cell r="AP3861">
            <v>382275</v>
          </cell>
          <cell r="AQ3861">
            <v>9000907</v>
          </cell>
          <cell r="AR3861">
            <v>9</v>
          </cell>
          <cell r="AS3861">
            <v>42034</v>
          </cell>
          <cell r="AT3861" t="str">
            <v>SD Terminado Mantenimiento Periódico UAERMV Local  -</v>
          </cell>
          <cell r="AU3861">
            <v>0</v>
          </cell>
          <cell r="AV3861" t="str">
            <v>NO SITP</v>
          </cell>
        </row>
        <row r="3862">
          <cell r="AP3862">
            <v>385291</v>
          </cell>
          <cell r="AQ3862">
            <v>9002013</v>
          </cell>
          <cell r="AR3862">
            <v>9</v>
          </cell>
          <cell r="AS3862">
            <v>42342</v>
          </cell>
          <cell r="AT3862" t="str">
            <v>IDU-138-2007 Terminado Construcción IDU Circuito Movilidad  -</v>
          </cell>
          <cell r="AU3862">
            <v>0</v>
          </cell>
          <cell r="AV3862" t="str">
            <v>IDU</v>
          </cell>
        </row>
        <row r="3863">
          <cell r="AP3863">
            <v>91014584</v>
          </cell>
          <cell r="AQ3863">
            <v>50006993</v>
          </cell>
          <cell r="AR3863">
            <v>9</v>
          </cell>
          <cell r="AS3863">
            <v>0</v>
          </cell>
          <cell r="AT3863">
            <v>0</v>
          </cell>
          <cell r="AU3863">
            <v>0</v>
          </cell>
          <cell r="AV3863" t="str">
            <v>VIABLE</v>
          </cell>
        </row>
        <row r="3864">
          <cell r="AP3864">
            <v>385666</v>
          </cell>
          <cell r="AQ3864">
            <v>9002167</v>
          </cell>
          <cell r="AR3864">
            <v>9</v>
          </cell>
          <cell r="AS3864">
            <v>42342</v>
          </cell>
          <cell r="AT3864" t="str">
            <v>IDU-138-2007 Terminado Construcción IDU Circuito Movilidad  -</v>
          </cell>
          <cell r="AU3864">
            <v>0</v>
          </cell>
          <cell r="AV3864" t="str">
            <v>IDU</v>
          </cell>
        </row>
        <row r="3865">
          <cell r="AP3865">
            <v>385833</v>
          </cell>
          <cell r="AQ3865">
            <v>9002248</v>
          </cell>
          <cell r="AR3865">
            <v>9</v>
          </cell>
          <cell r="AS3865">
            <v>42342</v>
          </cell>
          <cell r="AT3865" t="str">
            <v>IDU-138-2007 Terminado Construcción IDU Circuito Movilidad  -</v>
          </cell>
          <cell r="AU3865">
            <v>0</v>
          </cell>
          <cell r="AV3865" t="str">
            <v>IDU</v>
          </cell>
        </row>
        <row r="3866">
          <cell r="AP3866">
            <v>383700</v>
          </cell>
          <cell r="AQ3866">
            <v>50008515</v>
          </cell>
          <cell r="AR3866">
            <v>9</v>
          </cell>
          <cell r="AS3866">
            <v>0</v>
          </cell>
          <cell r="AT3866">
            <v>0</v>
          </cell>
          <cell r="AU3866">
            <v>0</v>
          </cell>
          <cell r="AV3866" t="str">
            <v>VIABLE</v>
          </cell>
        </row>
        <row r="3867">
          <cell r="AP3867">
            <v>383522</v>
          </cell>
          <cell r="AQ3867">
            <v>9001361</v>
          </cell>
          <cell r="AR3867">
            <v>9</v>
          </cell>
          <cell r="AS3867">
            <v>0</v>
          </cell>
          <cell r="AT3867">
            <v>0</v>
          </cell>
          <cell r="AU3867">
            <v>0</v>
          </cell>
          <cell r="AV3867" t="str">
            <v>VIABLE</v>
          </cell>
        </row>
        <row r="3868">
          <cell r="AP3868">
            <v>383842</v>
          </cell>
          <cell r="AQ3868">
            <v>9001475</v>
          </cell>
          <cell r="AR3868">
            <v>9</v>
          </cell>
          <cell r="AS3868">
            <v>42313</v>
          </cell>
          <cell r="AT3868" t="str">
            <v>IDU-74-2008 Terminado Rehabilitación IDU Circuito Movilidad  -</v>
          </cell>
          <cell r="AU3868">
            <v>0</v>
          </cell>
          <cell r="AV3868" t="str">
            <v>VIABLE</v>
          </cell>
        </row>
        <row r="3869">
          <cell r="AP3869">
            <v>383785</v>
          </cell>
          <cell r="AQ3869">
            <v>9001456</v>
          </cell>
          <cell r="AR3869">
            <v>9</v>
          </cell>
          <cell r="AS3869">
            <v>42313</v>
          </cell>
          <cell r="AT3869" t="str">
            <v>IDU-74-2008 Terminado Rehabilitación IDU Circuito Movilidad  -</v>
          </cell>
          <cell r="AU3869">
            <v>0</v>
          </cell>
          <cell r="AV3869" t="str">
            <v>IDU</v>
          </cell>
        </row>
        <row r="3870">
          <cell r="AP3870">
            <v>472073</v>
          </cell>
          <cell r="AQ3870">
            <v>9004253</v>
          </cell>
          <cell r="AR3870">
            <v>9</v>
          </cell>
          <cell r="AS3870">
            <v>42313</v>
          </cell>
          <cell r="AT3870" t="str">
            <v>IDU-74-2008 Terminado Rehabilitación IDU Circuito Movilidad  -</v>
          </cell>
          <cell r="AU3870">
            <v>0</v>
          </cell>
          <cell r="AV3870" t="str">
            <v>IDU</v>
          </cell>
        </row>
        <row r="3871">
          <cell r="AP3871">
            <v>383877</v>
          </cell>
          <cell r="AQ3871">
            <v>9001488</v>
          </cell>
          <cell r="AR3871">
            <v>9</v>
          </cell>
          <cell r="AS3871">
            <v>42313</v>
          </cell>
          <cell r="AT3871" t="str">
            <v>IDU-74-2008 Terminado Rehabilitación IDU Circuito Movilidad  -</v>
          </cell>
          <cell r="AU3871">
            <v>0</v>
          </cell>
          <cell r="AV3871" t="str">
            <v>IDU</v>
          </cell>
        </row>
        <row r="3872">
          <cell r="AP3872">
            <v>91014540</v>
          </cell>
          <cell r="AQ3872">
            <v>9004674</v>
          </cell>
          <cell r="AR3872">
            <v>9</v>
          </cell>
          <cell r="AS3872">
            <v>0</v>
          </cell>
          <cell r="AT3872">
            <v>0</v>
          </cell>
          <cell r="AU3872">
            <v>0</v>
          </cell>
          <cell r="AV3872" t="str">
            <v>VIABLE</v>
          </cell>
        </row>
        <row r="3873">
          <cell r="AP3873">
            <v>383670</v>
          </cell>
          <cell r="AQ3873">
            <v>9001415</v>
          </cell>
          <cell r="AR3873">
            <v>9</v>
          </cell>
          <cell r="AS3873">
            <v>42313</v>
          </cell>
          <cell r="AT3873" t="str">
            <v>IDU-74-2008 Terminado Rehabilitación IDU Circuito Movilidad  -</v>
          </cell>
          <cell r="AU3873">
            <v>0</v>
          </cell>
          <cell r="AV3873" t="str">
            <v>IDU</v>
          </cell>
        </row>
        <row r="3874">
          <cell r="AP3874">
            <v>383813</v>
          </cell>
          <cell r="AQ3874">
            <v>9001465</v>
          </cell>
          <cell r="AR3874">
            <v>9</v>
          </cell>
          <cell r="AS3874">
            <v>42313</v>
          </cell>
          <cell r="AT3874" t="str">
            <v>IDU-74-2008 Terminado Rehabilitación IDU Circuito Movilidad  -</v>
          </cell>
          <cell r="AU3874">
            <v>0</v>
          </cell>
          <cell r="AV3874" t="str">
            <v>IDU</v>
          </cell>
        </row>
        <row r="3875">
          <cell r="AP3875">
            <v>383404</v>
          </cell>
          <cell r="AQ3875">
            <v>9001320</v>
          </cell>
          <cell r="AR3875">
            <v>9</v>
          </cell>
          <cell r="AS3875">
            <v>42313</v>
          </cell>
          <cell r="AT3875" t="str">
            <v>IDU-74-2008 Terminado Rehabilitación IDU Circuito Movilidad  -</v>
          </cell>
          <cell r="AU3875">
            <v>0</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v>0</v>
          </cell>
          <cell r="AT3877">
            <v>0</v>
          </cell>
          <cell r="AU3877">
            <v>0</v>
          </cell>
          <cell r="AV3877" t="str">
            <v>VIABLE</v>
          </cell>
        </row>
        <row r="3878">
          <cell r="AP3878">
            <v>386616</v>
          </cell>
          <cell r="AQ3878">
            <v>9002553</v>
          </cell>
          <cell r="AR3878">
            <v>9</v>
          </cell>
          <cell r="AS3878">
            <v>0</v>
          </cell>
          <cell r="AT3878">
            <v>0</v>
          </cell>
          <cell r="AU3878">
            <v>0</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v>0</v>
          </cell>
          <cell r="AT3882">
            <v>0</v>
          </cell>
          <cell r="AU3882">
            <v>0</v>
          </cell>
          <cell r="AV3882" t="str">
            <v>VIABLE</v>
          </cell>
        </row>
        <row r="3883">
          <cell r="AP3883">
            <v>386614</v>
          </cell>
          <cell r="AQ3883">
            <v>9002553</v>
          </cell>
          <cell r="AR3883">
            <v>9</v>
          </cell>
          <cell r="AS3883">
            <v>0</v>
          </cell>
          <cell r="AT3883">
            <v>0</v>
          </cell>
          <cell r="AU3883">
            <v>0</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v>0</v>
          </cell>
          <cell r="AT3886">
            <v>0</v>
          </cell>
          <cell r="AU3886">
            <v>0</v>
          </cell>
          <cell r="AV3886" t="str">
            <v>VIABLE</v>
          </cell>
        </row>
        <row r="3887">
          <cell r="AP3887">
            <v>386357</v>
          </cell>
          <cell r="AQ3887">
            <v>9002462</v>
          </cell>
          <cell r="AR3887">
            <v>9</v>
          </cell>
          <cell r="AS3887">
            <v>0</v>
          </cell>
          <cell r="AT3887">
            <v>0</v>
          </cell>
          <cell r="AU3887">
            <v>0</v>
          </cell>
          <cell r="AV3887" t="str">
            <v>VIABLE</v>
          </cell>
        </row>
        <row r="3888">
          <cell r="AP3888">
            <v>24120099</v>
          </cell>
          <cell r="AQ3888">
            <v>9002618</v>
          </cell>
          <cell r="AR3888">
            <v>9</v>
          </cell>
          <cell r="AS3888">
            <v>0</v>
          </cell>
          <cell r="AT3888">
            <v>0</v>
          </cell>
          <cell r="AU3888">
            <v>0</v>
          </cell>
          <cell r="AV3888" t="str">
            <v>VIABLE</v>
          </cell>
        </row>
        <row r="3889">
          <cell r="AP3889">
            <v>382374</v>
          </cell>
          <cell r="AQ3889">
            <v>9000944</v>
          </cell>
          <cell r="AR3889">
            <v>9</v>
          </cell>
          <cell r="AS3889">
            <v>41464</v>
          </cell>
          <cell r="AT3889" t="str">
            <v>SD Terminado Acciones de Movilidad UAERMV Circuito Movilidad  -</v>
          </cell>
          <cell r="AU3889">
            <v>0</v>
          </cell>
          <cell r="AV3889" t="str">
            <v>VIABLE</v>
          </cell>
        </row>
        <row r="3890">
          <cell r="AP3890">
            <v>382690</v>
          </cell>
          <cell r="AQ3890">
            <v>9001059</v>
          </cell>
          <cell r="AR3890">
            <v>9</v>
          </cell>
          <cell r="AS3890">
            <v>0</v>
          </cell>
          <cell r="AT3890">
            <v>0</v>
          </cell>
          <cell r="AU3890">
            <v>0</v>
          </cell>
          <cell r="AV3890" t="str">
            <v>VIABLE</v>
          </cell>
        </row>
        <row r="3891">
          <cell r="AP3891">
            <v>383510</v>
          </cell>
          <cell r="AQ3891">
            <v>9001357</v>
          </cell>
          <cell r="AR3891">
            <v>9</v>
          </cell>
          <cell r="AS3891">
            <v>0</v>
          </cell>
          <cell r="AT3891">
            <v>0</v>
          </cell>
          <cell r="AU3891">
            <v>0</v>
          </cell>
          <cell r="AV3891" t="str">
            <v>VIABLE</v>
          </cell>
        </row>
        <row r="3892">
          <cell r="AP3892">
            <v>383195</v>
          </cell>
          <cell r="AQ3892">
            <v>9001249</v>
          </cell>
          <cell r="AR3892">
            <v>9</v>
          </cell>
          <cell r="AS3892">
            <v>0</v>
          </cell>
          <cell r="AT3892">
            <v>0</v>
          </cell>
          <cell r="AU3892">
            <v>0</v>
          </cell>
          <cell r="AV3892" t="str">
            <v>VIABLE</v>
          </cell>
        </row>
        <row r="3893">
          <cell r="AP3893">
            <v>381910</v>
          </cell>
          <cell r="AQ3893">
            <v>9000753</v>
          </cell>
          <cell r="AR3893">
            <v>9</v>
          </cell>
          <cell r="AS3893">
            <v>0</v>
          </cell>
          <cell r="AT3893">
            <v>0</v>
          </cell>
          <cell r="AU3893">
            <v>0</v>
          </cell>
          <cell r="AV3893" t="str">
            <v>VIABLE</v>
          </cell>
        </row>
        <row r="3894">
          <cell r="AP3894">
            <v>382155</v>
          </cell>
          <cell r="AQ3894">
            <v>9000862</v>
          </cell>
          <cell r="AR3894">
            <v>9</v>
          </cell>
          <cell r="AS3894">
            <v>0</v>
          </cell>
          <cell r="AT3894">
            <v>0</v>
          </cell>
          <cell r="AU3894">
            <v>0</v>
          </cell>
          <cell r="AV3894" t="str">
            <v>VIABLE</v>
          </cell>
        </row>
        <row r="3895">
          <cell r="AP3895">
            <v>381732</v>
          </cell>
          <cell r="AQ3895">
            <v>9000678</v>
          </cell>
          <cell r="AR3895">
            <v>9</v>
          </cell>
          <cell r="AS3895">
            <v>0</v>
          </cell>
          <cell r="AT3895">
            <v>0</v>
          </cell>
          <cell r="AU3895">
            <v>0</v>
          </cell>
          <cell r="AV3895" t="str">
            <v>VIABLE</v>
          </cell>
        </row>
        <row r="3896">
          <cell r="AP3896">
            <v>383072</v>
          </cell>
          <cell r="AQ3896">
            <v>9001204</v>
          </cell>
          <cell r="AR3896">
            <v>9</v>
          </cell>
          <cell r="AS3896">
            <v>0</v>
          </cell>
          <cell r="AT3896">
            <v>0</v>
          </cell>
          <cell r="AU3896">
            <v>0</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v>0</v>
          </cell>
          <cell r="AT3898">
            <v>0</v>
          </cell>
          <cell r="AU3898">
            <v>0</v>
          </cell>
          <cell r="AV3898" t="str">
            <v>VIABLE</v>
          </cell>
        </row>
        <row r="3899">
          <cell r="AP3899">
            <v>382861</v>
          </cell>
          <cell r="AQ3899">
            <v>9001121</v>
          </cell>
          <cell r="AR3899">
            <v>9</v>
          </cell>
          <cell r="AS3899">
            <v>0</v>
          </cell>
          <cell r="AT3899">
            <v>0</v>
          </cell>
          <cell r="AU3899">
            <v>0</v>
          </cell>
          <cell r="AV3899" t="str">
            <v>VIABLE</v>
          </cell>
        </row>
        <row r="3900">
          <cell r="AP3900">
            <v>383336</v>
          </cell>
          <cell r="AQ3900">
            <v>9001297</v>
          </cell>
          <cell r="AR3900">
            <v>9</v>
          </cell>
          <cell r="AS3900">
            <v>0</v>
          </cell>
          <cell r="AT3900">
            <v>0</v>
          </cell>
          <cell r="AU3900">
            <v>0</v>
          </cell>
          <cell r="AV3900" t="str">
            <v>VIABLE</v>
          </cell>
        </row>
        <row r="3901">
          <cell r="AP3901">
            <v>382590</v>
          </cell>
          <cell r="AQ3901">
            <v>9001026</v>
          </cell>
          <cell r="AR3901">
            <v>9</v>
          </cell>
          <cell r="AS3901">
            <v>0</v>
          </cell>
          <cell r="AT3901">
            <v>0</v>
          </cell>
          <cell r="AU3901">
            <v>0</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v>0</v>
          </cell>
          <cell r="AT3903">
            <v>0</v>
          </cell>
          <cell r="AU3903">
            <v>0</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v>0</v>
          </cell>
          <cell r="AV3905" t="str">
            <v>VIABLE</v>
          </cell>
        </row>
        <row r="3906">
          <cell r="AP3906">
            <v>385325</v>
          </cell>
          <cell r="AQ3906">
            <v>9002024</v>
          </cell>
          <cell r="AR3906">
            <v>9</v>
          </cell>
          <cell r="AS3906">
            <v>42550</v>
          </cell>
          <cell r="AT3906" t="str">
            <v>SD Terminado Mantenimiento Rutinario UAERMV Circuito Movilidad  -</v>
          </cell>
          <cell r="AU3906">
            <v>0</v>
          </cell>
          <cell r="AV3906" t="str">
            <v>UAERMV 2016</v>
          </cell>
        </row>
        <row r="3907">
          <cell r="AP3907">
            <v>385990</v>
          </cell>
          <cell r="AQ3907">
            <v>9002317</v>
          </cell>
          <cell r="AR3907">
            <v>9</v>
          </cell>
          <cell r="AS3907">
            <v>0</v>
          </cell>
          <cell r="AT3907">
            <v>0</v>
          </cell>
          <cell r="AU3907">
            <v>0</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v>0</v>
          </cell>
          <cell r="AV3911" t="str">
            <v>VIABLE</v>
          </cell>
        </row>
        <row r="3912">
          <cell r="AP3912">
            <v>388832</v>
          </cell>
          <cell r="AQ3912">
            <v>9003510</v>
          </cell>
          <cell r="AR3912">
            <v>9</v>
          </cell>
          <cell r="AS3912">
            <v>0</v>
          </cell>
          <cell r="AT3912">
            <v>0</v>
          </cell>
          <cell r="AU3912">
            <v>0</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v>0</v>
          </cell>
          <cell r="AT3914">
            <v>0</v>
          </cell>
          <cell r="AU3914">
            <v>0</v>
          </cell>
          <cell r="AV3914" t="str">
            <v>VIABLE</v>
          </cell>
        </row>
        <row r="3915">
          <cell r="AP3915">
            <v>390330</v>
          </cell>
          <cell r="AQ3915">
            <v>9004010</v>
          </cell>
          <cell r="AR3915">
            <v>9</v>
          </cell>
          <cell r="AS3915">
            <v>0</v>
          </cell>
          <cell r="AT3915">
            <v>0</v>
          </cell>
          <cell r="AU3915">
            <v>0</v>
          </cell>
          <cell r="AV3915" t="str">
            <v>VIABLE</v>
          </cell>
        </row>
        <row r="3916">
          <cell r="AP3916">
            <v>390383</v>
          </cell>
          <cell r="AQ3916">
            <v>9004023</v>
          </cell>
          <cell r="AR3916">
            <v>9</v>
          </cell>
          <cell r="AS3916">
            <v>0</v>
          </cell>
          <cell r="AT3916">
            <v>0</v>
          </cell>
          <cell r="AU3916">
            <v>0</v>
          </cell>
          <cell r="AV3916" t="str">
            <v>VIABLE</v>
          </cell>
        </row>
        <row r="3917">
          <cell r="AP3917">
            <v>390385</v>
          </cell>
          <cell r="AQ3917">
            <v>9004023</v>
          </cell>
          <cell r="AR3917">
            <v>9</v>
          </cell>
          <cell r="AS3917">
            <v>0</v>
          </cell>
          <cell r="AT3917">
            <v>0</v>
          </cell>
          <cell r="AU3917">
            <v>0</v>
          </cell>
          <cell r="AV3917" t="str">
            <v>VIABLE</v>
          </cell>
        </row>
        <row r="3918">
          <cell r="AP3918">
            <v>91014333</v>
          </cell>
          <cell r="AQ3918">
            <v>50006479</v>
          </cell>
          <cell r="AR3918">
            <v>9</v>
          </cell>
          <cell r="AS3918">
            <v>0</v>
          </cell>
          <cell r="AT3918">
            <v>0</v>
          </cell>
          <cell r="AU3918">
            <v>0</v>
          </cell>
          <cell r="AV3918" t="str">
            <v>VIABLE</v>
          </cell>
        </row>
        <row r="3919">
          <cell r="AP3919">
            <v>390332</v>
          </cell>
          <cell r="AQ3919">
            <v>9004010</v>
          </cell>
          <cell r="AR3919">
            <v>9</v>
          </cell>
          <cell r="AS3919">
            <v>0</v>
          </cell>
          <cell r="AT3919">
            <v>0</v>
          </cell>
          <cell r="AU3919">
            <v>0</v>
          </cell>
          <cell r="AV3919" t="str">
            <v>VIABLE</v>
          </cell>
        </row>
        <row r="3920">
          <cell r="AP3920">
            <v>472097</v>
          </cell>
          <cell r="AQ3920">
            <v>9004285</v>
          </cell>
          <cell r="AR3920">
            <v>9</v>
          </cell>
          <cell r="AS3920">
            <v>0</v>
          </cell>
          <cell r="AT3920">
            <v>0</v>
          </cell>
          <cell r="AU3920">
            <v>0</v>
          </cell>
          <cell r="AV3920" t="str">
            <v>VIABLE</v>
          </cell>
        </row>
        <row r="3921">
          <cell r="AP3921">
            <v>381340</v>
          </cell>
          <cell r="AQ3921">
            <v>9000536</v>
          </cell>
          <cell r="AR3921">
            <v>9</v>
          </cell>
          <cell r="AS3921">
            <v>0</v>
          </cell>
          <cell r="AT3921">
            <v>0</v>
          </cell>
          <cell r="AU3921">
            <v>0</v>
          </cell>
          <cell r="AV3921" t="str">
            <v>VIABLE</v>
          </cell>
        </row>
        <row r="3922">
          <cell r="AP3922">
            <v>381382</v>
          </cell>
          <cell r="AQ3922">
            <v>9000552</v>
          </cell>
          <cell r="AR3922">
            <v>9</v>
          </cell>
          <cell r="AS3922">
            <v>42361</v>
          </cell>
          <cell r="AT3922" t="str">
            <v>UMV-638-2013 Terminado Acciones de Movilidad UAERMV Circuito Movilidad  -</v>
          </cell>
          <cell r="AU3922">
            <v>0</v>
          </cell>
          <cell r="AV3922" t="str">
            <v>VIABLE</v>
          </cell>
        </row>
        <row r="3923">
          <cell r="AP3923">
            <v>381425</v>
          </cell>
          <cell r="AQ3923">
            <v>9000567</v>
          </cell>
          <cell r="AR3923">
            <v>9</v>
          </cell>
          <cell r="AS3923">
            <v>42361</v>
          </cell>
          <cell r="AT3923" t="str">
            <v>UMV-638-2013 Terminado Acciones de Movilidad UAERMV Circuito Movilidad  -</v>
          </cell>
          <cell r="AU3923">
            <v>0</v>
          </cell>
          <cell r="AV3923" t="str">
            <v>VIABLE</v>
          </cell>
        </row>
        <row r="3924">
          <cell r="AP3924">
            <v>381536</v>
          </cell>
          <cell r="AQ3924">
            <v>9000603</v>
          </cell>
          <cell r="AR3924">
            <v>9</v>
          </cell>
          <cell r="AS3924">
            <v>0</v>
          </cell>
          <cell r="AT3924">
            <v>0</v>
          </cell>
          <cell r="AU3924">
            <v>0</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v>0</v>
          </cell>
          <cell r="AV3925" t="str">
            <v>UAERMV 2016</v>
          </cell>
        </row>
        <row r="3926">
          <cell r="AP3926">
            <v>381472</v>
          </cell>
          <cell r="AQ3926">
            <v>9000583</v>
          </cell>
          <cell r="AR3926">
            <v>9</v>
          </cell>
          <cell r="AS3926">
            <v>0</v>
          </cell>
          <cell r="AT3926">
            <v>0</v>
          </cell>
          <cell r="AU3926">
            <v>0</v>
          </cell>
          <cell r="AV3926" t="str">
            <v>VIABLE</v>
          </cell>
        </row>
        <row r="3927">
          <cell r="AP3927">
            <v>380110</v>
          </cell>
          <cell r="AQ3927">
            <v>9000043</v>
          </cell>
          <cell r="AR3927">
            <v>9</v>
          </cell>
          <cell r="AS3927">
            <v>0</v>
          </cell>
          <cell r="AT3927">
            <v>0</v>
          </cell>
          <cell r="AU3927">
            <v>0</v>
          </cell>
          <cell r="AV3927" t="str">
            <v>VIABLE</v>
          </cell>
        </row>
        <row r="3928">
          <cell r="AP3928">
            <v>380218</v>
          </cell>
          <cell r="AQ3928">
            <v>9000083</v>
          </cell>
          <cell r="AR3928">
            <v>9</v>
          </cell>
          <cell r="AS3928">
            <v>0</v>
          </cell>
          <cell r="AT3928">
            <v>0</v>
          </cell>
          <cell r="AU3928">
            <v>0</v>
          </cell>
          <cell r="AV3928" t="str">
            <v>VIABLE</v>
          </cell>
        </row>
        <row r="3929">
          <cell r="AP3929">
            <v>603078</v>
          </cell>
          <cell r="AQ3929">
            <v>9000048</v>
          </cell>
          <cell r="AR3929">
            <v>9</v>
          </cell>
          <cell r="AS3929">
            <v>0</v>
          </cell>
          <cell r="AT3929">
            <v>0</v>
          </cell>
          <cell r="AU3929">
            <v>0</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v>0</v>
          </cell>
          <cell r="AV3930" t="str">
            <v>IDU</v>
          </cell>
        </row>
        <row r="3931">
          <cell r="AP3931">
            <v>24120080</v>
          </cell>
          <cell r="AQ3931">
            <v>9000083</v>
          </cell>
          <cell r="AR3931">
            <v>9</v>
          </cell>
          <cell r="AS3931">
            <v>0</v>
          </cell>
          <cell r="AT3931">
            <v>0</v>
          </cell>
          <cell r="AU3931">
            <v>0</v>
          </cell>
          <cell r="AV3931" t="str">
            <v>VIABLE</v>
          </cell>
        </row>
        <row r="3932">
          <cell r="AP3932">
            <v>529592</v>
          </cell>
          <cell r="AQ3932">
            <v>50008973</v>
          </cell>
          <cell r="AR3932">
            <v>9</v>
          </cell>
          <cell r="AS3932">
            <v>0</v>
          </cell>
          <cell r="AT3932">
            <v>0</v>
          </cell>
          <cell r="AU3932">
            <v>0</v>
          </cell>
          <cell r="AV3932" t="str">
            <v>VIABLE</v>
          </cell>
        </row>
        <row r="3933">
          <cell r="AP3933">
            <v>380371</v>
          </cell>
          <cell r="AQ3933">
            <v>9000138</v>
          </cell>
          <cell r="AR3933">
            <v>9</v>
          </cell>
          <cell r="AS3933">
            <v>0</v>
          </cell>
          <cell r="AT3933">
            <v>0</v>
          </cell>
          <cell r="AU3933">
            <v>0</v>
          </cell>
          <cell r="AV3933" t="str">
            <v>VIABLE</v>
          </cell>
        </row>
        <row r="3934">
          <cell r="AP3934">
            <v>91014639</v>
          </cell>
          <cell r="AQ3934">
            <v>50008916</v>
          </cell>
          <cell r="AR3934">
            <v>9</v>
          </cell>
          <cell r="AS3934">
            <v>0</v>
          </cell>
          <cell r="AT3934">
            <v>0</v>
          </cell>
          <cell r="AU3934">
            <v>0</v>
          </cell>
          <cell r="AV3934" t="str">
            <v>VIABLE</v>
          </cell>
        </row>
        <row r="3935">
          <cell r="AP3935">
            <v>380158</v>
          </cell>
          <cell r="AQ3935">
            <v>9000059</v>
          </cell>
          <cell r="AR3935">
            <v>9</v>
          </cell>
          <cell r="AS3935">
            <v>0</v>
          </cell>
          <cell r="AT3935">
            <v>0</v>
          </cell>
          <cell r="AU3935">
            <v>0</v>
          </cell>
          <cell r="AV3935" t="str">
            <v>VIABLE</v>
          </cell>
        </row>
        <row r="3936">
          <cell r="AP3936">
            <v>603076</v>
          </cell>
          <cell r="AQ3936">
            <v>9000048</v>
          </cell>
          <cell r="AR3936">
            <v>9</v>
          </cell>
          <cell r="AS3936">
            <v>0</v>
          </cell>
          <cell r="AT3936">
            <v>0</v>
          </cell>
          <cell r="AU3936">
            <v>0</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v>0</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v>0</v>
          </cell>
          <cell r="AT3939">
            <v>0</v>
          </cell>
          <cell r="AU3939">
            <v>0</v>
          </cell>
          <cell r="AV3939" t="str">
            <v>VIABLE</v>
          </cell>
        </row>
        <row r="3940">
          <cell r="AP3940">
            <v>388511</v>
          </cell>
          <cell r="AQ3940">
            <v>9003382</v>
          </cell>
          <cell r="AR3940">
            <v>9</v>
          </cell>
          <cell r="AS3940">
            <v>42389</v>
          </cell>
          <cell r="AT3940" t="str">
            <v>SD Terminado Acciones de Movilidad UAERMV Circuito Movilidad Salvando Vidas -</v>
          </cell>
          <cell r="AU3940">
            <v>0</v>
          </cell>
          <cell r="AV3940" t="str">
            <v>VIABLE</v>
          </cell>
        </row>
        <row r="3941">
          <cell r="AP3941">
            <v>388454</v>
          </cell>
          <cell r="AQ3941">
            <v>9003353</v>
          </cell>
          <cell r="AR3941">
            <v>9</v>
          </cell>
          <cell r="AS3941">
            <v>42389</v>
          </cell>
          <cell r="AT3941" t="str">
            <v>SD Terminado Acciones de Movilidad UAERMV Circuito Movilidad Salvando Vidas -</v>
          </cell>
          <cell r="AU3941">
            <v>0</v>
          </cell>
          <cell r="AV3941" t="str">
            <v>VIABLE</v>
          </cell>
        </row>
        <row r="3942">
          <cell r="AP3942">
            <v>388331</v>
          </cell>
          <cell r="AQ3942">
            <v>9003297</v>
          </cell>
          <cell r="AR3942">
            <v>9</v>
          </cell>
          <cell r="AS3942">
            <v>42389</v>
          </cell>
          <cell r="AT3942" t="str">
            <v>SD Terminado Acciones de Movilidad UAERMV Circuito Movilidad Salvando Vidas -</v>
          </cell>
          <cell r="AU3942">
            <v>0</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v>0</v>
          </cell>
          <cell r="AV3944" t="str">
            <v>VIABLE</v>
          </cell>
        </row>
        <row r="3945">
          <cell r="AP3945">
            <v>389859</v>
          </cell>
          <cell r="AQ3945">
            <v>9003878</v>
          </cell>
          <cell r="AR3945">
            <v>9</v>
          </cell>
          <cell r="AS3945">
            <v>0</v>
          </cell>
          <cell r="AT3945">
            <v>0</v>
          </cell>
          <cell r="AU3945">
            <v>0</v>
          </cell>
          <cell r="AV3945" t="str">
            <v>VIABLE</v>
          </cell>
        </row>
        <row r="3946">
          <cell r="AP3946">
            <v>91014318</v>
          </cell>
          <cell r="AQ3946">
            <v>9003902</v>
          </cell>
          <cell r="AR3946">
            <v>9</v>
          </cell>
          <cell r="AS3946">
            <v>0</v>
          </cell>
          <cell r="AT3946">
            <v>0</v>
          </cell>
          <cell r="AU3946">
            <v>0</v>
          </cell>
          <cell r="AV3946" t="str">
            <v>VIABLE</v>
          </cell>
        </row>
        <row r="3947">
          <cell r="AP3947">
            <v>600245</v>
          </cell>
          <cell r="AQ3947">
            <v>9003879</v>
          </cell>
          <cell r="AR3947">
            <v>9</v>
          </cell>
          <cell r="AS3947">
            <v>0</v>
          </cell>
          <cell r="AT3947">
            <v>0</v>
          </cell>
          <cell r="AU3947">
            <v>0</v>
          </cell>
          <cell r="AV3947" t="str">
            <v>VIABLE</v>
          </cell>
        </row>
        <row r="3948">
          <cell r="AP3948">
            <v>600252</v>
          </cell>
          <cell r="AQ3948">
            <v>9003902</v>
          </cell>
          <cell r="AR3948">
            <v>9</v>
          </cell>
          <cell r="AS3948">
            <v>0</v>
          </cell>
          <cell r="AT3948">
            <v>0</v>
          </cell>
          <cell r="AU3948">
            <v>0</v>
          </cell>
          <cell r="AV3948" t="str">
            <v>VIABLE</v>
          </cell>
        </row>
        <row r="3949">
          <cell r="AP3949">
            <v>91014316</v>
          </cell>
          <cell r="AQ3949">
            <v>9003879</v>
          </cell>
          <cell r="AR3949">
            <v>9</v>
          </cell>
          <cell r="AS3949">
            <v>0</v>
          </cell>
          <cell r="AT3949">
            <v>0</v>
          </cell>
          <cell r="AU3949">
            <v>0</v>
          </cell>
          <cell r="AV3949" t="str">
            <v>VIABLE</v>
          </cell>
        </row>
        <row r="3950">
          <cell r="AP3950">
            <v>385041</v>
          </cell>
          <cell r="AQ3950">
            <v>9001915</v>
          </cell>
          <cell r="AR3950">
            <v>9</v>
          </cell>
          <cell r="AS3950">
            <v>42361</v>
          </cell>
          <cell r="AT3950" t="str">
            <v>UMV-638-2013 Terminado Acciones de Movilidad UAERMV Circuito Movilidad  -</v>
          </cell>
          <cell r="AU3950">
            <v>0</v>
          </cell>
          <cell r="AV3950" t="str">
            <v>VIABLE</v>
          </cell>
        </row>
        <row r="3951">
          <cell r="AP3951">
            <v>472098</v>
          </cell>
          <cell r="AQ3951">
            <v>9004287</v>
          </cell>
          <cell r="AR3951">
            <v>9</v>
          </cell>
          <cell r="AS3951">
            <v>42361</v>
          </cell>
          <cell r="AT3951" t="str">
            <v>UMV-638-2013 Terminado Acciones de Movilidad UAERMV Circuito Movilidad  -</v>
          </cell>
          <cell r="AU3951">
            <v>0</v>
          </cell>
          <cell r="AV3951" t="str">
            <v>VIABLE</v>
          </cell>
        </row>
        <row r="3952">
          <cell r="AP3952">
            <v>384270</v>
          </cell>
          <cell r="AQ3952">
            <v>9001643</v>
          </cell>
          <cell r="AR3952">
            <v>9</v>
          </cell>
          <cell r="AS3952">
            <v>0</v>
          </cell>
          <cell r="AT3952">
            <v>0</v>
          </cell>
          <cell r="AU3952">
            <v>0</v>
          </cell>
          <cell r="AV3952" t="str">
            <v>VIABLE</v>
          </cell>
        </row>
        <row r="3953">
          <cell r="AP3953">
            <v>383954</v>
          </cell>
          <cell r="AQ3953">
            <v>9001514</v>
          </cell>
          <cell r="AR3953">
            <v>9</v>
          </cell>
          <cell r="AS3953">
            <v>42342</v>
          </cell>
          <cell r="AT3953" t="str">
            <v>IDU-138-2007 Terminado Construcción IDU Circuito Movilidad  -</v>
          </cell>
          <cell r="AU3953">
            <v>0</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v>0</v>
          </cell>
          <cell r="AT3955">
            <v>0</v>
          </cell>
          <cell r="AU3955">
            <v>0</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v>0</v>
          </cell>
          <cell r="AT3960">
            <v>0</v>
          </cell>
          <cell r="AU3960">
            <v>0</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v>0</v>
          </cell>
          <cell r="AT3962">
            <v>0</v>
          </cell>
          <cell r="AU3962">
            <v>0</v>
          </cell>
          <cell r="AV3962" t="str">
            <v>VIABLE</v>
          </cell>
        </row>
        <row r="3963">
          <cell r="AP3963">
            <v>386978</v>
          </cell>
          <cell r="AQ3963">
            <v>9002729</v>
          </cell>
          <cell r="AR3963">
            <v>9</v>
          </cell>
          <cell r="AS3963">
            <v>0</v>
          </cell>
          <cell r="AT3963">
            <v>0</v>
          </cell>
          <cell r="AU3963">
            <v>0</v>
          </cell>
          <cell r="AV3963" t="str">
            <v>VIABLE</v>
          </cell>
        </row>
        <row r="3964">
          <cell r="AP3964">
            <v>387100</v>
          </cell>
          <cell r="AQ3964">
            <v>9002792</v>
          </cell>
          <cell r="AR3964">
            <v>9</v>
          </cell>
          <cell r="AS3964">
            <v>42389</v>
          </cell>
          <cell r="AT3964" t="str">
            <v>SD Terminado Acciones de Movilidad UAERMV Local Salvando Vidas -</v>
          </cell>
          <cell r="AU3964">
            <v>0</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v>0</v>
          </cell>
          <cell r="AT3968">
            <v>0</v>
          </cell>
          <cell r="AU3968">
            <v>0</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v>0</v>
          </cell>
          <cell r="AV3971" t="str">
            <v>VIABLE</v>
          </cell>
        </row>
        <row r="3972">
          <cell r="AP3972">
            <v>385316</v>
          </cell>
          <cell r="AQ3972">
            <v>9002021</v>
          </cell>
          <cell r="AR3972">
            <v>9</v>
          </cell>
          <cell r="AS3972">
            <v>42515</v>
          </cell>
          <cell r="AT3972" t="str">
            <v>IDU-2128-2013 Terminado Diagnostico IDU Circuito Movilidad SD -</v>
          </cell>
          <cell r="AU3972">
            <v>0</v>
          </cell>
          <cell r="AV3972" t="str">
            <v>IDU</v>
          </cell>
        </row>
        <row r="3973">
          <cell r="AP3973">
            <v>385129</v>
          </cell>
          <cell r="AQ3973">
            <v>9001948</v>
          </cell>
          <cell r="AR3973">
            <v>9</v>
          </cell>
          <cell r="AS3973">
            <v>42515</v>
          </cell>
          <cell r="AT3973" t="str">
            <v>IDU-2128-2013 Terminado Diagnostico IDU Circuito Movilidad SD -</v>
          </cell>
          <cell r="AU3973">
            <v>0</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v>0</v>
          </cell>
          <cell r="AT3977">
            <v>0</v>
          </cell>
          <cell r="AU3977">
            <v>0</v>
          </cell>
          <cell r="AV3977" t="str">
            <v>VIABLE</v>
          </cell>
        </row>
        <row r="3978">
          <cell r="AP3978">
            <v>390201</v>
          </cell>
          <cell r="AQ3978">
            <v>9003975</v>
          </cell>
          <cell r="AR3978">
            <v>9</v>
          </cell>
          <cell r="AS3978">
            <v>0</v>
          </cell>
          <cell r="AT3978">
            <v>0</v>
          </cell>
          <cell r="AU3978">
            <v>0</v>
          </cell>
          <cell r="AV3978" t="str">
            <v>VIABLE</v>
          </cell>
        </row>
        <row r="3979">
          <cell r="AP3979">
            <v>390156</v>
          </cell>
          <cell r="AQ3979">
            <v>9003963</v>
          </cell>
          <cell r="AR3979">
            <v>9</v>
          </cell>
          <cell r="AS3979">
            <v>0</v>
          </cell>
          <cell r="AT3979">
            <v>0</v>
          </cell>
          <cell r="AU3979">
            <v>0</v>
          </cell>
          <cell r="AV3979" t="str">
            <v>VIABLE</v>
          </cell>
        </row>
        <row r="3980">
          <cell r="AP3980">
            <v>390239</v>
          </cell>
          <cell r="AQ3980">
            <v>9003985</v>
          </cell>
          <cell r="AR3980">
            <v>9</v>
          </cell>
          <cell r="AS3980">
            <v>0</v>
          </cell>
          <cell r="AT3980">
            <v>0</v>
          </cell>
          <cell r="AU3980">
            <v>0</v>
          </cell>
          <cell r="AV3980" t="str">
            <v>VIABLE</v>
          </cell>
        </row>
        <row r="3981">
          <cell r="AP3981">
            <v>387595</v>
          </cell>
          <cell r="AQ3981">
            <v>9003016</v>
          </cell>
          <cell r="AR3981">
            <v>9</v>
          </cell>
          <cell r="AS3981">
            <v>42361</v>
          </cell>
          <cell r="AT3981" t="str">
            <v>UMV-638-2013 Terminado Acciones de Movilidad UAERMV Circuito Movilidad  -</v>
          </cell>
          <cell r="AU3981">
            <v>0</v>
          </cell>
          <cell r="AV3981" t="str">
            <v>VIABLE</v>
          </cell>
        </row>
        <row r="3982">
          <cell r="AP3982">
            <v>387371</v>
          </cell>
          <cell r="AQ3982">
            <v>9002921</v>
          </cell>
          <cell r="AR3982">
            <v>9</v>
          </cell>
          <cell r="AS3982">
            <v>0</v>
          </cell>
          <cell r="AT3982">
            <v>0</v>
          </cell>
          <cell r="AU3982">
            <v>0</v>
          </cell>
          <cell r="AV3982" t="str">
            <v>VIABLE</v>
          </cell>
        </row>
        <row r="3983">
          <cell r="AP3983">
            <v>387470</v>
          </cell>
          <cell r="AQ3983">
            <v>9002970</v>
          </cell>
          <cell r="AR3983">
            <v>9</v>
          </cell>
          <cell r="AS3983">
            <v>0</v>
          </cell>
          <cell r="AT3983">
            <v>0</v>
          </cell>
          <cell r="AU3983">
            <v>0</v>
          </cell>
          <cell r="AV3983" t="str">
            <v>VIABLE</v>
          </cell>
        </row>
        <row r="3984">
          <cell r="AP3984">
            <v>387004</v>
          </cell>
          <cell r="AQ3984">
            <v>9002742</v>
          </cell>
          <cell r="AR3984">
            <v>9</v>
          </cell>
          <cell r="AS3984">
            <v>0</v>
          </cell>
          <cell r="AT3984">
            <v>0</v>
          </cell>
          <cell r="AU3984">
            <v>0</v>
          </cell>
          <cell r="AV3984" t="str">
            <v>VIABLE</v>
          </cell>
        </row>
        <row r="3985">
          <cell r="AP3985">
            <v>387117</v>
          </cell>
          <cell r="AQ3985">
            <v>9002804</v>
          </cell>
          <cell r="AR3985">
            <v>9</v>
          </cell>
          <cell r="AS3985">
            <v>0</v>
          </cell>
          <cell r="AT3985">
            <v>0</v>
          </cell>
          <cell r="AU3985">
            <v>0</v>
          </cell>
          <cell r="AV3985" t="str">
            <v>VIABLE</v>
          </cell>
        </row>
        <row r="3986">
          <cell r="AP3986">
            <v>387258</v>
          </cell>
          <cell r="AQ3986">
            <v>9002865</v>
          </cell>
          <cell r="AR3986">
            <v>9</v>
          </cell>
          <cell r="AS3986">
            <v>0</v>
          </cell>
          <cell r="AT3986">
            <v>0</v>
          </cell>
          <cell r="AU3986">
            <v>0</v>
          </cell>
          <cell r="AV3986" t="str">
            <v>VIABLE</v>
          </cell>
        </row>
        <row r="3987">
          <cell r="AP3987">
            <v>386804</v>
          </cell>
          <cell r="AQ3987">
            <v>9002638</v>
          </cell>
          <cell r="AR3987">
            <v>9</v>
          </cell>
          <cell r="AS3987">
            <v>0</v>
          </cell>
          <cell r="AT3987">
            <v>0</v>
          </cell>
          <cell r="AU3987">
            <v>0</v>
          </cell>
          <cell r="AV3987" t="str">
            <v>VIABLE</v>
          </cell>
        </row>
        <row r="3988">
          <cell r="AP3988">
            <v>386802</v>
          </cell>
          <cell r="AQ3988">
            <v>9002638</v>
          </cell>
          <cell r="AR3988">
            <v>9</v>
          </cell>
          <cell r="AS3988">
            <v>0</v>
          </cell>
          <cell r="AT3988">
            <v>0</v>
          </cell>
          <cell r="AU3988">
            <v>0</v>
          </cell>
          <cell r="AV3988" t="str">
            <v>VIABLE</v>
          </cell>
        </row>
        <row r="3989">
          <cell r="AP3989">
            <v>387468</v>
          </cell>
          <cell r="AQ3989">
            <v>9002970</v>
          </cell>
          <cell r="AR3989">
            <v>9</v>
          </cell>
          <cell r="AS3989">
            <v>0</v>
          </cell>
          <cell r="AT3989">
            <v>0</v>
          </cell>
          <cell r="AU3989">
            <v>0</v>
          </cell>
          <cell r="AV3989" t="str">
            <v>VIABLE</v>
          </cell>
        </row>
        <row r="3990">
          <cell r="AP3990">
            <v>482138</v>
          </cell>
          <cell r="AQ3990">
            <v>9002661</v>
          </cell>
          <cell r="AR3990">
            <v>9</v>
          </cell>
          <cell r="AS3990">
            <v>0</v>
          </cell>
          <cell r="AT3990">
            <v>0</v>
          </cell>
          <cell r="AU3990">
            <v>0</v>
          </cell>
          <cell r="AV3990" t="str">
            <v>VIABLE</v>
          </cell>
        </row>
        <row r="3991">
          <cell r="AP3991">
            <v>387256</v>
          </cell>
          <cell r="AQ3991">
            <v>9002865</v>
          </cell>
          <cell r="AR3991">
            <v>9</v>
          </cell>
          <cell r="AS3991">
            <v>0</v>
          </cell>
          <cell r="AT3991">
            <v>0</v>
          </cell>
          <cell r="AU3991">
            <v>0</v>
          </cell>
          <cell r="AV3991" t="str">
            <v>VIABLE</v>
          </cell>
        </row>
        <row r="3992">
          <cell r="AP3992">
            <v>387002</v>
          </cell>
          <cell r="AQ3992">
            <v>9002742</v>
          </cell>
          <cell r="AR3992">
            <v>9</v>
          </cell>
          <cell r="AS3992">
            <v>0</v>
          </cell>
          <cell r="AT3992">
            <v>0</v>
          </cell>
          <cell r="AU3992">
            <v>0</v>
          </cell>
          <cell r="AV3992" t="str">
            <v>VIABLE</v>
          </cell>
        </row>
        <row r="3993">
          <cell r="AP3993">
            <v>386852</v>
          </cell>
          <cell r="AQ3993">
            <v>9002660</v>
          </cell>
          <cell r="AR3993">
            <v>9</v>
          </cell>
          <cell r="AS3993">
            <v>0</v>
          </cell>
          <cell r="AT3993">
            <v>0</v>
          </cell>
          <cell r="AU3993">
            <v>0</v>
          </cell>
          <cell r="AV3993" t="str">
            <v>VIABLE</v>
          </cell>
        </row>
        <row r="3994">
          <cell r="AP3994">
            <v>387597</v>
          </cell>
          <cell r="AQ3994">
            <v>9003016</v>
          </cell>
          <cell r="AR3994">
            <v>9</v>
          </cell>
          <cell r="AS3994">
            <v>42361</v>
          </cell>
          <cell r="AT3994" t="str">
            <v>UMV-638-2013 Terminado Acciones de Movilidad UAERMV Circuito Movilidad  -</v>
          </cell>
          <cell r="AU3994">
            <v>0</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v>0</v>
          </cell>
          <cell r="AV3997" t="str">
            <v>VIABLE</v>
          </cell>
        </row>
        <row r="3998">
          <cell r="AP3998">
            <v>387369</v>
          </cell>
          <cell r="AQ3998">
            <v>9002921</v>
          </cell>
          <cell r="AR3998">
            <v>9</v>
          </cell>
          <cell r="AS3998">
            <v>0</v>
          </cell>
          <cell r="AT3998">
            <v>0</v>
          </cell>
          <cell r="AU3998">
            <v>0</v>
          </cell>
          <cell r="AV3998" t="str">
            <v>VIABLE</v>
          </cell>
        </row>
        <row r="3999">
          <cell r="AP3999">
            <v>381809</v>
          </cell>
          <cell r="AQ3999">
            <v>9000708</v>
          </cell>
          <cell r="AR3999">
            <v>9</v>
          </cell>
          <cell r="AS3999">
            <v>0</v>
          </cell>
          <cell r="AT3999">
            <v>0</v>
          </cell>
          <cell r="AU3999">
            <v>0</v>
          </cell>
          <cell r="AV3999" t="str">
            <v>VIABLE</v>
          </cell>
        </row>
        <row r="4000">
          <cell r="AP4000">
            <v>381859</v>
          </cell>
          <cell r="AQ4000">
            <v>9000735</v>
          </cell>
          <cell r="AR4000">
            <v>9</v>
          </cell>
          <cell r="AS4000">
            <v>0</v>
          </cell>
          <cell r="AT4000">
            <v>0</v>
          </cell>
          <cell r="AU4000">
            <v>0</v>
          </cell>
          <cell r="AV4000" t="str">
            <v>VIABLE</v>
          </cell>
        </row>
        <row r="4001">
          <cell r="AP4001">
            <v>381954</v>
          </cell>
          <cell r="AQ4001">
            <v>9000777</v>
          </cell>
          <cell r="AR4001">
            <v>9</v>
          </cell>
          <cell r="AS4001">
            <v>0</v>
          </cell>
          <cell r="AT4001">
            <v>0</v>
          </cell>
          <cell r="AU4001">
            <v>0</v>
          </cell>
          <cell r="AV4001" t="str">
            <v>VIABLE</v>
          </cell>
        </row>
        <row r="4002">
          <cell r="AP4002">
            <v>381812</v>
          </cell>
          <cell r="AQ4002">
            <v>9000709</v>
          </cell>
          <cell r="AR4002">
            <v>9</v>
          </cell>
          <cell r="AS4002">
            <v>0</v>
          </cell>
          <cell r="AT4002">
            <v>0</v>
          </cell>
          <cell r="AU4002">
            <v>0</v>
          </cell>
          <cell r="AV4002" t="str">
            <v>VIABLE</v>
          </cell>
        </row>
        <row r="4003">
          <cell r="AP4003">
            <v>381934</v>
          </cell>
          <cell r="AQ4003">
            <v>9000769</v>
          </cell>
          <cell r="AR4003">
            <v>9</v>
          </cell>
          <cell r="AS4003">
            <v>0</v>
          </cell>
          <cell r="AT4003">
            <v>0</v>
          </cell>
          <cell r="AU4003">
            <v>0</v>
          </cell>
          <cell r="AV4003" t="str">
            <v>VIABLE</v>
          </cell>
        </row>
        <row r="4004">
          <cell r="AP4004">
            <v>382088</v>
          </cell>
          <cell r="AQ4004">
            <v>9000836</v>
          </cell>
          <cell r="AR4004">
            <v>9</v>
          </cell>
          <cell r="AS4004">
            <v>0</v>
          </cell>
          <cell r="AT4004">
            <v>0</v>
          </cell>
          <cell r="AU4004">
            <v>0</v>
          </cell>
          <cell r="AV4004" t="str">
            <v>VIABLE</v>
          </cell>
        </row>
        <row r="4005">
          <cell r="AP4005">
            <v>382020</v>
          </cell>
          <cell r="AQ4005">
            <v>9000809</v>
          </cell>
          <cell r="AR4005">
            <v>9</v>
          </cell>
          <cell r="AS4005">
            <v>0</v>
          </cell>
          <cell r="AT4005">
            <v>0</v>
          </cell>
          <cell r="AU4005">
            <v>0</v>
          </cell>
          <cell r="AV4005" t="str">
            <v>VIABLE</v>
          </cell>
        </row>
        <row r="4006">
          <cell r="AP4006">
            <v>382116</v>
          </cell>
          <cell r="AQ4006">
            <v>9000845</v>
          </cell>
          <cell r="AR4006">
            <v>9</v>
          </cell>
          <cell r="AS4006">
            <v>0</v>
          </cell>
          <cell r="AT4006">
            <v>0</v>
          </cell>
          <cell r="AU4006">
            <v>0</v>
          </cell>
          <cell r="AV4006" t="str">
            <v>VIABLE</v>
          </cell>
        </row>
        <row r="4007">
          <cell r="AP4007">
            <v>382630</v>
          </cell>
          <cell r="AQ4007">
            <v>9001038</v>
          </cell>
          <cell r="AR4007">
            <v>9</v>
          </cell>
          <cell r="AS4007">
            <v>0</v>
          </cell>
          <cell r="AT4007">
            <v>0</v>
          </cell>
          <cell r="AU4007">
            <v>0</v>
          </cell>
          <cell r="AV4007" t="str">
            <v>VIABLE</v>
          </cell>
        </row>
        <row r="4008">
          <cell r="AP4008">
            <v>380200</v>
          </cell>
          <cell r="AQ4008">
            <v>9000077</v>
          </cell>
          <cell r="AR4008">
            <v>9</v>
          </cell>
          <cell r="AS4008">
            <v>0</v>
          </cell>
          <cell r="AT4008">
            <v>0</v>
          </cell>
          <cell r="AU4008">
            <v>0</v>
          </cell>
          <cell r="AV4008" t="str">
            <v>VIABLE</v>
          </cell>
        </row>
        <row r="4009">
          <cell r="AP4009">
            <v>380281</v>
          </cell>
          <cell r="AQ4009">
            <v>9000107</v>
          </cell>
          <cell r="AR4009">
            <v>9</v>
          </cell>
          <cell r="AS4009">
            <v>0</v>
          </cell>
          <cell r="AT4009">
            <v>0</v>
          </cell>
          <cell r="AU4009">
            <v>0</v>
          </cell>
          <cell r="AV4009" t="str">
            <v>VIABLE</v>
          </cell>
        </row>
        <row r="4010">
          <cell r="AP4010">
            <v>380299</v>
          </cell>
          <cell r="AQ4010">
            <v>9000114</v>
          </cell>
          <cell r="AR4010">
            <v>9</v>
          </cell>
          <cell r="AS4010">
            <v>0</v>
          </cell>
          <cell r="AT4010">
            <v>0</v>
          </cell>
          <cell r="AU4010">
            <v>0</v>
          </cell>
          <cell r="AV4010" t="str">
            <v>VIABLE</v>
          </cell>
        </row>
        <row r="4011">
          <cell r="AP4011">
            <v>380146</v>
          </cell>
          <cell r="AQ4011">
            <v>9000055</v>
          </cell>
          <cell r="AR4011">
            <v>9</v>
          </cell>
          <cell r="AS4011">
            <v>0</v>
          </cell>
          <cell r="AT4011">
            <v>0</v>
          </cell>
          <cell r="AU4011">
            <v>0</v>
          </cell>
          <cell r="AV4011" t="str">
            <v>VIABLE</v>
          </cell>
        </row>
        <row r="4012">
          <cell r="AP4012">
            <v>380116</v>
          </cell>
          <cell r="AQ4012">
            <v>9000045</v>
          </cell>
          <cell r="AR4012">
            <v>9</v>
          </cell>
          <cell r="AS4012">
            <v>0</v>
          </cell>
          <cell r="AT4012">
            <v>0</v>
          </cell>
          <cell r="AU4012">
            <v>0</v>
          </cell>
          <cell r="AV4012" t="str">
            <v>VIABLE</v>
          </cell>
        </row>
        <row r="4013">
          <cell r="AP4013">
            <v>91014574</v>
          </cell>
          <cell r="AQ4013">
            <v>50007285</v>
          </cell>
          <cell r="AR4013">
            <v>9</v>
          </cell>
          <cell r="AS4013">
            <v>0</v>
          </cell>
          <cell r="AT4013">
            <v>0</v>
          </cell>
          <cell r="AU4013">
            <v>0</v>
          </cell>
          <cell r="AV4013" t="str">
            <v>VIABLE</v>
          </cell>
        </row>
        <row r="4014">
          <cell r="AP4014">
            <v>380185</v>
          </cell>
          <cell r="AQ4014">
            <v>9000071</v>
          </cell>
          <cell r="AR4014">
            <v>9</v>
          </cell>
          <cell r="AS4014">
            <v>0</v>
          </cell>
          <cell r="AT4014">
            <v>0</v>
          </cell>
          <cell r="AU4014">
            <v>0</v>
          </cell>
          <cell r="AV4014" t="str">
            <v>VIABLE</v>
          </cell>
        </row>
        <row r="4015">
          <cell r="AP4015">
            <v>91014573</v>
          </cell>
          <cell r="AQ4015">
            <v>9004661</v>
          </cell>
          <cell r="AR4015">
            <v>9</v>
          </cell>
          <cell r="AS4015">
            <v>0</v>
          </cell>
          <cell r="AT4015">
            <v>0</v>
          </cell>
          <cell r="AU4015">
            <v>0</v>
          </cell>
          <cell r="AV4015" t="str">
            <v>VIABLE</v>
          </cell>
        </row>
        <row r="4016">
          <cell r="AP4016">
            <v>91014672</v>
          </cell>
          <cell r="AQ4016">
            <v>50007284</v>
          </cell>
          <cell r="AR4016">
            <v>9</v>
          </cell>
          <cell r="AS4016">
            <v>0</v>
          </cell>
          <cell r="AT4016">
            <v>0</v>
          </cell>
          <cell r="AU4016">
            <v>0</v>
          </cell>
          <cell r="AV4016" t="str">
            <v>VIABLE</v>
          </cell>
        </row>
        <row r="4017">
          <cell r="AP4017">
            <v>380311</v>
          </cell>
          <cell r="AQ4017">
            <v>9000119</v>
          </cell>
          <cell r="AR4017">
            <v>9</v>
          </cell>
          <cell r="AS4017">
            <v>0</v>
          </cell>
          <cell r="AT4017">
            <v>0</v>
          </cell>
          <cell r="AU4017">
            <v>0</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v>0</v>
          </cell>
          <cell r="AT4019">
            <v>0</v>
          </cell>
          <cell r="AU4019">
            <v>0</v>
          </cell>
          <cell r="AV4019" t="str">
            <v>VIABLE</v>
          </cell>
        </row>
        <row r="4020">
          <cell r="AP4020">
            <v>380320</v>
          </cell>
          <cell r="AQ4020">
            <v>9000122</v>
          </cell>
          <cell r="AR4020">
            <v>9</v>
          </cell>
          <cell r="AS4020">
            <v>0</v>
          </cell>
          <cell r="AT4020">
            <v>0</v>
          </cell>
          <cell r="AU4020">
            <v>0</v>
          </cell>
          <cell r="AV4020" t="str">
            <v>VIABLE</v>
          </cell>
        </row>
        <row r="4021">
          <cell r="AP4021">
            <v>388499</v>
          </cell>
          <cell r="AQ4021">
            <v>9003375</v>
          </cell>
          <cell r="AR4021">
            <v>9</v>
          </cell>
          <cell r="AS4021">
            <v>42389</v>
          </cell>
          <cell r="AT4021" t="str">
            <v>SD Terminado Acciones de Movilidad UAERMV Circuito Movilidad Salvando Vidas -</v>
          </cell>
          <cell r="AU4021">
            <v>0</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v>0</v>
          </cell>
          <cell r="AV4024" t="str">
            <v>VIABLE</v>
          </cell>
        </row>
        <row r="4025">
          <cell r="AP4025">
            <v>388357</v>
          </cell>
          <cell r="AQ4025">
            <v>9003308</v>
          </cell>
          <cell r="AR4025">
            <v>9</v>
          </cell>
          <cell r="AS4025">
            <v>42389</v>
          </cell>
          <cell r="AT4025" t="str">
            <v>SD Terminado Acciones de Movilidad UAERMV Circuito Movilidad Salvando Vidas -</v>
          </cell>
          <cell r="AU4025">
            <v>0</v>
          </cell>
          <cell r="AV4025" t="str">
            <v>VIABLE</v>
          </cell>
        </row>
        <row r="4026">
          <cell r="AP4026">
            <v>388735</v>
          </cell>
          <cell r="AQ4026">
            <v>9003470</v>
          </cell>
          <cell r="AR4026">
            <v>9</v>
          </cell>
          <cell r="AS4026">
            <v>42389</v>
          </cell>
          <cell r="AT4026" t="str">
            <v>SD Terminado Acciones de Movilidad UAERMV Circuito Movilidad Salvando Vidas -</v>
          </cell>
          <cell r="AU4026">
            <v>0</v>
          </cell>
          <cell r="AV4026" t="str">
            <v>VIABLE</v>
          </cell>
        </row>
        <row r="4027">
          <cell r="AP4027">
            <v>388581</v>
          </cell>
          <cell r="AQ4027">
            <v>9003407</v>
          </cell>
          <cell r="AR4027">
            <v>9</v>
          </cell>
          <cell r="AS4027">
            <v>0</v>
          </cell>
          <cell r="AT4027">
            <v>0</v>
          </cell>
          <cell r="AU4027">
            <v>0</v>
          </cell>
          <cell r="AV4027" t="str">
            <v>VIABLE</v>
          </cell>
        </row>
        <row r="4028">
          <cell r="AP4028">
            <v>388429</v>
          </cell>
          <cell r="AQ4028">
            <v>9003341</v>
          </cell>
          <cell r="AR4028">
            <v>9</v>
          </cell>
          <cell r="AS4028">
            <v>0</v>
          </cell>
          <cell r="AT4028">
            <v>0</v>
          </cell>
          <cell r="AU4028">
            <v>0</v>
          </cell>
          <cell r="AV4028" t="str">
            <v>VIABLE</v>
          </cell>
        </row>
        <row r="4029">
          <cell r="AP4029">
            <v>380797</v>
          </cell>
          <cell r="AQ4029">
            <v>9000281</v>
          </cell>
          <cell r="AR4029">
            <v>9</v>
          </cell>
          <cell r="AS4029">
            <v>42389</v>
          </cell>
          <cell r="AT4029" t="str">
            <v>SD Terminado Acciones de Movilidad UAERMV Local Salvando Vidas -</v>
          </cell>
          <cell r="AU4029">
            <v>0</v>
          </cell>
          <cell r="AV4029" t="str">
            <v>VIABLE</v>
          </cell>
        </row>
        <row r="4030">
          <cell r="AP4030">
            <v>380884</v>
          </cell>
          <cell r="AQ4030">
            <v>9000318</v>
          </cell>
          <cell r="AR4030">
            <v>9</v>
          </cell>
          <cell r="AS4030">
            <v>0</v>
          </cell>
          <cell r="AT4030">
            <v>0</v>
          </cell>
          <cell r="AU4030">
            <v>0</v>
          </cell>
          <cell r="AV4030" t="str">
            <v>VIABLE</v>
          </cell>
        </row>
        <row r="4031">
          <cell r="AP4031">
            <v>381223</v>
          </cell>
          <cell r="AQ4031">
            <v>9000486</v>
          </cell>
          <cell r="AR4031">
            <v>9</v>
          </cell>
          <cell r="AS4031">
            <v>0</v>
          </cell>
          <cell r="AT4031">
            <v>0</v>
          </cell>
          <cell r="AU4031">
            <v>0</v>
          </cell>
          <cell r="AV4031" t="str">
            <v>VIABLE</v>
          </cell>
        </row>
        <row r="4032">
          <cell r="AP4032">
            <v>380411</v>
          </cell>
          <cell r="AQ4032">
            <v>9000151</v>
          </cell>
          <cell r="AR4032">
            <v>9</v>
          </cell>
          <cell r="AS4032">
            <v>0</v>
          </cell>
          <cell r="AT4032">
            <v>0</v>
          </cell>
          <cell r="AU4032">
            <v>0</v>
          </cell>
          <cell r="AV4032" t="str">
            <v>VIABLE</v>
          </cell>
        </row>
        <row r="4033">
          <cell r="AP4033">
            <v>381049</v>
          </cell>
          <cell r="AQ4033">
            <v>9000402</v>
          </cell>
          <cell r="AR4033">
            <v>9</v>
          </cell>
          <cell r="AS4033">
            <v>0</v>
          </cell>
          <cell r="AT4033">
            <v>0</v>
          </cell>
          <cell r="AU4033">
            <v>0</v>
          </cell>
          <cell r="AV4033" t="str">
            <v>VIABLE</v>
          </cell>
        </row>
        <row r="4034">
          <cell r="AP4034">
            <v>380696</v>
          </cell>
          <cell r="AQ4034">
            <v>9000246</v>
          </cell>
          <cell r="AR4034">
            <v>9</v>
          </cell>
          <cell r="AS4034">
            <v>0</v>
          </cell>
          <cell r="AT4034">
            <v>0</v>
          </cell>
          <cell r="AU4034">
            <v>0</v>
          </cell>
          <cell r="AV4034" t="str">
            <v>VIABLE</v>
          </cell>
        </row>
        <row r="4035">
          <cell r="AP4035">
            <v>380920</v>
          </cell>
          <cell r="AQ4035">
            <v>9000333</v>
          </cell>
          <cell r="AR4035">
            <v>9</v>
          </cell>
          <cell r="AS4035">
            <v>0</v>
          </cell>
          <cell r="AT4035">
            <v>0</v>
          </cell>
          <cell r="AU4035">
            <v>0</v>
          </cell>
          <cell r="AV4035" t="str">
            <v>VIABLE</v>
          </cell>
        </row>
        <row r="4036">
          <cell r="AP4036">
            <v>380606</v>
          </cell>
          <cell r="AQ4036">
            <v>9000216</v>
          </cell>
          <cell r="AR4036">
            <v>9</v>
          </cell>
          <cell r="AS4036">
            <v>0</v>
          </cell>
          <cell r="AT4036">
            <v>0</v>
          </cell>
          <cell r="AU4036">
            <v>0</v>
          </cell>
          <cell r="AV4036" t="str">
            <v>VIABLE</v>
          </cell>
        </row>
        <row r="4037">
          <cell r="AP4037">
            <v>380383</v>
          </cell>
          <cell r="AQ4037">
            <v>9000142</v>
          </cell>
          <cell r="AR4037">
            <v>9</v>
          </cell>
          <cell r="AS4037">
            <v>0</v>
          </cell>
          <cell r="AT4037">
            <v>0</v>
          </cell>
          <cell r="AU4037">
            <v>0</v>
          </cell>
          <cell r="AV4037" t="str">
            <v>VIABLE</v>
          </cell>
        </row>
        <row r="4038">
          <cell r="AP4038">
            <v>381238</v>
          </cell>
          <cell r="AQ4038">
            <v>9000492</v>
          </cell>
          <cell r="AR4038">
            <v>9</v>
          </cell>
          <cell r="AS4038">
            <v>0</v>
          </cell>
          <cell r="AT4038">
            <v>0</v>
          </cell>
          <cell r="AU4038">
            <v>0</v>
          </cell>
          <cell r="AV4038" t="str">
            <v>VIABLE</v>
          </cell>
        </row>
        <row r="4039">
          <cell r="AP4039">
            <v>380989</v>
          </cell>
          <cell r="AQ4039">
            <v>9000369</v>
          </cell>
          <cell r="AR4039">
            <v>9</v>
          </cell>
          <cell r="AS4039">
            <v>0</v>
          </cell>
          <cell r="AT4039">
            <v>0</v>
          </cell>
          <cell r="AU4039">
            <v>0</v>
          </cell>
          <cell r="AV4039" t="str">
            <v>VIABLE</v>
          </cell>
        </row>
        <row r="4040">
          <cell r="AP4040">
            <v>381114</v>
          </cell>
          <cell r="AQ4040">
            <v>9000434</v>
          </cell>
          <cell r="AR4040">
            <v>9</v>
          </cell>
          <cell r="AS4040">
            <v>0</v>
          </cell>
          <cell r="AT4040">
            <v>0</v>
          </cell>
          <cell r="AU4040">
            <v>0</v>
          </cell>
          <cell r="AV4040" t="str">
            <v>VIABLE</v>
          </cell>
        </row>
        <row r="4041">
          <cell r="AP4041">
            <v>380729</v>
          </cell>
          <cell r="AQ4041">
            <v>9000257</v>
          </cell>
          <cell r="AR4041">
            <v>9</v>
          </cell>
          <cell r="AS4041">
            <v>0</v>
          </cell>
          <cell r="AT4041">
            <v>0</v>
          </cell>
          <cell r="AU4041">
            <v>0</v>
          </cell>
          <cell r="AV4041" t="str">
            <v>VIABLE</v>
          </cell>
        </row>
        <row r="4042">
          <cell r="AP4042">
            <v>381081</v>
          </cell>
          <cell r="AQ4042">
            <v>9000419</v>
          </cell>
          <cell r="AR4042">
            <v>9</v>
          </cell>
          <cell r="AS4042">
            <v>0</v>
          </cell>
          <cell r="AT4042">
            <v>0</v>
          </cell>
          <cell r="AU4042">
            <v>0</v>
          </cell>
          <cell r="AV4042" t="str">
            <v>VIABLE</v>
          </cell>
        </row>
        <row r="4043">
          <cell r="AP4043">
            <v>901416</v>
          </cell>
          <cell r="AQ4043">
            <v>30000341</v>
          </cell>
          <cell r="AR4043">
            <v>9</v>
          </cell>
          <cell r="AS4043">
            <v>0</v>
          </cell>
          <cell r="AT4043">
            <v>0</v>
          </cell>
          <cell r="AU4043">
            <v>0</v>
          </cell>
          <cell r="AV4043" t="str">
            <v>VIABLE</v>
          </cell>
        </row>
        <row r="4044">
          <cell r="AP4044">
            <v>380660</v>
          </cell>
          <cell r="AQ4044">
            <v>9000234</v>
          </cell>
          <cell r="AR4044">
            <v>9</v>
          </cell>
          <cell r="AS4044">
            <v>0</v>
          </cell>
          <cell r="AT4044">
            <v>0</v>
          </cell>
          <cell r="AU4044">
            <v>0</v>
          </cell>
          <cell r="AV4044" t="str">
            <v>VIABLE</v>
          </cell>
        </row>
        <row r="4045">
          <cell r="AP4045">
            <v>380839</v>
          </cell>
          <cell r="AQ4045">
            <v>9000296</v>
          </cell>
          <cell r="AR4045">
            <v>9</v>
          </cell>
          <cell r="AS4045">
            <v>0</v>
          </cell>
          <cell r="AT4045">
            <v>0</v>
          </cell>
          <cell r="AU4045">
            <v>0</v>
          </cell>
          <cell r="AV4045" t="str">
            <v>VIABLE</v>
          </cell>
        </row>
        <row r="4046">
          <cell r="AP4046">
            <v>381189</v>
          </cell>
          <cell r="AQ4046">
            <v>9000471</v>
          </cell>
          <cell r="AR4046">
            <v>9</v>
          </cell>
          <cell r="AS4046">
            <v>0</v>
          </cell>
          <cell r="AT4046">
            <v>0</v>
          </cell>
          <cell r="AU4046">
            <v>0</v>
          </cell>
          <cell r="AV4046" t="str">
            <v>VIABLE</v>
          </cell>
        </row>
        <row r="4047">
          <cell r="AP4047">
            <v>380558</v>
          </cell>
          <cell r="AQ4047">
            <v>9000200</v>
          </cell>
          <cell r="AR4047">
            <v>9</v>
          </cell>
          <cell r="AS4047">
            <v>0</v>
          </cell>
          <cell r="AT4047">
            <v>0</v>
          </cell>
          <cell r="AU4047">
            <v>0</v>
          </cell>
          <cell r="AV4047" t="str">
            <v>VIABLE</v>
          </cell>
        </row>
        <row r="4048">
          <cell r="AP4048">
            <v>381165</v>
          </cell>
          <cell r="AQ4048">
            <v>9000457</v>
          </cell>
          <cell r="AR4048">
            <v>9</v>
          </cell>
          <cell r="AS4048">
            <v>0</v>
          </cell>
          <cell r="AT4048">
            <v>0</v>
          </cell>
          <cell r="AU4048">
            <v>0</v>
          </cell>
          <cell r="AV4048" t="str">
            <v>VIABLE</v>
          </cell>
        </row>
        <row r="4049">
          <cell r="AP4049">
            <v>380479</v>
          </cell>
          <cell r="AQ4049">
            <v>9000175</v>
          </cell>
          <cell r="AR4049">
            <v>9</v>
          </cell>
          <cell r="AS4049">
            <v>0</v>
          </cell>
          <cell r="AT4049">
            <v>0</v>
          </cell>
          <cell r="AU4049">
            <v>0</v>
          </cell>
          <cell r="AV4049" t="str">
            <v>VIABLE</v>
          </cell>
        </row>
        <row r="4050">
          <cell r="AP4050">
            <v>380446</v>
          </cell>
          <cell r="AQ4050">
            <v>9000164</v>
          </cell>
          <cell r="AR4050">
            <v>9</v>
          </cell>
          <cell r="AS4050">
            <v>0</v>
          </cell>
          <cell r="AT4050">
            <v>0</v>
          </cell>
          <cell r="AU4050">
            <v>0</v>
          </cell>
          <cell r="AV4050" t="str">
            <v>VIABLE</v>
          </cell>
        </row>
        <row r="4051">
          <cell r="AP4051">
            <v>380956</v>
          </cell>
          <cell r="AQ4051">
            <v>9000352</v>
          </cell>
          <cell r="AR4051">
            <v>9</v>
          </cell>
          <cell r="AS4051">
            <v>0</v>
          </cell>
          <cell r="AT4051">
            <v>0</v>
          </cell>
          <cell r="AU4051">
            <v>0</v>
          </cell>
          <cell r="AV4051" t="str">
            <v>VIABLE</v>
          </cell>
        </row>
        <row r="4052">
          <cell r="AP4052">
            <v>381016</v>
          </cell>
          <cell r="AQ4052">
            <v>9000382</v>
          </cell>
          <cell r="AR4052">
            <v>9</v>
          </cell>
          <cell r="AS4052">
            <v>0</v>
          </cell>
          <cell r="AT4052">
            <v>0</v>
          </cell>
          <cell r="AU4052">
            <v>0</v>
          </cell>
          <cell r="AV4052" t="str">
            <v>VIABLE</v>
          </cell>
        </row>
        <row r="4053">
          <cell r="AP4053">
            <v>901480</v>
          </cell>
          <cell r="AQ4053">
            <v>30000862</v>
          </cell>
          <cell r="AR4053">
            <v>9</v>
          </cell>
          <cell r="AS4053">
            <v>0</v>
          </cell>
          <cell r="AT4053">
            <v>0</v>
          </cell>
          <cell r="AU4053">
            <v>0</v>
          </cell>
          <cell r="AV4053" t="str">
            <v>VIABLE</v>
          </cell>
        </row>
        <row r="4054">
          <cell r="AP4054">
            <v>901477</v>
          </cell>
          <cell r="AQ4054">
            <v>30000861</v>
          </cell>
          <cell r="AR4054">
            <v>9</v>
          </cell>
          <cell r="AS4054">
            <v>0</v>
          </cell>
          <cell r="AT4054">
            <v>0</v>
          </cell>
          <cell r="AU4054">
            <v>0</v>
          </cell>
          <cell r="AV4054" t="str">
            <v>VIABLE</v>
          </cell>
        </row>
        <row r="4055">
          <cell r="AP4055">
            <v>901483</v>
          </cell>
          <cell r="AQ4055">
            <v>30000863</v>
          </cell>
          <cell r="AR4055">
            <v>9</v>
          </cell>
          <cell r="AS4055">
            <v>0</v>
          </cell>
          <cell r="AT4055">
            <v>0</v>
          </cell>
          <cell r="AU4055">
            <v>0</v>
          </cell>
          <cell r="AV4055" t="str">
            <v>VIABLE</v>
          </cell>
        </row>
        <row r="4056">
          <cell r="AP4056">
            <v>482305</v>
          </cell>
          <cell r="AQ4056">
            <v>9003263</v>
          </cell>
          <cell r="AR4056">
            <v>9</v>
          </cell>
          <cell r="AS4056">
            <v>0</v>
          </cell>
          <cell r="AT4056">
            <v>0</v>
          </cell>
          <cell r="AU4056">
            <v>0</v>
          </cell>
          <cell r="AV4056" t="str">
            <v>VIABLE</v>
          </cell>
        </row>
        <row r="4057">
          <cell r="AP4057">
            <v>482286</v>
          </cell>
          <cell r="AQ4057">
            <v>9003192</v>
          </cell>
          <cell r="AR4057">
            <v>9</v>
          </cell>
          <cell r="AS4057">
            <v>0</v>
          </cell>
          <cell r="AT4057">
            <v>0</v>
          </cell>
          <cell r="AU4057">
            <v>0</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v>0</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v>0</v>
          </cell>
          <cell r="AV4059" t="str">
            <v>FDL FONTIBON</v>
          </cell>
        </row>
        <row r="4060">
          <cell r="AP4060">
            <v>382684</v>
          </cell>
          <cell r="AQ4060">
            <v>9001057</v>
          </cell>
          <cell r="AR4060">
            <v>9</v>
          </cell>
          <cell r="AS4060">
            <v>42361</v>
          </cell>
          <cell r="AT4060" t="str">
            <v>UMV-638-2013 Terminado Acciones de Movilidad UAERMV Circuito Movilidad  -</v>
          </cell>
          <cell r="AU4060">
            <v>0</v>
          </cell>
          <cell r="AV4060" t="str">
            <v>VIABLE</v>
          </cell>
        </row>
        <row r="4061">
          <cell r="AP4061">
            <v>381735</v>
          </cell>
          <cell r="AQ4061">
            <v>9000679</v>
          </cell>
          <cell r="AR4061">
            <v>9</v>
          </cell>
          <cell r="AS4061">
            <v>42361</v>
          </cell>
          <cell r="AT4061" t="str">
            <v>UMV-638-2013 Terminado Acciones de Movilidad UAERMV Circuito Movilidad  -</v>
          </cell>
          <cell r="AU4061">
            <v>0</v>
          </cell>
          <cell r="AV4061" t="str">
            <v>VIABLE</v>
          </cell>
        </row>
        <row r="4062">
          <cell r="AP4062">
            <v>382002</v>
          </cell>
          <cell r="AQ4062">
            <v>9000801</v>
          </cell>
          <cell r="AR4062">
            <v>9</v>
          </cell>
          <cell r="AS4062">
            <v>0</v>
          </cell>
          <cell r="AT4062">
            <v>0</v>
          </cell>
          <cell r="AU4062">
            <v>0</v>
          </cell>
          <cell r="AV4062" t="str">
            <v>VIABLE</v>
          </cell>
        </row>
        <row r="4063">
          <cell r="AP4063">
            <v>382272</v>
          </cell>
          <cell r="AQ4063">
            <v>9000906</v>
          </cell>
          <cell r="AR4063">
            <v>9</v>
          </cell>
          <cell r="AS4063">
            <v>0</v>
          </cell>
          <cell r="AT4063">
            <v>0</v>
          </cell>
          <cell r="AU4063">
            <v>0</v>
          </cell>
          <cell r="AV4063" t="str">
            <v>VIABLE</v>
          </cell>
        </row>
        <row r="4064">
          <cell r="AP4064">
            <v>382516</v>
          </cell>
          <cell r="AQ4064">
            <v>9000993</v>
          </cell>
          <cell r="AR4064">
            <v>9</v>
          </cell>
          <cell r="AS4064">
            <v>0</v>
          </cell>
          <cell r="AT4064">
            <v>0</v>
          </cell>
          <cell r="AU4064">
            <v>0</v>
          </cell>
          <cell r="AV4064" t="str">
            <v>VIABLE</v>
          </cell>
        </row>
        <row r="4065">
          <cell r="AP4065">
            <v>382411</v>
          </cell>
          <cell r="AQ4065">
            <v>9000955</v>
          </cell>
          <cell r="AR4065">
            <v>9</v>
          </cell>
          <cell r="AS4065">
            <v>0</v>
          </cell>
          <cell r="AT4065">
            <v>0</v>
          </cell>
          <cell r="AU4065">
            <v>0</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v>0</v>
          </cell>
          <cell r="AV4074" t="str">
            <v>IDU</v>
          </cell>
        </row>
        <row r="4075">
          <cell r="AP4075">
            <v>388708</v>
          </cell>
          <cell r="AQ4075">
            <v>9003457</v>
          </cell>
          <cell r="AR4075">
            <v>9</v>
          </cell>
          <cell r="AS4075">
            <v>0</v>
          </cell>
          <cell r="AT4075">
            <v>0</v>
          </cell>
          <cell r="AU4075">
            <v>0</v>
          </cell>
          <cell r="AV4075" t="str">
            <v>VIABLE</v>
          </cell>
        </row>
        <row r="4076">
          <cell r="AP4076">
            <v>482390</v>
          </cell>
          <cell r="AQ4076">
            <v>9003546</v>
          </cell>
          <cell r="AR4076">
            <v>9</v>
          </cell>
          <cell r="AS4076">
            <v>0</v>
          </cell>
          <cell r="AT4076">
            <v>0</v>
          </cell>
          <cell r="AU4076">
            <v>0</v>
          </cell>
          <cell r="AV4076" t="str">
            <v>VIABLE</v>
          </cell>
        </row>
        <row r="4077">
          <cell r="AP4077">
            <v>388858</v>
          </cell>
          <cell r="AQ4077">
            <v>9003522</v>
          </cell>
          <cell r="AR4077">
            <v>9</v>
          </cell>
          <cell r="AS4077">
            <v>0</v>
          </cell>
          <cell r="AT4077">
            <v>0</v>
          </cell>
          <cell r="AU4077">
            <v>0</v>
          </cell>
          <cell r="AV4077" t="str">
            <v>VIABLE</v>
          </cell>
        </row>
        <row r="4078">
          <cell r="AP4078">
            <v>381232</v>
          </cell>
          <cell r="AQ4078">
            <v>9000490</v>
          </cell>
          <cell r="AR4078">
            <v>9</v>
          </cell>
          <cell r="AS4078">
            <v>0</v>
          </cell>
          <cell r="AT4078">
            <v>0</v>
          </cell>
          <cell r="AU4078">
            <v>0</v>
          </cell>
          <cell r="AV4078" t="str">
            <v>VIABLE</v>
          </cell>
        </row>
        <row r="4079">
          <cell r="AP4079">
            <v>380842</v>
          </cell>
          <cell r="AQ4079">
            <v>9000297</v>
          </cell>
          <cell r="AR4079">
            <v>9</v>
          </cell>
          <cell r="AS4079">
            <v>0</v>
          </cell>
          <cell r="AT4079">
            <v>0</v>
          </cell>
          <cell r="AU4079">
            <v>0</v>
          </cell>
          <cell r="AV4079" t="str">
            <v>VIABLE</v>
          </cell>
        </row>
        <row r="4080">
          <cell r="AP4080">
            <v>380911</v>
          </cell>
          <cell r="AQ4080">
            <v>9000330</v>
          </cell>
          <cell r="AR4080">
            <v>9</v>
          </cell>
          <cell r="AS4080">
            <v>0</v>
          </cell>
          <cell r="AT4080">
            <v>0</v>
          </cell>
          <cell r="AU4080">
            <v>0</v>
          </cell>
          <cell r="AV4080" t="str">
            <v>VIABLE</v>
          </cell>
        </row>
        <row r="4081">
          <cell r="AP4081">
            <v>381084</v>
          </cell>
          <cell r="AQ4081">
            <v>9000420</v>
          </cell>
          <cell r="AR4081">
            <v>9</v>
          </cell>
          <cell r="AS4081">
            <v>42389</v>
          </cell>
          <cell r="AT4081" t="str">
            <v>SD Terminado Acciones de Movilidad UAERMV Circuito Movilidad Salvando Vidas -</v>
          </cell>
          <cell r="AU4081">
            <v>0</v>
          </cell>
          <cell r="AV4081" t="str">
            <v>VIABLE</v>
          </cell>
        </row>
        <row r="4082">
          <cell r="AP4082">
            <v>381285</v>
          </cell>
          <cell r="AQ4082">
            <v>9000513</v>
          </cell>
          <cell r="AR4082">
            <v>9</v>
          </cell>
          <cell r="AS4082">
            <v>0</v>
          </cell>
          <cell r="AT4082">
            <v>0</v>
          </cell>
          <cell r="AU4082">
            <v>0</v>
          </cell>
          <cell r="AV4082" t="str">
            <v>VIABLE</v>
          </cell>
        </row>
        <row r="4083">
          <cell r="AP4083">
            <v>381308</v>
          </cell>
          <cell r="AQ4083">
            <v>9000523</v>
          </cell>
          <cell r="AR4083">
            <v>9</v>
          </cell>
          <cell r="AS4083">
            <v>0</v>
          </cell>
          <cell r="AT4083">
            <v>0</v>
          </cell>
          <cell r="AU4083">
            <v>0</v>
          </cell>
          <cell r="AV4083" t="str">
            <v>VIABLE</v>
          </cell>
        </row>
        <row r="4084">
          <cell r="AP4084">
            <v>380980</v>
          </cell>
          <cell r="AQ4084">
            <v>9000366</v>
          </cell>
          <cell r="AR4084">
            <v>9</v>
          </cell>
          <cell r="AS4084">
            <v>0</v>
          </cell>
          <cell r="AT4084">
            <v>0</v>
          </cell>
          <cell r="AU4084">
            <v>0</v>
          </cell>
          <cell r="AV4084" t="str">
            <v>VIABLE</v>
          </cell>
        </row>
        <row r="4085">
          <cell r="AP4085">
            <v>381126</v>
          </cell>
          <cell r="AQ4085">
            <v>9000441</v>
          </cell>
          <cell r="AR4085">
            <v>9</v>
          </cell>
          <cell r="AS4085">
            <v>0</v>
          </cell>
          <cell r="AT4085">
            <v>0</v>
          </cell>
          <cell r="AU4085">
            <v>0</v>
          </cell>
          <cell r="AV4085" t="str">
            <v>VIABLE</v>
          </cell>
        </row>
        <row r="4086">
          <cell r="AP4086">
            <v>380875</v>
          </cell>
          <cell r="AQ4086">
            <v>9000315</v>
          </cell>
          <cell r="AR4086">
            <v>9</v>
          </cell>
          <cell r="AS4086">
            <v>0</v>
          </cell>
          <cell r="AT4086">
            <v>0</v>
          </cell>
          <cell r="AU4086">
            <v>0</v>
          </cell>
          <cell r="AV4086" t="str">
            <v>VIABLE</v>
          </cell>
        </row>
        <row r="4087">
          <cell r="AP4087">
            <v>381359</v>
          </cell>
          <cell r="AQ4087">
            <v>9000543</v>
          </cell>
          <cell r="AR4087">
            <v>9</v>
          </cell>
          <cell r="AS4087">
            <v>0</v>
          </cell>
          <cell r="AT4087">
            <v>0</v>
          </cell>
          <cell r="AU4087">
            <v>0</v>
          </cell>
          <cell r="AV4087" t="str">
            <v>VIABLE</v>
          </cell>
        </row>
        <row r="4088">
          <cell r="AP4088">
            <v>381004</v>
          </cell>
          <cell r="AQ4088">
            <v>9000377</v>
          </cell>
          <cell r="AR4088">
            <v>9</v>
          </cell>
          <cell r="AS4088">
            <v>0</v>
          </cell>
          <cell r="AT4088">
            <v>0</v>
          </cell>
          <cell r="AU4088">
            <v>0</v>
          </cell>
          <cell r="AV4088" t="str">
            <v>VIABLE</v>
          </cell>
        </row>
        <row r="4089">
          <cell r="AP4089">
            <v>381208</v>
          </cell>
          <cell r="AQ4089">
            <v>9000479</v>
          </cell>
          <cell r="AR4089">
            <v>9</v>
          </cell>
          <cell r="AS4089">
            <v>0</v>
          </cell>
          <cell r="AT4089">
            <v>0</v>
          </cell>
          <cell r="AU4089">
            <v>0</v>
          </cell>
          <cell r="AV4089" t="str">
            <v>VIABLE</v>
          </cell>
        </row>
        <row r="4090">
          <cell r="AP4090">
            <v>381294</v>
          </cell>
          <cell r="AQ4090">
            <v>9000518</v>
          </cell>
          <cell r="AR4090">
            <v>9</v>
          </cell>
          <cell r="AS4090">
            <v>0</v>
          </cell>
          <cell r="AT4090">
            <v>0</v>
          </cell>
          <cell r="AU4090">
            <v>0</v>
          </cell>
          <cell r="AV4090" t="str">
            <v>VIABLE</v>
          </cell>
        </row>
        <row r="4091">
          <cell r="AP4091">
            <v>380959</v>
          </cell>
          <cell r="AQ4091">
            <v>9000353</v>
          </cell>
          <cell r="AR4091">
            <v>9</v>
          </cell>
          <cell r="AS4091">
            <v>42389</v>
          </cell>
          <cell r="AT4091" t="str">
            <v>SD Terminado Acciones de Movilidad UAERMV Circuito Movilidad Salvando Vidas -</v>
          </cell>
          <cell r="AU4091">
            <v>0</v>
          </cell>
          <cell r="AV4091" t="str">
            <v>VIABLE</v>
          </cell>
        </row>
        <row r="4092">
          <cell r="AP4092">
            <v>381507</v>
          </cell>
          <cell r="AQ4092">
            <v>9000594</v>
          </cell>
          <cell r="AR4092">
            <v>9</v>
          </cell>
          <cell r="AS4092">
            <v>0</v>
          </cell>
          <cell r="AT4092">
            <v>0</v>
          </cell>
          <cell r="AU4092">
            <v>0</v>
          </cell>
          <cell r="AV4092" t="str">
            <v>VIABLE</v>
          </cell>
        </row>
        <row r="4093">
          <cell r="AP4093">
            <v>381052</v>
          </cell>
          <cell r="AQ4093">
            <v>9000403</v>
          </cell>
          <cell r="AR4093">
            <v>9</v>
          </cell>
          <cell r="AS4093">
            <v>0</v>
          </cell>
          <cell r="AT4093">
            <v>0</v>
          </cell>
          <cell r="AU4093">
            <v>0</v>
          </cell>
          <cell r="AV4093" t="str">
            <v>VIABLE</v>
          </cell>
        </row>
        <row r="4094">
          <cell r="AP4094">
            <v>91014632</v>
          </cell>
          <cell r="AQ4094">
            <v>9004663</v>
          </cell>
          <cell r="AR4094">
            <v>9</v>
          </cell>
          <cell r="AS4094">
            <v>0</v>
          </cell>
          <cell r="AT4094">
            <v>0</v>
          </cell>
          <cell r="AU4094">
            <v>0</v>
          </cell>
          <cell r="AV4094" t="str">
            <v>VIABLE</v>
          </cell>
        </row>
        <row r="4095">
          <cell r="AP4095">
            <v>382414</v>
          </cell>
          <cell r="AQ4095">
            <v>9000956</v>
          </cell>
          <cell r="AR4095">
            <v>9</v>
          </cell>
          <cell r="AS4095">
            <v>41912</v>
          </cell>
          <cell r="AT4095" t="str">
            <v>SD Terminado Mantenimiento Periódico UAERMV Local  -</v>
          </cell>
          <cell r="AU4095">
            <v>0</v>
          </cell>
          <cell r="AV4095" t="str">
            <v>VIABLE</v>
          </cell>
        </row>
        <row r="4096">
          <cell r="AP4096">
            <v>901395</v>
          </cell>
          <cell r="AQ4096">
            <v>30000004</v>
          </cell>
          <cell r="AR4096">
            <v>9</v>
          </cell>
          <cell r="AS4096">
            <v>0</v>
          </cell>
          <cell r="AT4096">
            <v>0</v>
          </cell>
          <cell r="AU4096">
            <v>0</v>
          </cell>
          <cell r="AV4096" t="str">
            <v>VIABLE</v>
          </cell>
        </row>
        <row r="4097">
          <cell r="AP4097">
            <v>381865</v>
          </cell>
          <cell r="AQ4097">
            <v>9000737</v>
          </cell>
          <cell r="AR4097">
            <v>9</v>
          </cell>
          <cell r="AS4097">
            <v>0</v>
          </cell>
          <cell r="AT4097">
            <v>0</v>
          </cell>
          <cell r="AU4097">
            <v>0</v>
          </cell>
          <cell r="AV4097" t="str">
            <v>VIABLE</v>
          </cell>
        </row>
        <row r="4098">
          <cell r="AP4098">
            <v>381661</v>
          </cell>
          <cell r="AQ4098">
            <v>9000649</v>
          </cell>
          <cell r="AR4098">
            <v>9</v>
          </cell>
          <cell r="AS4098">
            <v>42034</v>
          </cell>
          <cell r="AT4098" t="str">
            <v>SD Terminado Mantenimiento Periódico UAERMV Circuito Movilidad  -</v>
          </cell>
          <cell r="AU4098">
            <v>0</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v>0</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v>0</v>
          </cell>
          <cell r="AV4100" t="str">
            <v>VIABLE</v>
          </cell>
        </row>
        <row r="4101">
          <cell r="AP4101">
            <v>382564</v>
          </cell>
          <cell r="AQ4101">
            <v>9001016</v>
          </cell>
          <cell r="AR4101">
            <v>9</v>
          </cell>
          <cell r="AS4101">
            <v>0</v>
          </cell>
          <cell r="AT4101">
            <v>0</v>
          </cell>
          <cell r="AU4101">
            <v>0</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v>0</v>
          </cell>
          <cell r="AV4102" t="str">
            <v>VIABLE</v>
          </cell>
        </row>
        <row r="4103">
          <cell r="AP4103">
            <v>382699</v>
          </cell>
          <cell r="AQ4103">
            <v>9001063</v>
          </cell>
          <cell r="AR4103">
            <v>9</v>
          </cell>
          <cell r="AS4103">
            <v>42313</v>
          </cell>
          <cell r="AT4103" t="str">
            <v>IDU-74-2008 Terminado Acciones de Movilidad IDU Circuito Movilidad  -</v>
          </cell>
          <cell r="AU4103">
            <v>0</v>
          </cell>
          <cell r="AV4103" t="str">
            <v>VIABLE</v>
          </cell>
        </row>
        <row r="4104">
          <cell r="AP4104">
            <v>382501</v>
          </cell>
          <cell r="AQ4104">
            <v>9000987</v>
          </cell>
          <cell r="AR4104">
            <v>9</v>
          </cell>
          <cell r="AS4104">
            <v>42361</v>
          </cell>
          <cell r="AT4104" t="str">
            <v>UMV-638-2013 Terminado Acciones de Movilidad UAERMV Circuito Movilidad  -</v>
          </cell>
          <cell r="AU4104">
            <v>0</v>
          </cell>
          <cell r="AV4104" t="str">
            <v>VIABLE</v>
          </cell>
        </row>
        <row r="4105">
          <cell r="AP4105">
            <v>472039</v>
          </cell>
          <cell r="AQ4105">
            <v>9004225</v>
          </cell>
          <cell r="AR4105">
            <v>9</v>
          </cell>
          <cell r="AS4105">
            <v>0</v>
          </cell>
          <cell r="AT4105">
            <v>0</v>
          </cell>
          <cell r="AU4105">
            <v>0</v>
          </cell>
          <cell r="AV4105" t="str">
            <v>VIABLE</v>
          </cell>
        </row>
        <row r="4106">
          <cell r="AP4106">
            <v>383688</v>
          </cell>
          <cell r="AQ4106">
            <v>9001423</v>
          </cell>
          <cell r="AR4106">
            <v>9</v>
          </cell>
          <cell r="AS4106">
            <v>0</v>
          </cell>
          <cell r="AT4106">
            <v>0</v>
          </cell>
          <cell r="AU4106">
            <v>0</v>
          </cell>
          <cell r="AV4106" t="str">
            <v>VIABLE</v>
          </cell>
        </row>
        <row r="4107">
          <cell r="AP4107">
            <v>382929</v>
          </cell>
          <cell r="AQ4107">
            <v>9001146</v>
          </cell>
          <cell r="AR4107">
            <v>9</v>
          </cell>
          <cell r="AS4107">
            <v>42313</v>
          </cell>
          <cell r="AT4107" t="str">
            <v>IDU-74-2008 Terminado Acciones de Movilidad IDU Circuito Movilidad  -</v>
          </cell>
          <cell r="AU4107">
            <v>0</v>
          </cell>
          <cell r="AV4107" t="str">
            <v>VIABLE</v>
          </cell>
        </row>
        <row r="4108">
          <cell r="AP4108">
            <v>383042</v>
          </cell>
          <cell r="AQ4108">
            <v>9001193</v>
          </cell>
          <cell r="AR4108">
            <v>9</v>
          </cell>
          <cell r="AS4108">
            <v>42361</v>
          </cell>
          <cell r="AT4108" t="str">
            <v>UMV-638-2013 Terminado Acciones de Movilidad UAERMV Circuito Movilidad  -</v>
          </cell>
          <cell r="AU4108">
            <v>0</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v>0</v>
          </cell>
          <cell r="AV4109" t="str">
            <v>VIABLE</v>
          </cell>
        </row>
        <row r="4110">
          <cell r="AP4110">
            <v>382890</v>
          </cell>
          <cell r="AQ4110">
            <v>9001131</v>
          </cell>
          <cell r="AR4110">
            <v>9</v>
          </cell>
          <cell r="AS4110">
            <v>0</v>
          </cell>
          <cell r="AT4110">
            <v>0</v>
          </cell>
          <cell r="AU4110">
            <v>0</v>
          </cell>
          <cell r="AV4110" t="str">
            <v>VIABLE</v>
          </cell>
        </row>
        <row r="4111">
          <cell r="AP4111">
            <v>382784</v>
          </cell>
          <cell r="AQ4111">
            <v>9001093</v>
          </cell>
          <cell r="AR4111">
            <v>9</v>
          </cell>
          <cell r="AS4111">
            <v>42361</v>
          </cell>
          <cell r="AT4111" t="str">
            <v>UMV-638-2013 Terminado Acciones de Movilidad UAERMV Circuito Movilidad  -</v>
          </cell>
          <cell r="AU4111">
            <v>0</v>
          </cell>
          <cell r="AV4111" t="str">
            <v>VIABLE</v>
          </cell>
        </row>
        <row r="4112">
          <cell r="AP4112">
            <v>387963</v>
          </cell>
          <cell r="AQ4112">
            <v>9003156</v>
          </cell>
          <cell r="AR4112">
            <v>9</v>
          </cell>
          <cell r="AS4112">
            <v>0</v>
          </cell>
          <cell r="AT4112">
            <v>0</v>
          </cell>
          <cell r="AU4112">
            <v>0</v>
          </cell>
          <cell r="AV4112" t="str">
            <v>VIABLE</v>
          </cell>
        </row>
        <row r="4113">
          <cell r="AP4113">
            <v>387653</v>
          </cell>
          <cell r="AQ4113">
            <v>9003037</v>
          </cell>
          <cell r="AR4113">
            <v>9</v>
          </cell>
          <cell r="AS4113">
            <v>0</v>
          </cell>
          <cell r="AT4113">
            <v>0</v>
          </cell>
          <cell r="AU4113">
            <v>0</v>
          </cell>
          <cell r="AV4113" t="str">
            <v>VIABLE</v>
          </cell>
        </row>
        <row r="4114">
          <cell r="AP4114">
            <v>387456</v>
          </cell>
          <cell r="AQ4114">
            <v>9002966</v>
          </cell>
          <cell r="AR4114">
            <v>9</v>
          </cell>
          <cell r="AS4114">
            <v>0</v>
          </cell>
          <cell r="AT4114">
            <v>0</v>
          </cell>
          <cell r="AU4114">
            <v>0</v>
          </cell>
          <cell r="AV4114" t="str">
            <v>VIABLE</v>
          </cell>
        </row>
        <row r="4115">
          <cell r="AP4115">
            <v>387811</v>
          </cell>
          <cell r="AQ4115">
            <v>9003097</v>
          </cell>
          <cell r="AR4115">
            <v>9</v>
          </cell>
          <cell r="AS4115">
            <v>0</v>
          </cell>
          <cell r="AT4115">
            <v>0</v>
          </cell>
          <cell r="AU4115">
            <v>0</v>
          </cell>
          <cell r="AV4115" t="str">
            <v>VIABLE</v>
          </cell>
        </row>
        <row r="4116">
          <cell r="AP4116">
            <v>387937</v>
          </cell>
          <cell r="AQ4116">
            <v>9003147</v>
          </cell>
          <cell r="AR4116">
            <v>9</v>
          </cell>
          <cell r="AS4116">
            <v>0</v>
          </cell>
          <cell r="AT4116">
            <v>0</v>
          </cell>
          <cell r="AU4116">
            <v>0</v>
          </cell>
          <cell r="AV4116" t="str">
            <v>VIABLE</v>
          </cell>
        </row>
        <row r="4117">
          <cell r="AP4117">
            <v>388067</v>
          </cell>
          <cell r="AQ4117">
            <v>9003194</v>
          </cell>
          <cell r="AR4117">
            <v>9</v>
          </cell>
          <cell r="AS4117">
            <v>0</v>
          </cell>
          <cell r="AT4117">
            <v>0</v>
          </cell>
          <cell r="AU4117">
            <v>0</v>
          </cell>
          <cell r="AV4117" t="str">
            <v>VIABLE</v>
          </cell>
        </row>
        <row r="4118">
          <cell r="AP4118">
            <v>387688</v>
          </cell>
          <cell r="AQ4118">
            <v>9003054</v>
          </cell>
          <cell r="AR4118">
            <v>9</v>
          </cell>
          <cell r="AS4118">
            <v>0</v>
          </cell>
          <cell r="AT4118">
            <v>0</v>
          </cell>
          <cell r="AU4118">
            <v>0</v>
          </cell>
          <cell r="AV4118" t="str">
            <v>VIABLE</v>
          </cell>
        </row>
        <row r="4119">
          <cell r="AP4119">
            <v>387462</v>
          </cell>
          <cell r="AQ4119">
            <v>9002968</v>
          </cell>
          <cell r="AR4119">
            <v>9</v>
          </cell>
          <cell r="AS4119">
            <v>0</v>
          </cell>
          <cell r="AT4119">
            <v>0</v>
          </cell>
          <cell r="AU4119">
            <v>0</v>
          </cell>
          <cell r="AV4119" t="str">
            <v>VIABLE</v>
          </cell>
        </row>
        <row r="4120">
          <cell r="AP4120">
            <v>388175</v>
          </cell>
          <cell r="AQ4120">
            <v>9003234</v>
          </cell>
          <cell r="AR4120">
            <v>9</v>
          </cell>
          <cell r="AS4120">
            <v>0</v>
          </cell>
          <cell r="AT4120">
            <v>0</v>
          </cell>
          <cell r="AU4120">
            <v>0</v>
          </cell>
          <cell r="AV4120" t="str">
            <v>VIABLE</v>
          </cell>
        </row>
        <row r="4121">
          <cell r="AP4121">
            <v>387363</v>
          </cell>
          <cell r="AQ4121">
            <v>9002919</v>
          </cell>
          <cell r="AR4121">
            <v>9</v>
          </cell>
          <cell r="AS4121">
            <v>0</v>
          </cell>
          <cell r="AT4121">
            <v>0</v>
          </cell>
          <cell r="AU4121">
            <v>0</v>
          </cell>
          <cell r="AV4121" t="str">
            <v>VIABLE</v>
          </cell>
        </row>
        <row r="4122">
          <cell r="AP4122">
            <v>387583</v>
          </cell>
          <cell r="AQ4122">
            <v>9003011</v>
          </cell>
          <cell r="AR4122">
            <v>9</v>
          </cell>
          <cell r="AS4122">
            <v>42389</v>
          </cell>
          <cell r="AT4122" t="str">
            <v>SD Terminado Acciones de Movilidad UAERMV Circuito Movilidad Salvando Vidas -</v>
          </cell>
          <cell r="AU4122">
            <v>0</v>
          </cell>
          <cell r="AV4122" t="str">
            <v>VIABLE</v>
          </cell>
        </row>
        <row r="4123">
          <cell r="AP4123">
            <v>482356</v>
          </cell>
          <cell r="AQ4123">
            <v>9003438</v>
          </cell>
          <cell r="AR4123">
            <v>9</v>
          </cell>
          <cell r="AS4123">
            <v>42361</v>
          </cell>
          <cell r="AT4123" t="str">
            <v>UMV-638-2013 Terminado Acciones de Movilidad UAERMV Circuito Movilidad  -</v>
          </cell>
          <cell r="AU4123">
            <v>0</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v>0</v>
          </cell>
          <cell r="AT4125">
            <v>0</v>
          </cell>
          <cell r="AU4125">
            <v>0</v>
          </cell>
          <cell r="AV4125" t="str">
            <v>VIABLE</v>
          </cell>
        </row>
        <row r="4126">
          <cell r="AP4126">
            <v>482367</v>
          </cell>
          <cell r="AQ4126">
            <v>9003478</v>
          </cell>
          <cell r="AR4126">
            <v>9</v>
          </cell>
          <cell r="AS4126">
            <v>42361</v>
          </cell>
          <cell r="AT4126" t="str">
            <v>UMV-638-2013 Terminado Acciones de Movilidad UAERMV Circuito Movilidad  -</v>
          </cell>
          <cell r="AU4126">
            <v>0</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v>0</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v>0</v>
          </cell>
          <cell r="AT4131">
            <v>0</v>
          </cell>
          <cell r="AU4131">
            <v>0</v>
          </cell>
          <cell r="AV4131" t="str">
            <v>VIABLE</v>
          </cell>
        </row>
        <row r="4132">
          <cell r="AP4132">
            <v>388417</v>
          </cell>
          <cell r="AQ4132">
            <v>9003334</v>
          </cell>
          <cell r="AR4132">
            <v>9</v>
          </cell>
          <cell r="AS4132">
            <v>0</v>
          </cell>
          <cell r="AT4132">
            <v>0</v>
          </cell>
          <cell r="AU4132">
            <v>0</v>
          </cell>
          <cell r="AV4132" t="str">
            <v>VIABLE</v>
          </cell>
        </row>
        <row r="4133">
          <cell r="AP4133">
            <v>388573</v>
          </cell>
          <cell r="AQ4133">
            <v>9003403</v>
          </cell>
          <cell r="AR4133">
            <v>9</v>
          </cell>
          <cell r="AS4133">
            <v>0</v>
          </cell>
          <cell r="AT4133">
            <v>0</v>
          </cell>
          <cell r="AU4133">
            <v>0</v>
          </cell>
          <cell r="AV4133" t="str">
            <v>VIABLE</v>
          </cell>
        </row>
        <row r="4134">
          <cell r="AP4134">
            <v>388415</v>
          </cell>
          <cell r="AQ4134">
            <v>9003334</v>
          </cell>
          <cell r="AR4134">
            <v>9</v>
          </cell>
          <cell r="AS4134">
            <v>0</v>
          </cell>
          <cell r="AT4134">
            <v>0</v>
          </cell>
          <cell r="AU4134">
            <v>0</v>
          </cell>
          <cell r="AV4134" t="str">
            <v>VIABLE</v>
          </cell>
        </row>
        <row r="4135">
          <cell r="AP4135">
            <v>388284</v>
          </cell>
          <cell r="AQ4135">
            <v>9003275</v>
          </cell>
          <cell r="AR4135">
            <v>9</v>
          </cell>
          <cell r="AS4135">
            <v>0</v>
          </cell>
          <cell r="AT4135">
            <v>0</v>
          </cell>
          <cell r="AU4135">
            <v>0</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v>0</v>
          </cell>
          <cell r="AV4137" t="str">
            <v>VIABLE</v>
          </cell>
        </row>
        <row r="4138">
          <cell r="AP4138">
            <v>383810</v>
          </cell>
          <cell r="AQ4138">
            <v>50008533</v>
          </cell>
          <cell r="AR4138">
            <v>9</v>
          </cell>
          <cell r="AS4138">
            <v>42361</v>
          </cell>
          <cell r="AT4138" t="str">
            <v>UMV-638-2013 Terminado Acciones de Movilidad UAERMV Local  -</v>
          </cell>
          <cell r="AU4138">
            <v>0</v>
          </cell>
          <cell r="AV4138" t="str">
            <v>VIABLE</v>
          </cell>
        </row>
        <row r="4139">
          <cell r="AP4139">
            <v>91014500</v>
          </cell>
          <cell r="AQ4139">
            <v>30001255</v>
          </cell>
          <cell r="AR4139">
            <v>9</v>
          </cell>
          <cell r="AS4139">
            <v>0</v>
          </cell>
          <cell r="AT4139">
            <v>0</v>
          </cell>
          <cell r="AU4139">
            <v>0</v>
          </cell>
          <cell r="AV4139" t="str">
            <v>VIABLE</v>
          </cell>
        </row>
        <row r="4140">
          <cell r="AP4140">
            <v>384291</v>
          </cell>
          <cell r="AQ4140">
            <v>9001651</v>
          </cell>
          <cell r="AR4140">
            <v>9</v>
          </cell>
          <cell r="AS4140">
            <v>0</v>
          </cell>
          <cell r="AT4140">
            <v>0</v>
          </cell>
          <cell r="AU4140">
            <v>0</v>
          </cell>
          <cell r="AV4140" t="str">
            <v>VIABLE</v>
          </cell>
        </row>
        <row r="4141">
          <cell r="AP4141">
            <v>389102</v>
          </cell>
          <cell r="AQ4141">
            <v>9003621</v>
          </cell>
          <cell r="AR4141">
            <v>9</v>
          </cell>
          <cell r="AS4141">
            <v>0</v>
          </cell>
          <cell r="AT4141">
            <v>0</v>
          </cell>
          <cell r="AU4141">
            <v>0</v>
          </cell>
          <cell r="AV4141" t="str">
            <v>VIABLE</v>
          </cell>
        </row>
        <row r="4142">
          <cell r="AP4142">
            <v>91014300</v>
          </cell>
          <cell r="AQ4142">
            <v>9003640</v>
          </cell>
          <cell r="AR4142">
            <v>9</v>
          </cell>
          <cell r="AS4142">
            <v>0</v>
          </cell>
          <cell r="AT4142">
            <v>0</v>
          </cell>
          <cell r="AU4142">
            <v>0</v>
          </cell>
          <cell r="AV4142" t="str">
            <v>VIABLE</v>
          </cell>
        </row>
        <row r="4143">
          <cell r="AP4143">
            <v>389133</v>
          </cell>
          <cell r="AQ4143">
            <v>9003640</v>
          </cell>
          <cell r="AR4143">
            <v>9</v>
          </cell>
          <cell r="AS4143">
            <v>0</v>
          </cell>
          <cell r="AT4143">
            <v>0</v>
          </cell>
          <cell r="AU4143">
            <v>0</v>
          </cell>
          <cell r="AV4143" t="str">
            <v>VIABLE</v>
          </cell>
        </row>
        <row r="4144">
          <cell r="AP4144">
            <v>600136</v>
          </cell>
          <cell r="AQ4144">
            <v>9003616</v>
          </cell>
          <cell r="AR4144">
            <v>9</v>
          </cell>
          <cell r="AS4144">
            <v>0</v>
          </cell>
          <cell r="AT4144">
            <v>0</v>
          </cell>
          <cell r="AU4144">
            <v>0</v>
          </cell>
          <cell r="AV4144" t="str">
            <v>VIABLE</v>
          </cell>
        </row>
        <row r="4145">
          <cell r="AP4145">
            <v>600143</v>
          </cell>
          <cell r="AQ4145">
            <v>9003641</v>
          </cell>
          <cell r="AR4145">
            <v>9</v>
          </cell>
          <cell r="AS4145">
            <v>0</v>
          </cell>
          <cell r="AT4145">
            <v>0</v>
          </cell>
          <cell r="AU4145">
            <v>0</v>
          </cell>
          <cell r="AV4145" t="str">
            <v>VIABLE</v>
          </cell>
        </row>
        <row r="4146">
          <cell r="AP4146">
            <v>600141</v>
          </cell>
          <cell r="AQ4146">
            <v>9003641</v>
          </cell>
          <cell r="AR4146">
            <v>9</v>
          </cell>
          <cell r="AS4146">
            <v>0</v>
          </cell>
          <cell r="AT4146">
            <v>0</v>
          </cell>
          <cell r="AU4146">
            <v>0</v>
          </cell>
          <cell r="AV4146" t="str">
            <v>VIABLE</v>
          </cell>
        </row>
        <row r="4147">
          <cell r="AP4147">
            <v>91014415</v>
          </cell>
          <cell r="AQ4147">
            <v>9003616</v>
          </cell>
          <cell r="AR4147">
            <v>9</v>
          </cell>
          <cell r="AS4147">
            <v>0</v>
          </cell>
          <cell r="AT4147">
            <v>0</v>
          </cell>
          <cell r="AU4147">
            <v>0</v>
          </cell>
          <cell r="AV4147" t="str">
            <v>VIABLE</v>
          </cell>
        </row>
        <row r="4148">
          <cell r="AP4148">
            <v>383483</v>
          </cell>
          <cell r="AQ4148">
            <v>9001348</v>
          </cell>
          <cell r="AR4148">
            <v>9</v>
          </cell>
          <cell r="AS4148">
            <v>0</v>
          </cell>
          <cell r="AT4148">
            <v>0</v>
          </cell>
          <cell r="AU4148">
            <v>0</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v>0</v>
          </cell>
          <cell r="AT4150">
            <v>0</v>
          </cell>
          <cell r="AU4150">
            <v>0</v>
          </cell>
          <cell r="AV4150" t="str">
            <v>VIABLE</v>
          </cell>
        </row>
        <row r="4151">
          <cell r="AP4151">
            <v>383327</v>
          </cell>
          <cell r="AQ4151">
            <v>9001294</v>
          </cell>
          <cell r="AR4151">
            <v>9</v>
          </cell>
          <cell r="AS4151">
            <v>0</v>
          </cell>
          <cell r="AT4151">
            <v>0</v>
          </cell>
          <cell r="AU4151">
            <v>0</v>
          </cell>
          <cell r="AV4151" t="str">
            <v>VIABLE</v>
          </cell>
        </row>
        <row r="4152">
          <cell r="AP4152">
            <v>383057</v>
          </cell>
          <cell r="AQ4152">
            <v>9001199</v>
          </cell>
          <cell r="AR4152">
            <v>9</v>
          </cell>
          <cell r="AS4152">
            <v>42361</v>
          </cell>
          <cell r="AT4152" t="str">
            <v>UMV-638-2013 Terminado Acciones de Movilidad UAERMV Circuito Movilidad  -</v>
          </cell>
          <cell r="AU4152">
            <v>0</v>
          </cell>
          <cell r="AV4152" t="str">
            <v>VIABLE</v>
          </cell>
        </row>
        <row r="4153">
          <cell r="AP4153">
            <v>383554</v>
          </cell>
          <cell r="AQ4153">
            <v>9001376</v>
          </cell>
          <cell r="AR4153">
            <v>9</v>
          </cell>
          <cell r="AS4153">
            <v>0</v>
          </cell>
          <cell r="AT4153">
            <v>0</v>
          </cell>
          <cell r="AU4153">
            <v>0</v>
          </cell>
          <cell r="AV4153" t="str">
            <v>VIABLE</v>
          </cell>
        </row>
        <row r="4154">
          <cell r="AP4154">
            <v>91014604</v>
          </cell>
          <cell r="AQ4154">
            <v>50003291</v>
          </cell>
          <cell r="AR4154">
            <v>9</v>
          </cell>
          <cell r="AS4154">
            <v>0</v>
          </cell>
          <cell r="AT4154">
            <v>0</v>
          </cell>
          <cell r="AU4154">
            <v>0</v>
          </cell>
          <cell r="AV4154" t="str">
            <v>VIABLE</v>
          </cell>
        </row>
        <row r="4155">
          <cell r="AP4155">
            <v>383685</v>
          </cell>
          <cell r="AQ4155">
            <v>9001422</v>
          </cell>
          <cell r="AR4155">
            <v>9</v>
          </cell>
          <cell r="AS4155">
            <v>0</v>
          </cell>
          <cell r="AT4155">
            <v>0</v>
          </cell>
          <cell r="AU4155">
            <v>0</v>
          </cell>
          <cell r="AV4155" t="str">
            <v>VIABLE</v>
          </cell>
        </row>
        <row r="4156">
          <cell r="AP4156">
            <v>390216</v>
          </cell>
          <cell r="AQ4156">
            <v>9003978</v>
          </cell>
          <cell r="AR4156">
            <v>9</v>
          </cell>
          <cell r="AS4156">
            <v>0</v>
          </cell>
          <cell r="AT4156">
            <v>0</v>
          </cell>
          <cell r="AU4156">
            <v>0</v>
          </cell>
          <cell r="AV4156" t="str">
            <v>VIABLE</v>
          </cell>
        </row>
        <row r="4157">
          <cell r="AP4157">
            <v>390132</v>
          </cell>
          <cell r="AQ4157">
            <v>9003956</v>
          </cell>
          <cell r="AR4157">
            <v>9</v>
          </cell>
          <cell r="AS4157">
            <v>0</v>
          </cell>
          <cell r="AT4157">
            <v>0</v>
          </cell>
          <cell r="AU4157">
            <v>0</v>
          </cell>
          <cell r="AV4157" t="str">
            <v>VIABLE</v>
          </cell>
        </row>
        <row r="4158">
          <cell r="AP4158">
            <v>390066</v>
          </cell>
          <cell r="AQ4158">
            <v>9003939</v>
          </cell>
          <cell r="AR4158">
            <v>9</v>
          </cell>
          <cell r="AS4158">
            <v>0</v>
          </cell>
          <cell r="AT4158">
            <v>0</v>
          </cell>
          <cell r="AU4158">
            <v>0</v>
          </cell>
          <cell r="AV4158" t="str">
            <v>VIABLE</v>
          </cell>
        </row>
        <row r="4159">
          <cell r="AP4159">
            <v>390100</v>
          </cell>
          <cell r="AQ4159">
            <v>9003948</v>
          </cell>
          <cell r="AR4159">
            <v>9</v>
          </cell>
          <cell r="AS4159">
            <v>0</v>
          </cell>
          <cell r="AT4159">
            <v>0</v>
          </cell>
          <cell r="AU4159">
            <v>0</v>
          </cell>
          <cell r="AV4159" t="str">
            <v>VIABLE</v>
          </cell>
        </row>
        <row r="4160">
          <cell r="AP4160">
            <v>390102</v>
          </cell>
          <cell r="AQ4160">
            <v>9003948</v>
          </cell>
          <cell r="AR4160">
            <v>9</v>
          </cell>
          <cell r="AS4160">
            <v>0</v>
          </cell>
          <cell r="AT4160">
            <v>0</v>
          </cell>
          <cell r="AU4160">
            <v>0</v>
          </cell>
          <cell r="AV4160" t="str">
            <v>VIABLE</v>
          </cell>
        </row>
        <row r="4161">
          <cell r="AP4161">
            <v>390064</v>
          </cell>
          <cell r="AQ4161">
            <v>9003939</v>
          </cell>
          <cell r="AR4161">
            <v>9</v>
          </cell>
          <cell r="AS4161">
            <v>0</v>
          </cell>
          <cell r="AT4161">
            <v>0</v>
          </cell>
          <cell r="AU4161">
            <v>0</v>
          </cell>
          <cell r="AV4161" t="str">
            <v>VIABLE</v>
          </cell>
        </row>
        <row r="4162">
          <cell r="AP4162">
            <v>390041</v>
          </cell>
          <cell r="AQ4162">
            <v>9003934</v>
          </cell>
          <cell r="AR4162">
            <v>9</v>
          </cell>
          <cell r="AS4162">
            <v>0</v>
          </cell>
          <cell r="AT4162">
            <v>0</v>
          </cell>
          <cell r="AU4162">
            <v>0</v>
          </cell>
          <cell r="AV4162" t="str">
            <v>VIABLE</v>
          </cell>
        </row>
        <row r="4163">
          <cell r="AP4163">
            <v>390039</v>
          </cell>
          <cell r="AQ4163">
            <v>9003934</v>
          </cell>
          <cell r="AR4163">
            <v>9</v>
          </cell>
          <cell r="AS4163">
            <v>0</v>
          </cell>
          <cell r="AT4163">
            <v>0</v>
          </cell>
          <cell r="AU4163">
            <v>0</v>
          </cell>
          <cell r="AV4163" t="str">
            <v>VIABLE</v>
          </cell>
        </row>
        <row r="4164">
          <cell r="AP4164">
            <v>390130</v>
          </cell>
          <cell r="AQ4164">
            <v>9003956</v>
          </cell>
          <cell r="AR4164">
            <v>9</v>
          </cell>
          <cell r="AS4164">
            <v>0</v>
          </cell>
          <cell r="AT4164">
            <v>0</v>
          </cell>
          <cell r="AU4164">
            <v>0</v>
          </cell>
          <cell r="AV4164" t="str">
            <v>VIABLE</v>
          </cell>
        </row>
        <row r="4165">
          <cell r="AP4165">
            <v>390218</v>
          </cell>
          <cell r="AQ4165">
            <v>9003978</v>
          </cell>
          <cell r="AR4165">
            <v>9</v>
          </cell>
          <cell r="AS4165">
            <v>0</v>
          </cell>
          <cell r="AT4165">
            <v>0</v>
          </cell>
          <cell r="AU4165">
            <v>0</v>
          </cell>
          <cell r="AV4165" t="str">
            <v>VIABLE</v>
          </cell>
        </row>
        <row r="4166">
          <cell r="AP4166">
            <v>384751</v>
          </cell>
          <cell r="AQ4166">
            <v>9001808</v>
          </cell>
          <cell r="AR4166">
            <v>9</v>
          </cell>
          <cell r="AS4166">
            <v>0</v>
          </cell>
          <cell r="AT4166">
            <v>0</v>
          </cell>
          <cell r="AU4166">
            <v>0</v>
          </cell>
          <cell r="AV4166" t="str">
            <v>VIABLE</v>
          </cell>
        </row>
        <row r="4167">
          <cell r="AP4167">
            <v>384574</v>
          </cell>
          <cell r="AQ4167">
            <v>9001747</v>
          </cell>
          <cell r="AR4167">
            <v>9</v>
          </cell>
          <cell r="AS4167">
            <v>0</v>
          </cell>
          <cell r="AT4167">
            <v>0</v>
          </cell>
          <cell r="AU4167">
            <v>0</v>
          </cell>
          <cell r="AV4167" t="str">
            <v>VIABLE</v>
          </cell>
        </row>
        <row r="4168">
          <cell r="AP4168">
            <v>384471</v>
          </cell>
          <cell r="AQ4168">
            <v>9001711</v>
          </cell>
          <cell r="AR4168">
            <v>9</v>
          </cell>
          <cell r="AS4168">
            <v>0</v>
          </cell>
          <cell r="AT4168">
            <v>0</v>
          </cell>
          <cell r="AU4168">
            <v>0</v>
          </cell>
          <cell r="AV4168" t="str">
            <v>VIABLE</v>
          </cell>
        </row>
        <row r="4169">
          <cell r="AP4169">
            <v>388025</v>
          </cell>
          <cell r="AQ4169">
            <v>9003177</v>
          </cell>
          <cell r="AR4169">
            <v>9</v>
          </cell>
          <cell r="AS4169">
            <v>0</v>
          </cell>
          <cell r="AT4169">
            <v>0</v>
          </cell>
          <cell r="AU4169">
            <v>0</v>
          </cell>
          <cell r="AV4169" t="str">
            <v>VIABLE</v>
          </cell>
        </row>
        <row r="4170">
          <cell r="AP4170">
            <v>390150</v>
          </cell>
          <cell r="AQ4170">
            <v>9003961</v>
          </cell>
          <cell r="AR4170">
            <v>9</v>
          </cell>
          <cell r="AS4170">
            <v>0</v>
          </cell>
          <cell r="AT4170">
            <v>0</v>
          </cell>
          <cell r="AU4170">
            <v>0</v>
          </cell>
          <cell r="AV4170" t="str">
            <v>VIABLE</v>
          </cell>
        </row>
        <row r="4171">
          <cell r="AP4171">
            <v>390108</v>
          </cell>
          <cell r="AQ4171">
            <v>9003950</v>
          </cell>
          <cell r="AR4171">
            <v>9</v>
          </cell>
          <cell r="AS4171">
            <v>0</v>
          </cell>
          <cell r="AT4171">
            <v>0</v>
          </cell>
          <cell r="AU4171">
            <v>0</v>
          </cell>
          <cell r="AV4171" t="str">
            <v>VIABLE</v>
          </cell>
        </row>
        <row r="4172">
          <cell r="AP4172">
            <v>387348</v>
          </cell>
          <cell r="AQ4172">
            <v>9002913</v>
          </cell>
          <cell r="AR4172">
            <v>9</v>
          </cell>
          <cell r="AS4172">
            <v>0</v>
          </cell>
          <cell r="AT4172">
            <v>0</v>
          </cell>
          <cell r="AU4172">
            <v>0</v>
          </cell>
          <cell r="AV4172" t="str">
            <v>VIABLE</v>
          </cell>
        </row>
        <row r="4173">
          <cell r="AP4173">
            <v>387764</v>
          </cell>
          <cell r="AQ4173">
            <v>9003080</v>
          </cell>
          <cell r="AR4173">
            <v>9</v>
          </cell>
          <cell r="AS4173">
            <v>0</v>
          </cell>
          <cell r="AT4173">
            <v>0</v>
          </cell>
          <cell r="AU4173">
            <v>0</v>
          </cell>
          <cell r="AV4173" t="str">
            <v>VIABLE</v>
          </cell>
        </row>
        <row r="4174">
          <cell r="AP4174">
            <v>387224</v>
          </cell>
          <cell r="AQ4174">
            <v>9002854</v>
          </cell>
          <cell r="AR4174">
            <v>9</v>
          </cell>
          <cell r="AS4174">
            <v>0</v>
          </cell>
          <cell r="AT4174">
            <v>0</v>
          </cell>
          <cell r="AU4174">
            <v>0</v>
          </cell>
          <cell r="AV4174" t="str">
            <v>VIABLE</v>
          </cell>
        </row>
        <row r="4175">
          <cell r="AP4175">
            <v>387450</v>
          </cell>
          <cell r="AQ4175">
            <v>9002962</v>
          </cell>
          <cell r="AR4175">
            <v>9</v>
          </cell>
          <cell r="AS4175">
            <v>0</v>
          </cell>
          <cell r="AT4175">
            <v>0</v>
          </cell>
          <cell r="AU4175">
            <v>0</v>
          </cell>
          <cell r="AV4175" t="str">
            <v>VIABLE</v>
          </cell>
        </row>
        <row r="4176">
          <cell r="AP4176">
            <v>387873</v>
          </cell>
          <cell r="AQ4176">
            <v>9003122</v>
          </cell>
          <cell r="AR4176">
            <v>9</v>
          </cell>
          <cell r="AS4176">
            <v>0</v>
          </cell>
          <cell r="AT4176">
            <v>0</v>
          </cell>
          <cell r="AU4176">
            <v>0</v>
          </cell>
          <cell r="AV4176" t="str">
            <v>VIABLE</v>
          </cell>
        </row>
        <row r="4177">
          <cell r="AP4177">
            <v>387554</v>
          </cell>
          <cell r="AQ4177">
            <v>9003001</v>
          </cell>
          <cell r="AR4177">
            <v>9</v>
          </cell>
          <cell r="AS4177">
            <v>0</v>
          </cell>
          <cell r="AT4177">
            <v>0</v>
          </cell>
          <cell r="AU4177">
            <v>0</v>
          </cell>
          <cell r="AV4177" t="str">
            <v>VIABLE</v>
          </cell>
        </row>
        <row r="4178">
          <cell r="AP4178">
            <v>388212</v>
          </cell>
          <cell r="AQ4178">
            <v>9003250</v>
          </cell>
          <cell r="AR4178">
            <v>9</v>
          </cell>
          <cell r="AS4178">
            <v>41411</v>
          </cell>
          <cell r="AT4178" t="str">
            <v>SD Terminado Mantenimiento Periódico UAERMV Circuito Movilidad  -</v>
          </cell>
          <cell r="AU4178">
            <v>0</v>
          </cell>
          <cell r="AV4178" t="str">
            <v>UAERMV</v>
          </cell>
        </row>
        <row r="4179">
          <cell r="AP4179">
            <v>390193</v>
          </cell>
          <cell r="AQ4179">
            <v>9003973</v>
          </cell>
          <cell r="AR4179">
            <v>9</v>
          </cell>
          <cell r="AS4179">
            <v>0</v>
          </cell>
          <cell r="AT4179">
            <v>0</v>
          </cell>
          <cell r="AU4179">
            <v>0</v>
          </cell>
          <cell r="AV4179" t="str">
            <v>VIABLE</v>
          </cell>
        </row>
        <row r="4180">
          <cell r="AP4180">
            <v>390094</v>
          </cell>
          <cell r="AQ4180">
            <v>9003945</v>
          </cell>
          <cell r="AR4180">
            <v>9</v>
          </cell>
          <cell r="AS4180">
            <v>0</v>
          </cell>
          <cell r="AT4180">
            <v>0</v>
          </cell>
          <cell r="AU4180">
            <v>0</v>
          </cell>
          <cell r="AV4180" t="str">
            <v>VIABLE</v>
          </cell>
        </row>
        <row r="4181">
          <cell r="AP4181">
            <v>388113</v>
          </cell>
          <cell r="AQ4181">
            <v>9003214</v>
          </cell>
          <cell r="AR4181">
            <v>9</v>
          </cell>
          <cell r="AS4181">
            <v>0</v>
          </cell>
          <cell r="AT4181">
            <v>0</v>
          </cell>
          <cell r="AU4181">
            <v>0</v>
          </cell>
          <cell r="AV4181" t="str">
            <v>VIABLE</v>
          </cell>
        </row>
        <row r="4182">
          <cell r="AP4182">
            <v>389205</v>
          </cell>
          <cell r="AQ4182">
            <v>9003669</v>
          </cell>
          <cell r="AR4182">
            <v>9</v>
          </cell>
          <cell r="AS4182">
            <v>0</v>
          </cell>
          <cell r="AT4182">
            <v>0</v>
          </cell>
          <cell r="AU4182">
            <v>0</v>
          </cell>
          <cell r="AV4182" t="str">
            <v>VIABLE</v>
          </cell>
        </row>
        <row r="4183">
          <cell r="AP4183">
            <v>389357</v>
          </cell>
          <cell r="AQ4183">
            <v>9003721</v>
          </cell>
          <cell r="AR4183">
            <v>9</v>
          </cell>
          <cell r="AS4183">
            <v>0</v>
          </cell>
          <cell r="AT4183">
            <v>0</v>
          </cell>
          <cell r="AU4183">
            <v>0</v>
          </cell>
          <cell r="AV4183" t="str">
            <v>VIABLE</v>
          </cell>
        </row>
        <row r="4184">
          <cell r="AP4184">
            <v>389308</v>
          </cell>
          <cell r="AQ4184">
            <v>9003706</v>
          </cell>
          <cell r="AR4184">
            <v>9</v>
          </cell>
          <cell r="AS4184">
            <v>0</v>
          </cell>
          <cell r="AT4184">
            <v>0</v>
          </cell>
          <cell r="AU4184">
            <v>0</v>
          </cell>
          <cell r="AV4184" t="str">
            <v>VIABLE</v>
          </cell>
        </row>
        <row r="4185">
          <cell r="AP4185">
            <v>389248</v>
          </cell>
          <cell r="AQ4185">
            <v>9003685</v>
          </cell>
          <cell r="AR4185">
            <v>9</v>
          </cell>
          <cell r="AS4185">
            <v>0</v>
          </cell>
          <cell r="AT4185">
            <v>0</v>
          </cell>
          <cell r="AU4185">
            <v>0</v>
          </cell>
          <cell r="AV4185" t="str">
            <v>VIABLE</v>
          </cell>
        </row>
        <row r="4186">
          <cell r="AP4186">
            <v>380050</v>
          </cell>
          <cell r="AQ4186">
            <v>9000023</v>
          </cell>
          <cell r="AR4186">
            <v>9</v>
          </cell>
          <cell r="AS4186">
            <v>0</v>
          </cell>
          <cell r="AT4186">
            <v>0</v>
          </cell>
          <cell r="AU4186">
            <v>0</v>
          </cell>
          <cell r="AV4186" t="str">
            <v>VIABLE</v>
          </cell>
        </row>
        <row r="4187">
          <cell r="AP4187">
            <v>380092</v>
          </cell>
          <cell r="AQ4187">
            <v>9000037</v>
          </cell>
          <cell r="AR4187">
            <v>9</v>
          </cell>
          <cell r="AS4187">
            <v>0</v>
          </cell>
          <cell r="AT4187">
            <v>0</v>
          </cell>
          <cell r="AU4187">
            <v>0</v>
          </cell>
          <cell r="AV4187" t="str">
            <v>VIABLE</v>
          </cell>
        </row>
        <row r="4188">
          <cell r="AP4188">
            <v>380215</v>
          </cell>
          <cell r="AQ4188">
            <v>9000082</v>
          </cell>
          <cell r="AR4188">
            <v>9</v>
          </cell>
          <cell r="AS4188">
            <v>0</v>
          </cell>
          <cell r="AT4188">
            <v>0</v>
          </cell>
          <cell r="AU4188">
            <v>0</v>
          </cell>
          <cell r="AV4188" t="str">
            <v>VIABLE</v>
          </cell>
        </row>
        <row r="4189">
          <cell r="AP4189">
            <v>380104</v>
          </cell>
          <cell r="AQ4189">
            <v>9000041</v>
          </cell>
          <cell r="AR4189">
            <v>9</v>
          </cell>
          <cell r="AS4189">
            <v>0</v>
          </cell>
          <cell r="AT4189">
            <v>0</v>
          </cell>
          <cell r="AU4189">
            <v>0</v>
          </cell>
          <cell r="AV4189" t="str">
            <v>VIABLE</v>
          </cell>
        </row>
        <row r="4190">
          <cell r="AP4190">
            <v>380191</v>
          </cell>
          <cell r="AQ4190">
            <v>9000073</v>
          </cell>
          <cell r="AR4190">
            <v>9</v>
          </cell>
          <cell r="AS4190">
            <v>0</v>
          </cell>
          <cell r="AT4190">
            <v>0</v>
          </cell>
          <cell r="AU4190">
            <v>0</v>
          </cell>
          <cell r="AV4190" t="str">
            <v>VIABLE</v>
          </cell>
        </row>
        <row r="4191">
          <cell r="AP4191">
            <v>380122</v>
          </cell>
          <cell r="AQ4191">
            <v>9000047</v>
          </cell>
          <cell r="AR4191">
            <v>9</v>
          </cell>
          <cell r="AS4191">
            <v>0</v>
          </cell>
          <cell r="AT4191">
            <v>0</v>
          </cell>
          <cell r="AU4191">
            <v>0</v>
          </cell>
          <cell r="AV4191" t="str">
            <v>VIABLE</v>
          </cell>
        </row>
        <row r="4192">
          <cell r="AP4192">
            <v>380170</v>
          </cell>
          <cell r="AQ4192">
            <v>9000066</v>
          </cell>
          <cell r="AR4192">
            <v>9</v>
          </cell>
          <cell r="AS4192">
            <v>0</v>
          </cell>
          <cell r="AT4192">
            <v>0</v>
          </cell>
          <cell r="AU4192">
            <v>0</v>
          </cell>
          <cell r="AV4192" t="str">
            <v>VIABLE</v>
          </cell>
        </row>
        <row r="4193">
          <cell r="AP4193">
            <v>380155</v>
          </cell>
          <cell r="AQ4193">
            <v>9000058</v>
          </cell>
          <cell r="AR4193">
            <v>9</v>
          </cell>
          <cell r="AS4193">
            <v>0</v>
          </cell>
          <cell r="AT4193">
            <v>0</v>
          </cell>
          <cell r="AU4193">
            <v>0</v>
          </cell>
          <cell r="AV4193" t="str">
            <v>VIABLE</v>
          </cell>
        </row>
        <row r="4194">
          <cell r="AP4194">
            <v>380134</v>
          </cell>
          <cell r="AQ4194">
            <v>9000051</v>
          </cell>
          <cell r="AR4194">
            <v>9</v>
          </cell>
          <cell r="AS4194">
            <v>0</v>
          </cell>
          <cell r="AT4194">
            <v>0</v>
          </cell>
          <cell r="AU4194">
            <v>0</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v>0</v>
          </cell>
          <cell r="AT4196">
            <v>0</v>
          </cell>
          <cell r="AU4196">
            <v>0</v>
          </cell>
          <cell r="AV4196" t="str">
            <v>VIABLE</v>
          </cell>
        </row>
        <row r="4197">
          <cell r="AP4197">
            <v>380071</v>
          </cell>
          <cell r="AQ4197">
            <v>9000030</v>
          </cell>
          <cell r="AR4197">
            <v>9</v>
          </cell>
          <cell r="AS4197">
            <v>0</v>
          </cell>
          <cell r="AT4197">
            <v>0</v>
          </cell>
          <cell r="AU4197">
            <v>0</v>
          </cell>
          <cell r="AV4197" t="str">
            <v>VIABLE</v>
          </cell>
        </row>
        <row r="4198">
          <cell r="AP4198">
            <v>380326</v>
          </cell>
          <cell r="AQ4198">
            <v>9000124</v>
          </cell>
          <cell r="AR4198">
            <v>9</v>
          </cell>
          <cell r="AS4198">
            <v>0</v>
          </cell>
          <cell r="AT4198">
            <v>0</v>
          </cell>
          <cell r="AU4198">
            <v>0</v>
          </cell>
          <cell r="AV4198" t="str">
            <v>VIABLE</v>
          </cell>
        </row>
        <row r="4199">
          <cell r="AP4199">
            <v>389292</v>
          </cell>
          <cell r="AQ4199">
            <v>9003702</v>
          </cell>
          <cell r="AR4199">
            <v>9</v>
          </cell>
          <cell r="AS4199">
            <v>42313</v>
          </cell>
          <cell r="AT4199" t="str">
            <v>IDU-1825-2013 Terminado Acciones de Movilidad IDU Circuito Movilidad  -</v>
          </cell>
          <cell r="AU4199">
            <v>0</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v>0</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v>0</v>
          </cell>
          <cell r="AV4214" t="str">
            <v>sc</v>
          </cell>
        </row>
        <row r="4215">
          <cell r="AP4215">
            <v>157361</v>
          </cell>
          <cell r="AQ4215">
            <v>10009310</v>
          </cell>
          <cell r="AR4215">
            <v>10</v>
          </cell>
          <cell r="AS4215">
            <v>41772</v>
          </cell>
          <cell r="AT4215" t="str">
            <v>SD Terminado Mantenimiento Periódico UAERMV Local  -</v>
          </cell>
          <cell r="AU4215">
            <v>0</v>
          </cell>
          <cell r="AV4215" t="str">
            <v>sc</v>
          </cell>
        </row>
        <row r="4216">
          <cell r="AP4216">
            <v>157364</v>
          </cell>
          <cell r="AQ4216">
            <v>10009143</v>
          </cell>
          <cell r="AR4216">
            <v>10</v>
          </cell>
          <cell r="AS4216">
            <v>41411</v>
          </cell>
          <cell r="AT4216" t="str">
            <v>SD Terminado Mantenimiento Periódico UAERMV Local  -</v>
          </cell>
          <cell r="AU4216">
            <v>0</v>
          </cell>
          <cell r="AV4216" t="str">
            <v>sc</v>
          </cell>
        </row>
        <row r="4217">
          <cell r="AP4217">
            <v>157365</v>
          </cell>
          <cell r="AQ4217">
            <v>10009046</v>
          </cell>
          <cell r="AR4217">
            <v>10</v>
          </cell>
          <cell r="AS4217">
            <v>41411</v>
          </cell>
          <cell r="AT4217" t="str">
            <v>SD Terminado Mantenimiento Periódico UAERMV Local  -</v>
          </cell>
          <cell r="AU4217">
            <v>0</v>
          </cell>
          <cell r="AV4217" t="str">
            <v>sc</v>
          </cell>
        </row>
        <row r="4218">
          <cell r="AP4218">
            <v>157370</v>
          </cell>
          <cell r="AQ4218">
            <v>10008539</v>
          </cell>
          <cell r="AR4218">
            <v>10</v>
          </cell>
          <cell r="AS4218">
            <v>42580</v>
          </cell>
          <cell r="AT4218" t="str">
            <v>FDLE-019-2015 Terminado Rehabilitación FDL ENGATIVA Local SD -</v>
          </cell>
          <cell r="AU4218">
            <v>0</v>
          </cell>
          <cell r="AV4218" t="str">
            <v>sc</v>
          </cell>
        </row>
        <row r="4219">
          <cell r="AP4219">
            <v>157380</v>
          </cell>
          <cell r="AQ4219">
            <v>10008882</v>
          </cell>
          <cell r="AR4219">
            <v>10</v>
          </cell>
          <cell r="AS4219">
            <v>41772</v>
          </cell>
          <cell r="AT4219" t="str">
            <v>SD Terminado Mantenimiento Periódico UAERMV Circuito Movilidad  -</v>
          </cell>
          <cell r="AU4219">
            <v>0</v>
          </cell>
          <cell r="AV4219" t="str">
            <v>sc</v>
          </cell>
        </row>
        <row r="4220">
          <cell r="AP4220">
            <v>157381</v>
          </cell>
          <cell r="AQ4220">
            <v>10008789</v>
          </cell>
          <cell r="AR4220">
            <v>10</v>
          </cell>
          <cell r="AS4220">
            <v>42768</v>
          </cell>
          <cell r="AT4220" t="str">
            <v>SD Reservado Acciones de Movilidad UAERMV Circuito Movilidad Salvando Vidas -</v>
          </cell>
          <cell r="AU4220">
            <v>0</v>
          </cell>
          <cell r="AV4220" t="str">
            <v>sc</v>
          </cell>
        </row>
        <row r="4221">
          <cell r="AP4221">
            <v>157383</v>
          </cell>
          <cell r="AQ4221">
            <v>10008553</v>
          </cell>
          <cell r="AR4221">
            <v>10</v>
          </cell>
          <cell r="AS4221">
            <v>42768</v>
          </cell>
          <cell r="AT4221" t="str">
            <v>SD Reservado Acciones de Movilidad UAERMV Circuito Movilidad Salvando Vidas -</v>
          </cell>
          <cell r="AU4221">
            <v>0</v>
          </cell>
          <cell r="AV4221" t="str">
            <v>sc</v>
          </cell>
        </row>
        <row r="4222">
          <cell r="AP4222">
            <v>157384</v>
          </cell>
          <cell r="AQ4222">
            <v>10008498</v>
          </cell>
          <cell r="AR4222">
            <v>10</v>
          </cell>
          <cell r="AS4222">
            <v>42768</v>
          </cell>
          <cell r="AT4222" t="str">
            <v>SD Reservado Acciones de Movilidad UAERMV Circuito Movilidad Salvando Vidas -</v>
          </cell>
          <cell r="AU4222">
            <v>0</v>
          </cell>
          <cell r="AV4222" t="str">
            <v>sc</v>
          </cell>
        </row>
        <row r="4223">
          <cell r="AP4223">
            <v>157385</v>
          </cell>
          <cell r="AQ4223">
            <v>10008405</v>
          </cell>
          <cell r="AR4223">
            <v>10</v>
          </cell>
          <cell r="AS4223">
            <v>42768</v>
          </cell>
          <cell r="AT4223" t="str">
            <v>SD Reservado Acciones de Movilidad UAERMV Circuito Movilidad Salvando Vidas -</v>
          </cell>
          <cell r="AU4223">
            <v>0</v>
          </cell>
          <cell r="AV4223" t="str">
            <v>sc</v>
          </cell>
        </row>
        <row r="4224">
          <cell r="AP4224">
            <v>157386</v>
          </cell>
          <cell r="AQ4224">
            <v>10008275</v>
          </cell>
          <cell r="AR4224">
            <v>10</v>
          </cell>
          <cell r="AS4224">
            <v>42768</v>
          </cell>
          <cell r="AT4224" t="str">
            <v>SD Reservado Acciones de Movilidad UAERMV Circuito Movilidad Salvando Vidas -</v>
          </cell>
          <cell r="AU4224">
            <v>0</v>
          </cell>
          <cell r="AV4224" t="str">
            <v>sc</v>
          </cell>
        </row>
        <row r="4225">
          <cell r="AP4225">
            <v>157431</v>
          </cell>
          <cell r="AQ4225">
            <v>10008732</v>
          </cell>
          <cell r="AR4225">
            <v>10</v>
          </cell>
          <cell r="AS4225">
            <v>42768</v>
          </cell>
          <cell r="AT4225" t="str">
            <v>SD Reservado Acciones de Movilidad UAERMV Local Salvando Vidas -</v>
          </cell>
          <cell r="AU4225">
            <v>0</v>
          </cell>
          <cell r="AV4225" t="str">
            <v>sc</v>
          </cell>
        </row>
        <row r="4226">
          <cell r="AP4226">
            <v>157691</v>
          </cell>
          <cell r="AQ4226">
            <v>10008155</v>
          </cell>
          <cell r="AR4226">
            <v>10</v>
          </cell>
          <cell r="AS4226">
            <v>42723</v>
          </cell>
          <cell r="AT4226" t="str">
            <v>SD Terminado Mantenimiento Rutinario UAERMV Circuito Movilidad SD -</v>
          </cell>
          <cell r="AU4226">
            <v>0</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v>0</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v>0</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v>0</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v>0</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v>0</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v>0</v>
          </cell>
          <cell r="AV4232" t="str">
            <v>sc</v>
          </cell>
        </row>
        <row r="4233">
          <cell r="AP4233">
            <v>157861</v>
          </cell>
          <cell r="AQ4233">
            <v>10007829</v>
          </cell>
          <cell r="AR4233">
            <v>10</v>
          </cell>
          <cell r="AS4233">
            <v>42361</v>
          </cell>
          <cell r="AT4233" t="str">
            <v>UMV-638-2013 Terminado Acciones de Movilidad UAERMV Circuito Movilidad  -</v>
          </cell>
          <cell r="AU4233">
            <v>0</v>
          </cell>
          <cell r="AV4233" t="str">
            <v>sc</v>
          </cell>
        </row>
        <row r="4234">
          <cell r="AP4234">
            <v>157862</v>
          </cell>
          <cell r="AQ4234">
            <v>10007777</v>
          </cell>
          <cell r="AR4234">
            <v>10</v>
          </cell>
          <cell r="AS4234">
            <v>42361</v>
          </cell>
          <cell r="AT4234" t="str">
            <v>UMV-638-2013 Terminado Acciones de Movilidad UAERMV Circuito Movilidad  -</v>
          </cell>
          <cell r="AU4234">
            <v>0</v>
          </cell>
          <cell r="AV4234" t="str">
            <v>sc</v>
          </cell>
        </row>
        <row r="4235">
          <cell r="AP4235">
            <v>157863</v>
          </cell>
          <cell r="AQ4235">
            <v>10007706</v>
          </cell>
          <cell r="AR4235">
            <v>10</v>
          </cell>
          <cell r="AS4235">
            <v>42361</v>
          </cell>
          <cell r="AT4235" t="str">
            <v>UMV-638-2013 Terminado Acciones de Movilidad UAERMV Circuito Movilidad  -</v>
          </cell>
          <cell r="AU4235">
            <v>0</v>
          </cell>
          <cell r="AV4235" t="str">
            <v>sc</v>
          </cell>
        </row>
        <row r="4236">
          <cell r="AP4236">
            <v>158079</v>
          </cell>
          <cell r="AQ4236">
            <v>10008779</v>
          </cell>
          <cell r="AR4236">
            <v>10</v>
          </cell>
          <cell r="AS4236">
            <v>42768</v>
          </cell>
          <cell r="AT4236" t="str">
            <v>SD Reservado Acciones de Movilidad UAERMV Local Salvando Vidas -</v>
          </cell>
          <cell r="AU4236">
            <v>0</v>
          </cell>
          <cell r="AV4236" t="str">
            <v>sc</v>
          </cell>
        </row>
        <row r="4237">
          <cell r="AP4237">
            <v>158108</v>
          </cell>
          <cell r="AQ4237">
            <v>10008156</v>
          </cell>
          <cell r="AR4237">
            <v>10</v>
          </cell>
          <cell r="AS4237">
            <v>42361</v>
          </cell>
          <cell r="AT4237" t="str">
            <v>UMV-638-2013 Terminado Acciones de Movilidad UAERMV Circuito Movilidad  -</v>
          </cell>
          <cell r="AU4237">
            <v>0</v>
          </cell>
          <cell r="AV4237" t="str">
            <v>sc</v>
          </cell>
        </row>
        <row r="4238">
          <cell r="AP4238">
            <v>158110</v>
          </cell>
          <cell r="AQ4238">
            <v>10008069</v>
          </cell>
          <cell r="AR4238">
            <v>10</v>
          </cell>
          <cell r="AS4238">
            <v>42361</v>
          </cell>
          <cell r="AT4238" t="str">
            <v>UMV-638-2013 Terminado Acciones de Movilidad UAERMV Circuito Movilidad  -</v>
          </cell>
          <cell r="AU4238">
            <v>0</v>
          </cell>
          <cell r="AV4238" t="str">
            <v>sc</v>
          </cell>
        </row>
        <row r="4239">
          <cell r="AP4239">
            <v>158248</v>
          </cell>
          <cell r="AQ4239">
            <v>10008235</v>
          </cell>
          <cell r="AR4239">
            <v>10</v>
          </cell>
          <cell r="AS4239">
            <v>42698</v>
          </cell>
          <cell r="AT4239" t="str">
            <v>FDLE-087-2013 Terminado Mantenimiento Periódico FDL ENGATIVA Local SD -</v>
          </cell>
          <cell r="AU4239">
            <v>0</v>
          </cell>
          <cell r="AV4239" t="str">
            <v>sc</v>
          </cell>
        </row>
        <row r="4240">
          <cell r="AP4240">
            <v>158249</v>
          </cell>
          <cell r="AQ4240">
            <v>10008194</v>
          </cell>
          <cell r="AR4240">
            <v>10</v>
          </cell>
          <cell r="AS4240">
            <v>42698</v>
          </cell>
          <cell r="AT4240" t="str">
            <v>FDLE-087-2013 Terminado Mantenimiento Periódico FDL ENGATIVA Local SD -</v>
          </cell>
          <cell r="AU4240">
            <v>0</v>
          </cell>
          <cell r="AV4240" t="str">
            <v>sc</v>
          </cell>
        </row>
        <row r="4241">
          <cell r="AP4241">
            <v>158250</v>
          </cell>
          <cell r="AQ4241">
            <v>10008119</v>
          </cell>
          <cell r="AR4241">
            <v>10</v>
          </cell>
          <cell r="AS4241">
            <v>42698</v>
          </cell>
          <cell r="AT4241" t="str">
            <v>FDLE-087-2013 Terminado Mantenimiento Periódico FDL ENGATIVA Local SD -</v>
          </cell>
          <cell r="AU4241">
            <v>0</v>
          </cell>
          <cell r="AV4241" t="str">
            <v>sc</v>
          </cell>
        </row>
        <row r="4242">
          <cell r="AP4242">
            <v>158253</v>
          </cell>
          <cell r="AQ4242">
            <v>10007851</v>
          </cell>
          <cell r="AR4242">
            <v>10</v>
          </cell>
          <cell r="AS4242">
            <v>42698</v>
          </cell>
          <cell r="AT4242" t="str">
            <v>FDLE-087-2013 Terminado Mantenimiento Periódico FDL ENGATIVA Local SD -</v>
          </cell>
          <cell r="AU4242">
            <v>0</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v>0</v>
          </cell>
          <cell r="AV4243" t="str">
            <v>sc</v>
          </cell>
        </row>
        <row r="4244">
          <cell r="AP4244">
            <v>158441</v>
          </cell>
          <cell r="AQ4244">
            <v>10008199</v>
          </cell>
          <cell r="AR4244">
            <v>10</v>
          </cell>
          <cell r="AS4244">
            <v>42313</v>
          </cell>
          <cell r="AT4244" t="str">
            <v>IDU-55-2012 Terminado Acciones de Movilidad IDU Local  -</v>
          </cell>
          <cell r="AU4244">
            <v>0</v>
          </cell>
          <cell r="AV4244" t="str">
            <v>sc</v>
          </cell>
        </row>
        <row r="4245">
          <cell r="AP4245">
            <v>158443</v>
          </cell>
          <cell r="AQ4245">
            <v>10008104</v>
          </cell>
          <cell r="AR4245">
            <v>10</v>
          </cell>
          <cell r="AS4245">
            <v>42313</v>
          </cell>
          <cell r="AT4245" t="str">
            <v>IDU-55-2012 Terminado Acciones de Movilidad IDU Local  -</v>
          </cell>
          <cell r="AU4245">
            <v>0</v>
          </cell>
          <cell r="AV4245" t="str">
            <v>sc</v>
          </cell>
        </row>
        <row r="4246">
          <cell r="AP4246">
            <v>158664</v>
          </cell>
          <cell r="AQ4246">
            <v>10008657</v>
          </cell>
          <cell r="AR4246">
            <v>10</v>
          </cell>
          <cell r="AS4246">
            <v>42698</v>
          </cell>
          <cell r="AT4246" t="str">
            <v>FDLE-250-2014 Terminado Mantenimiento Periódico FDL ENGATIVA Circuito Movilidad SD -</v>
          </cell>
          <cell r="AU4246">
            <v>0</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v>0</v>
          </cell>
          <cell r="AV4248" t="str">
            <v>sc</v>
          </cell>
        </row>
        <row r="4249">
          <cell r="AP4249">
            <v>158685</v>
          </cell>
          <cell r="AQ4249">
            <v>10008550</v>
          </cell>
          <cell r="AR4249">
            <v>10</v>
          </cell>
          <cell r="AS4249">
            <v>42313</v>
          </cell>
          <cell r="AT4249" t="str">
            <v>IDU-74-2008 Terminado Rehabilitación IDU Circuito Movilidad  -</v>
          </cell>
          <cell r="AU4249">
            <v>0</v>
          </cell>
          <cell r="AV4249" t="str">
            <v>sc</v>
          </cell>
        </row>
        <row r="4250">
          <cell r="AP4250">
            <v>158687</v>
          </cell>
          <cell r="AQ4250">
            <v>10008410</v>
          </cell>
          <cell r="AR4250">
            <v>10</v>
          </cell>
          <cell r="AS4250">
            <v>42313</v>
          </cell>
          <cell r="AT4250" t="str">
            <v>IDU-74-2008 Terminado Rehabilitación IDU Circuito Movilidad  -</v>
          </cell>
          <cell r="AU4250">
            <v>0</v>
          </cell>
          <cell r="AV4250" t="str">
            <v>sc</v>
          </cell>
        </row>
        <row r="4251">
          <cell r="AP4251">
            <v>158690</v>
          </cell>
          <cell r="AQ4251">
            <v>10008233</v>
          </cell>
          <cell r="AR4251">
            <v>10</v>
          </cell>
          <cell r="AS4251">
            <v>42313</v>
          </cell>
          <cell r="AT4251" t="str">
            <v>IDU-74-2008 Terminado Rehabilitación IDU Circuito Movilidad  -</v>
          </cell>
          <cell r="AU4251">
            <v>0</v>
          </cell>
          <cell r="AV4251" t="str">
            <v>sc</v>
          </cell>
        </row>
        <row r="4252">
          <cell r="AP4252">
            <v>158691</v>
          </cell>
          <cell r="AQ4252">
            <v>10008191</v>
          </cell>
          <cell r="AR4252">
            <v>10</v>
          </cell>
          <cell r="AS4252">
            <v>42313</v>
          </cell>
          <cell r="AT4252" t="str">
            <v>IDU-74-2008 Terminado Rehabilitación IDU Circuito Movilidad  -</v>
          </cell>
          <cell r="AU4252">
            <v>0</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v>0</v>
          </cell>
          <cell r="AV4266" t="str">
            <v>sc</v>
          </cell>
        </row>
        <row r="4267">
          <cell r="AP4267">
            <v>159034</v>
          </cell>
          <cell r="AQ4267">
            <v>10007506</v>
          </cell>
          <cell r="AR4267">
            <v>10</v>
          </cell>
          <cell r="AS4267">
            <v>42361</v>
          </cell>
          <cell r="AT4267" t="str">
            <v>UMV-638-2013 Terminado Acciones de Movilidad UAERMV Local  -</v>
          </cell>
          <cell r="AU4267">
            <v>0</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v>0</v>
          </cell>
          <cell r="AV4272" t="str">
            <v>sc</v>
          </cell>
        </row>
        <row r="4273">
          <cell r="AP4273">
            <v>159140</v>
          </cell>
          <cell r="AQ4273">
            <v>10006415</v>
          </cell>
          <cell r="AR4273">
            <v>10</v>
          </cell>
          <cell r="AS4273">
            <v>42698</v>
          </cell>
          <cell r="AT4273" t="str">
            <v>FDLE-087-2013 Terminado Mantenimiento Periódico FDL ENGATIVA Circuito Movilidad SD -</v>
          </cell>
          <cell r="AU4273">
            <v>0</v>
          </cell>
          <cell r="AV4273" t="str">
            <v>sc</v>
          </cell>
        </row>
        <row r="4274">
          <cell r="AP4274">
            <v>159141</v>
          </cell>
          <cell r="AQ4274">
            <v>10006339</v>
          </cell>
          <cell r="AR4274">
            <v>10</v>
          </cell>
          <cell r="AS4274">
            <v>42698</v>
          </cell>
          <cell r="AT4274" t="str">
            <v>FDLE-087-2013 Terminado Mantenimiento Periódico FDL ENGATIVA Circuito Movilidad SD -</v>
          </cell>
          <cell r="AU4274">
            <v>0</v>
          </cell>
          <cell r="AV4274" t="str">
            <v>sc</v>
          </cell>
        </row>
        <row r="4275">
          <cell r="AP4275">
            <v>159142</v>
          </cell>
          <cell r="AQ4275">
            <v>10006150</v>
          </cell>
          <cell r="AR4275">
            <v>10</v>
          </cell>
          <cell r="AS4275">
            <v>42698</v>
          </cell>
          <cell r="AT4275" t="str">
            <v>FDLE-087-2013 Terminado Mantenimiento Periódico FDL ENGATIVA Circuito Movilidad SD -</v>
          </cell>
          <cell r="AU4275">
            <v>0</v>
          </cell>
          <cell r="AV4275" t="str">
            <v>sc</v>
          </cell>
        </row>
        <row r="4276">
          <cell r="AP4276">
            <v>159182</v>
          </cell>
          <cell r="AQ4276">
            <v>10006171</v>
          </cell>
          <cell r="AR4276">
            <v>10</v>
          </cell>
          <cell r="AS4276">
            <v>42361</v>
          </cell>
          <cell r="AT4276" t="str">
            <v>UMV-638-2013 Terminado Acciones de Movilidad UAERMV Local  -</v>
          </cell>
          <cell r="AU4276">
            <v>0</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v>0</v>
          </cell>
          <cell r="AV4281" t="str">
            <v>sc</v>
          </cell>
        </row>
        <row r="4282">
          <cell r="AP4282">
            <v>159193</v>
          </cell>
          <cell r="AQ4282">
            <v>10006188</v>
          </cell>
          <cell r="AR4282">
            <v>10</v>
          </cell>
          <cell r="AS4282">
            <v>42361</v>
          </cell>
          <cell r="AT4282" t="str">
            <v>UMV-638-2013 Terminado Acciones de Movilidad UAERMV Local  -</v>
          </cell>
          <cell r="AU4282">
            <v>0</v>
          </cell>
          <cell r="AV4282" t="str">
            <v>sc</v>
          </cell>
        </row>
        <row r="4283">
          <cell r="AP4283">
            <v>159194</v>
          </cell>
          <cell r="AQ4283">
            <v>10006116</v>
          </cell>
          <cell r="AR4283">
            <v>10</v>
          </cell>
          <cell r="AS4283">
            <v>42361</v>
          </cell>
          <cell r="AT4283" t="str">
            <v>UMV-638-2013 Terminado Acciones de Movilidad UAERMV Local  -</v>
          </cell>
          <cell r="AU4283">
            <v>0</v>
          </cell>
          <cell r="AV4283" t="str">
            <v>sc</v>
          </cell>
        </row>
        <row r="4284">
          <cell r="AP4284">
            <v>159196</v>
          </cell>
          <cell r="AQ4284">
            <v>10005931</v>
          </cell>
          <cell r="AR4284">
            <v>10</v>
          </cell>
          <cell r="AS4284">
            <v>42361</v>
          </cell>
          <cell r="AT4284" t="str">
            <v>UMV-638-2013 Terminado Acciones de Movilidad UAERMV Intermedia  -</v>
          </cell>
          <cell r="AU4284">
            <v>0</v>
          </cell>
          <cell r="AV4284" t="str">
            <v>sc</v>
          </cell>
        </row>
        <row r="4285">
          <cell r="AP4285">
            <v>159197</v>
          </cell>
          <cell r="AQ4285">
            <v>10005775</v>
          </cell>
          <cell r="AR4285">
            <v>10</v>
          </cell>
          <cell r="AS4285">
            <v>42361</v>
          </cell>
          <cell r="AT4285" t="str">
            <v>UMV-638-2013 Terminado Acciones de Movilidad UAERMV Intermedia  -</v>
          </cell>
          <cell r="AU4285">
            <v>0</v>
          </cell>
          <cell r="AV4285" t="str">
            <v>sc</v>
          </cell>
        </row>
        <row r="4286">
          <cell r="AP4286">
            <v>159306</v>
          </cell>
          <cell r="AQ4286">
            <v>10007237</v>
          </cell>
          <cell r="AR4286">
            <v>10</v>
          </cell>
          <cell r="AS4286">
            <v>42361</v>
          </cell>
          <cell r="AT4286" t="str">
            <v>UMV-638-2013 Terminado Acciones de Movilidad UAERMV Local  -</v>
          </cell>
          <cell r="AU4286">
            <v>0</v>
          </cell>
          <cell r="AV4286" t="str">
            <v>sc</v>
          </cell>
        </row>
        <row r="4287">
          <cell r="AP4287">
            <v>159307</v>
          </cell>
          <cell r="AQ4287">
            <v>10007185</v>
          </cell>
          <cell r="AR4287">
            <v>10</v>
          </cell>
          <cell r="AS4287">
            <v>42361</v>
          </cell>
          <cell r="AT4287" t="str">
            <v>UMV-638-2013 Terminado Acciones de Movilidad UAERMV Local  -</v>
          </cell>
          <cell r="AU4287">
            <v>0</v>
          </cell>
          <cell r="AV4287" t="str">
            <v>sc</v>
          </cell>
        </row>
        <row r="4288">
          <cell r="AP4288">
            <v>159439</v>
          </cell>
          <cell r="AQ4288">
            <v>10008800</v>
          </cell>
          <cell r="AR4288">
            <v>10</v>
          </cell>
          <cell r="AS4288">
            <v>42698</v>
          </cell>
          <cell r="AT4288" t="str">
            <v>FDLE-250-2014 Terminado Construcción FDL ENGATIVA Circuito Movilidad SD -</v>
          </cell>
          <cell r="AU4288">
            <v>0</v>
          </cell>
          <cell r="AV4288" t="str">
            <v>sc</v>
          </cell>
        </row>
        <row r="4289">
          <cell r="AP4289">
            <v>159440</v>
          </cell>
          <cell r="AQ4289">
            <v>10008769</v>
          </cell>
          <cell r="AR4289">
            <v>10</v>
          </cell>
          <cell r="AS4289">
            <v>42698</v>
          </cell>
          <cell r="AT4289" t="str">
            <v>FDLE-250-2014 Terminado Construcción FDL ENGATIVA Circuito Movilidad SD -</v>
          </cell>
          <cell r="AU4289">
            <v>0</v>
          </cell>
          <cell r="AV4289" t="str">
            <v>sc</v>
          </cell>
        </row>
        <row r="4290">
          <cell r="AP4290">
            <v>159441</v>
          </cell>
          <cell r="AQ4290">
            <v>10008719</v>
          </cell>
          <cell r="AR4290">
            <v>10</v>
          </cell>
          <cell r="AS4290">
            <v>42698</v>
          </cell>
          <cell r="AT4290" t="str">
            <v>FDLE-250-2014 Terminado Construcción FDL ENGATIVA Circuito Movilidad SD -</v>
          </cell>
          <cell r="AU4290">
            <v>0</v>
          </cell>
          <cell r="AV4290" t="str">
            <v>sc</v>
          </cell>
        </row>
        <row r="4291">
          <cell r="AP4291">
            <v>159442</v>
          </cell>
          <cell r="AQ4291">
            <v>10008682</v>
          </cell>
          <cell r="AR4291">
            <v>10</v>
          </cell>
          <cell r="AS4291">
            <v>42698</v>
          </cell>
          <cell r="AT4291" t="str">
            <v>FDLE-250-2014 Terminado Construcción FDL ENGATIVA Circuito Movilidad SD -</v>
          </cell>
          <cell r="AU4291">
            <v>0</v>
          </cell>
          <cell r="AV4291" t="str">
            <v>sc</v>
          </cell>
        </row>
        <row r="4292">
          <cell r="AP4292">
            <v>159443</v>
          </cell>
          <cell r="AQ4292">
            <v>10008648</v>
          </cell>
          <cell r="AR4292">
            <v>10</v>
          </cell>
          <cell r="AS4292">
            <v>42698</v>
          </cell>
          <cell r="AT4292" t="str">
            <v>FDLE-250-2014 Terminado Construcción FDL ENGATIVA Circuito Movilidad SD -</v>
          </cell>
          <cell r="AU4292">
            <v>0</v>
          </cell>
          <cell r="AV4292" t="str">
            <v>sc</v>
          </cell>
        </row>
        <row r="4293">
          <cell r="AP4293">
            <v>159474</v>
          </cell>
          <cell r="AQ4293">
            <v>10008716</v>
          </cell>
          <cell r="AR4293">
            <v>10</v>
          </cell>
          <cell r="AS4293">
            <v>42034</v>
          </cell>
          <cell r="AT4293" t="str">
            <v>CONV-1292-2012 Terminado Mantenimiento Periódico UAERMV Circuito Movilidad  -</v>
          </cell>
          <cell r="AU4293">
            <v>0</v>
          </cell>
          <cell r="AV4293" t="str">
            <v>sc</v>
          </cell>
        </row>
        <row r="4294">
          <cell r="AP4294">
            <v>159475</v>
          </cell>
          <cell r="AQ4294">
            <v>10008683</v>
          </cell>
          <cell r="AR4294">
            <v>10</v>
          </cell>
          <cell r="AS4294">
            <v>41464</v>
          </cell>
          <cell r="AT4294" t="str">
            <v>SD Terminado Mantenimiento Periódico UAERMV Circuito Movilidad  -</v>
          </cell>
          <cell r="AU4294">
            <v>0</v>
          </cell>
          <cell r="AV4294" t="str">
            <v>sc</v>
          </cell>
        </row>
        <row r="4295">
          <cell r="AP4295">
            <v>159525</v>
          </cell>
          <cell r="AQ4295">
            <v>10007966</v>
          </cell>
          <cell r="AR4295">
            <v>10</v>
          </cell>
          <cell r="AS4295">
            <v>41519</v>
          </cell>
          <cell r="AT4295" t="str">
            <v>SD Terminado Mantenimiento Periódico UAERMV Circuito Movilidad  -</v>
          </cell>
          <cell r="AU4295">
            <v>0</v>
          </cell>
          <cell r="AV4295" t="str">
            <v>sc</v>
          </cell>
        </row>
        <row r="4296">
          <cell r="AP4296">
            <v>159528</v>
          </cell>
          <cell r="AQ4296">
            <v>10007927</v>
          </cell>
          <cell r="AR4296">
            <v>10</v>
          </cell>
          <cell r="AS4296">
            <v>40864</v>
          </cell>
          <cell r="AT4296" t="str">
            <v>SD Terminado Mantenimiento Periódico UAERMV Circuito Movilidad  -</v>
          </cell>
          <cell r="AU4296">
            <v>0</v>
          </cell>
          <cell r="AV4296" t="str">
            <v>sc</v>
          </cell>
        </row>
        <row r="4297">
          <cell r="AP4297">
            <v>159530</v>
          </cell>
          <cell r="AQ4297">
            <v>10007882</v>
          </cell>
          <cell r="AR4297">
            <v>10</v>
          </cell>
          <cell r="AS4297">
            <v>42361</v>
          </cell>
          <cell r="AT4297" t="str">
            <v>UMV-638-2013 Terminado Acciones de Movilidad UAERMV Circuito Movilidad  -</v>
          </cell>
          <cell r="AU4297">
            <v>0</v>
          </cell>
          <cell r="AV4297" t="str">
            <v>sc</v>
          </cell>
        </row>
        <row r="4298">
          <cell r="AP4298">
            <v>159561</v>
          </cell>
          <cell r="AQ4298">
            <v>10007560</v>
          </cell>
          <cell r="AR4298">
            <v>10</v>
          </cell>
          <cell r="AS4298">
            <v>42361</v>
          </cell>
          <cell r="AT4298" t="str">
            <v>UMV-638-2013 Terminado Acciones de Movilidad UAERMV Circuito Movilidad  -</v>
          </cell>
          <cell r="AU4298">
            <v>0</v>
          </cell>
          <cell r="AV4298" t="str">
            <v>sc</v>
          </cell>
        </row>
        <row r="4299">
          <cell r="AP4299">
            <v>159562</v>
          </cell>
          <cell r="AQ4299">
            <v>10007535</v>
          </cell>
          <cell r="AR4299">
            <v>10</v>
          </cell>
          <cell r="AS4299">
            <v>42361</v>
          </cell>
          <cell r="AT4299" t="str">
            <v>UMV-638-2013 Terminado Acciones de Movilidad UAERMV Circuito Movilidad  -</v>
          </cell>
          <cell r="AU4299">
            <v>0</v>
          </cell>
          <cell r="AV4299" t="str">
            <v>sc</v>
          </cell>
        </row>
        <row r="4300">
          <cell r="AP4300">
            <v>159703</v>
          </cell>
          <cell r="AQ4300">
            <v>10008011</v>
          </cell>
          <cell r="AR4300">
            <v>10</v>
          </cell>
          <cell r="AS4300">
            <v>42361</v>
          </cell>
          <cell r="AT4300" t="str">
            <v>UMV-638-2013 Terminado Acciones de Movilidad UAERMV Circuito Movilidad  -</v>
          </cell>
          <cell r="AU4300">
            <v>0</v>
          </cell>
          <cell r="AV4300" t="str">
            <v>sc</v>
          </cell>
        </row>
        <row r="4301">
          <cell r="AP4301">
            <v>159724</v>
          </cell>
          <cell r="AQ4301">
            <v>10007017</v>
          </cell>
          <cell r="AR4301">
            <v>10</v>
          </cell>
          <cell r="AS4301">
            <v>42695</v>
          </cell>
          <cell r="AT4301" t="str">
            <v>FDLE-019-2015 Terminado Construcción FDL ENGATIVA Circuito Movilidad SD -</v>
          </cell>
          <cell r="AU4301">
            <v>0</v>
          </cell>
          <cell r="AV4301" t="str">
            <v>sc</v>
          </cell>
        </row>
        <row r="4302">
          <cell r="AP4302">
            <v>159725</v>
          </cell>
          <cell r="AQ4302">
            <v>10009957</v>
          </cell>
          <cell r="AR4302">
            <v>10</v>
          </cell>
          <cell r="AS4302">
            <v>42361</v>
          </cell>
          <cell r="AT4302" t="str">
            <v>UMV-638-2013 Terminado Acciones de Movilidad UAERMV Circuito Movilidad  -</v>
          </cell>
          <cell r="AU4302">
            <v>0</v>
          </cell>
          <cell r="AV4302" t="str">
            <v>sc</v>
          </cell>
        </row>
        <row r="4303">
          <cell r="AP4303">
            <v>159784</v>
          </cell>
          <cell r="AQ4303">
            <v>10007317</v>
          </cell>
          <cell r="AR4303">
            <v>10</v>
          </cell>
          <cell r="AS4303">
            <v>41149</v>
          </cell>
          <cell r="AT4303" t="str">
            <v>SD Terminado Mantenimiento Periódico UAERMV Circuito Movilidad  -</v>
          </cell>
          <cell r="AU4303">
            <v>0</v>
          </cell>
          <cell r="AV4303" t="str">
            <v>sc</v>
          </cell>
        </row>
        <row r="4304">
          <cell r="AP4304">
            <v>159785</v>
          </cell>
          <cell r="AQ4304">
            <v>10007248</v>
          </cell>
          <cell r="AR4304">
            <v>10</v>
          </cell>
          <cell r="AS4304">
            <v>41149</v>
          </cell>
          <cell r="AT4304" t="str">
            <v>SD Terminado Mantenimiento Periódico UAERMV Circuito Movilidad  -</v>
          </cell>
          <cell r="AU4304">
            <v>0</v>
          </cell>
          <cell r="AV4304" t="str">
            <v>sc</v>
          </cell>
        </row>
        <row r="4305">
          <cell r="AP4305">
            <v>159788</v>
          </cell>
          <cell r="AQ4305">
            <v>10007104</v>
          </cell>
          <cell r="AR4305">
            <v>10</v>
          </cell>
          <cell r="AS4305">
            <v>41579</v>
          </cell>
          <cell r="AT4305" t="str">
            <v>SD Terminado Mantenimiento Periódico UAERMV Circuito Movilidad  -</v>
          </cell>
          <cell r="AU4305">
            <v>0</v>
          </cell>
          <cell r="AV4305" t="str">
            <v>sc</v>
          </cell>
        </row>
        <row r="4306">
          <cell r="AP4306">
            <v>159792</v>
          </cell>
          <cell r="AQ4306">
            <v>10006946</v>
          </cell>
          <cell r="AR4306">
            <v>10</v>
          </cell>
          <cell r="AS4306">
            <v>42361</v>
          </cell>
          <cell r="AT4306" t="str">
            <v>UMV-638-2013 Terminado Acciones de Movilidad UAERMV Circuito Movilidad  -</v>
          </cell>
          <cell r="AU4306">
            <v>0</v>
          </cell>
          <cell r="AV4306" t="str">
            <v>sc</v>
          </cell>
        </row>
        <row r="4307">
          <cell r="AP4307">
            <v>159885</v>
          </cell>
          <cell r="AQ4307">
            <v>10006907</v>
          </cell>
          <cell r="AR4307">
            <v>10</v>
          </cell>
          <cell r="AS4307">
            <v>42361</v>
          </cell>
          <cell r="AT4307" t="str">
            <v>UMV-638-2013 Terminado Acciones de Movilidad UAERMV Circuito Movilidad  -</v>
          </cell>
          <cell r="AU4307">
            <v>0</v>
          </cell>
          <cell r="AV4307" t="str">
            <v>sc</v>
          </cell>
        </row>
        <row r="4308">
          <cell r="AP4308">
            <v>159887</v>
          </cell>
          <cell r="AQ4308">
            <v>10006859</v>
          </cell>
          <cell r="AR4308">
            <v>10</v>
          </cell>
          <cell r="AS4308">
            <v>42361</v>
          </cell>
          <cell r="AT4308" t="str">
            <v>UMV-638-2013 Terminado Acciones de Movilidad UAERMV Circuito Movilidad  -</v>
          </cell>
          <cell r="AU4308">
            <v>0</v>
          </cell>
          <cell r="AV4308" t="str">
            <v>sc</v>
          </cell>
        </row>
        <row r="4309">
          <cell r="AP4309">
            <v>159889</v>
          </cell>
          <cell r="AQ4309">
            <v>10006813</v>
          </cell>
          <cell r="AR4309">
            <v>10</v>
          </cell>
          <cell r="AS4309">
            <v>42361</v>
          </cell>
          <cell r="AT4309" t="str">
            <v>UMV-638-2013 Terminado Acciones de Movilidad UAERMV Circuito Movilidad  -</v>
          </cell>
          <cell r="AU4309">
            <v>0</v>
          </cell>
          <cell r="AV4309" t="str">
            <v>sc</v>
          </cell>
        </row>
        <row r="4310">
          <cell r="AP4310">
            <v>159892</v>
          </cell>
          <cell r="AQ4310">
            <v>10006696</v>
          </cell>
          <cell r="AR4310">
            <v>10</v>
          </cell>
          <cell r="AS4310">
            <v>42723</v>
          </cell>
          <cell r="AT4310" t="str">
            <v>SD Terminado Mantenimiento Periódico UAERMV Circuito Movilidad SD -</v>
          </cell>
          <cell r="AU4310">
            <v>0</v>
          </cell>
          <cell r="AV4310" t="str">
            <v>sc</v>
          </cell>
        </row>
        <row r="4311">
          <cell r="AP4311">
            <v>159898</v>
          </cell>
          <cell r="AQ4311">
            <v>10006429</v>
          </cell>
          <cell r="AR4311">
            <v>10</v>
          </cell>
          <cell r="AS4311">
            <v>42361</v>
          </cell>
          <cell r="AT4311" t="str">
            <v>UMV-638-2013 Terminado Acciones de Movilidad UAERMV Circuito Movilidad  -</v>
          </cell>
          <cell r="AU4311">
            <v>0</v>
          </cell>
          <cell r="AV4311" t="str">
            <v>sc</v>
          </cell>
        </row>
        <row r="4312">
          <cell r="AP4312">
            <v>159899</v>
          </cell>
          <cell r="AQ4312">
            <v>10006388</v>
          </cell>
          <cell r="AR4312">
            <v>10</v>
          </cell>
          <cell r="AS4312">
            <v>42361</v>
          </cell>
          <cell r="AT4312" t="str">
            <v>UMV-638-2013 Terminado Acciones de Movilidad UAERMV Circuito Movilidad  -</v>
          </cell>
          <cell r="AU4312">
            <v>0</v>
          </cell>
          <cell r="AV4312" t="str">
            <v>sc</v>
          </cell>
        </row>
        <row r="4313">
          <cell r="AP4313">
            <v>159917</v>
          </cell>
          <cell r="AQ4313">
            <v>10006841</v>
          </cell>
          <cell r="AR4313">
            <v>10</v>
          </cell>
          <cell r="AS4313">
            <v>42361</v>
          </cell>
          <cell r="AT4313" t="str">
            <v>UMV-638-2013 Terminado Acciones de Movilidad UAERMV Circuito Movilidad  -</v>
          </cell>
          <cell r="AU4313">
            <v>0</v>
          </cell>
          <cell r="AV4313" t="str">
            <v>sc</v>
          </cell>
        </row>
        <row r="4314">
          <cell r="AP4314">
            <v>159925</v>
          </cell>
          <cell r="AQ4314">
            <v>10006393</v>
          </cell>
          <cell r="AR4314">
            <v>10</v>
          </cell>
          <cell r="AS4314">
            <v>42361</v>
          </cell>
          <cell r="AT4314" t="str">
            <v>UMV-638-2013 Terminado Acciones de Movilidad UAERMV Circuito Movilidad  -</v>
          </cell>
          <cell r="AU4314">
            <v>0</v>
          </cell>
          <cell r="AV4314" t="str">
            <v>sc</v>
          </cell>
        </row>
        <row r="4315">
          <cell r="AP4315">
            <v>159989</v>
          </cell>
          <cell r="AQ4315">
            <v>10005776</v>
          </cell>
          <cell r="AR4315">
            <v>10</v>
          </cell>
          <cell r="AS4315">
            <v>41029</v>
          </cell>
          <cell r="AT4315" t="str">
            <v>CONV-137-2009 Terminado Mantenimiento Periódico UAERMV Local  -</v>
          </cell>
          <cell r="AU4315">
            <v>0</v>
          </cell>
          <cell r="AV4315" t="str">
            <v>sc</v>
          </cell>
        </row>
        <row r="4316">
          <cell r="AP4316">
            <v>160081</v>
          </cell>
          <cell r="AQ4316">
            <v>10007249</v>
          </cell>
          <cell r="AR4316">
            <v>10</v>
          </cell>
          <cell r="AS4316">
            <v>41481</v>
          </cell>
          <cell r="AT4316" t="str">
            <v>SD Terminado Mantenimiento Periódico UAERMV Local  -</v>
          </cell>
          <cell r="AU4316">
            <v>0</v>
          </cell>
          <cell r="AV4316" t="str">
            <v>sc</v>
          </cell>
        </row>
        <row r="4317">
          <cell r="AP4317">
            <v>160182</v>
          </cell>
          <cell r="AQ4317">
            <v>10005923</v>
          </cell>
          <cell r="AR4317">
            <v>10</v>
          </cell>
          <cell r="AS4317">
            <v>41411</v>
          </cell>
          <cell r="AT4317" t="str">
            <v>SD Terminado Mantenimiento Periódico UAERMV Circuito Movilidad  -</v>
          </cell>
          <cell r="AU4317">
            <v>0</v>
          </cell>
          <cell r="AV4317" t="str">
            <v>sc</v>
          </cell>
        </row>
        <row r="4318">
          <cell r="AP4318">
            <v>160301</v>
          </cell>
          <cell r="AQ4318">
            <v>10007360</v>
          </cell>
          <cell r="AR4318">
            <v>10</v>
          </cell>
          <cell r="AS4318">
            <v>42723</v>
          </cell>
          <cell r="AT4318" t="str">
            <v>SD Terminado Mantenimiento Rutinario UAERMV Local SD -</v>
          </cell>
          <cell r="AU4318">
            <v>0</v>
          </cell>
          <cell r="AV4318" t="str">
            <v>sc</v>
          </cell>
        </row>
        <row r="4319">
          <cell r="AP4319">
            <v>160318</v>
          </cell>
          <cell r="AQ4319">
            <v>10007131</v>
          </cell>
          <cell r="AR4319">
            <v>10</v>
          </cell>
          <cell r="AS4319">
            <v>41298</v>
          </cell>
          <cell r="AT4319" t="str">
            <v>SD Terminado Mantenimiento Periódico UAERMV Circuito Movilidad  -</v>
          </cell>
          <cell r="AU4319">
            <v>0</v>
          </cell>
          <cell r="AV4319" t="str">
            <v>sc</v>
          </cell>
        </row>
        <row r="4320">
          <cell r="AP4320">
            <v>160377</v>
          </cell>
          <cell r="AQ4320">
            <v>10006956</v>
          </cell>
          <cell r="AR4320">
            <v>10</v>
          </cell>
          <cell r="AS4320">
            <v>42723</v>
          </cell>
          <cell r="AT4320" t="str">
            <v>SD Terminado Mantenimiento Rutinario UAERMV Circuito Movilidad SD -</v>
          </cell>
          <cell r="AU4320">
            <v>0</v>
          </cell>
          <cell r="AV4320" t="str">
            <v>sc</v>
          </cell>
        </row>
        <row r="4321">
          <cell r="AP4321">
            <v>160378</v>
          </cell>
          <cell r="AQ4321">
            <v>10006873</v>
          </cell>
          <cell r="AR4321">
            <v>10</v>
          </cell>
          <cell r="AS4321">
            <v>42698</v>
          </cell>
          <cell r="AT4321" t="str">
            <v>FDLE-087-2013 Terminado Mantenimiento Periódico FDL ENGATIVA Circuito Movilidad SD -</v>
          </cell>
          <cell r="AU4321">
            <v>0</v>
          </cell>
          <cell r="AV4321" t="str">
            <v>sc</v>
          </cell>
        </row>
        <row r="4322">
          <cell r="AP4322">
            <v>160470</v>
          </cell>
          <cell r="AQ4322">
            <v>10006115</v>
          </cell>
          <cell r="AR4322">
            <v>10</v>
          </cell>
          <cell r="AS4322">
            <v>42698</v>
          </cell>
          <cell r="AT4322" t="str">
            <v>FDLE-087-2013 Terminado Mantenimiento Periódico FDL ENGATIVA Circuito Movilidad SD -</v>
          </cell>
          <cell r="AU4322">
            <v>0</v>
          </cell>
          <cell r="AV4322" t="str">
            <v>sc</v>
          </cell>
        </row>
        <row r="4323">
          <cell r="AP4323">
            <v>160486</v>
          </cell>
          <cell r="AQ4323">
            <v>10005971</v>
          </cell>
          <cell r="AR4323">
            <v>10</v>
          </cell>
          <cell r="AS4323">
            <v>42698</v>
          </cell>
          <cell r="AT4323" t="str">
            <v>FDLE-087-2013 Terminado Mantenimiento Periódico FDL ENGATIVA Circuito Movilidad SD -</v>
          </cell>
          <cell r="AU4323">
            <v>0</v>
          </cell>
          <cell r="AV4323" t="str">
            <v>sc</v>
          </cell>
        </row>
        <row r="4324">
          <cell r="AP4324">
            <v>160487</v>
          </cell>
          <cell r="AQ4324">
            <v>10005853</v>
          </cell>
          <cell r="AR4324">
            <v>10</v>
          </cell>
          <cell r="AS4324">
            <v>42698</v>
          </cell>
          <cell r="AT4324" t="str">
            <v>FDLE-087-2013 Terminado Mantenimiento Periódico FDL ENGATIVA Circuito Movilidad SD -</v>
          </cell>
          <cell r="AU4324">
            <v>0</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v>0</v>
          </cell>
          <cell r="AV4330" t="str">
            <v>sc</v>
          </cell>
        </row>
        <row r="4331">
          <cell r="AP4331">
            <v>160624</v>
          </cell>
          <cell r="AQ4331">
            <v>10003250</v>
          </cell>
          <cell r="AR4331">
            <v>10</v>
          </cell>
          <cell r="AS4331">
            <v>42361</v>
          </cell>
          <cell r="AT4331" t="str">
            <v>UMV-638-2013 Terminado Acciones de Movilidad UAERMV Circuito Movilidad  -</v>
          </cell>
          <cell r="AU4331">
            <v>0</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v>0</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v>0</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v>0</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v>0</v>
          </cell>
          <cell r="AV4340" t="str">
            <v>sc</v>
          </cell>
        </row>
        <row r="4341">
          <cell r="AP4341">
            <v>160729</v>
          </cell>
          <cell r="AQ4341">
            <v>10002455</v>
          </cell>
          <cell r="AR4341">
            <v>10</v>
          </cell>
          <cell r="AS4341">
            <v>42361</v>
          </cell>
          <cell r="AT4341" t="str">
            <v>UMV-638-2013 Terminado Acciones de Movilidad UAERMV Circuito Movilidad  -</v>
          </cell>
          <cell r="AU4341">
            <v>0</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v>0</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v>0</v>
          </cell>
          <cell r="AV4345" t="str">
            <v>sc</v>
          </cell>
        </row>
        <row r="4346">
          <cell r="AP4346">
            <v>160913</v>
          </cell>
          <cell r="AQ4346">
            <v>10005276</v>
          </cell>
          <cell r="AR4346">
            <v>10</v>
          </cell>
          <cell r="AS4346">
            <v>42361</v>
          </cell>
          <cell r="AT4346" t="str">
            <v>UMV-638-2013 Terminado Acciones de Movilidad UAERMV Circuito Movilidad  -</v>
          </cell>
          <cell r="AU4346">
            <v>0</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v>0</v>
          </cell>
          <cell r="AV4348" t="str">
            <v>sc</v>
          </cell>
        </row>
        <row r="4349">
          <cell r="AP4349">
            <v>161139</v>
          </cell>
          <cell r="AQ4349">
            <v>10002313</v>
          </cell>
          <cell r="AR4349">
            <v>10</v>
          </cell>
          <cell r="AS4349">
            <v>42361</v>
          </cell>
          <cell r="AT4349" t="str">
            <v>UMV-638-2013 Terminado Acciones de Movilidad UAERMV Circuito Movilidad  -</v>
          </cell>
          <cell r="AU4349">
            <v>0</v>
          </cell>
          <cell r="AV4349" t="str">
            <v>sc</v>
          </cell>
        </row>
        <row r="4350">
          <cell r="AP4350">
            <v>161140</v>
          </cell>
          <cell r="AQ4350">
            <v>10002217</v>
          </cell>
          <cell r="AR4350">
            <v>10</v>
          </cell>
          <cell r="AS4350">
            <v>42361</v>
          </cell>
          <cell r="AT4350" t="str">
            <v>UMV-638-2013 Terminado Acciones de Movilidad UAERMV Circuito Movilidad  -</v>
          </cell>
          <cell r="AU4350">
            <v>0</v>
          </cell>
          <cell r="AV4350" t="str">
            <v>sc</v>
          </cell>
        </row>
        <row r="4351">
          <cell r="AP4351">
            <v>161304</v>
          </cell>
          <cell r="AQ4351">
            <v>10003594</v>
          </cell>
          <cell r="AR4351">
            <v>10</v>
          </cell>
          <cell r="AS4351">
            <v>42698</v>
          </cell>
          <cell r="AT4351" t="str">
            <v>FDLE-250-2014 Terminado Rehabilitación FDL ENGATIVA Circuito Movilidad SD -</v>
          </cell>
          <cell r="AU4351">
            <v>0</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v>0</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v>0</v>
          </cell>
          <cell r="AV4353" t="str">
            <v>sc</v>
          </cell>
        </row>
        <row r="4354">
          <cell r="AP4354">
            <v>161355</v>
          </cell>
          <cell r="AQ4354">
            <v>10001736</v>
          </cell>
          <cell r="AR4354">
            <v>10</v>
          </cell>
          <cell r="AS4354">
            <v>42313</v>
          </cell>
          <cell r="AT4354" t="str">
            <v>IDU-2128-2013 Terminado Acciones de Movilidad IDU Circuito Movilidad  -</v>
          </cell>
          <cell r="AU4354">
            <v>0</v>
          </cell>
          <cell r="AV4354" t="str">
            <v>sc</v>
          </cell>
        </row>
        <row r="4355">
          <cell r="AP4355">
            <v>161362</v>
          </cell>
          <cell r="AQ4355">
            <v>10001178</v>
          </cell>
          <cell r="AR4355">
            <v>10</v>
          </cell>
          <cell r="AS4355">
            <v>42313</v>
          </cell>
          <cell r="AT4355" t="str">
            <v>IDU-2128-2013 Terminado Acciones de Movilidad IDU Circuito Movilidad  -</v>
          </cell>
          <cell r="AU4355">
            <v>0</v>
          </cell>
          <cell r="AV4355" t="str">
            <v>sc</v>
          </cell>
        </row>
        <row r="4356">
          <cell r="AP4356">
            <v>161419</v>
          </cell>
          <cell r="AQ4356">
            <v>10004032</v>
          </cell>
          <cell r="AR4356">
            <v>10</v>
          </cell>
          <cell r="AS4356">
            <v>42698</v>
          </cell>
          <cell r="AT4356" t="str">
            <v>FDLE-250-2014 Terminado Mantenimiento Periódico FDL ENGATIVA Circuito Movilidad SD -</v>
          </cell>
          <cell r="AU4356">
            <v>0</v>
          </cell>
          <cell r="AV4356" t="str">
            <v>sc</v>
          </cell>
        </row>
        <row r="4357">
          <cell r="AP4357">
            <v>161450</v>
          </cell>
          <cell r="AQ4357">
            <v>10003959</v>
          </cell>
          <cell r="AR4357">
            <v>10</v>
          </cell>
          <cell r="AS4357">
            <v>42698</v>
          </cell>
          <cell r="AT4357" t="str">
            <v>FDLE-250-2014 Terminado Rehabilitación FDL ENGATIVA Circuito Movilidad SD -</v>
          </cell>
          <cell r="AU4357">
            <v>0</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v>0</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v>0</v>
          </cell>
          <cell r="AV4359" t="str">
            <v>sc</v>
          </cell>
        </row>
        <row r="4360">
          <cell r="AP4360">
            <v>161595</v>
          </cell>
          <cell r="AQ4360">
            <v>10001467</v>
          </cell>
          <cell r="AR4360">
            <v>10</v>
          </cell>
          <cell r="AS4360">
            <v>41519</v>
          </cell>
          <cell r="AT4360" t="str">
            <v>SD Terminado Mantenimiento Periódico UAERMV Arterial  -</v>
          </cell>
          <cell r="AU4360">
            <v>0</v>
          </cell>
          <cell r="AV4360" t="str">
            <v>sc</v>
          </cell>
        </row>
        <row r="4361">
          <cell r="AP4361">
            <v>161677</v>
          </cell>
          <cell r="AQ4361">
            <v>10006098</v>
          </cell>
          <cell r="AR4361">
            <v>10</v>
          </cell>
          <cell r="AS4361">
            <v>42515</v>
          </cell>
          <cell r="AT4361" t="str">
            <v>IDU-2128-2013 Terminado Conservacion IDU Circuito Movilidad SD -</v>
          </cell>
          <cell r="AU4361">
            <v>0</v>
          </cell>
          <cell r="AV4361" t="str">
            <v>sc</v>
          </cell>
        </row>
        <row r="4362">
          <cell r="AP4362">
            <v>161678</v>
          </cell>
          <cell r="AQ4362">
            <v>10006098</v>
          </cell>
          <cell r="AR4362">
            <v>10</v>
          </cell>
          <cell r="AS4362">
            <v>42515</v>
          </cell>
          <cell r="AT4362" t="str">
            <v>IDU-2128-2013 Terminado Conservacion IDU Circuito Movilidad SD -</v>
          </cell>
          <cell r="AU4362">
            <v>0</v>
          </cell>
          <cell r="AV4362" t="str">
            <v>sc</v>
          </cell>
        </row>
        <row r="4363">
          <cell r="AP4363">
            <v>161679</v>
          </cell>
          <cell r="AQ4363">
            <v>10006009</v>
          </cell>
          <cell r="AR4363">
            <v>10</v>
          </cell>
          <cell r="AS4363">
            <v>42515</v>
          </cell>
          <cell r="AT4363" t="str">
            <v>IDU-2128-2013 Terminado Conservacion IDU Circuito Movilidad SD -</v>
          </cell>
          <cell r="AU4363">
            <v>0</v>
          </cell>
          <cell r="AV4363" t="str">
            <v>sc</v>
          </cell>
        </row>
        <row r="4364">
          <cell r="AP4364">
            <v>161680</v>
          </cell>
          <cell r="AQ4364">
            <v>10006009</v>
          </cell>
          <cell r="AR4364">
            <v>10</v>
          </cell>
          <cell r="AS4364">
            <v>42515</v>
          </cell>
          <cell r="AT4364" t="str">
            <v>IDU-2128-2013 Terminado Conservacion IDU Circuito Movilidad SD -</v>
          </cell>
          <cell r="AU4364">
            <v>0</v>
          </cell>
          <cell r="AV4364" t="str">
            <v>sc</v>
          </cell>
        </row>
        <row r="4365">
          <cell r="AP4365">
            <v>161681</v>
          </cell>
          <cell r="AQ4365">
            <v>10005962</v>
          </cell>
          <cell r="AR4365">
            <v>10</v>
          </cell>
          <cell r="AS4365">
            <v>42515</v>
          </cell>
          <cell r="AT4365" t="str">
            <v>IDU-2128-2013 Terminado Conservacion IDU Circuito Movilidad SD -</v>
          </cell>
          <cell r="AU4365">
            <v>0</v>
          </cell>
          <cell r="AV4365" t="str">
            <v>sc</v>
          </cell>
        </row>
        <row r="4366">
          <cell r="AP4366">
            <v>161682</v>
          </cell>
          <cell r="AQ4366">
            <v>10005962</v>
          </cell>
          <cell r="AR4366">
            <v>10</v>
          </cell>
          <cell r="AS4366">
            <v>42515</v>
          </cell>
          <cell r="AT4366" t="str">
            <v>IDU-2128-2013 Terminado Conservacion IDU Circuito Movilidad SD -</v>
          </cell>
          <cell r="AU4366">
            <v>0</v>
          </cell>
          <cell r="AV4366" t="str">
            <v>sc</v>
          </cell>
        </row>
        <row r="4367">
          <cell r="AP4367">
            <v>161683</v>
          </cell>
          <cell r="AQ4367">
            <v>10005906</v>
          </cell>
          <cell r="AR4367">
            <v>10</v>
          </cell>
          <cell r="AS4367">
            <v>42515</v>
          </cell>
          <cell r="AT4367" t="str">
            <v>IDU-2128-2013 Terminado Conservacion IDU Circuito Movilidad SD -</v>
          </cell>
          <cell r="AU4367">
            <v>0</v>
          </cell>
          <cell r="AV4367" t="str">
            <v>sc</v>
          </cell>
        </row>
        <row r="4368">
          <cell r="AP4368">
            <v>161684</v>
          </cell>
          <cell r="AQ4368">
            <v>10005906</v>
          </cell>
          <cell r="AR4368">
            <v>10</v>
          </cell>
          <cell r="AS4368">
            <v>42515</v>
          </cell>
          <cell r="AT4368" t="str">
            <v>IDU-2128-2013 Terminado Conservacion IDU Circuito Movilidad SD -</v>
          </cell>
          <cell r="AU4368">
            <v>0</v>
          </cell>
          <cell r="AV4368" t="str">
            <v>sc</v>
          </cell>
        </row>
        <row r="4369">
          <cell r="AP4369">
            <v>161687</v>
          </cell>
          <cell r="AQ4369">
            <v>10005803</v>
          </cell>
          <cell r="AR4369">
            <v>10</v>
          </cell>
          <cell r="AS4369">
            <v>42515</v>
          </cell>
          <cell r="AT4369" t="str">
            <v>IDU-2128-2013 Terminado Conservacion IDU Circuito Movilidad SD -</v>
          </cell>
          <cell r="AU4369">
            <v>0</v>
          </cell>
          <cell r="AV4369" t="str">
            <v>sc</v>
          </cell>
        </row>
        <row r="4370">
          <cell r="AP4370">
            <v>161688</v>
          </cell>
          <cell r="AQ4370">
            <v>10005803</v>
          </cell>
          <cell r="AR4370">
            <v>10</v>
          </cell>
          <cell r="AS4370">
            <v>42515</v>
          </cell>
          <cell r="AT4370" t="str">
            <v>IDU-2128-2013 Terminado Conservacion IDU Circuito Movilidad SD -</v>
          </cell>
          <cell r="AU4370">
            <v>0</v>
          </cell>
          <cell r="AV4370" t="str">
            <v>sc</v>
          </cell>
        </row>
        <row r="4371">
          <cell r="AP4371">
            <v>161689</v>
          </cell>
          <cell r="AQ4371">
            <v>10005633</v>
          </cell>
          <cell r="AR4371">
            <v>10</v>
          </cell>
          <cell r="AS4371">
            <v>42515</v>
          </cell>
          <cell r="AT4371" t="str">
            <v>IDU-2128-2013 Terminado Conservacion IDU Circuito Movilidad SD -</v>
          </cell>
          <cell r="AU4371">
            <v>0</v>
          </cell>
          <cell r="AV4371" t="str">
            <v>sc</v>
          </cell>
        </row>
        <row r="4372">
          <cell r="AP4372">
            <v>161690</v>
          </cell>
          <cell r="AQ4372">
            <v>10005633</v>
          </cell>
          <cell r="AR4372">
            <v>10</v>
          </cell>
          <cell r="AS4372">
            <v>42515</v>
          </cell>
          <cell r="AT4372" t="str">
            <v>IDU-2128-2013 Terminado Conservacion IDU Circuito Movilidad SD -</v>
          </cell>
          <cell r="AU4372">
            <v>0</v>
          </cell>
          <cell r="AV4372" t="str">
            <v>sc</v>
          </cell>
        </row>
        <row r="4373">
          <cell r="AP4373">
            <v>161693</v>
          </cell>
          <cell r="AQ4373">
            <v>10005529</v>
          </cell>
          <cell r="AR4373">
            <v>10</v>
          </cell>
          <cell r="AS4373">
            <v>42515</v>
          </cell>
          <cell r="AT4373" t="str">
            <v>IDU-2128-2013 Terminado Conservacion IDU Circuito Movilidad SD -</v>
          </cell>
          <cell r="AU4373">
            <v>0</v>
          </cell>
          <cell r="AV4373" t="str">
            <v>sc</v>
          </cell>
        </row>
        <row r="4374">
          <cell r="AP4374">
            <v>161694</v>
          </cell>
          <cell r="AQ4374">
            <v>10005529</v>
          </cell>
          <cell r="AR4374">
            <v>10</v>
          </cell>
          <cell r="AS4374">
            <v>42515</v>
          </cell>
          <cell r="AT4374" t="str">
            <v>IDU-2128-2013 Terminado Conservacion IDU Circuito Movilidad SD -</v>
          </cell>
          <cell r="AU4374">
            <v>0</v>
          </cell>
          <cell r="AV4374" t="str">
            <v>sc</v>
          </cell>
        </row>
        <row r="4375">
          <cell r="AP4375">
            <v>161769</v>
          </cell>
          <cell r="AQ4375">
            <v>10005355</v>
          </cell>
          <cell r="AR4375">
            <v>10</v>
          </cell>
          <cell r="AS4375">
            <v>42361</v>
          </cell>
          <cell r="AT4375" t="str">
            <v>UMV-638-2013 Terminado Acciones de Movilidad UAERMV Circuito Movilidad  -</v>
          </cell>
          <cell r="AU4375">
            <v>0</v>
          </cell>
          <cell r="AV4375" t="str">
            <v>sc</v>
          </cell>
        </row>
        <row r="4376">
          <cell r="AP4376">
            <v>161770</v>
          </cell>
          <cell r="AQ4376">
            <v>10005355</v>
          </cell>
          <cell r="AR4376">
            <v>10</v>
          </cell>
          <cell r="AS4376">
            <v>42361</v>
          </cell>
          <cell r="AT4376" t="str">
            <v>UMV-638-2013 Terminado Acciones de Movilidad UAERMV Circuito Movilidad  -</v>
          </cell>
          <cell r="AU4376">
            <v>0</v>
          </cell>
          <cell r="AV4376" t="str">
            <v>sc</v>
          </cell>
        </row>
        <row r="4377">
          <cell r="AP4377">
            <v>161771</v>
          </cell>
          <cell r="AQ4377">
            <v>10005150</v>
          </cell>
          <cell r="AR4377">
            <v>10</v>
          </cell>
          <cell r="AS4377">
            <v>42361</v>
          </cell>
          <cell r="AT4377" t="str">
            <v>UMV-638-2013 Terminado Acciones de Movilidad UAERMV Circuito Movilidad  -</v>
          </cell>
          <cell r="AU4377">
            <v>0</v>
          </cell>
          <cell r="AV4377" t="str">
            <v>sc</v>
          </cell>
        </row>
        <row r="4378">
          <cell r="AP4378">
            <v>161772</v>
          </cell>
          <cell r="AQ4378">
            <v>10004996</v>
          </cell>
          <cell r="AR4378">
            <v>10</v>
          </cell>
          <cell r="AS4378">
            <v>42361</v>
          </cell>
          <cell r="AT4378" t="str">
            <v>UMV-638-2013 Terminado Acciones de Movilidad UAERMV Circuito Movilidad  -</v>
          </cell>
          <cell r="AU4378">
            <v>0</v>
          </cell>
          <cell r="AV4378" t="str">
            <v>sc</v>
          </cell>
        </row>
        <row r="4379">
          <cell r="AP4379">
            <v>161773</v>
          </cell>
          <cell r="AQ4379">
            <v>10004996</v>
          </cell>
          <cell r="AR4379">
            <v>10</v>
          </cell>
          <cell r="AS4379">
            <v>42661</v>
          </cell>
          <cell r="AT4379" t="str">
            <v>SD Reservado Mantenimiento Rutinario UAERMV Circuito Movilidad SD -</v>
          </cell>
          <cell r="AU4379">
            <v>0</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v>0</v>
          </cell>
          <cell r="AV4382" t="str">
            <v>sc</v>
          </cell>
        </row>
        <row r="4383">
          <cell r="AP4383">
            <v>161781</v>
          </cell>
          <cell r="AQ4383">
            <v>10004158</v>
          </cell>
          <cell r="AR4383">
            <v>10</v>
          </cell>
          <cell r="AS4383">
            <v>42361</v>
          </cell>
          <cell r="AT4383" t="str">
            <v>UMV-638-2013 Terminado Acciones de Movilidad UAERMV Circuito Movilidad  -</v>
          </cell>
          <cell r="AU4383">
            <v>0</v>
          </cell>
          <cell r="AV4383" t="str">
            <v>sc</v>
          </cell>
        </row>
        <row r="4384">
          <cell r="AP4384">
            <v>161782</v>
          </cell>
          <cell r="AQ4384">
            <v>10004043</v>
          </cell>
          <cell r="AR4384">
            <v>10</v>
          </cell>
          <cell r="AS4384">
            <v>42313</v>
          </cell>
          <cell r="AT4384" t="str">
            <v>IDU-2128-2013 Terminado Acciones de Movilidad IDU Circuito Movilidad  -</v>
          </cell>
          <cell r="AU4384">
            <v>0</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v>0</v>
          </cell>
          <cell r="AV4386" t="str">
            <v>sc</v>
          </cell>
        </row>
        <row r="4387">
          <cell r="AP4387">
            <v>162202</v>
          </cell>
          <cell r="AQ4387">
            <v>10003915</v>
          </cell>
          <cell r="AR4387">
            <v>10</v>
          </cell>
          <cell r="AS4387">
            <v>42637</v>
          </cell>
          <cell r="AT4387" t="str">
            <v>IDU-1702-2014 Terminado Diagnostico IDU Circuito Movilidad  Reporte Final-</v>
          </cell>
          <cell r="AU4387">
            <v>0</v>
          </cell>
          <cell r="AV4387" t="str">
            <v>sc</v>
          </cell>
        </row>
        <row r="4388">
          <cell r="AP4388">
            <v>162202</v>
          </cell>
          <cell r="AQ4388">
            <v>10003915</v>
          </cell>
          <cell r="AR4388">
            <v>10</v>
          </cell>
          <cell r="AS4388">
            <v>42313</v>
          </cell>
          <cell r="AT4388" t="str">
            <v>IDU-2128-2013 Terminado Acciones de Movilidad IDU Circuito Movilidad  -</v>
          </cell>
          <cell r="AU4388">
            <v>0</v>
          </cell>
          <cell r="AV4388" t="str">
            <v>sc</v>
          </cell>
        </row>
        <row r="4389">
          <cell r="AP4389">
            <v>162264</v>
          </cell>
          <cell r="AQ4389">
            <v>10004654</v>
          </cell>
          <cell r="AR4389">
            <v>10</v>
          </cell>
          <cell r="AS4389">
            <v>41298</v>
          </cell>
          <cell r="AT4389" t="str">
            <v>SD Terminado Mantenimiento Periódico UAERMV Circuito Movilidad  -</v>
          </cell>
          <cell r="AU4389">
            <v>0</v>
          </cell>
          <cell r="AV4389" t="str">
            <v>sc</v>
          </cell>
        </row>
        <row r="4390">
          <cell r="AP4390">
            <v>162499</v>
          </cell>
          <cell r="AQ4390">
            <v>10003930</v>
          </cell>
          <cell r="AR4390">
            <v>10</v>
          </cell>
          <cell r="AS4390">
            <v>41563</v>
          </cell>
          <cell r="AT4390" t="str">
            <v>SD Terminado Mantenimiento Periódico UAERMV Circuito Movilidad  -</v>
          </cell>
          <cell r="AU4390">
            <v>0</v>
          </cell>
          <cell r="AV4390" t="str">
            <v>sc</v>
          </cell>
        </row>
        <row r="4391">
          <cell r="AP4391">
            <v>162510</v>
          </cell>
          <cell r="AQ4391">
            <v>10005217</v>
          </cell>
          <cell r="AR4391">
            <v>10</v>
          </cell>
          <cell r="AS4391">
            <v>42313</v>
          </cell>
          <cell r="AT4391" t="str">
            <v>IDU-2128-2013 Terminado Acciones de Movilidad IDU Local  -</v>
          </cell>
          <cell r="AU4391">
            <v>0</v>
          </cell>
          <cell r="AV4391" t="str">
            <v>sc</v>
          </cell>
        </row>
        <row r="4392">
          <cell r="AP4392">
            <v>162511</v>
          </cell>
          <cell r="AQ4392">
            <v>10004804</v>
          </cell>
          <cell r="AR4392">
            <v>10</v>
          </cell>
          <cell r="AS4392">
            <v>42313</v>
          </cell>
          <cell r="AT4392" t="str">
            <v>IDU-2128-2013 Terminado Acciones de Movilidad IDU Local  -</v>
          </cell>
          <cell r="AU4392">
            <v>0</v>
          </cell>
          <cell r="AV4392" t="str">
            <v>sc</v>
          </cell>
        </row>
        <row r="4393">
          <cell r="AP4393">
            <v>162512</v>
          </cell>
          <cell r="AQ4393">
            <v>10004438</v>
          </cell>
          <cell r="AR4393">
            <v>10</v>
          </cell>
          <cell r="AS4393">
            <v>42313</v>
          </cell>
          <cell r="AT4393" t="str">
            <v>IDU-2128-2013 Terminado Acciones de Movilidad IDU Local  -</v>
          </cell>
          <cell r="AU4393">
            <v>0</v>
          </cell>
          <cell r="AV4393" t="str">
            <v>sc</v>
          </cell>
        </row>
        <row r="4394">
          <cell r="AP4394">
            <v>162594</v>
          </cell>
          <cell r="AQ4394">
            <v>10002682</v>
          </cell>
          <cell r="AR4394">
            <v>10</v>
          </cell>
          <cell r="AS4394">
            <v>42361</v>
          </cell>
          <cell r="AT4394" t="str">
            <v>UMV-638-2013 Terminado Acciones de Movilidad UAERMV Circuito Movilidad  -</v>
          </cell>
          <cell r="AU4394">
            <v>0</v>
          </cell>
          <cell r="AV4394" t="str">
            <v>sc</v>
          </cell>
        </row>
        <row r="4395">
          <cell r="AP4395">
            <v>162608</v>
          </cell>
          <cell r="AQ4395">
            <v>10004038</v>
          </cell>
          <cell r="AR4395">
            <v>10</v>
          </cell>
          <cell r="AS4395">
            <v>42313</v>
          </cell>
          <cell r="AT4395" t="str">
            <v>IDU-74-2008 Terminado Acciones de Movilidad IDU Arterial  -</v>
          </cell>
          <cell r="AU4395">
            <v>0</v>
          </cell>
          <cell r="AV4395" t="str">
            <v>sc</v>
          </cell>
        </row>
        <row r="4396">
          <cell r="AP4396">
            <v>162626</v>
          </cell>
          <cell r="AQ4396">
            <v>10002676</v>
          </cell>
          <cell r="AR4396">
            <v>10</v>
          </cell>
          <cell r="AS4396">
            <v>42313</v>
          </cell>
          <cell r="AT4396" t="str">
            <v>IDU-74-2008 Terminado Acciones de Movilidad IDU Arterial  -</v>
          </cell>
          <cell r="AU4396">
            <v>0</v>
          </cell>
          <cell r="AV4396" t="str">
            <v>sc</v>
          </cell>
        </row>
        <row r="4397">
          <cell r="AP4397">
            <v>162627</v>
          </cell>
          <cell r="AQ4397">
            <v>10002616</v>
          </cell>
          <cell r="AR4397">
            <v>10</v>
          </cell>
          <cell r="AS4397">
            <v>42313</v>
          </cell>
          <cell r="AT4397" t="str">
            <v>IDU-74-2008 Terminado Acciones de Movilidad IDU Arterial  -</v>
          </cell>
          <cell r="AU4397">
            <v>0</v>
          </cell>
          <cell r="AV4397" t="str">
            <v>sc</v>
          </cell>
        </row>
        <row r="4398">
          <cell r="AP4398">
            <v>162629</v>
          </cell>
          <cell r="AQ4398">
            <v>10002445</v>
          </cell>
          <cell r="AR4398">
            <v>10</v>
          </cell>
          <cell r="AS4398">
            <v>42313</v>
          </cell>
          <cell r="AT4398" t="str">
            <v>IDU-74-2008 Terminado Acciones de Movilidad IDU Arterial  -</v>
          </cell>
          <cell r="AU4398">
            <v>0</v>
          </cell>
          <cell r="AV4398" t="str">
            <v>sc</v>
          </cell>
        </row>
        <row r="4399">
          <cell r="AP4399">
            <v>162630</v>
          </cell>
          <cell r="AQ4399">
            <v>10002332</v>
          </cell>
          <cell r="AR4399">
            <v>10</v>
          </cell>
          <cell r="AS4399">
            <v>42313</v>
          </cell>
          <cell r="AT4399" t="str">
            <v>IDU-74-2008 Terminado Acciones de Movilidad IDU Arterial  -</v>
          </cell>
          <cell r="AU4399">
            <v>0</v>
          </cell>
          <cell r="AV4399" t="str">
            <v>sc</v>
          </cell>
        </row>
        <row r="4400">
          <cell r="AP4400">
            <v>162752</v>
          </cell>
          <cell r="AQ4400">
            <v>10004434</v>
          </cell>
          <cell r="AR4400">
            <v>10</v>
          </cell>
          <cell r="AS4400">
            <v>42313</v>
          </cell>
          <cell r="AT4400" t="str">
            <v>CONV-009-2011 Terminado Mantenimiento Periódico IDU Circuito Movilidad  -</v>
          </cell>
          <cell r="AU4400">
            <v>0</v>
          </cell>
          <cell r="AV4400" t="str">
            <v>sc</v>
          </cell>
        </row>
        <row r="4401">
          <cell r="AP4401">
            <v>162937</v>
          </cell>
          <cell r="AQ4401">
            <v>10001968</v>
          </cell>
          <cell r="AR4401">
            <v>10</v>
          </cell>
          <cell r="AS4401">
            <v>42313</v>
          </cell>
          <cell r="AT4401" t="str">
            <v>IDU-74-2008 Terminado Rehabilitación IDU Circuito Movilidad  -</v>
          </cell>
          <cell r="AU4401">
            <v>0</v>
          </cell>
          <cell r="AV4401" t="str">
            <v>sc</v>
          </cell>
        </row>
        <row r="4402">
          <cell r="AP4402">
            <v>162941</v>
          </cell>
          <cell r="AQ4402">
            <v>10001379</v>
          </cell>
          <cell r="AR4402">
            <v>10</v>
          </cell>
          <cell r="AS4402">
            <v>42361</v>
          </cell>
          <cell r="AT4402" t="str">
            <v>UMV-638-2013 Terminado Acciones de Movilidad UAERMV Circuito Movilidad  -</v>
          </cell>
          <cell r="AU4402">
            <v>0</v>
          </cell>
          <cell r="AV4402" t="str">
            <v>sc</v>
          </cell>
        </row>
        <row r="4403">
          <cell r="AP4403">
            <v>162942</v>
          </cell>
          <cell r="AQ4403">
            <v>10001379</v>
          </cell>
          <cell r="AR4403">
            <v>10</v>
          </cell>
          <cell r="AS4403">
            <v>42361</v>
          </cell>
          <cell r="AT4403" t="str">
            <v>UMV-638-2013 Terminado Acciones de Movilidad UAERMV Circuito Movilidad  -</v>
          </cell>
          <cell r="AU4403">
            <v>0</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v>0</v>
          </cell>
          <cell r="AV4407" t="str">
            <v>sc</v>
          </cell>
        </row>
        <row r="4408">
          <cell r="AP4408">
            <v>163012</v>
          </cell>
          <cell r="AQ4408">
            <v>10002059</v>
          </cell>
          <cell r="AR4408">
            <v>10</v>
          </cell>
          <cell r="AS4408">
            <v>42361</v>
          </cell>
          <cell r="AT4408" t="str">
            <v>UMV-638-2013 Terminado Acciones de Movilidad UAERMV Circuito Movilidad  -</v>
          </cell>
          <cell r="AU4408">
            <v>0</v>
          </cell>
          <cell r="AV4408" t="str">
            <v>sc</v>
          </cell>
        </row>
        <row r="4409">
          <cell r="AP4409">
            <v>163043</v>
          </cell>
          <cell r="AQ4409">
            <v>10002603</v>
          </cell>
          <cell r="AR4409">
            <v>10</v>
          </cell>
          <cell r="AS4409">
            <v>42313</v>
          </cell>
          <cell r="AT4409" t="str">
            <v>IDU-74-2008 Terminado Rehabilitación IDU Intermedia  -</v>
          </cell>
          <cell r="AU4409">
            <v>0</v>
          </cell>
          <cell r="AV4409" t="str">
            <v>sc</v>
          </cell>
        </row>
        <row r="4410">
          <cell r="AP4410">
            <v>163130</v>
          </cell>
          <cell r="AQ4410">
            <v>10001494</v>
          </cell>
          <cell r="AR4410">
            <v>10</v>
          </cell>
          <cell r="AS4410">
            <v>42313</v>
          </cell>
          <cell r="AT4410" t="str">
            <v>IDU-74-2008 Terminado Acciones de Movilidad IDU Arterial  -</v>
          </cell>
          <cell r="AU4410">
            <v>0</v>
          </cell>
          <cell r="AV4410" t="str">
            <v>sc</v>
          </cell>
        </row>
        <row r="4411">
          <cell r="AP4411">
            <v>163148</v>
          </cell>
          <cell r="AQ4411">
            <v>10001185</v>
          </cell>
          <cell r="AR4411">
            <v>10</v>
          </cell>
          <cell r="AS4411">
            <v>42361</v>
          </cell>
          <cell r="AT4411" t="str">
            <v>UMV-638-2013 Terminado Acciones de Movilidad UAERMV Arterial  -</v>
          </cell>
          <cell r="AU4411">
            <v>0</v>
          </cell>
          <cell r="AV4411" t="str">
            <v>sc</v>
          </cell>
        </row>
        <row r="4412">
          <cell r="AP4412">
            <v>163149</v>
          </cell>
          <cell r="AQ4412">
            <v>10001185</v>
          </cell>
          <cell r="AR4412">
            <v>10</v>
          </cell>
          <cell r="AS4412">
            <v>42361</v>
          </cell>
          <cell r="AT4412" t="str">
            <v>UMV-638-2013 Terminado Acciones de Movilidad UAERMV Arterial  -</v>
          </cell>
          <cell r="AU4412">
            <v>0</v>
          </cell>
          <cell r="AV4412" t="str">
            <v>sc</v>
          </cell>
        </row>
        <row r="4413">
          <cell r="AP4413">
            <v>163197</v>
          </cell>
          <cell r="AQ4413">
            <v>10001227</v>
          </cell>
          <cell r="AR4413">
            <v>10</v>
          </cell>
          <cell r="AS4413">
            <v>42361</v>
          </cell>
          <cell r="AT4413" t="str">
            <v>UMV-638-2013 Terminado Acciones de Movilidad UAERMV Circuito Movilidad  -</v>
          </cell>
          <cell r="AU4413">
            <v>0</v>
          </cell>
          <cell r="AV4413" t="str">
            <v>sc</v>
          </cell>
        </row>
        <row r="4414">
          <cell r="AP4414">
            <v>163389</v>
          </cell>
          <cell r="AQ4414">
            <v>10002145</v>
          </cell>
          <cell r="AR4414">
            <v>10</v>
          </cell>
          <cell r="AS4414">
            <v>42313</v>
          </cell>
          <cell r="AT4414" t="str">
            <v>IDU-1815-2013 Terminado Acciones de Movilidad IDU Arterial  -</v>
          </cell>
          <cell r="AU4414">
            <v>0</v>
          </cell>
          <cell r="AV4414" t="str">
            <v>sc</v>
          </cell>
        </row>
        <row r="4415">
          <cell r="AP4415">
            <v>163392</v>
          </cell>
          <cell r="AQ4415">
            <v>10001928</v>
          </cell>
          <cell r="AR4415">
            <v>10</v>
          </cell>
          <cell r="AS4415">
            <v>42313</v>
          </cell>
          <cell r="AT4415" t="str">
            <v>IDU-1815-2013 Terminado Acciones de Movilidad IDU Arterial  -</v>
          </cell>
          <cell r="AU4415">
            <v>0</v>
          </cell>
          <cell r="AV4415" t="str">
            <v>sc</v>
          </cell>
        </row>
        <row r="4416">
          <cell r="AP4416">
            <v>163394</v>
          </cell>
          <cell r="AQ4416">
            <v>10001836</v>
          </cell>
          <cell r="AR4416">
            <v>10</v>
          </cell>
          <cell r="AS4416">
            <v>42313</v>
          </cell>
          <cell r="AT4416" t="str">
            <v>IDU-1815-2013 Terminado Acciones de Movilidad IDU Arterial  -</v>
          </cell>
          <cell r="AU4416">
            <v>0</v>
          </cell>
          <cell r="AV4416" t="str">
            <v>sc</v>
          </cell>
        </row>
        <row r="4417">
          <cell r="AP4417">
            <v>163396</v>
          </cell>
          <cell r="AQ4417">
            <v>10001802</v>
          </cell>
          <cell r="AR4417">
            <v>10</v>
          </cell>
          <cell r="AS4417">
            <v>42313</v>
          </cell>
          <cell r="AT4417" t="str">
            <v>IDU-1815-2013 Terminado Acciones de Movilidad IDU Arterial  -</v>
          </cell>
          <cell r="AU4417">
            <v>0</v>
          </cell>
          <cell r="AV4417" t="str">
            <v>sc</v>
          </cell>
        </row>
        <row r="4418">
          <cell r="AP4418">
            <v>163440</v>
          </cell>
          <cell r="AQ4418">
            <v>10001186</v>
          </cell>
          <cell r="AR4418">
            <v>10</v>
          </cell>
          <cell r="AS4418">
            <v>42698</v>
          </cell>
          <cell r="AT4418" t="str">
            <v>FDLE-087-2013 Terminado Mantenimiento Periódico FDL ENGATIVA Circuito Movilidad SD -</v>
          </cell>
          <cell r="AU4418">
            <v>0</v>
          </cell>
          <cell r="AV4418" t="str">
            <v>sc</v>
          </cell>
        </row>
        <row r="4419">
          <cell r="AP4419">
            <v>163441</v>
          </cell>
          <cell r="AQ4419">
            <v>10001134</v>
          </cell>
          <cell r="AR4419">
            <v>10</v>
          </cell>
          <cell r="AS4419">
            <v>42698</v>
          </cell>
          <cell r="AT4419" t="str">
            <v>FDLE-087-2013 Terminado Mantenimiento Periódico FDL ENGATIVA Circuito Movilidad SD -</v>
          </cell>
          <cell r="AU4419">
            <v>0</v>
          </cell>
          <cell r="AV4419" t="str">
            <v>sc</v>
          </cell>
        </row>
        <row r="4420">
          <cell r="AP4420">
            <v>163442</v>
          </cell>
          <cell r="AQ4420">
            <v>10001082</v>
          </cell>
          <cell r="AR4420">
            <v>10</v>
          </cell>
          <cell r="AS4420">
            <v>42698</v>
          </cell>
          <cell r="AT4420" t="str">
            <v>FDLE-087-2013 Terminado Mantenimiento Periódico FDL ENGATIVA Circuito Movilidad SD -</v>
          </cell>
          <cell r="AU4420">
            <v>0</v>
          </cell>
          <cell r="AV4420" t="str">
            <v>sc</v>
          </cell>
        </row>
        <row r="4421">
          <cell r="AP4421">
            <v>163443</v>
          </cell>
          <cell r="AQ4421">
            <v>10001002</v>
          </cell>
          <cell r="AR4421">
            <v>10</v>
          </cell>
          <cell r="AS4421">
            <v>42698</v>
          </cell>
          <cell r="AT4421" t="str">
            <v>FDLE-087-2013 Terminado Mantenimiento Periódico FDL ENGATIVA Circuito Movilidad SD -</v>
          </cell>
          <cell r="AU4421">
            <v>0</v>
          </cell>
          <cell r="AV4421" t="str">
            <v>sc</v>
          </cell>
        </row>
        <row r="4422">
          <cell r="AP4422">
            <v>163504</v>
          </cell>
          <cell r="AQ4422">
            <v>10000678</v>
          </cell>
          <cell r="AR4422">
            <v>10</v>
          </cell>
          <cell r="AS4422">
            <v>42731</v>
          </cell>
          <cell r="AT4422" t="str">
            <v>SD Reservado Mantenimiento Rutinario IDU Circuito Movilidad EJECUCION SITP 2016 -</v>
          </cell>
          <cell r="AU4422">
            <v>0</v>
          </cell>
          <cell r="AV4422" t="str">
            <v>sc</v>
          </cell>
        </row>
        <row r="4423">
          <cell r="AP4423">
            <v>163505</v>
          </cell>
          <cell r="AQ4423">
            <v>10000444</v>
          </cell>
          <cell r="AR4423">
            <v>10</v>
          </cell>
          <cell r="AS4423">
            <v>42731</v>
          </cell>
          <cell r="AT4423" t="str">
            <v>SD Reservado Mantenimiento Rutinario IDU Circuito Movilidad EJECUCION SITP 2016 -</v>
          </cell>
          <cell r="AU4423">
            <v>0</v>
          </cell>
          <cell r="AV4423" t="str">
            <v>sc</v>
          </cell>
        </row>
        <row r="4424">
          <cell r="AP4424">
            <v>163575</v>
          </cell>
          <cell r="AQ4424">
            <v>10000270</v>
          </cell>
          <cell r="AR4424">
            <v>10</v>
          </cell>
          <cell r="AS4424">
            <v>42361</v>
          </cell>
          <cell r="AT4424" t="str">
            <v>UMV-638-2013 Terminado Acciones de Movilidad UAERMV Circuito Movilidad  -</v>
          </cell>
          <cell r="AU4424">
            <v>0</v>
          </cell>
          <cell r="AV4424" t="str">
            <v>sc</v>
          </cell>
        </row>
        <row r="4425">
          <cell r="AP4425">
            <v>163576</v>
          </cell>
          <cell r="AQ4425">
            <v>10000270</v>
          </cell>
          <cell r="AR4425">
            <v>10</v>
          </cell>
          <cell r="AS4425">
            <v>42361</v>
          </cell>
          <cell r="AT4425" t="str">
            <v>UMV-638-2013 Terminado Acciones de Movilidad UAERMV Circuito Movilidad  -</v>
          </cell>
          <cell r="AU4425">
            <v>0</v>
          </cell>
          <cell r="AV4425" t="str">
            <v>sc</v>
          </cell>
        </row>
        <row r="4426">
          <cell r="AP4426">
            <v>163580</v>
          </cell>
          <cell r="AQ4426">
            <v>10000235</v>
          </cell>
          <cell r="AR4426">
            <v>10</v>
          </cell>
          <cell r="AS4426">
            <v>42361</v>
          </cell>
          <cell r="AT4426" t="str">
            <v>UMV-638-2013 Terminado Acciones de Movilidad UAERMV Circuito Movilidad  -</v>
          </cell>
          <cell r="AU4426">
            <v>0</v>
          </cell>
          <cell r="AV4426" t="str">
            <v>sc</v>
          </cell>
        </row>
        <row r="4427">
          <cell r="AP4427">
            <v>163584</v>
          </cell>
          <cell r="AQ4427">
            <v>10000171</v>
          </cell>
          <cell r="AR4427">
            <v>10</v>
          </cell>
          <cell r="AS4427">
            <v>42313</v>
          </cell>
          <cell r="AT4427" t="str">
            <v>IDU-74-2008 Terminado Rehabilitación IDU Circuito Movilidad  -</v>
          </cell>
          <cell r="AU4427">
            <v>0</v>
          </cell>
          <cell r="AV4427" t="str">
            <v>sc</v>
          </cell>
        </row>
        <row r="4428">
          <cell r="AP4428">
            <v>163585</v>
          </cell>
          <cell r="AQ4428">
            <v>10000306</v>
          </cell>
          <cell r="AR4428">
            <v>10</v>
          </cell>
          <cell r="AS4428">
            <v>42731</v>
          </cell>
          <cell r="AT4428" t="str">
            <v>SD Reservado Mantenimiento Periódico IDU Circuito Movilidad EJECUCION SITP 2016 -</v>
          </cell>
          <cell r="AU4428">
            <v>0</v>
          </cell>
          <cell r="AV4428" t="str">
            <v>sc</v>
          </cell>
        </row>
        <row r="4429">
          <cell r="AP4429">
            <v>163586</v>
          </cell>
          <cell r="AQ4429">
            <v>10000271</v>
          </cell>
          <cell r="AR4429">
            <v>10</v>
          </cell>
          <cell r="AS4429">
            <v>42731</v>
          </cell>
          <cell r="AT4429" t="str">
            <v>SD Reservado Mantenimiento Periódico IDU Circuito Movilidad EJECUCION SITP 2016 -</v>
          </cell>
          <cell r="AU4429">
            <v>0</v>
          </cell>
          <cell r="AV4429" t="str">
            <v>sc</v>
          </cell>
        </row>
        <row r="4430">
          <cell r="AP4430">
            <v>163604</v>
          </cell>
          <cell r="AQ4430">
            <v>10000264</v>
          </cell>
          <cell r="AR4430">
            <v>10</v>
          </cell>
          <cell r="AS4430">
            <v>42361</v>
          </cell>
          <cell r="AT4430" t="str">
            <v>UMV-638-2013 Terminado Acciones de Movilidad UAERMV Circuito Movilidad  -</v>
          </cell>
          <cell r="AU4430">
            <v>0</v>
          </cell>
          <cell r="AV4430" t="str">
            <v>sc</v>
          </cell>
        </row>
        <row r="4431">
          <cell r="AP4431">
            <v>163607</v>
          </cell>
          <cell r="AQ4431">
            <v>10000372</v>
          </cell>
          <cell r="AR4431">
            <v>10</v>
          </cell>
          <cell r="AS4431">
            <v>42361</v>
          </cell>
          <cell r="AT4431" t="str">
            <v>UMV-638-2013 Terminado Acciones de Movilidad UAERMV Circuito Movilidad  -</v>
          </cell>
          <cell r="AU4431">
            <v>0</v>
          </cell>
          <cell r="AV4431" t="str">
            <v>sc</v>
          </cell>
        </row>
        <row r="4432">
          <cell r="AP4432">
            <v>163608</v>
          </cell>
          <cell r="AQ4432">
            <v>10000360</v>
          </cell>
          <cell r="AR4432">
            <v>10</v>
          </cell>
          <cell r="AS4432">
            <v>42723</v>
          </cell>
          <cell r="AT4432" t="str">
            <v>SD Terminado Mantenimiento Rutinario UAERMV Circuito Movilidad SD -</v>
          </cell>
          <cell r="AU4432">
            <v>0</v>
          </cell>
          <cell r="AV4432" t="str">
            <v>sc</v>
          </cell>
        </row>
        <row r="4433">
          <cell r="AP4433">
            <v>163609</v>
          </cell>
          <cell r="AQ4433">
            <v>10000291</v>
          </cell>
          <cell r="AR4433">
            <v>10</v>
          </cell>
          <cell r="AS4433">
            <v>42313</v>
          </cell>
          <cell r="AT4433" t="str">
            <v>IDU-74-2008 Terminado Rehabilitación IDU Circuito Movilidad  -</v>
          </cell>
          <cell r="AU4433">
            <v>0</v>
          </cell>
          <cell r="AV4433" t="str">
            <v>sc</v>
          </cell>
        </row>
        <row r="4434">
          <cell r="AP4434">
            <v>163611</v>
          </cell>
          <cell r="AQ4434">
            <v>10000246</v>
          </cell>
          <cell r="AR4434">
            <v>10</v>
          </cell>
          <cell r="AS4434">
            <v>42313</v>
          </cell>
          <cell r="AT4434" t="str">
            <v>IDU-74-2008 Terminado Rehabilitación IDU Circuito Movilidad  -</v>
          </cell>
          <cell r="AU4434">
            <v>0</v>
          </cell>
          <cell r="AV4434" t="str">
            <v>sc</v>
          </cell>
        </row>
        <row r="4435">
          <cell r="AP4435">
            <v>163622</v>
          </cell>
          <cell r="AQ4435">
            <v>10000266</v>
          </cell>
          <cell r="AR4435">
            <v>10</v>
          </cell>
          <cell r="AS4435">
            <v>42361</v>
          </cell>
          <cell r="AT4435" t="str">
            <v>UMV-638-2013 Terminado Acciones de Movilidad UAERMV Circuito Movilidad  -</v>
          </cell>
          <cell r="AU4435">
            <v>0</v>
          </cell>
          <cell r="AV4435" t="str">
            <v>sc</v>
          </cell>
        </row>
        <row r="4436">
          <cell r="AP4436">
            <v>163628</v>
          </cell>
          <cell r="AQ4436">
            <v>10000205</v>
          </cell>
          <cell r="AR4436">
            <v>10</v>
          </cell>
          <cell r="AS4436">
            <v>42361</v>
          </cell>
          <cell r="AT4436" t="str">
            <v>UMV-638-2013 Terminado Acciones de Movilidad UAERMV Circuito Movilidad  -</v>
          </cell>
          <cell r="AU4436">
            <v>0</v>
          </cell>
          <cell r="AV4436" t="str">
            <v>sc</v>
          </cell>
        </row>
        <row r="4437">
          <cell r="AP4437">
            <v>163638</v>
          </cell>
          <cell r="AQ4437">
            <v>10000237</v>
          </cell>
          <cell r="AR4437">
            <v>10</v>
          </cell>
          <cell r="AS4437">
            <v>42313</v>
          </cell>
          <cell r="AT4437" t="str">
            <v>IDU-74-2008 Terminado Rehabilitación IDU Circuito Movilidad  -</v>
          </cell>
          <cell r="AU4437">
            <v>0</v>
          </cell>
          <cell r="AV4437" t="str">
            <v>sc</v>
          </cell>
        </row>
        <row r="4438">
          <cell r="AP4438">
            <v>163639</v>
          </cell>
          <cell r="AQ4438">
            <v>10000226</v>
          </cell>
          <cell r="AR4438">
            <v>10</v>
          </cell>
          <cell r="AS4438">
            <v>42313</v>
          </cell>
          <cell r="AT4438" t="str">
            <v>IDU-74-2008 Terminado Rehabilitación IDU Circuito Movilidad  -</v>
          </cell>
          <cell r="AU4438">
            <v>0</v>
          </cell>
          <cell r="AV4438" t="str">
            <v>sc</v>
          </cell>
        </row>
        <row r="4439">
          <cell r="AP4439">
            <v>163641</v>
          </cell>
          <cell r="AQ4439">
            <v>10000170</v>
          </cell>
          <cell r="AR4439">
            <v>10</v>
          </cell>
          <cell r="AS4439">
            <v>42313</v>
          </cell>
          <cell r="AT4439" t="str">
            <v>IDU-74-2008 Terminado Rehabilitación IDU Circuito Movilidad  -</v>
          </cell>
          <cell r="AU4439">
            <v>0</v>
          </cell>
          <cell r="AV4439" t="str">
            <v>sc</v>
          </cell>
        </row>
        <row r="4440">
          <cell r="AP4440">
            <v>163642</v>
          </cell>
          <cell r="AQ4440">
            <v>10000166</v>
          </cell>
          <cell r="AR4440">
            <v>10</v>
          </cell>
          <cell r="AS4440">
            <v>42698</v>
          </cell>
          <cell r="AT4440" t="str">
            <v>FDLE-087-2013 Terminado Mantenimiento Periódico FDL ENGATIVA Circuito Movilidad SD -</v>
          </cell>
          <cell r="AU4440">
            <v>0</v>
          </cell>
          <cell r="AV4440" t="str">
            <v>sc</v>
          </cell>
        </row>
        <row r="4441">
          <cell r="AP4441">
            <v>163644</v>
          </cell>
          <cell r="AQ4441">
            <v>10000147</v>
          </cell>
          <cell r="AR4441">
            <v>10</v>
          </cell>
          <cell r="AS4441">
            <v>42313</v>
          </cell>
          <cell r="AT4441" t="str">
            <v>IDU-74-2008 Terminado Rehabilitación IDU Circuito Movilidad  -</v>
          </cell>
          <cell r="AU4441">
            <v>0</v>
          </cell>
          <cell r="AV4441" t="str">
            <v>sc</v>
          </cell>
        </row>
        <row r="4442">
          <cell r="AP4442">
            <v>163645</v>
          </cell>
          <cell r="AQ4442">
            <v>10000137</v>
          </cell>
          <cell r="AR4442">
            <v>10</v>
          </cell>
          <cell r="AS4442">
            <v>42313</v>
          </cell>
          <cell r="AT4442" t="str">
            <v>IDU-74-2008 Terminado Rehabilitación IDU Circuito Movilidad  -</v>
          </cell>
          <cell r="AU4442">
            <v>0</v>
          </cell>
          <cell r="AV4442" t="str">
            <v>sc</v>
          </cell>
        </row>
        <row r="4443">
          <cell r="AP4443">
            <v>163646</v>
          </cell>
          <cell r="AQ4443">
            <v>10000165</v>
          </cell>
          <cell r="AR4443">
            <v>10</v>
          </cell>
          <cell r="AS4443">
            <v>42313</v>
          </cell>
          <cell r="AT4443" t="str">
            <v>IDU-74-2008 Terminado Rehabilitación IDU Circuito Movilidad  -</v>
          </cell>
          <cell r="AU4443">
            <v>0</v>
          </cell>
          <cell r="AV4443" t="str">
            <v>sc</v>
          </cell>
        </row>
        <row r="4444">
          <cell r="AP4444">
            <v>163647</v>
          </cell>
          <cell r="AQ4444">
            <v>10000156</v>
          </cell>
          <cell r="AR4444">
            <v>10</v>
          </cell>
          <cell r="AS4444">
            <v>42361</v>
          </cell>
          <cell r="AT4444" t="str">
            <v>UMV-638-2013 Terminado Acciones de Movilidad UAERMV Circuito Movilidad  -</v>
          </cell>
          <cell r="AU4444">
            <v>0</v>
          </cell>
          <cell r="AV4444" t="str">
            <v>sc</v>
          </cell>
        </row>
        <row r="4445">
          <cell r="AP4445">
            <v>163648</v>
          </cell>
          <cell r="AQ4445">
            <v>10000151</v>
          </cell>
          <cell r="AR4445">
            <v>10</v>
          </cell>
          <cell r="AS4445">
            <v>42313</v>
          </cell>
          <cell r="AT4445" t="str">
            <v>IDU-74-2008 Terminado Rehabilitación IDU Circuito Movilidad  -</v>
          </cell>
          <cell r="AU4445">
            <v>0</v>
          </cell>
          <cell r="AV4445" t="str">
            <v>sc</v>
          </cell>
        </row>
        <row r="4446">
          <cell r="AP4446">
            <v>163649</v>
          </cell>
          <cell r="AQ4446">
            <v>10000144</v>
          </cell>
          <cell r="AR4446">
            <v>10</v>
          </cell>
          <cell r="AS4446">
            <v>42313</v>
          </cell>
          <cell r="AT4446" t="str">
            <v>IDU-74-2008 Terminado Rehabilitación IDU Circuito Movilidad  -</v>
          </cell>
          <cell r="AU4446">
            <v>0</v>
          </cell>
          <cell r="AV4446" t="str">
            <v>sc</v>
          </cell>
        </row>
        <row r="4447">
          <cell r="AP4447">
            <v>163650</v>
          </cell>
          <cell r="AQ4447">
            <v>10000135</v>
          </cell>
          <cell r="AR4447">
            <v>10</v>
          </cell>
          <cell r="AS4447">
            <v>42313</v>
          </cell>
          <cell r="AT4447" t="str">
            <v>IDU-74-2008 Terminado Rehabilitación IDU Circuito Movilidad  -</v>
          </cell>
          <cell r="AU4447">
            <v>0</v>
          </cell>
          <cell r="AV4447" t="str">
            <v>sc</v>
          </cell>
        </row>
        <row r="4448">
          <cell r="AP4448">
            <v>163682</v>
          </cell>
          <cell r="AQ4448">
            <v>10000077</v>
          </cell>
          <cell r="AR4448">
            <v>10</v>
          </cell>
          <cell r="AS4448">
            <v>42313</v>
          </cell>
          <cell r="AT4448" t="str">
            <v>IDU-74-2008 Terminado Rehabilitación IDU Circuito Movilidad  -</v>
          </cell>
          <cell r="AU4448">
            <v>0</v>
          </cell>
          <cell r="AV4448" t="str">
            <v>VIABLE</v>
          </cell>
        </row>
        <row r="4449">
          <cell r="AP4449">
            <v>163702</v>
          </cell>
          <cell r="AQ4449">
            <v>10000079</v>
          </cell>
          <cell r="AR4449">
            <v>10</v>
          </cell>
          <cell r="AS4449">
            <v>42637</v>
          </cell>
          <cell r="AT4449" t="str">
            <v>IDU-1702-2014 Terminado Diagnostico IDU Circuito Movilidad  Reporte Final-</v>
          </cell>
          <cell r="AU4449">
            <v>0</v>
          </cell>
          <cell r="AV4449" t="str">
            <v>viable</v>
          </cell>
        </row>
        <row r="4450">
          <cell r="AP4450">
            <v>163716</v>
          </cell>
          <cell r="AQ4450">
            <v>10000078</v>
          </cell>
          <cell r="AR4450">
            <v>10</v>
          </cell>
          <cell r="AS4450">
            <v>42637</v>
          </cell>
          <cell r="AT4450" t="str">
            <v>IDU-1702-2014 Terminado Diagnostico IDU Local  Reporte Final-</v>
          </cell>
          <cell r="AU4450">
            <v>0</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v>0</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v>0</v>
          </cell>
          <cell r="AV4452" t="str">
            <v>sc</v>
          </cell>
        </row>
        <row r="4453">
          <cell r="AP4453">
            <v>163760</v>
          </cell>
          <cell r="AQ4453">
            <v>10000142</v>
          </cell>
          <cell r="AR4453">
            <v>10</v>
          </cell>
          <cell r="AS4453">
            <v>42361</v>
          </cell>
          <cell r="AT4453" t="str">
            <v>UMV-638-2013 Terminado Acciones de Movilidad UAERMV Circuito Movilidad  -</v>
          </cell>
          <cell r="AU4453">
            <v>0</v>
          </cell>
          <cell r="AV4453" t="str">
            <v>sc</v>
          </cell>
        </row>
        <row r="4454">
          <cell r="AP4454">
            <v>163761</v>
          </cell>
          <cell r="AQ4454">
            <v>10000142</v>
          </cell>
          <cell r="AR4454">
            <v>10</v>
          </cell>
          <cell r="AS4454">
            <v>42361</v>
          </cell>
          <cell r="AT4454" t="str">
            <v>UMV-638-2013 Terminado Acciones de Movilidad UAERMV Circuito Movilidad  -</v>
          </cell>
          <cell r="AU4454">
            <v>0</v>
          </cell>
          <cell r="AV4454" t="str">
            <v>sc</v>
          </cell>
        </row>
        <row r="4455">
          <cell r="AP4455">
            <v>163773</v>
          </cell>
          <cell r="AQ4455">
            <v>10000032</v>
          </cell>
          <cell r="AR4455">
            <v>10</v>
          </cell>
          <cell r="AS4455">
            <v>42698</v>
          </cell>
          <cell r="AT4455" t="str">
            <v>FDLE-087-2013 Terminado Mantenimiento Periódico FDL ENGATIVA Circuito Movilidad SD -</v>
          </cell>
          <cell r="AU4455">
            <v>0</v>
          </cell>
          <cell r="AV4455" t="str">
            <v>sc</v>
          </cell>
        </row>
        <row r="4456">
          <cell r="AP4456">
            <v>163808</v>
          </cell>
          <cell r="AQ4456">
            <v>10000538</v>
          </cell>
          <cell r="AR4456">
            <v>10</v>
          </cell>
          <cell r="AS4456">
            <v>42361</v>
          </cell>
          <cell r="AT4456" t="str">
            <v>UMV-638-2013 Terminado Acciones de Movilidad UAERMV Circuito Movilidad  -</v>
          </cell>
          <cell r="AU4456">
            <v>0</v>
          </cell>
          <cell r="AV4456" t="str">
            <v>sc</v>
          </cell>
        </row>
        <row r="4457">
          <cell r="AP4457">
            <v>163810</v>
          </cell>
          <cell r="AQ4457">
            <v>10000489</v>
          </cell>
          <cell r="AR4457">
            <v>10</v>
          </cell>
          <cell r="AS4457">
            <v>42361</v>
          </cell>
          <cell r="AT4457" t="str">
            <v>UMV-638-2013 Terminado Acciones de Movilidad UAERMV Circuito Movilidad  -</v>
          </cell>
          <cell r="AU4457">
            <v>0</v>
          </cell>
          <cell r="AV4457" t="str">
            <v>sc</v>
          </cell>
        </row>
        <row r="4458">
          <cell r="AP4458">
            <v>163811</v>
          </cell>
          <cell r="AQ4458">
            <v>10000484</v>
          </cell>
          <cell r="AR4458">
            <v>10</v>
          </cell>
          <cell r="AS4458">
            <v>42361</v>
          </cell>
          <cell r="AT4458" t="str">
            <v>UMV-638-2013 Terminado Acciones de Movilidad UAERMV Circuito Movilidad  -</v>
          </cell>
          <cell r="AU4458">
            <v>0</v>
          </cell>
          <cell r="AV4458" t="str">
            <v>sc</v>
          </cell>
        </row>
        <row r="4459">
          <cell r="AP4459">
            <v>163813</v>
          </cell>
          <cell r="AQ4459">
            <v>10000461</v>
          </cell>
          <cell r="AR4459">
            <v>10</v>
          </cell>
          <cell r="AS4459">
            <v>42361</v>
          </cell>
          <cell r="AT4459" t="str">
            <v>UMV-638-2013 Terminado Acciones de Movilidad UAERMV Circuito Movilidad  -</v>
          </cell>
          <cell r="AU4459">
            <v>0</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v>0</v>
          </cell>
          <cell r="AV4469" t="str">
            <v>sc</v>
          </cell>
        </row>
        <row r="4470">
          <cell r="AP4470">
            <v>164241</v>
          </cell>
          <cell r="AQ4470">
            <v>10003951</v>
          </cell>
          <cell r="AR4470">
            <v>10</v>
          </cell>
          <cell r="AS4470">
            <v>42313</v>
          </cell>
          <cell r="AT4470" t="str">
            <v>IDU-74-2008 Terminado Acciones de Movilidad IDU Circuito Movilidad  -</v>
          </cell>
          <cell r="AU4470">
            <v>0</v>
          </cell>
          <cell r="AV4470" t="str">
            <v>sc</v>
          </cell>
        </row>
        <row r="4471">
          <cell r="AP4471">
            <v>164242</v>
          </cell>
          <cell r="AQ4471">
            <v>10009984</v>
          </cell>
          <cell r="AR4471">
            <v>10</v>
          </cell>
          <cell r="AS4471">
            <v>42313</v>
          </cell>
          <cell r="AT4471" t="str">
            <v>IDU-74-2008 Terminado Acciones de Movilidad IDU Circuito Movilidad  -</v>
          </cell>
          <cell r="AU4471">
            <v>0</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v>0</v>
          </cell>
          <cell r="AV4491" t="str">
            <v>sc</v>
          </cell>
        </row>
        <row r="4492">
          <cell r="AP4492">
            <v>164868</v>
          </cell>
          <cell r="AQ4492">
            <v>10006233</v>
          </cell>
          <cell r="AR4492">
            <v>10</v>
          </cell>
          <cell r="AS4492">
            <v>41047</v>
          </cell>
          <cell r="AT4492" t="str">
            <v>UMV-189-2009 Terminado Mantenimiento Periódico UAERMV Circuito Movilidad  -</v>
          </cell>
          <cell r="AU4492">
            <v>0</v>
          </cell>
          <cell r="AV4492" t="str">
            <v>sc</v>
          </cell>
        </row>
        <row r="4493">
          <cell r="AP4493">
            <v>164869</v>
          </cell>
          <cell r="AQ4493">
            <v>10006091</v>
          </cell>
          <cell r="AR4493">
            <v>10</v>
          </cell>
          <cell r="AS4493">
            <v>41047</v>
          </cell>
          <cell r="AT4493" t="str">
            <v>UMV-189-2009 Terminado Mantenimiento Periódico UAERMV Circuito Movilidad  -</v>
          </cell>
          <cell r="AU4493">
            <v>0</v>
          </cell>
          <cell r="AV4493" t="str">
            <v>sc</v>
          </cell>
        </row>
        <row r="4494">
          <cell r="AP4494">
            <v>164870</v>
          </cell>
          <cell r="AQ4494">
            <v>10006034</v>
          </cell>
          <cell r="AR4494">
            <v>10</v>
          </cell>
          <cell r="AS4494">
            <v>41047</v>
          </cell>
          <cell r="AT4494" t="str">
            <v>UMV-189-2009 Terminado Mantenimiento Periódico UAERMV Circuito Movilidad  -</v>
          </cell>
          <cell r="AU4494">
            <v>0</v>
          </cell>
          <cell r="AV4494" t="str">
            <v>sc</v>
          </cell>
        </row>
        <row r="4495">
          <cell r="AP4495">
            <v>164871</v>
          </cell>
          <cell r="AQ4495">
            <v>10005979</v>
          </cell>
          <cell r="AR4495">
            <v>10</v>
          </cell>
          <cell r="AS4495">
            <v>41047</v>
          </cell>
          <cell r="AT4495" t="str">
            <v>UMV-189-2009 Terminado Mantenimiento Periódico UAERMV Circuito Movilidad  -</v>
          </cell>
          <cell r="AU4495">
            <v>0</v>
          </cell>
          <cell r="AV4495" t="str">
            <v>sc</v>
          </cell>
        </row>
        <row r="4496">
          <cell r="AP4496">
            <v>164872</v>
          </cell>
          <cell r="AQ4496">
            <v>10005907</v>
          </cell>
          <cell r="AR4496">
            <v>10</v>
          </cell>
          <cell r="AS4496">
            <v>41047</v>
          </cell>
          <cell r="AT4496" t="str">
            <v>UMV-189-2009 Terminado Mantenimiento Periódico UAERMV Circuito Movilidad  -</v>
          </cell>
          <cell r="AU4496">
            <v>0</v>
          </cell>
          <cell r="AV4496" t="str">
            <v>sc</v>
          </cell>
        </row>
        <row r="4497">
          <cell r="AP4497">
            <v>164873</v>
          </cell>
          <cell r="AQ4497">
            <v>10005860</v>
          </cell>
          <cell r="AR4497">
            <v>10</v>
          </cell>
          <cell r="AS4497">
            <v>41047</v>
          </cell>
          <cell r="AT4497" t="str">
            <v>UMV-189-2009 Terminado Mantenimiento Periódico UAERMV Circuito Movilidad  -</v>
          </cell>
          <cell r="AU4497">
            <v>0</v>
          </cell>
          <cell r="AV4497" t="str">
            <v>sc</v>
          </cell>
        </row>
        <row r="4498">
          <cell r="AP4498">
            <v>164874</v>
          </cell>
          <cell r="AQ4498">
            <v>10005818</v>
          </cell>
          <cell r="AR4498">
            <v>10</v>
          </cell>
          <cell r="AS4498">
            <v>41047</v>
          </cell>
          <cell r="AT4498" t="str">
            <v>UMV-189-2009 Terminado Mantenimiento Periódico UAERMV Circuito Movilidad  -</v>
          </cell>
          <cell r="AU4498">
            <v>0</v>
          </cell>
          <cell r="AV4498" t="str">
            <v>sc</v>
          </cell>
        </row>
        <row r="4499">
          <cell r="AP4499">
            <v>164875</v>
          </cell>
          <cell r="AQ4499">
            <v>10005751</v>
          </cell>
          <cell r="AR4499">
            <v>10</v>
          </cell>
          <cell r="AS4499">
            <v>41047</v>
          </cell>
          <cell r="AT4499" t="str">
            <v>UMV-189-2009 Terminado Mantenimiento Periódico UAERMV Circuito Movilidad  -</v>
          </cell>
          <cell r="AU4499">
            <v>0</v>
          </cell>
          <cell r="AV4499" t="str">
            <v>sc</v>
          </cell>
        </row>
        <row r="4500">
          <cell r="AP4500">
            <v>164876</v>
          </cell>
          <cell r="AQ4500">
            <v>10005706</v>
          </cell>
          <cell r="AR4500">
            <v>10</v>
          </cell>
          <cell r="AS4500">
            <v>40897</v>
          </cell>
          <cell r="AT4500" t="str">
            <v>UMV-78-2010 Terminado Mantenimiento Periódico UAERMV Circuito Movilidad  -</v>
          </cell>
          <cell r="AU4500">
            <v>0</v>
          </cell>
          <cell r="AV4500" t="str">
            <v>sc</v>
          </cell>
        </row>
        <row r="4501">
          <cell r="AP4501">
            <v>164889</v>
          </cell>
          <cell r="AQ4501">
            <v>10006281</v>
          </cell>
          <cell r="AR4501">
            <v>10</v>
          </cell>
          <cell r="AS4501">
            <v>42695</v>
          </cell>
          <cell r="AT4501" t="str">
            <v>FDLE-019-2015 Terminado Rehabilitación FDL ENGATIVA Circuito Movilidad SD -</v>
          </cell>
          <cell r="AU4501">
            <v>0</v>
          </cell>
          <cell r="AV4501" t="str">
            <v>sc</v>
          </cell>
        </row>
        <row r="4502">
          <cell r="AP4502">
            <v>164890</v>
          </cell>
          <cell r="AQ4502">
            <v>10006234</v>
          </cell>
          <cell r="AR4502">
            <v>10</v>
          </cell>
          <cell r="AS4502">
            <v>42695</v>
          </cell>
          <cell r="AT4502" t="str">
            <v>FDLE-019-2015 Terminado Rehabilitación FDL ENGATIVA Circuito Movilidad SD -</v>
          </cell>
          <cell r="AU4502">
            <v>0</v>
          </cell>
          <cell r="AV4502" t="str">
            <v>sc</v>
          </cell>
        </row>
        <row r="4503">
          <cell r="AP4503">
            <v>164892</v>
          </cell>
          <cell r="AQ4503">
            <v>10006187</v>
          </cell>
          <cell r="AR4503">
            <v>10</v>
          </cell>
          <cell r="AS4503">
            <v>42695</v>
          </cell>
          <cell r="AT4503" t="str">
            <v>FDLE-019-2015 Terminado Rehabilitación FDL ENGATIVA Circuito Movilidad SD -</v>
          </cell>
          <cell r="AU4503">
            <v>0</v>
          </cell>
          <cell r="AV4503" t="str">
            <v>sc</v>
          </cell>
        </row>
        <row r="4504">
          <cell r="AP4504">
            <v>164894</v>
          </cell>
          <cell r="AQ4504">
            <v>10006153</v>
          </cell>
          <cell r="AR4504">
            <v>10</v>
          </cell>
          <cell r="AS4504">
            <v>42695</v>
          </cell>
          <cell r="AT4504" t="str">
            <v>FDLE-019-2015 Terminado Rehabilitación FDL ENGATIVA Circuito Movilidad SD -</v>
          </cell>
          <cell r="AU4504">
            <v>0</v>
          </cell>
          <cell r="AV4504" t="str">
            <v>sc</v>
          </cell>
        </row>
        <row r="4505">
          <cell r="AP4505">
            <v>165134</v>
          </cell>
          <cell r="AQ4505">
            <v>10005734</v>
          </cell>
          <cell r="AR4505">
            <v>10</v>
          </cell>
          <cell r="AS4505">
            <v>42361</v>
          </cell>
          <cell r="AT4505" t="str">
            <v>UMV-638-2013 Terminado Acciones de Movilidad UAERMV Circuito Movilidad  -</v>
          </cell>
          <cell r="AU4505">
            <v>0</v>
          </cell>
          <cell r="AV4505" t="str">
            <v>sc</v>
          </cell>
        </row>
        <row r="4506">
          <cell r="AP4506">
            <v>165135</v>
          </cell>
          <cell r="AQ4506">
            <v>10005695</v>
          </cell>
          <cell r="AR4506">
            <v>10</v>
          </cell>
          <cell r="AS4506">
            <v>42361</v>
          </cell>
          <cell r="AT4506" t="str">
            <v>UMV-638-2013 Terminado Acciones de Movilidad UAERMV Circuito Movilidad  -</v>
          </cell>
          <cell r="AU4506">
            <v>0</v>
          </cell>
          <cell r="AV4506" t="str">
            <v>sc</v>
          </cell>
        </row>
        <row r="4507">
          <cell r="AP4507">
            <v>165281</v>
          </cell>
          <cell r="AQ4507">
            <v>10005215</v>
          </cell>
          <cell r="AR4507">
            <v>10</v>
          </cell>
          <cell r="AS4507">
            <v>42361</v>
          </cell>
          <cell r="AT4507" t="str">
            <v>UMV-638-2013 Terminado Acciones de Movilidad UAERMV Circuito Movilidad  -</v>
          </cell>
          <cell r="AU4507">
            <v>0</v>
          </cell>
          <cell r="AV4507" t="str">
            <v>sc</v>
          </cell>
        </row>
        <row r="4508">
          <cell r="AP4508">
            <v>165293</v>
          </cell>
          <cell r="AQ4508">
            <v>10004663</v>
          </cell>
          <cell r="AR4508">
            <v>10</v>
          </cell>
          <cell r="AS4508">
            <v>42608</v>
          </cell>
          <cell r="AT4508" t="str">
            <v>SD Terminado Mantenimiento Periódico UAERMV Local SD Reporte Ejecución Julio 2016-</v>
          </cell>
          <cell r="AU4508">
            <v>0</v>
          </cell>
          <cell r="AV4508" t="str">
            <v>sc</v>
          </cell>
        </row>
        <row r="4509">
          <cell r="AP4509">
            <v>165410</v>
          </cell>
          <cell r="AQ4509">
            <v>10004310</v>
          </cell>
          <cell r="AR4509">
            <v>10</v>
          </cell>
          <cell r="AS4509">
            <v>42723</v>
          </cell>
          <cell r="AT4509" t="str">
            <v>SD Terminado Mantenimiento Rutinario UAERMV Local SD -</v>
          </cell>
          <cell r="AU4509">
            <v>0</v>
          </cell>
          <cell r="AV4509" t="str">
            <v>NO SITP</v>
          </cell>
        </row>
        <row r="4510">
          <cell r="AP4510">
            <v>165420</v>
          </cell>
          <cell r="AQ4510">
            <v>10004264</v>
          </cell>
          <cell r="AR4510">
            <v>10</v>
          </cell>
          <cell r="AS4510">
            <v>42361</v>
          </cell>
          <cell r="AT4510" t="str">
            <v>UMV-638-2013 Terminado Acciones de Movilidad UAERMV Local  -</v>
          </cell>
          <cell r="AU4510">
            <v>0</v>
          </cell>
          <cell r="AV4510" t="str">
            <v>NO SITP</v>
          </cell>
        </row>
        <row r="4511">
          <cell r="AP4511">
            <v>165492</v>
          </cell>
          <cell r="AQ4511">
            <v>10004900</v>
          </cell>
          <cell r="AR4511">
            <v>10</v>
          </cell>
          <cell r="AS4511">
            <v>42403</v>
          </cell>
          <cell r="AT4511" t="str">
            <v>SD Reservado Mantenimiento Periódico UAERMV Circuito Movilidad  -</v>
          </cell>
          <cell r="AU4511">
            <v>0</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v>0</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v>0</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v>0</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v>0</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v>0</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v>0</v>
          </cell>
          <cell r="AV4517" t="str">
            <v>sc</v>
          </cell>
        </row>
        <row r="4518">
          <cell r="AP4518">
            <v>165499</v>
          </cell>
          <cell r="AQ4518">
            <v>10004359</v>
          </cell>
          <cell r="AR4518">
            <v>10</v>
          </cell>
          <cell r="AS4518">
            <v>42731</v>
          </cell>
          <cell r="AT4518" t="str">
            <v>SD Reservado Rehabilitación IDU Circuito Movilidad EJECUCION SITP 2016 -</v>
          </cell>
          <cell r="AU4518">
            <v>0</v>
          </cell>
          <cell r="AV4518" t="str">
            <v>sc</v>
          </cell>
        </row>
        <row r="4519">
          <cell r="AP4519">
            <v>165500</v>
          </cell>
          <cell r="AQ4519">
            <v>10004275</v>
          </cell>
          <cell r="AR4519">
            <v>10</v>
          </cell>
          <cell r="AS4519">
            <v>42731</v>
          </cell>
          <cell r="AT4519" t="str">
            <v>SD Reservado Rehabilitación IDU Circuito Movilidad EJECUCION SITP 2016 -</v>
          </cell>
          <cell r="AU4519">
            <v>0</v>
          </cell>
          <cell r="AV4519" t="str">
            <v>sc</v>
          </cell>
        </row>
        <row r="4520">
          <cell r="AP4520">
            <v>165501</v>
          </cell>
          <cell r="AQ4520">
            <v>10004186</v>
          </cell>
          <cell r="AR4520">
            <v>10</v>
          </cell>
          <cell r="AS4520">
            <v>42403</v>
          </cell>
          <cell r="AT4520" t="str">
            <v>SD Reservado Mantenimiento Periódico UAERMV Circuito Movilidad  -</v>
          </cell>
          <cell r="AU4520">
            <v>0</v>
          </cell>
          <cell r="AV4520" t="str">
            <v>sc</v>
          </cell>
        </row>
        <row r="4521">
          <cell r="AP4521">
            <v>165502</v>
          </cell>
          <cell r="AQ4521">
            <v>10003912</v>
          </cell>
          <cell r="AR4521">
            <v>10</v>
          </cell>
          <cell r="AS4521">
            <v>42403</v>
          </cell>
          <cell r="AT4521" t="str">
            <v>SD Reservado Mantenimiento Periódico UAERMV Circuito Movilidad  -</v>
          </cell>
          <cell r="AU4521">
            <v>0</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v>0</v>
          </cell>
          <cell r="AV4527" t="str">
            <v>sc</v>
          </cell>
        </row>
        <row r="4528">
          <cell r="AP4528">
            <v>165555</v>
          </cell>
          <cell r="AQ4528">
            <v>10003646</v>
          </cell>
          <cell r="AR4528">
            <v>10</v>
          </cell>
          <cell r="AS4528">
            <v>42698</v>
          </cell>
          <cell r="AT4528" t="str">
            <v>FDLE-250-2014 Terminado Construcción FDL ENGATIVA Circuito Movilidad SD -</v>
          </cell>
          <cell r="AU4528">
            <v>0</v>
          </cell>
          <cell r="AV4528" t="str">
            <v>sc</v>
          </cell>
        </row>
        <row r="4529">
          <cell r="AP4529">
            <v>165713</v>
          </cell>
          <cell r="AQ4529">
            <v>10004446</v>
          </cell>
          <cell r="AR4529">
            <v>10</v>
          </cell>
          <cell r="AS4529">
            <v>42313</v>
          </cell>
          <cell r="AT4529" t="str">
            <v>IDU-2128-2013 Terminado Mantenimiento Periódico IDU Local  -</v>
          </cell>
          <cell r="AU4529">
            <v>0</v>
          </cell>
          <cell r="AV4529" t="str">
            <v>VIABLE</v>
          </cell>
        </row>
        <row r="4530">
          <cell r="AP4530">
            <v>165727</v>
          </cell>
          <cell r="AQ4530">
            <v>10004314</v>
          </cell>
          <cell r="AR4530">
            <v>10</v>
          </cell>
          <cell r="AS4530">
            <v>42313</v>
          </cell>
          <cell r="AT4530" t="str">
            <v>IDU-2128-2013 Terminado Mantenimiento Periódico IDU Circuito Movilidad  -</v>
          </cell>
          <cell r="AU4530">
            <v>0</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v>0</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v>0</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v>0</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v>0</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v>0</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v>0</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v>0</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v>0</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v>0</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v>0</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v>0</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v>0</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v>0</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v>0</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v>0</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v>0</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v>0</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v>0</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v>0</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v>0</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v>0</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v>0</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v>0</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v>0</v>
          </cell>
          <cell r="AV4567" t="str">
            <v>viable</v>
          </cell>
        </row>
        <row r="4568">
          <cell r="AP4568">
            <v>165801</v>
          </cell>
          <cell r="AQ4568">
            <v>10003007</v>
          </cell>
          <cell r="AR4568">
            <v>10</v>
          </cell>
          <cell r="AS4568">
            <v>42313</v>
          </cell>
          <cell r="AT4568" t="str">
            <v>IDU-74-2008 Terminado Acciones de Movilidad IDU Circuito Movilidad  -</v>
          </cell>
          <cell r="AU4568">
            <v>0</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v>0</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v>0</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v>0</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v>0</v>
          </cell>
          <cell r="AV4572" t="str">
            <v>sc</v>
          </cell>
        </row>
        <row r="4573">
          <cell r="AP4573">
            <v>165973</v>
          </cell>
          <cell r="AQ4573">
            <v>10001993</v>
          </cell>
          <cell r="AR4573">
            <v>10</v>
          </cell>
          <cell r="AS4573">
            <v>42731</v>
          </cell>
          <cell r="AT4573" t="str">
            <v>SD Reservado Mantenimiento Periódico IDU Circuito Movilidad EJECUCION SITP 2016 -</v>
          </cell>
          <cell r="AU4573">
            <v>0</v>
          </cell>
          <cell r="AV4573" t="str">
            <v>viable</v>
          </cell>
        </row>
        <row r="4574">
          <cell r="AP4574">
            <v>165974</v>
          </cell>
          <cell r="AQ4574">
            <v>10001901</v>
          </cell>
          <cell r="AR4574">
            <v>10</v>
          </cell>
          <cell r="AS4574">
            <v>42731</v>
          </cell>
          <cell r="AT4574" t="str">
            <v>SD Reservado Mantenimiento Periódico IDU Circuito Movilidad EJECUCION SITP 2016 -</v>
          </cell>
          <cell r="AU4574">
            <v>0</v>
          </cell>
          <cell r="AV4574" t="str">
            <v>viable</v>
          </cell>
        </row>
        <row r="4575">
          <cell r="AP4575">
            <v>165975</v>
          </cell>
          <cell r="AQ4575">
            <v>10001864</v>
          </cell>
          <cell r="AR4575">
            <v>10</v>
          </cell>
          <cell r="AS4575">
            <v>42731</v>
          </cell>
          <cell r="AT4575" t="str">
            <v>SD Reservado Mantenimiento Periódico IDU Circuito Movilidad EJECUCION SITP 2016 -</v>
          </cell>
          <cell r="AU4575">
            <v>0</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v>0</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v>0</v>
          </cell>
          <cell r="AV4577" t="str">
            <v>viable</v>
          </cell>
        </row>
        <row r="4578">
          <cell r="AP4578">
            <v>165978</v>
          </cell>
          <cell r="AQ4578">
            <v>10001756</v>
          </cell>
          <cell r="AR4578">
            <v>10</v>
          </cell>
          <cell r="AS4578">
            <v>42731</v>
          </cell>
          <cell r="AT4578" t="str">
            <v>SD Reservado Mantenimiento Rutinario IDU Circuito Movilidad EJECUCION SITP 2016 -</v>
          </cell>
          <cell r="AU4578">
            <v>0</v>
          </cell>
          <cell r="AV4578" t="str">
            <v>viable</v>
          </cell>
        </row>
        <row r="4579">
          <cell r="AP4579">
            <v>166026</v>
          </cell>
          <cell r="AQ4579">
            <v>10001743</v>
          </cell>
          <cell r="AR4579">
            <v>10</v>
          </cell>
          <cell r="AS4579">
            <v>42731</v>
          </cell>
          <cell r="AT4579" t="str">
            <v>SD Reservado Mantenimiento Rutinario IDU Circuito Movilidad EJECUCION SITP 2016 -</v>
          </cell>
          <cell r="AU4579">
            <v>0</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v>0</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v>0</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v>0</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v>0</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v>0</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v>0</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v>0</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v>0</v>
          </cell>
          <cell r="AV4588" t="str">
            <v>sc</v>
          </cell>
        </row>
        <row r="4589">
          <cell r="AP4589">
            <v>166263</v>
          </cell>
          <cell r="AQ4589">
            <v>10002317</v>
          </cell>
          <cell r="AR4589">
            <v>10</v>
          </cell>
          <cell r="AS4589">
            <v>42361</v>
          </cell>
          <cell r="AT4589" t="str">
            <v>UMV-638-2013 Terminado Acciones de Movilidad UAERMV Circuito Movilidad  -</v>
          </cell>
          <cell r="AU4589">
            <v>0</v>
          </cell>
          <cell r="AV4589" t="str">
            <v>sc</v>
          </cell>
        </row>
        <row r="4590">
          <cell r="AP4590">
            <v>166279</v>
          </cell>
          <cell r="AQ4590">
            <v>10001900</v>
          </cell>
          <cell r="AR4590">
            <v>10</v>
          </cell>
          <cell r="AS4590">
            <v>42698</v>
          </cell>
          <cell r="AT4590" t="str">
            <v>FDLE-250-2014 Terminado Construcción FDL ENGATIVA Local SD -</v>
          </cell>
          <cell r="AU4590">
            <v>0</v>
          </cell>
          <cell r="AV4590" t="str">
            <v>sc</v>
          </cell>
        </row>
        <row r="4591">
          <cell r="AP4591">
            <v>166281</v>
          </cell>
          <cell r="AQ4591">
            <v>10001766</v>
          </cell>
          <cell r="AR4591">
            <v>10</v>
          </cell>
          <cell r="AS4591">
            <v>41481</v>
          </cell>
          <cell r="AT4591" t="str">
            <v>SD Terminado Mantenimiento Periódico UAERMV Local  -</v>
          </cell>
          <cell r="AU4591">
            <v>0</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v>0</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v>0</v>
          </cell>
          <cell r="AV4597" t="str">
            <v>sc</v>
          </cell>
        </row>
        <row r="4598">
          <cell r="AP4598">
            <v>390989</v>
          </cell>
          <cell r="AQ4598">
            <v>9004157</v>
          </cell>
          <cell r="AR4598">
            <v>10</v>
          </cell>
          <cell r="AS4598">
            <v>42637</v>
          </cell>
          <cell r="AT4598" t="str">
            <v>IDU-1702-2014 Terminado Diagnostico IDU Circuito Movilidad  Reporte Final-</v>
          </cell>
          <cell r="AU4598">
            <v>0</v>
          </cell>
          <cell r="AV4598" t="str">
            <v>sc</v>
          </cell>
        </row>
        <row r="4599">
          <cell r="AP4599">
            <v>390992</v>
          </cell>
          <cell r="AQ4599">
            <v>9004158</v>
          </cell>
          <cell r="AR4599">
            <v>10</v>
          </cell>
          <cell r="AS4599">
            <v>42637</v>
          </cell>
          <cell r="AT4599" t="str">
            <v>IDU-1702-2014 Terminado Diagnostico IDU Circuito Movilidad  Reporte Final-</v>
          </cell>
          <cell r="AU4599">
            <v>0</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v>0</v>
          </cell>
          <cell r="AV4601" t="str">
            <v>sc</v>
          </cell>
        </row>
        <row r="4602">
          <cell r="AP4602">
            <v>390998</v>
          </cell>
          <cell r="AQ4602">
            <v>9004160</v>
          </cell>
          <cell r="AR4602">
            <v>10</v>
          </cell>
          <cell r="AS4602">
            <v>42313</v>
          </cell>
          <cell r="AT4602" t="str">
            <v>IDU-2128-2013 Terminado Acciones de Movilidad IDU Circuito Movilidad  -</v>
          </cell>
          <cell r="AU4602">
            <v>0</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v>0</v>
          </cell>
          <cell r="AV4604" t="str">
            <v>sc</v>
          </cell>
        </row>
        <row r="4605">
          <cell r="AP4605">
            <v>472171</v>
          </cell>
          <cell r="AQ4605">
            <v>10009977</v>
          </cell>
          <cell r="AR4605">
            <v>10</v>
          </cell>
          <cell r="AS4605">
            <v>42698</v>
          </cell>
          <cell r="AT4605" t="str">
            <v>FDLE-087-2013 Terminado Mantenimiento Periódico FDL ENGATIVA Circuito Movilidad SD -</v>
          </cell>
          <cell r="AU4605">
            <v>0</v>
          </cell>
          <cell r="AV4605" t="str">
            <v>sc</v>
          </cell>
        </row>
        <row r="4606">
          <cell r="AP4606">
            <v>472199</v>
          </cell>
          <cell r="AQ4606">
            <v>10010026</v>
          </cell>
          <cell r="AR4606">
            <v>10</v>
          </cell>
          <cell r="AS4606">
            <v>42361</v>
          </cell>
          <cell r="AT4606" t="str">
            <v>UMV-638-2013 Terminado Acciones de Movilidad UAERMV Circuito Movilidad  -</v>
          </cell>
          <cell r="AU4606">
            <v>0</v>
          </cell>
          <cell r="AV4606" t="str">
            <v>sc</v>
          </cell>
        </row>
        <row r="4607">
          <cell r="AP4607">
            <v>472203</v>
          </cell>
          <cell r="AQ4607">
            <v>10010030</v>
          </cell>
          <cell r="AR4607">
            <v>10</v>
          </cell>
          <cell r="AS4607">
            <v>42361</v>
          </cell>
          <cell r="AT4607" t="str">
            <v>UMV-638-2013 Terminado Acciones de Movilidad UAERMV Circuito Movilidad  -</v>
          </cell>
          <cell r="AU4607">
            <v>0</v>
          </cell>
          <cell r="AV4607" t="str">
            <v>sc</v>
          </cell>
        </row>
        <row r="4608">
          <cell r="AP4608">
            <v>472208</v>
          </cell>
          <cell r="AQ4608">
            <v>10010035</v>
          </cell>
          <cell r="AR4608">
            <v>10</v>
          </cell>
          <cell r="AS4608">
            <v>42361</v>
          </cell>
          <cell r="AT4608" t="str">
            <v>UMV-638-2013 Terminado Acciones de Movilidad UAERMV Circuito Movilidad  -</v>
          </cell>
          <cell r="AU4608">
            <v>0</v>
          </cell>
          <cell r="AV4608" t="str">
            <v>sc</v>
          </cell>
        </row>
        <row r="4609">
          <cell r="AP4609">
            <v>472209</v>
          </cell>
          <cell r="AQ4609">
            <v>10010036</v>
          </cell>
          <cell r="AR4609">
            <v>10</v>
          </cell>
          <cell r="AS4609">
            <v>42361</v>
          </cell>
          <cell r="AT4609" t="str">
            <v>UMV-638-2013 Terminado Acciones de Movilidad UAERMV Circuito Movilidad  -</v>
          </cell>
          <cell r="AU4609">
            <v>0</v>
          </cell>
          <cell r="AV4609" t="str">
            <v>sc</v>
          </cell>
        </row>
        <row r="4610">
          <cell r="AP4610">
            <v>472212</v>
          </cell>
          <cell r="AQ4610">
            <v>10010039</v>
          </cell>
          <cell r="AR4610">
            <v>10</v>
          </cell>
          <cell r="AS4610">
            <v>42313</v>
          </cell>
          <cell r="AT4610" t="str">
            <v>IDU-74-2008 Terminado Rehabilitación IDU Circuito Movilidad  -</v>
          </cell>
          <cell r="AU4610">
            <v>0</v>
          </cell>
          <cell r="AV4610" t="str">
            <v>sc</v>
          </cell>
        </row>
        <row r="4611">
          <cell r="AP4611">
            <v>472216</v>
          </cell>
          <cell r="AQ4611">
            <v>10010042</v>
          </cell>
          <cell r="AR4611">
            <v>10</v>
          </cell>
          <cell r="AS4611">
            <v>42361</v>
          </cell>
          <cell r="AT4611" t="str">
            <v>UMV-638-2013 Terminado Acciones de Movilidad UAERMV Circuito Movilidad  -</v>
          </cell>
          <cell r="AU4611">
            <v>0</v>
          </cell>
          <cell r="AV4611" t="str">
            <v>sc</v>
          </cell>
        </row>
        <row r="4612">
          <cell r="AP4612">
            <v>472217</v>
          </cell>
          <cell r="AQ4612">
            <v>10010042</v>
          </cell>
          <cell r="AR4612">
            <v>10</v>
          </cell>
          <cell r="AS4612">
            <v>42361</v>
          </cell>
          <cell r="AT4612" t="str">
            <v>UMV-638-2013 Terminado Acciones de Movilidad UAERMV Circuito Movilidad  -</v>
          </cell>
          <cell r="AU4612">
            <v>0</v>
          </cell>
          <cell r="AV4612" t="str">
            <v>sc</v>
          </cell>
        </row>
        <row r="4613">
          <cell r="AP4613">
            <v>472222</v>
          </cell>
          <cell r="AQ4613">
            <v>10010048</v>
          </cell>
          <cell r="AR4613">
            <v>10</v>
          </cell>
          <cell r="AS4613">
            <v>42698</v>
          </cell>
          <cell r="AT4613" t="str">
            <v>FDLE-087-2013 Terminado Mantenimiento Periódico FDL ENGATIVA Circuito Movilidad SD -</v>
          </cell>
          <cell r="AU4613">
            <v>0</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v>0</v>
          </cell>
          <cell r="AV4616" t="str">
            <v>sc</v>
          </cell>
        </row>
        <row r="4617">
          <cell r="AP4617">
            <v>472238</v>
          </cell>
          <cell r="AQ4617">
            <v>10010063</v>
          </cell>
          <cell r="AR4617">
            <v>10</v>
          </cell>
          <cell r="AS4617">
            <v>42723</v>
          </cell>
          <cell r="AT4617" t="str">
            <v>SD Terminado Mantenimiento Rutinario UAERMV Circuito Movilidad SD -</v>
          </cell>
          <cell r="AU4617">
            <v>0</v>
          </cell>
          <cell r="AV4617" t="str">
            <v>sc</v>
          </cell>
        </row>
        <row r="4618">
          <cell r="AP4618">
            <v>472261</v>
          </cell>
          <cell r="AQ4618">
            <v>10010088</v>
          </cell>
          <cell r="AR4618">
            <v>10</v>
          </cell>
          <cell r="AS4618">
            <v>42695</v>
          </cell>
          <cell r="AT4618" t="str">
            <v>FDLE-019-2015 Terminado Construcción FDL ENGATIVA Circuito Movilidad SD -</v>
          </cell>
          <cell r="AU4618">
            <v>0</v>
          </cell>
          <cell r="AV4618" t="str">
            <v>sc</v>
          </cell>
        </row>
        <row r="4619">
          <cell r="AP4619">
            <v>472262</v>
          </cell>
          <cell r="AQ4619">
            <v>10010088</v>
          </cell>
          <cell r="AR4619">
            <v>10</v>
          </cell>
          <cell r="AS4619">
            <v>42695</v>
          </cell>
          <cell r="AT4619" t="str">
            <v>FDLE-019-2015 Terminado Construcción FDL ENGATIVA Circuito Movilidad SD -</v>
          </cell>
          <cell r="AU4619">
            <v>0</v>
          </cell>
          <cell r="AV4619" t="str">
            <v>sc</v>
          </cell>
        </row>
        <row r="4620">
          <cell r="AP4620">
            <v>472274</v>
          </cell>
          <cell r="AQ4620">
            <v>10010101</v>
          </cell>
          <cell r="AR4620">
            <v>10</v>
          </cell>
          <cell r="AS4620">
            <v>42313</v>
          </cell>
          <cell r="AT4620" t="str">
            <v>IDU-74-2008 Terminado Rehabilitación IDU Circuito Movilidad  -</v>
          </cell>
          <cell r="AU4620">
            <v>0</v>
          </cell>
          <cell r="AV4620" t="str">
            <v>sc</v>
          </cell>
        </row>
        <row r="4621">
          <cell r="AP4621">
            <v>472599</v>
          </cell>
          <cell r="AQ4621">
            <v>13002496</v>
          </cell>
          <cell r="AR4621">
            <v>10</v>
          </cell>
          <cell r="AS4621">
            <v>42313</v>
          </cell>
          <cell r="AT4621" t="str">
            <v>IDU-1810-2013 Terminado Mantenimiento Periódico IDU Circuito Movilidad  -</v>
          </cell>
          <cell r="AU4621">
            <v>0</v>
          </cell>
          <cell r="AV4621" t="str">
            <v>sc</v>
          </cell>
        </row>
        <row r="4622">
          <cell r="AP4622">
            <v>508837</v>
          </cell>
          <cell r="AQ4622">
            <v>10008746</v>
          </cell>
          <cell r="AR4622">
            <v>10</v>
          </cell>
          <cell r="AS4622">
            <v>42313</v>
          </cell>
          <cell r="AT4622" t="str">
            <v>IDU-74-2008 Terminado Mantenimiento Rutinario IDU Circuito Movilidad  -</v>
          </cell>
          <cell r="AU4622">
            <v>0</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v>0</v>
          </cell>
          <cell r="AV5336" t="str">
            <v>sc</v>
          </cell>
        </row>
        <row r="5337">
          <cell r="AP5337">
            <v>166823</v>
          </cell>
          <cell r="AQ5337">
            <v>11011584</v>
          </cell>
          <cell r="AR5337">
            <v>11</v>
          </cell>
          <cell r="AS5337">
            <v>40774</v>
          </cell>
          <cell r="AT5337" t="str">
            <v>CONV-016-2011 Terminado Mantenimiento Periódico UAERMV Circuito Movilidad  -</v>
          </cell>
          <cell r="AU5337">
            <v>0</v>
          </cell>
          <cell r="AV5337" t="str">
            <v>sc</v>
          </cell>
        </row>
        <row r="5338">
          <cell r="AP5338">
            <v>166914</v>
          </cell>
          <cell r="AQ5338">
            <v>11010950</v>
          </cell>
          <cell r="AR5338">
            <v>11</v>
          </cell>
          <cell r="AS5338">
            <v>40774</v>
          </cell>
          <cell r="AT5338" t="str">
            <v>CONV-016-2011 Terminado Mantenimiento Periódico UAERMV Circuito Movilidad  -</v>
          </cell>
          <cell r="AU5338">
            <v>0</v>
          </cell>
          <cell r="AV5338" t="str">
            <v>sc</v>
          </cell>
        </row>
        <row r="5339">
          <cell r="AP5339">
            <v>166915</v>
          </cell>
          <cell r="AQ5339">
            <v>11010950</v>
          </cell>
          <cell r="AR5339">
            <v>11</v>
          </cell>
          <cell r="AS5339">
            <v>40774</v>
          </cell>
          <cell r="AT5339" t="str">
            <v>CONV-016-2011 Terminado Mantenimiento Periódico UAERMV Circuito Movilidad  -</v>
          </cell>
          <cell r="AU5339">
            <v>0</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v>0</v>
          </cell>
          <cell r="AV5342" t="str">
            <v>sc</v>
          </cell>
        </row>
        <row r="5343">
          <cell r="AP5343">
            <v>167275</v>
          </cell>
          <cell r="AQ5343">
            <v>11009983</v>
          </cell>
          <cell r="AR5343">
            <v>11</v>
          </cell>
          <cell r="AS5343">
            <v>41834</v>
          </cell>
          <cell r="AT5343" t="str">
            <v>SD Terminado Construcción FDL SUBA Local  Reporte Servidor Agosto 2015-</v>
          </cell>
          <cell r="AU5343">
            <v>0</v>
          </cell>
          <cell r="AV5343" t="str">
            <v>sc</v>
          </cell>
        </row>
        <row r="5344">
          <cell r="AP5344">
            <v>167276</v>
          </cell>
          <cell r="AQ5344">
            <v>11009976</v>
          </cell>
          <cell r="AR5344">
            <v>11</v>
          </cell>
          <cell r="AS5344">
            <v>41850</v>
          </cell>
          <cell r="AT5344" t="str">
            <v>SD Terminado Mantenimiento Periódico FDL SUBA Local  -</v>
          </cell>
          <cell r="AU5344">
            <v>0</v>
          </cell>
          <cell r="AV5344" t="str">
            <v>sc</v>
          </cell>
        </row>
        <row r="5345">
          <cell r="AP5345">
            <v>167319</v>
          </cell>
          <cell r="AQ5345">
            <v>11010288</v>
          </cell>
          <cell r="AR5345">
            <v>11</v>
          </cell>
          <cell r="AS5345">
            <v>40613</v>
          </cell>
          <cell r="AT5345" t="str">
            <v>UMV-189-2009 Terminado Mantenimiento Periódico UAERMV Circuito Movilidad  -</v>
          </cell>
          <cell r="AU5345">
            <v>0</v>
          </cell>
          <cell r="AV5345" t="str">
            <v>sc</v>
          </cell>
        </row>
        <row r="5346">
          <cell r="AP5346">
            <v>167389</v>
          </cell>
          <cell r="AQ5346">
            <v>11009471</v>
          </cell>
          <cell r="AR5346">
            <v>11</v>
          </cell>
          <cell r="AS5346">
            <v>40645</v>
          </cell>
          <cell r="AT5346" t="str">
            <v>UMV-189-2009 Terminado Mantenimiento Periódico UAERMV Circuito Movilidad  -</v>
          </cell>
          <cell r="AU5346">
            <v>0</v>
          </cell>
          <cell r="AV5346" t="str">
            <v>sc</v>
          </cell>
        </row>
        <row r="5347">
          <cell r="AP5347">
            <v>167390</v>
          </cell>
          <cell r="AQ5347">
            <v>11009355</v>
          </cell>
          <cell r="AR5347">
            <v>11</v>
          </cell>
          <cell r="AS5347">
            <v>40645</v>
          </cell>
          <cell r="AT5347" t="str">
            <v>UMV-189-2009 Terminado Mantenimiento Periódico UAERMV Circuito Movilidad  -</v>
          </cell>
          <cell r="AU5347">
            <v>0</v>
          </cell>
          <cell r="AV5347" t="str">
            <v>sc</v>
          </cell>
        </row>
        <row r="5348">
          <cell r="AP5348">
            <v>167391</v>
          </cell>
          <cell r="AQ5348">
            <v>11009217</v>
          </cell>
          <cell r="AR5348">
            <v>11</v>
          </cell>
          <cell r="AS5348">
            <v>40645</v>
          </cell>
          <cell r="AT5348" t="str">
            <v>UMV-189-2009 Terminado Mantenimiento Periódico UAERMV Circuito Movilidad  -</v>
          </cell>
          <cell r="AU5348">
            <v>0</v>
          </cell>
          <cell r="AV5348" t="str">
            <v>sc</v>
          </cell>
        </row>
        <row r="5349">
          <cell r="AP5349">
            <v>167395</v>
          </cell>
          <cell r="AQ5349">
            <v>11008587</v>
          </cell>
          <cell r="AR5349">
            <v>11</v>
          </cell>
          <cell r="AT5349" t="str">
            <v>SD Terminado Mantenimiento Periódico FDL SUBA Circuito Movilidad  Reporte servidor de mapas agosto 2015-</v>
          </cell>
          <cell r="AU5349">
            <v>0</v>
          </cell>
          <cell r="AV5349" t="str">
            <v>sc</v>
          </cell>
        </row>
        <row r="5350">
          <cell r="AP5350">
            <v>167415</v>
          </cell>
          <cell r="AQ5350">
            <v>11009716</v>
          </cell>
          <cell r="AR5350">
            <v>11</v>
          </cell>
          <cell r="AS5350">
            <v>41519</v>
          </cell>
          <cell r="AT5350" t="str">
            <v>SD Terminado Mantenimiento Periódico UAERMV Circuito Movilidad  -</v>
          </cell>
          <cell r="AU5350">
            <v>0</v>
          </cell>
          <cell r="AV5350" t="str">
            <v>sc</v>
          </cell>
        </row>
        <row r="5351">
          <cell r="AP5351">
            <v>167419</v>
          </cell>
          <cell r="AQ5351">
            <v>11009513</v>
          </cell>
          <cell r="AR5351">
            <v>11</v>
          </cell>
          <cell r="AS5351">
            <v>41029</v>
          </cell>
          <cell r="AT5351" t="str">
            <v>UMV-189-2009 Terminado Mantenimiento Periódico UAERMV Circuito Movilidad  -</v>
          </cell>
          <cell r="AU5351">
            <v>0</v>
          </cell>
          <cell r="AV5351" t="str">
            <v>sc</v>
          </cell>
        </row>
        <row r="5352">
          <cell r="AP5352">
            <v>167421</v>
          </cell>
          <cell r="AQ5352">
            <v>11009332</v>
          </cell>
          <cell r="AR5352">
            <v>11</v>
          </cell>
          <cell r="AS5352">
            <v>42671</v>
          </cell>
          <cell r="AT5352" t="str">
            <v>SD Reservado Mantenimiento Rutinario UAERMV Circuito Movilidad SD -</v>
          </cell>
          <cell r="AU5352">
            <v>0</v>
          </cell>
          <cell r="AV5352" t="str">
            <v>sc</v>
          </cell>
        </row>
        <row r="5353">
          <cell r="AP5353">
            <v>167422</v>
          </cell>
          <cell r="AQ5353">
            <v>11009281</v>
          </cell>
          <cell r="AR5353">
            <v>11</v>
          </cell>
          <cell r="AS5353">
            <v>42671</v>
          </cell>
          <cell r="AT5353" t="str">
            <v>SD Reservado Parcheo UAERMV Circuito Movilidad SD -</v>
          </cell>
          <cell r="AU5353">
            <v>0</v>
          </cell>
          <cell r="AV5353" t="str">
            <v>sc</v>
          </cell>
        </row>
        <row r="5354">
          <cell r="AP5354">
            <v>167423</v>
          </cell>
          <cell r="AQ5354">
            <v>11009200</v>
          </cell>
          <cell r="AR5354">
            <v>11</v>
          </cell>
          <cell r="AS5354">
            <v>42671</v>
          </cell>
          <cell r="AT5354" t="str">
            <v>SD Reservado Parcheo UAERMV Circuito Movilidad SD -</v>
          </cell>
          <cell r="AU5354">
            <v>0</v>
          </cell>
          <cell r="AV5354" t="str">
            <v>sc</v>
          </cell>
        </row>
        <row r="5355">
          <cell r="AP5355">
            <v>167424</v>
          </cell>
          <cell r="AQ5355">
            <v>11009072</v>
          </cell>
          <cell r="AR5355">
            <v>11</v>
          </cell>
          <cell r="AS5355">
            <v>42671</v>
          </cell>
          <cell r="AT5355" t="str">
            <v>SD Reservado Mantenimiento Rutinario UAERMV Circuito Movilidad SD -</v>
          </cell>
          <cell r="AU5355">
            <v>0</v>
          </cell>
          <cell r="AV5355" t="str">
            <v>sc</v>
          </cell>
        </row>
        <row r="5356">
          <cell r="AP5356">
            <v>167432</v>
          </cell>
          <cell r="AQ5356">
            <v>11010287</v>
          </cell>
          <cell r="AR5356">
            <v>11</v>
          </cell>
          <cell r="AS5356">
            <v>42313</v>
          </cell>
          <cell r="AT5356" t="str">
            <v>CONV-009-2011 Terminado Acciones de Movilidad IDU Local  -</v>
          </cell>
          <cell r="AU5356">
            <v>0</v>
          </cell>
          <cell r="AV5356" t="str">
            <v>sc</v>
          </cell>
        </row>
        <row r="5357">
          <cell r="AP5357">
            <v>167433</v>
          </cell>
          <cell r="AQ5357">
            <v>11010265</v>
          </cell>
          <cell r="AR5357">
            <v>11</v>
          </cell>
          <cell r="AS5357">
            <v>40737</v>
          </cell>
          <cell r="AT5357" t="str">
            <v>UMV-189-2009 Terminado Mantenimiento Periódico UAERMV Local  -</v>
          </cell>
          <cell r="AU5357">
            <v>0</v>
          </cell>
          <cell r="AV5357" t="str">
            <v>sc</v>
          </cell>
        </row>
        <row r="5358">
          <cell r="AP5358">
            <v>167480</v>
          </cell>
          <cell r="AQ5358">
            <v>11009472</v>
          </cell>
          <cell r="AR5358">
            <v>11</v>
          </cell>
          <cell r="AS5358">
            <v>40613</v>
          </cell>
          <cell r="AT5358" t="str">
            <v>UMV-189-2009 Terminado Mantenimiento Periódico UAERMV Local  -</v>
          </cell>
          <cell r="AU5358">
            <v>0</v>
          </cell>
          <cell r="AV5358" t="str">
            <v>sc</v>
          </cell>
        </row>
        <row r="5359">
          <cell r="AP5359">
            <v>167481</v>
          </cell>
          <cell r="AQ5359">
            <v>11009466</v>
          </cell>
          <cell r="AR5359">
            <v>11</v>
          </cell>
          <cell r="AS5359">
            <v>40613</v>
          </cell>
          <cell r="AT5359" t="str">
            <v>UMV-189-2009 Terminado Mantenimiento Periódico UAERMV Local  -</v>
          </cell>
          <cell r="AU5359">
            <v>0</v>
          </cell>
          <cell r="AV5359" t="str">
            <v>sc</v>
          </cell>
        </row>
        <row r="5360">
          <cell r="AP5360">
            <v>167496</v>
          </cell>
          <cell r="AQ5360">
            <v>11009386</v>
          </cell>
          <cell r="AR5360">
            <v>11</v>
          </cell>
          <cell r="AS5360">
            <v>42313</v>
          </cell>
          <cell r="AT5360" t="str">
            <v>IDU-55-2012 Terminado Acciones de Movilidad IDU Arterial  -</v>
          </cell>
          <cell r="AU5360">
            <v>0</v>
          </cell>
          <cell r="AV5360" t="str">
            <v>sc</v>
          </cell>
        </row>
        <row r="5361">
          <cell r="AP5361">
            <v>167499</v>
          </cell>
          <cell r="AQ5361">
            <v>11009356</v>
          </cell>
          <cell r="AR5361">
            <v>11</v>
          </cell>
          <cell r="AS5361">
            <v>42313</v>
          </cell>
          <cell r="AT5361" t="str">
            <v>IDU-1815-2013 Terminado Acciones de Movilidad IDU Arterial  -</v>
          </cell>
          <cell r="AU5361">
            <v>0</v>
          </cell>
          <cell r="AV5361" t="str">
            <v>sc</v>
          </cell>
        </row>
        <row r="5362">
          <cell r="AP5362">
            <v>167500</v>
          </cell>
          <cell r="AQ5362">
            <v>11009345</v>
          </cell>
          <cell r="AR5362">
            <v>11</v>
          </cell>
          <cell r="AS5362">
            <v>42313</v>
          </cell>
          <cell r="AT5362" t="str">
            <v>IDU-1815-2013 Terminado Acciones de Movilidad IDU Arterial  -</v>
          </cell>
          <cell r="AU5362">
            <v>0</v>
          </cell>
          <cell r="AV5362" t="str">
            <v>sc</v>
          </cell>
        </row>
        <row r="5363">
          <cell r="AP5363">
            <v>167563</v>
          </cell>
          <cell r="AQ5363">
            <v>11010181</v>
          </cell>
          <cell r="AR5363">
            <v>11</v>
          </cell>
          <cell r="AS5363">
            <v>42738</v>
          </cell>
          <cell r="AT5363" t="str">
            <v>FDLS-LP-003-2016 Reservado Conservacion FDL SUBA Circuito Movilidad SD -</v>
          </cell>
          <cell r="AU5363">
            <v>0</v>
          </cell>
          <cell r="AV5363" t="str">
            <v>sc</v>
          </cell>
        </row>
        <row r="5364">
          <cell r="AP5364">
            <v>167564</v>
          </cell>
          <cell r="AQ5364">
            <v>11010149</v>
          </cell>
          <cell r="AR5364">
            <v>11</v>
          </cell>
          <cell r="AS5364">
            <v>42738</v>
          </cell>
          <cell r="AT5364" t="str">
            <v>FDLS-LP-003-2016 Reservado Conservacion FDL SUBA Circuito Movilidad SD -</v>
          </cell>
          <cell r="AU5364">
            <v>0</v>
          </cell>
          <cell r="AV5364" t="str">
            <v>sc</v>
          </cell>
        </row>
        <row r="5365">
          <cell r="AP5365">
            <v>167565</v>
          </cell>
          <cell r="AQ5365">
            <v>11010088</v>
          </cell>
          <cell r="AR5365">
            <v>11</v>
          </cell>
          <cell r="AS5365">
            <v>41834</v>
          </cell>
          <cell r="AT5365" t="str">
            <v>104-2013 Terminado Mantenimiento Periódico FDL SUBA Circuito Movilidad  -</v>
          </cell>
          <cell r="AU5365">
            <v>0</v>
          </cell>
          <cell r="AV5365" t="str">
            <v>sc</v>
          </cell>
        </row>
        <row r="5366">
          <cell r="AP5366">
            <v>167566</v>
          </cell>
          <cell r="AQ5366">
            <v>11010031</v>
          </cell>
          <cell r="AR5366">
            <v>11</v>
          </cell>
          <cell r="AS5366">
            <v>40598</v>
          </cell>
          <cell r="AT5366" t="str">
            <v>UMV-188-2009 Terminado Mantenimiento Periódico UAERMV Circuito Movilidad  -</v>
          </cell>
          <cell r="AU5366">
            <v>0</v>
          </cell>
          <cell r="AV5366" t="str">
            <v>sc</v>
          </cell>
        </row>
        <row r="5367">
          <cell r="AP5367">
            <v>167567</v>
          </cell>
          <cell r="AQ5367">
            <v>11009977</v>
          </cell>
          <cell r="AR5367">
            <v>11</v>
          </cell>
          <cell r="AS5367">
            <v>41834</v>
          </cell>
          <cell r="AT5367" t="str">
            <v>104-2013 Terminado Mantenimiento Periódico FDL SUBA Circuito Movilidad  -</v>
          </cell>
          <cell r="AU5367">
            <v>0</v>
          </cell>
          <cell r="AV5367" t="str">
            <v>sc</v>
          </cell>
        </row>
        <row r="5368">
          <cell r="AP5368">
            <v>167568</v>
          </cell>
          <cell r="AQ5368">
            <v>11009877</v>
          </cell>
          <cell r="AR5368">
            <v>11</v>
          </cell>
          <cell r="AS5368">
            <v>40598</v>
          </cell>
          <cell r="AT5368" t="str">
            <v>UMV-188-2009 Terminado Mantenimiento Periódico UAERMV Circuito Movilidad  -</v>
          </cell>
          <cell r="AU5368">
            <v>0</v>
          </cell>
          <cell r="AV5368" t="str">
            <v>sc</v>
          </cell>
        </row>
        <row r="5369">
          <cell r="AP5369">
            <v>167569</v>
          </cell>
          <cell r="AQ5369">
            <v>11009755</v>
          </cell>
          <cell r="AR5369">
            <v>11</v>
          </cell>
          <cell r="AS5369">
            <v>41834</v>
          </cell>
          <cell r="AT5369" t="str">
            <v>104-2013 Terminado Mantenimiento Periódico FDL SUBA Circuito Movilidad  -</v>
          </cell>
          <cell r="AU5369">
            <v>0</v>
          </cell>
          <cell r="AV5369" t="str">
            <v>sc</v>
          </cell>
        </row>
        <row r="5370">
          <cell r="AP5370">
            <v>167611</v>
          </cell>
          <cell r="AQ5370">
            <v>11008923</v>
          </cell>
          <cell r="AR5370">
            <v>11</v>
          </cell>
          <cell r="AS5370">
            <v>41817</v>
          </cell>
          <cell r="AT5370" t="str">
            <v>SD Terminado Mantenimiento Periódico UAERMV Local  -</v>
          </cell>
          <cell r="AU5370">
            <v>0</v>
          </cell>
          <cell r="AV5370" t="str">
            <v>sc</v>
          </cell>
        </row>
        <row r="5371">
          <cell r="AP5371">
            <v>167612</v>
          </cell>
          <cell r="AQ5371">
            <v>11008878</v>
          </cell>
          <cell r="AR5371">
            <v>11</v>
          </cell>
          <cell r="AS5371">
            <v>41817</v>
          </cell>
          <cell r="AT5371" t="str">
            <v>SD Terminado Mantenimiento Periódico UAERMV Local  -</v>
          </cell>
          <cell r="AU5371">
            <v>0</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v>0</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v>0</v>
          </cell>
          <cell r="AV5373" t="str">
            <v>sc</v>
          </cell>
        </row>
        <row r="5374">
          <cell r="AP5374">
            <v>167646</v>
          </cell>
          <cell r="AQ5374">
            <v>11009145</v>
          </cell>
          <cell r="AR5374">
            <v>11</v>
          </cell>
          <cell r="AT5374" t="str">
            <v>SD Terminado Reconstrucción FDL SUBA Local  Reporte servidor de mapas agosto 2015-</v>
          </cell>
          <cell r="AU5374">
            <v>0</v>
          </cell>
          <cell r="AV5374" t="str">
            <v>sc</v>
          </cell>
        </row>
        <row r="5375">
          <cell r="AP5375">
            <v>167647</v>
          </cell>
          <cell r="AQ5375">
            <v>11008839</v>
          </cell>
          <cell r="AR5375">
            <v>11</v>
          </cell>
          <cell r="AT5375" t="str">
            <v>142-2013 Terminado Construcción FDL SUBA Local  Reporte servidor de mapas agosto 2015-</v>
          </cell>
          <cell r="AU5375">
            <v>0</v>
          </cell>
          <cell r="AV5375" t="str">
            <v>sc</v>
          </cell>
        </row>
        <row r="5376">
          <cell r="AP5376">
            <v>167648</v>
          </cell>
          <cell r="AQ5376">
            <v>11008742</v>
          </cell>
          <cell r="AR5376">
            <v>11</v>
          </cell>
          <cell r="AS5376">
            <v>41850</v>
          </cell>
          <cell r="AT5376" t="str">
            <v>142-2013 Terminado Construcción FDL SUBA Local  Reporte Servidor Agosto 2015-</v>
          </cell>
          <cell r="AU5376">
            <v>0</v>
          </cell>
          <cell r="AV5376" t="str">
            <v>sc</v>
          </cell>
        </row>
        <row r="5377">
          <cell r="AP5377">
            <v>167649</v>
          </cell>
          <cell r="AQ5377">
            <v>11008595</v>
          </cell>
          <cell r="AR5377">
            <v>11</v>
          </cell>
          <cell r="AT5377" t="str">
            <v>SD Terminado Mantenimiento Periódico FDL SUBA Local  Reporte servidor de mapas agosto 2015-</v>
          </cell>
          <cell r="AU5377">
            <v>0</v>
          </cell>
          <cell r="AV5377" t="str">
            <v>sc</v>
          </cell>
        </row>
        <row r="5378">
          <cell r="AP5378">
            <v>167650</v>
          </cell>
          <cell r="AQ5378">
            <v>11008451</v>
          </cell>
          <cell r="AR5378">
            <v>11</v>
          </cell>
          <cell r="AS5378">
            <v>42671</v>
          </cell>
          <cell r="AT5378" t="str">
            <v>SD Reservado Parcheo UAERMV Local SD -</v>
          </cell>
          <cell r="AU5378">
            <v>0</v>
          </cell>
          <cell r="AV5378" t="str">
            <v>sc</v>
          </cell>
        </row>
        <row r="5379">
          <cell r="AP5379">
            <v>167687</v>
          </cell>
          <cell r="AQ5379">
            <v>11010246</v>
          </cell>
          <cell r="AR5379">
            <v>11</v>
          </cell>
          <cell r="AS5379">
            <v>42313</v>
          </cell>
          <cell r="AT5379" t="str">
            <v>IDU-69-2008 Terminado Acciones de Movilidad IDU Arterial  -</v>
          </cell>
          <cell r="AU5379">
            <v>0</v>
          </cell>
          <cell r="AV5379" t="str">
            <v>sc</v>
          </cell>
        </row>
        <row r="5380">
          <cell r="AP5380">
            <v>167688</v>
          </cell>
          <cell r="AQ5380">
            <v>11010246</v>
          </cell>
          <cell r="AR5380">
            <v>11</v>
          </cell>
          <cell r="AS5380">
            <v>42313</v>
          </cell>
          <cell r="AT5380" t="str">
            <v>IDU-1815-2013 Terminado Acciones de Movilidad IDU Arterial  -</v>
          </cell>
          <cell r="AU5380">
            <v>0</v>
          </cell>
          <cell r="AV5380" t="str">
            <v>sc</v>
          </cell>
        </row>
        <row r="5381">
          <cell r="AP5381">
            <v>167689</v>
          </cell>
          <cell r="AQ5381">
            <v>11010091</v>
          </cell>
          <cell r="AR5381">
            <v>11</v>
          </cell>
          <cell r="AS5381">
            <v>42313</v>
          </cell>
          <cell r="AT5381" t="str">
            <v>IDU-69-2008 Terminado Acciones de Movilidad IDU Arterial  -</v>
          </cell>
          <cell r="AU5381">
            <v>0</v>
          </cell>
          <cell r="AV5381" t="str">
            <v>sc</v>
          </cell>
        </row>
        <row r="5382">
          <cell r="AP5382">
            <v>167690</v>
          </cell>
          <cell r="AQ5382">
            <v>11010091</v>
          </cell>
          <cell r="AR5382">
            <v>11</v>
          </cell>
          <cell r="AS5382">
            <v>42313</v>
          </cell>
          <cell r="AT5382" t="str">
            <v>IDU-69-2008 Terminado Acciones de Movilidad IDU Arterial  -</v>
          </cell>
          <cell r="AU5382">
            <v>0</v>
          </cell>
          <cell r="AV5382" t="str">
            <v>sc</v>
          </cell>
        </row>
        <row r="5383">
          <cell r="AP5383">
            <v>167700</v>
          </cell>
          <cell r="AQ5383">
            <v>11009694</v>
          </cell>
          <cell r="AR5383">
            <v>11</v>
          </cell>
          <cell r="AS5383">
            <v>42313</v>
          </cell>
          <cell r="AT5383" t="str">
            <v>IDU-1815-2013 Terminado Acciones de Movilidad IDU Arterial  -</v>
          </cell>
          <cell r="AU5383">
            <v>0</v>
          </cell>
          <cell r="AV5383" t="str">
            <v>sc</v>
          </cell>
        </row>
        <row r="5384">
          <cell r="AP5384">
            <v>167701</v>
          </cell>
          <cell r="AQ5384">
            <v>11009580</v>
          </cell>
          <cell r="AR5384">
            <v>11</v>
          </cell>
          <cell r="AS5384">
            <v>42313</v>
          </cell>
          <cell r="AT5384" t="str">
            <v>IDU-69-2008 Terminado Acciones de Movilidad IDU Arterial  -</v>
          </cell>
          <cell r="AU5384">
            <v>0</v>
          </cell>
          <cell r="AV5384" t="str">
            <v>sc</v>
          </cell>
        </row>
        <row r="5385">
          <cell r="AP5385">
            <v>167702</v>
          </cell>
          <cell r="AQ5385">
            <v>11009580</v>
          </cell>
          <cell r="AR5385">
            <v>11</v>
          </cell>
          <cell r="AS5385">
            <v>42313</v>
          </cell>
          <cell r="AT5385" t="str">
            <v>IDU-1815-2013 Terminado Acciones de Movilidad IDU Arterial  -</v>
          </cell>
          <cell r="AU5385">
            <v>0</v>
          </cell>
          <cell r="AV5385" t="str">
            <v>sc</v>
          </cell>
        </row>
        <row r="5386">
          <cell r="AP5386">
            <v>167946</v>
          </cell>
          <cell r="AQ5386">
            <v>11009511</v>
          </cell>
          <cell r="AR5386">
            <v>11</v>
          </cell>
          <cell r="AS5386">
            <v>42313</v>
          </cell>
          <cell r="AT5386" t="str">
            <v>IDU-1815-2013 Terminado Acciones de Movilidad IDU Arterial  -</v>
          </cell>
          <cell r="AU5386">
            <v>0</v>
          </cell>
          <cell r="AV5386" t="str">
            <v>sc</v>
          </cell>
        </row>
        <row r="5387">
          <cell r="AP5387">
            <v>167948</v>
          </cell>
          <cell r="AQ5387">
            <v>11009425</v>
          </cell>
          <cell r="AR5387">
            <v>11</v>
          </cell>
          <cell r="AS5387">
            <v>42313</v>
          </cell>
          <cell r="AT5387" t="str">
            <v>IDU-1815-2013 Terminado Acciones de Movilidad IDU Arterial  -</v>
          </cell>
          <cell r="AU5387">
            <v>0</v>
          </cell>
          <cell r="AV5387" t="str">
            <v>sc</v>
          </cell>
        </row>
        <row r="5388">
          <cell r="AP5388">
            <v>167952</v>
          </cell>
          <cell r="AQ5388">
            <v>11009280</v>
          </cell>
          <cell r="AR5388">
            <v>11</v>
          </cell>
          <cell r="AS5388">
            <v>42313</v>
          </cell>
          <cell r="AT5388" t="str">
            <v>IDU-1815-2013 Terminado Acciones de Movilidad IDU Arterial  -</v>
          </cell>
          <cell r="AU5388">
            <v>0</v>
          </cell>
          <cell r="AV5388" t="str">
            <v>sc</v>
          </cell>
        </row>
        <row r="5389">
          <cell r="AP5389">
            <v>167960</v>
          </cell>
          <cell r="AQ5389">
            <v>11008767</v>
          </cell>
          <cell r="AR5389">
            <v>11</v>
          </cell>
          <cell r="AS5389">
            <v>42313</v>
          </cell>
          <cell r="AT5389" t="str">
            <v>IDU-1815-2013 Terminado Acciones de Movilidad IDU Arterial  -</v>
          </cell>
          <cell r="AU5389">
            <v>0</v>
          </cell>
          <cell r="AV5389" t="str">
            <v>sc</v>
          </cell>
        </row>
        <row r="5390">
          <cell r="AP5390">
            <v>168140</v>
          </cell>
          <cell r="AQ5390">
            <v>11008233</v>
          </cell>
          <cell r="AR5390">
            <v>11</v>
          </cell>
          <cell r="AS5390">
            <v>42313</v>
          </cell>
          <cell r="AT5390" t="str">
            <v>IDU-1815-2013 Terminado Acciones de Movilidad IDU Arterial  -</v>
          </cell>
          <cell r="AU5390">
            <v>0</v>
          </cell>
          <cell r="AV5390" t="str">
            <v>sc</v>
          </cell>
        </row>
        <row r="5391">
          <cell r="AP5391">
            <v>168146</v>
          </cell>
          <cell r="AQ5391">
            <v>11007936</v>
          </cell>
          <cell r="AR5391">
            <v>11</v>
          </cell>
          <cell r="AS5391">
            <v>42313</v>
          </cell>
          <cell r="AT5391" t="str">
            <v>IDU-1815-2013 Terminado Acciones de Movilidad IDU Arterial  -</v>
          </cell>
          <cell r="AU5391">
            <v>0</v>
          </cell>
          <cell r="AV5391" t="str">
            <v>sc</v>
          </cell>
        </row>
        <row r="5392">
          <cell r="AP5392">
            <v>168149</v>
          </cell>
          <cell r="AQ5392">
            <v>11007712</v>
          </cell>
          <cell r="AR5392">
            <v>11</v>
          </cell>
          <cell r="AS5392">
            <v>42313</v>
          </cell>
          <cell r="AT5392" t="str">
            <v>IDU-69-2008 Terminado Acciones de Movilidad IDU Arterial  -</v>
          </cell>
          <cell r="AU5392">
            <v>0</v>
          </cell>
          <cell r="AV5392" t="str">
            <v>sc</v>
          </cell>
        </row>
        <row r="5393">
          <cell r="AP5393">
            <v>168150</v>
          </cell>
          <cell r="AQ5393">
            <v>11007712</v>
          </cell>
          <cell r="AR5393">
            <v>11</v>
          </cell>
          <cell r="AS5393">
            <v>42313</v>
          </cell>
          <cell r="AT5393" t="str">
            <v>IDU-1815-2013 Terminado Acciones de Movilidad IDU Arterial  -</v>
          </cell>
          <cell r="AU5393">
            <v>0</v>
          </cell>
          <cell r="AV5393" t="str">
            <v>sc</v>
          </cell>
        </row>
        <row r="5394">
          <cell r="AP5394">
            <v>168273</v>
          </cell>
          <cell r="AQ5394">
            <v>11011402</v>
          </cell>
          <cell r="AR5394">
            <v>11</v>
          </cell>
          <cell r="AS5394">
            <v>42313</v>
          </cell>
          <cell r="AT5394" t="str">
            <v>IDU-55-2012 Terminado Acciones de Movilidad IDU Circuito Movilidad  -</v>
          </cell>
          <cell r="AU5394">
            <v>0</v>
          </cell>
          <cell r="AV5394" t="str">
            <v>sc</v>
          </cell>
        </row>
        <row r="5395">
          <cell r="AP5395">
            <v>168397</v>
          </cell>
          <cell r="AQ5395">
            <v>11011202</v>
          </cell>
          <cell r="AR5395">
            <v>11</v>
          </cell>
          <cell r="AS5395">
            <v>40737</v>
          </cell>
          <cell r="AT5395" t="str">
            <v>UMV-189-2009 Terminado Mantenimiento Periódico UAERMV Circuito Movilidad  -</v>
          </cell>
          <cell r="AU5395">
            <v>0</v>
          </cell>
          <cell r="AV5395" t="str">
            <v>SITP Viable</v>
          </cell>
        </row>
        <row r="5396">
          <cell r="AP5396">
            <v>168449</v>
          </cell>
          <cell r="AQ5396">
            <v>11011207</v>
          </cell>
          <cell r="AR5396">
            <v>11</v>
          </cell>
          <cell r="AS5396">
            <v>41834</v>
          </cell>
          <cell r="AT5396" t="str">
            <v>SD Terminado Mantenimiento Periódico FDL SUBA Local  -</v>
          </cell>
          <cell r="AU5396">
            <v>0</v>
          </cell>
          <cell r="AV5396" t="str">
            <v>sc</v>
          </cell>
        </row>
        <row r="5397">
          <cell r="AP5397">
            <v>168450</v>
          </cell>
          <cell r="AQ5397">
            <v>11011138</v>
          </cell>
          <cell r="AR5397">
            <v>11</v>
          </cell>
          <cell r="AS5397">
            <v>41834</v>
          </cell>
          <cell r="AT5397" t="str">
            <v>SD Terminado Mantenimiento Periódico FDL SUBA Local  Reporte Servidor Agosto 2015-</v>
          </cell>
          <cell r="AU5397">
            <v>0</v>
          </cell>
          <cell r="AV5397" t="str">
            <v>sc</v>
          </cell>
        </row>
        <row r="5398">
          <cell r="AP5398">
            <v>168451</v>
          </cell>
          <cell r="AQ5398">
            <v>11011063</v>
          </cell>
          <cell r="AR5398">
            <v>11</v>
          </cell>
          <cell r="AS5398">
            <v>41834</v>
          </cell>
          <cell r="AT5398" t="str">
            <v>SD Terminado Rehabilitación FDL SUBA Local  Reporte Servidor Agosto 2015-</v>
          </cell>
          <cell r="AU5398">
            <v>0</v>
          </cell>
          <cell r="AV5398" t="str">
            <v>sc</v>
          </cell>
        </row>
        <row r="5399">
          <cell r="AP5399">
            <v>168966</v>
          </cell>
          <cell r="AQ5399">
            <v>11006547</v>
          </cell>
          <cell r="AR5399">
            <v>11</v>
          </cell>
          <cell r="AS5399">
            <v>41837</v>
          </cell>
          <cell r="AT5399" t="str">
            <v>SD Reservado Rehabilitación FDL SUBA Circuito Movilidad  No reservado en el IDU-</v>
          </cell>
          <cell r="AU5399">
            <v>0</v>
          </cell>
          <cell r="AV5399" t="str">
            <v>sc</v>
          </cell>
        </row>
        <row r="5400">
          <cell r="AP5400">
            <v>168967</v>
          </cell>
          <cell r="AQ5400">
            <v>11006394</v>
          </cell>
          <cell r="AR5400">
            <v>11</v>
          </cell>
          <cell r="AS5400">
            <v>41837</v>
          </cell>
          <cell r="AT5400" t="str">
            <v>92-2014 Reservado Rehabilitación FDL SUBA Circuito Movilidad  No reservado en el IDU-</v>
          </cell>
          <cell r="AU5400">
            <v>0</v>
          </cell>
          <cell r="AV5400" t="str">
            <v>sc</v>
          </cell>
        </row>
        <row r="5401">
          <cell r="AP5401">
            <v>169001</v>
          </cell>
          <cell r="AQ5401">
            <v>11006214</v>
          </cell>
          <cell r="AR5401">
            <v>11</v>
          </cell>
          <cell r="AS5401">
            <v>42768</v>
          </cell>
          <cell r="AT5401" t="str">
            <v>SD Reservado Acciones de Movilidad UAERMV Circuito Movilidad Salvando Vidas -</v>
          </cell>
          <cell r="AU5401">
            <v>0</v>
          </cell>
          <cell r="AV5401" t="str">
            <v>SITP Viable</v>
          </cell>
        </row>
        <row r="5402">
          <cell r="AP5402">
            <v>169002</v>
          </cell>
          <cell r="AQ5402">
            <v>11006167</v>
          </cell>
          <cell r="AR5402">
            <v>11</v>
          </cell>
          <cell r="AS5402">
            <v>42768</v>
          </cell>
          <cell r="AT5402" t="str">
            <v>SD Reservado Acciones de Movilidad UAERMV Circuito Movilidad Salvando Vidas -</v>
          </cell>
          <cell r="AU5402">
            <v>0</v>
          </cell>
          <cell r="AV5402" t="str">
            <v>SITP Viable</v>
          </cell>
        </row>
        <row r="5403">
          <cell r="AP5403">
            <v>169003</v>
          </cell>
          <cell r="AQ5403">
            <v>11006167</v>
          </cell>
          <cell r="AR5403">
            <v>11</v>
          </cell>
          <cell r="AS5403">
            <v>42768</v>
          </cell>
          <cell r="AT5403" t="str">
            <v>SD Reservado Acciones de Movilidad UAERMV Circuito Movilidad Salvando Vidas -</v>
          </cell>
          <cell r="AU5403">
            <v>0</v>
          </cell>
          <cell r="AV5403" t="str">
            <v>SITP Viable</v>
          </cell>
        </row>
        <row r="5404">
          <cell r="AP5404">
            <v>169004</v>
          </cell>
          <cell r="AQ5404">
            <v>11006146</v>
          </cell>
          <cell r="AR5404">
            <v>11</v>
          </cell>
          <cell r="AS5404">
            <v>42768</v>
          </cell>
          <cell r="AT5404" t="str">
            <v>SD Reservado Acciones de Movilidad UAERMV Circuito Movilidad Salvando Vidas -</v>
          </cell>
          <cell r="AU5404">
            <v>0</v>
          </cell>
          <cell r="AV5404" t="str">
            <v>SITP Viable</v>
          </cell>
        </row>
        <row r="5405">
          <cell r="AP5405">
            <v>169005</v>
          </cell>
          <cell r="AQ5405">
            <v>11006146</v>
          </cell>
          <cell r="AR5405">
            <v>11</v>
          </cell>
          <cell r="AS5405">
            <v>42768</v>
          </cell>
          <cell r="AT5405" t="str">
            <v>SD Reservado Acciones de Movilidad UAERMV Circuito Movilidad Salvando Vidas -</v>
          </cell>
          <cell r="AU5405">
            <v>0</v>
          </cell>
          <cell r="AV5405" t="str">
            <v>SITP Viable</v>
          </cell>
        </row>
        <row r="5406">
          <cell r="AP5406">
            <v>169006</v>
          </cell>
          <cell r="AQ5406">
            <v>11006095</v>
          </cell>
          <cell r="AR5406">
            <v>11</v>
          </cell>
          <cell r="AS5406">
            <v>42768</v>
          </cell>
          <cell r="AT5406" t="str">
            <v>SD Reservado Acciones de Movilidad UAERMV Circuito Movilidad Salvando Vidas -</v>
          </cell>
          <cell r="AU5406">
            <v>0</v>
          </cell>
          <cell r="AV5406" t="str">
            <v>SITP Viable</v>
          </cell>
        </row>
        <row r="5407">
          <cell r="AP5407">
            <v>169007</v>
          </cell>
          <cell r="AQ5407">
            <v>11006095</v>
          </cell>
          <cell r="AR5407">
            <v>11</v>
          </cell>
          <cell r="AS5407">
            <v>42768</v>
          </cell>
          <cell r="AT5407" t="str">
            <v>SD Reservado Acciones de Movilidad UAERMV Circuito Movilidad Salvando Vidas -</v>
          </cell>
          <cell r="AU5407">
            <v>0</v>
          </cell>
          <cell r="AV5407" t="str">
            <v>SITP Viable</v>
          </cell>
        </row>
        <row r="5408">
          <cell r="AP5408">
            <v>169012</v>
          </cell>
          <cell r="AQ5408">
            <v>11006094</v>
          </cell>
          <cell r="AR5408">
            <v>11</v>
          </cell>
          <cell r="AS5408">
            <v>42768</v>
          </cell>
          <cell r="AT5408" t="str">
            <v>SD Reservado Acciones de Movilidad UAERMV Circuito Movilidad Salvando Vidas -</v>
          </cell>
          <cell r="AU5408">
            <v>0</v>
          </cell>
          <cell r="AV5408" t="str">
            <v>sc</v>
          </cell>
        </row>
        <row r="5409">
          <cell r="AP5409">
            <v>169013</v>
          </cell>
          <cell r="AQ5409">
            <v>11005689</v>
          </cell>
          <cell r="AR5409">
            <v>11</v>
          </cell>
          <cell r="AS5409">
            <v>42342</v>
          </cell>
          <cell r="AT5409" t="str">
            <v>IDU-32-2011 Terminado Construcción IDU Circuito Movilidad  -</v>
          </cell>
          <cell r="AU5409">
            <v>0</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v>0</v>
          </cell>
          <cell r="AV5411" t="str">
            <v>sc</v>
          </cell>
        </row>
        <row r="5412">
          <cell r="AP5412">
            <v>169032</v>
          </cell>
          <cell r="AQ5412">
            <v>11007600</v>
          </cell>
          <cell r="AR5412">
            <v>11</v>
          </cell>
          <cell r="AS5412">
            <v>42313</v>
          </cell>
          <cell r="AT5412" t="str">
            <v>IDU-1815-2013 Terminado Acciones de Movilidad IDU Arterial  -</v>
          </cell>
          <cell r="AU5412">
            <v>0</v>
          </cell>
          <cell r="AV5412" t="str">
            <v>sc</v>
          </cell>
        </row>
        <row r="5413">
          <cell r="AP5413">
            <v>169035</v>
          </cell>
          <cell r="AQ5413">
            <v>11007054</v>
          </cell>
          <cell r="AR5413">
            <v>11</v>
          </cell>
          <cell r="AS5413">
            <v>42313</v>
          </cell>
          <cell r="AT5413" t="str">
            <v>IDU-1815-2013 Terminado Acciones de Movilidad IDU Arterial  -</v>
          </cell>
          <cell r="AU5413">
            <v>0</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v>0</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v>0</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v>0</v>
          </cell>
          <cell r="AV5416" t="str">
            <v>SITP IDU-1794-2015 MP</v>
          </cell>
        </row>
        <row r="5417">
          <cell r="AP5417">
            <v>169082</v>
          </cell>
          <cell r="AQ5417">
            <v>11002378</v>
          </cell>
          <cell r="AR5417">
            <v>11</v>
          </cell>
          <cell r="AS5417">
            <v>41834</v>
          </cell>
          <cell r="AT5417" t="str">
            <v>104-2013 Terminado Estudios y diseños FDL SUBA Circuito Movilidad  -</v>
          </cell>
          <cell r="AU5417">
            <v>0</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v>0</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v>0</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v>0</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v>0</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v>0</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v>0</v>
          </cell>
          <cell r="AV5424" t="str">
            <v>sc</v>
          </cell>
        </row>
        <row r="5425">
          <cell r="AP5425">
            <v>169168</v>
          </cell>
          <cell r="AQ5425">
            <v>11004650</v>
          </cell>
          <cell r="AR5425">
            <v>11</v>
          </cell>
          <cell r="AS5425">
            <v>41837</v>
          </cell>
          <cell r="AT5425" t="str">
            <v>031-2012 Terminado Construcción FDL SUBA Circuito Movilidad  -</v>
          </cell>
          <cell r="AU5425">
            <v>0</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v>0</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v>0</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v>0</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v>0</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v>0</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v>0</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v>0</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v>0</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v>0</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v>0</v>
          </cell>
          <cell r="AV5435" t="str">
            <v>IDU-1794-2015 MP</v>
          </cell>
        </row>
        <row r="5436">
          <cell r="AP5436">
            <v>169263</v>
          </cell>
          <cell r="AQ5436">
            <v>11002248</v>
          </cell>
          <cell r="AR5436">
            <v>11</v>
          </cell>
          <cell r="AS5436">
            <v>41834</v>
          </cell>
          <cell r="AT5436" t="str">
            <v>104-2013 Terminado Mantenimiento Periódico FDL SUBA Circuito Movilidad  -</v>
          </cell>
          <cell r="AU5436">
            <v>0</v>
          </cell>
          <cell r="AV5436" t="str">
            <v>FDL MP</v>
          </cell>
        </row>
        <row r="5437">
          <cell r="AP5437">
            <v>169264</v>
          </cell>
          <cell r="AQ5437">
            <v>11002240</v>
          </cell>
          <cell r="AR5437">
            <v>11</v>
          </cell>
          <cell r="AS5437">
            <v>41834</v>
          </cell>
          <cell r="AT5437" t="str">
            <v>104-2013 Terminado Estudios y diseños FDL SUBA Circuito Movilidad  -</v>
          </cell>
          <cell r="AU5437">
            <v>0</v>
          </cell>
          <cell r="AV5437" t="str">
            <v>E&amp;D FDL</v>
          </cell>
        </row>
        <row r="5438">
          <cell r="AP5438">
            <v>169265</v>
          </cell>
          <cell r="AQ5438">
            <v>11002232</v>
          </cell>
          <cell r="AR5438">
            <v>11</v>
          </cell>
          <cell r="AS5438">
            <v>41834</v>
          </cell>
          <cell r="AT5438" t="str">
            <v>104-2013 Terminado Estudios y diseños FDL SUBA Circuito Movilidad  -</v>
          </cell>
          <cell r="AU5438">
            <v>0</v>
          </cell>
          <cell r="AV5438" t="str">
            <v>E&amp;D FDL</v>
          </cell>
        </row>
        <row r="5439">
          <cell r="AP5439">
            <v>169266</v>
          </cell>
          <cell r="AQ5439">
            <v>11002227</v>
          </cell>
          <cell r="AR5439">
            <v>11</v>
          </cell>
          <cell r="AS5439">
            <v>41834</v>
          </cell>
          <cell r="AT5439" t="str">
            <v>104-2013 Terminado Estudios y diseños FDL SUBA Circuito Movilidad  -</v>
          </cell>
          <cell r="AU5439">
            <v>0</v>
          </cell>
          <cell r="AV5439" t="str">
            <v>E&amp;D FDL</v>
          </cell>
        </row>
        <row r="5440">
          <cell r="AP5440">
            <v>169267</v>
          </cell>
          <cell r="AQ5440">
            <v>11002210</v>
          </cell>
          <cell r="AR5440">
            <v>11</v>
          </cell>
          <cell r="AS5440">
            <v>41834</v>
          </cell>
          <cell r="AT5440" t="str">
            <v>104-2013 Terminado Estudios y diseños FDL SUBA Circuito Movilidad  -</v>
          </cell>
          <cell r="AU5440">
            <v>0</v>
          </cell>
          <cell r="AV5440" t="str">
            <v>sc</v>
          </cell>
        </row>
        <row r="5441">
          <cell r="AP5441">
            <v>169268</v>
          </cell>
          <cell r="AQ5441">
            <v>11002188</v>
          </cell>
          <cell r="AR5441">
            <v>11</v>
          </cell>
          <cell r="AS5441">
            <v>41834</v>
          </cell>
          <cell r="AT5441" t="str">
            <v>104-2013 Terminado Estudios y diseños FDL SUBA Circuito Movilidad  -</v>
          </cell>
          <cell r="AU5441">
            <v>0</v>
          </cell>
          <cell r="AV5441" t="str">
            <v>sc</v>
          </cell>
        </row>
        <row r="5442">
          <cell r="AP5442">
            <v>169269</v>
          </cell>
          <cell r="AQ5442">
            <v>11002132</v>
          </cell>
          <cell r="AR5442">
            <v>11</v>
          </cell>
          <cell r="AS5442">
            <v>41834</v>
          </cell>
          <cell r="AT5442" t="str">
            <v>104-2013 Terminado Estudios y diseños FDL SUBA Circuito Movilidad  -</v>
          </cell>
          <cell r="AU5442">
            <v>0</v>
          </cell>
          <cell r="AV5442" t="str">
            <v>sc</v>
          </cell>
        </row>
        <row r="5443">
          <cell r="AP5443">
            <v>169270</v>
          </cell>
          <cell r="AQ5443">
            <v>11011715</v>
          </cell>
          <cell r="AR5443">
            <v>11</v>
          </cell>
          <cell r="AS5443">
            <v>41834</v>
          </cell>
          <cell r="AT5443" t="str">
            <v>104-2013 Terminado Estudios y diseños FDL SUBA Circuito Movilidad  -</v>
          </cell>
          <cell r="AU5443">
            <v>0</v>
          </cell>
          <cell r="AV5443" t="str">
            <v>sc</v>
          </cell>
        </row>
        <row r="5444">
          <cell r="AP5444">
            <v>169319</v>
          </cell>
          <cell r="AQ5444">
            <v>11002750</v>
          </cell>
          <cell r="AR5444">
            <v>11</v>
          </cell>
          <cell r="AS5444">
            <v>42738</v>
          </cell>
          <cell r="AT5444" t="str">
            <v>FDLS-LP-003-2016 Reservado Rehabilitación FDL SUBA Circuito Movilidad SD -</v>
          </cell>
          <cell r="AU5444">
            <v>0</v>
          </cell>
          <cell r="AV5444" t="str">
            <v>sc</v>
          </cell>
        </row>
        <row r="5445">
          <cell r="AP5445">
            <v>169360</v>
          </cell>
          <cell r="AQ5445">
            <v>11002357</v>
          </cell>
          <cell r="AR5445">
            <v>11</v>
          </cell>
          <cell r="AS5445">
            <v>41544</v>
          </cell>
          <cell r="AT5445" t="str">
            <v>SD Reservado Reconstrucción FDL SUBA Local  Cabildos-</v>
          </cell>
          <cell r="AU5445">
            <v>0</v>
          </cell>
          <cell r="AV5445" t="str">
            <v>sc</v>
          </cell>
        </row>
        <row r="5446">
          <cell r="AP5446">
            <v>169361</v>
          </cell>
          <cell r="AQ5446">
            <v>11002319</v>
          </cell>
          <cell r="AR5446">
            <v>11</v>
          </cell>
          <cell r="AS5446">
            <v>41544</v>
          </cell>
          <cell r="AT5446" t="str">
            <v>142-2013 Reservado Reconstrucción FDL SUBA Local  Cabildos-</v>
          </cell>
          <cell r="AU5446">
            <v>0</v>
          </cell>
          <cell r="AV5446" t="str">
            <v>sc</v>
          </cell>
        </row>
        <row r="5447">
          <cell r="AP5447">
            <v>169362</v>
          </cell>
          <cell r="AQ5447">
            <v>11002285</v>
          </cell>
          <cell r="AR5447">
            <v>11</v>
          </cell>
          <cell r="AS5447">
            <v>41544</v>
          </cell>
          <cell r="AT5447" t="str">
            <v>SD Reservado Reconstrucción FDL SUBA Local  Cabildos-</v>
          </cell>
          <cell r="AU5447">
            <v>0</v>
          </cell>
          <cell r="AV5447" t="str">
            <v>sc</v>
          </cell>
        </row>
        <row r="5448">
          <cell r="AP5448">
            <v>169366</v>
          </cell>
          <cell r="AQ5448">
            <v>11002074</v>
          </cell>
          <cell r="AR5448">
            <v>11</v>
          </cell>
          <cell r="AS5448">
            <v>41834</v>
          </cell>
          <cell r="AT5448" t="str">
            <v>104-2013 Terminado Estudios y diseños FDL SUBA Circuito Movilidad  -</v>
          </cell>
          <cell r="AU5448">
            <v>0</v>
          </cell>
          <cell r="AV5448" t="str">
            <v>sc</v>
          </cell>
        </row>
        <row r="5449">
          <cell r="AP5449">
            <v>169367</v>
          </cell>
          <cell r="AQ5449">
            <v>11002065</v>
          </cell>
          <cell r="AR5449">
            <v>11</v>
          </cell>
          <cell r="AS5449">
            <v>41834</v>
          </cell>
          <cell r="AT5449" t="str">
            <v>104-2013 Terminado Estudios y diseños FDL SUBA Circuito Movilidad  -</v>
          </cell>
          <cell r="AU5449">
            <v>0</v>
          </cell>
          <cell r="AV5449" t="str">
            <v>sc</v>
          </cell>
        </row>
        <row r="5450">
          <cell r="AP5450">
            <v>169368</v>
          </cell>
          <cell r="AQ5450">
            <v>11002012</v>
          </cell>
          <cell r="AR5450">
            <v>11</v>
          </cell>
          <cell r="AS5450">
            <v>41834</v>
          </cell>
          <cell r="AT5450" t="str">
            <v>104-2013 Terminado Estudios y diseños FDL SUBA Circuito Movilidad  -</v>
          </cell>
          <cell r="AU5450">
            <v>0</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v>0</v>
          </cell>
          <cell r="AV5457" t="str">
            <v>sc</v>
          </cell>
        </row>
        <row r="5458">
          <cell r="AP5458">
            <v>169398</v>
          </cell>
          <cell r="AQ5458">
            <v>11006504</v>
          </cell>
          <cell r="AR5458">
            <v>11</v>
          </cell>
          <cell r="AS5458">
            <v>41837</v>
          </cell>
          <cell r="AT5458" t="str">
            <v>031-2012 Terminado Mantenimiento Periódico FDL SUBA Arterial  -</v>
          </cell>
          <cell r="AU5458">
            <v>0</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v>0</v>
          </cell>
          <cell r="AV5459" t="str">
            <v>sc</v>
          </cell>
        </row>
        <row r="5460">
          <cell r="AP5460">
            <v>169524</v>
          </cell>
          <cell r="AQ5460">
            <v>11005828</v>
          </cell>
          <cell r="AR5460">
            <v>11</v>
          </cell>
          <cell r="AS5460">
            <v>41481</v>
          </cell>
          <cell r="AT5460" t="str">
            <v>SD Terminado Mantenimiento Periódico UAERMV Local  -</v>
          </cell>
          <cell r="AU5460">
            <v>0</v>
          </cell>
          <cell r="AV5460" t="str">
            <v>sc</v>
          </cell>
        </row>
        <row r="5461">
          <cell r="AP5461">
            <v>169525</v>
          </cell>
          <cell r="AQ5461">
            <v>11005731</v>
          </cell>
          <cell r="AR5461">
            <v>11</v>
          </cell>
          <cell r="AS5461">
            <v>41481</v>
          </cell>
          <cell r="AT5461" t="str">
            <v>SD Terminado Mantenimiento Periódico UAERMV Local  -</v>
          </cell>
          <cell r="AU5461">
            <v>0</v>
          </cell>
          <cell r="AV5461" t="str">
            <v>sc</v>
          </cell>
        </row>
        <row r="5462">
          <cell r="AP5462">
            <v>169526</v>
          </cell>
          <cell r="AQ5462">
            <v>11005636</v>
          </cell>
          <cell r="AR5462">
            <v>11</v>
          </cell>
          <cell r="AS5462">
            <v>42731</v>
          </cell>
          <cell r="AT5462" t="str">
            <v>SD Reservado Mantenimiento Periódico IDU Local EJECUCION SITP 2016 -</v>
          </cell>
          <cell r="AU5462">
            <v>0</v>
          </cell>
          <cell r="AV5462" t="str">
            <v>sc</v>
          </cell>
        </row>
        <row r="5463">
          <cell r="AP5463">
            <v>169527</v>
          </cell>
          <cell r="AQ5463">
            <v>11005577</v>
          </cell>
          <cell r="AR5463">
            <v>11</v>
          </cell>
          <cell r="AS5463">
            <v>42731</v>
          </cell>
          <cell r="AT5463" t="str">
            <v>SD Reservado Mantenimiento Periódico IDU Local EJECUCION SITP 2016 -</v>
          </cell>
          <cell r="AU5463">
            <v>0</v>
          </cell>
          <cell r="AV5463" t="str">
            <v>sc</v>
          </cell>
        </row>
        <row r="5464">
          <cell r="AP5464">
            <v>169528</v>
          </cell>
          <cell r="AQ5464">
            <v>11005530</v>
          </cell>
          <cell r="AR5464">
            <v>11</v>
          </cell>
          <cell r="AS5464">
            <v>42731</v>
          </cell>
          <cell r="AT5464" t="str">
            <v>SD Reservado Mantenimiento Periódico IDU Local EJECUCION SITP 2016 -</v>
          </cell>
          <cell r="AU5464">
            <v>0</v>
          </cell>
          <cell r="AV5464" t="str">
            <v>sc</v>
          </cell>
        </row>
        <row r="5465">
          <cell r="AP5465">
            <v>169529</v>
          </cell>
          <cell r="AQ5465">
            <v>11005510</v>
          </cell>
          <cell r="AR5465">
            <v>11</v>
          </cell>
          <cell r="AS5465">
            <v>42731</v>
          </cell>
          <cell r="AT5465" t="str">
            <v>SD Reservado Mantenimiento Periódico IDU Local EJECUCION SITP 2016 -</v>
          </cell>
          <cell r="AU5465">
            <v>0</v>
          </cell>
          <cell r="AV5465" t="str">
            <v>sc</v>
          </cell>
        </row>
        <row r="5466">
          <cell r="AP5466">
            <v>169530</v>
          </cell>
          <cell r="AQ5466">
            <v>11005463</v>
          </cell>
          <cell r="AR5466">
            <v>11</v>
          </cell>
          <cell r="AS5466">
            <v>42731</v>
          </cell>
          <cell r="AT5466" t="str">
            <v>SD Reservado Mantenimiento Periódico IDU Local EJECUCION SITP 2016 -</v>
          </cell>
          <cell r="AU5466">
            <v>0</v>
          </cell>
          <cell r="AV5466" t="str">
            <v>sc</v>
          </cell>
        </row>
        <row r="5467">
          <cell r="AP5467">
            <v>169532</v>
          </cell>
          <cell r="AQ5467">
            <v>11005362</v>
          </cell>
          <cell r="AR5467">
            <v>11</v>
          </cell>
          <cell r="AS5467">
            <v>42731</v>
          </cell>
          <cell r="AT5467" t="str">
            <v>SD Reservado Mantenimiento Periódico IDU Local EJECUCION SITP 2016 -</v>
          </cell>
          <cell r="AU5467">
            <v>0</v>
          </cell>
          <cell r="AV5467" t="str">
            <v>sc</v>
          </cell>
        </row>
        <row r="5468">
          <cell r="AP5468">
            <v>169533</v>
          </cell>
          <cell r="AQ5468">
            <v>11005296</v>
          </cell>
          <cell r="AR5468">
            <v>11</v>
          </cell>
          <cell r="AS5468">
            <v>42731</v>
          </cell>
          <cell r="AT5468" t="str">
            <v>SD Reservado Mantenimiento Periódico IDU Local EJECUCION SITP 2016 -</v>
          </cell>
          <cell r="AU5468">
            <v>0</v>
          </cell>
          <cell r="AV5468" t="str">
            <v>sc</v>
          </cell>
        </row>
        <row r="5469">
          <cell r="AP5469">
            <v>169840</v>
          </cell>
          <cell r="AQ5469">
            <v>11000267</v>
          </cell>
          <cell r="AR5469">
            <v>11</v>
          </cell>
          <cell r="AT5469" t="str">
            <v>142-2013 Terminado Construcción FDL SUBA Intermedia  Intervenida sin reservar en el IDU-</v>
          </cell>
          <cell r="AU5469">
            <v>0</v>
          </cell>
          <cell r="AV5469" t="str">
            <v>sc</v>
          </cell>
        </row>
        <row r="5470">
          <cell r="AP5470">
            <v>169904</v>
          </cell>
          <cell r="AQ5470">
            <v>11000295</v>
          </cell>
          <cell r="AR5470">
            <v>11</v>
          </cell>
          <cell r="AT5470" t="str">
            <v>142-2013 Terminado Construcción FDL SUBA Circuito Movilidad Cabildo -</v>
          </cell>
          <cell r="AU5470">
            <v>0</v>
          </cell>
          <cell r="AV5470" t="str">
            <v>sc</v>
          </cell>
        </row>
        <row r="5471">
          <cell r="AP5471">
            <v>169905</v>
          </cell>
          <cell r="AQ5471">
            <v>11000272</v>
          </cell>
          <cell r="AR5471">
            <v>11</v>
          </cell>
          <cell r="AT5471" t="str">
            <v>142-2013 Terminado Construcción FDL SUBA Circuito Movilidad  Intervenida sin reservar en el IDU-</v>
          </cell>
          <cell r="AU5471">
            <v>0</v>
          </cell>
          <cell r="AV5471" t="str">
            <v>sc</v>
          </cell>
        </row>
        <row r="5472">
          <cell r="AP5472">
            <v>170270</v>
          </cell>
          <cell r="AQ5472">
            <v>11009594</v>
          </cell>
          <cell r="AR5472">
            <v>11</v>
          </cell>
          <cell r="AS5472">
            <v>42313</v>
          </cell>
          <cell r="AT5472" t="str">
            <v>IDU-063-2012 Terminado Mantenimiento Periódico IDU Circuito Movilidad  -</v>
          </cell>
          <cell r="AU5472">
            <v>0</v>
          </cell>
          <cell r="AV5472" t="str">
            <v>Buen estado</v>
          </cell>
        </row>
        <row r="5473">
          <cell r="AP5473">
            <v>170271</v>
          </cell>
          <cell r="AQ5473">
            <v>11009554</v>
          </cell>
          <cell r="AR5473">
            <v>11</v>
          </cell>
          <cell r="AS5473">
            <v>42313</v>
          </cell>
          <cell r="AT5473" t="str">
            <v>IDU-063-2012 Terminado Mantenimiento Periódico IDU Circuito Movilidad  -</v>
          </cell>
          <cell r="AU5473">
            <v>0</v>
          </cell>
          <cell r="AV5473" t="str">
            <v>Buen estado</v>
          </cell>
        </row>
        <row r="5474">
          <cell r="AP5474">
            <v>170272</v>
          </cell>
          <cell r="AQ5474">
            <v>11009529</v>
          </cell>
          <cell r="AR5474">
            <v>11</v>
          </cell>
          <cell r="AS5474">
            <v>42313</v>
          </cell>
          <cell r="AT5474" t="str">
            <v>IDU-063-2012 Terminado Mantenimiento Periódico IDU Circuito Movilidad  -</v>
          </cell>
          <cell r="AU5474">
            <v>0</v>
          </cell>
          <cell r="AV5474" t="str">
            <v>Buen estado</v>
          </cell>
        </row>
        <row r="5475">
          <cell r="AP5475">
            <v>170273</v>
          </cell>
          <cell r="AQ5475">
            <v>11009499</v>
          </cell>
          <cell r="AR5475">
            <v>11</v>
          </cell>
          <cell r="AS5475">
            <v>42313</v>
          </cell>
          <cell r="AT5475" t="str">
            <v>IDU-063-2012 Terminado Mantenimiento Periódico IDU Circuito Movilidad  -</v>
          </cell>
          <cell r="AU5475">
            <v>0</v>
          </cell>
          <cell r="AV5475" t="str">
            <v>Buen estado</v>
          </cell>
        </row>
        <row r="5476">
          <cell r="AP5476">
            <v>170274</v>
          </cell>
          <cell r="AQ5476">
            <v>11009449</v>
          </cell>
          <cell r="AR5476">
            <v>11</v>
          </cell>
          <cell r="AS5476">
            <v>42313</v>
          </cell>
          <cell r="AT5476" t="str">
            <v>IDU-063-2012 Terminado Mantenimiento Periódico IDU Circuito Movilidad  -</v>
          </cell>
          <cell r="AU5476">
            <v>0</v>
          </cell>
          <cell r="AV5476" t="str">
            <v>Buen estado</v>
          </cell>
        </row>
        <row r="5477">
          <cell r="AP5477">
            <v>170275</v>
          </cell>
          <cell r="AQ5477">
            <v>11009366</v>
          </cell>
          <cell r="AR5477">
            <v>11</v>
          </cell>
          <cell r="AS5477">
            <v>42313</v>
          </cell>
          <cell r="AT5477" t="str">
            <v>IDU-063-2012 Terminado Mantenimiento Periódico IDU Intermedia  -</v>
          </cell>
          <cell r="AU5477">
            <v>0</v>
          </cell>
          <cell r="AV5477" t="str">
            <v>Buen estado</v>
          </cell>
        </row>
        <row r="5478">
          <cell r="AP5478">
            <v>170276</v>
          </cell>
          <cell r="AQ5478">
            <v>11009330</v>
          </cell>
          <cell r="AR5478">
            <v>11</v>
          </cell>
          <cell r="AS5478">
            <v>42313</v>
          </cell>
          <cell r="AT5478" t="str">
            <v>IDU-063-2012 Terminado Mantenimiento Periódico IDU Intermedia  -</v>
          </cell>
          <cell r="AU5478">
            <v>0</v>
          </cell>
          <cell r="AV5478" t="str">
            <v>Buen estado</v>
          </cell>
        </row>
        <row r="5479">
          <cell r="AP5479">
            <v>170277</v>
          </cell>
          <cell r="AQ5479">
            <v>11009307</v>
          </cell>
          <cell r="AR5479">
            <v>11</v>
          </cell>
          <cell r="AS5479">
            <v>42313</v>
          </cell>
          <cell r="AT5479" t="str">
            <v>IDU-063-2012 Terminado Mantenimiento Periódico IDU Intermedia  -</v>
          </cell>
          <cell r="AU5479">
            <v>0</v>
          </cell>
          <cell r="AV5479" t="str">
            <v>Buen estado</v>
          </cell>
        </row>
        <row r="5480">
          <cell r="AP5480">
            <v>170278</v>
          </cell>
          <cell r="AQ5480">
            <v>11009276</v>
          </cell>
          <cell r="AR5480">
            <v>11</v>
          </cell>
          <cell r="AS5480">
            <v>42313</v>
          </cell>
          <cell r="AT5480" t="str">
            <v>IDU-063-2012 Terminado Mantenimiento Periódico IDU Local  -</v>
          </cell>
          <cell r="AU5480">
            <v>0</v>
          </cell>
          <cell r="AV5480" t="str">
            <v>Buen estado</v>
          </cell>
        </row>
        <row r="5481">
          <cell r="AP5481">
            <v>170280</v>
          </cell>
          <cell r="AQ5481">
            <v>11009194</v>
          </cell>
          <cell r="AR5481">
            <v>11</v>
          </cell>
          <cell r="AS5481">
            <v>42313</v>
          </cell>
          <cell r="AT5481" t="str">
            <v>IDU-063-2012 Terminado Mantenimiento Periódico IDU Local  -</v>
          </cell>
          <cell r="AU5481">
            <v>0</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v>0</v>
          </cell>
          <cell r="AV5482" t="str">
            <v>sc</v>
          </cell>
        </row>
        <row r="5483">
          <cell r="AP5483">
            <v>170911</v>
          </cell>
          <cell r="AQ5483">
            <v>11008220</v>
          </cell>
          <cell r="AR5483">
            <v>11</v>
          </cell>
          <cell r="AS5483">
            <v>42474</v>
          </cell>
          <cell r="AT5483" t="str">
            <v>IDU-1680-2014 Terminado Reconstrucción IDU Circuito Movilidad SITP Y TRONCALES -</v>
          </cell>
          <cell r="AU5483">
            <v>0</v>
          </cell>
          <cell r="AV5483" t="str">
            <v>sc</v>
          </cell>
        </row>
        <row r="5484">
          <cell r="AP5484">
            <v>170912</v>
          </cell>
          <cell r="AQ5484">
            <v>11008170</v>
          </cell>
          <cell r="AR5484">
            <v>11</v>
          </cell>
          <cell r="AS5484">
            <v>42474</v>
          </cell>
          <cell r="AT5484" t="str">
            <v>IDU-1680-2014 Terminado Reconstrucción IDU Circuito Movilidad SITP Y TRONCALES -</v>
          </cell>
          <cell r="AU5484">
            <v>0</v>
          </cell>
          <cell r="AV5484" t="str">
            <v>sc</v>
          </cell>
        </row>
        <row r="5485">
          <cell r="AP5485">
            <v>170913</v>
          </cell>
          <cell r="AQ5485">
            <v>11008159</v>
          </cell>
          <cell r="AR5485">
            <v>11</v>
          </cell>
          <cell r="AS5485">
            <v>42474</v>
          </cell>
          <cell r="AT5485" t="str">
            <v>IDU-1680-2014 Terminado Reconstrucción IDU Circuito Movilidad SITP Y TRONCALES -</v>
          </cell>
          <cell r="AU5485">
            <v>0</v>
          </cell>
          <cell r="AV5485" t="str">
            <v>sc</v>
          </cell>
        </row>
        <row r="5486">
          <cell r="AP5486">
            <v>170989</v>
          </cell>
          <cell r="AQ5486">
            <v>11009240</v>
          </cell>
          <cell r="AR5486">
            <v>11</v>
          </cell>
          <cell r="AS5486">
            <v>42313</v>
          </cell>
          <cell r="AT5486" t="str">
            <v>IDU-063-2012 Terminado Mantenimiento Periódico IDU Circuito Movilidad  -</v>
          </cell>
          <cell r="AU5486">
            <v>0</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v>0</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v>0</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v>0</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v>0</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v>0</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v>0</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v>0</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v>0</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v>0</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v>0</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v>0</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v>0</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v>0</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v>0</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v>0</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v>0</v>
          </cell>
          <cell r="AV5502" t="str">
            <v>sc</v>
          </cell>
        </row>
        <row r="5503">
          <cell r="AP5503">
            <v>171010</v>
          </cell>
          <cell r="AQ5503">
            <v>11008156</v>
          </cell>
          <cell r="AR5503">
            <v>11</v>
          </cell>
          <cell r="AS5503">
            <v>42313</v>
          </cell>
          <cell r="AT5503" t="str">
            <v>IDU-063-2012 Terminado Mantenimiento Periódico IDU Circuito Movilidad  -</v>
          </cell>
          <cell r="AU5503">
            <v>0</v>
          </cell>
          <cell r="AV5503" t="str">
            <v>sc</v>
          </cell>
        </row>
        <row r="5504">
          <cell r="AP5504">
            <v>171098</v>
          </cell>
          <cell r="AQ5504">
            <v>11007064</v>
          </cell>
          <cell r="AR5504">
            <v>11</v>
          </cell>
          <cell r="AS5504">
            <v>42731</v>
          </cell>
          <cell r="AT5504" t="str">
            <v>SD Reservado Mantenimiento Rutinario IDU Local EJECUCION SITP 2016 -</v>
          </cell>
          <cell r="AU5504">
            <v>0</v>
          </cell>
          <cell r="AV5504" t="str">
            <v>sc</v>
          </cell>
        </row>
        <row r="5505">
          <cell r="AP5505">
            <v>171099</v>
          </cell>
          <cell r="AQ5505">
            <v>11006989</v>
          </cell>
          <cell r="AR5505">
            <v>11</v>
          </cell>
          <cell r="AS5505">
            <v>42731</v>
          </cell>
          <cell r="AT5505" t="str">
            <v>SD Reservado Mantenimiento Rutinario IDU Local EJECUCION SITP 2016 -</v>
          </cell>
          <cell r="AU5505">
            <v>0</v>
          </cell>
          <cell r="AV5505" t="str">
            <v>sc</v>
          </cell>
        </row>
        <row r="5506">
          <cell r="AP5506">
            <v>171100</v>
          </cell>
          <cell r="AQ5506">
            <v>11006831</v>
          </cell>
          <cell r="AR5506">
            <v>11</v>
          </cell>
          <cell r="AS5506">
            <v>42731</v>
          </cell>
          <cell r="AT5506" t="str">
            <v>SD Reservado Mantenimiento Rutinario IDU Local EJECUCION SITP 2016 -</v>
          </cell>
          <cell r="AU5506">
            <v>0</v>
          </cell>
          <cell r="AV5506" t="str">
            <v>sc</v>
          </cell>
        </row>
        <row r="5507">
          <cell r="AP5507">
            <v>171101</v>
          </cell>
          <cell r="AQ5507">
            <v>11006768</v>
          </cell>
          <cell r="AR5507">
            <v>11</v>
          </cell>
          <cell r="AS5507">
            <v>42731</v>
          </cell>
          <cell r="AT5507" t="str">
            <v>SD Reservado Mantenimiento Rutinario IDU Local EJECUCION SITP 2016 -</v>
          </cell>
          <cell r="AU5507">
            <v>0</v>
          </cell>
          <cell r="AV5507" t="str">
            <v>sc</v>
          </cell>
        </row>
        <row r="5508">
          <cell r="AP5508">
            <v>171102</v>
          </cell>
          <cell r="AQ5508">
            <v>11006709</v>
          </cell>
          <cell r="AR5508">
            <v>11</v>
          </cell>
          <cell r="AS5508">
            <v>42731</v>
          </cell>
          <cell r="AT5508" t="str">
            <v>SD Reservado Mantenimiento Rutinario IDU Local EJECUCION SITP 2016 -</v>
          </cell>
          <cell r="AU5508">
            <v>0</v>
          </cell>
          <cell r="AV5508" t="str">
            <v>sc</v>
          </cell>
        </row>
        <row r="5509">
          <cell r="AP5509">
            <v>171103</v>
          </cell>
          <cell r="AQ5509">
            <v>11006651</v>
          </cell>
          <cell r="AR5509">
            <v>11</v>
          </cell>
          <cell r="AS5509">
            <v>42731</v>
          </cell>
          <cell r="AT5509" t="str">
            <v>SD Reservado Mantenimiento Periódico IDU Local EJECUCION SITP 2016 -</v>
          </cell>
          <cell r="AU5509">
            <v>0</v>
          </cell>
          <cell r="AV5509" t="str">
            <v>sc</v>
          </cell>
        </row>
        <row r="5510">
          <cell r="AP5510">
            <v>171104</v>
          </cell>
          <cell r="AQ5510">
            <v>50008895</v>
          </cell>
          <cell r="AR5510">
            <v>11</v>
          </cell>
          <cell r="AS5510">
            <v>42731</v>
          </cell>
          <cell r="AT5510" t="str">
            <v>SD Reservado Mantenimiento Rutinario IDU Local EJECUCION SITP 2016 -</v>
          </cell>
          <cell r="AU5510">
            <v>0</v>
          </cell>
          <cell r="AV5510" t="str">
            <v>sc</v>
          </cell>
        </row>
        <row r="5511">
          <cell r="AP5511">
            <v>171105</v>
          </cell>
          <cell r="AQ5511">
            <v>11006520</v>
          </cell>
          <cell r="AR5511">
            <v>11</v>
          </cell>
          <cell r="AS5511">
            <v>42731</v>
          </cell>
          <cell r="AT5511" t="str">
            <v>SD Reservado Mantenimiento Rutinario IDU Local EJECUCION SITP 2016 -</v>
          </cell>
          <cell r="AU5511">
            <v>0</v>
          </cell>
          <cell r="AV5511" t="str">
            <v>sc</v>
          </cell>
        </row>
        <row r="5512">
          <cell r="AP5512">
            <v>171106</v>
          </cell>
          <cell r="AQ5512">
            <v>11006389</v>
          </cell>
          <cell r="AR5512">
            <v>11</v>
          </cell>
          <cell r="AS5512">
            <v>42731</v>
          </cell>
          <cell r="AT5512" t="str">
            <v>SD Reservado Mantenimiento Rutinario IDU Local EJECUCION SITP 2016 -</v>
          </cell>
          <cell r="AU5512">
            <v>0</v>
          </cell>
          <cell r="AV5512" t="str">
            <v>sc</v>
          </cell>
        </row>
        <row r="5513">
          <cell r="AP5513">
            <v>171107</v>
          </cell>
          <cell r="AQ5513">
            <v>11006350</v>
          </cell>
          <cell r="AR5513">
            <v>11</v>
          </cell>
          <cell r="AS5513">
            <v>42731</v>
          </cell>
          <cell r="AT5513" t="str">
            <v>SD Reservado Mantenimiento Periódico IDU Local EJECUCION SITP 2016 -</v>
          </cell>
          <cell r="AU5513">
            <v>0</v>
          </cell>
          <cell r="AV5513" t="str">
            <v>sc</v>
          </cell>
        </row>
        <row r="5514">
          <cell r="AP5514">
            <v>171108</v>
          </cell>
          <cell r="AQ5514">
            <v>11011860</v>
          </cell>
          <cell r="AR5514">
            <v>11</v>
          </cell>
          <cell r="AS5514">
            <v>42731</v>
          </cell>
          <cell r="AT5514" t="str">
            <v>SD Reservado Mantenimiento Rutinario IDU Local EJECUCION SITP 2016 -</v>
          </cell>
          <cell r="AU5514">
            <v>0</v>
          </cell>
          <cell r="AV5514" t="str">
            <v>sc</v>
          </cell>
        </row>
        <row r="5515">
          <cell r="AP5515">
            <v>171111</v>
          </cell>
          <cell r="AQ5515">
            <v>11008088</v>
          </cell>
          <cell r="AR5515">
            <v>11</v>
          </cell>
          <cell r="AS5515">
            <v>42313</v>
          </cell>
          <cell r="AT5515" t="str">
            <v>IDU-063-2012 Terminado Mantenimiento Periódico IDU Circuito Movilidad  -</v>
          </cell>
          <cell r="AU5515">
            <v>0</v>
          </cell>
          <cell r="AV5515" t="str">
            <v>sc</v>
          </cell>
        </row>
        <row r="5516">
          <cell r="AP5516">
            <v>171112</v>
          </cell>
          <cell r="AQ5516">
            <v>11007912</v>
          </cell>
          <cell r="AR5516">
            <v>11</v>
          </cell>
          <cell r="AS5516">
            <v>42313</v>
          </cell>
          <cell r="AT5516" t="str">
            <v>IDU-063-2012 Terminado Rehabilitación IDU Circuito Movilidad  -</v>
          </cell>
          <cell r="AU5516">
            <v>0</v>
          </cell>
          <cell r="AV5516" t="str">
            <v>sc</v>
          </cell>
        </row>
        <row r="5517">
          <cell r="AP5517">
            <v>171113</v>
          </cell>
          <cell r="AQ5517">
            <v>11007861</v>
          </cell>
          <cell r="AR5517">
            <v>11</v>
          </cell>
          <cell r="AS5517">
            <v>42313</v>
          </cell>
          <cell r="AT5517" t="str">
            <v>IDU-063-2012 Terminado Mantenimiento Periódico IDU Circuito Movilidad  -</v>
          </cell>
          <cell r="AU5517">
            <v>0</v>
          </cell>
          <cell r="AV5517" t="str">
            <v>sc</v>
          </cell>
        </row>
        <row r="5518">
          <cell r="AP5518">
            <v>171114</v>
          </cell>
          <cell r="AQ5518">
            <v>11007807</v>
          </cell>
          <cell r="AR5518">
            <v>11</v>
          </cell>
          <cell r="AS5518">
            <v>42313</v>
          </cell>
          <cell r="AT5518" t="str">
            <v>IDU-063-2012 Terminado Mantenimiento Periódico IDU Circuito Movilidad  -</v>
          </cell>
          <cell r="AU5518">
            <v>0</v>
          </cell>
          <cell r="AV5518" t="str">
            <v>sc</v>
          </cell>
        </row>
        <row r="5519">
          <cell r="AP5519">
            <v>171115</v>
          </cell>
          <cell r="AQ5519">
            <v>11007746</v>
          </cell>
          <cell r="AR5519">
            <v>11</v>
          </cell>
          <cell r="AS5519">
            <v>42313</v>
          </cell>
          <cell r="AT5519" t="str">
            <v>IDU-063-2012 Terminado Mantenimiento Periódico IDU Circuito Movilidad  -</v>
          </cell>
          <cell r="AU5519">
            <v>0</v>
          </cell>
          <cell r="AV5519" t="str">
            <v>sc</v>
          </cell>
        </row>
        <row r="5520">
          <cell r="AP5520">
            <v>171148</v>
          </cell>
          <cell r="AQ5520">
            <v>11007689</v>
          </cell>
          <cell r="AR5520">
            <v>11</v>
          </cell>
          <cell r="AS5520">
            <v>42313</v>
          </cell>
          <cell r="AT5520" t="str">
            <v>IDU-063-2012 Terminado Mantenimiento Periódico IDU Circuito Movilidad  -</v>
          </cell>
          <cell r="AU5520">
            <v>0</v>
          </cell>
          <cell r="AV5520" t="str">
            <v>sc</v>
          </cell>
        </row>
        <row r="5521">
          <cell r="AP5521">
            <v>171153</v>
          </cell>
          <cell r="AQ5521">
            <v>11007392</v>
          </cell>
          <cell r="AR5521">
            <v>11</v>
          </cell>
          <cell r="AS5521">
            <v>42313</v>
          </cell>
          <cell r="AT5521" t="str">
            <v>IDU-1680-2014 Terminado Rehabilitación IDU Circuito Movilidad  -</v>
          </cell>
          <cell r="AU5521">
            <v>0</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v>0</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v>0</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v>0</v>
          </cell>
          <cell r="AV5524" t="str">
            <v>sc</v>
          </cell>
        </row>
        <row r="5525">
          <cell r="AP5525">
            <v>171209</v>
          </cell>
          <cell r="AQ5525">
            <v>50008599</v>
          </cell>
          <cell r="AR5525">
            <v>11</v>
          </cell>
          <cell r="AS5525">
            <v>42731</v>
          </cell>
          <cell r="AT5525" t="str">
            <v>SD Reservado Mantenimiento Rutinario IDU Local EJECUCION SITP 2016 -</v>
          </cell>
          <cell r="AU5525">
            <v>0</v>
          </cell>
          <cell r="AV5525" t="str">
            <v>sc</v>
          </cell>
        </row>
        <row r="5526">
          <cell r="AP5526">
            <v>171211</v>
          </cell>
          <cell r="AQ5526">
            <v>11006163</v>
          </cell>
          <cell r="AR5526">
            <v>11</v>
          </cell>
          <cell r="AS5526">
            <v>42731</v>
          </cell>
          <cell r="AT5526" t="str">
            <v>SD Reservado Mantenimiento Rutinario IDU Local EJECUCION SITP 2016 -</v>
          </cell>
          <cell r="AU5526">
            <v>0</v>
          </cell>
          <cell r="AV5526" t="str">
            <v>sc</v>
          </cell>
        </row>
        <row r="5527">
          <cell r="AP5527">
            <v>171212</v>
          </cell>
          <cell r="AQ5527">
            <v>11006158</v>
          </cell>
          <cell r="AR5527">
            <v>11</v>
          </cell>
          <cell r="AS5527">
            <v>42731</v>
          </cell>
          <cell r="AT5527" t="str">
            <v>SD Reservado Mantenimiento Rutinario IDU Local EJECUCION SITP 2016 -</v>
          </cell>
          <cell r="AU5527">
            <v>0</v>
          </cell>
          <cell r="AV5527" t="str">
            <v>sc</v>
          </cell>
        </row>
        <row r="5528">
          <cell r="AP5528">
            <v>171213</v>
          </cell>
          <cell r="AQ5528">
            <v>11006149</v>
          </cell>
          <cell r="AR5528">
            <v>11</v>
          </cell>
          <cell r="AS5528">
            <v>42731</v>
          </cell>
          <cell r="AT5528" t="str">
            <v>SD Reservado Mantenimiento Rutinario IDU Local EJECUCION SITP 2016 -</v>
          </cell>
          <cell r="AU5528">
            <v>0</v>
          </cell>
          <cell r="AV5528" t="str">
            <v>sc</v>
          </cell>
        </row>
        <row r="5529">
          <cell r="AP5529">
            <v>171214</v>
          </cell>
          <cell r="AQ5529">
            <v>11006132</v>
          </cell>
          <cell r="AR5529">
            <v>11</v>
          </cell>
          <cell r="AS5529">
            <v>42731</v>
          </cell>
          <cell r="AT5529" t="str">
            <v>SD Reservado Mantenimiento Rutinario IDU Local EJECUCION SITP 2016 -</v>
          </cell>
          <cell r="AU5529">
            <v>0</v>
          </cell>
          <cell r="AV5529" t="str">
            <v>sc</v>
          </cell>
        </row>
        <row r="5530">
          <cell r="AP5530">
            <v>171215</v>
          </cell>
          <cell r="AQ5530">
            <v>11006108</v>
          </cell>
          <cell r="AR5530">
            <v>11</v>
          </cell>
          <cell r="AS5530">
            <v>42731</v>
          </cell>
          <cell r="AT5530" t="str">
            <v>SD Reservado Mantenimiento Rutinario IDU Local EJECUCION SITP 2016 -</v>
          </cell>
          <cell r="AU5530">
            <v>0</v>
          </cell>
          <cell r="AV5530" t="str">
            <v>sc</v>
          </cell>
        </row>
        <row r="5531">
          <cell r="AP5531">
            <v>171234</v>
          </cell>
          <cell r="AQ5531">
            <v>11006234</v>
          </cell>
          <cell r="AR5531">
            <v>11</v>
          </cell>
          <cell r="AS5531">
            <v>42731</v>
          </cell>
          <cell r="AT5531" t="str">
            <v>SD Reservado Mantenimiento Rutinario IDU Circuito Movilidad EJECUCION SITP 2016 -</v>
          </cell>
          <cell r="AU5531">
            <v>0</v>
          </cell>
          <cell r="AV5531" t="str">
            <v>sc</v>
          </cell>
        </row>
        <row r="5532">
          <cell r="AP5532">
            <v>171235</v>
          </cell>
          <cell r="AQ5532">
            <v>11006195</v>
          </cell>
          <cell r="AR5532">
            <v>11</v>
          </cell>
          <cell r="AS5532">
            <v>42731</v>
          </cell>
          <cell r="AT5532" t="str">
            <v>SD Reservado Mantenimiento Rutinario IDU Circuito Movilidad EJECUCION SITP 2016 -</v>
          </cell>
          <cell r="AU5532">
            <v>0</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v>0</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v>0</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v>0</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v>0</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v>0</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v>0</v>
          </cell>
          <cell r="AV5538" t="str">
            <v>sc</v>
          </cell>
        </row>
        <row r="5539">
          <cell r="AP5539">
            <v>171252</v>
          </cell>
          <cell r="AQ5539">
            <v>11004352</v>
          </cell>
          <cell r="AR5539">
            <v>11</v>
          </cell>
          <cell r="AS5539">
            <v>42550</v>
          </cell>
          <cell r="AT5539" t="str">
            <v>SD Terminado Parcheo UAERMV Local  Decreto 064/2015-</v>
          </cell>
          <cell r="AU5539">
            <v>0</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v>0</v>
          </cell>
          <cell r="AV5540" t="str">
            <v>sc</v>
          </cell>
        </row>
        <row r="5541">
          <cell r="AP5541">
            <v>171427</v>
          </cell>
          <cell r="AQ5541">
            <v>11008666</v>
          </cell>
          <cell r="AR5541">
            <v>11</v>
          </cell>
          <cell r="AS5541">
            <v>42731</v>
          </cell>
          <cell r="AT5541" t="str">
            <v>SD Reservado Mantenimiento Periódico IDU Circuito Movilidad EJECUCION SITP 2016 -</v>
          </cell>
          <cell r="AU5541">
            <v>0</v>
          </cell>
          <cell r="AV5541" t="str">
            <v>sc</v>
          </cell>
        </row>
        <row r="5542">
          <cell r="AP5542">
            <v>171428</v>
          </cell>
          <cell r="AQ5542">
            <v>11008614</v>
          </cell>
          <cell r="AR5542">
            <v>11</v>
          </cell>
          <cell r="AS5542">
            <v>42731</v>
          </cell>
          <cell r="AT5542" t="str">
            <v>SD Reservado Mantenimiento Periódico IDU Circuito Movilidad EJECUCION SITP 2016 -</v>
          </cell>
          <cell r="AU5542">
            <v>0</v>
          </cell>
          <cell r="AV5542" t="str">
            <v>sc</v>
          </cell>
        </row>
        <row r="5543">
          <cell r="AP5543">
            <v>171429</v>
          </cell>
          <cell r="AQ5543">
            <v>11008573</v>
          </cell>
          <cell r="AR5543">
            <v>11</v>
          </cell>
          <cell r="AS5543">
            <v>42731</v>
          </cell>
          <cell r="AT5543" t="str">
            <v>SD Reservado Mantenimiento Periódico IDU Circuito Movilidad EJECUCION SITP 2016 -</v>
          </cell>
          <cell r="AU5543">
            <v>0</v>
          </cell>
          <cell r="AV5543" t="str">
            <v>sc</v>
          </cell>
        </row>
        <row r="5544">
          <cell r="AP5544">
            <v>171430</v>
          </cell>
          <cell r="AQ5544">
            <v>11008510</v>
          </cell>
          <cell r="AR5544">
            <v>11</v>
          </cell>
          <cell r="AS5544">
            <v>42731</v>
          </cell>
          <cell r="AT5544" t="str">
            <v>SD Reservado Mantenimiento Periódico IDU Circuito Movilidad EJECUCION SITP 2016 -</v>
          </cell>
          <cell r="AU5544">
            <v>0</v>
          </cell>
          <cell r="AV5544" t="str">
            <v>sc</v>
          </cell>
        </row>
        <row r="5545">
          <cell r="AP5545">
            <v>171431</v>
          </cell>
          <cell r="AQ5545">
            <v>11008472</v>
          </cell>
          <cell r="AR5545">
            <v>11</v>
          </cell>
          <cell r="AS5545">
            <v>42731</v>
          </cell>
          <cell r="AT5545" t="str">
            <v>SD Reservado Mantenimiento Periódico IDU Circuito Movilidad EJECUCION SITP 2016 -</v>
          </cell>
          <cell r="AU5545">
            <v>0</v>
          </cell>
          <cell r="AV5545" t="str">
            <v>sc</v>
          </cell>
        </row>
        <row r="5546">
          <cell r="AP5546">
            <v>171432</v>
          </cell>
          <cell r="AQ5546">
            <v>11008419</v>
          </cell>
          <cell r="AR5546">
            <v>11</v>
          </cell>
          <cell r="AS5546">
            <v>42731</v>
          </cell>
          <cell r="AT5546" t="str">
            <v>SD Reservado Mantenimiento Periódico IDU Circuito Movilidad EJECUCION SITP 2016 -</v>
          </cell>
          <cell r="AU5546">
            <v>0</v>
          </cell>
          <cell r="AV5546" t="str">
            <v>sc</v>
          </cell>
        </row>
        <row r="5547">
          <cell r="AP5547">
            <v>171433</v>
          </cell>
          <cell r="AQ5547">
            <v>11008360</v>
          </cell>
          <cell r="AR5547">
            <v>11</v>
          </cell>
          <cell r="AS5547">
            <v>42731</v>
          </cell>
          <cell r="AT5547" t="str">
            <v>SD Reservado Mantenimiento Periódico IDU Circuito Movilidad EJECUCION SITP 2016 -</v>
          </cell>
          <cell r="AU5547">
            <v>0</v>
          </cell>
          <cell r="AV5547" t="str">
            <v>sc</v>
          </cell>
        </row>
        <row r="5548">
          <cell r="AP5548">
            <v>171434</v>
          </cell>
          <cell r="AQ5548">
            <v>11008310</v>
          </cell>
          <cell r="AR5548">
            <v>11</v>
          </cell>
          <cell r="AS5548">
            <v>42731</v>
          </cell>
          <cell r="AT5548" t="str">
            <v>SD Reservado Mantenimiento Periódico IDU Circuito Movilidad EJECUCION SITP 2016 -</v>
          </cell>
          <cell r="AU5548">
            <v>0</v>
          </cell>
          <cell r="AV5548" t="str">
            <v>sc</v>
          </cell>
        </row>
        <row r="5549">
          <cell r="AP5549">
            <v>171435</v>
          </cell>
          <cell r="AQ5549">
            <v>11008228</v>
          </cell>
          <cell r="AR5549">
            <v>11</v>
          </cell>
          <cell r="AS5549">
            <v>42731</v>
          </cell>
          <cell r="AT5549" t="str">
            <v>SD Reservado Mantenimiento Periódico IDU Circuito Movilidad EJECUCION SITP 2016 -</v>
          </cell>
          <cell r="AU5549">
            <v>0</v>
          </cell>
          <cell r="AV5549" t="str">
            <v>sc</v>
          </cell>
        </row>
        <row r="5550">
          <cell r="AP5550">
            <v>171436</v>
          </cell>
          <cell r="AQ5550">
            <v>11008184</v>
          </cell>
          <cell r="AR5550">
            <v>11</v>
          </cell>
          <cell r="AS5550">
            <v>42731</v>
          </cell>
          <cell r="AT5550" t="str">
            <v>SD Reservado Mantenimiento Periódico IDU Circuito Movilidad EJECUCION SITP 2016 -</v>
          </cell>
          <cell r="AU5550">
            <v>0</v>
          </cell>
          <cell r="AV5550" t="str">
            <v>sc</v>
          </cell>
        </row>
        <row r="5551">
          <cell r="AP5551">
            <v>171447</v>
          </cell>
          <cell r="AQ5551">
            <v>11008120</v>
          </cell>
          <cell r="AR5551">
            <v>11</v>
          </cell>
          <cell r="AS5551">
            <v>42313</v>
          </cell>
          <cell r="AT5551" t="str">
            <v>IDU-1680-2014 Contratado Reconstrucción IDU Circuito Movilidad  -</v>
          </cell>
          <cell r="AU5551">
            <v>0</v>
          </cell>
          <cell r="AV5551" t="str">
            <v>sc</v>
          </cell>
        </row>
        <row r="5552">
          <cell r="AP5552">
            <v>171488</v>
          </cell>
          <cell r="AQ5552">
            <v>11007644</v>
          </cell>
          <cell r="AR5552">
            <v>11</v>
          </cell>
          <cell r="AS5552">
            <v>42313</v>
          </cell>
          <cell r="AT5552" t="str">
            <v>IDU-063-2012 Terminado Mantenimiento Periódico IDU Circuito Movilidad  -</v>
          </cell>
          <cell r="AU5552">
            <v>0</v>
          </cell>
          <cell r="AV5552" t="str">
            <v>sc</v>
          </cell>
        </row>
        <row r="5553">
          <cell r="AP5553">
            <v>171489</v>
          </cell>
          <cell r="AQ5553">
            <v>11007599</v>
          </cell>
          <cell r="AR5553">
            <v>11</v>
          </cell>
          <cell r="AS5553">
            <v>42313</v>
          </cell>
          <cell r="AT5553" t="str">
            <v>IDU-063-2012 Terminado Mantenimiento Periódico IDU Circuito Movilidad  -</v>
          </cell>
          <cell r="AU5553">
            <v>0</v>
          </cell>
          <cell r="AV5553" t="str">
            <v>sc</v>
          </cell>
        </row>
        <row r="5554">
          <cell r="AP5554">
            <v>171490</v>
          </cell>
          <cell r="AQ5554">
            <v>11007559</v>
          </cell>
          <cell r="AR5554">
            <v>11</v>
          </cell>
          <cell r="AS5554">
            <v>42313</v>
          </cell>
          <cell r="AT5554" t="str">
            <v>IDU-063-2012 Terminado Mantenimiento Periódico IDU Circuito Movilidad  -</v>
          </cell>
          <cell r="AU5554">
            <v>0</v>
          </cell>
          <cell r="AV5554" t="str">
            <v>sc</v>
          </cell>
        </row>
        <row r="5555">
          <cell r="AP5555">
            <v>171491</v>
          </cell>
          <cell r="AQ5555">
            <v>11007536</v>
          </cell>
          <cell r="AR5555">
            <v>11</v>
          </cell>
          <cell r="AS5555">
            <v>42313</v>
          </cell>
          <cell r="AT5555" t="str">
            <v>IDU-063-2012 Terminado Mantenimiento Periódico IDU Circuito Movilidad  -</v>
          </cell>
          <cell r="AU5555">
            <v>0</v>
          </cell>
          <cell r="AV5555" t="str">
            <v>sc</v>
          </cell>
        </row>
        <row r="5556">
          <cell r="AP5556">
            <v>171492</v>
          </cell>
          <cell r="AQ5556">
            <v>11007518</v>
          </cell>
          <cell r="AR5556">
            <v>11</v>
          </cell>
          <cell r="AS5556">
            <v>42731</v>
          </cell>
          <cell r="AT5556" t="str">
            <v>SD Reservado Mantenimiento Periódico IDU Circuito Movilidad EJECUCION SITP 2016 -</v>
          </cell>
          <cell r="AU5556">
            <v>0</v>
          </cell>
          <cell r="AV5556" t="str">
            <v>sc</v>
          </cell>
        </row>
        <row r="5557">
          <cell r="AP5557">
            <v>171493</v>
          </cell>
          <cell r="AQ5557">
            <v>11007496</v>
          </cell>
          <cell r="AR5557">
            <v>11</v>
          </cell>
          <cell r="AS5557">
            <v>42731</v>
          </cell>
          <cell r="AT5557" t="str">
            <v>SD Reservado Mantenimiento Periódico IDU Circuito Movilidad EJECUCION SITP 2016 -</v>
          </cell>
          <cell r="AU5557">
            <v>0</v>
          </cell>
          <cell r="AV5557" t="str">
            <v>sc</v>
          </cell>
        </row>
        <row r="5558">
          <cell r="AP5558">
            <v>171494</v>
          </cell>
          <cell r="AQ5558">
            <v>11007466</v>
          </cell>
          <cell r="AR5558">
            <v>11</v>
          </cell>
          <cell r="AS5558">
            <v>42731</v>
          </cell>
          <cell r="AT5558" t="str">
            <v>SD Reservado Mantenimiento Periódico IDU Circuito Movilidad EJECUCION SITP 2016 -</v>
          </cell>
          <cell r="AU5558">
            <v>0</v>
          </cell>
          <cell r="AV5558" t="str">
            <v>sc</v>
          </cell>
        </row>
        <row r="5559">
          <cell r="AP5559">
            <v>171495</v>
          </cell>
          <cell r="AQ5559">
            <v>11007433</v>
          </cell>
          <cell r="AR5559">
            <v>11</v>
          </cell>
          <cell r="AS5559">
            <v>42731</v>
          </cell>
          <cell r="AT5559" t="str">
            <v>SD Reservado Mantenimiento Periódico IDU Circuito Movilidad EJECUCION SITP 2016 -</v>
          </cell>
          <cell r="AU5559">
            <v>0</v>
          </cell>
          <cell r="AV5559" t="str">
            <v>sc</v>
          </cell>
        </row>
        <row r="5560">
          <cell r="AP5560">
            <v>171496</v>
          </cell>
          <cell r="AQ5560">
            <v>11007411</v>
          </cell>
          <cell r="AR5560">
            <v>11</v>
          </cell>
          <cell r="AS5560">
            <v>42731</v>
          </cell>
          <cell r="AT5560" t="str">
            <v>SD Reservado Mantenimiento Periódico IDU Circuito Movilidad EJECUCION SITP 2016 -</v>
          </cell>
          <cell r="AU5560">
            <v>0</v>
          </cell>
          <cell r="AV5560" t="str">
            <v>sc</v>
          </cell>
        </row>
        <row r="5561">
          <cell r="AP5561">
            <v>171497</v>
          </cell>
          <cell r="AQ5561">
            <v>11007402</v>
          </cell>
          <cell r="AR5561">
            <v>11</v>
          </cell>
          <cell r="AS5561">
            <v>42731</v>
          </cell>
          <cell r="AT5561" t="str">
            <v>SD Reservado Mantenimiento Periódico IDU Circuito Movilidad EJECUCION SITP 2016 -</v>
          </cell>
          <cell r="AU5561">
            <v>0</v>
          </cell>
          <cell r="AV5561" t="str">
            <v>sc</v>
          </cell>
        </row>
        <row r="5562">
          <cell r="AP5562">
            <v>171498</v>
          </cell>
          <cell r="AQ5562">
            <v>11007395</v>
          </cell>
          <cell r="AR5562">
            <v>11</v>
          </cell>
          <cell r="AS5562">
            <v>42731</v>
          </cell>
          <cell r="AT5562" t="str">
            <v>SD Reservado Mantenimiento Periódico IDU Circuito Movilidad EJECUCION SITP 2016 -</v>
          </cell>
          <cell r="AU5562">
            <v>0</v>
          </cell>
          <cell r="AV5562" t="str">
            <v>sc</v>
          </cell>
        </row>
        <row r="5563">
          <cell r="AP5563">
            <v>171499</v>
          </cell>
          <cell r="AQ5563">
            <v>11007363</v>
          </cell>
          <cell r="AR5563">
            <v>11</v>
          </cell>
          <cell r="AS5563">
            <v>42731</v>
          </cell>
          <cell r="AT5563" t="str">
            <v>SD Reservado Mantenimiento Periódico IDU Circuito Movilidad EJECUCION SITP 2016 -</v>
          </cell>
          <cell r="AU5563">
            <v>0</v>
          </cell>
          <cell r="AV5563" t="str">
            <v>sc</v>
          </cell>
        </row>
        <row r="5564">
          <cell r="AP5564">
            <v>171507</v>
          </cell>
          <cell r="AQ5564">
            <v>11007517</v>
          </cell>
          <cell r="AR5564">
            <v>11</v>
          </cell>
          <cell r="AS5564">
            <v>42313</v>
          </cell>
          <cell r="AT5564" t="str">
            <v>IDU-063-2012 Terminado Mantenimiento Periódico IDU Circuito Movilidad  -</v>
          </cell>
          <cell r="AU5564">
            <v>0</v>
          </cell>
          <cell r="AV5564" t="str">
            <v>sc</v>
          </cell>
        </row>
        <row r="5565">
          <cell r="AP5565">
            <v>171508</v>
          </cell>
          <cell r="AQ5565">
            <v>11007424</v>
          </cell>
          <cell r="AR5565">
            <v>11</v>
          </cell>
          <cell r="AS5565">
            <v>42313</v>
          </cell>
          <cell r="AT5565" t="str">
            <v>IDU-063-2012 Terminado Mantenimiento Periódico IDU Circuito Movilidad  -</v>
          </cell>
          <cell r="AU5565">
            <v>0</v>
          </cell>
          <cell r="AV5565" t="str">
            <v>sc</v>
          </cell>
        </row>
        <row r="5566">
          <cell r="AP5566">
            <v>171509</v>
          </cell>
          <cell r="AQ5566">
            <v>11007393</v>
          </cell>
          <cell r="AR5566">
            <v>11</v>
          </cell>
          <cell r="AS5566">
            <v>42313</v>
          </cell>
          <cell r="AT5566" t="str">
            <v>IDU-063-2012 Terminado Mantenimiento Periódico IDU Circuito Movilidad  -</v>
          </cell>
          <cell r="AU5566">
            <v>0</v>
          </cell>
          <cell r="AV5566" t="str">
            <v>sc</v>
          </cell>
        </row>
        <row r="5567">
          <cell r="AP5567">
            <v>171510</v>
          </cell>
          <cell r="AQ5567">
            <v>11007310</v>
          </cell>
          <cell r="AR5567">
            <v>11</v>
          </cell>
          <cell r="AS5567">
            <v>42313</v>
          </cell>
          <cell r="AT5567" t="str">
            <v>IDU-063-2012 Terminado Mantenimiento Periódico IDU Circuito Movilidad  -</v>
          </cell>
          <cell r="AU5567">
            <v>0</v>
          </cell>
          <cell r="AV5567" t="str">
            <v>sc</v>
          </cell>
        </row>
        <row r="5568">
          <cell r="AP5568">
            <v>171511</v>
          </cell>
          <cell r="AQ5568">
            <v>11007277</v>
          </cell>
          <cell r="AR5568">
            <v>11</v>
          </cell>
          <cell r="AS5568">
            <v>42313</v>
          </cell>
          <cell r="AT5568" t="str">
            <v>IDU-063-2012 Terminado Mantenimiento Periódico IDU Circuito Movilidad  -</v>
          </cell>
          <cell r="AU5568">
            <v>0</v>
          </cell>
          <cell r="AV5568" t="str">
            <v>sc</v>
          </cell>
        </row>
        <row r="5569">
          <cell r="AP5569">
            <v>171512</v>
          </cell>
          <cell r="AQ5569">
            <v>11007111</v>
          </cell>
          <cell r="AR5569">
            <v>11</v>
          </cell>
          <cell r="AS5569">
            <v>42313</v>
          </cell>
          <cell r="AT5569" t="str">
            <v>IDU-063-2012 Terminado Mantenimiento Periódico IDU Circuito Movilidad  -</v>
          </cell>
          <cell r="AU5569">
            <v>0</v>
          </cell>
          <cell r="AV5569" t="str">
            <v>sc</v>
          </cell>
        </row>
        <row r="5570">
          <cell r="AP5570">
            <v>171513</v>
          </cell>
          <cell r="AQ5570">
            <v>11007032</v>
          </cell>
          <cell r="AR5570">
            <v>11</v>
          </cell>
          <cell r="AS5570">
            <v>42313</v>
          </cell>
          <cell r="AT5570" t="str">
            <v>IDU-063-2012 Terminado Mantenimiento Periódico IDU Circuito Movilidad  -</v>
          </cell>
          <cell r="AU5570">
            <v>0</v>
          </cell>
          <cell r="AV5570" t="str">
            <v>sc</v>
          </cell>
        </row>
        <row r="5571">
          <cell r="AP5571">
            <v>171514</v>
          </cell>
          <cell r="AQ5571">
            <v>11006931</v>
          </cell>
          <cell r="AR5571">
            <v>11</v>
          </cell>
          <cell r="AS5571">
            <v>42313</v>
          </cell>
          <cell r="AT5571" t="str">
            <v>IDU-063-2012 Terminado Mantenimiento Periódico IDU Circuito Movilidad  -</v>
          </cell>
          <cell r="AU5571">
            <v>0</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v>0</v>
          </cell>
          <cell r="AV5574" t="str">
            <v>sc</v>
          </cell>
        </row>
        <row r="5575">
          <cell r="AP5575">
            <v>171550</v>
          </cell>
          <cell r="AQ5575">
            <v>11007929</v>
          </cell>
          <cell r="AR5575">
            <v>11</v>
          </cell>
          <cell r="AS5575">
            <v>42313</v>
          </cell>
          <cell r="AT5575" t="str">
            <v>IDU-69-2008 Terminado Mantenimiento Periódico IDU Circuito Movilidad  -</v>
          </cell>
          <cell r="AU5575">
            <v>0</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v>0</v>
          </cell>
          <cell r="AV5577" t="str">
            <v>sc</v>
          </cell>
        </row>
        <row r="5578">
          <cell r="AP5578">
            <v>171580</v>
          </cell>
          <cell r="AQ5578">
            <v>11007695</v>
          </cell>
          <cell r="AR5578">
            <v>11</v>
          </cell>
          <cell r="AS5578">
            <v>42731</v>
          </cell>
          <cell r="AT5578" t="str">
            <v>SD Reservado Mantenimiento Periódico IDU Circuito Movilidad EJECUCION SITP 2016 -</v>
          </cell>
          <cell r="AU5578">
            <v>0</v>
          </cell>
          <cell r="AV5578" t="str">
            <v>sc</v>
          </cell>
        </row>
        <row r="5579">
          <cell r="AP5579">
            <v>171581</v>
          </cell>
          <cell r="AQ5579">
            <v>11007632</v>
          </cell>
          <cell r="AR5579">
            <v>11</v>
          </cell>
          <cell r="AS5579">
            <v>42731</v>
          </cell>
          <cell r="AT5579" t="str">
            <v>SD Reservado Mantenimiento Periódico IDU Circuito Movilidad EJECUCION SITP 2016 -</v>
          </cell>
          <cell r="AU5579">
            <v>0</v>
          </cell>
          <cell r="AV5579" t="str">
            <v>sc</v>
          </cell>
        </row>
        <row r="5580">
          <cell r="AP5580">
            <v>171582</v>
          </cell>
          <cell r="AQ5580">
            <v>11007554</v>
          </cell>
          <cell r="AR5580">
            <v>11</v>
          </cell>
          <cell r="AS5580">
            <v>42731</v>
          </cell>
          <cell r="AT5580" t="str">
            <v>SD Reservado Mantenimiento Periódico IDU Circuito Movilidad EJECUCION SITP 2016 -</v>
          </cell>
          <cell r="AU5580">
            <v>0</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v>0</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v>0</v>
          </cell>
          <cell r="AV5582" t="str">
            <v>sc</v>
          </cell>
        </row>
        <row r="5583">
          <cell r="AP5583">
            <v>171699</v>
          </cell>
          <cell r="AQ5583">
            <v>11007590</v>
          </cell>
          <cell r="AR5583">
            <v>11</v>
          </cell>
          <cell r="AT5583" t="str">
            <v>SD Contratado Rehabilitación FDL SUBA Circuito Movilidad  reporte servidor febrero 2016-</v>
          </cell>
          <cell r="AU5583">
            <v>0</v>
          </cell>
          <cell r="AV5583" t="str">
            <v>sc</v>
          </cell>
        </row>
        <row r="5584">
          <cell r="AP5584">
            <v>171700</v>
          </cell>
          <cell r="AQ5584">
            <v>11007563</v>
          </cell>
          <cell r="AR5584">
            <v>11</v>
          </cell>
          <cell r="AT5584" t="str">
            <v>SD Contratado Rehabilitación FDL SUBA Circuito Movilidad  reporte servidor febrero 2016-</v>
          </cell>
          <cell r="AU5584">
            <v>0</v>
          </cell>
          <cell r="AV5584" t="str">
            <v>sc</v>
          </cell>
        </row>
        <row r="5585">
          <cell r="AP5585">
            <v>171701</v>
          </cell>
          <cell r="AQ5585">
            <v>11007548</v>
          </cell>
          <cell r="AR5585">
            <v>11</v>
          </cell>
          <cell r="AT5585" t="str">
            <v>SD Contratado Rehabilitación FDL SUBA Circuito Movilidad  reporte servidor febrero 2016-</v>
          </cell>
          <cell r="AU5585">
            <v>0</v>
          </cell>
          <cell r="AV5585" t="str">
            <v>sc</v>
          </cell>
        </row>
        <row r="5586">
          <cell r="AP5586">
            <v>171702</v>
          </cell>
          <cell r="AQ5586">
            <v>11007522</v>
          </cell>
          <cell r="AR5586">
            <v>11</v>
          </cell>
          <cell r="AT5586" t="str">
            <v>SD Contratado Rehabilitación FDL SUBA Circuito Movilidad  reporte servidor febrero 2016-</v>
          </cell>
          <cell r="AU5586">
            <v>0</v>
          </cell>
          <cell r="AV5586" t="str">
            <v>sc</v>
          </cell>
        </row>
        <row r="5587">
          <cell r="AP5587">
            <v>171703</v>
          </cell>
          <cell r="AQ5587">
            <v>11007491</v>
          </cell>
          <cell r="AR5587">
            <v>11</v>
          </cell>
          <cell r="AT5587" t="str">
            <v>SD Contratado Rehabilitación FDL SUBA Circuito Movilidad  reporte servidor febrero 2016-</v>
          </cell>
          <cell r="AU5587">
            <v>0</v>
          </cell>
          <cell r="AV5587" t="str">
            <v>sc</v>
          </cell>
        </row>
        <row r="5588">
          <cell r="AP5588">
            <v>171704</v>
          </cell>
          <cell r="AQ5588">
            <v>11007464</v>
          </cell>
          <cell r="AR5588">
            <v>11</v>
          </cell>
          <cell r="AT5588" t="str">
            <v>SD Contratado Rehabilitación FDL SUBA Circuito Movilidad  reporte servidor febrero 2016-</v>
          </cell>
          <cell r="AU5588">
            <v>0</v>
          </cell>
          <cell r="AV5588" t="str">
            <v>sc</v>
          </cell>
        </row>
        <row r="5589">
          <cell r="AP5589">
            <v>171705</v>
          </cell>
          <cell r="AQ5589">
            <v>11007426</v>
          </cell>
          <cell r="AR5589">
            <v>11</v>
          </cell>
          <cell r="AT5589" t="str">
            <v>SD Contratado Rehabilitación FDL SUBA Circuito Movilidad  reporte servidor febrero 2016-</v>
          </cell>
          <cell r="AU5589">
            <v>0</v>
          </cell>
          <cell r="AV5589" t="str">
            <v>sc</v>
          </cell>
        </row>
        <row r="5590">
          <cell r="AP5590">
            <v>172059</v>
          </cell>
          <cell r="AQ5590">
            <v>11005597</v>
          </cell>
          <cell r="AR5590">
            <v>11</v>
          </cell>
          <cell r="AS5590">
            <v>42768</v>
          </cell>
          <cell r="AT5590" t="str">
            <v>SD Reservado Acciones de Movilidad UAERMV Circuito Movilidad Salvando Vidas -</v>
          </cell>
          <cell r="AU5590">
            <v>0</v>
          </cell>
          <cell r="AV5590" t="str">
            <v>sc</v>
          </cell>
        </row>
        <row r="5591">
          <cell r="AP5591">
            <v>172060</v>
          </cell>
          <cell r="AQ5591">
            <v>11005558</v>
          </cell>
          <cell r="AR5591">
            <v>11</v>
          </cell>
          <cell r="AS5591">
            <v>42768</v>
          </cell>
          <cell r="AT5591" t="str">
            <v>SD Reservado Acciones de Movilidad UAERMV Circuito Movilidad Salvando Vidas -</v>
          </cell>
          <cell r="AU5591">
            <v>0</v>
          </cell>
          <cell r="AV5591" t="str">
            <v>sc</v>
          </cell>
        </row>
        <row r="5592">
          <cell r="AP5592">
            <v>172061</v>
          </cell>
          <cell r="AQ5592">
            <v>11005478</v>
          </cell>
          <cell r="AR5592">
            <v>11</v>
          </cell>
          <cell r="AS5592">
            <v>42313</v>
          </cell>
          <cell r="AT5592" t="str">
            <v>IDU-063-2012 Terminado Mantenimiento Periódico IDU Circuito Movilidad  -</v>
          </cell>
          <cell r="AU5592">
            <v>0</v>
          </cell>
          <cell r="AV5592" t="str">
            <v>sc</v>
          </cell>
        </row>
        <row r="5593">
          <cell r="AP5593">
            <v>172062</v>
          </cell>
          <cell r="AQ5593">
            <v>11005429</v>
          </cell>
          <cell r="AR5593">
            <v>11</v>
          </cell>
          <cell r="AS5593">
            <v>42313</v>
          </cell>
          <cell r="AT5593" t="str">
            <v>IDU-063-2012 Terminado Mantenimiento Periódico IDU Circuito Movilidad  -</v>
          </cell>
          <cell r="AU5593">
            <v>0</v>
          </cell>
          <cell r="AV5593" t="str">
            <v>sc</v>
          </cell>
        </row>
        <row r="5594">
          <cell r="AP5594">
            <v>172063</v>
          </cell>
          <cell r="AQ5594">
            <v>11005397</v>
          </cell>
          <cell r="AR5594">
            <v>11</v>
          </cell>
          <cell r="AS5594">
            <v>42313</v>
          </cell>
          <cell r="AT5594" t="str">
            <v>IDU-063-2012 Terminado Mantenimiento Periódico IDU Circuito Movilidad  -</v>
          </cell>
          <cell r="AU5594">
            <v>0</v>
          </cell>
          <cell r="AV5594" t="str">
            <v>sc</v>
          </cell>
        </row>
        <row r="5595">
          <cell r="AP5595">
            <v>172064</v>
          </cell>
          <cell r="AQ5595">
            <v>11005398</v>
          </cell>
          <cell r="AR5595">
            <v>11</v>
          </cell>
          <cell r="AS5595">
            <v>42313</v>
          </cell>
          <cell r="AT5595" t="str">
            <v>IDU-063-2012 Terminado Mantenimiento Periódico IDU Circuito Movilidad  -</v>
          </cell>
          <cell r="AU5595">
            <v>0</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v>0</v>
          </cell>
          <cell r="AV5598" t="str">
            <v>sc</v>
          </cell>
        </row>
        <row r="5599">
          <cell r="AP5599">
            <v>172070</v>
          </cell>
          <cell r="AQ5599">
            <v>11005099</v>
          </cell>
          <cell r="AR5599">
            <v>11</v>
          </cell>
          <cell r="AS5599">
            <v>42313</v>
          </cell>
          <cell r="AT5599" t="str">
            <v>IDU-1680-2014 Terminado Mantenimiento Periódico IDU Circuito Movilidad  -</v>
          </cell>
          <cell r="AU5599">
            <v>0</v>
          </cell>
          <cell r="AV5599" t="str">
            <v>sc</v>
          </cell>
        </row>
        <row r="5600">
          <cell r="AP5600">
            <v>172071</v>
          </cell>
          <cell r="AQ5600">
            <v>11005071</v>
          </cell>
          <cell r="AR5600">
            <v>11</v>
          </cell>
          <cell r="AS5600">
            <v>42313</v>
          </cell>
          <cell r="AT5600" t="str">
            <v>IDU-1680-2014 Terminado Mantenimiento Periódico IDU Circuito Movilidad  -</v>
          </cell>
          <cell r="AU5600">
            <v>0</v>
          </cell>
          <cell r="AV5600" t="str">
            <v>sc</v>
          </cell>
        </row>
        <row r="5601">
          <cell r="AP5601">
            <v>172072</v>
          </cell>
          <cell r="AQ5601">
            <v>11005045</v>
          </cell>
          <cell r="AR5601">
            <v>11</v>
          </cell>
          <cell r="AS5601">
            <v>42313</v>
          </cell>
          <cell r="AT5601" t="str">
            <v>IDU-1680-2014 Terminado Mantenimiento Periódico IDU Circuito Movilidad  -</v>
          </cell>
          <cell r="AU5601">
            <v>0</v>
          </cell>
          <cell r="AV5601" t="str">
            <v>sc</v>
          </cell>
        </row>
        <row r="5602">
          <cell r="AP5602">
            <v>172073</v>
          </cell>
          <cell r="AQ5602">
            <v>11005021</v>
          </cell>
          <cell r="AR5602">
            <v>11</v>
          </cell>
          <cell r="AS5602">
            <v>42313</v>
          </cell>
          <cell r="AT5602" t="str">
            <v>IDU-1680-2014 Terminado Mantenimiento Periódico IDU Circuito Movilidad  -</v>
          </cell>
          <cell r="AU5602">
            <v>0</v>
          </cell>
          <cell r="AV5602" t="str">
            <v>sc</v>
          </cell>
        </row>
        <row r="5603">
          <cell r="AP5603">
            <v>172074</v>
          </cell>
          <cell r="AQ5603">
            <v>11004993</v>
          </cell>
          <cell r="AR5603">
            <v>11</v>
          </cell>
          <cell r="AS5603">
            <v>42313</v>
          </cell>
          <cell r="AT5603" t="str">
            <v>IDU-1680-2014 Terminado Mantenimiento Periódico IDU Circuito Movilidad  -</v>
          </cell>
          <cell r="AU5603">
            <v>0</v>
          </cell>
          <cell r="AV5603" t="str">
            <v>sc</v>
          </cell>
        </row>
        <row r="5604">
          <cell r="AP5604">
            <v>172075</v>
          </cell>
          <cell r="AQ5604">
            <v>11004946</v>
          </cell>
          <cell r="AR5604">
            <v>11</v>
          </cell>
          <cell r="AS5604">
            <v>42313</v>
          </cell>
          <cell r="AT5604" t="str">
            <v>IDU-1680-2014 Terminado Mantenimiento Periódico IDU Circuito Movilidad  -</v>
          </cell>
          <cell r="AU5604">
            <v>0</v>
          </cell>
          <cell r="AV5604" t="str">
            <v>sc</v>
          </cell>
        </row>
        <row r="5605">
          <cell r="AP5605">
            <v>172076</v>
          </cell>
          <cell r="AQ5605">
            <v>11004911</v>
          </cell>
          <cell r="AR5605">
            <v>11</v>
          </cell>
          <cell r="AS5605">
            <v>42313</v>
          </cell>
          <cell r="AT5605" t="str">
            <v>IDU-1680-2014 Terminado Mantenimiento Periódico IDU Circuito Movilidad  -</v>
          </cell>
          <cell r="AU5605">
            <v>0</v>
          </cell>
          <cell r="AV5605" t="str">
            <v>sc</v>
          </cell>
        </row>
        <row r="5606">
          <cell r="AP5606">
            <v>172077</v>
          </cell>
          <cell r="AQ5606">
            <v>11004881</v>
          </cell>
          <cell r="AR5606">
            <v>11</v>
          </cell>
          <cell r="AS5606">
            <v>42313</v>
          </cell>
          <cell r="AT5606" t="str">
            <v>IDU-1680-2014 Terminado Mantenimiento Periódico IDU Circuito Movilidad  -</v>
          </cell>
          <cell r="AU5606">
            <v>0</v>
          </cell>
          <cell r="AV5606" t="str">
            <v>sc</v>
          </cell>
        </row>
        <row r="5607">
          <cell r="AP5607">
            <v>172078</v>
          </cell>
          <cell r="AQ5607">
            <v>11004868</v>
          </cell>
          <cell r="AR5607">
            <v>11</v>
          </cell>
          <cell r="AS5607">
            <v>42313</v>
          </cell>
          <cell r="AT5607" t="str">
            <v>IDU-1680-2014 Terminado Mantenimiento Periódico IDU Circuito Movilidad  -</v>
          </cell>
          <cell r="AU5607">
            <v>0</v>
          </cell>
          <cell r="AV5607" t="str">
            <v>sc</v>
          </cell>
        </row>
        <row r="5608">
          <cell r="AP5608">
            <v>172079</v>
          </cell>
          <cell r="AQ5608">
            <v>11004861</v>
          </cell>
          <cell r="AR5608">
            <v>11</v>
          </cell>
          <cell r="AS5608">
            <v>42313</v>
          </cell>
          <cell r="AT5608" t="str">
            <v>IDU-1680-2014 Terminado Mantenimiento Periódico IDU Circuito Movilidad  -</v>
          </cell>
          <cell r="AU5608">
            <v>0</v>
          </cell>
          <cell r="AV5608" t="str">
            <v>sc</v>
          </cell>
        </row>
        <row r="5609">
          <cell r="AP5609">
            <v>172080</v>
          </cell>
          <cell r="AQ5609">
            <v>11004846</v>
          </cell>
          <cell r="AR5609">
            <v>11</v>
          </cell>
          <cell r="AS5609">
            <v>42313</v>
          </cell>
          <cell r="AT5609" t="str">
            <v>IDU-1680-2014 Terminado Mantenimiento Periódico IDU Circuito Movilidad  -</v>
          </cell>
          <cell r="AU5609">
            <v>0</v>
          </cell>
          <cell r="AV5609" t="str">
            <v>sc</v>
          </cell>
        </row>
        <row r="5610">
          <cell r="AP5610">
            <v>172081</v>
          </cell>
          <cell r="AQ5610">
            <v>11004812</v>
          </cell>
          <cell r="AR5610">
            <v>11</v>
          </cell>
          <cell r="AS5610">
            <v>42313</v>
          </cell>
          <cell r="AT5610" t="str">
            <v>IDU-1680-2014 Terminado Mantenimiento Periódico IDU Circuito Movilidad  -</v>
          </cell>
          <cell r="AU5610">
            <v>0</v>
          </cell>
          <cell r="AV5610" t="str">
            <v>sc</v>
          </cell>
        </row>
        <row r="5611">
          <cell r="AP5611">
            <v>172082</v>
          </cell>
          <cell r="AQ5611">
            <v>11004795</v>
          </cell>
          <cell r="AR5611">
            <v>11</v>
          </cell>
          <cell r="AS5611">
            <v>42313</v>
          </cell>
          <cell r="AT5611" t="str">
            <v>IDU-1680-2014 Terminado Mantenimiento Periódico IDU Circuito Movilidad  -</v>
          </cell>
          <cell r="AU5611">
            <v>0</v>
          </cell>
          <cell r="AV5611" t="str">
            <v>sc</v>
          </cell>
        </row>
        <row r="5612">
          <cell r="AP5612">
            <v>172083</v>
          </cell>
          <cell r="AQ5612">
            <v>11004752</v>
          </cell>
          <cell r="AR5612">
            <v>11</v>
          </cell>
          <cell r="AS5612">
            <v>42313</v>
          </cell>
          <cell r="AT5612" t="str">
            <v>IDU-1680-2014 Terminado Mantenimiento Periódico IDU Circuito Movilidad  -</v>
          </cell>
          <cell r="AU5612">
            <v>0</v>
          </cell>
          <cell r="AV5612" t="str">
            <v>sc</v>
          </cell>
        </row>
        <row r="5613">
          <cell r="AP5613">
            <v>172084</v>
          </cell>
          <cell r="AQ5613">
            <v>11004718</v>
          </cell>
          <cell r="AR5613">
            <v>11</v>
          </cell>
          <cell r="AS5613">
            <v>42313</v>
          </cell>
          <cell r="AT5613" t="str">
            <v>IDU-1680-2014 Terminado Mantenimiento Periódico IDU Circuito Movilidad  -</v>
          </cell>
          <cell r="AU5613">
            <v>0</v>
          </cell>
          <cell r="AV5613" t="str">
            <v>sc</v>
          </cell>
        </row>
        <row r="5614">
          <cell r="AP5614">
            <v>172085</v>
          </cell>
          <cell r="AQ5614">
            <v>11004671</v>
          </cell>
          <cell r="AR5614">
            <v>11</v>
          </cell>
          <cell r="AS5614">
            <v>42313</v>
          </cell>
          <cell r="AT5614" t="str">
            <v>IDU-1680-2014 Terminado Mantenimiento Periódico IDU Circuito Movilidad  -</v>
          </cell>
          <cell r="AU5614">
            <v>0</v>
          </cell>
          <cell r="AV5614" t="str">
            <v>sc</v>
          </cell>
        </row>
        <row r="5615">
          <cell r="AP5615">
            <v>172086</v>
          </cell>
          <cell r="AQ5615">
            <v>11004565</v>
          </cell>
          <cell r="AR5615">
            <v>11</v>
          </cell>
          <cell r="AS5615">
            <v>42313</v>
          </cell>
          <cell r="AT5615" t="str">
            <v>IDU-1680-2014 Terminado Mantenimiento Periódico IDU Circuito Movilidad  -</v>
          </cell>
          <cell r="AU5615">
            <v>0</v>
          </cell>
          <cell r="AV5615" t="str">
            <v>sc</v>
          </cell>
        </row>
        <row r="5616">
          <cell r="AP5616">
            <v>172087</v>
          </cell>
          <cell r="AQ5616">
            <v>11004533</v>
          </cell>
          <cell r="AR5616">
            <v>11</v>
          </cell>
          <cell r="AS5616">
            <v>42313</v>
          </cell>
          <cell r="AT5616" t="str">
            <v>IDU-063-2012 Terminado Mantenimiento Periódico IDU Circuito Movilidad  -</v>
          </cell>
          <cell r="AU5616">
            <v>0</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v>0</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v>0</v>
          </cell>
          <cell r="AV5620" t="str">
            <v>sc</v>
          </cell>
        </row>
        <row r="5621">
          <cell r="AP5621">
            <v>172818</v>
          </cell>
          <cell r="AQ5621">
            <v>11007197</v>
          </cell>
          <cell r="AR5621">
            <v>11</v>
          </cell>
          <cell r="AS5621">
            <v>42768</v>
          </cell>
          <cell r="AT5621" t="str">
            <v>SD Reservado Acciones de Movilidad UAERMV Local Salvando Vidas -</v>
          </cell>
          <cell r="AU5621">
            <v>0</v>
          </cell>
          <cell r="AV5621" t="str">
            <v>sc</v>
          </cell>
        </row>
        <row r="5622">
          <cell r="AP5622">
            <v>172984</v>
          </cell>
          <cell r="AQ5622">
            <v>11004240</v>
          </cell>
          <cell r="AR5622">
            <v>11</v>
          </cell>
          <cell r="AS5622">
            <v>41481</v>
          </cell>
          <cell r="AT5622" t="str">
            <v>SD Terminado Mantenimiento Periódico UAERMV Circuito Movilidad  -</v>
          </cell>
          <cell r="AU5622">
            <v>0</v>
          </cell>
          <cell r="AV5622" t="str">
            <v>sc</v>
          </cell>
        </row>
        <row r="5623">
          <cell r="AP5623">
            <v>172985</v>
          </cell>
          <cell r="AQ5623">
            <v>11004045</v>
          </cell>
          <cell r="AR5623">
            <v>11</v>
          </cell>
          <cell r="AS5623">
            <v>41481</v>
          </cell>
          <cell r="AT5623" t="str">
            <v>SD Terminado Mantenimiento Periódico UAERMV Circuito Movilidad  -</v>
          </cell>
          <cell r="AU5623">
            <v>0</v>
          </cell>
          <cell r="AV5623" t="str">
            <v>sc</v>
          </cell>
        </row>
        <row r="5624">
          <cell r="AP5624">
            <v>172987</v>
          </cell>
          <cell r="AQ5624">
            <v>11003723</v>
          </cell>
          <cell r="AR5624">
            <v>11</v>
          </cell>
          <cell r="AS5624">
            <v>42313</v>
          </cell>
          <cell r="AT5624" t="str">
            <v>IDU-55-2012 Terminado Acciones de Movilidad IDU Circuito Movilidad  -</v>
          </cell>
          <cell r="AU5624">
            <v>0</v>
          </cell>
          <cell r="AV5624" t="str">
            <v>Buen estado</v>
          </cell>
        </row>
        <row r="5625">
          <cell r="AP5625">
            <v>173609</v>
          </cell>
          <cell r="AQ5625">
            <v>11005519</v>
          </cell>
          <cell r="AR5625">
            <v>11</v>
          </cell>
          <cell r="AS5625">
            <v>42474</v>
          </cell>
          <cell r="AT5625" t="str">
            <v>IDU-1680-2014 Terminado Reconstrucción IDU Arterial SITP Y TRONCALES -</v>
          </cell>
          <cell r="AU5625">
            <v>0</v>
          </cell>
          <cell r="AV5625" t="str">
            <v>sc</v>
          </cell>
        </row>
        <row r="5626">
          <cell r="AP5626">
            <v>173610</v>
          </cell>
          <cell r="AQ5626">
            <v>11005497</v>
          </cell>
          <cell r="AR5626">
            <v>11</v>
          </cell>
          <cell r="AS5626">
            <v>42474</v>
          </cell>
          <cell r="AT5626" t="str">
            <v>IDU-1680-2014 Terminado Reconstrucción IDU Arterial SITP Y TRONCALES -</v>
          </cell>
          <cell r="AU5626">
            <v>0</v>
          </cell>
          <cell r="AV5626" t="str">
            <v>sc</v>
          </cell>
        </row>
        <row r="5627">
          <cell r="AP5627">
            <v>173611</v>
          </cell>
          <cell r="AQ5627">
            <v>11005439</v>
          </cell>
          <cell r="AR5627">
            <v>11</v>
          </cell>
          <cell r="AS5627">
            <v>42474</v>
          </cell>
          <cell r="AT5627" t="str">
            <v>IDU-1680-2014 Terminado Reconstrucción IDU Arterial SITP Y TRONCALES -</v>
          </cell>
          <cell r="AU5627">
            <v>0</v>
          </cell>
          <cell r="AV5627" t="str">
            <v>sc</v>
          </cell>
        </row>
        <row r="5628">
          <cell r="AP5628">
            <v>173615</v>
          </cell>
          <cell r="AQ5628">
            <v>11005458</v>
          </cell>
          <cell r="AR5628">
            <v>11</v>
          </cell>
          <cell r="AS5628">
            <v>42731</v>
          </cell>
          <cell r="AT5628" t="str">
            <v>SD Reservado Mantenimiento Rutinario IDU Circuito Movilidad EJECUCION SITP 2016 -</v>
          </cell>
          <cell r="AU5628">
            <v>0</v>
          </cell>
          <cell r="AV5628" t="str">
            <v>sc</v>
          </cell>
        </row>
        <row r="5629">
          <cell r="AP5629">
            <v>173616</v>
          </cell>
          <cell r="AQ5629">
            <v>11005419</v>
          </cell>
          <cell r="AR5629">
            <v>11</v>
          </cell>
          <cell r="AS5629">
            <v>42731</v>
          </cell>
          <cell r="AT5629" t="str">
            <v>SD Reservado Mantenimiento Rutinario IDU Circuito Movilidad EJECUCION SITP 2016 -</v>
          </cell>
          <cell r="AU5629">
            <v>0</v>
          </cell>
          <cell r="AV5629" t="str">
            <v>sc</v>
          </cell>
        </row>
        <row r="5630">
          <cell r="AP5630">
            <v>173617</v>
          </cell>
          <cell r="AQ5630">
            <v>11005390</v>
          </cell>
          <cell r="AR5630">
            <v>11</v>
          </cell>
          <cell r="AS5630">
            <v>42731</v>
          </cell>
          <cell r="AT5630" t="str">
            <v>SD Reservado Mantenimiento Rutinario IDU Circuito Movilidad EJECUCION SITP 2016 -</v>
          </cell>
          <cell r="AU5630">
            <v>0</v>
          </cell>
          <cell r="AV5630" t="str">
            <v>sc</v>
          </cell>
        </row>
        <row r="5631">
          <cell r="AP5631">
            <v>173637</v>
          </cell>
          <cell r="AQ5631">
            <v>11005459</v>
          </cell>
          <cell r="AR5631">
            <v>11</v>
          </cell>
          <cell r="AS5631">
            <v>42731</v>
          </cell>
          <cell r="AT5631" t="str">
            <v>SD Reservado Mantenimiento Periódico IDU Circuito Movilidad EJECUCION SITP 2016 -</v>
          </cell>
          <cell r="AU5631">
            <v>0</v>
          </cell>
          <cell r="AV5631" t="str">
            <v>sc</v>
          </cell>
        </row>
        <row r="5632">
          <cell r="AP5632">
            <v>173638</v>
          </cell>
          <cell r="AQ5632">
            <v>11005385</v>
          </cell>
          <cell r="AR5632">
            <v>11</v>
          </cell>
          <cell r="AS5632">
            <v>42731</v>
          </cell>
          <cell r="AT5632" t="str">
            <v>SD Reservado Mantenimiento Periódico IDU Circuito Movilidad EJECUCION SITP 2016 -</v>
          </cell>
          <cell r="AU5632">
            <v>0</v>
          </cell>
          <cell r="AV5632" t="str">
            <v>sc</v>
          </cell>
        </row>
        <row r="5633">
          <cell r="AP5633">
            <v>173639</v>
          </cell>
          <cell r="AQ5633">
            <v>11005335</v>
          </cell>
          <cell r="AR5633">
            <v>11</v>
          </cell>
          <cell r="AS5633">
            <v>42731</v>
          </cell>
          <cell r="AT5633" t="str">
            <v>SD Reservado Mantenimiento Periódico IDU Circuito Movilidad EJECUCION SITP 2016 -</v>
          </cell>
          <cell r="AU5633">
            <v>0</v>
          </cell>
          <cell r="AV5633" t="str">
            <v>sc</v>
          </cell>
        </row>
        <row r="5634">
          <cell r="AP5634">
            <v>173696</v>
          </cell>
          <cell r="AQ5634">
            <v>11005253</v>
          </cell>
          <cell r="AR5634">
            <v>11</v>
          </cell>
          <cell r="AS5634">
            <v>42731</v>
          </cell>
          <cell r="AT5634" t="str">
            <v>SD Reservado Mantenimiento Periódico IDU Circuito Movilidad EJECUCION SITP 2016 -</v>
          </cell>
          <cell r="AU5634">
            <v>0</v>
          </cell>
          <cell r="AV5634" t="str">
            <v>sc</v>
          </cell>
        </row>
        <row r="5635">
          <cell r="AP5635">
            <v>173697</v>
          </cell>
          <cell r="AQ5635">
            <v>11005053</v>
          </cell>
          <cell r="AR5635">
            <v>11</v>
          </cell>
          <cell r="AS5635">
            <v>42731</v>
          </cell>
          <cell r="AT5635" t="str">
            <v>SD Reservado Mantenimiento Periódico IDU Circuito Movilidad EJECUCION SITP 2016 -</v>
          </cell>
          <cell r="AU5635">
            <v>0</v>
          </cell>
          <cell r="AV5635" t="str">
            <v>sc</v>
          </cell>
        </row>
        <row r="5636">
          <cell r="AP5636">
            <v>173698</v>
          </cell>
          <cell r="AQ5636">
            <v>11004982</v>
          </cell>
          <cell r="AR5636">
            <v>11</v>
          </cell>
          <cell r="AS5636">
            <v>42731</v>
          </cell>
          <cell r="AT5636" t="str">
            <v>SD Reservado Mantenimiento Periódico IDU Circuito Movilidad EJECUCION SITP 2016 -</v>
          </cell>
          <cell r="AU5636">
            <v>0</v>
          </cell>
          <cell r="AV5636" t="str">
            <v>sc</v>
          </cell>
        </row>
        <row r="5637">
          <cell r="AP5637">
            <v>173699</v>
          </cell>
          <cell r="AQ5637">
            <v>11004885</v>
          </cell>
          <cell r="AR5637">
            <v>11</v>
          </cell>
          <cell r="AS5637">
            <v>42731</v>
          </cell>
          <cell r="AT5637" t="str">
            <v>SD Reservado Mantenimiento Rutinario IDU Circuito Movilidad EJECUCION SITP 2016 -</v>
          </cell>
          <cell r="AU5637">
            <v>0</v>
          </cell>
          <cell r="AV5637" t="str">
            <v>sc</v>
          </cell>
        </row>
        <row r="5638">
          <cell r="AP5638">
            <v>173700</v>
          </cell>
          <cell r="AQ5638">
            <v>11004810</v>
          </cell>
          <cell r="AR5638">
            <v>11</v>
          </cell>
          <cell r="AS5638">
            <v>42313</v>
          </cell>
          <cell r="AT5638" t="str">
            <v>IDU-69-2008 Terminado Rehabilitación IDU Circuito Movilidad  -</v>
          </cell>
          <cell r="AU5638">
            <v>0</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v>0</v>
          </cell>
          <cell r="AV5639" t="str">
            <v>sc</v>
          </cell>
        </row>
        <row r="5640">
          <cell r="AP5640">
            <v>173703</v>
          </cell>
          <cell r="AQ5640">
            <v>11004566</v>
          </cell>
          <cell r="AR5640">
            <v>11</v>
          </cell>
          <cell r="AS5640">
            <v>42731</v>
          </cell>
          <cell r="AT5640" t="str">
            <v>SD Reservado Mantenimiento Rutinario IDU Circuito Movilidad EJECUCION SITP 2016 -</v>
          </cell>
          <cell r="AU5640">
            <v>0</v>
          </cell>
          <cell r="AV5640" t="str">
            <v>sc</v>
          </cell>
        </row>
        <row r="5641">
          <cell r="AP5641">
            <v>173704</v>
          </cell>
          <cell r="AQ5641">
            <v>11004482</v>
          </cell>
          <cell r="AR5641">
            <v>11</v>
          </cell>
          <cell r="AS5641">
            <v>42731</v>
          </cell>
          <cell r="AT5641" t="str">
            <v>SD Reservado Mantenimiento Rutinario IDU Circuito Movilidad EJECUCION SITP 2016 -</v>
          </cell>
          <cell r="AU5641">
            <v>0</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v>0</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v>0</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v>0</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v>0</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v>0</v>
          </cell>
          <cell r="AV5648" t="str">
            <v>sc</v>
          </cell>
        </row>
        <row r="5649">
          <cell r="AP5649">
            <v>174120</v>
          </cell>
          <cell r="AQ5649">
            <v>11004532</v>
          </cell>
          <cell r="AR5649">
            <v>11</v>
          </cell>
          <cell r="AS5649">
            <v>42313</v>
          </cell>
          <cell r="AT5649" t="str">
            <v>IDU-69-2008 Terminado Rehabilitación IDU Circuito Movilidad  -</v>
          </cell>
          <cell r="AU5649">
            <v>0</v>
          </cell>
          <cell r="AV5649" t="str">
            <v>sc</v>
          </cell>
        </row>
        <row r="5650">
          <cell r="AP5650">
            <v>174121</v>
          </cell>
          <cell r="AQ5650">
            <v>11004453</v>
          </cell>
          <cell r="AR5650">
            <v>11</v>
          </cell>
          <cell r="AS5650">
            <v>42313</v>
          </cell>
          <cell r="AT5650" t="str">
            <v>IDU-69-2008 Terminado Rehabilitación IDU Circuito Movilidad  -</v>
          </cell>
          <cell r="AU5650">
            <v>0</v>
          </cell>
          <cell r="AV5650" t="str">
            <v>sc</v>
          </cell>
        </row>
        <row r="5651">
          <cell r="AP5651">
            <v>174123</v>
          </cell>
          <cell r="AQ5651">
            <v>11004387</v>
          </cell>
          <cell r="AR5651">
            <v>11</v>
          </cell>
          <cell r="AS5651">
            <v>42313</v>
          </cell>
          <cell r="AT5651" t="str">
            <v>IDU-69-2008 Terminado Rehabilitación IDU Circuito Movilidad  -</v>
          </cell>
          <cell r="AU5651">
            <v>0</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v>0</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v>0</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v>0</v>
          </cell>
          <cell r="AV5654" t="str">
            <v>FDL CONT 92-2014</v>
          </cell>
        </row>
        <row r="5655">
          <cell r="AP5655">
            <v>174372</v>
          </cell>
          <cell r="AQ5655">
            <v>11003726</v>
          </cell>
          <cell r="AR5655">
            <v>11</v>
          </cell>
          <cell r="AT5655" t="str">
            <v>SD Terminado Reconstrucción FDL SUBA Circuito Movilidad  Reporte servidor de mapas agosto 2015-</v>
          </cell>
          <cell r="AU5655">
            <v>0</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v>0</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v>0</v>
          </cell>
          <cell r="AV5657" t="str">
            <v>CONSTRUIDA POR FDL</v>
          </cell>
        </row>
        <row r="5658">
          <cell r="AP5658">
            <v>174461</v>
          </cell>
          <cell r="AQ5658">
            <v>11003880</v>
          </cell>
          <cell r="AR5658">
            <v>11</v>
          </cell>
          <cell r="AS5658">
            <v>42313</v>
          </cell>
          <cell r="AT5658" t="str">
            <v>IDU-063-2012 Terminado Mantenimiento Periódico IDU Circuito Movilidad  -</v>
          </cell>
          <cell r="AU5658">
            <v>0</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v>0</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v>0</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v>0</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v>0</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v>0</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v>0</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v>0</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v>0</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v>0</v>
          </cell>
          <cell r="AV5667" t="str">
            <v>FDL CONT 92-2014</v>
          </cell>
        </row>
        <row r="5668">
          <cell r="AP5668">
            <v>174522</v>
          </cell>
          <cell r="AQ5668">
            <v>11002963</v>
          </cell>
          <cell r="AR5668">
            <v>11</v>
          </cell>
          <cell r="AS5668">
            <v>41834</v>
          </cell>
          <cell r="AT5668" t="str">
            <v>SD Terminado Construcción FDL SUBA Local  Reporte Servidor Agosto 2015-</v>
          </cell>
          <cell r="AU5668">
            <v>0</v>
          </cell>
          <cell r="AV5668" t="str">
            <v>FDL CONT 92-2014</v>
          </cell>
        </row>
        <row r="5669">
          <cell r="AP5669">
            <v>174523</v>
          </cell>
          <cell r="AQ5669">
            <v>11002852</v>
          </cell>
          <cell r="AR5669">
            <v>11</v>
          </cell>
          <cell r="AS5669">
            <v>41834</v>
          </cell>
          <cell r="AT5669" t="str">
            <v>SD Terminado Construcción FDL SUBA Local  Reporte Servidor Agosto 2015-</v>
          </cell>
          <cell r="AU5669">
            <v>0</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v>0</v>
          </cell>
          <cell r="AV5670" t="str">
            <v>sc</v>
          </cell>
        </row>
        <row r="5671">
          <cell r="AP5671">
            <v>174587</v>
          </cell>
          <cell r="AQ5671">
            <v>11002303</v>
          </cell>
          <cell r="AR5671">
            <v>11</v>
          </cell>
          <cell r="AT5671" t="str">
            <v>142-2013 Terminado Construcción FDL SUBA Circuito Movilidad Cabildo -</v>
          </cell>
          <cell r="AU5671">
            <v>0</v>
          </cell>
          <cell r="AV5671" t="str">
            <v>sc</v>
          </cell>
        </row>
        <row r="5672">
          <cell r="AP5672">
            <v>174830</v>
          </cell>
          <cell r="AQ5672">
            <v>11004731</v>
          </cell>
          <cell r="AR5672">
            <v>11</v>
          </cell>
          <cell r="AS5672">
            <v>42034</v>
          </cell>
          <cell r="AT5672" t="str">
            <v>SD Reservado Mantenimiento Periódico UAERMV Local  -</v>
          </cell>
          <cell r="AU5672">
            <v>0</v>
          </cell>
          <cell r="AV5672" t="str">
            <v>sc</v>
          </cell>
        </row>
        <row r="5673">
          <cell r="AP5673">
            <v>174831</v>
          </cell>
          <cell r="AQ5673">
            <v>11004841</v>
          </cell>
          <cell r="AR5673">
            <v>11</v>
          </cell>
          <cell r="AS5673">
            <v>42034</v>
          </cell>
          <cell r="AT5673" t="str">
            <v>SD Reservado Mantenimiento Periódico UAERMV Local  -</v>
          </cell>
          <cell r="AU5673">
            <v>0</v>
          </cell>
          <cell r="AV5673" t="str">
            <v>sc</v>
          </cell>
        </row>
        <row r="5674">
          <cell r="AP5674">
            <v>174834</v>
          </cell>
          <cell r="AQ5674">
            <v>11004815</v>
          </cell>
          <cell r="AR5674">
            <v>11</v>
          </cell>
          <cell r="AS5674">
            <v>42731</v>
          </cell>
          <cell r="AT5674" t="str">
            <v>SD Reservado Mantenimiento Rutinario IDU Circuito Movilidad EJECUCION SITP 2016 -</v>
          </cell>
          <cell r="AU5674">
            <v>0</v>
          </cell>
          <cell r="AV5674" t="str">
            <v>sc</v>
          </cell>
        </row>
        <row r="5675">
          <cell r="AP5675">
            <v>174835</v>
          </cell>
          <cell r="AQ5675">
            <v>11004924</v>
          </cell>
          <cell r="AR5675">
            <v>11</v>
          </cell>
          <cell r="AS5675">
            <v>42731</v>
          </cell>
          <cell r="AT5675" t="str">
            <v>SD Reservado Mantenimiento Rutinario IDU Circuito Movilidad EJECUCION SITP 2016 -</v>
          </cell>
          <cell r="AU5675">
            <v>0</v>
          </cell>
          <cell r="AV5675" t="str">
            <v>sc</v>
          </cell>
        </row>
        <row r="5676">
          <cell r="AP5676">
            <v>174932</v>
          </cell>
          <cell r="AQ5676">
            <v>11004710</v>
          </cell>
          <cell r="AR5676">
            <v>11</v>
          </cell>
          <cell r="AS5676">
            <v>42731</v>
          </cell>
          <cell r="AT5676" t="str">
            <v>SD Reservado Mantenimiento Rutinario IDU Circuito Movilidad EJECUCION SITP 2016 -</v>
          </cell>
          <cell r="AU5676">
            <v>0</v>
          </cell>
          <cell r="AV5676" t="str">
            <v>sc</v>
          </cell>
        </row>
        <row r="5677">
          <cell r="AP5677">
            <v>174933</v>
          </cell>
          <cell r="AQ5677">
            <v>11004626</v>
          </cell>
          <cell r="AR5677">
            <v>11</v>
          </cell>
          <cell r="AS5677">
            <v>42731</v>
          </cell>
          <cell r="AT5677" t="str">
            <v>SD Reservado Mantenimiento Rutinario IDU Circuito Movilidad EJECUCION SITP 2016 -</v>
          </cell>
          <cell r="AU5677">
            <v>0</v>
          </cell>
          <cell r="AV5677" t="str">
            <v>sc</v>
          </cell>
        </row>
        <row r="5678">
          <cell r="AP5678">
            <v>174934</v>
          </cell>
          <cell r="AQ5678">
            <v>11004557</v>
          </cell>
          <cell r="AR5678">
            <v>11</v>
          </cell>
          <cell r="AS5678">
            <v>42731</v>
          </cell>
          <cell r="AT5678" t="str">
            <v>SD Reservado Mantenimiento Rutinario IDU Circuito Movilidad EJECUCION SITP 2016 -</v>
          </cell>
          <cell r="AU5678">
            <v>0</v>
          </cell>
          <cell r="AV5678" t="str">
            <v>sc</v>
          </cell>
        </row>
        <row r="5679">
          <cell r="AP5679">
            <v>174935</v>
          </cell>
          <cell r="AQ5679">
            <v>11004474</v>
          </cell>
          <cell r="AR5679">
            <v>11</v>
          </cell>
          <cell r="AS5679">
            <v>42731</v>
          </cell>
          <cell r="AT5679" t="str">
            <v>SD Reservado Mantenimiento Rutinario IDU Circuito Movilidad EJECUCION SITP 2016 -</v>
          </cell>
          <cell r="AU5679">
            <v>0</v>
          </cell>
          <cell r="AV5679" t="str">
            <v>sc</v>
          </cell>
        </row>
        <row r="5680">
          <cell r="AP5680">
            <v>174936</v>
          </cell>
          <cell r="AQ5680">
            <v>11004408</v>
          </cell>
          <cell r="AR5680">
            <v>11</v>
          </cell>
          <cell r="AS5680">
            <v>42731</v>
          </cell>
          <cell r="AT5680" t="str">
            <v>SD Reservado Mantenimiento Rutinario IDU Circuito Movilidad EJECUCION SITP 2016 -</v>
          </cell>
          <cell r="AU5680">
            <v>0</v>
          </cell>
          <cell r="AV5680" t="str">
            <v>sc</v>
          </cell>
        </row>
        <row r="5681">
          <cell r="AP5681">
            <v>174937</v>
          </cell>
          <cell r="AQ5681">
            <v>11004336</v>
          </cell>
          <cell r="AR5681">
            <v>11</v>
          </cell>
          <cell r="AS5681">
            <v>42731</v>
          </cell>
          <cell r="AT5681" t="str">
            <v>SD Reservado Mantenimiento Rutinario IDU Circuito Movilidad EJECUCION SITP 2016 -</v>
          </cell>
          <cell r="AU5681">
            <v>0</v>
          </cell>
          <cell r="AV5681" t="str">
            <v>sc</v>
          </cell>
        </row>
        <row r="5682">
          <cell r="AP5682">
            <v>174938</v>
          </cell>
          <cell r="AQ5682">
            <v>11004247</v>
          </cell>
          <cell r="AR5682">
            <v>11</v>
          </cell>
          <cell r="AS5682">
            <v>42731</v>
          </cell>
          <cell r="AT5682" t="str">
            <v>SD Reservado Mantenimiento Rutinario IDU Circuito Movilidad EJECUCION SITP 2016 -</v>
          </cell>
          <cell r="AU5682">
            <v>0</v>
          </cell>
          <cell r="AV5682" t="str">
            <v>sc</v>
          </cell>
        </row>
        <row r="5683">
          <cell r="AP5683">
            <v>174939</v>
          </cell>
          <cell r="AQ5683">
            <v>11004152</v>
          </cell>
          <cell r="AR5683">
            <v>11</v>
          </cell>
          <cell r="AS5683">
            <v>42731</v>
          </cell>
          <cell r="AT5683" t="str">
            <v>SD Reservado Mantenimiento Rutinario IDU Circuito Movilidad EJECUCION SITP 2016 -</v>
          </cell>
          <cell r="AU5683">
            <v>0</v>
          </cell>
          <cell r="AV5683" t="str">
            <v>sc</v>
          </cell>
        </row>
        <row r="5684">
          <cell r="AP5684">
            <v>174963</v>
          </cell>
          <cell r="AQ5684">
            <v>11004925</v>
          </cell>
          <cell r="AR5684">
            <v>11</v>
          </cell>
          <cell r="AS5684">
            <v>42731</v>
          </cell>
          <cell r="AT5684" t="str">
            <v>SD Reservado Mantenimiento Periódico IDU Circuito Movilidad EJECUCION SITP 2016 -</v>
          </cell>
          <cell r="AU5684">
            <v>0</v>
          </cell>
          <cell r="AV5684" t="str">
            <v>sc</v>
          </cell>
        </row>
        <row r="5685">
          <cell r="AP5685">
            <v>174964</v>
          </cell>
          <cell r="AQ5685">
            <v>11004842</v>
          </cell>
          <cell r="AR5685">
            <v>11</v>
          </cell>
          <cell r="AS5685">
            <v>42731</v>
          </cell>
          <cell r="AT5685" t="str">
            <v>SD Reservado Mantenimiento Periódico IDU Circuito Movilidad EJECUCION SITP 2016 -</v>
          </cell>
          <cell r="AU5685">
            <v>0</v>
          </cell>
          <cell r="AV5685" t="str">
            <v>sc</v>
          </cell>
        </row>
        <row r="5686">
          <cell r="AP5686">
            <v>174965</v>
          </cell>
          <cell r="AQ5686">
            <v>11004768</v>
          </cell>
          <cell r="AR5686">
            <v>11</v>
          </cell>
          <cell r="AS5686">
            <v>42731</v>
          </cell>
          <cell r="AT5686" t="str">
            <v>SD Reservado Mantenimiento Periódico IDU Circuito Movilidad EJECUCION SITP 2016 -</v>
          </cell>
          <cell r="AU5686">
            <v>0</v>
          </cell>
          <cell r="AV5686" t="str">
            <v>sc</v>
          </cell>
        </row>
        <row r="5687">
          <cell r="AP5687">
            <v>174966</v>
          </cell>
          <cell r="AQ5687">
            <v>11004693</v>
          </cell>
          <cell r="AR5687">
            <v>11</v>
          </cell>
          <cell r="AS5687">
            <v>42731</v>
          </cell>
          <cell r="AT5687" t="str">
            <v>SD Reservado Mantenimiento Periódico IDU Circuito Movilidad EJECUCION SITP 2016 -</v>
          </cell>
          <cell r="AU5687">
            <v>0</v>
          </cell>
          <cell r="AV5687" t="str">
            <v>sc</v>
          </cell>
        </row>
        <row r="5688">
          <cell r="AP5688">
            <v>174967</v>
          </cell>
          <cell r="AQ5688">
            <v>11004614</v>
          </cell>
          <cell r="AR5688">
            <v>11</v>
          </cell>
          <cell r="AS5688">
            <v>42731</v>
          </cell>
          <cell r="AT5688" t="str">
            <v>SD Reservado Mantenimiento Periódico IDU Circuito Movilidad EJECUCION SITP 2016 -</v>
          </cell>
          <cell r="AU5688">
            <v>0</v>
          </cell>
          <cell r="AV5688" t="str">
            <v>sc</v>
          </cell>
        </row>
        <row r="5689">
          <cell r="AP5689">
            <v>174968</v>
          </cell>
          <cell r="AQ5689">
            <v>11004539</v>
          </cell>
          <cell r="AR5689">
            <v>11</v>
          </cell>
          <cell r="AS5689">
            <v>42731</v>
          </cell>
          <cell r="AT5689" t="str">
            <v>SD Reservado Rehabilitación IDU Circuito Movilidad EJECUCION SITP 2016 -</v>
          </cell>
          <cell r="AU5689">
            <v>0</v>
          </cell>
          <cell r="AV5689" t="str">
            <v>sc</v>
          </cell>
        </row>
        <row r="5690">
          <cell r="AP5690">
            <v>174969</v>
          </cell>
          <cell r="AQ5690">
            <v>11004457</v>
          </cell>
          <cell r="AR5690">
            <v>11</v>
          </cell>
          <cell r="AS5690">
            <v>42731</v>
          </cell>
          <cell r="AT5690" t="str">
            <v>SD Reservado Mantenimiento Periódico IDU Circuito Movilidad EJECUCION SITP 2016 -</v>
          </cell>
          <cell r="AU5690">
            <v>0</v>
          </cell>
          <cell r="AV5690" t="str">
            <v>sc</v>
          </cell>
        </row>
        <row r="5691">
          <cell r="AP5691">
            <v>174970</v>
          </cell>
          <cell r="AQ5691">
            <v>11004394</v>
          </cell>
          <cell r="AR5691">
            <v>11</v>
          </cell>
          <cell r="AS5691">
            <v>42731</v>
          </cell>
          <cell r="AT5691" t="str">
            <v>SD Reservado Mantenimiento Periódico IDU Circuito Movilidad EJECUCION SITP 2016 -</v>
          </cell>
          <cell r="AU5691">
            <v>0</v>
          </cell>
          <cell r="AV5691" t="str">
            <v>sc</v>
          </cell>
        </row>
        <row r="5692">
          <cell r="AP5692">
            <v>175169</v>
          </cell>
          <cell r="AQ5692">
            <v>11005000</v>
          </cell>
          <cell r="AR5692">
            <v>11</v>
          </cell>
          <cell r="AS5692">
            <v>42731</v>
          </cell>
          <cell r="AT5692" t="str">
            <v>SD Reservado Mantenimiento Rutinario IDU Circuito Movilidad EJECUCION SITP 2016 -</v>
          </cell>
          <cell r="AU5692">
            <v>0</v>
          </cell>
          <cell r="AV5692" t="str">
            <v>sc</v>
          </cell>
        </row>
        <row r="5693">
          <cell r="AP5693">
            <v>175170</v>
          </cell>
          <cell r="AQ5693">
            <v>11004906</v>
          </cell>
          <cell r="AR5693">
            <v>11</v>
          </cell>
          <cell r="AS5693">
            <v>42731</v>
          </cell>
          <cell r="AT5693" t="str">
            <v>SD Reservado Mantenimiento Rutinario IDU Circuito Movilidad EJECUCION SITP 2016 -</v>
          </cell>
          <cell r="AU5693">
            <v>0</v>
          </cell>
          <cell r="AV5693" t="str">
            <v>sc</v>
          </cell>
        </row>
        <row r="5694">
          <cell r="AP5694">
            <v>175171</v>
          </cell>
          <cell r="AQ5694">
            <v>11004823</v>
          </cell>
          <cell r="AR5694">
            <v>11</v>
          </cell>
          <cell r="AS5694">
            <v>42731</v>
          </cell>
          <cell r="AT5694" t="str">
            <v>SD Reservado Mantenimiento Rutinario IDU Circuito Movilidad EJECUCION SITP 2016 -</v>
          </cell>
          <cell r="AU5694">
            <v>0</v>
          </cell>
          <cell r="AV5694" t="str">
            <v>sc</v>
          </cell>
        </row>
        <row r="5695">
          <cell r="AP5695">
            <v>175172</v>
          </cell>
          <cell r="AQ5695">
            <v>11004743</v>
          </cell>
          <cell r="AR5695">
            <v>11</v>
          </cell>
          <cell r="AS5695">
            <v>42731</v>
          </cell>
          <cell r="AT5695" t="str">
            <v>SD Reservado Mantenimiento Rutinario IDU Circuito Movilidad EJECUCION SITP 2016 -</v>
          </cell>
          <cell r="AU5695">
            <v>0</v>
          </cell>
          <cell r="AV5695" t="str">
            <v>sc</v>
          </cell>
        </row>
        <row r="5696">
          <cell r="AP5696">
            <v>175173</v>
          </cell>
          <cell r="AQ5696">
            <v>11004658</v>
          </cell>
          <cell r="AR5696">
            <v>11</v>
          </cell>
          <cell r="AS5696">
            <v>42731</v>
          </cell>
          <cell r="AT5696" t="str">
            <v>SD Reservado Mantenimiento Rutinario IDU Circuito Movilidad EJECUCION SITP 2016 -</v>
          </cell>
          <cell r="AU5696">
            <v>0</v>
          </cell>
          <cell r="AV5696" t="str">
            <v>sc</v>
          </cell>
        </row>
        <row r="5697">
          <cell r="AP5697">
            <v>175248</v>
          </cell>
          <cell r="AQ5697">
            <v>11003631</v>
          </cell>
          <cell r="AR5697">
            <v>11</v>
          </cell>
          <cell r="AS5697">
            <v>41837</v>
          </cell>
          <cell r="AT5697" t="str">
            <v>031-2012 Terminado Construcción FDL SUBA Local  -</v>
          </cell>
          <cell r="AU5697">
            <v>0</v>
          </cell>
          <cell r="AV5697" t="str">
            <v>sc</v>
          </cell>
        </row>
        <row r="5698">
          <cell r="AP5698">
            <v>175249</v>
          </cell>
          <cell r="AQ5698">
            <v>11003526</v>
          </cell>
          <cell r="AR5698">
            <v>11</v>
          </cell>
          <cell r="AS5698">
            <v>41837</v>
          </cell>
          <cell r="AT5698" t="str">
            <v>031-2012 Terminado Construcción FDL SUBA Local  -</v>
          </cell>
          <cell r="AU5698">
            <v>0</v>
          </cell>
          <cell r="AV5698" t="str">
            <v>sc</v>
          </cell>
        </row>
        <row r="5699">
          <cell r="AP5699">
            <v>175250</v>
          </cell>
          <cell r="AQ5699">
            <v>11003431</v>
          </cell>
          <cell r="AR5699">
            <v>11</v>
          </cell>
          <cell r="AS5699">
            <v>41837</v>
          </cell>
          <cell r="AT5699" t="str">
            <v>031-2012 Terminado Construcción FDL SUBA Local  -</v>
          </cell>
          <cell r="AU5699">
            <v>0</v>
          </cell>
          <cell r="AV5699" t="str">
            <v>sc</v>
          </cell>
        </row>
        <row r="5700">
          <cell r="AP5700">
            <v>175251</v>
          </cell>
          <cell r="AQ5700">
            <v>11003322</v>
          </cell>
          <cell r="AR5700">
            <v>11</v>
          </cell>
          <cell r="AS5700">
            <v>41837</v>
          </cell>
          <cell r="AT5700" t="str">
            <v>031-2012 Terminado Construcción FDL SUBA Local  -</v>
          </cell>
          <cell r="AU5700">
            <v>0</v>
          </cell>
          <cell r="AV5700" t="str">
            <v>sc</v>
          </cell>
        </row>
        <row r="5701">
          <cell r="AP5701">
            <v>175711</v>
          </cell>
          <cell r="AQ5701">
            <v>11003016</v>
          </cell>
          <cell r="AR5701">
            <v>11</v>
          </cell>
          <cell r="AS5701">
            <v>42313</v>
          </cell>
          <cell r="AT5701" t="str">
            <v>IDU-1680-2014 Contratado Mantenimiento Periódico IDU Circuito Movilidad  -</v>
          </cell>
          <cell r="AU5701">
            <v>0</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v>0</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v>0</v>
          </cell>
          <cell r="AV5703" t="str">
            <v>sc</v>
          </cell>
        </row>
        <row r="5704">
          <cell r="AP5704">
            <v>175716</v>
          </cell>
          <cell r="AQ5704">
            <v>11001953</v>
          </cell>
          <cell r="AR5704">
            <v>11</v>
          </cell>
          <cell r="AS5704">
            <v>42768</v>
          </cell>
          <cell r="AT5704" t="str">
            <v>SD Reservado Acciones de Movilidad UAERMV Circuito Movilidad Salvando Vidas -</v>
          </cell>
          <cell r="AU5704">
            <v>0</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v>0</v>
          </cell>
          <cell r="AV5707" t="str">
            <v>sc</v>
          </cell>
        </row>
        <row r="5708">
          <cell r="AP5708">
            <v>175757</v>
          </cell>
          <cell r="AQ5708">
            <v>11002304</v>
          </cell>
          <cell r="AR5708">
            <v>11</v>
          </cell>
          <cell r="AS5708">
            <v>41834</v>
          </cell>
          <cell r="AT5708" t="str">
            <v>142-2013 Terminado Construcción FDL SUBA Local  Reporte Servidor Agosto 2015-</v>
          </cell>
          <cell r="AU5708">
            <v>0</v>
          </cell>
          <cell r="AV5708" t="str">
            <v>sc</v>
          </cell>
        </row>
        <row r="5709">
          <cell r="AP5709">
            <v>175758</v>
          </cell>
          <cell r="AQ5709">
            <v>11002293</v>
          </cell>
          <cell r="AR5709">
            <v>11</v>
          </cell>
          <cell r="AS5709">
            <v>41834</v>
          </cell>
          <cell r="AT5709" t="str">
            <v>142-2013 Terminado Construcción FDL SUBA Local  Reporte Servidor Agosto 2015-</v>
          </cell>
          <cell r="AU5709">
            <v>0</v>
          </cell>
          <cell r="AV5709" t="str">
            <v>sc</v>
          </cell>
        </row>
        <row r="5710">
          <cell r="AP5710">
            <v>175759</v>
          </cell>
          <cell r="AQ5710">
            <v>11002287</v>
          </cell>
          <cell r="AR5710">
            <v>11</v>
          </cell>
          <cell r="AS5710">
            <v>41850</v>
          </cell>
          <cell r="AT5710" t="str">
            <v>142-2013 Terminado Construcción FDL SUBA Local  Reporte Servidor Agosto 2015-</v>
          </cell>
          <cell r="AU5710">
            <v>0</v>
          </cell>
          <cell r="AV5710" t="str">
            <v>sc</v>
          </cell>
        </row>
        <row r="5711">
          <cell r="AP5711">
            <v>175760</v>
          </cell>
          <cell r="AQ5711">
            <v>11002281</v>
          </cell>
          <cell r="AR5711">
            <v>11</v>
          </cell>
          <cell r="AS5711">
            <v>41850</v>
          </cell>
          <cell r="AT5711" t="str">
            <v>142-2013 Terminado Construcción FDL SUBA Local  Reporte Servidor Agosto 2015-</v>
          </cell>
          <cell r="AU5711">
            <v>0</v>
          </cell>
          <cell r="AV5711" t="str">
            <v>sc</v>
          </cell>
        </row>
        <row r="5712">
          <cell r="AP5712">
            <v>175761</v>
          </cell>
          <cell r="AQ5712">
            <v>11002268</v>
          </cell>
          <cell r="AR5712">
            <v>11</v>
          </cell>
          <cell r="AS5712">
            <v>41850</v>
          </cell>
          <cell r="AT5712" t="str">
            <v>142-2013 Terminado Construcción FDL SUBA Local  Reporte Servidor Agosto 2015-</v>
          </cell>
          <cell r="AU5712">
            <v>0</v>
          </cell>
          <cell r="AV5712" t="str">
            <v>sc</v>
          </cell>
        </row>
        <row r="5713">
          <cell r="AP5713">
            <v>175762</v>
          </cell>
          <cell r="AQ5713">
            <v>11002256</v>
          </cell>
          <cell r="AR5713">
            <v>11</v>
          </cell>
          <cell r="AS5713">
            <v>41850</v>
          </cell>
          <cell r="AT5713" t="str">
            <v>142-2013 Terminado Construcción FDL SUBA Local  Reporte Servidor Agosto 2015-</v>
          </cell>
          <cell r="AU5713">
            <v>0</v>
          </cell>
          <cell r="AV5713" t="str">
            <v>sc</v>
          </cell>
        </row>
        <row r="5714">
          <cell r="AP5714">
            <v>175838</v>
          </cell>
          <cell r="AQ5714">
            <v>11002042</v>
          </cell>
          <cell r="AR5714">
            <v>11</v>
          </cell>
          <cell r="AS5714">
            <v>42313</v>
          </cell>
          <cell r="AT5714" t="str">
            <v>IDU-1815-2013 Terminado Acciones de Movilidad IDU Intermedia  -</v>
          </cell>
          <cell r="AU5714">
            <v>0</v>
          </cell>
          <cell r="AV5714" t="str">
            <v>VIABLE</v>
          </cell>
        </row>
        <row r="5715">
          <cell r="AP5715">
            <v>175845</v>
          </cell>
          <cell r="AQ5715">
            <v>11011851</v>
          </cell>
          <cell r="AR5715">
            <v>11</v>
          </cell>
          <cell r="AS5715">
            <v>40864</v>
          </cell>
          <cell r="AT5715" t="str">
            <v>UMV-189-2009 Terminado Mantenimiento Periódico UAERMV Circuito Movilidad  -</v>
          </cell>
          <cell r="AU5715">
            <v>0</v>
          </cell>
          <cell r="AV5715" t="str">
            <v>sc</v>
          </cell>
        </row>
        <row r="5716">
          <cell r="AP5716">
            <v>175846</v>
          </cell>
          <cell r="AQ5716">
            <v>11002222</v>
          </cell>
          <cell r="AR5716">
            <v>11</v>
          </cell>
          <cell r="AS5716">
            <v>42313</v>
          </cell>
          <cell r="AT5716" t="str">
            <v>IDU-1815-2013 Terminado Acciones de Movilidad IDU Circuito Movilidad  -</v>
          </cell>
          <cell r="AU5716">
            <v>0</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v>0</v>
          </cell>
          <cell r="AV5719" t="str">
            <v>sc</v>
          </cell>
        </row>
        <row r="5720">
          <cell r="AP5720">
            <v>176143</v>
          </cell>
          <cell r="AQ5720">
            <v>11001372</v>
          </cell>
          <cell r="AR5720">
            <v>11</v>
          </cell>
          <cell r="AS5720">
            <v>42768</v>
          </cell>
          <cell r="AT5720" t="str">
            <v>SD Reservado Acciones de Movilidad UAERMV Circuito Movilidad Salvando Vidas -</v>
          </cell>
          <cell r="AU5720">
            <v>0</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v>0</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v>0</v>
          </cell>
          <cell r="AV5722" t="str">
            <v>sc</v>
          </cell>
        </row>
        <row r="5723">
          <cell r="AP5723">
            <v>176153</v>
          </cell>
          <cell r="AQ5723">
            <v>11001392</v>
          </cell>
          <cell r="AR5723">
            <v>11</v>
          </cell>
          <cell r="AS5723">
            <v>41772</v>
          </cell>
          <cell r="AT5723" t="str">
            <v>SD Terminado Mantenimiento Periódico UAERMV Circuito Movilidad  -</v>
          </cell>
          <cell r="AU5723">
            <v>0</v>
          </cell>
          <cell r="AV5723" t="str">
            <v>sc</v>
          </cell>
        </row>
        <row r="5724">
          <cell r="AP5724">
            <v>176258</v>
          </cell>
          <cell r="AQ5724">
            <v>11003334</v>
          </cell>
          <cell r="AR5724">
            <v>11</v>
          </cell>
          <cell r="AS5724">
            <v>41411</v>
          </cell>
          <cell r="AT5724" t="str">
            <v>SD Terminado Mantenimiento Periódico UAERMV Circuito Movilidad  -</v>
          </cell>
          <cell r="AU5724">
            <v>0</v>
          </cell>
          <cell r="AV5724" t="str">
            <v>sc</v>
          </cell>
        </row>
        <row r="5725">
          <cell r="AP5725">
            <v>176304</v>
          </cell>
          <cell r="AQ5725">
            <v>11002568</v>
          </cell>
          <cell r="AR5725">
            <v>11</v>
          </cell>
          <cell r="AS5725">
            <v>42313</v>
          </cell>
          <cell r="AT5725" t="str">
            <v>CONV-1323-2013 Terminado Acciones de Movilidad IDU Circuito Movilidad  -</v>
          </cell>
          <cell r="AU5725">
            <v>0</v>
          </cell>
          <cell r="AV5725" t="str">
            <v>Viable</v>
          </cell>
        </row>
        <row r="5726">
          <cell r="AP5726">
            <v>176469</v>
          </cell>
          <cell r="AQ5726">
            <v>11001699</v>
          </cell>
          <cell r="AR5726">
            <v>11</v>
          </cell>
          <cell r="AS5726">
            <v>40864</v>
          </cell>
          <cell r="AT5726" t="str">
            <v>SD Terminado Mantenimiento Periódico UAERMV Circuito Movilidad  -</v>
          </cell>
          <cell r="AU5726">
            <v>0</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v>0</v>
          </cell>
          <cell r="AV5727" t="str">
            <v>Viable</v>
          </cell>
        </row>
        <row r="5728">
          <cell r="AP5728">
            <v>176479</v>
          </cell>
          <cell r="AQ5728">
            <v>11001203</v>
          </cell>
          <cell r="AR5728">
            <v>11</v>
          </cell>
          <cell r="AS5728">
            <v>42474</v>
          </cell>
          <cell r="AT5728" t="str">
            <v>IDU-1680-2014 Terminado Reconstrucción IDU Circuito Movilidad SITP Y TRONCALES -</v>
          </cell>
          <cell r="AU5728">
            <v>0</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v>0</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v>0</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v>0</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v>0</v>
          </cell>
          <cell r="AV5732" t="str">
            <v>sc</v>
          </cell>
        </row>
        <row r="5733">
          <cell r="AP5733">
            <v>176613</v>
          </cell>
          <cell r="AQ5733">
            <v>11001153</v>
          </cell>
          <cell r="AR5733">
            <v>11</v>
          </cell>
          <cell r="AS5733">
            <v>42731</v>
          </cell>
          <cell r="AT5733" t="str">
            <v>SD Reservado Mantenimiento Rutinario IDU Circuito Movilidad EJECUCION SITP 2016 -</v>
          </cell>
          <cell r="AU5733">
            <v>0</v>
          </cell>
          <cell r="AV5733" t="str">
            <v>sc</v>
          </cell>
        </row>
        <row r="5734">
          <cell r="AP5734">
            <v>176614</v>
          </cell>
          <cell r="AQ5734">
            <v>11001114</v>
          </cell>
          <cell r="AR5734">
            <v>11</v>
          </cell>
          <cell r="AS5734">
            <v>42731</v>
          </cell>
          <cell r="AT5734" t="str">
            <v>SD Reservado Mantenimiento Rutinario IDU Circuito Movilidad EJECUCION SITP 2016 -</v>
          </cell>
          <cell r="AU5734">
            <v>0</v>
          </cell>
          <cell r="AV5734" t="str">
            <v>sc</v>
          </cell>
        </row>
        <row r="5735">
          <cell r="AP5735">
            <v>176615</v>
          </cell>
          <cell r="AQ5735">
            <v>11001014</v>
          </cell>
          <cell r="AR5735">
            <v>11</v>
          </cell>
          <cell r="AS5735">
            <v>42731</v>
          </cell>
          <cell r="AT5735" t="str">
            <v>SD Reservado Mantenimiento Rutinario IDU Circuito Movilidad EJECUCION SITP 2016 -</v>
          </cell>
          <cell r="AU5735">
            <v>0</v>
          </cell>
          <cell r="AV5735" t="str">
            <v>sc</v>
          </cell>
        </row>
        <row r="5736">
          <cell r="AP5736">
            <v>176616</v>
          </cell>
          <cell r="AQ5736">
            <v>11000975</v>
          </cell>
          <cell r="AR5736">
            <v>11</v>
          </cell>
          <cell r="AS5736">
            <v>42731</v>
          </cell>
          <cell r="AT5736" t="str">
            <v>SD Reservado Mantenimiento Rutinario IDU Circuito Movilidad EJECUCION SITP 2016 -</v>
          </cell>
          <cell r="AU5736">
            <v>0</v>
          </cell>
          <cell r="AV5736" t="str">
            <v>sc</v>
          </cell>
        </row>
        <row r="5737">
          <cell r="AP5737">
            <v>176617</v>
          </cell>
          <cell r="AQ5737">
            <v>11000937</v>
          </cell>
          <cell r="AR5737">
            <v>11</v>
          </cell>
          <cell r="AS5737">
            <v>42731</v>
          </cell>
          <cell r="AT5737" t="str">
            <v>SD Reservado Mantenimiento Rutinario IDU Circuito Movilidad EJECUCION SITP 2016 -</v>
          </cell>
          <cell r="AU5737">
            <v>0</v>
          </cell>
          <cell r="AV5737" t="str">
            <v>sc</v>
          </cell>
        </row>
        <row r="5738">
          <cell r="AP5738">
            <v>177159</v>
          </cell>
          <cell r="AQ5738">
            <v>11001118</v>
          </cell>
          <cell r="AR5738">
            <v>11</v>
          </cell>
          <cell r="AS5738">
            <v>42768</v>
          </cell>
          <cell r="AT5738" t="str">
            <v>SD Reservado Acciones de Movilidad UAERMV Local Salvando Vidas -</v>
          </cell>
          <cell r="AU5738">
            <v>0</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v>0</v>
          </cell>
          <cell r="AV5740" t="str">
            <v>sc</v>
          </cell>
        </row>
        <row r="5741">
          <cell r="AP5741">
            <v>177217</v>
          </cell>
          <cell r="AQ5741">
            <v>11000743</v>
          </cell>
          <cell r="AR5741">
            <v>11</v>
          </cell>
          <cell r="AS5741">
            <v>42474</v>
          </cell>
          <cell r="AT5741" t="str">
            <v>IDU-1680-2014 Terminado Reconstrucción IDU Intermedia SITP Y TRONCALES -</v>
          </cell>
          <cell r="AU5741">
            <v>0</v>
          </cell>
          <cell r="AV5741" t="str">
            <v>sc</v>
          </cell>
        </row>
        <row r="5742">
          <cell r="AP5742">
            <v>177368</v>
          </cell>
          <cell r="AQ5742">
            <v>11000077</v>
          </cell>
          <cell r="AR5742">
            <v>11</v>
          </cell>
          <cell r="AS5742">
            <v>41298</v>
          </cell>
          <cell r="AT5742" t="str">
            <v>CONV-009-2011 Terminado Mantenimiento Periódico UAERMV Arterial  -</v>
          </cell>
          <cell r="AU5742">
            <v>0</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v>0</v>
          </cell>
          <cell r="AV5743" t="str">
            <v>FDL CONT 92-2014</v>
          </cell>
        </row>
        <row r="5744">
          <cell r="AP5744">
            <v>472392</v>
          </cell>
          <cell r="AQ5744">
            <v>11012001</v>
          </cell>
          <cell r="AR5744">
            <v>11</v>
          </cell>
          <cell r="AS5744">
            <v>42313</v>
          </cell>
          <cell r="AT5744" t="str">
            <v>IDU-063-2012 Terminado Mantenimiento Periódico IDU Circuito Movilidad  -</v>
          </cell>
          <cell r="AU5744">
            <v>0</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v>0</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v>0</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v>0</v>
          </cell>
          <cell r="AV5747" t="str">
            <v>sc</v>
          </cell>
        </row>
        <row r="5748">
          <cell r="AP5748">
            <v>472446</v>
          </cell>
          <cell r="AQ5748">
            <v>11012064</v>
          </cell>
          <cell r="AR5748">
            <v>11</v>
          </cell>
          <cell r="AT5748" t="str">
            <v>SD Contratado Rehabilitación FDL SUBA Circuito Movilidad  reporte servidor febrero 2016-</v>
          </cell>
          <cell r="AU5748">
            <v>0</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v>0</v>
          </cell>
          <cell r="AV5749" t="str">
            <v>sc</v>
          </cell>
        </row>
        <row r="5750">
          <cell r="AP5750">
            <v>472450</v>
          </cell>
          <cell r="AQ5750">
            <v>11012068</v>
          </cell>
          <cell r="AR5750">
            <v>11</v>
          </cell>
          <cell r="AS5750">
            <v>42313</v>
          </cell>
          <cell r="AT5750" t="str">
            <v>IDU-063-2012 Terminado Mantenimiento Periódico IDU Circuito Movilidad  -</v>
          </cell>
          <cell r="AU5750">
            <v>0</v>
          </cell>
          <cell r="AV5750" t="str">
            <v>sc</v>
          </cell>
        </row>
        <row r="5751">
          <cell r="AP5751">
            <v>472451</v>
          </cell>
          <cell r="AQ5751">
            <v>11012069</v>
          </cell>
          <cell r="AR5751">
            <v>11</v>
          </cell>
          <cell r="AS5751">
            <v>42313</v>
          </cell>
          <cell r="AT5751" t="str">
            <v>IDU-063-2012 Terminado Mantenimiento Periódico IDU Circuito Movilidad  -</v>
          </cell>
          <cell r="AU5751">
            <v>0</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v>0</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v>0</v>
          </cell>
          <cell r="AV5755" t="str">
            <v>sc</v>
          </cell>
        </row>
        <row r="5756">
          <cell r="AP5756">
            <v>473456</v>
          </cell>
          <cell r="AQ5756">
            <v>11012118</v>
          </cell>
          <cell r="AR5756">
            <v>11</v>
          </cell>
          <cell r="AS5756">
            <v>40840</v>
          </cell>
          <cell r="AT5756" t="str">
            <v>CONV-016-2010 Terminado Mantenimiento Periódico UAERMV Circuito Movilidad  -</v>
          </cell>
          <cell r="AU5756">
            <v>0</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v>0</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v>0</v>
          </cell>
          <cell r="AV5782" t="str">
            <v>sc</v>
          </cell>
        </row>
        <row r="5783">
          <cell r="AP5783">
            <v>506139</v>
          </cell>
          <cell r="AQ5783">
            <v>1001432</v>
          </cell>
          <cell r="AR5783">
            <v>11</v>
          </cell>
          <cell r="AS5783">
            <v>42313</v>
          </cell>
          <cell r="AT5783" t="str">
            <v>IDU-083-2012 Terminado Mantenimiento Periódico IDU Arterial  -</v>
          </cell>
          <cell r="AU5783">
            <v>0</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v>0</v>
          </cell>
          <cell r="AV5790" t="str">
            <v>sc</v>
          </cell>
        </row>
        <row r="5791">
          <cell r="AP5791">
            <v>506165</v>
          </cell>
          <cell r="AQ5791">
            <v>1001350</v>
          </cell>
          <cell r="AR5791">
            <v>11</v>
          </cell>
          <cell r="AS5791">
            <v>42313</v>
          </cell>
          <cell r="AT5791" t="str">
            <v>IDU-083-2012 Terminado Mantenimiento Periódico IDU Arterial  -</v>
          </cell>
          <cell r="AU5791">
            <v>0</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v>0</v>
          </cell>
          <cell r="AV5792" t="str">
            <v>sc</v>
          </cell>
        </row>
        <row r="5793">
          <cell r="AP5793">
            <v>506169</v>
          </cell>
          <cell r="AQ5793">
            <v>1001350</v>
          </cell>
          <cell r="AR5793">
            <v>11</v>
          </cell>
          <cell r="AS5793">
            <v>42313</v>
          </cell>
          <cell r="AT5793" t="str">
            <v>IDU-083-2012 Terminado Mantenimiento Periódico IDU Arterial  -</v>
          </cell>
          <cell r="AU5793">
            <v>0</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v>0</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v>0</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v>0</v>
          </cell>
          <cell r="AV5798" t="str">
            <v>sc</v>
          </cell>
        </row>
        <row r="5799">
          <cell r="AP5799">
            <v>506206</v>
          </cell>
          <cell r="AQ5799">
            <v>1006246</v>
          </cell>
          <cell r="AR5799">
            <v>11</v>
          </cell>
          <cell r="AS5799">
            <v>42313</v>
          </cell>
          <cell r="AT5799" t="str">
            <v>IDU-083-2012 Terminado Mantenimiento Periódico IDU Arterial  -</v>
          </cell>
          <cell r="AU5799">
            <v>0</v>
          </cell>
          <cell r="AV5799" t="str">
            <v>sc</v>
          </cell>
        </row>
        <row r="5800">
          <cell r="AP5800">
            <v>506208</v>
          </cell>
          <cell r="AQ5800">
            <v>1006246</v>
          </cell>
          <cell r="AR5800">
            <v>11</v>
          </cell>
          <cell r="AS5800">
            <v>42313</v>
          </cell>
          <cell r="AT5800" t="str">
            <v>IDU-083-2012 Terminado Mantenimiento Periódico IDU Arterial  -</v>
          </cell>
          <cell r="AU5800">
            <v>0</v>
          </cell>
          <cell r="AV5800" t="str">
            <v>sc</v>
          </cell>
        </row>
        <row r="5801">
          <cell r="AP5801">
            <v>506210</v>
          </cell>
          <cell r="AQ5801">
            <v>1006246</v>
          </cell>
          <cell r="AR5801">
            <v>11</v>
          </cell>
          <cell r="AS5801">
            <v>42313</v>
          </cell>
          <cell r="AT5801" t="str">
            <v>IDU-1686-2014 Terminado Rehabilitación IDU Arterial  -</v>
          </cell>
          <cell r="AU5801">
            <v>0</v>
          </cell>
          <cell r="AV5801" t="str">
            <v>sc</v>
          </cell>
        </row>
        <row r="5802">
          <cell r="AP5802">
            <v>507018</v>
          </cell>
          <cell r="AQ5802">
            <v>11010818</v>
          </cell>
          <cell r="AR5802">
            <v>11</v>
          </cell>
          <cell r="AS5802">
            <v>42313</v>
          </cell>
          <cell r="AT5802" t="str">
            <v>IDU-1815-2013 Terminado Acciones de Movilidad IDU Arterial  -</v>
          </cell>
          <cell r="AU5802">
            <v>0</v>
          </cell>
          <cell r="AV5802" t="str">
            <v>sc</v>
          </cell>
        </row>
        <row r="5803">
          <cell r="AP5803">
            <v>507020</v>
          </cell>
          <cell r="AQ5803">
            <v>11010818</v>
          </cell>
          <cell r="AR5803">
            <v>11</v>
          </cell>
          <cell r="AS5803">
            <v>42313</v>
          </cell>
          <cell r="AT5803" t="str">
            <v>IDU-1815-2013 Terminado Acciones de Movilidad IDU Arterial  -</v>
          </cell>
          <cell r="AU5803">
            <v>0</v>
          </cell>
          <cell r="AV5803" t="str">
            <v>sc</v>
          </cell>
        </row>
        <row r="5804">
          <cell r="AP5804">
            <v>507023</v>
          </cell>
          <cell r="AQ5804">
            <v>11010885</v>
          </cell>
          <cell r="AR5804">
            <v>11</v>
          </cell>
          <cell r="AS5804">
            <v>42313</v>
          </cell>
          <cell r="AT5804" t="str">
            <v>IDU-1815-2013 Terminado Acciones de Movilidad IDU Arterial  -</v>
          </cell>
          <cell r="AU5804">
            <v>0</v>
          </cell>
          <cell r="AV5804" t="str">
            <v>sc</v>
          </cell>
        </row>
        <row r="5805">
          <cell r="AP5805">
            <v>507025</v>
          </cell>
          <cell r="AQ5805">
            <v>11010885</v>
          </cell>
          <cell r="AR5805">
            <v>11</v>
          </cell>
          <cell r="AS5805">
            <v>41149</v>
          </cell>
          <cell r="AT5805" t="str">
            <v>CONV-016-2011 Terminado Mantenimiento Periódico UAERMV Arterial  -</v>
          </cell>
          <cell r="AU5805">
            <v>0</v>
          </cell>
          <cell r="AV5805" t="str">
            <v>sc</v>
          </cell>
        </row>
        <row r="5806">
          <cell r="AP5806">
            <v>507203</v>
          </cell>
          <cell r="AQ5806">
            <v>11010924</v>
          </cell>
          <cell r="AR5806">
            <v>11</v>
          </cell>
          <cell r="AS5806">
            <v>42313</v>
          </cell>
          <cell r="AT5806" t="str">
            <v>IDU-1815-2013 Terminado Acciones de Movilidad IDU Arterial  -</v>
          </cell>
          <cell r="AU5806">
            <v>0</v>
          </cell>
          <cell r="AV5806" t="str">
            <v>sc</v>
          </cell>
        </row>
        <row r="5807">
          <cell r="AP5807">
            <v>507205</v>
          </cell>
          <cell r="AQ5807">
            <v>11010924</v>
          </cell>
          <cell r="AR5807">
            <v>11</v>
          </cell>
          <cell r="AS5807">
            <v>42313</v>
          </cell>
          <cell r="AT5807" t="str">
            <v>IDU-1815-2013 Terminado Acciones de Movilidad IDU Arterial  -</v>
          </cell>
          <cell r="AU5807">
            <v>0</v>
          </cell>
          <cell r="AV5807" t="str">
            <v>sc</v>
          </cell>
        </row>
        <row r="5808">
          <cell r="AP5808">
            <v>507208</v>
          </cell>
          <cell r="AQ5808">
            <v>11010913</v>
          </cell>
          <cell r="AR5808">
            <v>11</v>
          </cell>
          <cell r="AS5808">
            <v>42313</v>
          </cell>
          <cell r="AT5808" t="str">
            <v>IDU-1815-2013 Terminado Acciones de Movilidad IDU Arterial  -</v>
          </cell>
          <cell r="AU5808">
            <v>0</v>
          </cell>
          <cell r="AV5808" t="str">
            <v>sc</v>
          </cell>
        </row>
        <row r="5809">
          <cell r="AP5809">
            <v>507210</v>
          </cell>
          <cell r="AQ5809">
            <v>11010913</v>
          </cell>
          <cell r="AR5809">
            <v>11</v>
          </cell>
          <cell r="AS5809">
            <v>42313</v>
          </cell>
          <cell r="AT5809" t="str">
            <v>IDU-1815-2013 Terminado Acciones de Movilidad IDU Arterial  -</v>
          </cell>
          <cell r="AU5809">
            <v>0</v>
          </cell>
          <cell r="AV5809" t="str">
            <v>sc</v>
          </cell>
        </row>
        <row r="5810">
          <cell r="AP5810">
            <v>507213</v>
          </cell>
          <cell r="AQ5810">
            <v>11010861</v>
          </cell>
          <cell r="AR5810">
            <v>11</v>
          </cell>
          <cell r="AS5810">
            <v>42313</v>
          </cell>
          <cell r="AT5810" t="str">
            <v>IDU-1815-2013 Terminado Acciones de Movilidad IDU Arterial  -</v>
          </cell>
          <cell r="AU5810">
            <v>0</v>
          </cell>
          <cell r="AV5810" t="str">
            <v>sc</v>
          </cell>
        </row>
        <row r="5811">
          <cell r="AP5811">
            <v>507218</v>
          </cell>
          <cell r="AQ5811">
            <v>11010830</v>
          </cell>
          <cell r="AR5811">
            <v>11</v>
          </cell>
          <cell r="AS5811">
            <v>41298</v>
          </cell>
          <cell r="AT5811" t="str">
            <v>CONV-009-2011 Terminado Mantenimiento Periódico UAERMV Arterial  -</v>
          </cell>
          <cell r="AU5811">
            <v>0</v>
          </cell>
          <cell r="AV5811" t="str">
            <v>sc</v>
          </cell>
        </row>
        <row r="5812">
          <cell r="AP5812">
            <v>507220</v>
          </cell>
          <cell r="AQ5812">
            <v>11010830</v>
          </cell>
          <cell r="AR5812">
            <v>11</v>
          </cell>
          <cell r="AS5812">
            <v>42313</v>
          </cell>
          <cell r="AT5812" t="str">
            <v>IDU-1815-2013 Terminado Acciones de Movilidad IDU Arterial  -</v>
          </cell>
          <cell r="AU5812">
            <v>0</v>
          </cell>
          <cell r="AV5812" t="str">
            <v>sc</v>
          </cell>
        </row>
        <row r="5813">
          <cell r="AP5813">
            <v>507225</v>
          </cell>
          <cell r="AQ5813">
            <v>11010797</v>
          </cell>
          <cell r="AR5813">
            <v>11</v>
          </cell>
          <cell r="AS5813">
            <v>42313</v>
          </cell>
          <cell r="AT5813" t="str">
            <v>IDU-1815-2013 Terminado Acciones de Movilidad IDU Arterial  -</v>
          </cell>
          <cell r="AU5813">
            <v>0</v>
          </cell>
          <cell r="AV5813" t="str">
            <v>sc</v>
          </cell>
        </row>
        <row r="5814">
          <cell r="AP5814">
            <v>507238</v>
          </cell>
          <cell r="AQ5814">
            <v>11010878</v>
          </cell>
          <cell r="AR5814">
            <v>11</v>
          </cell>
          <cell r="AS5814">
            <v>42313</v>
          </cell>
          <cell r="AT5814" t="str">
            <v>IDU-1815-2013 Terminado Acciones de Movilidad IDU Arterial  -</v>
          </cell>
          <cell r="AU5814">
            <v>0</v>
          </cell>
          <cell r="AV5814" t="str">
            <v>sc</v>
          </cell>
        </row>
        <row r="5815">
          <cell r="AP5815">
            <v>507240</v>
          </cell>
          <cell r="AQ5815">
            <v>11010878</v>
          </cell>
          <cell r="AR5815">
            <v>11</v>
          </cell>
          <cell r="AS5815">
            <v>42313</v>
          </cell>
          <cell r="AT5815" t="str">
            <v>IDU-1815-2013 Terminado Acciones de Movilidad IDU Arterial  -</v>
          </cell>
          <cell r="AU5815">
            <v>0</v>
          </cell>
          <cell r="AV5815" t="str">
            <v>sc</v>
          </cell>
        </row>
        <row r="5816">
          <cell r="AP5816">
            <v>507577</v>
          </cell>
          <cell r="AQ5816">
            <v>11011657</v>
          </cell>
          <cell r="AR5816">
            <v>11</v>
          </cell>
          <cell r="AS5816">
            <v>41149</v>
          </cell>
          <cell r="AT5816" t="str">
            <v>SD Terminado Mantenimiento Periódico UAERMV Arterial  -</v>
          </cell>
          <cell r="AU5816">
            <v>0</v>
          </cell>
          <cell r="AV5816" t="str">
            <v>sc</v>
          </cell>
        </row>
        <row r="5817">
          <cell r="AP5817">
            <v>507579</v>
          </cell>
          <cell r="AQ5817">
            <v>11011657</v>
          </cell>
          <cell r="AR5817">
            <v>11</v>
          </cell>
          <cell r="AS5817">
            <v>42313</v>
          </cell>
          <cell r="AT5817" t="str">
            <v>IDU-69-2008 Terminado Mantenimiento Periódico IDU Arterial  -</v>
          </cell>
          <cell r="AU5817">
            <v>0</v>
          </cell>
          <cell r="AV5817" t="str">
            <v>sc</v>
          </cell>
        </row>
        <row r="5818">
          <cell r="AP5818">
            <v>507581</v>
          </cell>
          <cell r="AQ5818">
            <v>11011657</v>
          </cell>
          <cell r="AR5818">
            <v>11</v>
          </cell>
          <cell r="AS5818">
            <v>41149</v>
          </cell>
          <cell r="AT5818" t="str">
            <v>SD Terminado Mantenimiento Periódico UAERMV Arterial  -</v>
          </cell>
          <cell r="AU5818">
            <v>0</v>
          </cell>
          <cell r="AV5818" t="str">
            <v>sc</v>
          </cell>
        </row>
        <row r="5819">
          <cell r="AP5819">
            <v>507583</v>
          </cell>
          <cell r="AQ5819">
            <v>11011657</v>
          </cell>
          <cell r="AR5819">
            <v>11</v>
          </cell>
          <cell r="AS5819">
            <v>42313</v>
          </cell>
          <cell r="AT5819" t="str">
            <v>IDU-69-2008 Terminado Mantenimiento Periódico IDU Arterial  -</v>
          </cell>
          <cell r="AU5819">
            <v>0</v>
          </cell>
          <cell r="AV5819" t="str">
            <v>sc</v>
          </cell>
        </row>
        <row r="5820">
          <cell r="AP5820">
            <v>507586</v>
          </cell>
          <cell r="AQ5820">
            <v>11011659</v>
          </cell>
          <cell r="AR5820">
            <v>11</v>
          </cell>
          <cell r="AS5820">
            <v>42313</v>
          </cell>
          <cell r="AT5820" t="str">
            <v>IDU-69-2008 Terminado Mantenimiento Periódico IDU Arterial  -</v>
          </cell>
          <cell r="AU5820">
            <v>0</v>
          </cell>
          <cell r="AV5820" t="str">
            <v>sc</v>
          </cell>
        </row>
        <row r="5821">
          <cell r="AP5821">
            <v>507588</v>
          </cell>
          <cell r="AQ5821">
            <v>11011659</v>
          </cell>
          <cell r="AR5821">
            <v>11</v>
          </cell>
          <cell r="AS5821">
            <v>42313</v>
          </cell>
          <cell r="AT5821" t="str">
            <v>IDU-69-2008 Terminado Mantenimiento Periódico IDU Arterial  -</v>
          </cell>
          <cell r="AU5821">
            <v>0</v>
          </cell>
          <cell r="AV5821" t="str">
            <v>sc</v>
          </cell>
        </row>
        <row r="5822">
          <cell r="AP5822">
            <v>507590</v>
          </cell>
          <cell r="AQ5822">
            <v>11011659</v>
          </cell>
          <cell r="AR5822">
            <v>11</v>
          </cell>
          <cell r="AS5822">
            <v>41149</v>
          </cell>
          <cell r="AT5822" t="str">
            <v>SD Terminado Mantenimiento Periódico UAERMV Arterial  -</v>
          </cell>
          <cell r="AU5822">
            <v>0</v>
          </cell>
          <cell r="AV5822" t="str">
            <v>sc</v>
          </cell>
        </row>
        <row r="5823">
          <cell r="AP5823">
            <v>507592</v>
          </cell>
          <cell r="AQ5823">
            <v>11011659</v>
          </cell>
          <cell r="AR5823">
            <v>11</v>
          </cell>
          <cell r="AS5823">
            <v>42313</v>
          </cell>
          <cell r="AT5823" t="str">
            <v>IDU-69-2008 Terminado Mantenimiento Periódico IDU Arterial  -</v>
          </cell>
          <cell r="AU5823">
            <v>0</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v>0</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v>0</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v>0</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v>0</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v>0</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v>0</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v>0</v>
          </cell>
          <cell r="AV5830" t="str">
            <v>sc</v>
          </cell>
        </row>
        <row r="5831">
          <cell r="AP5831">
            <v>507639</v>
          </cell>
          <cell r="AQ5831">
            <v>11001606</v>
          </cell>
          <cell r="AR5831">
            <v>11</v>
          </cell>
          <cell r="AS5831">
            <v>42342</v>
          </cell>
          <cell r="AT5831" t="str">
            <v>IDU-70-2012 Excluido Construcción IDU Arterial  -</v>
          </cell>
          <cell r="AU5831">
            <v>0</v>
          </cell>
          <cell r="AV5831" t="str">
            <v>sc</v>
          </cell>
        </row>
        <row r="5832">
          <cell r="AP5832">
            <v>507643</v>
          </cell>
          <cell r="AQ5832">
            <v>11001606</v>
          </cell>
          <cell r="AR5832">
            <v>11</v>
          </cell>
          <cell r="AS5832">
            <v>41047</v>
          </cell>
          <cell r="AT5832" t="str">
            <v>CONV-009-2011 Terminado Mantenimiento Periódico UAERMV Arterial  -</v>
          </cell>
          <cell r="AU5832">
            <v>0</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v>0</v>
          </cell>
          <cell r="AV5833" t="str">
            <v>sc</v>
          </cell>
        </row>
        <row r="5834">
          <cell r="AP5834">
            <v>507650</v>
          </cell>
          <cell r="AQ5834">
            <v>11001589</v>
          </cell>
          <cell r="AR5834">
            <v>11</v>
          </cell>
          <cell r="AS5834">
            <v>41096</v>
          </cell>
          <cell r="AT5834" t="str">
            <v>CONV-009-2011 Terminado Mantenimiento Periódico UAERMV Arterial  -</v>
          </cell>
          <cell r="AU5834">
            <v>0</v>
          </cell>
          <cell r="AV5834" t="str">
            <v>sc</v>
          </cell>
        </row>
        <row r="5835">
          <cell r="AP5835">
            <v>507693</v>
          </cell>
          <cell r="AQ5835">
            <v>11005806</v>
          </cell>
          <cell r="AR5835">
            <v>11</v>
          </cell>
          <cell r="AS5835">
            <v>42313</v>
          </cell>
          <cell r="AT5835" t="str">
            <v>IDU-1680-2014 Terminado Mantenimiento Rutinario IDU Arterial  -</v>
          </cell>
          <cell r="AU5835">
            <v>0</v>
          </cell>
          <cell r="AV5835" t="str">
            <v>sc</v>
          </cell>
        </row>
        <row r="5836">
          <cell r="AP5836">
            <v>507698</v>
          </cell>
          <cell r="AQ5836">
            <v>11005720</v>
          </cell>
          <cell r="AR5836">
            <v>11</v>
          </cell>
          <cell r="AS5836">
            <v>42313</v>
          </cell>
          <cell r="AT5836" t="str">
            <v>IDU-1680-2014 Terminado Mantenimiento Rutinario IDU Arterial  -</v>
          </cell>
          <cell r="AU5836">
            <v>0</v>
          </cell>
          <cell r="AV5836" t="str">
            <v>sc</v>
          </cell>
        </row>
        <row r="5837">
          <cell r="AP5837">
            <v>507703</v>
          </cell>
          <cell r="AQ5837">
            <v>11005663</v>
          </cell>
          <cell r="AR5837">
            <v>11</v>
          </cell>
          <cell r="AS5837">
            <v>42313</v>
          </cell>
          <cell r="AT5837" t="str">
            <v>IDU-1680-2014 Terminado Mantenimiento Rutinario IDU Arterial  -</v>
          </cell>
          <cell r="AU5837">
            <v>0</v>
          </cell>
          <cell r="AV5837" t="str">
            <v>sc</v>
          </cell>
        </row>
        <row r="5838">
          <cell r="AP5838">
            <v>507936</v>
          </cell>
          <cell r="AQ5838">
            <v>1006416</v>
          </cell>
          <cell r="AR5838">
            <v>11</v>
          </cell>
          <cell r="AS5838">
            <v>42313</v>
          </cell>
          <cell r="AT5838" t="str">
            <v>IDU-083-2012 Terminado Mantenimiento Periódico IDU Arterial  -</v>
          </cell>
          <cell r="AU5838">
            <v>0</v>
          </cell>
          <cell r="AV5838" t="str">
            <v>sc</v>
          </cell>
        </row>
        <row r="5839">
          <cell r="AP5839">
            <v>507938</v>
          </cell>
          <cell r="AQ5839">
            <v>1006416</v>
          </cell>
          <cell r="AR5839">
            <v>11</v>
          </cell>
          <cell r="AS5839">
            <v>42313</v>
          </cell>
          <cell r="AT5839" t="str">
            <v>IDU-083-2012 Terminado Mantenimiento Periódico IDU Arterial  -</v>
          </cell>
          <cell r="AU5839">
            <v>0</v>
          </cell>
          <cell r="AV5839" t="str">
            <v>sc</v>
          </cell>
        </row>
        <row r="5840">
          <cell r="AP5840">
            <v>507940</v>
          </cell>
          <cell r="AQ5840">
            <v>1006416</v>
          </cell>
          <cell r="AR5840">
            <v>11</v>
          </cell>
          <cell r="AS5840">
            <v>42313</v>
          </cell>
          <cell r="AT5840" t="str">
            <v>IDU-1686-2014 Terminado Rehabilitación IDU Arterial  -</v>
          </cell>
          <cell r="AU5840">
            <v>0</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v>0</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v>0</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v>0</v>
          </cell>
          <cell r="AV5843" t="str">
            <v>sc</v>
          </cell>
        </row>
        <row r="5844">
          <cell r="AP5844">
            <v>507964</v>
          </cell>
          <cell r="AQ5844">
            <v>1006378</v>
          </cell>
          <cell r="AR5844">
            <v>11</v>
          </cell>
          <cell r="AS5844">
            <v>42313</v>
          </cell>
          <cell r="AT5844" t="str">
            <v>IDU-083-2012 Terminado Mantenimiento Periódico IDU Arterial  -</v>
          </cell>
          <cell r="AU5844">
            <v>0</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v>0</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v>0</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v>0</v>
          </cell>
          <cell r="AV5849" t="str">
            <v>sc</v>
          </cell>
        </row>
        <row r="5850">
          <cell r="AP5850">
            <v>508387</v>
          </cell>
          <cell r="AQ5850">
            <v>11012242</v>
          </cell>
          <cell r="AR5850">
            <v>11</v>
          </cell>
          <cell r="AS5850">
            <v>42313</v>
          </cell>
          <cell r="AT5850" t="str">
            <v>IDU-1815-2013 Terminado Acciones de Movilidad IDU Arterial  -</v>
          </cell>
          <cell r="AU5850">
            <v>0</v>
          </cell>
          <cell r="AV5850" t="str">
            <v>sc</v>
          </cell>
        </row>
        <row r="5851">
          <cell r="AP5851">
            <v>508389</v>
          </cell>
          <cell r="AQ5851">
            <v>11012242</v>
          </cell>
          <cell r="AR5851">
            <v>11</v>
          </cell>
          <cell r="AS5851">
            <v>42313</v>
          </cell>
          <cell r="AT5851" t="str">
            <v>IDU-1815-2013 Terminado Acciones de Movilidad IDU Arterial  -</v>
          </cell>
          <cell r="AU5851">
            <v>0</v>
          </cell>
          <cell r="AV5851" t="str">
            <v>sc</v>
          </cell>
        </row>
        <row r="5852">
          <cell r="AP5852">
            <v>508575</v>
          </cell>
          <cell r="AQ5852">
            <v>11012192</v>
          </cell>
          <cell r="AR5852">
            <v>11</v>
          </cell>
          <cell r="AS5852">
            <v>42313</v>
          </cell>
          <cell r="AT5852" t="str">
            <v>IDU-69-2008 Terminado Mantenimiento Periódico IDU Arterial  -</v>
          </cell>
          <cell r="AU5852">
            <v>0</v>
          </cell>
          <cell r="AV5852" t="str">
            <v>sc</v>
          </cell>
        </row>
        <row r="5853">
          <cell r="AP5853">
            <v>508577</v>
          </cell>
          <cell r="AQ5853">
            <v>11012192</v>
          </cell>
          <cell r="AR5853">
            <v>11</v>
          </cell>
          <cell r="AS5853">
            <v>42313</v>
          </cell>
          <cell r="AT5853" t="str">
            <v>IDU-69-2008 Terminado Mantenimiento Periódico IDU Arterial  -</v>
          </cell>
          <cell r="AU5853">
            <v>0</v>
          </cell>
          <cell r="AV5853" t="str">
            <v>sc</v>
          </cell>
        </row>
        <row r="5854">
          <cell r="AP5854">
            <v>508579</v>
          </cell>
          <cell r="AQ5854">
            <v>11012192</v>
          </cell>
          <cell r="AR5854">
            <v>11</v>
          </cell>
          <cell r="AS5854">
            <v>41149</v>
          </cell>
          <cell r="AT5854" t="str">
            <v>SD Terminado Mantenimiento Periódico UAERMV Arterial  -</v>
          </cell>
          <cell r="AU5854">
            <v>0</v>
          </cell>
          <cell r="AV5854" t="str">
            <v>sc</v>
          </cell>
        </row>
        <row r="5855">
          <cell r="AP5855">
            <v>508581</v>
          </cell>
          <cell r="AQ5855">
            <v>11012192</v>
          </cell>
          <cell r="AR5855">
            <v>11</v>
          </cell>
          <cell r="AS5855">
            <v>42313</v>
          </cell>
          <cell r="AT5855" t="str">
            <v>IDU-69-2008 Terminado Mantenimiento Periódico IDU Arterial  -</v>
          </cell>
          <cell r="AU5855">
            <v>0</v>
          </cell>
          <cell r="AV5855" t="str">
            <v>sc</v>
          </cell>
        </row>
        <row r="5856">
          <cell r="AP5856">
            <v>508584</v>
          </cell>
          <cell r="AQ5856">
            <v>11012197</v>
          </cell>
          <cell r="AR5856">
            <v>11</v>
          </cell>
          <cell r="AS5856">
            <v>41149</v>
          </cell>
          <cell r="AT5856" t="str">
            <v>SD Terminado Mantenimiento Periódico UAERMV Arterial  -</v>
          </cell>
          <cell r="AU5856">
            <v>0</v>
          </cell>
          <cell r="AV5856" t="str">
            <v>sc</v>
          </cell>
        </row>
        <row r="5857">
          <cell r="AP5857">
            <v>508586</v>
          </cell>
          <cell r="AQ5857">
            <v>11012197</v>
          </cell>
          <cell r="AR5857">
            <v>11</v>
          </cell>
          <cell r="AS5857">
            <v>41149</v>
          </cell>
          <cell r="AT5857" t="str">
            <v>SD Terminado Mantenimiento Periódico UAERMV Arterial  -</v>
          </cell>
          <cell r="AU5857">
            <v>0</v>
          </cell>
          <cell r="AV5857" t="str">
            <v>sc</v>
          </cell>
        </row>
        <row r="5858">
          <cell r="AP5858">
            <v>508588</v>
          </cell>
          <cell r="AQ5858">
            <v>11012197</v>
          </cell>
          <cell r="AR5858">
            <v>11</v>
          </cell>
          <cell r="AS5858">
            <v>41149</v>
          </cell>
          <cell r="AT5858" t="str">
            <v>SD Terminado Mantenimiento Periódico UAERMV Arterial  -</v>
          </cell>
          <cell r="AU5858">
            <v>0</v>
          </cell>
          <cell r="AV5858" t="str">
            <v>sc</v>
          </cell>
        </row>
        <row r="5859">
          <cell r="AP5859">
            <v>508590</v>
          </cell>
          <cell r="AQ5859">
            <v>11012197</v>
          </cell>
          <cell r="AR5859">
            <v>11</v>
          </cell>
          <cell r="AS5859">
            <v>41149</v>
          </cell>
          <cell r="AT5859" t="str">
            <v>SD Terminado Mantenimiento Periódico UAERMV Arterial  -</v>
          </cell>
          <cell r="AU5859">
            <v>0</v>
          </cell>
          <cell r="AV5859" t="str">
            <v>sc</v>
          </cell>
        </row>
        <row r="5860">
          <cell r="AP5860">
            <v>508593</v>
          </cell>
          <cell r="AQ5860">
            <v>11011651</v>
          </cell>
          <cell r="AR5860">
            <v>11</v>
          </cell>
          <cell r="AS5860">
            <v>42313</v>
          </cell>
          <cell r="AT5860" t="str">
            <v>IDU-69-2008 Terminado Mantenimiento Periódico IDU Arterial  -</v>
          </cell>
          <cell r="AU5860">
            <v>0</v>
          </cell>
          <cell r="AV5860" t="str">
            <v>sc</v>
          </cell>
        </row>
        <row r="5861">
          <cell r="AP5861">
            <v>508595</v>
          </cell>
          <cell r="AQ5861">
            <v>11011651</v>
          </cell>
          <cell r="AR5861">
            <v>11</v>
          </cell>
          <cell r="AS5861">
            <v>42313</v>
          </cell>
          <cell r="AT5861" t="str">
            <v>IDU-69-2008 Terminado Mantenimiento Periódico IDU Arterial  -</v>
          </cell>
          <cell r="AU5861">
            <v>0</v>
          </cell>
          <cell r="AV5861" t="str">
            <v>sc</v>
          </cell>
        </row>
        <row r="5862">
          <cell r="AP5862">
            <v>508599</v>
          </cell>
          <cell r="AQ5862">
            <v>11011651</v>
          </cell>
          <cell r="AR5862">
            <v>11</v>
          </cell>
          <cell r="AS5862">
            <v>42313</v>
          </cell>
          <cell r="AT5862" t="str">
            <v>IDU-69-2008 Terminado Mantenimiento Periódico IDU Arterial  -</v>
          </cell>
          <cell r="AU5862">
            <v>0</v>
          </cell>
          <cell r="AV5862" t="str">
            <v>sc</v>
          </cell>
        </row>
        <row r="5863">
          <cell r="AP5863">
            <v>508602</v>
          </cell>
          <cell r="AQ5863">
            <v>11011647</v>
          </cell>
          <cell r="AR5863">
            <v>11</v>
          </cell>
          <cell r="AS5863">
            <v>42313</v>
          </cell>
          <cell r="AT5863" t="str">
            <v>IDU-69-2008 Terminado Mantenimiento Periódico IDU Arterial  -</v>
          </cell>
          <cell r="AU5863">
            <v>0</v>
          </cell>
          <cell r="AV5863" t="str">
            <v>sc</v>
          </cell>
        </row>
        <row r="5864">
          <cell r="AP5864">
            <v>508604</v>
          </cell>
          <cell r="AQ5864">
            <v>11011647</v>
          </cell>
          <cell r="AR5864">
            <v>11</v>
          </cell>
          <cell r="AS5864">
            <v>42313</v>
          </cell>
          <cell r="AT5864" t="str">
            <v>IDU-69-2008 Terminado Mantenimiento Periódico IDU Arterial  -</v>
          </cell>
          <cell r="AU5864">
            <v>0</v>
          </cell>
          <cell r="AV5864" t="str">
            <v>sc</v>
          </cell>
        </row>
        <row r="5865">
          <cell r="AP5865">
            <v>508606</v>
          </cell>
          <cell r="AQ5865">
            <v>11011647</v>
          </cell>
          <cell r="AR5865">
            <v>11</v>
          </cell>
          <cell r="AS5865">
            <v>41149</v>
          </cell>
          <cell r="AT5865" t="str">
            <v>SD Terminado Mantenimiento Periódico UAERMV Arterial  -</v>
          </cell>
          <cell r="AU5865">
            <v>0</v>
          </cell>
          <cell r="AV5865" t="str">
            <v>sc</v>
          </cell>
        </row>
        <row r="5866">
          <cell r="AP5866">
            <v>508608</v>
          </cell>
          <cell r="AQ5866">
            <v>11011647</v>
          </cell>
          <cell r="AR5866">
            <v>11</v>
          </cell>
          <cell r="AS5866">
            <v>42313</v>
          </cell>
          <cell r="AT5866" t="str">
            <v>IDU-69-2008 Terminado Mantenimiento Periódico IDU Arterial  -</v>
          </cell>
          <cell r="AU5866">
            <v>0</v>
          </cell>
          <cell r="AV5866" t="str">
            <v>sc</v>
          </cell>
        </row>
        <row r="5867">
          <cell r="AP5867">
            <v>508613</v>
          </cell>
          <cell r="AQ5867">
            <v>11011640</v>
          </cell>
          <cell r="AR5867">
            <v>11</v>
          </cell>
          <cell r="AS5867">
            <v>42313</v>
          </cell>
          <cell r="AT5867" t="str">
            <v>IDU-69-2008 Terminado Mantenimiento Periódico IDU Arterial  -</v>
          </cell>
          <cell r="AU5867">
            <v>0</v>
          </cell>
          <cell r="AV5867" t="str">
            <v>sc</v>
          </cell>
        </row>
        <row r="5868">
          <cell r="AP5868">
            <v>508620</v>
          </cell>
          <cell r="AQ5868">
            <v>11011634</v>
          </cell>
          <cell r="AR5868">
            <v>11</v>
          </cell>
          <cell r="AS5868">
            <v>42313</v>
          </cell>
          <cell r="AT5868" t="str">
            <v>IDU-69-2008 Terminado Mantenimiento Periódico IDU Arterial  -</v>
          </cell>
          <cell r="AU5868">
            <v>0</v>
          </cell>
          <cell r="AV5868" t="str">
            <v>sc</v>
          </cell>
        </row>
        <row r="5869">
          <cell r="AP5869">
            <v>508622</v>
          </cell>
          <cell r="AQ5869">
            <v>11011634</v>
          </cell>
          <cell r="AR5869">
            <v>11</v>
          </cell>
          <cell r="AS5869">
            <v>42313</v>
          </cell>
          <cell r="AT5869" t="str">
            <v>IDU-69-2008 Terminado Mantenimiento Periódico IDU Arterial  -</v>
          </cell>
          <cell r="AU5869">
            <v>0</v>
          </cell>
          <cell r="AV5869" t="str">
            <v>sc</v>
          </cell>
        </row>
        <row r="5870">
          <cell r="AP5870">
            <v>508626</v>
          </cell>
          <cell r="AQ5870">
            <v>11011634</v>
          </cell>
          <cell r="AR5870">
            <v>11</v>
          </cell>
          <cell r="AS5870">
            <v>42313</v>
          </cell>
          <cell r="AT5870" t="str">
            <v>IDU-69-2008 Terminado Mantenimiento Periódico IDU Arterial  -</v>
          </cell>
          <cell r="AU5870">
            <v>0</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v>0</v>
          </cell>
          <cell r="AV5876" t="str">
            <v>sc</v>
          </cell>
        </row>
        <row r="5877">
          <cell r="AP5877">
            <v>508738</v>
          </cell>
          <cell r="AQ5877">
            <v>12000006</v>
          </cell>
          <cell r="AR5877">
            <v>11</v>
          </cell>
          <cell r="AS5877">
            <v>42313</v>
          </cell>
          <cell r="AT5877" t="str">
            <v>IDU-69-2008 Terminado Rehabilitación IDU Arterial  -</v>
          </cell>
          <cell r="AU5877">
            <v>0</v>
          </cell>
          <cell r="AV5877" t="str">
            <v>sc</v>
          </cell>
        </row>
        <row r="5878">
          <cell r="AP5878">
            <v>508741</v>
          </cell>
          <cell r="AQ5878">
            <v>12000008</v>
          </cell>
          <cell r="AR5878">
            <v>11</v>
          </cell>
          <cell r="AS5878">
            <v>42313</v>
          </cell>
          <cell r="AT5878" t="str">
            <v>IDU-69-2008 Terminado Rehabilitación IDU Arterial  -</v>
          </cell>
          <cell r="AU5878">
            <v>0</v>
          </cell>
          <cell r="AV5878" t="str">
            <v>sc</v>
          </cell>
        </row>
        <row r="5879">
          <cell r="AP5879">
            <v>508743</v>
          </cell>
          <cell r="AQ5879">
            <v>12000008</v>
          </cell>
          <cell r="AR5879">
            <v>11</v>
          </cell>
          <cell r="AS5879">
            <v>42313</v>
          </cell>
          <cell r="AT5879" t="str">
            <v>IDU-69-2008 Terminado Mantenimiento Rutinario IDU Arterial  -</v>
          </cell>
          <cell r="AU5879">
            <v>0</v>
          </cell>
          <cell r="AV5879" t="str">
            <v>sc</v>
          </cell>
        </row>
        <row r="5880">
          <cell r="AP5880">
            <v>508745</v>
          </cell>
          <cell r="AQ5880">
            <v>12000008</v>
          </cell>
          <cell r="AR5880">
            <v>11</v>
          </cell>
          <cell r="AS5880">
            <v>40774</v>
          </cell>
          <cell r="AT5880" t="str">
            <v>CONV-016-2011 Terminado Mantenimiento Periódico UAERMV Arterial  -</v>
          </cell>
          <cell r="AU5880">
            <v>0</v>
          </cell>
          <cell r="AV5880" t="str">
            <v>sc</v>
          </cell>
        </row>
        <row r="5881">
          <cell r="AP5881">
            <v>508747</v>
          </cell>
          <cell r="AQ5881">
            <v>12000008</v>
          </cell>
          <cell r="AR5881">
            <v>11</v>
          </cell>
          <cell r="AS5881">
            <v>42313</v>
          </cell>
          <cell r="AT5881" t="str">
            <v>IDU-69-2008 Terminado Mantenimiento Periódico IDU Arterial  -</v>
          </cell>
          <cell r="AU5881">
            <v>0</v>
          </cell>
          <cell r="AV5881" t="str">
            <v>sc</v>
          </cell>
        </row>
        <row r="5882">
          <cell r="AP5882">
            <v>508750</v>
          </cell>
          <cell r="AQ5882">
            <v>11005527</v>
          </cell>
          <cell r="AR5882">
            <v>11</v>
          </cell>
          <cell r="AS5882">
            <v>42313</v>
          </cell>
          <cell r="AT5882" t="str">
            <v>IDU-1680-2014 Terminado Mantenimiento Rutinario IDU Arterial  -</v>
          </cell>
          <cell r="AU5882">
            <v>0</v>
          </cell>
          <cell r="AV5882" t="str">
            <v>sc</v>
          </cell>
        </row>
        <row r="5883">
          <cell r="AP5883">
            <v>508752</v>
          </cell>
          <cell r="AQ5883">
            <v>11005527</v>
          </cell>
          <cell r="AR5883">
            <v>11</v>
          </cell>
          <cell r="AS5883">
            <v>42313</v>
          </cell>
          <cell r="AT5883" t="str">
            <v>IDU-1680-2014 Terminado Mantenimiento Rutinario IDU Arterial  -</v>
          </cell>
          <cell r="AU5883">
            <v>0</v>
          </cell>
          <cell r="AV5883" t="str">
            <v>sc</v>
          </cell>
        </row>
        <row r="5884">
          <cell r="AP5884">
            <v>508762</v>
          </cell>
          <cell r="AQ5884">
            <v>11004373</v>
          </cell>
          <cell r="AR5884">
            <v>11</v>
          </cell>
          <cell r="AS5884">
            <v>42313</v>
          </cell>
          <cell r="AT5884" t="str">
            <v>IDU-1680-2014 Terminado Mantenimiento Rutinario IDU Arterial  -</v>
          </cell>
          <cell r="AU5884">
            <v>0</v>
          </cell>
          <cell r="AV5884" t="str">
            <v>sc</v>
          </cell>
        </row>
        <row r="5885">
          <cell r="AP5885">
            <v>508769</v>
          </cell>
          <cell r="AQ5885">
            <v>11003702</v>
          </cell>
          <cell r="AR5885">
            <v>11</v>
          </cell>
          <cell r="AS5885">
            <v>42313</v>
          </cell>
          <cell r="AT5885" t="str">
            <v>IDU-1680-2014 Terminado Mantenimiento Rutinario IDU Arterial  -</v>
          </cell>
          <cell r="AU5885">
            <v>0</v>
          </cell>
          <cell r="AV5885" t="str">
            <v>sc</v>
          </cell>
        </row>
        <row r="5886">
          <cell r="AP5886">
            <v>508772</v>
          </cell>
          <cell r="AQ5886">
            <v>11005610</v>
          </cell>
          <cell r="AR5886">
            <v>11</v>
          </cell>
          <cell r="AS5886">
            <v>42313</v>
          </cell>
          <cell r="AT5886" t="str">
            <v>IDU-1680-2014 Terminado Mantenimiento Rutinario IDU Arterial  -</v>
          </cell>
          <cell r="AU5886">
            <v>0</v>
          </cell>
          <cell r="AV5886" t="str">
            <v>sc</v>
          </cell>
        </row>
        <row r="5887">
          <cell r="AP5887">
            <v>508777</v>
          </cell>
          <cell r="AQ5887">
            <v>11004938</v>
          </cell>
          <cell r="AR5887">
            <v>11</v>
          </cell>
          <cell r="AS5887">
            <v>42313</v>
          </cell>
          <cell r="AT5887" t="str">
            <v>IDU-1680-2014 Terminado Mantenimiento Rutinario IDU Arterial  -</v>
          </cell>
          <cell r="AU5887">
            <v>0</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v>0</v>
          </cell>
          <cell r="AV6651" t="str">
            <v>sc</v>
          </cell>
        </row>
        <row r="6652">
          <cell r="AP6652">
            <v>177798</v>
          </cell>
          <cell r="AQ6652">
            <v>12000731</v>
          </cell>
          <cell r="AR6652">
            <v>12</v>
          </cell>
          <cell r="AS6652">
            <v>42313</v>
          </cell>
          <cell r="AT6652" t="str">
            <v>IDU-70-2008 Terminado Acciones de Movilidad IDU Local  -</v>
          </cell>
          <cell r="AU6652">
            <v>0</v>
          </cell>
          <cell r="AV6652" t="str">
            <v>sc</v>
          </cell>
        </row>
        <row r="6653">
          <cell r="AP6653">
            <v>177821</v>
          </cell>
          <cell r="AQ6653">
            <v>12001209</v>
          </cell>
          <cell r="AR6653">
            <v>12</v>
          </cell>
          <cell r="AS6653">
            <v>42569</v>
          </cell>
          <cell r="AT6653" t="str">
            <v>SD Reservado Mantenimiento Periódico FDL BARRIOS UNIDOS Circuito Movilidad  -</v>
          </cell>
          <cell r="AU6653">
            <v>0</v>
          </cell>
          <cell r="AV6653" t="str">
            <v>sc</v>
          </cell>
        </row>
        <row r="6654">
          <cell r="AP6654">
            <v>177822</v>
          </cell>
          <cell r="AQ6654">
            <v>12001120</v>
          </cell>
          <cell r="AR6654">
            <v>12</v>
          </cell>
          <cell r="AS6654">
            <v>42226</v>
          </cell>
          <cell r="AT6654" t="str">
            <v>UMV-638-2013 Terminado Acciones de Movilidad UAERMV Circuito Movilidad  -</v>
          </cell>
          <cell r="AU6654">
            <v>0</v>
          </cell>
          <cell r="AV6654" t="str">
            <v>sc</v>
          </cell>
        </row>
        <row r="6655">
          <cell r="AP6655">
            <v>177849</v>
          </cell>
          <cell r="AQ6655">
            <v>12000908</v>
          </cell>
          <cell r="AR6655">
            <v>12</v>
          </cell>
          <cell r="AS6655">
            <v>42359</v>
          </cell>
          <cell r="AT6655" t="str">
            <v>110-2015 En Ejecución Estudios y diseños FDL BARRIOS UNIDOS Local  -</v>
          </cell>
          <cell r="AU6655">
            <v>0</v>
          </cell>
          <cell r="AV6655" t="str">
            <v>sc</v>
          </cell>
        </row>
        <row r="6656">
          <cell r="AP6656">
            <v>177850</v>
          </cell>
          <cell r="AQ6656">
            <v>12000838</v>
          </cell>
          <cell r="AR6656">
            <v>12</v>
          </cell>
          <cell r="AS6656">
            <v>42766</v>
          </cell>
          <cell r="AT6656" t="str">
            <v>SD Reservado Mantenimiento Rutinario IDU Local EJECUCION SITP 2016 -</v>
          </cell>
          <cell r="AU6656">
            <v>0</v>
          </cell>
          <cell r="AV6656" t="str">
            <v>sc</v>
          </cell>
        </row>
        <row r="6657">
          <cell r="AP6657">
            <v>177851</v>
          </cell>
          <cell r="AQ6657">
            <v>12000799</v>
          </cell>
          <cell r="AR6657">
            <v>12</v>
          </cell>
          <cell r="AS6657">
            <v>42731</v>
          </cell>
          <cell r="AT6657" t="str">
            <v>SD Reservado Mantenimiento Periódico IDU Local EJECUCION SITP 2016 -</v>
          </cell>
          <cell r="AU6657">
            <v>0</v>
          </cell>
          <cell r="AV6657" t="str">
            <v>sc</v>
          </cell>
        </row>
        <row r="6658">
          <cell r="AP6658">
            <v>177852</v>
          </cell>
          <cell r="AQ6658">
            <v>12000768</v>
          </cell>
          <cell r="AR6658">
            <v>12</v>
          </cell>
          <cell r="AS6658">
            <v>42766</v>
          </cell>
          <cell r="AT6658" t="str">
            <v>SD Reservado Mantenimiento Periódico IDU Local EJECUCION SITP 2016 -</v>
          </cell>
          <cell r="AU6658">
            <v>0</v>
          </cell>
          <cell r="AV6658" t="str">
            <v>sc</v>
          </cell>
        </row>
        <row r="6659">
          <cell r="AP6659">
            <v>177853</v>
          </cell>
          <cell r="AQ6659">
            <v>12000729</v>
          </cell>
          <cell r="AR6659">
            <v>12</v>
          </cell>
          <cell r="AS6659">
            <v>42766</v>
          </cell>
          <cell r="AT6659" t="str">
            <v>SD Reservado Mantenimiento Periódico IDU Local EJECUCION SITP 2016 -</v>
          </cell>
          <cell r="AU6659">
            <v>0</v>
          </cell>
          <cell r="AV6659" t="str">
            <v>sc</v>
          </cell>
        </row>
        <row r="6660">
          <cell r="AP6660">
            <v>177854</v>
          </cell>
          <cell r="AQ6660">
            <v>12000711</v>
          </cell>
          <cell r="AR6660">
            <v>12</v>
          </cell>
          <cell r="AS6660">
            <v>42766</v>
          </cell>
          <cell r="AT6660" t="str">
            <v>SD Reservado Mantenimiento Periódico IDU Local EJECUCION SITP 2016 -</v>
          </cell>
          <cell r="AU6660">
            <v>0</v>
          </cell>
          <cell r="AV6660" t="str">
            <v>sc</v>
          </cell>
        </row>
        <row r="6661">
          <cell r="AP6661">
            <v>177855</v>
          </cell>
          <cell r="AQ6661">
            <v>12000678</v>
          </cell>
          <cell r="AR6661">
            <v>12</v>
          </cell>
          <cell r="AS6661">
            <v>42766</v>
          </cell>
          <cell r="AT6661" t="str">
            <v>SD Reservado Mantenimiento Rutinario IDU Local EJECUCION SITP 2016 -</v>
          </cell>
          <cell r="AU6661">
            <v>0</v>
          </cell>
          <cell r="AV6661" t="str">
            <v>sc</v>
          </cell>
        </row>
        <row r="6662">
          <cell r="AP6662">
            <v>177856</v>
          </cell>
          <cell r="AQ6662">
            <v>12000644</v>
          </cell>
          <cell r="AR6662">
            <v>12</v>
          </cell>
          <cell r="AS6662">
            <v>42766</v>
          </cell>
          <cell r="AT6662" t="str">
            <v>SD Reservado Mantenimiento Rutinario IDU Local EJECUCION SITP 2016 -</v>
          </cell>
          <cell r="AU6662">
            <v>0</v>
          </cell>
          <cell r="AV6662" t="str">
            <v>sc</v>
          </cell>
        </row>
        <row r="6663">
          <cell r="AP6663">
            <v>177857</v>
          </cell>
          <cell r="AQ6663">
            <v>12000615</v>
          </cell>
          <cell r="AR6663">
            <v>12</v>
          </cell>
          <cell r="AS6663">
            <v>42766</v>
          </cell>
          <cell r="AT6663" t="str">
            <v>SD Reservado Mantenimiento Rutinario IDU Local EJECUCION SITP 2016 -</v>
          </cell>
          <cell r="AU6663">
            <v>0</v>
          </cell>
          <cell r="AV6663" t="str">
            <v>sc</v>
          </cell>
        </row>
        <row r="6664">
          <cell r="AP6664">
            <v>177858</v>
          </cell>
          <cell r="AQ6664">
            <v>12000585</v>
          </cell>
          <cell r="AR6664">
            <v>12</v>
          </cell>
          <cell r="AS6664">
            <v>42766</v>
          </cell>
          <cell r="AT6664" t="str">
            <v>SD Reservado Mantenimiento Rutinario IDU Local EJECUCION SITP 2016 -</v>
          </cell>
          <cell r="AU6664">
            <v>0</v>
          </cell>
          <cell r="AV6664" t="str">
            <v>sc</v>
          </cell>
        </row>
        <row r="6665">
          <cell r="AP6665">
            <v>177859</v>
          </cell>
          <cell r="AQ6665">
            <v>12000559</v>
          </cell>
          <cell r="AR6665">
            <v>12</v>
          </cell>
          <cell r="AS6665">
            <v>42766</v>
          </cell>
          <cell r="AT6665" t="str">
            <v>SD Reservado Mantenimiento Periódico IDU Local EJECUCION SITP 2016 -</v>
          </cell>
          <cell r="AU6665">
            <v>0</v>
          </cell>
          <cell r="AV6665" t="str">
            <v>sc</v>
          </cell>
        </row>
        <row r="6666">
          <cell r="AP6666">
            <v>177956</v>
          </cell>
          <cell r="AQ6666">
            <v>12001144</v>
          </cell>
          <cell r="AR6666">
            <v>12</v>
          </cell>
          <cell r="AS6666">
            <v>42768</v>
          </cell>
          <cell r="AT6666" t="str">
            <v>SD Reservado Acciones de Movilidad UAERMV Local Salvando Vidas -</v>
          </cell>
          <cell r="AU6666">
            <v>0</v>
          </cell>
          <cell r="AV6666" t="str">
            <v>sc</v>
          </cell>
        </row>
        <row r="6667">
          <cell r="AP6667">
            <v>177958</v>
          </cell>
          <cell r="AQ6667">
            <v>12001058</v>
          </cell>
          <cell r="AR6667">
            <v>12</v>
          </cell>
          <cell r="AS6667">
            <v>42768</v>
          </cell>
          <cell r="AT6667" t="str">
            <v>SD Reservado Acciones de Movilidad UAERMV Local Salvando Vidas -</v>
          </cell>
          <cell r="AU6667">
            <v>0</v>
          </cell>
          <cell r="AV6667" t="str">
            <v>sc</v>
          </cell>
        </row>
        <row r="6668">
          <cell r="AP6668">
            <v>177959</v>
          </cell>
          <cell r="AQ6668">
            <v>12001016</v>
          </cell>
          <cell r="AR6668">
            <v>12</v>
          </cell>
          <cell r="AS6668">
            <v>42226</v>
          </cell>
          <cell r="AT6668" t="str">
            <v>UMV-638-2013 Terminado Acciones de Movilidad UAERMV Local  -</v>
          </cell>
          <cell r="AU6668">
            <v>0</v>
          </cell>
          <cell r="AV6668" t="str">
            <v>sc</v>
          </cell>
        </row>
        <row r="6669">
          <cell r="AP6669">
            <v>177961</v>
          </cell>
          <cell r="AQ6669">
            <v>12000925</v>
          </cell>
          <cell r="AR6669">
            <v>12</v>
          </cell>
          <cell r="AS6669">
            <v>42226</v>
          </cell>
          <cell r="AT6669" t="str">
            <v>UMV-638-2013 Terminado Acciones de Movilidad UAERMV Local  -</v>
          </cell>
          <cell r="AU6669">
            <v>0</v>
          </cell>
          <cell r="AV6669" t="str">
            <v>sc</v>
          </cell>
        </row>
        <row r="6670">
          <cell r="AP6670">
            <v>177963</v>
          </cell>
          <cell r="AQ6670">
            <v>12000821</v>
          </cell>
          <cell r="AR6670">
            <v>12</v>
          </cell>
          <cell r="AS6670">
            <v>42768</v>
          </cell>
          <cell r="AT6670" t="str">
            <v>SD Reservado Acciones de Movilidad UAERMV Local Salvando Vidas -</v>
          </cell>
          <cell r="AU6670">
            <v>0</v>
          </cell>
          <cell r="AV6670" t="str">
            <v>sc</v>
          </cell>
        </row>
        <row r="6671">
          <cell r="AP6671">
            <v>178186</v>
          </cell>
          <cell r="AQ6671">
            <v>12001137</v>
          </cell>
          <cell r="AR6671">
            <v>12</v>
          </cell>
          <cell r="AS6671">
            <v>40988</v>
          </cell>
          <cell r="AT6671" t="str">
            <v>UMV-189-2009 Terminado Mantenimiento Periódico UAERMV Local  -</v>
          </cell>
          <cell r="AU6671">
            <v>0</v>
          </cell>
          <cell r="AV6671" t="str">
            <v>sc</v>
          </cell>
        </row>
        <row r="6672">
          <cell r="AP6672">
            <v>178484</v>
          </cell>
          <cell r="AQ6672">
            <v>12002192</v>
          </cell>
          <cell r="AR6672">
            <v>12</v>
          </cell>
          <cell r="AS6672">
            <v>42313</v>
          </cell>
          <cell r="AT6672" t="str">
            <v>IDU-70-2008 Terminado Acciones de Movilidad IDU Local  -</v>
          </cell>
          <cell r="AU6672">
            <v>0</v>
          </cell>
          <cell r="AV6672" t="str">
            <v>sc</v>
          </cell>
        </row>
        <row r="6673">
          <cell r="AP6673">
            <v>178485</v>
          </cell>
          <cell r="AQ6673">
            <v>12002144</v>
          </cell>
          <cell r="AR6673">
            <v>12</v>
          </cell>
          <cell r="AS6673">
            <v>42313</v>
          </cell>
          <cell r="AT6673" t="str">
            <v>IDU-70-2008 Terminado Acciones de Movilidad IDU Local  -</v>
          </cell>
          <cell r="AU6673">
            <v>0</v>
          </cell>
          <cell r="AV6673" t="str">
            <v>sc</v>
          </cell>
        </row>
        <row r="6674">
          <cell r="AP6674">
            <v>178570</v>
          </cell>
          <cell r="AQ6674">
            <v>12000524</v>
          </cell>
          <cell r="AR6674">
            <v>12</v>
          </cell>
          <cell r="AS6674">
            <v>42313</v>
          </cell>
          <cell r="AT6674" t="str">
            <v>IDU-1663-2014 Terminado Mantenimiento Periódico IDU Local  -</v>
          </cell>
          <cell r="AU6674">
            <v>0</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v>0</v>
          </cell>
          <cell r="AV6678" t="str">
            <v>sc</v>
          </cell>
        </row>
        <row r="6679">
          <cell r="AP6679">
            <v>178795</v>
          </cell>
          <cell r="AQ6679">
            <v>12002372</v>
          </cell>
          <cell r="AR6679">
            <v>12</v>
          </cell>
          <cell r="AS6679">
            <v>42226</v>
          </cell>
          <cell r="AT6679" t="str">
            <v>UMV-638-2013 Terminado Acciones de Movilidad UAERMV Circuito Movilidad  -</v>
          </cell>
          <cell r="AU6679">
            <v>0</v>
          </cell>
          <cell r="AV6679" t="str">
            <v>sc</v>
          </cell>
        </row>
        <row r="6680">
          <cell r="AP6680">
            <v>178796</v>
          </cell>
          <cell r="AQ6680">
            <v>12002336</v>
          </cell>
          <cell r="AR6680">
            <v>12</v>
          </cell>
          <cell r="AS6680">
            <v>42212</v>
          </cell>
          <cell r="AT6680" t="str">
            <v>105-2015 En Ejecución Mantenimiento Periódico FDL BARRIOS UNIDOS Arterial  -</v>
          </cell>
          <cell r="AU6680">
            <v>0</v>
          </cell>
          <cell r="AV6680" t="str">
            <v>sc</v>
          </cell>
        </row>
        <row r="6681">
          <cell r="AP6681">
            <v>178917</v>
          </cell>
          <cell r="AQ6681">
            <v>12002180</v>
          </cell>
          <cell r="AR6681">
            <v>12</v>
          </cell>
          <cell r="AS6681">
            <v>42313</v>
          </cell>
          <cell r="AT6681" t="str">
            <v>IDU-2053-2015 Terminado Mantenimiento Periódico IDU Local  -</v>
          </cell>
          <cell r="AU6681">
            <v>0</v>
          </cell>
          <cell r="AV6681" t="str">
            <v>sc</v>
          </cell>
        </row>
        <row r="6682">
          <cell r="AP6682">
            <v>178938</v>
          </cell>
          <cell r="AQ6682">
            <v>12002534</v>
          </cell>
          <cell r="AR6682">
            <v>12</v>
          </cell>
          <cell r="AS6682">
            <v>42768</v>
          </cell>
          <cell r="AT6682" t="str">
            <v>SD Reservado Acciones de Movilidad UAERMV Circuito Movilidad Salvando Vidas -</v>
          </cell>
          <cell r="AU6682">
            <v>0</v>
          </cell>
          <cell r="AV6682" t="str">
            <v>sc</v>
          </cell>
        </row>
        <row r="6683">
          <cell r="AP6683">
            <v>178940</v>
          </cell>
          <cell r="AQ6683">
            <v>12002456</v>
          </cell>
          <cell r="AR6683">
            <v>12</v>
          </cell>
          <cell r="AS6683">
            <v>42768</v>
          </cell>
          <cell r="AT6683" t="str">
            <v>SD Reservado Acciones de Movilidad UAERMV Circuito Movilidad Salvando Vidas -</v>
          </cell>
          <cell r="AU6683">
            <v>0</v>
          </cell>
          <cell r="AV6683" t="str">
            <v>sc</v>
          </cell>
        </row>
        <row r="6684">
          <cell r="AP6684">
            <v>178949</v>
          </cell>
          <cell r="AQ6684">
            <v>12002206</v>
          </cell>
          <cell r="AR6684">
            <v>12</v>
          </cell>
          <cell r="AS6684">
            <v>42313</v>
          </cell>
          <cell r="AT6684" t="str">
            <v>IDU-2053-2015 Terminado Mantenimiento Periódico IDU Circuito Movilidad  -</v>
          </cell>
          <cell r="AU6684">
            <v>0</v>
          </cell>
          <cell r="AV6684" t="str">
            <v>sc</v>
          </cell>
        </row>
        <row r="6685">
          <cell r="AP6685">
            <v>178955</v>
          </cell>
          <cell r="AQ6685">
            <v>12002023</v>
          </cell>
          <cell r="AR6685">
            <v>12</v>
          </cell>
          <cell r="AS6685">
            <v>42768</v>
          </cell>
          <cell r="AT6685" t="str">
            <v>SD Reservado Acciones de Movilidad UAERMV Circuito Movilidad Salvando Vidas -</v>
          </cell>
          <cell r="AU6685">
            <v>0</v>
          </cell>
          <cell r="AV6685" t="str">
            <v>sc</v>
          </cell>
        </row>
        <row r="6686">
          <cell r="AP6686">
            <v>178992</v>
          </cell>
          <cell r="AQ6686">
            <v>12002585</v>
          </cell>
          <cell r="AR6686">
            <v>12</v>
          </cell>
          <cell r="AS6686">
            <v>42359</v>
          </cell>
          <cell r="AT6686" t="str">
            <v>110-2015 En Ejecución Estudios y diseños FDL BARRIOS UNIDOS Local  -</v>
          </cell>
          <cell r="AU6686">
            <v>0</v>
          </cell>
          <cell r="AV6686" t="str">
            <v>sc</v>
          </cell>
        </row>
        <row r="6687">
          <cell r="AP6687">
            <v>179002</v>
          </cell>
          <cell r="AQ6687">
            <v>12002800</v>
          </cell>
          <cell r="AR6687">
            <v>12</v>
          </cell>
          <cell r="AS6687">
            <v>42313</v>
          </cell>
          <cell r="AT6687" t="str">
            <v>IDU-2053-2015 Terminado Mantenimiento Periódico IDU Local  -</v>
          </cell>
          <cell r="AU6687">
            <v>0</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v>0</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v>0</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v>0</v>
          </cell>
          <cell r="AV6690" t="str">
            <v>sc</v>
          </cell>
        </row>
        <row r="6691">
          <cell r="AP6691">
            <v>179007</v>
          </cell>
          <cell r="AQ6691">
            <v>12002696</v>
          </cell>
          <cell r="AR6691">
            <v>12</v>
          </cell>
          <cell r="AS6691">
            <v>42101</v>
          </cell>
          <cell r="AT6691" t="str">
            <v>UMV-638-2013 Terminado Acciones de Movilidad UAERMV Local  -</v>
          </cell>
          <cell r="AU6691">
            <v>0</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v>0</v>
          </cell>
          <cell r="AV6692" t="str">
            <v>sc</v>
          </cell>
        </row>
        <row r="6693">
          <cell r="AP6693">
            <v>179106</v>
          </cell>
          <cell r="AQ6693">
            <v>12002760</v>
          </cell>
          <cell r="AR6693">
            <v>12</v>
          </cell>
          <cell r="AS6693">
            <v>42768</v>
          </cell>
          <cell r="AT6693" t="str">
            <v>SD Reservado Acciones de Movilidad UAERMV Circuito Movilidad Salvando Vidas -</v>
          </cell>
          <cell r="AU6693">
            <v>0</v>
          </cell>
          <cell r="AV6693" t="str">
            <v>sc</v>
          </cell>
        </row>
        <row r="6694">
          <cell r="AP6694">
            <v>179183</v>
          </cell>
          <cell r="AQ6694">
            <v>12002599</v>
          </cell>
          <cell r="AR6694">
            <v>12</v>
          </cell>
          <cell r="AS6694">
            <v>42313</v>
          </cell>
          <cell r="AT6694" t="str">
            <v>IDU-2053-2015 Terminado Mantenimiento Periódico IDU Circuito Movilidad  -</v>
          </cell>
          <cell r="AU6694">
            <v>0</v>
          </cell>
          <cell r="AV6694" t="str">
            <v>sc</v>
          </cell>
        </row>
        <row r="6695">
          <cell r="AP6695">
            <v>179184</v>
          </cell>
          <cell r="AQ6695">
            <v>12002563</v>
          </cell>
          <cell r="AR6695">
            <v>12</v>
          </cell>
          <cell r="AS6695">
            <v>42313</v>
          </cell>
          <cell r="AT6695" t="str">
            <v>IDU-2053-2015 Terminado Mantenimiento Periódico IDU Circuito Movilidad  -</v>
          </cell>
          <cell r="AU6695">
            <v>0</v>
          </cell>
          <cell r="AV6695" t="str">
            <v>sc</v>
          </cell>
        </row>
        <row r="6696">
          <cell r="AP6696">
            <v>179185</v>
          </cell>
          <cell r="AQ6696">
            <v>12002535</v>
          </cell>
          <cell r="AR6696">
            <v>12</v>
          </cell>
          <cell r="AS6696">
            <v>42313</v>
          </cell>
          <cell r="AT6696" t="str">
            <v>IDU-2053-2015 Terminado Mantenimiento Periódico IDU Circuito Movilidad  -</v>
          </cell>
          <cell r="AU6696">
            <v>0</v>
          </cell>
          <cell r="AV6696" t="str">
            <v>sc</v>
          </cell>
        </row>
        <row r="6697">
          <cell r="AP6697">
            <v>179186</v>
          </cell>
          <cell r="AQ6697">
            <v>12002499</v>
          </cell>
          <cell r="AR6697">
            <v>12</v>
          </cell>
          <cell r="AS6697">
            <v>42313</v>
          </cell>
          <cell r="AT6697" t="str">
            <v>IDU-2053-2015 Terminado Mantenimiento Periódico IDU Circuito Movilidad  -</v>
          </cell>
          <cell r="AU6697">
            <v>0</v>
          </cell>
          <cell r="AV6697" t="str">
            <v>sc</v>
          </cell>
        </row>
        <row r="6698">
          <cell r="AP6698">
            <v>179187</v>
          </cell>
          <cell r="AQ6698">
            <v>12002472</v>
          </cell>
          <cell r="AR6698">
            <v>12</v>
          </cell>
          <cell r="AS6698">
            <v>42313</v>
          </cell>
          <cell r="AT6698" t="str">
            <v>IDU-2053-2015 Terminado Mantenimiento Periódico IDU Circuito Movilidad  -</v>
          </cell>
          <cell r="AU6698">
            <v>0</v>
          </cell>
          <cell r="AV6698" t="str">
            <v>sc</v>
          </cell>
        </row>
        <row r="6699">
          <cell r="AP6699">
            <v>179188</v>
          </cell>
          <cell r="AQ6699">
            <v>12002450</v>
          </cell>
          <cell r="AR6699">
            <v>12</v>
          </cell>
          <cell r="AS6699">
            <v>42313</v>
          </cell>
          <cell r="AT6699" t="str">
            <v>IDU-2053-2015 Terminado Mantenimiento Periódico IDU Circuito Movilidad  -</v>
          </cell>
          <cell r="AU6699">
            <v>0</v>
          </cell>
          <cell r="AV6699" t="str">
            <v>sc</v>
          </cell>
        </row>
        <row r="6700">
          <cell r="AP6700">
            <v>179189</v>
          </cell>
          <cell r="AQ6700">
            <v>12002427</v>
          </cell>
          <cell r="AR6700">
            <v>12</v>
          </cell>
          <cell r="AS6700">
            <v>42313</v>
          </cell>
          <cell r="AT6700" t="str">
            <v>IDU-2053-2015 Terminado Mantenimiento Periódico IDU Circuito Movilidad  -</v>
          </cell>
          <cell r="AU6700">
            <v>0</v>
          </cell>
          <cell r="AV6700" t="str">
            <v>sc</v>
          </cell>
        </row>
        <row r="6701">
          <cell r="AP6701">
            <v>179190</v>
          </cell>
          <cell r="AQ6701">
            <v>12002399</v>
          </cell>
          <cell r="AR6701">
            <v>12</v>
          </cell>
          <cell r="AS6701">
            <v>42313</v>
          </cell>
          <cell r="AT6701" t="str">
            <v>IDU-2053-2015 Terminado Mantenimiento Periódico IDU Circuito Movilidad  -</v>
          </cell>
          <cell r="AU6701">
            <v>0</v>
          </cell>
          <cell r="AV6701" t="str">
            <v>sc</v>
          </cell>
        </row>
        <row r="6702">
          <cell r="AP6702">
            <v>179191</v>
          </cell>
          <cell r="AQ6702">
            <v>12002382</v>
          </cell>
          <cell r="AR6702">
            <v>12</v>
          </cell>
          <cell r="AS6702">
            <v>42313</v>
          </cell>
          <cell r="AT6702" t="str">
            <v>IDU-2053-2015 Terminado Mantenimiento Periódico IDU Circuito Movilidad  -</v>
          </cell>
          <cell r="AU6702">
            <v>0</v>
          </cell>
          <cell r="AV6702" t="str">
            <v>sc</v>
          </cell>
        </row>
        <row r="6703">
          <cell r="AP6703">
            <v>179192</v>
          </cell>
          <cell r="AQ6703">
            <v>12002360</v>
          </cell>
          <cell r="AR6703">
            <v>12</v>
          </cell>
          <cell r="AS6703">
            <v>42313</v>
          </cell>
          <cell r="AT6703" t="str">
            <v>IDU-2053-2015 Terminado Mantenimiento Periódico IDU Circuito Movilidad  -</v>
          </cell>
          <cell r="AU6703">
            <v>0</v>
          </cell>
          <cell r="AV6703" t="str">
            <v>sc</v>
          </cell>
        </row>
        <row r="6704">
          <cell r="AP6704">
            <v>179193</v>
          </cell>
          <cell r="AQ6704">
            <v>12002341</v>
          </cell>
          <cell r="AR6704">
            <v>12</v>
          </cell>
          <cell r="AS6704">
            <v>42313</v>
          </cell>
          <cell r="AT6704" t="str">
            <v>IDU-2053-2015 Terminado Mantenimiento Periódico IDU Circuito Movilidad  -</v>
          </cell>
          <cell r="AU6704">
            <v>0</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v>0</v>
          </cell>
          <cell r="AV6708" t="str">
            <v>sc</v>
          </cell>
        </row>
        <row r="6709">
          <cell r="AP6709">
            <v>179198</v>
          </cell>
          <cell r="AQ6709">
            <v>12002234</v>
          </cell>
          <cell r="AR6709">
            <v>12</v>
          </cell>
          <cell r="AS6709">
            <v>42313</v>
          </cell>
          <cell r="AT6709" t="str">
            <v>IDU-2053-2015 Terminado Mantenimiento Periódico IDU Circuito Movilidad  -</v>
          </cell>
          <cell r="AU6709">
            <v>0</v>
          </cell>
          <cell r="AV6709" t="str">
            <v>sc</v>
          </cell>
        </row>
        <row r="6710">
          <cell r="AP6710">
            <v>179199</v>
          </cell>
          <cell r="AQ6710">
            <v>12002214</v>
          </cell>
          <cell r="AR6710">
            <v>12</v>
          </cell>
          <cell r="AS6710">
            <v>42313</v>
          </cell>
          <cell r="AT6710" t="str">
            <v>IDU-2053-2015 Terminado Mantenimiento Periódico IDU Circuito Movilidad  -</v>
          </cell>
          <cell r="AU6710">
            <v>0</v>
          </cell>
          <cell r="AV6710" t="str">
            <v>sc</v>
          </cell>
        </row>
        <row r="6711">
          <cell r="AP6711">
            <v>179220</v>
          </cell>
          <cell r="AQ6711">
            <v>12002586</v>
          </cell>
          <cell r="AR6711">
            <v>12</v>
          </cell>
          <cell r="AS6711">
            <v>42494</v>
          </cell>
          <cell r="AT6711" t="str">
            <v>110-2015 Reservado Estudios y diseños FDL BARRIOS UNIDOS Local  -</v>
          </cell>
          <cell r="AU6711">
            <v>0</v>
          </cell>
          <cell r="AV6711" t="str">
            <v>sc</v>
          </cell>
        </row>
        <row r="6712">
          <cell r="AP6712">
            <v>179221</v>
          </cell>
          <cell r="AQ6712">
            <v>12002572</v>
          </cell>
          <cell r="AR6712">
            <v>12</v>
          </cell>
          <cell r="AS6712">
            <v>42494</v>
          </cell>
          <cell r="AT6712" t="str">
            <v>73-2013 Reservado Estudios y diseños FDL BARRIOS UNIDOS Local  -</v>
          </cell>
          <cell r="AU6712">
            <v>0</v>
          </cell>
          <cell r="AV6712" t="str">
            <v>sc</v>
          </cell>
        </row>
        <row r="6713">
          <cell r="AP6713">
            <v>179325</v>
          </cell>
          <cell r="AQ6713">
            <v>12002295</v>
          </cell>
          <cell r="AR6713">
            <v>12</v>
          </cell>
          <cell r="AS6713">
            <v>42768</v>
          </cell>
          <cell r="AT6713" t="str">
            <v>SD Reservado Acciones de Movilidad UAERMV Circuito Movilidad Salvando Vidas -</v>
          </cell>
          <cell r="AU6713">
            <v>0</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v>0</v>
          </cell>
          <cell r="AV6714" t="str">
            <v>sc</v>
          </cell>
        </row>
        <row r="6715">
          <cell r="AP6715">
            <v>179335</v>
          </cell>
          <cell r="AQ6715">
            <v>12001127</v>
          </cell>
          <cell r="AR6715">
            <v>12</v>
          </cell>
          <cell r="AS6715">
            <v>42278</v>
          </cell>
          <cell r="AT6715" t="str">
            <v>059-2014 Terminado Acciones de Movilidad FDL BARRIOS UNIDOS Circuito Movilidad  -</v>
          </cell>
          <cell r="AU6715">
            <v>0</v>
          </cell>
          <cell r="AV6715" t="str">
            <v>sc</v>
          </cell>
        </row>
        <row r="6716">
          <cell r="AP6716">
            <v>179337</v>
          </cell>
          <cell r="AQ6716">
            <v>12001052</v>
          </cell>
          <cell r="AR6716">
            <v>12</v>
          </cell>
          <cell r="AS6716">
            <v>42278</v>
          </cell>
          <cell r="AT6716" t="str">
            <v>059-2014 Terminado Mantenimiento Periódico FDL BARRIOS UNIDOS Circuito Movilidad  -</v>
          </cell>
          <cell r="AU6716">
            <v>0</v>
          </cell>
          <cell r="AV6716" t="str">
            <v>sc</v>
          </cell>
        </row>
        <row r="6717">
          <cell r="AP6717">
            <v>179385</v>
          </cell>
          <cell r="AQ6717">
            <v>12000807</v>
          </cell>
          <cell r="AR6717">
            <v>12</v>
          </cell>
          <cell r="AS6717">
            <v>42731</v>
          </cell>
          <cell r="AT6717" t="str">
            <v>SD Reservado Mantenimiento Periódico IDU Circuito Movilidad EJECUCION SITP 2016 -</v>
          </cell>
          <cell r="AU6717">
            <v>0</v>
          </cell>
          <cell r="AV6717" t="str">
            <v>sc</v>
          </cell>
        </row>
        <row r="6718">
          <cell r="AP6718">
            <v>179386</v>
          </cell>
          <cell r="AQ6718">
            <v>12000774</v>
          </cell>
          <cell r="AR6718">
            <v>12</v>
          </cell>
          <cell r="AS6718">
            <v>42731</v>
          </cell>
          <cell r="AT6718" t="str">
            <v>SD Reservado Mantenimiento Periódico IDU Circuito Movilidad EJECUCION SITP 2016 -</v>
          </cell>
          <cell r="AU6718">
            <v>0</v>
          </cell>
          <cell r="AV6718" t="str">
            <v>sc</v>
          </cell>
        </row>
        <row r="6719">
          <cell r="AP6719">
            <v>179387</v>
          </cell>
          <cell r="AQ6719">
            <v>12000727</v>
          </cell>
          <cell r="AR6719">
            <v>12</v>
          </cell>
          <cell r="AS6719">
            <v>42731</v>
          </cell>
          <cell r="AT6719" t="str">
            <v>SD Reservado Mantenimiento Periódico IDU Circuito Movilidad EJECUCION SITP 2016 -</v>
          </cell>
          <cell r="AU6719">
            <v>0</v>
          </cell>
          <cell r="AV6719" t="str">
            <v>sc</v>
          </cell>
        </row>
        <row r="6720">
          <cell r="AP6720">
            <v>179509</v>
          </cell>
          <cell r="AQ6720">
            <v>12002175</v>
          </cell>
          <cell r="AR6720">
            <v>12</v>
          </cell>
          <cell r="AS6720">
            <v>42313</v>
          </cell>
          <cell r="AT6720" t="str">
            <v>IDU-2053-2015 Terminado Mantenimiento Periódico IDU Local  -</v>
          </cell>
          <cell r="AU6720">
            <v>0</v>
          </cell>
          <cell r="AV6720" t="str">
            <v>sc</v>
          </cell>
        </row>
        <row r="6721">
          <cell r="AP6721">
            <v>179546</v>
          </cell>
          <cell r="AQ6721">
            <v>12000684</v>
          </cell>
          <cell r="AR6721">
            <v>12</v>
          </cell>
          <cell r="AS6721">
            <v>42313</v>
          </cell>
          <cell r="AT6721" t="str">
            <v>IDU-70-2008 Terminado Acciones de Movilidad IDU Local  -</v>
          </cell>
          <cell r="AU6721">
            <v>0</v>
          </cell>
          <cell r="AV6721" t="str">
            <v>sc</v>
          </cell>
        </row>
        <row r="6722">
          <cell r="AP6722">
            <v>179547</v>
          </cell>
          <cell r="AQ6722">
            <v>12000631</v>
          </cell>
          <cell r="AR6722">
            <v>12</v>
          </cell>
          <cell r="AS6722">
            <v>42313</v>
          </cell>
          <cell r="AT6722" t="str">
            <v>IDU-70-2008 Terminado Acciones de Movilidad IDU Local  -</v>
          </cell>
          <cell r="AU6722">
            <v>0</v>
          </cell>
          <cell r="AV6722" t="str">
            <v>sc</v>
          </cell>
        </row>
        <row r="6723">
          <cell r="AP6723">
            <v>179548</v>
          </cell>
          <cell r="AQ6723">
            <v>12002156</v>
          </cell>
          <cell r="AR6723">
            <v>12</v>
          </cell>
          <cell r="AS6723">
            <v>42768</v>
          </cell>
          <cell r="AT6723" t="str">
            <v>SD Reservado Acciones de Movilidad UAERMV Circuito Movilidad Salvando Vidas -</v>
          </cell>
          <cell r="AU6723">
            <v>0</v>
          </cell>
          <cell r="AV6723" t="str">
            <v>sc</v>
          </cell>
        </row>
        <row r="6724">
          <cell r="AP6724">
            <v>179554</v>
          </cell>
          <cell r="AQ6724">
            <v>12001972</v>
          </cell>
          <cell r="AR6724">
            <v>12</v>
          </cell>
          <cell r="AS6724">
            <v>42359</v>
          </cell>
          <cell r="AT6724" t="str">
            <v>110-2015 En Ejecución Estudios y diseños FDL BARRIOS UNIDOS Circuito Movilidad  -</v>
          </cell>
          <cell r="AU6724">
            <v>0</v>
          </cell>
          <cell r="AV6724" t="str">
            <v>sc</v>
          </cell>
        </row>
        <row r="6725">
          <cell r="AP6725">
            <v>179555</v>
          </cell>
          <cell r="AQ6725">
            <v>12001928</v>
          </cell>
          <cell r="AR6725">
            <v>12</v>
          </cell>
          <cell r="AS6725">
            <v>42494</v>
          </cell>
          <cell r="AT6725" t="str">
            <v>73-2013 Reservado Estudios y diseños FDL BARRIOS UNIDOS Circuito Movilidad  -</v>
          </cell>
          <cell r="AU6725">
            <v>0</v>
          </cell>
          <cell r="AV6725" t="str">
            <v>sc</v>
          </cell>
        </row>
        <row r="6726">
          <cell r="AP6726">
            <v>179556</v>
          </cell>
          <cell r="AQ6726">
            <v>12001900</v>
          </cell>
          <cell r="AR6726">
            <v>12</v>
          </cell>
          <cell r="AS6726">
            <v>42359</v>
          </cell>
          <cell r="AT6726" t="str">
            <v>110-2015 En Ejecución Estudios y diseños FDL BARRIOS UNIDOS Circuito Movilidad  -</v>
          </cell>
          <cell r="AU6726">
            <v>0</v>
          </cell>
          <cell r="AV6726" t="str">
            <v>sc</v>
          </cell>
        </row>
        <row r="6727">
          <cell r="AP6727">
            <v>179557</v>
          </cell>
          <cell r="AQ6727">
            <v>12001865</v>
          </cell>
          <cell r="AR6727">
            <v>12</v>
          </cell>
          <cell r="AS6727">
            <v>42494</v>
          </cell>
          <cell r="AT6727" t="str">
            <v>73-2013 Reservado Estudios y diseños FDL BARRIOS UNIDOS Circuito Movilidad  -</v>
          </cell>
          <cell r="AU6727">
            <v>0</v>
          </cell>
          <cell r="AV6727" t="str">
            <v>sc</v>
          </cell>
        </row>
        <row r="6728">
          <cell r="AP6728">
            <v>179558</v>
          </cell>
          <cell r="AQ6728">
            <v>12001832</v>
          </cell>
          <cell r="AR6728">
            <v>12</v>
          </cell>
          <cell r="AS6728">
            <v>42359</v>
          </cell>
          <cell r="AT6728" t="str">
            <v>110-2015 En Ejecución Estudios y diseños FDL BARRIOS UNIDOS Circuito Movilidad  -</v>
          </cell>
          <cell r="AU6728">
            <v>0</v>
          </cell>
          <cell r="AV6728" t="str">
            <v>sc</v>
          </cell>
        </row>
        <row r="6729">
          <cell r="AP6729">
            <v>179559</v>
          </cell>
          <cell r="AQ6729">
            <v>12001813</v>
          </cell>
          <cell r="AR6729">
            <v>12</v>
          </cell>
          <cell r="AS6729">
            <v>42494</v>
          </cell>
          <cell r="AT6729" t="str">
            <v>59-2014 Terminado Mantenimiento Periódico FDL BARRIOS UNIDOS Circuito Movilidad  -</v>
          </cell>
          <cell r="AU6729">
            <v>0</v>
          </cell>
          <cell r="AV6729" t="str">
            <v>sc</v>
          </cell>
        </row>
        <row r="6730">
          <cell r="AP6730">
            <v>179560</v>
          </cell>
          <cell r="AQ6730">
            <v>12001797</v>
          </cell>
          <cell r="AR6730">
            <v>12</v>
          </cell>
          <cell r="AS6730">
            <v>42033</v>
          </cell>
          <cell r="AT6730" t="str">
            <v>73-2013 Terminado Mantenimiento Periódico FDL BARRIOS UNIDOS Circuito Movilidad  -</v>
          </cell>
          <cell r="AU6730">
            <v>0</v>
          </cell>
          <cell r="AV6730" t="str">
            <v>sc</v>
          </cell>
        </row>
        <row r="6731">
          <cell r="AP6731">
            <v>179574</v>
          </cell>
          <cell r="AQ6731">
            <v>12001947</v>
          </cell>
          <cell r="AR6731">
            <v>12</v>
          </cell>
          <cell r="AS6731">
            <v>42359</v>
          </cell>
          <cell r="AT6731" t="str">
            <v>110-2015 En Ejecución Estudios y diseños FDL BARRIOS UNIDOS Circuito Movilidad  -</v>
          </cell>
          <cell r="AU6731">
            <v>0</v>
          </cell>
          <cell r="AV6731" t="str">
            <v>sc</v>
          </cell>
        </row>
        <row r="6732">
          <cell r="AP6732">
            <v>179723</v>
          </cell>
          <cell r="AQ6732">
            <v>12000892</v>
          </cell>
          <cell r="AR6732">
            <v>12</v>
          </cell>
          <cell r="AS6732">
            <v>42033</v>
          </cell>
          <cell r="AT6732" t="str">
            <v>073-2013 Terminado Mantenimiento Periódico FDL BARRIOS UNIDOS Circuito Movilidad  -</v>
          </cell>
          <cell r="AU6732">
            <v>0</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v>0</v>
          </cell>
          <cell r="AV6733" t="str">
            <v>sc</v>
          </cell>
        </row>
        <row r="6734">
          <cell r="AP6734">
            <v>179733</v>
          </cell>
          <cell r="AQ6734">
            <v>12000847</v>
          </cell>
          <cell r="AR6734">
            <v>12</v>
          </cell>
          <cell r="AS6734">
            <v>42033</v>
          </cell>
          <cell r="AT6734" t="str">
            <v>073-2013 Terminado Mantenimiento Periódico FDL BARRIOS UNIDOS Circuito Movilidad  -</v>
          </cell>
          <cell r="AU6734">
            <v>0</v>
          </cell>
          <cell r="AV6734" t="str">
            <v>sc</v>
          </cell>
        </row>
        <row r="6735">
          <cell r="AP6735">
            <v>179735</v>
          </cell>
          <cell r="AQ6735">
            <v>12000760</v>
          </cell>
          <cell r="AR6735">
            <v>12</v>
          </cell>
          <cell r="AS6735">
            <v>42033</v>
          </cell>
          <cell r="AT6735" t="str">
            <v>073-2013 Terminado Mantenimiento Periódico FDL BARRIOS UNIDOS Local  -</v>
          </cell>
          <cell r="AU6735">
            <v>0</v>
          </cell>
          <cell r="AV6735" t="str">
            <v>sc</v>
          </cell>
        </row>
        <row r="6736">
          <cell r="AP6736">
            <v>179736</v>
          </cell>
          <cell r="AQ6736">
            <v>12000710</v>
          </cell>
          <cell r="AR6736">
            <v>12</v>
          </cell>
          <cell r="AS6736">
            <v>42033</v>
          </cell>
          <cell r="AT6736" t="str">
            <v>073-2013 Terminado Mantenimiento Periódico FDL BARRIOS UNIDOS Local  -</v>
          </cell>
          <cell r="AU6736">
            <v>0</v>
          </cell>
          <cell r="AV6736" t="str">
            <v>sc</v>
          </cell>
        </row>
        <row r="6737">
          <cell r="AP6737">
            <v>180022</v>
          </cell>
          <cell r="AQ6737">
            <v>12000965</v>
          </cell>
          <cell r="AR6737">
            <v>12</v>
          </cell>
          <cell r="AS6737">
            <v>41912</v>
          </cell>
          <cell r="AT6737" t="str">
            <v>SD Terminado Mantenimiento Periódico UAERMV Circuito Movilidad  -</v>
          </cell>
          <cell r="AU6737">
            <v>0</v>
          </cell>
          <cell r="AV6737" t="str">
            <v>sc</v>
          </cell>
        </row>
        <row r="6738">
          <cell r="AP6738">
            <v>180023</v>
          </cell>
          <cell r="AQ6738">
            <v>12000917</v>
          </cell>
          <cell r="AR6738">
            <v>12</v>
          </cell>
          <cell r="AS6738">
            <v>41912</v>
          </cell>
          <cell r="AT6738" t="str">
            <v>SD Terminado Mantenimiento Periódico UAERMV Circuito Movilidad  -</v>
          </cell>
          <cell r="AU6738">
            <v>0</v>
          </cell>
          <cell r="AV6738" t="str">
            <v>sc</v>
          </cell>
        </row>
        <row r="6739">
          <cell r="AP6739">
            <v>180057</v>
          </cell>
          <cell r="AQ6739">
            <v>12000436</v>
          </cell>
          <cell r="AR6739">
            <v>12</v>
          </cell>
          <cell r="AS6739">
            <v>42101</v>
          </cell>
          <cell r="AT6739" t="str">
            <v>UMV-638-2013 Terminado Acciones de Movilidad UAERMV Circuito Movilidad  -</v>
          </cell>
          <cell r="AU6739">
            <v>0</v>
          </cell>
          <cell r="AV6739" t="str">
            <v>sc</v>
          </cell>
        </row>
        <row r="6740">
          <cell r="AP6740">
            <v>180058</v>
          </cell>
          <cell r="AQ6740">
            <v>12000431</v>
          </cell>
          <cell r="AR6740">
            <v>12</v>
          </cell>
          <cell r="AS6740">
            <v>41029</v>
          </cell>
          <cell r="AT6740" t="str">
            <v>UMV-189-2009 Terminado Mantenimiento Periódico UAERMV Circuito Movilidad  -</v>
          </cell>
          <cell r="AU6740">
            <v>0</v>
          </cell>
          <cell r="AV6740" t="str">
            <v>sc</v>
          </cell>
        </row>
        <row r="6741">
          <cell r="AP6741">
            <v>180059</v>
          </cell>
          <cell r="AQ6741">
            <v>12000428</v>
          </cell>
          <cell r="AR6741">
            <v>12</v>
          </cell>
          <cell r="AS6741">
            <v>41047</v>
          </cell>
          <cell r="AT6741" t="str">
            <v>UMV-189-2009 Terminado Mantenimiento Periódico UAERMV Circuito Movilidad  -</v>
          </cell>
          <cell r="AU6741">
            <v>0</v>
          </cell>
          <cell r="AV6741" t="str">
            <v>sc</v>
          </cell>
        </row>
        <row r="6742">
          <cell r="AP6742">
            <v>180060</v>
          </cell>
          <cell r="AQ6742">
            <v>12000423</v>
          </cell>
          <cell r="AR6742">
            <v>12</v>
          </cell>
          <cell r="AS6742">
            <v>41047</v>
          </cell>
          <cell r="AT6742" t="str">
            <v>UMV-189-2009 Terminado Mantenimiento Periódico UAERMV Circuito Movilidad  -</v>
          </cell>
          <cell r="AU6742">
            <v>0</v>
          </cell>
          <cell r="AV6742" t="str">
            <v>sc</v>
          </cell>
        </row>
        <row r="6743">
          <cell r="AP6743">
            <v>180061</v>
          </cell>
          <cell r="AQ6743">
            <v>12000415</v>
          </cell>
          <cell r="AR6743">
            <v>12</v>
          </cell>
          <cell r="AS6743">
            <v>41047</v>
          </cell>
          <cell r="AT6743" t="str">
            <v>UMV-189-2009 Terminado Mantenimiento Periódico UAERMV Circuito Movilidad  -</v>
          </cell>
          <cell r="AU6743">
            <v>0</v>
          </cell>
          <cell r="AV6743" t="str">
            <v>sc</v>
          </cell>
        </row>
        <row r="6744">
          <cell r="AP6744">
            <v>180062</v>
          </cell>
          <cell r="AQ6744">
            <v>12000409</v>
          </cell>
          <cell r="AR6744">
            <v>12</v>
          </cell>
          <cell r="AS6744">
            <v>41029</v>
          </cell>
          <cell r="AT6744" t="str">
            <v>UMV-189-2009 Terminado Mantenimiento Periódico UAERMV Circuito Movilidad  -</v>
          </cell>
          <cell r="AU6744">
            <v>0</v>
          </cell>
          <cell r="AV6744" t="str">
            <v>sc</v>
          </cell>
        </row>
        <row r="6745">
          <cell r="AP6745">
            <v>472533</v>
          </cell>
          <cell r="AQ6745">
            <v>12002932</v>
          </cell>
          <cell r="AR6745">
            <v>12</v>
          </cell>
          <cell r="AS6745">
            <v>42494</v>
          </cell>
          <cell r="AT6745" t="str">
            <v>092-2014 Reservado Estudios y diseños FDL BARRIOS UNIDOS Circuito Movilidad  -</v>
          </cell>
          <cell r="AU6745">
            <v>0</v>
          </cell>
          <cell r="AV6745" t="str">
            <v>sc</v>
          </cell>
        </row>
        <row r="6746">
          <cell r="AP6746">
            <v>473494</v>
          </cell>
          <cell r="AQ6746">
            <v>12002933</v>
          </cell>
          <cell r="AR6746">
            <v>12</v>
          </cell>
          <cell r="AS6746">
            <v>42494</v>
          </cell>
          <cell r="AT6746" t="str">
            <v>638-2013 Reservado Estudios y diseños FDL BARRIOS UNIDOS Circuito Movilidad  -</v>
          </cell>
          <cell r="AU6746">
            <v>0</v>
          </cell>
          <cell r="AV6746" t="str">
            <v>sc</v>
          </cell>
        </row>
        <row r="6747">
          <cell r="AP6747">
            <v>506638</v>
          </cell>
          <cell r="AQ6747">
            <v>12002821</v>
          </cell>
          <cell r="AR6747">
            <v>12</v>
          </cell>
          <cell r="AS6747">
            <v>42503</v>
          </cell>
          <cell r="AT6747" t="str">
            <v>IDU-1810-2013 Terminado Diagnostico IDU Arterial  -</v>
          </cell>
          <cell r="AU6747">
            <v>0</v>
          </cell>
          <cell r="AV6747" t="str">
            <v>sc</v>
          </cell>
        </row>
        <row r="6748">
          <cell r="AP6748">
            <v>506640</v>
          </cell>
          <cell r="AQ6748">
            <v>12002821</v>
          </cell>
          <cell r="AR6748">
            <v>12</v>
          </cell>
          <cell r="AS6748">
            <v>42503</v>
          </cell>
          <cell r="AT6748" t="str">
            <v>IDU-1810-2013 Terminado Diagnostico IDU Arterial  -</v>
          </cell>
          <cell r="AU6748">
            <v>0</v>
          </cell>
          <cell r="AV6748" t="str">
            <v>sc</v>
          </cell>
        </row>
        <row r="6749">
          <cell r="AP6749">
            <v>506658</v>
          </cell>
          <cell r="AQ6749">
            <v>12002948</v>
          </cell>
          <cell r="AR6749">
            <v>12</v>
          </cell>
          <cell r="AS6749">
            <v>42503</v>
          </cell>
          <cell r="AT6749" t="str">
            <v>IDU-1810-2013 Terminado Diagnostico IDU Arterial  -</v>
          </cell>
          <cell r="AU6749">
            <v>0</v>
          </cell>
          <cell r="AV6749" t="str">
            <v>sc</v>
          </cell>
        </row>
        <row r="6750">
          <cell r="AP6750">
            <v>506660</v>
          </cell>
          <cell r="AQ6750">
            <v>12002948</v>
          </cell>
          <cell r="AR6750">
            <v>12</v>
          </cell>
          <cell r="AS6750">
            <v>42503</v>
          </cell>
          <cell r="AT6750" t="str">
            <v>IDU-1810-2013 Terminado Diagnostico IDU Arterial  -</v>
          </cell>
          <cell r="AU6750">
            <v>0</v>
          </cell>
          <cell r="AV6750" t="str">
            <v>sc</v>
          </cell>
        </row>
        <row r="6751">
          <cell r="AP6751">
            <v>506663</v>
          </cell>
          <cell r="AQ6751">
            <v>12002862</v>
          </cell>
          <cell r="AR6751">
            <v>12</v>
          </cell>
          <cell r="AS6751">
            <v>42503</v>
          </cell>
          <cell r="AT6751" t="str">
            <v>IDU-1810-2013 Terminado Diagnostico IDU Arterial  -</v>
          </cell>
          <cell r="AU6751">
            <v>0</v>
          </cell>
          <cell r="AV6751" t="str">
            <v>sc</v>
          </cell>
        </row>
        <row r="6752">
          <cell r="AP6752">
            <v>506665</v>
          </cell>
          <cell r="AQ6752">
            <v>12002862</v>
          </cell>
          <cell r="AR6752">
            <v>12</v>
          </cell>
          <cell r="AS6752">
            <v>42503</v>
          </cell>
          <cell r="AT6752" t="str">
            <v>IDU-1810-2013 Terminado Diagnostico IDU Arterial  -</v>
          </cell>
          <cell r="AU6752">
            <v>0</v>
          </cell>
          <cell r="AV6752" t="str">
            <v>sc</v>
          </cell>
        </row>
        <row r="6753">
          <cell r="AP6753">
            <v>506668</v>
          </cell>
          <cell r="AQ6753">
            <v>12002861</v>
          </cell>
          <cell r="AR6753">
            <v>12</v>
          </cell>
          <cell r="AS6753">
            <v>42503</v>
          </cell>
          <cell r="AT6753" t="str">
            <v>IDU-1810-2013 Terminado Diagnostico IDU Arterial  -</v>
          </cell>
          <cell r="AU6753">
            <v>0</v>
          </cell>
          <cell r="AV6753" t="str">
            <v>sc</v>
          </cell>
        </row>
        <row r="6754">
          <cell r="AP6754">
            <v>506670</v>
          </cell>
          <cell r="AQ6754">
            <v>12002861</v>
          </cell>
          <cell r="AR6754">
            <v>12</v>
          </cell>
          <cell r="AS6754">
            <v>42503</v>
          </cell>
          <cell r="AT6754" t="str">
            <v>IDU-1810-2013 Terminado Diagnostico IDU Arterial  -</v>
          </cell>
          <cell r="AU6754">
            <v>0</v>
          </cell>
          <cell r="AV6754" t="str">
            <v>sc</v>
          </cell>
        </row>
        <row r="6755">
          <cell r="AP6755">
            <v>506673</v>
          </cell>
          <cell r="AQ6755">
            <v>12002848</v>
          </cell>
          <cell r="AR6755">
            <v>12</v>
          </cell>
          <cell r="AS6755">
            <v>42503</v>
          </cell>
          <cell r="AT6755" t="str">
            <v>IDU-1810-2013 Terminado Diagnostico IDU Arterial  -</v>
          </cell>
          <cell r="AU6755">
            <v>0</v>
          </cell>
          <cell r="AV6755" t="str">
            <v>sc</v>
          </cell>
        </row>
        <row r="6756">
          <cell r="AP6756">
            <v>506675</v>
          </cell>
          <cell r="AQ6756">
            <v>12002848</v>
          </cell>
          <cell r="AR6756">
            <v>12</v>
          </cell>
          <cell r="AS6756">
            <v>42503</v>
          </cell>
          <cell r="AT6756" t="str">
            <v>IDU-1810-2013 Terminado Diagnostico IDU Arterial  -</v>
          </cell>
          <cell r="AU6756">
            <v>0</v>
          </cell>
          <cell r="AV6756" t="str">
            <v>sc</v>
          </cell>
        </row>
        <row r="6757">
          <cell r="AP6757">
            <v>506683</v>
          </cell>
          <cell r="AQ6757">
            <v>12002822</v>
          </cell>
          <cell r="AR6757">
            <v>12</v>
          </cell>
          <cell r="AS6757">
            <v>42503</v>
          </cell>
          <cell r="AT6757" t="str">
            <v>IDU-1810-2013 Terminado Diagnostico IDU Arterial  -</v>
          </cell>
          <cell r="AU6757">
            <v>0</v>
          </cell>
          <cell r="AV6757" t="str">
            <v>sc</v>
          </cell>
        </row>
        <row r="6758">
          <cell r="AP6758">
            <v>506685</v>
          </cell>
          <cell r="AQ6758">
            <v>12002822</v>
          </cell>
          <cell r="AR6758">
            <v>12</v>
          </cell>
          <cell r="AS6758">
            <v>42503</v>
          </cell>
          <cell r="AT6758" t="str">
            <v>IDU-1810-2013 Terminado Diagnostico IDU Arterial  -</v>
          </cell>
          <cell r="AU6758">
            <v>0</v>
          </cell>
          <cell r="AV6758" t="str">
            <v>sc</v>
          </cell>
        </row>
        <row r="6759">
          <cell r="AP6759">
            <v>506688</v>
          </cell>
          <cell r="AQ6759">
            <v>12002820</v>
          </cell>
          <cell r="AR6759">
            <v>12</v>
          </cell>
          <cell r="AS6759">
            <v>42503</v>
          </cell>
          <cell r="AT6759" t="str">
            <v>IDU-1810-2013 Terminado Diagnostico IDU Arterial  -</v>
          </cell>
          <cell r="AU6759">
            <v>0</v>
          </cell>
          <cell r="AV6759" t="str">
            <v>sc</v>
          </cell>
        </row>
        <row r="6760">
          <cell r="AP6760">
            <v>506690</v>
          </cell>
          <cell r="AQ6760">
            <v>12002820</v>
          </cell>
          <cell r="AR6760">
            <v>12</v>
          </cell>
          <cell r="AS6760">
            <v>42503</v>
          </cell>
          <cell r="AT6760" t="str">
            <v>IDU-1810-2013 Terminado Diagnostico IDU Arterial  -</v>
          </cell>
          <cell r="AU6760">
            <v>0</v>
          </cell>
          <cell r="AV6760" t="str">
            <v>sc</v>
          </cell>
        </row>
        <row r="6761">
          <cell r="AP6761">
            <v>506708</v>
          </cell>
          <cell r="AQ6761">
            <v>12002823</v>
          </cell>
          <cell r="AR6761">
            <v>12</v>
          </cell>
          <cell r="AS6761">
            <v>42503</v>
          </cell>
          <cell r="AT6761" t="str">
            <v>IDU-1810-2013 Terminado Diagnostico IDU Arterial  -</v>
          </cell>
          <cell r="AU6761">
            <v>0</v>
          </cell>
          <cell r="AV6761" t="str">
            <v>sc</v>
          </cell>
        </row>
        <row r="6762">
          <cell r="AP6762">
            <v>506710</v>
          </cell>
          <cell r="AQ6762">
            <v>12002823</v>
          </cell>
          <cell r="AR6762">
            <v>12</v>
          </cell>
          <cell r="AS6762">
            <v>42503</v>
          </cell>
          <cell r="AT6762" t="str">
            <v>IDU-1810-2013 Terminado Diagnostico IDU Arterial  -</v>
          </cell>
          <cell r="AU6762">
            <v>0</v>
          </cell>
          <cell r="AV6762" t="str">
            <v>sc</v>
          </cell>
        </row>
        <row r="6763">
          <cell r="AP6763">
            <v>506718</v>
          </cell>
          <cell r="AQ6763">
            <v>12002819</v>
          </cell>
          <cell r="AR6763">
            <v>12</v>
          </cell>
          <cell r="AS6763">
            <v>42503</v>
          </cell>
          <cell r="AT6763" t="str">
            <v>IDU-1810-2013 Terminado Diagnostico IDU Arterial  -</v>
          </cell>
          <cell r="AU6763">
            <v>0</v>
          </cell>
          <cell r="AV6763" t="str">
            <v>sc</v>
          </cell>
        </row>
        <row r="6764">
          <cell r="AP6764">
            <v>506720</v>
          </cell>
          <cell r="AQ6764">
            <v>12002819</v>
          </cell>
          <cell r="AR6764">
            <v>12</v>
          </cell>
          <cell r="AS6764">
            <v>42503</v>
          </cell>
          <cell r="AT6764" t="str">
            <v>IDU-1810-2013 Terminado Diagnostico IDU Arterial  -</v>
          </cell>
          <cell r="AU6764">
            <v>0</v>
          </cell>
          <cell r="AV6764" t="str">
            <v>sc</v>
          </cell>
        </row>
        <row r="6765">
          <cell r="AP6765">
            <v>506728</v>
          </cell>
          <cell r="AQ6765">
            <v>12002815</v>
          </cell>
          <cell r="AR6765">
            <v>12</v>
          </cell>
          <cell r="AS6765">
            <v>42503</v>
          </cell>
          <cell r="AT6765" t="str">
            <v>IDU-1810-2013 Terminado Diagnostico IDU Arterial  -</v>
          </cell>
          <cell r="AU6765">
            <v>0</v>
          </cell>
          <cell r="AV6765" t="str">
            <v>sc</v>
          </cell>
        </row>
        <row r="6766">
          <cell r="AP6766">
            <v>506730</v>
          </cell>
          <cell r="AQ6766">
            <v>12002815</v>
          </cell>
          <cell r="AR6766">
            <v>12</v>
          </cell>
          <cell r="AS6766">
            <v>42503</v>
          </cell>
          <cell r="AT6766" t="str">
            <v>IDU-1810-2013 Terminado Diagnostico IDU Arterial  -</v>
          </cell>
          <cell r="AU6766">
            <v>0</v>
          </cell>
          <cell r="AV6766" t="str">
            <v>sc</v>
          </cell>
        </row>
        <row r="6767">
          <cell r="AP6767">
            <v>506733</v>
          </cell>
          <cell r="AQ6767">
            <v>12002816</v>
          </cell>
          <cell r="AR6767">
            <v>12</v>
          </cell>
          <cell r="AS6767">
            <v>42503</v>
          </cell>
          <cell r="AT6767" t="str">
            <v>IDU-1810-2013 Terminado Diagnostico IDU Arterial  -</v>
          </cell>
          <cell r="AU6767">
            <v>0</v>
          </cell>
          <cell r="AV6767" t="str">
            <v>sc</v>
          </cell>
        </row>
        <row r="6768">
          <cell r="AP6768">
            <v>506735</v>
          </cell>
          <cell r="AQ6768">
            <v>12002816</v>
          </cell>
          <cell r="AR6768">
            <v>12</v>
          </cell>
          <cell r="AS6768">
            <v>42503</v>
          </cell>
          <cell r="AT6768" t="str">
            <v>IDU-1810-2013 Terminado Diagnostico IDU Arterial  -</v>
          </cell>
          <cell r="AU6768">
            <v>0</v>
          </cell>
          <cell r="AV6768" t="str">
            <v>sc</v>
          </cell>
        </row>
        <row r="6769">
          <cell r="AP6769">
            <v>506738</v>
          </cell>
          <cell r="AQ6769">
            <v>12002817</v>
          </cell>
          <cell r="AR6769">
            <v>12</v>
          </cell>
          <cell r="AS6769">
            <v>42503</v>
          </cell>
          <cell r="AT6769" t="str">
            <v>IDU-1810-2013 Terminado Diagnostico IDU Arterial  -</v>
          </cell>
          <cell r="AU6769">
            <v>0</v>
          </cell>
          <cell r="AV6769" t="str">
            <v>sc</v>
          </cell>
        </row>
        <row r="6770">
          <cell r="AP6770">
            <v>506740</v>
          </cell>
          <cell r="AQ6770">
            <v>12002817</v>
          </cell>
          <cell r="AR6770">
            <v>12</v>
          </cell>
          <cell r="AS6770">
            <v>42503</v>
          </cell>
          <cell r="AT6770" t="str">
            <v>IDU-1810-2013 Terminado Diagnostico IDU Arterial  -</v>
          </cell>
          <cell r="AU6770">
            <v>0</v>
          </cell>
          <cell r="AV6770" t="str">
            <v>sc</v>
          </cell>
        </row>
        <row r="6771">
          <cell r="AP6771">
            <v>506743</v>
          </cell>
          <cell r="AQ6771">
            <v>12002818</v>
          </cell>
          <cell r="AR6771">
            <v>12</v>
          </cell>
          <cell r="AS6771">
            <v>42503</v>
          </cell>
          <cell r="AT6771" t="str">
            <v>IDU-1810-2013 Terminado Diagnostico IDU Arterial  -</v>
          </cell>
          <cell r="AU6771">
            <v>0</v>
          </cell>
          <cell r="AV6771" t="str">
            <v>sc</v>
          </cell>
        </row>
        <row r="6772">
          <cell r="AP6772">
            <v>506745</v>
          </cell>
          <cell r="AQ6772">
            <v>12002818</v>
          </cell>
          <cell r="AR6772">
            <v>12</v>
          </cell>
          <cell r="AS6772">
            <v>42503</v>
          </cell>
          <cell r="AT6772" t="str">
            <v>IDU-1810-2013 Terminado Diagnostico IDU Arterial  -</v>
          </cell>
          <cell r="AU6772">
            <v>0</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v>0</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v>0</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v>0</v>
          </cell>
          <cell r="AV6794" t="str">
            <v>sc</v>
          </cell>
        </row>
        <row r="6795">
          <cell r="AP6795">
            <v>506997</v>
          </cell>
          <cell r="AQ6795">
            <v>12002839</v>
          </cell>
          <cell r="AR6795">
            <v>12</v>
          </cell>
          <cell r="AS6795">
            <v>42503</v>
          </cell>
          <cell r="AT6795" t="str">
            <v>IDU-1810-2013 Terminado Diagnostico IDU Arterial  -</v>
          </cell>
          <cell r="AU6795">
            <v>0</v>
          </cell>
          <cell r="AV6795" t="str">
            <v>sc</v>
          </cell>
        </row>
        <row r="6796">
          <cell r="AP6796">
            <v>507000</v>
          </cell>
          <cell r="AQ6796">
            <v>12002840</v>
          </cell>
          <cell r="AR6796">
            <v>12</v>
          </cell>
          <cell r="AS6796">
            <v>42503</v>
          </cell>
          <cell r="AT6796" t="str">
            <v>IDU-1810-2013 Terminado Diagnostico IDU Arterial  -</v>
          </cell>
          <cell r="AU6796">
            <v>0</v>
          </cell>
          <cell r="AV6796" t="str">
            <v>sc</v>
          </cell>
        </row>
        <row r="6797">
          <cell r="AP6797">
            <v>507003</v>
          </cell>
          <cell r="AQ6797">
            <v>12002841</v>
          </cell>
          <cell r="AR6797">
            <v>12</v>
          </cell>
          <cell r="AS6797">
            <v>42503</v>
          </cell>
          <cell r="AT6797" t="str">
            <v>IDU-1810-2013 Terminado Diagnostico IDU Arterial  -</v>
          </cell>
          <cell r="AU6797">
            <v>0</v>
          </cell>
          <cell r="AV6797" t="str">
            <v>sc</v>
          </cell>
        </row>
        <row r="6798">
          <cell r="AP6798">
            <v>507006</v>
          </cell>
          <cell r="AQ6798">
            <v>12002842</v>
          </cell>
          <cell r="AR6798">
            <v>12</v>
          </cell>
          <cell r="AS6798">
            <v>42503</v>
          </cell>
          <cell r="AT6798" t="str">
            <v>IDU-1810-2013 Terminado Diagnostico IDU Arterial  -</v>
          </cell>
          <cell r="AU6798">
            <v>0</v>
          </cell>
          <cell r="AV6798" t="str">
            <v>sc</v>
          </cell>
        </row>
        <row r="6799">
          <cell r="AP6799">
            <v>507009</v>
          </cell>
          <cell r="AQ6799">
            <v>12002843</v>
          </cell>
          <cell r="AR6799">
            <v>12</v>
          </cell>
          <cell r="AS6799">
            <v>42503</v>
          </cell>
          <cell r="AT6799" t="str">
            <v>IDU-1810-2013 Terminado Diagnostico IDU Arterial  -</v>
          </cell>
          <cell r="AU6799">
            <v>0</v>
          </cell>
          <cell r="AV6799" t="str">
            <v>sc</v>
          </cell>
        </row>
        <row r="6800">
          <cell r="AP6800">
            <v>507012</v>
          </cell>
          <cell r="AQ6800">
            <v>12002844</v>
          </cell>
          <cell r="AR6800">
            <v>12</v>
          </cell>
          <cell r="AS6800">
            <v>42503</v>
          </cell>
          <cell r="AT6800" t="str">
            <v>IDU-1810-2013 Terminado Diagnostico IDU Arterial  -</v>
          </cell>
          <cell r="AU6800">
            <v>0</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v>0</v>
          </cell>
          <cell r="AV6806" t="str">
            <v>sc</v>
          </cell>
        </row>
        <row r="6807">
          <cell r="AP6807">
            <v>508825</v>
          </cell>
          <cell r="AQ6807">
            <v>12002517</v>
          </cell>
          <cell r="AR6807">
            <v>12</v>
          </cell>
          <cell r="AS6807">
            <v>42101</v>
          </cell>
          <cell r="AT6807" t="str">
            <v>UMV-638-2013 Terminado Acciones de Movilidad UAERMV Circuito Movilidad  -</v>
          </cell>
          <cell r="AU6807">
            <v>0</v>
          </cell>
          <cell r="AV6807" t="str">
            <v>sc</v>
          </cell>
        </row>
        <row r="6808">
          <cell r="AP6808">
            <v>508831</v>
          </cell>
          <cell r="AQ6808">
            <v>12002320</v>
          </cell>
          <cell r="AR6808">
            <v>12</v>
          </cell>
          <cell r="AS6808">
            <v>42033</v>
          </cell>
          <cell r="AT6808" t="str">
            <v>073-2013 Terminado Mantenimiento Periódico FDL BARRIOS UNIDOS Circuito Movilidad  -</v>
          </cell>
          <cell r="AU6808">
            <v>0</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v>0</v>
          </cell>
          <cell r="AV7025" t="str">
            <v>sc</v>
          </cell>
        </row>
        <row r="7026">
          <cell r="AP7026">
            <v>180228</v>
          </cell>
          <cell r="AQ7026">
            <v>13002221</v>
          </cell>
          <cell r="AR7026">
            <v>13</v>
          </cell>
          <cell r="AS7026">
            <v>40774</v>
          </cell>
          <cell r="AT7026" t="str">
            <v>SD Terminado Mantenimiento Periódico UAERMV Local  -</v>
          </cell>
          <cell r="AU7026">
            <v>0</v>
          </cell>
          <cell r="AV7026" t="str">
            <v>sc</v>
          </cell>
        </row>
        <row r="7027">
          <cell r="AP7027">
            <v>180279</v>
          </cell>
          <cell r="AQ7027">
            <v>13002294</v>
          </cell>
          <cell r="AR7027">
            <v>13</v>
          </cell>
          <cell r="AS7027">
            <v>42731</v>
          </cell>
          <cell r="AT7027" t="str">
            <v>SD Reservado Mantenimiento Rutinario IDU Local EJECUCION SITP 2016 -</v>
          </cell>
          <cell r="AU7027">
            <v>0</v>
          </cell>
          <cell r="AV7027" t="str">
            <v>SITP 2016</v>
          </cell>
        </row>
        <row r="7028">
          <cell r="AP7028">
            <v>180280</v>
          </cell>
          <cell r="AQ7028">
            <v>13002277</v>
          </cell>
          <cell r="AR7028">
            <v>13</v>
          </cell>
          <cell r="AS7028">
            <v>42731</v>
          </cell>
          <cell r="AT7028" t="str">
            <v>SD Reservado Mantenimiento Rutinario IDU Local EJECUCION SITP 2016 -</v>
          </cell>
          <cell r="AU7028">
            <v>0</v>
          </cell>
          <cell r="AV7028" t="str">
            <v>SITP 2016</v>
          </cell>
        </row>
        <row r="7029">
          <cell r="AP7029">
            <v>180281</v>
          </cell>
          <cell r="AQ7029">
            <v>13002401</v>
          </cell>
          <cell r="AR7029">
            <v>13</v>
          </cell>
          <cell r="AS7029">
            <v>42731</v>
          </cell>
          <cell r="AT7029" t="str">
            <v>SD Reservado Mantenimiento Periódico IDU Local EJECUCION SITP 2016 -</v>
          </cell>
          <cell r="AU7029">
            <v>0</v>
          </cell>
          <cell r="AV7029" t="str">
            <v>SITP 2016</v>
          </cell>
        </row>
        <row r="7030">
          <cell r="AP7030">
            <v>180315</v>
          </cell>
          <cell r="AQ7030">
            <v>13000488</v>
          </cell>
          <cell r="AR7030">
            <v>13</v>
          </cell>
          <cell r="AS7030">
            <v>42768</v>
          </cell>
          <cell r="AT7030" t="str">
            <v>SD Reservado Acciones de Movilidad UAERMV Local Salvando Vidas -</v>
          </cell>
          <cell r="AU7030">
            <v>0</v>
          </cell>
          <cell r="AV7030" t="str">
            <v>sc</v>
          </cell>
        </row>
        <row r="7031">
          <cell r="AP7031">
            <v>180316</v>
          </cell>
          <cell r="AQ7031">
            <v>13000414</v>
          </cell>
          <cell r="AR7031">
            <v>13</v>
          </cell>
          <cell r="AS7031">
            <v>42768</v>
          </cell>
          <cell r="AT7031" t="str">
            <v>SD Reservado Acciones de Movilidad UAERMV Local Salvando Vidas -</v>
          </cell>
          <cell r="AU7031">
            <v>0</v>
          </cell>
          <cell r="AV7031" t="str">
            <v>sc</v>
          </cell>
        </row>
        <row r="7032">
          <cell r="AP7032">
            <v>180317</v>
          </cell>
          <cell r="AQ7032">
            <v>13000344</v>
          </cell>
          <cell r="AR7032">
            <v>13</v>
          </cell>
          <cell r="AS7032">
            <v>42226</v>
          </cell>
          <cell r="AT7032" t="str">
            <v>UMV-638-2013 Terminado Acciones de Movilidad UAERMV Local  -</v>
          </cell>
          <cell r="AU7032">
            <v>0</v>
          </cell>
          <cell r="AV7032" t="str">
            <v>sc</v>
          </cell>
        </row>
        <row r="7033">
          <cell r="AP7033">
            <v>180344</v>
          </cell>
          <cell r="AQ7033">
            <v>13002122</v>
          </cell>
          <cell r="AR7033">
            <v>13</v>
          </cell>
          <cell r="AS7033">
            <v>42731</v>
          </cell>
          <cell r="AT7033" t="str">
            <v>SD Reservado Mantenimiento Periódico IDU Local EJECUCION SITP 2016 -</v>
          </cell>
          <cell r="AU7033">
            <v>0</v>
          </cell>
          <cell r="AV7033" t="str">
            <v>sc</v>
          </cell>
        </row>
        <row r="7034">
          <cell r="AP7034">
            <v>180359</v>
          </cell>
          <cell r="AQ7034">
            <v>13001332</v>
          </cell>
          <cell r="AR7034">
            <v>13</v>
          </cell>
          <cell r="AS7034">
            <v>42226</v>
          </cell>
          <cell r="AT7034" t="str">
            <v>UMV-638-2013 Terminado Acciones de Movilidad UAERMV Local  -</v>
          </cell>
          <cell r="AU7034">
            <v>0</v>
          </cell>
          <cell r="AV7034" t="str">
            <v>sc</v>
          </cell>
        </row>
        <row r="7035">
          <cell r="AP7035">
            <v>180379</v>
          </cell>
          <cell r="AQ7035">
            <v>13002078</v>
          </cell>
          <cell r="AR7035">
            <v>13</v>
          </cell>
          <cell r="AS7035">
            <v>42731</v>
          </cell>
          <cell r="AT7035" t="str">
            <v>SD Reservado Mantenimiento Rutinario IDU Local EJECUCION SITP 2016 -</v>
          </cell>
          <cell r="AU7035">
            <v>0</v>
          </cell>
          <cell r="AV7035" t="str">
            <v>sc</v>
          </cell>
        </row>
        <row r="7036">
          <cell r="AP7036">
            <v>180387</v>
          </cell>
          <cell r="AQ7036">
            <v>13001595</v>
          </cell>
          <cell r="AR7036">
            <v>13</v>
          </cell>
          <cell r="AS7036">
            <v>42313</v>
          </cell>
          <cell r="AT7036" t="str">
            <v>IDU-1663-2014 Terminado Mantenimiento Periódico IDU Local  -</v>
          </cell>
          <cell r="AU7036">
            <v>0</v>
          </cell>
          <cell r="AV7036" t="str">
            <v>sc</v>
          </cell>
        </row>
        <row r="7037">
          <cell r="AP7037">
            <v>180401</v>
          </cell>
          <cell r="AQ7037">
            <v>13002192</v>
          </cell>
          <cell r="AR7037">
            <v>13</v>
          </cell>
          <cell r="AS7037">
            <v>42226</v>
          </cell>
          <cell r="AT7037" t="str">
            <v>UMV-638-2013 Terminado Acciones de Movilidad UAERMV Arterial  -</v>
          </cell>
          <cell r="AU7037">
            <v>0</v>
          </cell>
          <cell r="AV7037" t="str">
            <v>sc</v>
          </cell>
        </row>
        <row r="7038">
          <cell r="AP7038">
            <v>180440</v>
          </cell>
          <cell r="AQ7038">
            <v>13002103</v>
          </cell>
          <cell r="AR7038">
            <v>13</v>
          </cell>
          <cell r="AS7038">
            <v>42226</v>
          </cell>
          <cell r="AT7038" t="str">
            <v>UMV-638-2013 Terminado Acciones de Movilidad UAERMV Arterial  -</v>
          </cell>
          <cell r="AU7038">
            <v>0</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v>0</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v>0</v>
          </cell>
          <cell r="AV7040" t="str">
            <v>sc</v>
          </cell>
        </row>
        <row r="7041">
          <cell r="AP7041">
            <v>180451</v>
          </cell>
          <cell r="AQ7041">
            <v>13001414</v>
          </cell>
          <cell r="AR7041">
            <v>13</v>
          </cell>
          <cell r="AS7041">
            <v>41942</v>
          </cell>
          <cell r="AT7041" t="str">
            <v>SD Terminado Mantenimiento Periódico UAERMV Local  -</v>
          </cell>
          <cell r="AU7041">
            <v>0</v>
          </cell>
          <cell r="AV7041" t="str">
            <v>sc</v>
          </cell>
        </row>
        <row r="7042">
          <cell r="AP7042">
            <v>180524</v>
          </cell>
          <cell r="AQ7042">
            <v>13002387</v>
          </cell>
          <cell r="AR7042">
            <v>13</v>
          </cell>
          <cell r="AS7042">
            <v>42226</v>
          </cell>
          <cell r="AT7042" t="str">
            <v>UMV-638-2013 Terminado Acciones de Movilidad UAERMV Local  -</v>
          </cell>
          <cell r="AU7042">
            <v>0</v>
          </cell>
          <cell r="AV7042" t="str">
            <v>sc</v>
          </cell>
        </row>
        <row r="7043">
          <cell r="AP7043">
            <v>180560</v>
          </cell>
          <cell r="AQ7043">
            <v>13001245</v>
          </cell>
          <cell r="AR7043">
            <v>13</v>
          </cell>
          <cell r="AS7043">
            <v>42768</v>
          </cell>
          <cell r="AT7043" t="str">
            <v>SD Reservado Acciones de Movilidad UAERMV Circuito Movilidad Salvando Vidas -</v>
          </cell>
          <cell r="AU7043">
            <v>0</v>
          </cell>
          <cell r="AV7043" t="str">
            <v>sc</v>
          </cell>
        </row>
        <row r="7044">
          <cell r="AP7044">
            <v>180567</v>
          </cell>
          <cell r="AQ7044">
            <v>13000982</v>
          </cell>
          <cell r="AR7044">
            <v>13</v>
          </cell>
          <cell r="AS7044">
            <v>42768</v>
          </cell>
          <cell r="AT7044" t="str">
            <v>SD Reservado Acciones de Movilidad UAERMV Local Salvando Vidas -</v>
          </cell>
          <cell r="AU7044">
            <v>0</v>
          </cell>
          <cell r="AV7044" t="str">
            <v>sc</v>
          </cell>
        </row>
        <row r="7045">
          <cell r="AP7045">
            <v>180568</v>
          </cell>
          <cell r="AQ7045">
            <v>13000940</v>
          </cell>
          <cell r="AR7045">
            <v>13</v>
          </cell>
          <cell r="AS7045">
            <v>42226</v>
          </cell>
          <cell r="AT7045" t="str">
            <v>UMV-638-2013 Terminado Acciones de Movilidad UAERMV Local  -</v>
          </cell>
          <cell r="AU7045">
            <v>0</v>
          </cell>
          <cell r="AV7045" t="str">
            <v>sc</v>
          </cell>
        </row>
        <row r="7046">
          <cell r="AP7046">
            <v>180590</v>
          </cell>
          <cell r="AQ7046">
            <v>13001270</v>
          </cell>
          <cell r="AR7046">
            <v>13</v>
          </cell>
          <cell r="AS7046">
            <v>42313</v>
          </cell>
          <cell r="AT7046" t="str">
            <v>IDU-2053-2015 Terminado Mantenimiento Periódico IDU Arterial  -</v>
          </cell>
          <cell r="AU7046">
            <v>0</v>
          </cell>
          <cell r="AV7046" t="str">
            <v>sc</v>
          </cell>
        </row>
        <row r="7047">
          <cell r="AP7047">
            <v>180591</v>
          </cell>
          <cell r="AQ7047">
            <v>13001240</v>
          </cell>
          <cell r="AR7047">
            <v>13</v>
          </cell>
          <cell r="AS7047">
            <v>42313</v>
          </cell>
          <cell r="AT7047" t="str">
            <v>IDU-2053-2015 Terminado Mantenimiento Periódico IDU Arterial  -</v>
          </cell>
          <cell r="AU7047">
            <v>0</v>
          </cell>
          <cell r="AV7047" t="str">
            <v>sc</v>
          </cell>
        </row>
        <row r="7048">
          <cell r="AP7048">
            <v>180592</v>
          </cell>
          <cell r="AQ7048">
            <v>13001224</v>
          </cell>
          <cell r="AR7048">
            <v>13</v>
          </cell>
          <cell r="AS7048">
            <v>42313</v>
          </cell>
          <cell r="AT7048" t="str">
            <v>IDU-2053-2015 Terminado Mantenimiento Periódico IDU Arterial  -</v>
          </cell>
          <cell r="AU7048">
            <v>0</v>
          </cell>
          <cell r="AV7048" t="str">
            <v>sc</v>
          </cell>
        </row>
        <row r="7049">
          <cell r="AP7049">
            <v>180593</v>
          </cell>
          <cell r="AQ7049">
            <v>13001183</v>
          </cell>
          <cell r="AR7049">
            <v>13</v>
          </cell>
          <cell r="AS7049">
            <v>42313</v>
          </cell>
          <cell r="AT7049" t="str">
            <v>IDU-2053-2015 Terminado Mantenimiento Periódico IDU Arterial  -</v>
          </cell>
          <cell r="AU7049">
            <v>0</v>
          </cell>
          <cell r="AV7049" t="str">
            <v>sc</v>
          </cell>
        </row>
        <row r="7050">
          <cell r="AP7050">
            <v>180594</v>
          </cell>
          <cell r="AQ7050">
            <v>13001138</v>
          </cell>
          <cell r="AR7050">
            <v>13</v>
          </cell>
          <cell r="AS7050">
            <v>42313</v>
          </cell>
          <cell r="AT7050" t="str">
            <v>IDU-2053-2015 Terminado Mantenimiento Periódico IDU Arterial  -</v>
          </cell>
          <cell r="AU7050">
            <v>0</v>
          </cell>
          <cell r="AV7050" t="str">
            <v>sc</v>
          </cell>
        </row>
        <row r="7051">
          <cell r="AP7051">
            <v>180595</v>
          </cell>
          <cell r="AQ7051">
            <v>13001078</v>
          </cell>
          <cell r="AR7051">
            <v>13</v>
          </cell>
          <cell r="AS7051">
            <v>42313</v>
          </cell>
          <cell r="AT7051" t="str">
            <v>IDU-2053-2015 Terminado Mantenimiento Periódico IDU Arterial  -</v>
          </cell>
          <cell r="AU7051">
            <v>0</v>
          </cell>
          <cell r="AV7051" t="str">
            <v>sc</v>
          </cell>
        </row>
        <row r="7052">
          <cell r="AP7052">
            <v>180596</v>
          </cell>
          <cell r="AQ7052">
            <v>13001004</v>
          </cell>
          <cell r="AR7052">
            <v>13</v>
          </cell>
          <cell r="AS7052">
            <v>42313</v>
          </cell>
          <cell r="AT7052" t="str">
            <v>IDU-2053-2015 Terminado Mantenimiento Periódico IDU Arterial  -</v>
          </cell>
          <cell r="AU7052">
            <v>0</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v>0</v>
          </cell>
          <cell r="AV7055" t="str">
            <v>sc</v>
          </cell>
        </row>
        <row r="7056">
          <cell r="AP7056">
            <v>180608</v>
          </cell>
          <cell r="AQ7056">
            <v>13000654</v>
          </cell>
          <cell r="AR7056">
            <v>13</v>
          </cell>
          <cell r="AS7056">
            <v>42226</v>
          </cell>
          <cell r="AT7056" t="str">
            <v>UMV-638-2013 Terminado Acciones de Movilidad UAERMV Circuito Movilidad  -</v>
          </cell>
          <cell r="AU7056">
            <v>0</v>
          </cell>
          <cell r="AV7056" t="str">
            <v>sc</v>
          </cell>
        </row>
        <row r="7057">
          <cell r="AP7057">
            <v>180609</v>
          </cell>
          <cell r="AQ7057">
            <v>13000588</v>
          </cell>
          <cell r="AR7057">
            <v>13</v>
          </cell>
          <cell r="AS7057">
            <v>42226</v>
          </cell>
          <cell r="AT7057" t="str">
            <v>UMV-638-2013 Terminado Acciones de Movilidad UAERMV Circuito Movilidad  -</v>
          </cell>
          <cell r="AU7057">
            <v>0</v>
          </cell>
          <cell r="AV7057" t="str">
            <v>sc</v>
          </cell>
        </row>
        <row r="7058">
          <cell r="AP7058">
            <v>180610</v>
          </cell>
          <cell r="AQ7058">
            <v>13000588</v>
          </cell>
          <cell r="AR7058">
            <v>13</v>
          </cell>
          <cell r="AS7058">
            <v>42226</v>
          </cell>
          <cell r="AT7058" t="str">
            <v>UMV-638-2013 Terminado Acciones de Movilidad UAERMV Circuito Movilidad  -</v>
          </cell>
          <cell r="AU7058">
            <v>0</v>
          </cell>
          <cell r="AV7058" t="str">
            <v>sc</v>
          </cell>
        </row>
        <row r="7059">
          <cell r="AP7059">
            <v>180611</v>
          </cell>
          <cell r="AQ7059">
            <v>13000529</v>
          </cell>
          <cell r="AR7059">
            <v>13</v>
          </cell>
          <cell r="AS7059">
            <v>42768</v>
          </cell>
          <cell r="AT7059" t="str">
            <v>SD Reservado Acciones de Movilidad UAERMV Circuito Movilidad Salvando Vidas -</v>
          </cell>
          <cell r="AU7059">
            <v>0</v>
          </cell>
          <cell r="AV7059" t="str">
            <v>sc</v>
          </cell>
        </row>
        <row r="7060">
          <cell r="AP7060">
            <v>180617</v>
          </cell>
          <cell r="AQ7060">
            <v>13000513</v>
          </cell>
          <cell r="AR7060">
            <v>13</v>
          </cell>
          <cell r="AS7060">
            <v>42768</v>
          </cell>
          <cell r="AT7060" t="str">
            <v>SD Reservado Acciones de Movilidad UAERMV Local Salvando Vidas -</v>
          </cell>
          <cell r="AU7060">
            <v>0</v>
          </cell>
          <cell r="AV7060" t="str">
            <v>sc</v>
          </cell>
        </row>
        <row r="7061">
          <cell r="AP7061">
            <v>180693</v>
          </cell>
          <cell r="AQ7061">
            <v>13000340</v>
          </cell>
          <cell r="AR7061">
            <v>13</v>
          </cell>
          <cell r="AS7061">
            <v>42226</v>
          </cell>
          <cell r="AT7061" t="str">
            <v>UMV-638-2013 Terminado Acciones de Movilidad UAERMV Local  -</v>
          </cell>
          <cell r="AU7061">
            <v>0</v>
          </cell>
          <cell r="AV7061" t="str">
            <v>sc</v>
          </cell>
        </row>
        <row r="7062">
          <cell r="AP7062">
            <v>180695</v>
          </cell>
          <cell r="AQ7062">
            <v>13000268</v>
          </cell>
          <cell r="AR7062">
            <v>13</v>
          </cell>
          <cell r="AS7062">
            <v>42226</v>
          </cell>
          <cell r="AT7062" t="str">
            <v>UMV-638-2013 Terminado Acciones de Movilidad UAERMV Local  -</v>
          </cell>
          <cell r="AU7062">
            <v>0</v>
          </cell>
          <cell r="AV7062" t="str">
            <v>sc</v>
          </cell>
        </row>
        <row r="7063">
          <cell r="AP7063">
            <v>180714</v>
          </cell>
          <cell r="AQ7063">
            <v>13001002</v>
          </cell>
          <cell r="AR7063">
            <v>13</v>
          </cell>
          <cell r="AS7063">
            <v>42226</v>
          </cell>
          <cell r="AT7063" t="str">
            <v>UMV-638-2013 Terminado Acciones de Movilidad UAERMV Local  -</v>
          </cell>
          <cell r="AU7063">
            <v>0</v>
          </cell>
          <cell r="AV7063" t="str">
            <v>sc</v>
          </cell>
        </row>
        <row r="7064">
          <cell r="AP7064">
            <v>180717</v>
          </cell>
          <cell r="AQ7064">
            <v>13000927</v>
          </cell>
          <cell r="AR7064">
            <v>13</v>
          </cell>
          <cell r="AS7064">
            <v>42768</v>
          </cell>
          <cell r="AT7064" t="str">
            <v>SD Reservado Acciones de Movilidad UAERMV Local Salvando Vidas -</v>
          </cell>
          <cell r="AU7064">
            <v>0</v>
          </cell>
          <cell r="AV7064" t="str">
            <v>sc</v>
          </cell>
        </row>
        <row r="7065">
          <cell r="AP7065">
            <v>180718</v>
          </cell>
          <cell r="AQ7065">
            <v>13002410</v>
          </cell>
          <cell r="AR7065">
            <v>13</v>
          </cell>
          <cell r="AS7065">
            <v>42768</v>
          </cell>
          <cell r="AT7065" t="str">
            <v>SD Reservado Acciones de Movilidad UAERMV Local Salvando Vidas -</v>
          </cell>
          <cell r="AU7065">
            <v>0</v>
          </cell>
          <cell r="AV7065" t="str">
            <v>sc</v>
          </cell>
        </row>
        <row r="7066">
          <cell r="AP7066">
            <v>180719</v>
          </cell>
          <cell r="AQ7066">
            <v>13002410</v>
          </cell>
          <cell r="AR7066">
            <v>13</v>
          </cell>
          <cell r="AS7066">
            <v>40774</v>
          </cell>
          <cell r="AT7066" t="str">
            <v>CONV-016-2011 Terminado Mantenimiento Periódico UAERMV Local  -</v>
          </cell>
          <cell r="AU7066">
            <v>0</v>
          </cell>
          <cell r="AV7066" t="str">
            <v>sc</v>
          </cell>
        </row>
        <row r="7067">
          <cell r="AP7067">
            <v>180730</v>
          </cell>
          <cell r="AQ7067">
            <v>13000667</v>
          </cell>
          <cell r="AR7067">
            <v>13</v>
          </cell>
          <cell r="AS7067">
            <v>42768</v>
          </cell>
          <cell r="AT7067" t="str">
            <v>SD Reservado Acciones de Movilidad UAERMV Circuito Movilidad Salvando Vidas -</v>
          </cell>
          <cell r="AU7067">
            <v>0</v>
          </cell>
          <cell r="AV7067" t="str">
            <v>sc</v>
          </cell>
        </row>
        <row r="7068">
          <cell r="AP7068">
            <v>180731</v>
          </cell>
          <cell r="AQ7068">
            <v>13000667</v>
          </cell>
          <cell r="AR7068">
            <v>13</v>
          </cell>
          <cell r="AS7068">
            <v>42768</v>
          </cell>
          <cell r="AT7068" t="str">
            <v>SD Reservado Acciones de Movilidad UAERMV Circuito Movilidad Salvando Vidas -</v>
          </cell>
          <cell r="AU7068">
            <v>0</v>
          </cell>
          <cell r="AV7068" t="str">
            <v>sc</v>
          </cell>
        </row>
        <row r="7069">
          <cell r="AP7069">
            <v>180736</v>
          </cell>
          <cell r="AQ7069">
            <v>13002199</v>
          </cell>
          <cell r="AR7069">
            <v>13</v>
          </cell>
          <cell r="AS7069">
            <v>42342</v>
          </cell>
          <cell r="AT7069" t="str">
            <v>IDU-759-2013 Contratado Construcción IDU Circuito Movilidad  -</v>
          </cell>
          <cell r="AU7069">
            <v>0</v>
          </cell>
          <cell r="AV7069" t="str">
            <v>sc</v>
          </cell>
        </row>
        <row r="7070">
          <cell r="AP7070">
            <v>180754</v>
          </cell>
          <cell r="AQ7070">
            <v>13002312</v>
          </cell>
          <cell r="AR7070">
            <v>13</v>
          </cell>
          <cell r="AS7070">
            <v>42226</v>
          </cell>
          <cell r="AT7070" t="str">
            <v>UMV-638-2013 Terminado Acciones de Movilidad UAERMV Circuito Movilidad  -</v>
          </cell>
          <cell r="AU7070">
            <v>0</v>
          </cell>
          <cell r="AV7070" t="str">
            <v>VIABLE</v>
          </cell>
        </row>
        <row r="7071">
          <cell r="AP7071">
            <v>180755</v>
          </cell>
          <cell r="AQ7071">
            <v>13002312</v>
          </cell>
          <cell r="AR7071">
            <v>13</v>
          </cell>
          <cell r="AS7071">
            <v>42226</v>
          </cell>
          <cell r="AT7071" t="str">
            <v>UMV-638-2013 Terminado Acciones de Movilidad UAERMV Circuito Movilidad  -</v>
          </cell>
          <cell r="AU7071">
            <v>0</v>
          </cell>
          <cell r="AV7071" t="str">
            <v>VIABLE</v>
          </cell>
        </row>
        <row r="7072">
          <cell r="AP7072">
            <v>180766</v>
          </cell>
          <cell r="AQ7072">
            <v>13002384</v>
          </cell>
          <cell r="AR7072">
            <v>13</v>
          </cell>
          <cell r="AS7072">
            <v>42226</v>
          </cell>
          <cell r="AT7072" t="str">
            <v>UMV-638-2013 Terminado Acciones de Movilidad UAERMV Circuito Movilidad  -</v>
          </cell>
          <cell r="AU7072">
            <v>0</v>
          </cell>
          <cell r="AV7072" t="str">
            <v>sc</v>
          </cell>
        </row>
        <row r="7073">
          <cell r="AP7073">
            <v>180767</v>
          </cell>
          <cell r="AQ7073">
            <v>13002384</v>
          </cell>
          <cell r="AR7073">
            <v>13</v>
          </cell>
          <cell r="AS7073">
            <v>42226</v>
          </cell>
          <cell r="AT7073" t="str">
            <v>UMV-638-2013 Terminado Acciones de Movilidad UAERMV Circuito Movilidad  -</v>
          </cell>
          <cell r="AU7073">
            <v>0</v>
          </cell>
          <cell r="AV7073" t="str">
            <v>sc</v>
          </cell>
        </row>
        <row r="7074">
          <cell r="AP7074">
            <v>180768</v>
          </cell>
          <cell r="AQ7074">
            <v>13002378</v>
          </cell>
          <cell r="AR7074">
            <v>13</v>
          </cell>
          <cell r="AS7074">
            <v>42768</v>
          </cell>
          <cell r="AT7074" t="str">
            <v>SD Reservado Acciones de Movilidad UAERMV Circuito Movilidad Salvando Vidas -</v>
          </cell>
          <cell r="AU7074">
            <v>0</v>
          </cell>
          <cell r="AV7074" t="str">
            <v>sc</v>
          </cell>
        </row>
        <row r="7075">
          <cell r="AP7075">
            <v>180769</v>
          </cell>
          <cell r="AQ7075">
            <v>13002378</v>
          </cell>
          <cell r="AR7075">
            <v>13</v>
          </cell>
          <cell r="AS7075">
            <v>42226</v>
          </cell>
          <cell r="AT7075" t="str">
            <v>UMV-638-2013 Terminado Acciones de Movilidad UAERMV Circuito Movilidad  -</v>
          </cell>
          <cell r="AU7075">
            <v>0</v>
          </cell>
          <cell r="AV7075" t="str">
            <v>sc</v>
          </cell>
        </row>
        <row r="7076">
          <cell r="AP7076">
            <v>180770</v>
          </cell>
          <cell r="AQ7076">
            <v>13002179</v>
          </cell>
          <cell r="AR7076">
            <v>13</v>
          </cell>
          <cell r="AS7076">
            <v>42226</v>
          </cell>
          <cell r="AT7076" t="str">
            <v>UMV-638-2013 Terminado Acciones de Movilidad UAERMV Circuito Movilidad  -</v>
          </cell>
          <cell r="AU7076">
            <v>0</v>
          </cell>
          <cell r="AV7076" t="str">
            <v>sc</v>
          </cell>
        </row>
        <row r="7077">
          <cell r="AP7077">
            <v>180771</v>
          </cell>
          <cell r="AQ7077">
            <v>13002179</v>
          </cell>
          <cell r="AR7077">
            <v>13</v>
          </cell>
          <cell r="AS7077">
            <v>42226</v>
          </cell>
          <cell r="AT7077" t="str">
            <v>UMV-638-2013 Terminado Acciones de Movilidad UAERMV Circuito Movilidad  -</v>
          </cell>
          <cell r="AU7077">
            <v>0</v>
          </cell>
          <cell r="AV7077" t="str">
            <v>sc</v>
          </cell>
        </row>
        <row r="7078">
          <cell r="AP7078">
            <v>180774</v>
          </cell>
          <cell r="AQ7078">
            <v>13002124</v>
          </cell>
          <cell r="AR7078">
            <v>13</v>
          </cell>
          <cell r="AS7078">
            <v>42226</v>
          </cell>
          <cell r="AT7078" t="str">
            <v>UMV-638-2013 Terminado Acciones de Movilidad UAERMV Circuito Movilidad  -</v>
          </cell>
          <cell r="AU7078">
            <v>0</v>
          </cell>
          <cell r="AV7078" t="str">
            <v>sc</v>
          </cell>
        </row>
        <row r="7079">
          <cell r="AP7079">
            <v>180775</v>
          </cell>
          <cell r="AQ7079">
            <v>13002124</v>
          </cell>
          <cell r="AR7079">
            <v>13</v>
          </cell>
          <cell r="AS7079">
            <v>42226</v>
          </cell>
          <cell r="AT7079" t="str">
            <v>UMV-638-2013 Terminado Acciones de Movilidad UAERMV Circuito Movilidad  -</v>
          </cell>
          <cell r="AU7079">
            <v>0</v>
          </cell>
          <cell r="AV7079" t="str">
            <v>sc</v>
          </cell>
        </row>
        <row r="7080">
          <cell r="AP7080">
            <v>180776</v>
          </cell>
          <cell r="AQ7080">
            <v>13002075</v>
          </cell>
          <cell r="AR7080">
            <v>13</v>
          </cell>
          <cell r="AS7080">
            <v>42768</v>
          </cell>
          <cell r="AT7080" t="str">
            <v>SD Reservado Acciones de Movilidad UAERMV Circuito Movilidad Salvando Vidas -</v>
          </cell>
          <cell r="AU7080">
            <v>0</v>
          </cell>
          <cell r="AV7080" t="str">
            <v>sc</v>
          </cell>
        </row>
        <row r="7081">
          <cell r="AP7081">
            <v>180777</v>
          </cell>
          <cell r="AQ7081">
            <v>13002075</v>
          </cell>
          <cell r="AR7081">
            <v>13</v>
          </cell>
          <cell r="AS7081">
            <v>42226</v>
          </cell>
          <cell r="AT7081" t="str">
            <v>UMV-638-2013 Terminado Acciones de Movilidad UAERMV Circuito Movilidad  -</v>
          </cell>
          <cell r="AU7081">
            <v>0</v>
          </cell>
          <cell r="AV7081" t="str">
            <v>sc</v>
          </cell>
        </row>
        <row r="7082">
          <cell r="AP7082">
            <v>180778</v>
          </cell>
          <cell r="AQ7082">
            <v>13002018</v>
          </cell>
          <cell r="AR7082">
            <v>13</v>
          </cell>
          <cell r="AS7082">
            <v>42226</v>
          </cell>
          <cell r="AT7082" t="str">
            <v>UMV-638-2013 Terminado Acciones de Movilidad UAERMV Circuito Movilidad  -</v>
          </cell>
          <cell r="AU7082">
            <v>0</v>
          </cell>
          <cell r="AV7082" t="str">
            <v>sc</v>
          </cell>
        </row>
        <row r="7083">
          <cell r="AP7083">
            <v>180779</v>
          </cell>
          <cell r="AQ7083">
            <v>13002018</v>
          </cell>
          <cell r="AR7083">
            <v>13</v>
          </cell>
          <cell r="AS7083">
            <v>42226</v>
          </cell>
          <cell r="AT7083" t="str">
            <v>UMV-638-2013 Terminado Acciones de Movilidad UAERMV Circuito Movilidad  -</v>
          </cell>
          <cell r="AU7083">
            <v>0</v>
          </cell>
          <cell r="AV7083" t="str">
            <v>sc</v>
          </cell>
        </row>
        <row r="7084">
          <cell r="AP7084">
            <v>180780</v>
          </cell>
          <cell r="AQ7084">
            <v>13002412</v>
          </cell>
          <cell r="AR7084">
            <v>13</v>
          </cell>
          <cell r="AS7084">
            <v>42768</v>
          </cell>
          <cell r="AT7084" t="str">
            <v>SD Reservado Acciones de Movilidad UAERMV Circuito Movilidad Salvando Vidas -</v>
          </cell>
          <cell r="AU7084">
            <v>0</v>
          </cell>
          <cell r="AV7084" t="str">
            <v>sc</v>
          </cell>
        </row>
        <row r="7085">
          <cell r="AP7085">
            <v>180781</v>
          </cell>
          <cell r="AQ7085">
            <v>13002412</v>
          </cell>
          <cell r="AR7085">
            <v>13</v>
          </cell>
          <cell r="AS7085">
            <v>42226</v>
          </cell>
          <cell r="AT7085" t="str">
            <v>UMV-638-2013 Terminado Acciones de Movilidad UAERMV Circuito Movilidad  -</v>
          </cell>
          <cell r="AU7085">
            <v>0</v>
          </cell>
          <cell r="AV7085" t="str">
            <v>sc</v>
          </cell>
        </row>
        <row r="7086">
          <cell r="AP7086">
            <v>180845</v>
          </cell>
          <cell r="AQ7086">
            <v>13002255</v>
          </cell>
          <cell r="AR7086">
            <v>13</v>
          </cell>
          <cell r="AS7086">
            <v>42704</v>
          </cell>
          <cell r="AT7086" t="str">
            <v>SD Reservado Conservacion UAERMV Circuito Movilidad SD -</v>
          </cell>
          <cell r="AU7086">
            <v>0</v>
          </cell>
          <cell r="AV7086" t="str">
            <v>RESERVADO UMV</v>
          </cell>
        </row>
        <row r="7087">
          <cell r="AP7087">
            <v>180869</v>
          </cell>
          <cell r="AQ7087">
            <v>13002380</v>
          </cell>
          <cell r="AR7087">
            <v>13</v>
          </cell>
          <cell r="AS7087">
            <v>41519</v>
          </cell>
          <cell r="AT7087" t="str">
            <v>SD Terminado Mantenimiento Periódico UAERMV Arterial  -</v>
          </cell>
          <cell r="AU7087">
            <v>0</v>
          </cell>
          <cell r="AV7087" t="str">
            <v>sc</v>
          </cell>
        </row>
        <row r="7088">
          <cell r="AP7088">
            <v>180870</v>
          </cell>
          <cell r="AQ7088">
            <v>13002380</v>
          </cell>
          <cell r="AR7088">
            <v>13</v>
          </cell>
          <cell r="AS7088">
            <v>41519</v>
          </cell>
          <cell r="AT7088" t="str">
            <v>SD Terminado Mantenimiento Periódico UAERMV Arterial  -</v>
          </cell>
          <cell r="AU7088">
            <v>0</v>
          </cell>
          <cell r="AV7088" t="str">
            <v>sc</v>
          </cell>
        </row>
        <row r="7089">
          <cell r="AP7089">
            <v>180871</v>
          </cell>
          <cell r="AQ7089">
            <v>13002379</v>
          </cell>
          <cell r="AR7089">
            <v>13</v>
          </cell>
          <cell r="AS7089">
            <v>41149</v>
          </cell>
          <cell r="AT7089" t="str">
            <v>SD Terminado Mantenimiento Periódico UAERMV Arterial  -</v>
          </cell>
          <cell r="AU7089">
            <v>0</v>
          </cell>
          <cell r="AV7089" t="str">
            <v>sc</v>
          </cell>
        </row>
        <row r="7090">
          <cell r="AP7090">
            <v>180872</v>
          </cell>
          <cell r="AQ7090">
            <v>13002379</v>
          </cell>
          <cell r="AR7090">
            <v>13</v>
          </cell>
          <cell r="AS7090">
            <v>41149</v>
          </cell>
          <cell r="AT7090" t="str">
            <v>SD Terminado Mantenimiento Periódico UAERMV Arterial  -</v>
          </cell>
          <cell r="AU7090">
            <v>0</v>
          </cell>
          <cell r="AV7090" t="str">
            <v>sc</v>
          </cell>
        </row>
        <row r="7091">
          <cell r="AP7091">
            <v>180873</v>
          </cell>
          <cell r="AQ7091">
            <v>13002207</v>
          </cell>
          <cell r="AR7091">
            <v>13</v>
          </cell>
          <cell r="AS7091">
            <v>42342</v>
          </cell>
          <cell r="AT7091" t="str">
            <v>IDU-137-2007 Terminado Construcción IDU Arterial  -</v>
          </cell>
          <cell r="AU7091">
            <v>0</v>
          </cell>
          <cell r="AV7091" t="str">
            <v>sc</v>
          </cell>
        </row>
        <row r="7092">
          <cell r="AP7092">
            <v>180904</v>
          </cell>
          <cell r="AQ7092">
            <v>13002123</v>
          </cell>
          <cell r="AR7092">
            <v>13</v>
          </cell>
          <cell r="AS7092">
            <v>42731</v>
          </cell>
          <cell r="AT7092" t="str">
            <v>SD Reservado Mantenimiento Rutinario IDU Circuito Movilidad EJECUCION SITP 2016 -</v>
          </cell>
          <cell r="AU7092">
            <v>0</v>
          </cell>
          <cell r="AV7092" t="str">
            <v>sc</v>
          </cell>
        </row>
        <row r="7093">
          <cell r="AP7093">
            <v>180930</v>
          </cell>
          <cell r="AQ7093">
            <v>13002043</v>
          </cell>
          <cell r="AR7093">
            <v>13</v>
          </cell>
          <cell r="AS7093">
            <v>42731</v>
          </cell>
          <cell r="AT7093" t="str">
            <v>SD Reservado Mantenimiento Periódico IDU Local EJECUCION SITP 2016 -</v>
          </cell>
          <cell r="AU7093">
            <v>0</v>
          </cell>
          <cell r="AV7093" t="str">
            <v>sc</v>
          </cell>
        </row>
        <row r="7094">
          <cell r="AP7094">
            <v>180931</v>
          </cell>
          <cell r="AQ7094">
            <v>13002042</v>
          </cell>
          <cell r="AR7094">
            <v>13</v>
          </cell>
          <cell r="AS7094">
            <v>42731</v>
          </cell>
          <cell r="AT7094" t="str">
            <v>SD Reservado Mantenimiento Rutinario IDU Local EJECUCION SITP 2016 -</v>
          </cell>
          <cell r="AU7094">
            <v>0</v>
          </cell>
          <cell r="AV7094" t="str">
            <v>sc</v>
          </cell>
        </row>
        <row r="7095">
          <cell r="AP7095">
            <v>180932</v>
          </cell>
          <cell r="AQ7095">
            <v>13002036</v>
          </cell>
          <cell r="AR7095">
            <v>13</v>
          </cell>
          <cell r="AS7095">
            <v>42731</v>
          </cell>
          <cell r="AT7095" t="str">
            <v>SD Reservado Mantenimiento Rutinario IDU Local EJECUCION SITP 2016 -</v>
          </cell>
          <cell r="AU7095">
            <v>0</v>
          </cell>
          <cell r="AV7095" t="str">
            <v>sc</v>
          </cell>
        </row>
        <row r="7096">
          <cell r="AP7096">
            <v>180933</v>
          </cell>
          <cell r="AQ7096">
            <v>13002033</v>
          </cell>
          <cell r="AR7096">
            <v>13</v>
          </cell>
          <cell r="AS7096">
            <v>42731</v>
          </cell>
          <cell r="AT7096" t="str">
            <v>SD Reservado Mantenimiento Periódico IDU Local EJECUCION SITP 2016 -</v>
          </cell>
          <cell r="AU7096">
            <v>0</v>
          </cell>
          <cell r="AV7096" t="str">
            <v>sc</v>
          </cell>
        </row>
        <row r="7097">
          <cell r="AP7097">
            <v>181060</v>
          </cell>
          <cell r="AQ7097">
            <v>13001528</v>
          </cell>
          <cell r="AR7097">
            <v>13</v>
          </cell>
          <cell r="AS7097">
            <v>42313</v>
          </cell>
          <cell r="AT7097" t="str">
            <v>CONV-009-2011 Terminado Mantenimiento Periódico IDU Circuito Movilidad  -</v>
          </cell>
          <cell r="AU7097">
            <v>0</v>
          </cell>
          <cell r="AV7097" t="str">
            <v>VIABLE</v>
          </cell>
        </row>
        <row r="7098">
          <cell r="AP7098">
            <v>181061</v>
          </cell>
          <cell r="AQ7098">
            <v>13001528</v>
          </cell>
          <cell r="AR7098">
            <v>13</v>
          </cell>
          <cell r="AS7098">
            <v>41411</v>
          </cell>
          <cell r="AT7098" t="str">
            <v>CONV-IDU-009-2011 Terminado Mantenimiento Periódico UAERMV Circuito Movilidad  -</v>
          </cell>
          <cell r="AU7098">
            <v>0</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v>0</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v>0</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v>0</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v>0</v>
          </cell>
          <cell r="AV7102" t="str">
            <v>VIABLE</v>
          </cell>
        </row>
        <row r="7103">
          <cell r="AP7103">
            <v>181068</v>
          </cell>
          <cell r="AQ7103">
            <v>13001400</v>
          </cell>
          <cell r="AR7103">
            <v>13</v>
          </cell>
          <cell r="AS7103">
            <v>42313</v>
          </cell>
          <cell r="AT7103" t="str">
            <v>CONV-009-2011 Terminado Mantenimiento Periódico IDU Circuito Movilidad  -</v>
          </cell>
          <cell r="AU7103">
            <v>0</v>
          </cell>
          <cell r="AV7103" t="str">
            <v>VIABLE</v>
          </cell>
        </row>
        <row r="7104">
          <cell r="AP7104">
            <v>181069</v>
          </cell>
          <cell r="AQ7104">
            <v>13001400</v>
          </cell>
          <cell r="AR7104">
            <v>13</v>
          </cell>
          <cell r="AS7104">
            <v>42768</v>
          </cell>
          <cell r="AT7104" t="str">
            <v>SD Reservado Acciones de Movilidad UAERMV Circuito Movilidad Salvando Vidas -</v>
          </cell>
          <cell r="AU7104">
            <v>0</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v>0</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v>0</v>
          </cell>
          <cell r="AV7106" t="str">
            <v>UMV SALVANDO VIDAS</v>
          </cell>
        </row>
        <row r="7107">
          <cell r="AP7107">
            <v>181072</v>
          </cell>
          <cell r="AQ7107">
            <v>13001343</v>
          </cell>
          <cell r="AR7107">
            <v>13</v>
          </cell>
          <cell r="AS7107">
            <v>42313</v>
          </cell>
          <cell r="AT7107" t="str">
            <v>CONV-009-2011 Terminado Mantenimiento Periódico IDU Circuito Movilidad  -</v>
          </cell>
          <cell r="AU7107">
            <v>0</v>
          </cell>
          <cell r="AV7107" t="str">
            <v>sc</v>
          </cell>
        </row>
        <row r="7108">
          <cell r="AP7108">
            <v>181073</v>
          </cell>
          <cell r="AQ7108">
            <v>13001343</v>
          </cell>
          <cell r="AR7108">
            <v>13</v>
          </cell>
          <cell r="AS7108">
            <v>41411</v>
          </cell>
          <cell r="AT7108" t="str">
            <v>CONV-IDU-009-2011 Terminado Mantenimiento Periódico UAERMV Circuito Movilidad  -</v>
          </cell>
          <cell r="AU7108">
            <v>0</v>
          </cell>
          <cell r="AV7108" t="str">
            <v>sc</v>
          </cell>
        </row>
        <row r="7109">
          <cell r="AP7109">
            <v>181074</v>
          </cell>
          <cell r="AQ7109">
            <v>13001336</v>
          </cell>
          <cell r="AR7109">
            <v>13</v>
          </cell>
          <cell r="AS7109">
            <v>42768</v>
          </cell>
          <cell r="AT7109" t="str">
            <v>SD Reservado Acciones de Movilidad UAERMV Circuito Movilidad Salvando Vidas -</v>
          </cell>
          <cell r="AU7109">
            <v>0</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v>0</v>
          </cell>
          <cell r="AV7110" t="str">
            <v>sc</v>
          </cell>
        </row>
        <row r="7111">
          <cell r="AP7111">
            <v>181081</v>
          </cell>
          <cell r="AQ7111">
            <v>13001596</v>
          </cell>
          <cell r="AR7111">
            <v>13</v>
          </cell>
          <cell r="AS7111">
            <v>42313</v>
          </cell>
          <cell r="AT7111" t="str">
            <v>IDU-1663-2014 Terminado Mantenimiento Periódico IDU Local  -</v>
          </cell>
          <cell r="AU7111">
            <v>0</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v>0</v>
          </cell>
          <cell r="AV7112" t="str">
            <v>sc</v>
          </cell>
        </row>
        <row r="7113">
          <cell r="AP7113">
            <v>181195</v>
          </cell>
          <cell r="AQ7113">
            <v>13001168</v>
          </cell>
          <cell r="AR7113">
            <v>13</v>
          </cell>
          <cell r="AS7113">
            <v>41411</v>
          </cell>
          <cell r="AT7113" t="str">
            <v>SD Terminado Mantenimiento Periódico UAERMV Circuito Movilidad  -</v>
          </cell>
          <cell r="AU7113">
            <v>0</v>
          </cell>
          <cell r="AV7113" t="str">
            <v>sc</v>
          </cell>
        </row>
        <row r="7114">
          <cell r="AP7114">
            <v>181196</v>
          </cell>
          <cell r="AQ7114">
            <v>13001161</v>
          </cell>
          <cell r="AR7114">
            <v>13</v>
          </cell>
          <cell r="AS7114">
            <v>41481</v>
          </cell>
          <cell r="AT7114" t="str">
            <v>SD Terminado Mantenimiento Periódico UAERMV Circuito Movilidad  -</v>
          </cell>
          <cell r="AU7114">
            <v>0</v>
          </cell>
          <cell r="AV7114" t="str">
            <v>sc</v>
          </cell>
        </row>
        <row r="7115">
          <cell r="AP7115">
            <v>181197</v>
          </cell>
          <cell r="AQ7115">
            <v>13001154</v>
          </cell>
          <cell r="AR7115">
            <v>13</v>
          </cell>
          <cell r="AS7115">
            <v>41481</v>
          </cell>
          <cell r="AT7115" t="str">
            <v>SD Terminado Mantenimiento Periódico UAERMV Circuito Movilidad  -</v>
          </cell>
          <cell r="AU7115">
            <v>0</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v>0</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v>0</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v>0</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v>0</v>
          </cell>
          <cell r="AV7126" t="str">
            <v>sc</v>
          </cell>
        </row>
        <row r="7127">
          <cell r="AP7127">
            <v>181225</v>
          </cell>
          <cell r="AQ7127">
            <v>13001049</v>
          </cell>
          <cell r="AR7127">
            <v>13</v>
          </cell>
          <cell r="AS7127">
            <v>40956</v>
          </cell>
          <cell r="AT7127" t="str">
            <v>UMV-189-2009 Terminado Mantenimiento Periódico UAERMV Local  -</v>
          </cell>
          <cell r="AU7127">
            <v>0</v>
          </cell>
          <cell r="AV7127" t="str">
            <v>sc</v>
          </cell>
        </row>
        <row r="7128">
          <cell r="AP7128">
            <v>181243</v>
          </cell>
          <cell r="AQ7128">
            <v>13001032</v>
          </cell>
          <cell r="AR7128">
            <v>13</v>
          </cell>
          <cell r="AS7128">
            <v>42313</v>
          </cell>
          <cell r="AT7128" t="str">
            <v>IDU-55-2012 Terminado Acciones de Movilidad IDU Arterial  -</v>
          </cell>
          <cell r="AU7128">
            <v>0</v>
          </cell>
          <cell r="AV7128" t="str">
            <v>sc</v>
          </cell>
        </row>
        <row r="7129">
          <cell r="AP7129">
            <v>181299</v>
          </cell>
          <cell r="AQ7129">
            <v>13000781</v>
          </cell>
          <cell r="AR7129">
            <v>13</v>
          </cell>
          <cell r="AS7129">
            <v>42768</v>
          </cell>
          <cell r="AT7129" t="str">
            <v>SD Reservado Acciones de Movilidad UAERMV Circuito Movilidad Salvando Vidas -</v>
          </cell>
          <cell r="AU7129">
            <v>0</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v>0</v>
          </cell>
          <cell r="AV7130" t="str">
            <v>sc</v>
          </cell>
        </row>
        <row r="7131">
          <cell r="AP7131">
            <v>181305</v>
          </cell>
          <cell r="AQ7131">
            <v>13000879</v>
          </cell>
          <cell r="AR7131">
            <v>13</v>
          </cell>
          <cell r="AS7131">
            <v>42226</v>
          </cell>
          <cell r="AT7131" t="str">
            <v>UMV-638-2013 Terminado Acciones de Movilidad UAERMV Local  -</v>
          </cell>
          <cell r="AU7131">
            <v>0</v>
          </cell>
          <cell r="AV7131" t="str">
            <v>sc</v>
          </cell>
        </row>
        <row r="7132">
          <cell r="AP7132">
            <v>181392</v>
          </cell>
          <cell r="AQ7132">
            <v>13000516</v>
          </cell>
          <cell r="AR7132">
            <v>13</v>
          </cell>
          <cell r="AS7132">
            <v>42313</v>
          </cell>
          <cell r="AT7132" t="str">
            <v>IDU-2053-2015 Terminado Mantenimiento Periódico IDU Circuito Movilidad  -</v>
          </cell>
          <cell r="AU7132">
            <v>0</v>
          </cell>
          <cell r="AV7132" t="str">
            <v>sc</v>
          </cell>
        </row>
        <row r="7133">
          <cell r="AP7133">
            <v>181393</v>
          </cell>
          <cell r="AQ7133">
            <v>13000502</v>
          </cell>
          <cell r="AR7133">
            <v>13</v>
          </cell>
          <cell r="AS7133">
            <v>42313</v>
          </cell>
          <cell r="AT7133" t="str">
            <v>IDU-2053-2015 Terminado Mantenimiento Periódico IDU Circuito Movilidad  -</v>
          </cell>
          <cell r="AU7133">
            <v>0</v>
          </cell>
          <cell r="AV7133" t="str">
            <v>sc</v>
          </cell>
        </row>
        <row r="7134">
          <cell r="AP7134">
            <v>181394</v>
          </cell>
          <cell r="AQ7134">
            <v>13000489</v>
          </cell>
          <cell r="AR7134">
            <v>13</v>
          </cell>
          <cell r="AS7134">
            <v>42313</v>
          </cell>
          <cell r="AT7134" t="str">
            <v>IDU-2053-2015 Terminado Mantenimiento Periódico IDU Circuito Movilidad  -</v>
          </cell>
          <cell r="AU7134">
            <v>0</v>
          </cell>
          <cell r="AV7134" t="str">
            <v>sc</v>
          </cell>
        </row>
        <row r="7135">
          <cell r="AP7135">
            <v>181427</v>
          </cell>
          <cell r="AQ7135">
            <v>13000348</v>
          </cell>
          <cell r="AR7135">
            <v>13</v>
          </cell>
          <cell r="AS7135">
            <v>42768</v>
          </cell>
          <cell r="AT7135" t="str">
            <v>SD Reservado Acciones de Movilidad UAERMV Local Salvando Vidas -</v>
          </cell>
          <cell r="AU7135">
            <v>0</v>
          </cell>
          <cell r="AV7135" t="str">
            <v>sc</v>
          </cell>
        </row>
        <row r="7136">
          <cell r="AP7136">
            <v>181432</v>
          </cell>
          <cell r="AQ7136">
            <v>13000278</v>
          </cell>
          <cell r="AR7136">
            <v>13</v>
          </cell>
          <cell r="AS7136">
            <v>42226</v>
          </cell>
          <cell r="AT7136" t="str">
            <v>UMV-638-2013 Terminado Acciones de Movilidad UAERMV Local  -</v>
          </cell>
          <cell r="AU7136">
            <v>0</v>
          </cell>
          <cell r="AV7136" t="str">
            <v>sc</v>
          </cell>
        </row>
        <row r="7137">
          <cell r="AP7137">
            <v>181434</v>
          </cell>
          <cell r="AQ7137">
            <v>13000262</v>
          </cell>
          <cell r="AR7137">
            <v>13</v>
          </cell>
          <cell r="AS7137">
            <v>40988</v>
          </cell>
          <cell r="AT7137" t="str">
            <v>UMV-189-2009 Terminado Mantenimiento Periódico UAERMV Local  -</v>
          </cell>
          <cell r="AU7137">
            <v>0</v>
          </cell>
          <cell r="AV7137" t="str">
            <v>sc</v>
          </cell>
        </row>
        <row r="7138">
          <cell r="AP7138">
            <v>181441</v>
          </cell>
          <cell r="AQ7138">
            <v>13000528</v>
          </cell>
          <cell r="AR7138">
            <v>13</v>
          </cell>
          <cell r="AS7138">
            <v>42768</v>
          </cell>
          <cell r="AT7138" t="str">
            <v>SD Reservado Acciones de Movilidad UAERMV Local Salvando Vidas -</v>
          </cell>
          <cell r="AU7138">
            <v>0</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v>0</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v>0</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v>0</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v>0</v>
          </cell>
          <cell r="AV7142" t="str">
            <v>sc</v>
          </cell>
        </row>
        <row r="7143">
          <cell r="AP7143">
            <v>181494</v>
          </cell>
          <cell r="AQ7143">
            <v>13001987</v>
          </cell>
          <cell r="AR7143">
            <v>13</v>
          </cell>
          <cell r="AS7143">
            <v>42654</v>
          </cell>
          <cell r="AT7143" t="str">
            <v>SD Reservado Parcheo UAERMV Circuito Movilidad SD -</v>
          </cell>
          <cell r="AU7143">
            <v>0</v>
          </cell>
          <cell r="AV7143" t="str">
            <v>sc</v>
          </cell>
        </row>
        <row r="7144">
          <cell r="AP7144">
            <v>181498</v>
          </cell>
          <cell r="AQ7144">
            <v>13001932</v>
          </cell>
          <cell r="AR7144">
            <v>13</v>
          </cell>
          <cell r="AS7144">
            <v>42226</v>
          </cell>
          <cell r="AT7144" t="str">
            <v>UMV-638-2013 Terminado Acciones de Movilidad UAERMV Circuito Movilidad  -</v>
          </cell>
          <cell r="AU7144">
            <v>0</v>
          </cell>
          <cell r="AV7144" t="str">
            <v>sc</v>
          </cell>
        </row>
        <row r="7145">
          <cell r="AP7145">
            <v>181499</v>
          </cell>
          <cell r="AQ7145">
            <v>13001932</v>
          </cell>
          <cell r="AR7145">
            <v>13</v>
          </cell>
          <cell r="AS7145">
            <v>42226</v>
          </cell>
          <cell r="AT7145" t="str">
            <v>UMV-638-2013 Terminado Acciones de Movilidad UAERMV Circuito Movilidad  -</v>
          </cell>
          <cell r="AU7145">
            <v>0</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v>0</v>
          </cell>
          <cell r="AV7151" t="str">
            <v>sc</v>
          </cell>
        </row>
        <row r="7152">
          <cell r="AP7152">
            <v>181687</v>
          </cell>
          <cell r="AQ7152">
            <v>13001689</v>
          </cell>
          <cell r="AR7152">
            <v>13</v>
          </cell>
          <cell r="AS7152">
            <v>42723</v>
          </cell>
          <cell r="AT7152" t="str">
            <v>SD Terminado Mantenimiento Periódico UAERMV Arterial SD -</v>
          </cell>
          <cell r="AU7152">
            <v>0</v>
          </cell>
          <cell r="AV7152" t="str">
            <v>sc</v>
          </cell>
        </row>
        <row r="7153">
          <cell r="AP7153">
            <v>181688</v>
          </cell>
          <cell r="AQ7153">
            <v>13001689</v>
          </cell>
          <cell r="AR7153">
            <v>13</v>
          </cell>
          <cell r="AS7153">
            <v>42723</v>
          </cell>
          <cell r="AT7153" t="str">
            <v>SD Terminado Mantenimiento Periódico UAERMV Arterial SD -</v>
          </cell>
          <cell r="AU7153">
            <v>0</v>
          </cell>
          <cell r="AV7153" t="str">
            <v>sc</v>
          </cell>
        </row>
        <row r="7154">
          <cell r="AP7154">
            <v>181689</v>
          </cell>
          <cell r="AQ7154">
            <v>13001642</v>
          </cell>
          <cell r="AR7154">
            <v>13</v>
          </cell>
          <cell r="AS7154">
            <v>41519</v>
          </cell>
          <cell r="AT7154" t="str">
            <v>SD Terminado Mantenimiento Periódico UAERMV Arterial  -</v>
          </cell>
          <cell r="AU7154">
            <v>0</v>
          </cell>
          <cell r="AV7154" t="str">
            <v>sc</v>
          </cell>
        </row>
        <row r="7155">
          <cell r="AP7155">
            <v>181690</v>
          </cell>
          <cell r="AQ7155">
            <v>13001642</v>
          </cell>
          <cell r="AR7155">
            <v>13</v>
          </cell>
          <cell r="AS7155">
            <v>41519</v>
          </cell>
          <cell r="AT7155" t="str">
            <v>SD Terminado Mantenimiento Periódico UAERMV Arterial  -</v>
          </cell>
          <cell r="AU7155">
            <v>0</v>
          </cell>
          <cell r="AV7155" t="str">
            <v>sc</v>
          </cell>
        </row>
        <row r="7156">
          <cell r="AP7156">
            <v>181693</v>
          </cell>
          <cell r="AQ7156">
            <v>13001574</v>
          </cell>
          <cell r="AR7156">
            <v>13</v>
          </cell>
          <cell r="AS7156">
            <v>41519</v>
          </cell>
          <cell r="AT7156" t="str">
            <v>SD Terminado Mantenimiento Periódico UAERMV Arterial  -</v>
          </cell>
          <cell r="AU7156">
            <v>0</v>
          </cell>
          <cell r="AV7156" t="str">
            <v>sc</v>
          </cell>
        </row>
        <row r="7157">
          <cell r="AP7157">
            <v>181694</v>
          </cell>
          <cell r="AQ7157">
            <v>13001574</v>
          </cell>
          <cell r="AR7157">
            <v>13</v>
          </cell>
          <cell r="AS7157">
            <v>41519</v>
          </cell>
          <cell r="AT7157" t="str">
            <v>SD Terminado Mantenimiento Periódico UAERMV Arterial  -</v>
          </cell>
          <cell r="AU7157">
            <v>0</v>
          </cell>
          <cell r="AV7157" t="str">
            <v>sc</v>
          </cell>
        </row>
        <row r="7158">
          <cell r="AP7158">
            <v>181695</v>
          </cell>
          <cell r="AQ7158">
            <v>13001539</v>
          </cell>
          <cell r="AR7158">
            <v>13</v>
          </cell>
          <cell r="AS7158">
            <v>42313</v>
          </cell>
          <cell r="AT7158" t="str">
            <v>IDU-55-2012 Terminado Acciones de Movilidad IDU Arterial  -</v>
          </cell>
          <cell r="AU7158">
            <v>0</v>
          </cell>
          <cell r="AV7158" t="str">
            <v>sc</v>
          </cell>
        </row>
        <row r="7159">
          <cell r="AP7159">
            <v>181696</v>
          </cell>
          <cell r="AQ7159">
            <v>13001539</v>
          </cell>
          <cell r="AR7159">
            <v>13</v>
          </cell>
          <cell r="AS7159">
            <v>42313</v>
          </cell>
          <cell r="AT7159" t="str">
            <v>IDU-55-2012 Terminado Acciones de Movilidad IDU Arterial  -</v>
          </cell>
          <cell r="AU7159">
            <v>0</v>
          </cell>
          <cell r="AV7159" t="str">
            <v>sc</v>
          </cell>
        </row>
        <row r="7160">
          <cell r="AP7160">
            <v>181697</v>
          </cell>
          <cell r="AQ7160">
            <v>13001497</v>
          </cell>
          <cell r="AR7160">
            <v>13</v>
          </cell>
          <cell r="AS7160">
            <v>42342</v>
          </cell>
          <cell r="AT7160" t="str">
            <v>IDU-137-2007 Terminado Construcción IDU Arterial  -</v>
          </cell>
          <cell r="AU7160">
            <v>0</v>
          </cell>
          <cell r="AV7160" t="str">
            <v>sc</v>
          </cell>
        </row>
        <row r="7161">
          <cell r="AP7161">
            <v>181973</v>
          </cell>
          <cell r="AQ7161">
            <v>13000048</v>
          </cell>
          <cell r="AR7161">
            <v>13</v>
          </cell>
          <cell r="AS7161">
            <v>42313</v>
          </cell>
          <cell r="AT7161" t="str">
            <v>IDU-55-2012 Terminado Acciones de Movilidad IDU Circuito Movilidad  -</v>
          </cell>
          <cell r="AU7161">
            <v>0</v>
          </cell>
          <cell r="AV7161" t="str">
            <v>sc</v>
          </cell>
        </row>
        <row r="7162">
          <cell r="AP7162">
            <v>182025</v>
          </cell>
          <cell r="AQ7162">
            <v>13002055</v>
          </cell>
          <cell r="AR7162">
            <v>13</v>
          </cell>
          <cell r="AS7162">
            <v>42313</v>
          </cell>
          <cell r="AT7162" t="str">
            <v>IDU-70-2008 Terminado Acciones de Movilidad IDU Arterial  -</v>
          </cell>
          <cell r="AU7162">
            <v>0</v>
          </cell>
          <cell r="AV7162" t="str">
            <v>sc</v>
          </cell>
        </row>
        <row r="7163">
          <cell r="AP7163">
            <v>182026</v>
          </cell>
          <cell r="AQ7163">
            <v>13002055</v>
          </cell>
          <cell r="AR7163">
            <v>13</v>
          </cell>
          <cell r="AS7163">
            <v>42313</v>
          </cell>
          <cell r="AT7163" t="str">
            <v>IDU-70-2008 Terminado Acciones de Movilidad IDU Arterial  -</v>
          </cell>
          <cell r="AU7163">
            <v>0</v>
          </cell>
          <cell r="AV7163" t="str">
            <v>sc</v>
          </cell>
        </row>
        <row r="7164">
          <cell r="AP7164">
            <v>182082</v>
          </cell>
          <cell r="AQ7164">
            <v>13000537</v>
          </cell>
          <cell r="AR7164">
            <v>13</v>
          </cell>
          <cell r="AS7164">
            <v>42313</v>
          </cell>
          <cell r="AT7164" t="str">
            <v>IDU-70-2008 Terminado Acciones de Movilidad IDU Arterial  -</v>
          </cell>
          <cell r="AU7164">
            <v>0</v>
          </cell>
          <cell r="AV7164" t="str">
            <v>sc</v>
          </cell>
        </row>
        <row r="7165">
          <cell r="AP7165">
            <v>182116</v>
          </cell>
          <cell r="AQ7165">
            <v>13002022</v>
          </cell>
          <cell r="AR7165">
            <v>13</v>
          </cell>
          <cell r="AS7165">
            <v>42226</v>
          </cell>
          <cell r="AT7165" t="str">
            <v>UMV-638-2013 Terminado Acciones de Movilidad UAERMV Circuito Movilidad  -</v>
          </cell>
          <cell r="AU7165">
            <v>0</v>
          </cell>
          <cell r="AV7165" t="str">
            <v>sc</v>
          </cell>
        </row>
        <row r="7166">
          <cell r="AP7166">
            <v>182118</v>
          </cell>
          <cell r="AQ7166">
            <v>13001969</v>
          </cell>
          <cell r="AR7166">
            <v>13</v>
          </cell>
          <cell r="AS7166">
            <v>42226</v>
          </cell>
          <cell r="AT7166" t="str">
            <v>UMV-638-2013 Terminado Acciones de Movilidad UAERMV Circuito Movilidad  -</v>
          </cell>
          <cell r="AU7166">
            <v>0</v>
          </cell>
          <cell r="AV7166" t="str">
            <v>sc</v>
          </cell>
        </row>
        <row r="7167">
          <cell r="AP7167">
            <v>182120</v>
          </cell>
          <cell r="AQ7167">
            <v>13001912</v>
          </cell>
          <cell r="AR7167">
            <v>13</v>
          </cell>
          <cell r="AS7167">
            <v>42226</v>
          </cell>
          <cell r="AT7167" t="str">
            <v>UMV-638-2013 Terminado Acciones de Movilidad UAERMV Circuito Movilidad  -</v>
          </cell>
          <cell r="AU7167">
            <v>0</v>
          </cell>
          <cell r="AV7167" t="str">
            <v>sc</v>
          </cell>
        </row>
        <row r="7168">
          <cell r="AP7168">
            <v>182122</v>
          </cell>
          <cell r="AQ7168">
            <v>13001816</v>
          </cell>
          <cell r="AR7168">
            <v>13</v>
          </cell>
          <cell r="AS7168">
            <v>42226</v>
          </cell>
          <cell r="AT7168" t="str">
            <v>UMV-638-2013 Terminado Acciones de Movilidad UAERMV Circuito Movilidad  -</v>
          </cell>
          <cell r="AU7168">
            <v>0</v>
          </cell>
          <cell r="AV7168" t="str">
            <v>sc</v>
          </cell>
        </row>
        <row r="7169">
          <cell r="AP7169">
            <v>182125</v>
          </cell>
          <cell r="AQ7169">
            <v>13001696</v>
          </cell>
          <cell r="AR7169">
            <v>13</v>
          </cell>
          <cell r="AS7169">
            <v>42654</v>
          </cell>
          <cell r="AT7169" t="str">
            <v>SD Reservado Parcheo UAERMV Circuito Movilidad SD -</v>
          </cell>
          <cell r="AU7169">
            <v>0</v>
          </cell>
          <cell r="AV7169" t="str">
            <v>sc</v>
          </cell>
        </row>
        <row r="7170">
          <cell r="AP7170">
            <v>182127</v>
          </cell>
          <cell r="AQ7170">
            <v>13001575</v>
          </cell>
          <cell r="AR7170">
            <v>13</v>
          </cell>
          <cell r="AS7170">
            <v>41519</v>
          </cell>
          <cell r="AT7170" t="str">
            <v>SD Terminado Mantenimiento Periódico UAERMV Circuito Movilidad  -</v>
          </cell>
          <cell r="AU7170">
            <v>0</v>
          </cell>
          <cell r="AV7170" t="str">
            <v>sc</v>
          </cell>
        </row>
        <row r="7171">
          <cell r="AP7171">
            <v>182146</v>
          </cell>
          <cell r="AQ7171">
            <v>13001961</v>
          </cell>
          <cell r="AR7171">
            <v>13</v>
          </cell>
          <cell r="AS7171">
            <v>42226</v>
          </cell>
          <cell r="AT7171" t="str">
            <v>UMV-638-2013 Terminado Acciones de Movilidad UAERMV Circuito Movilidad  -</v>
          </cell>
          <cell r="AU7171">
            <v>0</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v>0</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v>0</v>
          </cell>
          <cell r="AV7173" t="str">
            <v>sc</v>
          </cell>
        </row>
        <row r="7174">
          <cell r="AP7174">
            <v>182435</v>
          </cell>
          <cell r="AQ7174">
            <v>13001355</v>
          </cell>
          <cell r="AR7174">
            <v>13</v>
          </cell>
          <cell r="AS7174">
            <v>42342</v>
          </cell>
          <cell r="AT7174" t="str">
            <v>IDU-137-2007 Terminado Construcción IDU Local  -</v>
          </cell>
          <cell r="AU7174">
            <v>0</v>
          </cell>
          <cell r="AV7174" t="str">
            <v>sc</v>
          </cell>
        </row>
        <row r="7175">
          <cell r="AP7175">
            <v>390281</v>
          </cell>
          <cell r="AQ7175">
            <v>9003997</v>
          </cell>
          <cell r="AR7175">
            <v>13</v>
          </cell>
          <cell r="AS7175">
            <v>42412</v>
          </cell>
          <cell r="AT7175" t="str">
            <v>IDU-1806-2015 Contratado Mantenimiento Periódico IDU Arterial BRIGADA DE REACCIÓN VIAL -</v>
          </cell>
          <cell r="AU7175">
            <v>0</v>
          </cell>
          <cell r="AV7175" t="str">
            <v>sc</v>
          </cell>
        </row>
        <row r="7176">
          <cell r="AP7176">
            <v>390283</v>
          </cell>
          <cell r="AQ7176">
            <v>9003997</v>
          </cell>
          <cell r="AR7176">
            <v>13</v>
          </cell>
          <cell r="AS7176">
            <v>42412</v>
          </cell>
          <cell r="AT7176" t="str">
            <v>IDU-1806-2015 Contratado Mantenimiento Periódico IDU Arterial BRIGADA DE REACCIÓN VIAL -</v>
          </cell>
          <cell r="AU7176">
            <v>0</v>
          </cell>
          <cell r="AV7176" t="str">
            <v>sc</v>
          </cell>
        </row>
        <row r="7177">
          <cell r="AP7177">
            <v>472136</v>
          </cell>
          <cell r="AQ7177">
            <v>9004300</v>
          </cell>
          <cell r="AR7177">
            <v>13</v>
          </cell>
          <cell r="AS7177">
            <v>42412</v>
          </cell>
          <cell r="AT7177" t="str">
            <v>IDU-1806-2015 Contratado Mantenimiento Periódico IDU Arterial BRIGADA DE REACCIÓN VIAL -</v>
          </cell>
          <cell r="AU7177">
            <v>0</v>
          </cell>
          <cell r="AV7177" t="str">
            <v>sc</v>
          </cell>
        </row>
        <row r="7178">
          <cell r="AP7178">
            <v>472137</v>
          </cell>
          <cell r="AQ7178">
            <v>9004300</v>
          </cell>
          <cell r="AR7178">
            <v>13</v>
          </cell>
          <cell r="AS7178">
            <v>42412</v>
          </cell>
          <cell r="AT7178" t="str">
            <v>IDU-1806-2015 Contratado Mantenimiento Periódico IDU Arterial BRIGADA DE REACCIÓN VIAL -</v>
          </cell>
          <cell r="AU7178">
            <v>0</v>
          </cell>
          <cell r="AV7178" t="str">
            <v>sc</v>
          </cell>
        </row>
        <row r="7179">
          <cell r="AP7179">
            <v>472138</v>
          </cell>
          <cell r="AQ7179">
            <v>9004300</v>
          </cell>
          <cell r="AR7179">
            <v>13</v>
          </cell>
          <cell r="AS7179">
            <v>42412</v>
          </cell>
          <cell r="AT7179" t="str">
            <v>IDU-1806-2015 Contratado Mantenimiento Periódico IDU Arterial BRIGADA DE REACCIÓN VIAL -</v>
          </cell>
          <cell r="AU7179">
            <v>0</v>
          </cell>
          <cell r="AV7179" t="str">
            <v>sc</v>
          </cell>
        </row>
        <row r="7180">
          <cell r="AP7180">
            <v>472139</v>
          </cell>
          <cell r="AQ7180">
            <v>9004300</v>
          </cell>
          <cell r="AR7180">
            <v>13</v>
          </cell>
          <cell r="AS7180">
            <v>42412</v>
          </cell>
          <cell r="AT7180" t="str">
            <v>IDU-1806-2015 Contratado Mantenimiento Periódico IDU Arterial BRIGADA DE REACCIÓN VIAL -</v>
          </cell>
          <cell r="AU7180">
            <v>0</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v>0</v>
          </cell>
          <cell r="AV7183" t="str">
            <v>sc</v>
          </cell>
        </row>
        <row r="7184">
          <cell r="AP7184">
            <v>473506</v>
          </cell>
          <cell r="AQ7184">
            <v>13002490</v>
          </cell>
          <cell r="AR7184">
            <v>13</v>
          </cell>
          <cell r="AS7184">
            <v>42313</v>
          </cell>
          <cell r="AT7184" t="str">
            <v>IDU-1810-2013 Terminado Mantenimiento Periódico IDU Arterial  -</v>
          </cell>
          <cell r="AU7184">
            <v>0</v>
          </cell>
          <cell r="AV7184" t="str">
            <v>sc</v>
          </cell>
        </row>
        <row r="7185">
          <cell r="AP7185">
            <v>473507</v>
          </cell>
          <cell r="AQ7185">
            <v>13002490</v>
          </cell>
          <cell r="AR7185">
            <v>13</v>
          </cell>
          <cell r="AS7185">
            <v>41481</v>
          </cell>
          <cell r="AT7185" t="str">
            <v>SD Terminado Mantenimiento Periódico UAERMV Arterial  -</v>
          </cell>
          <cell r="AU7185">
            <v>0</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v>0</v>
          </cell>
          <cell r="AV7187" t="str">
            <v>sc</v>
          </cell>
        </row>
        <row r="7188">
          <cell r="AP7188">
            <v>506532</v>
          </cell>
          <cell r="AQ7188">
            <v>13002244</v>
          </cell>
          <cell r="AR7188">
            <v>13</v>
          </cell>
          <cell r="AS7188">
            <v>42226</v>
          </cell>
          <cell r="AT7188" t="str">
            <v>UMV-638-2013 Terminado Acciones de Movilidad UAERMV Circuito Movilidad  -</v>
          </cell>
          <cell r="AU7188">
            <v>0</v>
          </cell>
          <cell r="AV7188" t="str">
            <v>sc</v>
          </cell>
        </row>
        <row r="7189">
          <cell r="AP7189">
            <v>506541</v>
          </cell>
          <cell r="AQ7189">
            <v>13002209</v>
          </cell>
          <cell r="AR7189">
            <v>13</v>
          </cell>
          <cell r="AS7189">
            <v>41481</v>
          </cell>
          <cell r="AT7189" t="str">
            <v>SD Terminado Mantenimiento Periódico UAERMV Local  -</v>
          </cell>
          <cell r="AU7189">
            <v>0</v>
          </cell>
          <cell r="AV7189" t="str">
            <v>VIABLE</v>
          </cell>
        </row>
        <row r="7190">
          <cell r="AP7190">
            <v>507248</v>
          </cell>
          <cell r="AQ7190">
            <v>13000760</v>
          </cell>
          <cell r="AR7190">
            <v>13</v>
          </cell>
          <cell r="AS7190">
            <v>42226</v>
          </cell>
          <cell r="AT7190" t="str">
            <v>UMV-638-2013 Terminado Acciones de Movilidad UAERMV Circuito Movilidad  -</v>
          </cell>
          <cell r="AU7190">
            <v>0</v>
          </cell>
          <cell r="AV7190" t="str">
            <v>sc</v>
          </cell>
        </row>
        <row r="7191">
          <cell r="AP7191">
            <v>507250</v>
          </cell>
          <cell r="AQ7191">
            <v>13000760</v>
          </cell>
          <cell r="AR7191">
            <v>13</v>
          </cell>
          <cell r="AS7191">
            <v>42226</v>
          </cell>
          <cell r="AT7191" t="str">
            <v>UMV-638-2013 Terminado Acciones de Movilidad UAERMV Circuito Movilidad  -</v>
          </cell>
          <cell r="AU7191">
            <v>0</v>
          </cell>
          <cell r="AV7191" t="str">
            <v>sc</v>
          </cell>
        </row>
        <row r="7192">
          <cell r="AP7192">
            <v>507275</v>
          </cell>
          <cell r="AQ7192">
            <v>13000771</v>
          </cell>
          <cell r="AR7192">
            <v>13</v>
          </cell>
          <cell r="AS7192">
            <v>42768</v>
          </cell>
          <cell r="AT7192" t="str">
            <v>SD Reservado Acciones de Movilidad UAERMV Circuito Movilidad Salvando Vidas -</v>
          </cell>
          <cell r="AU7192">
            <v>0</v>
          </cell>
          <cell r="AV7192" t="str">
            <v>sc</v>
          </cell>
        </row>
        <row r="7193">
          <cell r="AP7193">
            <v>507350</v>
          </cell>
          <cell r="AQ7193">
            <v>13000693</v>
          </cell>
          <cell r="AR7193">
            <v>13</v>
          </cell>
          <cell r="AS7193">
            <v>42768</v>
          </cell>
          <cell r="AT7193" t="str">
            <v>SD Reservado Acciones de Movilidad UAERMV Circuito Movilidad Salvando Vidas -</v>
          </cell>
          <cell r="AU7193">
            <v>0</v>
          </cell>
          <cell r="AV7193" t="str">
            <v>sc</v>
          </cell>
        </row>
        <row r="7194">
          <cell r="AP7194">
            <v>507358</v>
          </cell>
          <cell r="AQ7194">
            <v>13000676</v>
          </cell>
          <cell r="AR7194">
            <v>13</v>
          </cell>
          <cell r="AS7194">
            <v>42226</v>
          </cell>
          <cell r="AT7194" t="str">
            <v>UMV-638-2013 Terminado Acciones de Movilidad UAERMV Circuito Movilidad  -</v>
          </cell>
          <cell r="AU7194">
            <v>0</v>
          </cell>
          <cell r="AV7194" t="str">
            <v>sc</v>
          </cell>
        </row>
        <row r="7195">
          <cell r="AP7195">
            <v>507360</v>
          </cell>
          <cell r="AQ7195">
            <v>13000676</v>
          </cell>
          <cell r="AR7195">
            <v>13</v>
          </cell>
          <cell r="AS7195">
            <v>42768</v>
          </cell>
          <cell r="AT7195" t="str">
            <v>SD Reservado Acciones de Movilidad UAERMV Circuito Movilidad Salvando Vidas -</v>
          </cell>
          <cell r="AU7195">
            <v>0</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v>0</v>
          </cell>
          <cell r="AV7391" t="str">
            <v>VIABLE</v>
          </cell>
        </row>
        <row r="7392">
          <cell r="AP7392">
            <v>182490</v>
          </cell>
          <cell r="AQ7392">
            <v>14001533</v>
          </cell>
          <cell r="AR7392">
            <v>14</v>
          </cell>
          <cell r="AS7392">
            <v>41481</v>
          </cell>
          <cell r="AT7392" t="str">
            <v>SD Terminado Mantenimiento Periódico UAERMV Circuito Movilidad  -</v>
          </cell>
          <cell r="AU7392">
            <v>0</v>
          </cell>
          <cell r="AV7392" t="str">
            <v>VIABLE</v>
          </cell>
        </row>
        <row r="7393">
          <cell r="AP7393">
            <v>182502</v>
          </cell>
          <cell r="AQ7393">
            <v>14001516</v>
          </cell>
          <cell r="AR7393">
            <v>14</v>
          </cell>
          <cell r="AS7393">
            <v>42249</v>
          </cell>
          <cell r="AT7393" t="str">
            <v>UMV-638-2013 Terminado Acciones de Movilidad UAERMV Circuito Movilidad  -</v>
          </cell>
          <cell r="AU7393">
            <v>0</v>
          </cell>
          <cell r="AV7393" t="str">
            <v>VIABLE</v>
          </cell>
        </row>
        <row r="7394">
          <cell r="AP7394">
            <v>182505</v>
          </cell>
          <cell r="AQ7394">
            <v>14001446</v>
          </cell>
          <cell r="AR7394">
            <v>14</v>
          </cell>
          <cell r="AS7394">
            <v>40799</v>
          </cell>
          <cell r="AT7394" t="str">
            <v>UMV-78-2010 Terminado Rehabilitación UAERMV Local  -</v>
          </cell>
          <cell r="AU7394">
            <v>0</v>
          </cell>
          <cell r="AV7394" t="str">
            <v>VIABLE</v>
          </cell>
        </row>
        <row r="7395">
          <cell r="AP7395">
            <v>182515</v>
          </cell>
          <cell r="AQ7395">
            <v>14001475</v>
          </cell>
          <cell r="AR7395">
            <v>14</v>
          </cell>
          <cell r="AS7395">
            <v>42768</v>
          </cell>
          <cell r="AT7395" t="str">
            <v>SD Reservado Acciones de Movilidad UAERMV Circuito Movilidad Salvando Vidas -</v>
          </cell>
          <cell r="AU7395">
            <v>0</v>
          </cell>
          <cell r="AV7395" t="str">
            <v>RESERVADO UMV</v>
          </cell>
        </row>
        <row r="7396">
          <cell r="AP7396">
            <v>182608</v>
          </cell>
          <cell r="AQ7396">
            <v>14001585</v>
          </cell>
          <cell r="AR7396">
            <v>14</v>
          </cell>
          <cell r="AS7396">
            <v>42249</v>
          </cell>
          <cell r="AT7396" t="str">
            <v>UMV-638-2013 Terminado Acciones de Movilidad UAERMV Local  -</v>
          </cell>
          <cell r="AU7396">
            <v>0</v>
          </cell>
          <cell r="AV7396" t="str">
            <v>sc</v>
          </cell>
        </row>
        <row r="7397">
          <cell r="AP7397">
            <v>182623</v>
          </cell>
          <cell r="AQ7397">
            <v>14001265</v>
          </cell>
          <cell r="AR7397">
            <v>14</v>
          </cell>
          <cell r="AS7397">
            <v>42698</v>
          </cell>
          <cell r="AT7397" t="str">
            <v>LP 009-2016 Reservado Conservacion FDL LOS MARTIRES Circuito Movilidad SD -</v>
          </cell>
          <cell r="AU7397">
            <v>0</v>
          </cell>
          <cell r="AV7397" t="str">
            <v>sc</v>
          </cell>
        </row>
        <row r="7398">
          <cell r="AP7398">
            <v>182644</v>
          </cell>
          <cell r="AQ7398">
            <v>14001000</v>
          </cell>
          <cell r="AR7398">
            <v>14</v>
          </cell>
          <cell r="AS7398">
            <v>42249</v>
          </cell>
          <cell r="AT7398" t="str">
            <v>UMV-638-2013 Terminado Acciones de Movilidad UAERMV Local  -</v>
          </cell>
          <cell r="AU7398">
            <v>0</v>
          </cell>
          <cell r="AV7398" t="str">
            <v>sc</v>
          </cell>
        </row>
        <row r="7399">
          <cell r="AP7399">
            <v>182648</v>
          </cell>
          <cell r="AQ7399">
            <v>14001452</v>
          </cell>
          <cell r="AR7399">
            <v>14</v>
          </cell>
          <cell r="AS7399">
            <v>42667</v>
          </cell>
          <cell r="AT7399" t="str">
            <v>SD Terminado Mantenimiento Rutinario UAERMV Local SD -</v>
          </cell>
          <cell r="AU7399">
            <v>0</v>
          </cell>
          <cell r="AV7399" t="str">
            <v>sc</v>
          </cell>
        </row>
        <row r="7400">
          <cell r="AP7400">
            <v>182649</v>
          </cell>
          <cell r="AQ7400">
            <v>14001412</v>
          </cell>
          <cell r="AR7400">
            <v>14</v>
          </cell>
          <cell r="AS7400">
            <v>42313</v>
          </cell>
          <cell r="AT7400" t="str">
            <v>IDU-70-2008 Terminado Acciones de Movilidad IDU Local  -</v>
          </cell>
          <cell r="AU7400">
            <v>0</v>
          </cell>
          <cell r="AV7400" t="str">
            <v>sc</v>
          </cell>
        </row>
        <row r="7401">
          <cell r="AP7401">
            <v>182650</v>
          </cell>
          <cell r="AQ7401">
            <v>14001369</v>
          </cell>
          <cell r="AR7401">
            <v>14</v>
          </cell>
          <cell r="AS7401">
            <v>42249</v>
          </cell>
          <cell r="AT7401" t="str">
            <v>UMV-638-2013 Terminado Acciones de Movilidad UAERMV Local  -</v>
          </cell>
          <cell r="AU7401">
            <v>0</v>
          </cell>
          <cell r="AV7401" t="str">
            <v>sc</v>
          </cell>
        </row>
        <row r="7402">
          <cell r="AP7402">
            <v>182651</v>
          </cell>
          <cell r="AQ7402">
            <v>14001323</v>
          </cell>
          <cell r="AR7402">
            <v>14</v>
          </cell>
          <cell r="AS7402">
            <v>42249</v>
          </cell>
          <cell r="AT7402" t="str">
            <v>UMV-638-2013 Terminado Acciones de Movilidad UAERMV Local  -</v>
          </cell>
          <cell r="AU7402">
            <v>0</v>
          </cell>
          <cell r="AV7402" t="str">
            <v>sc</v>
          </cell>
        </row>
        <row r="7403">
          <cell r="AP7403">
            <v>182652</v>
          </cell>
          <cell r="AQ7403">
            <v>14001287</v>
          </cell>
          <cell r="AR7403">
            <v>14</v>
          </cell>
          <cell r="AS7403">
            <v>42240</v>
          </cell>
          <cell r="AT7403" t="str">
            <v>093-2013 Terminado Rehabilitación FDL LOS MARTIRES Local  -</v>
          </cell>
          <cell r="AU7403">
            <v>0</v>
          </cell>
          <cell r="AV7403" t="str">
            <v>sc</v>
          </cell>
        </row>
        <row r="7404">
          <cell r="AP7404">
            <v>182653</v>
          </cell>
          <cell r="AQ7404">
            <v>14001220</v>
          </cell>
          <cell r="AR7404">
            <v>14</v>
          </cell>
          <cell r="AS7404">
            <v>42240</v>
          </cell>
          <cell r="AT7404" t="str">
            <v>093-2013 Terminado Rehabilitación FDL LOS MARTIRES Local Cabildo -</v>
          </cell>
          <cell r="AU7404">
            <v>0</v>
          </cell>
          <cell r="AV7404" t="str">
            <v>sc</v>
          </cell>
        </row>
        <row r="7405">
          <cell r="AP7405">
            <v>182654</v>
          </cell>
          <cell r="AQ7405">
            <v>14001517</v>
          </cell>
          <cell r="AR7405">
            <v>14</v>
          </cell>
          <cell r="AS7405">
            <v>42249</v>
          </cell>
          <cell r="AT7405" t="str">
            <v>UMV-638-2013 Terminado Acciones de Movilidad UAERMV Local  -</v>
          </cell>
          <cell r="AU7405">
            <v>0</v>
          </cell>
          <cell r="AV7405" t="str">
            <v>sc</v>
          </cell>
        </row>
        <row r="7406">
          <cell r="AP7406">
            <v>182655</v>
          </cell>
          <cell r="AQ7406">
            <v>14001486</v>
          </cell>
          <cell r="AR7406">
            <v>14</v>
          </cell>
          <cell r="AS7406">
            <v>42249</v>
          </cell>
          <cell r="AT7406" t="str">
            <v>UMV-638-2013 Terminado Acciones de Movilidad UAERMV Local  -</v>
          </cell>
          <cell r="AU7406">
            <v>0</v>
          </cell>
          <cell r="AV7406" t="str">
            <v>sc</v>
          </cell>
        </row>
        <row r="7407">
          <cell r="AP7407">
            <v>182656</v>
          </cell>
          <cell r="AQ7407">
            <v>14001178</v>
          </cell>
          <cell r="AR7407">
            <v>14</v>
          </cell>
          <cell r="AS7407">
            <v>42521</v>
          </cell>
          <cell r="AT7407" t="str">
            <v>SD Terminado Mantenimiento Periódico UAERMV Local  -</v>
          </cell>
          <cell r="AU7407">
            <v>0</v>
          </cell>
          <cell r="AV7407" t="str">
            <v>sc</v>
          </cell>
        </row>
        <row r="7408">
          <cell r="AP7408">
            <v>182657</v>
          </cell>
          <cell r="AQ7408">
            <v>14001144</v>
          </cell>
          <cell r="AR7408">
            <v>14</v>
          </cell>
          <cell r="AS7408">
            <v>42249</v>
          </cell>
          <cell r="AT7408" t="str">
            <v>UMV-638-2013 Terminado Acciones de Movilidad UAERMV Local  -</v>
          </cell>
          <cell r="AU7408">
            <v>0</v>
          </cell>
          <cell r="AV7408" t="str">
            <v>sc</v>
          </cell>
        </row>
        <row r="7409">
          <cell r="AP7409">
            <v>182658</v>
          </cell>
          <cell r="AQ7409">
            <v>14001099</v>
          </cell>
          <cell r="AR7409">
            <v>14</v>
          </cell>
          <cell r="AS7409">
            <v>42249</v>
          </cell>
          <cell r="AT7409" t="str">
            <v>UMV-638-2013 Terminado Acciones de Movilidad UAERMV Local  -</v>
          </cell>
          <cell r="AU7409">
            <v>0</v>
          </cell>
          <cell r="AV7409" t="str">
            <v>sc</v>
          </cell>
        </row>
        <row r="7410">
          <cell r="AP7410">
            <v>182676</v>
          </cell>
          <cell r="AQ7410">
            <v>14001208</v>
          </cell>
          <cell r="AR7410">
            <v>14</v>
          </cell>
          <cell r="AS7410">
            <v>42521</v>
          </cell>
          <cell r="AT7410" t="str">
            <v>SD Terminado Mantenimiento Rutinario UAERMV Local  -</v>
          </cell>
          <cell r="AU7410">
            <v>0</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v>0</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v>0</v>
          </cell>
          <cell r="AV7412" t="str">
            <v>sc</v>
          </cell>
        </row>
        <row r="7413">
          <cell r="AP7413">
            <v>182751</v>
          </cell>
          <cell r="AQ7413">
            <v>14000919</v>
          </cell>
          <cell r="AR7413">
            <v>14</v>
          </cell>
          <cell r="AS7413">
            <v>42249</v>
          </cell>
          <cell r="AT7413" t="str">
            <v>UMV-638-2013 Terminado Acciones de Movilidad UAERMV Local  -</v>
          </cell>
          <cell r="AU7413">
            <v>0</v>
          </cell>
          <cell r="AV7413" t="str">
            <v>sc</v>
          </cell>
        </row>
        <row r="7414">
          <cell r="AP7414">
            <v>182752</v>
          </cell>
          <cell r="AQ7414">
            <v>14000878</v>
          </cell>
          <cell r="AR7414">
            <v>14</v>
          </cell>
          <cell r="AS7414">
            <v>42249</v>
          </cell>
          <cell r="AT7414" t="str">
            <v>UMV-638-2013 Terminado Acciones de Movilidad UAERMV Local  -</v>
          </cell>
          <cell r="AU7414">
            <v>0</v>
          </cell>
          <cell r="AV7414" t="str">
            <v>sc</v>
          </cell>
        </row>
        <row r="7415">
          <cell r="AP7415">
            <v>182753</v>
          </cell>
          <cell r="AQ7415">
            <v>14000847</v>
          </cell>
          <cell r="AR7415">
            <v>14</v>
          </cell>
          <cell r="AS7415">
            <v>42249</v>
          </cell>
          <cell r="AT7415" t="str">
            <v>UMV-638-2013 Terminado Acciones de Movilidad UAERMV Local  -</v>
          </cell>
          <cell r="AU7415">
            <v>0</v>
          </cell>
          <cell r="AV7415" t="str">
            <v>sc</v>
          </cell>
        </row>
        <row r="7416">
          <cell r="AP7416">
            <v>182815</v>
          </cell>
          <cell r="AQ7416">
            <v>14001545</v>
          </cell>
          <cell r="AR7416">
            <v>14</v>
          </cell>
          <cell r="AS7416">
            <v>42249</v>
          </cell>
          <cell r="AT7416" t="str">
            <v>UMV-638-2013 Terminado Acciones de Movilidad UAERMV Local  -</v>
          </cell>
          <cell r="AU7416">
            <v>0</v>
          </cell>
          <cell r="AV7416" t="str">
            <v>sc</v>
          </cell>
        </row>
        <row r="7417">
          <cell r="AP7417">
            <v>182830</v>
          </cell>
          <cell r="AQ7417">
            <v>14001272</v>
          </cell>
          <cell r="AR7417">
            <v>14</v>
          </cell>
          <cell r="AS7417">
            <v>42249</v>
          </cell>
          <cell r="AT7417" t="str">
            <v>UMV-638-2013 Terminado Acciones de Movilidad UAERMV Circuito Movilidad  -</v>
          </cell>
          <cell r="AU7417">
            <v>0</v>
          </cell>
          <cell r="AV7417" t="str">
            <v>VIABLE</v>
          </cell>
        </row>
        <row r="7418">
          <cell r="AP7418">
            <v>182831</v>
          </cell>
          <cell r="AQ7418">
            <v>14001217</v>
          </cell>
          <cell r="AR7418">
            <v>14</v>
          </cell>
          <cell r="AS7418">
            <v>42249</v>
          </cell>
          <cell r="AT7418" t="str">
            <v>UMV-638-2013 Terminado Acciones de Movilidad UAERMV Circuito Movilidad  -</v>
          </cell>
          <cell r="AU7418">
            <v>0</v>
          </cell>
          <cell r="AV7418" t="str">
            <v>VIABLE</v>
          </cell>
        </row>
        <row r="7419">
          <cell r="AP7419">
            <v>182833</v>
          </cell>
          <cell r="AQ7419">
            <v>14001169</v>
          </cell>
          <cell r="AR7419">
            <v>14</v>
          </cell>
          <cell r="AS7419">
            <v>42249</v>
          </cell>
          <cell r="AT7419" t="str">
            <v>UMV-638-2013 Terminado Acciones de Movilidad UAERMV Circuito Movilidad  -</v>
          </cell>
          <cell r="AU7419">
            <v>0</v>
          </cell>
          <cell r="AV7419" t="str">
            <v>VIABLE</v>
          </cell>
        </row>
        <row r="7420">
          <cell r="AP7420">
            <v>182873</v>
          </cell>
          <cell r="AQ7420">
            <v>14001455</v>
          </cell>
          <cell r="AR7420">
            <v>14</v>
          </cell>
          <cell r="AS7420">
            <v>41481</v>
          </cell>
          <cell r="AT7420" t="str">
            <v>SD Terminado Mantenimiento Periódico UAERMV Circuito Movilidad  -</v>
          </cell>
          <cell r="AU7420">
            <v>0</v>
          </cell>
          <cell r="AV7420" t="str">
            <v>sc</v>
          </cell>
        </row>
        <row r="7421">
          <cell r="AP7421">
            <v>182889</v>
          </cell>
          <cell r="AQ7421">
            <v>14001206</v>
          </cell>
          <cell r="AR7421">
            <v>14</v>
          </cell>
          <cell r="AS7421">
            <v>42646</v>
          </cell>
          <cell r="AT7421" t="str">
            <v>SD Reservado Mantenimiento Rutinario UAERMV Local SD -</v>
          </cell>
          <cell r="AU7421">
            <v>0</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v>0</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v>0</v>
          </cell>
          <cell r="AV7423" t="str">
            <v>RESERVADO UMV</v>
          </cell>
        </row>
        <row r="7424">
          <cell r="AP7424">
            <v>182932</v>
          </cell>
          <cell r="AQ7424">
            <v>14001491</v>
          </cell>
          <cell r="AR7424">
            <v>14</v>
          </cell>
          <cell r="AS7424">
            <v>42249</v>
          </cell>
          <cell r="AT7424" t="str">
            <v>UMV-638-2013 Terminado Acciones de Movilidad UAERMV Circuito Movilidad  -</v>
          </cell>
          <cell r="AU7424">
            <v>0</v>
          </cell>
          <cell r="AV7424" t="str">
            <v>VIABLE</v>
          </cell>
        </row>
        <row r="7425">
          <cell r="AP7425">
            <v>182933</v>
          </cell>
          <cell r="AQ7425">
            <v>14001476</v>
          </cell>
          <cell r="AR7425">
            <v>14</v>
          </cell>
          <cell r="AS7425">
            <v>42249</v>
          </cell>
          <cell r="AT7425" t="str">
            <v>UMV-638-2013 Terminado Acciones de Movilidad UAERMV Circuito Movilidad  -</v>
          </cell>
          <cell r="AU7425">
            <v>0</v>
          </cell>
          <cell r="AV7425" t="str">
            <v>VIABLE</v>
          </cell>
        </row>
        <row r="7426">
          <cell r="AP7426">
            <v>182934</v>
          </cell>
          <cell r="AQ7426">
            <v>14001465</v>
          </cell>
          <cell r="AR7426">
            <v>14</v>
          </cell>
          <cell r="AS7426">
            <v>42249</v>
          </cell>
          <cell r="AT7426" t="str">
            <v>UMV-638-2013 Terminado Acciones de Movilidad UAERMV Circuito Movilidad  -</v>
          </cell>
          <cell r="AU7426">
            <v>0</v>
          </cell>
          <cell r="AV7426" t="str">
            <v>VIABLE</v>
          </cell>
        </row>
        <row r="7427">
          <cell r="AP7427">
            <v>182935</v>
          </cell>
          <cell r="AQ7427">
            <v>14001451</v>
          </cell>
          <cell r="AR7427">
            <v>14</v>
          </cell>
          <cell r="AS7427">
            <v>42249</v>
          </cell>
          <cell r="AT7427" t="str">
            <v>UMV-638-2013 Terminado Acciones de Movilidad UAERMV Circuito Movilidad  -</v>
          </cell>
          <cell r="AU7427">
            <v>0</v>
          </cell>
          <cell r="AV7427" t="str">
            <v>VIABLE</v>
          </cell>
        </row>
        <row r="7428">
          <cell r="AP7428">
            <v>182936</v>
          </cell>
          <cell r="AQ7428">
            <v>14001435</v>
          </cell>
          <cell r="AR7428">
            <v>14</v>
          </cell>
          <cell r="AS7428">
            <v>42249</v>
          </cell>
          <cell r="AT7428" t="str">
            <v>UMV-638-2013 Terminado Acciones de Movilidad UAERMV Circuito Movilidad  -</v>
          </cell>
          <cell r="AU7428">
            <v>0</v>
          </cell>
          <cell r="AV7428" t="str">
            <v>VIABLE</v>
          </cell>
        </row>
        <row r="7429">
          <cell r="AP7429">
            <v>182940</v>
          </cell>
          <cell r="AQ7429">
            <v>14001392</v>
          </cell>
          <cell r="AR7429">
            <v>14</v>
          </cell>
          <cell r="AS7429">
            <v>42249</v>
          </cell>
          <cell r="AT7429" t="str">
            <v>UMV-638-2013 Terminado Acciones de Movilidad UAERMV Circuito Movilidad  -</v>
          </cell>
          <cell r="AU7429">
            <v>0</v>
          </cell>
          <cell r="AV7429" t="str">
            <v>VIABLE</v>
          </cell>
        </row>
        <row r="7430">
          <cell r="AP7430">
            <v>182941</v>
          </cell>
          <cell r="AQ7430">
            <v>14001372</v>
          </cell>
          <cell r="AR7430">
            <v>14</v>
          </cell>
          <cell r="AS7430">
            <v>42249</v>
          </cell>
          <cell r="AT7430" t="str">
            <v>UMV-638-2013 Terminado Acciones de Movilidad UAERMV Circuito Movilidad  -</v>
          </cell>
          <cell r="AU7430">
            <v>0</v>
          </cell>
          <cell r="AV7430" t="str">
            <v>VIABLE</v>
          </cell>
        </row>
        <row r="7431">
          <cell r="AP7431">
            <v>182942</v>
          </cell>
          <cell r="AQ7431">
            <v>14001353</v>
          </cell>
          <cell r="AR7431">
            <v>14</v>
          </cell>
          <cell r="AS7431">
            <v>42249</v>
          </cell>
          <cell r="AT7431" t="str">
            <v>UMV-638-2013 Terminado Acciones de Movilidad UAERMV Circuito Movilidad  -</v>
          </cell>
          <cell r="AU7431">
            <v>0</v>
          </cell>
          <cell r="AV7431" t="str">
            <v>VIABLE</v>
          </cell>
        </row>
        <row r="7432">
          <cell r="AP7432">
            <v>182948</v>
          </cell>
          <cell r="AQ7432">
            <v>14001266</v>
          </cell>
          <cell r="AR7432">
            <v>14</v>
          </cell>
          <cell r="AS7432">
            <v>42249</v>
          </cell>
          <cell r="AT7432" t="str">
            <v>UMV-638-2013 Terminado Acciones de Movilidad UAERMV Circuito Movilidad  -</v>
          </cell>
          <cell r="AU7432">
            <v>0</v>
          </cell>
          <cell r="AV7432" t="str">
            <v>VIABLE</v>
          </cell>
        </row>
        <row r="7433">
          <cell r="AP7433">
            <v>182949</v>
          </cell>
          <cell r="AQ7433">
            <v>14001266</v>
          </cell>
          <cell r="AR7433">
            <v>14</v>
          </cell>
          <cell r="AS7433">
            <v>42249</v>
          </cell>
          <cell r="AT7433" t="str">
            <v>UMV-638-2013 Terminado Acciones de Movilidad UAERMV Circuito Movilidad  -</v>
          </cell>
          <cell r="AU7433">
            <v>0</v>
          </cell>
          <cell r="AV7433" t="str">
            <v>VIABLE</v>
          </cell>
        </row>
        <row r="7434">
          <cell r="AP7434">
            <v>182972</v>
          </cell>
          <cell r="AQ7434">
            <v>14000954</v>
          </cell>
          <cell r="AR7434">
            <v>14</v>
          </cell>
          <cell r="AS7434">
            <v>41519</v>
          </cell>
          <cell r="AT7434" t="str">
            <v>SD Terminado Mantenimiento Periódico UAERMV Circuito Movilidad  -</v>
          </cell>
          <cell r="AU7434">
            <v>0</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v>0</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v>0</v>
          </cell>
          <cell r="AV7436" t="str">
            <v>sc</v>
          </cell>
        </row>
        <row r="7437">
          <cell r="AP7437">
            <v>183011</v>
          </cell>
          <cell r="AQ7437">
            <v>14001338</v>
          </cell>
          <cell r="AR7437">
            <v>14</v>
          </cell>
          <cell r="AS7437">
            <v>42698</v>
          </cell>
          <cell r="AT7437" t="str">
            <v>LP 009-2016 Reservado Conservacion FDL LOS MARTIRES Circuito Movilidad SD -</v>
          </cell>
          <cell r="AU7437">
            <v>0</v>
          </cell>
          <cell r="AV7437" t="str">
            <v>sc</v>
          </cell>
        </row>
        <row r="7438">
          <cell r="AP7438">
            <v>183012</v>
          </cell>
          <cell r="AQ7438">
            <v>14001337</v>
          </cell>
          <cell r="AR7438">
            <v>14</v>
          </cell>
          <cell r="AS7438">
            <v>42698</v>
          </cell>
          <cell r="AT7438" t="str">
            <v>LP 009-2016 Reservado Conservacion FDL LOS MARTIRES Arterial SD -</v>
          </cell>
          <cell r="AU7438">
            <v>0</v>
          </cell>
          <cell r="AV7438" t="str">
            <v>sc</v>
          </cell>
        </row>
        <row r="7439">
          <cell r="AP7439">
            <v>183013</v>
          </cell>
          <cell r="AQ7439">
            <v>14001332</v>
          </cell>
          <cell r="AR7439">
            <v>14</v>
          </cell>
          <cell r="AS7439">
            <v>42698</v>
          </cell>
          <cell r="AT7439" t="str">
            <v>LP 009-2016 Reservado Conservacion FDL LOS MARTIRES Arterial SD -</v>
          </cell>
          <cell r="AU7439">
            <v>0</v>
          </cell>
          <cell r="AV7439" t="str">
            <v>sc</v>
          </cell>
        </row>
        <row r="7440">
          <cell r="AP7440">
            <v>183014</v>
          </cell>
          <cell r="AQ7440">
            <v>14001330</v>
          </cell>
          <cell r="AR7440">
            <v>14</v>
          </cell>
          <cell r="AS7440">
            <v>42698</v>
          </cell>
          <cell r="AT7440" t="str">
            <v>LP 009-2016 Reservado Conservacion FDL LOS MARTIRES Arterial SD -</v>
          </cell>
          <cell r="AU7440">
            <v>0</v>
          </cell>
          <cell r="AV7440" t="str">
            <v>sc</v>
          </cell>
        </row>
        <row r="7441">
          <cell r="AP7441">
            <v>183015</v>
          </cell>
          <cell r="AQ7441">
            <v>14001328</v>
          </cell>
          <cell r="AR7441">
            <v>14</v>
          </cell>
          <cell r="AS7441">
            <v>42698</v>
          </cell>
          <cell r="AT7441" t="str">
            <v>LP 009-2016 Reservado Conservacion FDL LOS MARTIRES Arterial SD -</v>
          </cell>
          <cell r="AU7441">
            <v>0</v>
          </cell>
          <cell r="AV7441" t="str">
            <v>sc</v>
          </cell>
        </row>
        <row r="7442">
          <cell r="AP7442">
            <v>183061</v>
          </cell>
          <cell r="AQ7442">
            <v>14000931</v>
          </cell>
          <cell r="AR7442">
            <v>14</v>
          </cell>
          <cell r="AS7442">
            <v>40737</v>
          </cell>
          <cell r="AT7442" t="str">
            <v>SD Terminado Mantenimiento Periódico UAERMV Circuito Movilidad  -</v>
          </cell>
          <cell r="AU7442">
            <v>0</v>
          </cell>
          <cell r="AV7442" t="str">
            <v>sc</v>
          </cell>
        </row>
        <row r="7443">
          <cell r="AP7443">
            <v>183062</v>
          </cell>
          <cell r="AQ7443">
            <v>14000903</v>
          </cell>
          <cell r="AR7443">
            <v>14</v>
          </cell>
          <cell r="AS7443">
            <v>40737</v>
          </cell>
          <cell r="AT7443" t="str">
            <v>SD Terminado Mantenimiento Periódico UAERMV Circuito Movilidad  -</v>
          </cell>
          <cell r="AU7443">
            <v>0</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v>0</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v>0</v>
          </cell>
          <cell r="AV7445" t="str">
            <v>RESERVADO FDL</v>
          </cell>
        </row>
        <row r="7446">
          <cell r="AP7446">
            <v>183565</v>
          </cell>
          <cell r="AQ7446">
            <v>14000618</v>
          </cell>
          <cell r="AR7446">
            <v>14</v>
          </cell>
          <cell r="AS7446">
            <v>42249</v>
          </cell>
          <cell r="AT7446" t="str">
            <v>UMV-638-2013 Terminado Acciones de Movilidad UAERMV Circuito Movilidad  -</v>
          </cell>
          <cell r="AU7446">
            <v>0</v>
          </cell>
          <cell r="AV7446" t="str">
            <v>VIABLE</v>
          </cell>
        </row>
        <row r="7447">
          <cell r="AP7447">
            <v>183567</v>
          </cell>
          <cell r="AQ7447">
            <v>14000563</v>
          </cell>
          <cell r="AR7447">
            <v>14</v>
          </cell>
          <cell r="AS7447">
            <v>42768</v>
          </cell>
          <cell r="AT7447" t="str">
            <v>SD Reservado Acciones de Movilidad UAERMV Circuito Movilidad Salvando Vidas -</v>
          </cell>
          <cell r="AU7447">
            <v>0</v>
          </cell>
          <cell r="AV7447" t="str">
            <v>RESERVADO UMV</v>
          </cell>
        </row>
        <row r="7448">
          <cell r="AP7448">
            <v>183569</v>
          </cell>
          <cell r="AQ7448">
            <v>14000473</v>
          </cell>
          <cell r="AR7448">
            <v>14</v>
          </cell>
          <cell r="AS7448">
            <v>42667</v>
          </cell>
          <cell r="AT7448" t="str">
            <v>SD Terminado Mantenimiento Rutinario UAERMV Circuito Movilidad SD -</v>
          </cell>
          <cell r="AU7448">
            <v>0</v>
          </cell>
          <cell r="AV7448" t="str">
            <v>VIABLE</v>
          </cell>
        </row>
        <row r="7449">
          <cell r="AP7449">
            <v>183570</v>
          </cell>
          <cell r="AQ7449">
            <v>14000455</v>
          </cell>
          <cell r="AR7449">
            <v>14</v>
          </cell>
          <cell r="AS7449">
            <v>42249</v>
          </cell>
          <cell r="AT7449" t="str">
            <v>UMV-638-2013 Terminado Acciones de Movilidad UAERMV Circuito Movilidad  -</v>
          </cell>
          <cell r="AU7449">
            <v>0</v>
          </cell>
          <cell r="AV7449" t="str">
            <v>VIABLE</v>
          </cell>
        </row>
        <row r="7450">
          <cell r="AP7450">
            <v>183571</v>
          </cell>
          <cell r="AQ7450">
            <v>14000429</v>
          </cell>
          <cell r="AR7450">
            <v>14</v>
          </cell>
          <cell r="AS7450">
            <v>42249</v>
          </cell>
          <cell r="AT7450" t="str">
            <v>UMV-638-2013 Terminado Acciones de Movilidad UAERMV Circuito Movilidad  -</v>
          </cell>
          <cell r="AU7450">
            <v>0</v>
          </cell>
          <cell r="AV7450" t="str">
            <v>VIABLE</v>
          </cell>
        </row>
        <row r="7451">
          <cell r="AP7451">
            <v>183601</v>
          </cell>
          <cell r="AQ7451">
            <v>14000431</v>
          </cell>
          <cell r="AR7451">
            <v>14</v>
          </cell>
          <cell r="AS7451">
            <v>42731</v>
          </cell>
          <cell r="AT7451" t="str">
            <v>SD Reservado Mantenimiento Periódico IDU Circuito Movilidad EJECUCION SITP 2016 -</v>
          </cell>
          <cell r="AU7451">
            <v>0</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v>0</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v>0</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v>0</v>
          </cell>
          <cell r="AV7454" t="str">
            <v>RESERVADO IDU</v>
          </cell>
        </row>
        <row r="7455">
          <cell r="AP7455">
            <v>183606</v>
          </cell>
          <cell r="AQ7455">
            <v>14000371</v>
          </cell>
          <cell r="AR7455">
            <v>14</v>
          </cell>
          <cell r="AS7455">
            <v>42313</v>
          </cell>
          <cell r="AT7455" t="str">
            <v>IDU-1669-2014 Terminado Reconstrucción IDU Circuito Movilidad  -</v>
          </cell>
          <cell r="AU7455">
            <v>0</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v>0</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v>0</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v>0</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v>0</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v>0</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v>0</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v>0</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v>0</v>
          </cell>
          <cell r="AV7463" t="str">
            <v>sc</v>
          </cell>
        </row>
        <row r="7464">
          <cell r="AP7464">
            <v>183676</v>
          </cell>
          <cell r="AQ7464">
            <v>14000112</v>
          </cell>
          <cell r="AR7464">
            <v>14</v>
          </cell>
          <cell r="AT7464" t="str">
            <v>SD Terminado Mantenimiento Periódico FDL LOS MARTIRES Local  Reporte servidor de mapas febrero 2016-</v>
          </cell>
          <cell r="AU7464">
            <v>0</v>
          </cell>
          <cell r="AV7464" t="str">
            <v>sc</v>
          </cell>
        </row>
        <row r="7465">
          <cell r="AP7465">
            <v>183726</v>
          </cell>
          <cell r="AQ7465">
            <v>14000101</v>
          </cell>
          <cell r="AR7465">
            <v>14</v>
          </cell>
          <cell r="AS7465">
            <v>41411</v>
          </cell>
          <cell r="AT7465" t="str">
            <v>SD Terminado Mantenimiento Periódico UAERMV Arterial  -</v>
          </cell>
          <cell r="AU7465">
            <v>0</v>
          </cell>
          <cell r="AV7465" t="str">
            <v>sc</v>
          </cell>
        </row>
        <row r="7466">
          <cell r="AP7466">
            <v>183727</v>
          </cell>
          <cell r="AQ7466">
            <v>14000101</v>
          </cell>
          <cell r="AR7466">
            <v>14</v>
          </cell>
          <cell r="AS7466">
            <v>41411</v>
          </cell>
          <cell r="AT7466" t="str">
            <v>SD Terminado Mantenimiento Periódico UAERMV Arterial  -</v>
          </cell>
          <cell r="AU7466">
            <v>0</v>
          </cell>
          <cell r="AV7466" t="str">
            <v>sc</v>
          </cell>
        </row>
        <row r="7467">
          <cell r="AP7467">
            <v>183755</v>
          </cell>
          <cell r="AQ7467">
            <v>14000073</v>
          </cell>
          <cell r="AR7467">
            <v>14</v>
          </cell>
          <cell r="AS7467">
            <v>40799</v>
          </cell>
          <cell r="AT7467" t="str">
            <v>UMV-78-2010 Terminado Rehabilitación UAERMV Local  -</v>
          </cell>
          <cell r="AU7467">
            <v>0</v>
          </cell>
          <cell r="AV7467" t="str">
            <v>VIABLE</v>
          </cell>
        </row>
        <row r="7468">
          <cell r="AP7468">
            <v>183756</v>
          </cell>
          <cell r="AQ7468">
            <v>14000062</v>
          </cell>
          <cell r="AR7468">
            <v>14</v>
          </cell>
          <cell r="AS7468">
            <v>40799</v>
          </cell>
          <cell r="AT7468" t="str">
            <v>UMV-78-2010 Terminado Rehabilitación UAERMV Local  -</v>
          </cell>
          <cell r="AU7468">
            <v>0</v>
          </cell>
          <cell r="AV7468" t="str">
            <v>VIABLE</v>
          </cell>
        </row>
        <row r="7469">
          <cell r="AP7469">
            <v>183802</v>
          </cell>
          <cell r="AQ7469">
            <v>14000209</v>
          </cell>
          <cell r="AR7469">
            <v>14</v>
          </cell>
          <cell r="AS7469">
            <v>42731</v>
          </cell>
          <cell r="AT7469" t="str">
            <v>SD Reservado Mantenimiento Rutinario IDU Circuito Movilidad EJECUCION SITP 2016 -</v>
          </cell>
          <cell r="AU7469">
            <v>0</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v>0</v>
          </cell>
          <cell r="AV7470" t="str">
            <v>RESERVADO IDU</v>
          </cell>
        </row>
        <row r="7471">
          <cell r="AP7471">
            <v>183804</v>
          </cell>
          <cell r="AQ7471">
            <v>14000182</v>
          </cell>
          <cell r="AR7471">
            <v>14</v>
          </cell>
          <cell r="AS7471">
            <v>42698</v>
          </cell>
          <cell r="AT7471" t="str">
            <v>LP 009-2016 Reservado Conservacion FDL LOS MARTIRES Circuito Movilidad SD -</v>
          </cell>
          <cell r="AU7471">
            <v>0</v>
          </cell>
          <cell r="AV7471" t="str">
            <v>RESERVADO FDL</v>
          </cell>
        </row>
        <row r="7472">
          <cell r="AP7472">
            <v>183805</v>
          </cell>
          <cell r="AQ7472">
            <v>14000170</v>
          </cell>
          <cell r="AR7472">
            <v>14</v>
          </cell>
          <cell r="AS7472">
            <v>42577</v>
          </cell>
          <cell r="AT7472" t="str">
            <v>SD Reservado Diagnostico IDU Circuito Movilidad SITP 2016 -</v>
          </cell>
          <cell r="AU7472">
            <v>0</v>
          </cell>
          <cell r="AV7472" t="str">
            <v>RESERVADO IDU</v>
          </cell>
        </row>
        <row r="7473">
          <cell r="AP7473">
            <v>183846</v>
          </cell>
          <cell r="AQ7473">
            <v>14000058</v>
          </cell>
          <cell r="AR7473">
            <v>14</v>
          </cell>
          <cell r="AS7473">
            <v>41481</v>
          </cell>
          <cell r="AT7473" t="str">
            <v>SD Terminado Mantenimiento Periódico UAERMV Circuito Movilidad  -</v>
          </cell>
          <cell r="AU7473">
            <v>0</v>
          </cell>
          <cell r="AV7473" t="str">
            <v>VIABLE</v>
          </cell>
        </row>
        <row r="7474">
          <cell r="AP7474">
            <v>183847</v>
          </cell>
          <cell r="AQ7474">
            <v>14000039</v>
          </cell>
          <cell r="AR7474">
            <v>14</v>
          </cell>
          <cell r="AS7474">
            <v>42249</v>
          </cell>
          <cell r="AT7474" t="str">
            <v>UMV-638-2013 Terminado Acciones de Movilidad UAERMV Circuito Movilidad  -</v>
          </cell>
          <cell r="AU7474">
            <v>0</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v>0</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v>0</v>
          </cell>
          <cell r="AV7476" t="str">
            <v>RESERVADO UMV</v>
          </cell>
        </row>
        <row r="7477">
          <cell r="AP7477">
            <v>472617</v>
          </cell>
          <cell r="AQ7477">
            <v>14000008</v>
          </cell>
          <cell r="AR7477">
            <v>14</v>
          </cell>
          <cell r="AS7477">
            <v>42403</v>
          </cell>
          <cell r="AT7477" t="str">
            <v>SD Reservado Mantenimiento Periódico UAERMV Local  -</v>
          </cell>
          <cell r="AU7477">
            <v>0</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v>0</v>
          </cell>
          <cell r="AV7478" t="str">
            <v>sc</v>
          </cell>
        </row>
        <row r="7479">
          <cell r="AP7479">
            <v>472627</v>
          </cell>
          <cell r="AQ7479">
            <v>14001665</v>
          </cell>
          <cell r="AR7479">
            <v>14</v>
          </cell>
          <cell r="AS7479">
            <v>42313</v>
          </cell>
          <cell r="AT7479" t="str">
            <v>IDU-70-2008 Terminado Rehabilitación IDU Circuito Movilidad  -</v>
          </cell>
          <cell r="AU7479">
            <v>0</v>
          </cell>
          <cell r="AV7479" t="str">
            <v>VIABLE</v>
          </cell>
        </row>
        <row r="7480">
          <cell r="AP7480">
            <v>472635</v>
          </cell>
          <cell r="AQ7480">
            <v>14001672</v>
          </cell>
          <cell r="AR7480">
            <v>14</v>
          </cell>
          <cell r="AS7480">
            <v>42313</v>
          </cell>
          <cell r="AT7480" t="str">
            <v>IDU-1669-2014 Terminado Rehabilitación IDU Circuito Movilidad  -</v>
          </cell>
          <cell r="AU7480">
            <v>0</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v>0</v>
          </cell>
          <cell r="AV7481" t="str">
            <v>VIABLE</v>
          </cell>
        </row>
        <row r="7482">
          <cell r="AP7482">
            <v>472666</v>
          </cell>
          <cell r="AQ7482">
            <v>14001714</v>
          </cell>
          <cell r="AR7482">
            <v>14</v>
          </cell>
          <cell r="AS7482">
            <v>42249</v>
          </cell>
          <cell r="AT7482" t="str">
            <v>UMV-638-2013 Terminado Acciones de Movilidad UAERMV Circuito Movilidad  -</v>
          </cell>
          <cell r="AU7482">
            <v>0</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v>0</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v>0</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v>0</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v>0</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v>0</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v>0</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v>0</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v>0</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v>0</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v>0</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v>0</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v>0</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v>0</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v>0</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v>0</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v>0</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v>0</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v>0</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v>0</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v>0</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v>0</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v>0</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v>0</v>
          </cell>
          <cell r="AV7509" t="str">
            <v>sc</v>
          </cell>
        </row>
        <row r="7510">
          <cell r="AP7510">
            <v>508402</v>
          </cell>
          <cell r="AQ7510">
            <v>15000109</v>
          </cell>
          <cell r="AR7510">
            <v>14</v>
          </cell>
          <cell r="AS7510">
            <v>42313</v>
          </cell>
          <cell r="AT7510" t="str">
            <v>IDU-1825-2013 Terminado Mantenimiento Periódico IDU Arterial  -</v>
          </cell>
          <cell r="AU7510">
            <v>0</v>
          </cell>
          <cell r="AV7510" t="str">
            <v>sc</v>
          </cell>
        </row>
        <row r="7511">
          <cell r="AP7511">
            <v>508782</v>
          </cell>
          <cell r="AQ7511">
            <v>14001407</v>
          </cell>
          <cell r="AR7511">
            <v>14</v>
          </cell>
          <cell r="AS7511">
            <v>42313</v>
          </cell>
          <cell r="AT7511" t="str">
            <v>IDU-70-2008 Terminado Mantenimiento Periódico IDU Arterial  -</v>
          </cell>
          <cell r="AU7511">
            <v>0</v>
          </cell>
          <cell r="AV7511" t="str">
            <v>sc</v>
          </cell>
        </row>
        <row r="7512">
          <cell r="AP7512">
            <v>508802</v>
          </cell>
          <cell r="AQ7512">
            <v>14001379</v>
          </cell>
          <cell r="AR7512">
            <v>14</v>
          </cell>
          <cell r="AS7512">
            <v>42313</v>
          </cell>
          <cell r="AT7512" t="str">
            <v>IDU-70-2008 Terminado Rehabilitación IDU Arterial  -</v>
          </cell>
          <cell r="AU7512">
            <v>0</v>
          </cell>
          <cell r="AV7512" t="str">
            <v>sc</v>
          </cell>
        </row>
        <row r="7513">
          <cell r="AP7513">
            <v>508804</v>
          </cell>
          <cell r="AQ7513">
            <v>14001379</v>
          </cell>
          <cell r="AR7513">
            <v>14</v>
          </cell>
          <cell r="AS7513">
            <v>42313</v>
          </cell>
          <cell r="AT7513" t="str">
            <v>IDU-70-2008 Terminado Rehabilitación IDU Arterial  -</v>
          </cell>
          <cell r="AU7513">
            <v>0</v>
          </cell>
          <cell r="AV7513" t="str">
            <v>sc</v>
          </cell>
        </row>
        <row r="7514">
          <cell r="AP7514">
            <v>508809</v>
          </cell>
          <cell r="AQ7514">
            <v>14001348</v>
          </cell>
          <cell r="AR7514">
            <v>14</v>
          </cell>
          <cell r="AS7514">
            <v>42313</v>
          </cell>
          <cell r="AT7514" t="str">
            <v>IDU-70-2008 Terminado Rehabilitación IDU Arterial  -</v>
          </cell>
          <cell r="AU7514">
            <v>0</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v>0</v>
          </cell>
          <cell r="AV7618" t="str">
            <v>sc</v>
          </cell>
        </row>
        <row r="7619">
          <cell r="AP7619">
            <v>184138</v>
          </cell>
          <cell r="AQ7619">
            <v>15001247</v>
          </cell>
          <cell r="AR7619">
            <v>15</v>
          </cell>
          <cell r="AS7619">
            <v>41411</v>
          </cell>
          <cell r="AT7619" t="str">
            <v>SD Terminado Mantenimiento Periódico UAERMV Arterial  -</v>
          </cell>
          <cell r="AU7619">
            <v>0</v>
          </cell>
          <cell r="AV7619" t="str">
            <v>sc</v>
          </cell>
        </row>
        <row r="7620">
          <cell r="AP7620">
            <v>184139</v>
          </cell>
          <cell r="AQ7620">
            <v>15001225</v>
          </cell>
          <cell r="AR7620">
            <v>15</v>
          </cell>
          <cell r="AS7620">
            <v>41411</v>
          </cell>
          <cell r="AT7620" t="str">
            <v>SD Terminado Mantenimiento Periódico UAERMV Arterial  -</v>
          </cell>
          <cell r="AU7620">
            <v>0</v>
          </cell>
          <cell r="AV7620" t="str">
            <v>sc</v>
          </cell>
        </row>
        <row r="7621">
          <cell r="AP7621">
            <v>184140</v>
          </cell>
          <cell r="AQ7621">
            <v>15001225</v>
          </cell>
          <cell r="AR7621">
            <v>15</v>
          </cell>
          <cell r="AS7621">
            <v>41411</v>
          </cell>
          <cell r="AT7621" t="str">
            <v>SD Terminado Mantenimiento Periódico UAERMV Arterial  -</v>
          </cell>
          <cell r="AU7621">
            <v>0</v>
          </cell>
          <cell r="AV7621" t="str">
            <v>sc</v>
          </cell>
        </row>
        <row r="7622">
          <cell r="AP7622">
            <v>184147</v>
          </cell>
          <cell r="AQ7622">
            <v>15001130</v>
          </cell>
          <cell r="AR7622">
            <v>15</v>
          </cell>
          <cell r="AS7622">
            <v>41411</v>
          </cell>
          <cell r="AT7622" t="str">
            <v>SD Terminado Mantenimiento Periódico UAERMV Arterial  -</v>
          </cell>
          <cell r="AU7622">
            <v>0</v>
          </cell>
          <cell r="AV7622" t="str">
            <v>sc</v>
          </cell>
        </row>
        <row r="7623">
          <cell r="AP7623">
            <v>184148</v>
          </cell>
          <cell r="AQ7623">
            <v>15001130</v>
          </cell>
          <cell r="AR7623">
            <v>15</v>
          </cell>
          <cell r="AS7623">
            <v>41411</v>
          </cell>
          <cell r="AT7623" t="str">
            <v>SD Terminado Mantenimiento Periódico UAERMV Arterial  -</v>
          </cell>
          <cell r="AU7623">
            <v>0</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v>0</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v>0</v>
          </cell>
          <cell r="AV7625" t="str">
            <v>sc</v>
          </cell>
        </row>
        <row r="7626">
          <cell r="AP7626">
            <v>184155</v>
          </cell>
          <cell r="AQ7626">
            <v>15001063</v>
          </cell>
          <cell r="AR7626">
            <v>15</v>
          </cell>
          <cell r="AS7626">
            <v>41411</v>
          </cell>
          <cell r="AT7626" t="str">
            <v>SD Terminado Mantenimiento Periódico UAERMV Arterial  -</v>
          </cell>
          <cell r="AU7626">
            <v>0</v>
          </cell>
          <cell r="AV7626" t="str">
            <v>sc</v>
          </cell>
        </row>
        <row r="7627">
          <cell r="AP7627">
            <v>184156</v>
          </cell>
          <cell r="AQ7627">
            <v>15001063</v>
          </cell>
          <cell r="AR7627">
            <v>15</v>
          </cell>
          <cell r="AS7627">
            <v>41411</v>
          </cell>
          <cell r="AT7627" t="str">
            <v>SD Terminado Mantenimiento Periódico UAERMV Arterial  -</v>
          </cell>
          <cell r="AU7627">
            <v>0</v>
          </cell>
          <cell r="AV7627" t="str">
            <v>sc</v>
          </cell>
        </row>
        <row r="7628">
          <cell r="AP7628">
            <v>184203</v>
          </cell>
          <cell r="AQ7628">
            <v>15001395</v>
          </cell>
          <cell r="AR7628">
            <v>15</v>
          </cell>
          <cell r="AS7628">
            <v>42766</v>
          </cell>
          <cell r="AT7628" t="str">
            <v>SD Reservado Mantenimiento Periódico IDU Circuito Movilidad EJECUCION SITP 2016 -</v>
          </cell>
          <cell r="AU7628">
            <v>0</v>
          </cell>
          <cell r="AV7628" t="str">
            <v>sc</v>
          </cell>
        </row>
        <row r="7629">
          <cell r="AP7629">
            <v>184204</v>
          </cell>
          <cell r="AQ7629">
            <v>15001395</v>
          </cell>
          <cell r="AR7629">
            <v>15</v>
          </cell>
          <cell r="AS7629">
            <v>42766</v>
          </cell>
          <cell r="AT7629" t="str">
            <v>SD Reservado Mantenimiento Periódico IDU Circuito Movilidad EJECUCION SITP 2016 -</v>
          </cell>
          <cell r="AU7629">
            <v>0</v>
          </cell>
          <cell r="AV7629" t="str">
            <v>sc</v>
          </cell>
        </row>
        <row r="7630">
          <cell r="AP7630">
            <v>184205</v>
          </cell>
          <cell r="AQ7630">
            <v>15001382</v>
          </cell>
          <cell r="AR7630">
            <v>15</v>
          </cell>
          <cell r="AS7630">
            <v>42731</v>
          </cell>
          <cell r="AT7630" t="str">
            <v>SD Reservado Mantenimiento Rutinario IDU Circuito Movilidad EJECUCION SITP 2016 -</v>
          </cell>
          <cell r="AU7630">
            <v>0</v>
          </cell>
          <cell r="AV7630" t="str">
            <v>sc</v>
          </cell>
        </row>
        <row r="7631">
          <cell r="AP7631">
            <v>184206</v>
          </cell>
          <cell r="AQ7631">
            <v>15001382</v>
          </cell>
          <cell r="AR7631">
            <v>15</v>
          </cell>
          <cell r="AS7631">
            <v>42766</v>
          </cell>
          <cell r="AT7631" t="str">
            <v>SD Reservado Mantenimiento Rutinario IDU Circuito Movilidad EJECUCION SITP 2016 -</v>
          </cell>
          <cell r="AU7631">
            <v>0</v>
          </cell>
          <cell r="AV7631" t="str">
            <v>sc</v>
          </cell>
        </row>
        <row r="7632">
          <cell r="AP7632">
            <v>184207</v>
          </cell>
          <cell r="AQ7632">
            <v>15001375</v>
          </cell>
          <cell r="AR7632">
            <v>15</v>
          </cell>
          <cell r="AS7632">
            <v>42766</v>
          </cell>
          <cell r="AT7632" t="str">
            <v>SD Reservado Mantenimiento Rutinario IDU Circuito Movilidad EJECUCION SITP 2016 -</v>
          </cell>
          <cell r="AU7632">
            <v>0</v>
          </cell>
          <cell r="AV7632" t="str">
            <v>sc</v>
          </cell>
        </row>
        <row r="7633">
          <cell r="AP7633">
            <v>184208</v>
          </cell>
          <cell r="AQ7633">
            <v>15001375</v>
          </cell>
          <cell r="AR7633">
            <v>15</v>
          </cell>
          <cell r="AS7633">
            <v>42766</v>
          </cell>
          <cell r="AT7633" t="str">
            <v>SD Reservado Mantenimiento Rutinario IDU Circuito Movilidad EJECUCION SITP 2016 -</v>
          </cell>
          <cell r="AU7633">
            <v>0</v>
          </cell>
          <cell r="AV7633" t="str">
            <v>sc</v>
          </cell>
        </row>
        <row r="7634">
          <cell r="AP7634">
            <v>184238</v>
          </cell>
          <cell r="AQ7634">
            <v>15001368</v>
          </cell>
          <cell r="AR7634">
            <v>15</v>
          </cell>
          <cell r="AS7634">
            <v>42731</v>
          </cell>
          <cell r="AT7634" t="str">
            <v>SD Reservado Mantenimiento Rutinario IDU Circuito Movilidad EJECUCION SITP 2016 -</v>
          </cell>
          <cell r="AU7634">
            <v>0</v>
          </cell>
          <cell r="AV7634" t="str">
            <v>sc</v>
          </cell>
        </row>
        <row r="7635">
          <cell r="AP7635">
            <v>184239</v>
          </cell>
          <cell r="AQ7635">
            <v>15001368</v>
          </cell>
          <cell r="AR7635">
            <v>15</v>
          </cell>
          <cell r="AS7635">
            <v>42766</v>
          </cell>
          <cell r="AT7635" t="str">
            <v>SD Reservado Mantenimiento Rutinario IDU Circuito Movilidad EJECUCION SITP 2016 -</v>
          </cell>
          <cell r="AU7635">
            <v>0</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v>0</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v>0</v>
          </cell>
          <cell r="AV7637" t="str">
            <v>sc</v>
          </cell>
        </row>
        <row r="7638">
          <cell r="AP7638">
            <v>184242</v>
          </cell>
          <cell r="AQ7638">
            <v>15001391</v>
          </cell>
          <cell r="AR7638">
            <v>15</v>
          </cell>
          <cell r="AS7638">
            <v>42731</v>
          </cell>
          <cell r="AT7638" t="str">
            <v>SD Reservado Mantenimiento Rutinario IDU Circuito Movilidad EJECUCION SITP 2016 -</v>
          </cell>
          <cell r="AU7638">
            <v>0</v>
          </cell>
          <cell r="AV7638" t="str">
            <v>sc</v>
          </cell>
        </row>
        <row r="7639">
          <cell r="AP7639">
            <v>184243</v>
          </cell>
          <cell r="AQ7639">
            <v>15001391</v>
          </cell>
          <cell r="AR7639">
            <v>15</v>
          </cell>
          <cell r="AS7639">
            <v>42766</v>
          </cell>
          <cell r="AT7639" t="str">
            <v>SD Reservado Mantenimiento Rutinario IDU Circuito Movilidad EJECUCION SITP 2016 -</v>
          </cell>
          <cell r="AU7639">
            <v>0</v>
          </cell>
          <cell r="AV7639" t="str">
            <v>sc</v>
          </cell>
        </row>
        <row r="7640">
          <cell r="AP7640">
            <v>184244</v>
          </cell>
          <cell r="AQ7640">
            <v>15001402</v>
          </cell>
          <cell r="AR7640">
            <v>15</v>
          </cell>
          <cell r="AS7640">
            <v>42731</v>
          </cell>
          <cell r="AT7640" t="str">
            <v>SD Reservado Mantenimiento Rutinario IDU Circuito Movilidad EJECUCION SITP 2016 -</v>
          </cell>
          <cell r="AU7640">
            <v>0</v>
          </cell>
          <cell r="AV7640" t="str">
            <v>sc</v>
          </cell>
        </row>
        <row r="7641">
          <cell r="AP7641">
            <v>184245</v>
          </cell>
          <cell r="AQ7641">
            <v>15001402</v>
          </cell>
          <cell r="AR7641">
            <v>15</v>
          </cell>
          <cell r="AS7641">
            <v>42766</v>
          </cell>
          <cell r="AT7641" t="str">
            <v>SD Reservado Mantenimiento Rutinario IDU Circuito Movilidad EJECUCION SITP 2016 -</v>
          </cell>
          <cell r="AU7641">
            <v>0</v>
          </cell>
          <cell r="AV7641" t="str">
            <v>sc</v>
          </cell>
        </row>
        <row r="7642">
          <cell r="AP7642">
            <v>184246</v>
          </cell>
          <cell r="AQ7642">
            <v>15001418</v>
          </cell>
          <cell r="AR7642">
            <v>15</v>
          </cell>
          <cell r="AS7642">
            <v>42766</v>
          </cell>
          <cell r="AT7642" t="str">
            <v>SD Reservado Mantenimiento Rutinario IDU Circuito Movilidad EJECUCION SITP 2016 -</v>
          </cell>
          <cell r="AU7642">
            <v>0</v>
          </cell>
          <cell r="AV7642" t="str">
            <v>sc</v>
          </cell>
        </row>
        <row r="7643">
          <cell r="AP7643">
            <v>184247</v>
          </cell>
          <cell r="AQ7643">
            <v>15001418</v>
          </cell>
          <cell r="AR7643">
            <v>15</v>
          </cell>
          <cell r="AS7643">
            <v>42731</v>
          </cell>
          <cell r="AT7643" t="str">
            <v>SD Reservado Mantenimiento Rutinario IDU Circuito Movilidad EJECUCION SITP 2016 -</v>
          </cell>
          <cell r="AU7643">
            <v>0</v>
          </cell>
          <cell r="AV7643" t="str">
            <v>sc</v>
          </cell>
        </row>
        <row r="7644">
          <cell r="AP7644">
            <v>184284</v>
          </cell>
          <cell r="AQ7644">
            <v>15001425</v>
          </cell>
          <cell r="AR7644">
            <v>15</v>
          </cell>
          <cell r="AS7644">
            <v>42731</v>
          </cell>
          <cell r="AT7644" t="str">
            <v>SD Reservado Mantenimiento Rutinario IDU Circuito Movilidad EJECUCION SITP 2016 -</v>
          </cell>
          <cell r="AU7644">
            <v>0</v>
          </cell>
          <cell r="AV7644" t="str">
            <v>sc</v>
          </cell>
        </row>
        <row r="7645">
          <cell r="AP7645">
            <v>184285</v>
          </cell>
          <cell r="AQ7645">
            <v>15001421</v>
          </cell>
          <cell r="AR7645">
            <v>15</v>
          </cell>
          <cell r="AS7645">
            <v>42731</v>
          </cell>
          <cell r="AT7645" t="str">
            <v>SD Reservado Mantenimiento Rutinario IDU Circuito Movilidad EJECUCION SITP 2016 -</v>
          </cell>
          <cell r="AU7645">
            <v>0</v>
          </cell>
          <cell r="AV7645" t="str">
            <v>sc</v>
          </cell>
        </row>
        <row r="7646">
          <cell r="AP7646">
            <v>184286</v>
          </cell>
          <cell r="AQ7646">
            <v>15001417</v>
          </cell>
          <cell r="AR7646">
            <v>15</v>
          </cell>
          <cell r="AS7646">
            <v>42731</v>
          </cell>
          <cell r="AT7646" t="str">
            <v>SD Reservado Mantenimiento Rutinario IDU Circuito Movilidad EJECUCION SITP 2016 -</v>
          </cell>
          <cell r="AU7646">
            <v>0</v>
          </cell>
          <cell r="AV7646" t="str">
            <v>sc</v>
          </cell>
        </row>
        <row r="7647">
          <cell r="AP7647">
            <v>184287</v>
          </cell>
          <cell r="AQ7647">
            <v>15001410</v>
          </cell>
          <cell r="AR7647">
            <v>15</v>
          </cell>
          <cell r="AS7647">
            <v>42731</v>
          </cell>
          <cell r="AT7647" t="str">
            <v>SD Reservado Mantenimiento Rutinario IDU Circuito Movilidad EJECUCION SITP 2016 -</v>
          </cell>
          <cell r="AU7647">
            <v>0</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v>0</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v>0</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v>0</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v>0</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v>0</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v>0</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v>0</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v>0</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v>0</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v>0</v>
          </cell>
          <cell r="AV7657" t="str">
            <v>sc</v>
          </cell>
        </row>
        <row r="7658">
          <cell r="AP7658">
            <v>184399</v>
          </cell>
          <cell r="AQ7658">
            <v>15000679</v>
          </cell>
          <cell r="AR7658">
            <v>15</v>
          </cell>
          <cell r="AS7658">
            <v>42731</v>
          </cell>
          <cell r="AT7658" t="str">
            <v>SD Reservado Mantenimiento Rutinario IDU Circuito Movilidad EJECUCION SITP 2016 -</v>
          </cell>
          <cell r="AU7658">
            <v>0</v>
          </cell>
          <cell r="AV7658" t="str">
            <v>sc</v>
          </cell>
        </row>
        <row r="7659">
          <cell r="AP7659">
            <v>184485</v>
          </cell>
          <cell r="AQ7659">
            <v>15000925</v>
          </cell>
          <cell r="AR7659">
            <v>15</v>
          </cell>
          <cell r="AS7659">
            <v>42731</v>
          </cell>
          <cell r="AT7659" t="str">
            <v>SD Reservado Mantenimiento Rutinario IDU Circuito Movilidad EJECUCION SITP 2016 -</v>
          </cell>
          <cell r="AU7659">
            <v>0</v>
          </cell>
          <cell r="AV7659" t="str">
            <v>sc</v>
          </cell>
        </row>
        <row r="7660">
          <cell r="AP7660">
            <v>184486</v>
          </cell>
          <cell r="AQ7660">
            <v>15000906</v>
          </cell>
          <cell r="AR7660">
            <v>15</v>
          </cell>
          <cell r="AS7660">
            <v>42731</v>
          </cell>
          <cell r="AT7660" t="str">
            <v>SD Reservado Mantenimiento Rutinario IDU Circuito Movilidad EJECUCION SITP 2016 -</v>
          </cell>
          <cell r="AU7660">
            <v>0</v>
          </cell>
          <cell r="AV7660" t="str">
            <v>sc</v>
          </cell>
        </row>
        <row r="7661">
          <cell r="AP7661">
            <v>184488</v>
          </cell>
          <cell r="AQ7661">
            <v>15000878</v>
          </cell>
          <cell r="AR7661">
            <v>15</v>
          </cell>
          <cell r="AS7661">
            <v>42731</v>
          </cell>
          <cell r="AT7661" t="str">
            <v>SD Reservado Mantenimiento Rutinario IDU Circuito Movilidad EJECUCION SITP 2016 -</v>
          </cell>
          <cell r="AU7661">
            <v>0</v>
          </cell>
          <cell r="AV7661" t="str">
            <v>sc</v>
          </cell>
        </row>
        <row r="7662">
          <cell r="AP7662">
            <v>184489</v>
          </cell>
          <cell r="AQ7662">
            <v>15000769</v>
          </cell>
          <cell r="AR7662">
            <v>15</v>
          </cell>
          <cell r="AS7662">
            <v>42731</v>
          </cell>
          <cell r="AT7662" t="str">
            <v>SD Reservado Mantenimiento Rutinario IDU Circuito Movilidad EJECUCION SITP 2016 -</v>
          </cell>
          <cell r="AU7662">
            <v>0</v>
          </cell>
          <cell r="AV7662" t="str">
            <v>sc</v>
          </cell>
        </row>
        <row r="7663">
          <cell r="AP7663">
            <v>184490</v>
          </cell>
          <cell r="AQ7663">
            <v>15000726</v>
          </cell>
          <cell r="AR7663">
            <v>15</v>
          </cell>
          <cell r="AS7663">
            <v>42731</v>
          </cell>
          <cell r="AT7663" t="str">
            <v>SD Reservado Mantenimiento Rutinario IDU Circuito Movilidad EJECUCION SITP 2016 -</v>
          </cell>
          <cell r="AU7663">
            <v>0</v>
          </cell>
          <cell r="AV7663" t="str">
            <v>sc</v>
          </cell>
        </row>
        <row r="7664">
          <cell r="AP7664">
            <v>184491</v>
          </cell>
          <cell r="AQ7664">
            <v>15000680</v>
          </cell>
          <cell r="AR7664">
            <v>15</v>
          </cell>
          <cell r="AS7664">
            <v>42731</v>
          </cell>
          <cell r="AT7664" t="str">
            <v>SD Reservado Mantenimiento Rutinario IDU Circuito Movilidad EJECUCION SITP 2016 -</v>
          </cell>
          <cell r="AU7664">
            <v>0</v>
          </cell>
          <cell r="AV7664" t="str">
            <v>sc</v>
          </cell>
        </row>
        <row r="7665">
          <cell r="AP7665">
            <v>184492</v>
          </cell>
          <cell r="AQ7665">
            <v>15000653</v>
          </cell>
          <cell r="AR7665">
            <v>15</v>
          </cell>
          <cell r="AS7665">
            <v>42731</v>
          </cell>
          <cell r="AT7665" t="str">
            <v>SD Reservado Mantenimiento Rutinario IDU Circuito Movilidad EJECUCION SITP 2016 -</v>
          </cell>
          <cell r="AU7665">
            <v>0</v>
          </cell>
          <cell r="AV7665" t="str">
            <v>sc</v>
          </cell>
        </row>
        <row r="7666">
          <cell r="AP7666">
            <v>184493</v>
          </cell>
          <cell r="AQ7666">
            <v>15000604</v>
          </cell>
          <cell r="AR7666">
            <v>15</v>
          </cell>
          <cell r="AS7666">
            <v>42731</v>
          </cell>
          <cell r="AT7666" t="str">
            <v>SD Reservado Mantenimiento Rutinario IDU Circuito Movilidad EJECUCION SITP 2016 -</v>
          </cell>
          <cell r="AU7666">
            <v>0</v>
          </cell>
          <cell r="AV7666" t="str">
            <v>sc</v>
          </cell>
        </row>
        <row r="7667">
          <cell r="AP7667">
            <v>184494</v>
          </cell>
          <cell r="AQ7667">
            <v>15000609</v>
          </cell>
          <cell r="AR7667">
            <v>15</v>
          </cell>
          <cell r="AS7667">
            <v>42731</v>
          </cell>
          <cell r="AT7667" t="str">
            <v>SD Reservado Mantenimiento Rutinario IDU Circuito Movilidad EJECUCION SITP 2016 -</v>
          </cell>
          <cell r="AU7667">
            <v>0</v>
          </cell>
          <cell r="AV7667" t="str">
            <v>sc</v>
          </cell>
        </row>
        <row r="7668">
          <cell r="AP7668">
            <v>184495</v>
          </cell>
          <cell r="AQ7668">
            <v>15000927</v>
          </cell>
          <cell r="AR7668">
            <v>15</v>
          </cell>
          <cell r="AS7668">
            <v>42731</v>
          </cell>
          <cell r="AT7668" t="str">
            <v>SD Reservado Mantenimiento Rutinario IDU Local EJECUCION SITP 2016 -</v>
          </cell>
          <cell r="AU7668">
            <v>0</v>
          </cell>
          <cell r="AV7668" t="str">
            <v>sc</v>
          </cell>
        </row>
        <row r="7669">
          <cell r="AP7669">
            <v>184520</v>
          </cell>
          <cell r="AQ7669">
            <v>15001230</v>
          </cell>
          <cell r="AR7669">
            <v>15</v>
          </cell>
          <cell r="AS7669">
            <v>42515</v>
          </cell>
          <cell r="AT7669" t="str">
            <v>IDU-2128-2013 Terminado Conservacion IDU Circuito Movilidad SD -</v>
          </cell>
          <cell r="AU7669">
            <v>0</v>
          </cell>
          <cell r="AV7669" t="str">
            <v>sc</v>
          </cell>
        </row>
        <row r="7670">
          <cell r="AP7670">
            <v>184521</v>
          </cell>
          <cell r="AQ7670">
            <v>15000979</v>
          </cell>
          <cell r="AR7670">
            <v>15</v>
          </cell>
          <cell r="AS7670">
            <v>42731</v>
          </cell>
          <cell r="AT7670" t="str">
            <v>SD Reservado Mantenimiento Rutinario IDU Local EJECUCION SITP 2016 -</v>
          </cell>
          <cell r="AU7670">
            <v>0</v>
          </cell>
          <cell r="AV7670" t="str">
            <v>sc</v>
          </cell>
        </row>
        <row r="7671">
          <cell r="AP7671">
            <v>184522</v>
          </cell>
          <cell r="AQ7671">
            <v>15001026</v>
          </cell>
          <cell r="AR7671">
            <v>15</v>
          </cell>
          <cell r="AS7671">
            <v>42731</v>
          </cell>
          <cell r="AT7671" t="str">
            <v>SD Reservado Mantenimiento Rutinario IDU Local EJECUCION SITP 2016 -</v>
          </cell>
          <cell r="AU7671">
            <v>0</v>
          </cell>
          <cell r="AV7671" t="str">
            <v>sc</v>
          </cell>
        </row>
        <row r="7672">
          <cell r="AP7672">
            <v>184523</v>
          </cell>
          <cell r="AQ7672">
            <v>15001073</v>
          </cell>
          <cell r="AR7672">
            <v>15</v>
          </cell>
          <cell r="AS7672">
            <v>42731</v>
          </cell>
          <cell r="AT7672" t="str">
            <v>SD Reservado Mantenimiento Rutinario IDU Local EJECUCION SITP 2016 -</v>
          </cell>
          <cell r="AU7672">
            <v>0</v>
          </cell>
          <cell r="AV7672" t="str">
            <v>sc</v>
          </cell>
        </row>
        <row r="7673">
          <cell r="AP7673">
            <v>184524</v>
          </cell>
          <cell r="AQ7673">
            <v>15001119</v>
          </cell>
          <cell r="AR7673">
            <v>15</v>
          </cell>
          <cell r="AS7673">
            <v>42731</v>
          </cell>
          <cell r="AT7673" t="str">
            <v>SD Reservado Mantenimiento Rutinario IDU Local EJECUCION SITP 2016 -</v>
          </cell>
          <cell r="AU7673">
            <v>0</v>
          </cell>
          <cell r="AV7673" t="str">
            <v>sc</v>
          </cell>
        </row>
        <row r="7674">
          <cell r="AP7674">
            <v>184525</v>
          </cell>
          <cell r="AQ7674">
            <v>15001151</v>
          </cell>
          <cell r="AR7674">
            <v>15</v>
          </cell>
          <cell r="AS7674">
            <v>42515</v>
          </cell>
          <cell r="AT7674" t="str">
            <v>IDU-2128-2013 Terminado Diagnostico IDU Local SD -</v>
          </cell>
          <cell r="AU7674">
            <v>0</v>
          </cell>
          <cell r="AV7674" t="str">
            <v>sc</v>
          </cell>
        </row>
        <row r="7675">
          <cell r="AP7675">
            <v>184526</v>
          </cell>
          <cell r="AQ7675">
            <v>15001176</v>
          </cell>
          <cell r="AR7675">
            <v>15</v>
          </cell>
          <cell r="AS7675">
            <v>42515</v>
          </cell>
          <cell r="AT7675" t="str">
            <v>IDU-2128-2013 Terminado Conservacion IDU Local SD -</v>
          </cell>
          <cell r="AU7675">
            <v>0</v>
          </cell>
          <cell r="AV7675" t="str">
            <v>sc</v>
          </cell>
        </row>
        <row r="7676">
          <cell r="AP7676">
            <v>184527</v>
          </cell>
          <cell r="AQ7676">
            <v>15001202</v>
          </cell>
          <cell r="AR7676">
            <v>15</v>
          </cell>
          <cell r="AS7676">
            <v>42515</v>
          </cell>
          <cell r="AT7676" t="str">
            <v>IDU-2128-2013 Terminado Conservacion IDU Local SD -</v>
          </cell>
          <cell r="AU7676">
            <v>0</v>
          </cell>
          <cell r="AV7676" t="str">
            <v>sc</v>
          </cell>
        </row>
        <row r="7677">
          <cell r="AP7677">
            <v>184530</v>
          </cell>
          <cell r="AQ7677">
            <v>15000777</v>
          </cell>
          <cell r="AR7677">
            <v>15</v>
          </cell>
          <cell r="AS7677">
            <v>42313</v>
          </cell>
          <cell r="AT7677" t="str">
            <v>IDU-1825-2013 Terminado Mantenimiento Periódico IDU Arterial  -</v>
          </cell>
          <cell r="AU7677">
            <v>0</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v>0</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v>0</v>
          </cell>
          <cell r="AV7683" t="str">
            <v>sc</v>
          </cell>
        </row>
        <row r="7684">
          <cell r="AP7684">
            <v>184547</v>
          </cell>
          <cell r="AQ7684">
            <v>15000714</v>
          </cell>
          <cell r="AR7684">
            <v>15</v>
          </cell>
          <cell r="AS7684">
            <v>42313</v>
          </cell>
          <cell r="AT7684" t="str">
            <v>IDU-70-2008 Terminado Rehabilitación IDU Arterial  -</v>
          </cell>
          <cell r="AU7684">
            <v>0</v>
          </cell>
          <cell r="AV7684" t="str">
            <v>sc</v>
          </cell>
        </row>
        <row r="7685">
          <cell r="AP7685">
            <v>184548</v>
          </cell>
          <cell r="AQ7685">
            <v>15000790</v>
          </cell>
          <cell r="AR7685">
            <v>15</v>
          </cell>
          <cell r="AS7685">
            <v>42313</v>
          </cell>
          <cell r="AT7685" t="str">
            <v>IDU-70-2008 Terminado Rehabilitación IDU Arterial  -</v>
          </cell>
          <cell r="AU7685">
            <v>0</v>
          </cell>
          <cell r="AV7685" t="str">
            <v>sc</v>
          </cell>
        </row>
        <row r="7686">
          <cell r="AP7686">
            <v>184549</v>
          </cell>
          <cell r="AQ7686">
            <v>15000829</v>
          </cell>
          <cell r="AR7686">
            <v>15</v>
          </cell>
          <cell r="AS7686">
            <v>42313</v>
          </cell>
          <cell r="AT7686" t="str">
            <v>IDU-70-2008 Terminado Rehabilitación IDU Arterial  -</v>
          </cell>
          <cell r="AU7686">
            <v>0</v>
          </cell>
          <cell r="AV7686" t="str">
            <v>sc</v>
          </cell>
        </row>
        <row r="7687">
          <cell r="AP7687">
            <v>184550</v>
          </cell>
          <cell r="AQ7687">
            <v>15000897</v>
          </cell>
          <cell r="AR7687">
            <v>15</v>
          </cell>
          <cell r="AS7687">
            <v>42313</v>
          </cell>
          <cell r="AT7687" t="str">
            <v>IDU-70-2008 Terminado Rehabilitación IDU Arterial  -</v>
          </cell>
          <cell r="AU7687">
            <v>0</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v>0</v>
          </cell>
          <cell r="AV7690" t="str">
            <v>sc</v>
          </cell>
        </row>
        <row r="7691">
          <cell r="AP7691">
            <v>184554</v>
          </cell>
          <cell r="AQ7691">
            <v>15001051</v>
          </cell>
          <cell r="AR7691">
            <v>15</v>
          </cell>
          <cell r="AS7691">
            <v>42313</v>
          </cell>
          <cell r="AT7691" t="str">
            <v>IDU-70-2008 Terminado Rehabilitación IDU Arterial  -</v>
          </cell>
          <cell r="AU7691">
            <v>0</v>
          </cell>
          <cell r="AV7691" t="str">
            <v>sc</v>
          </cell>
        </row>
        <row r="7692">
          <cell r="AP7692">
            <v>184698</v>
          </cell>
          <cell r="AQ7692">
            <v>15000928</v>
          </cell>
          <cell r="AR7692">
            <v>15</v>
          </cell>
          <cell r="AS7692">
            <v>42731</v>
          </cell>
          <cell r="AT7692" t="str">
            <v>SD Reservado Mantenimiento Rutinario IDU Local EJECUCION SITP 2016 -</v>
          </cell>
          <cell r="AU7692">
            <v>0</v>
          </cell>
          <cell r="AV7692" t="str">
            <v>sc</v>
          </cell>
        </row>
        <row r="7693">
          <cell r="AP7693">
            <v>184699</v>
          </cell>
          <cell r="AQ7693">
            <v>15000932</v>
          </cell>
          <cell r="AR7693">
            <v>15</v>
          </cell>
          <cell r="AS7693">
            <v>42731</v>
          </cell>
          <cell r="AT7693" t="str">
            <v>SD Reservado Mantenimiento Rutinario IDU Circuito Movilidad EJECUCION SITP 2016 -</v>
          </cell>
          <cell r="AU7693">
            <v>0</v>
          </cell>
          <cell r="AV7693" t="str">
            <v>sc</v>
          </cell>
        </row>
        <row r="7694">
          <cell r="AP7694">
            <v>184700</v>
          </cell>
          <cell r="AQ7694">
            <v>15000935</v>
          </cell>
          <cell r="AR7694">
            <v>15</v>
          </cell>
          <cell r="AS7694">
            <v>42731</v>
          </cell>
          <cell r="AT7694" t="str">
            <v>SD Reservado Mantenimiento Rutinario IDU Circuito Movilidad EJECUCION SITP 2016 -</v>
          </cell>
          <cell r="AU7694">
            <v>0</v>
          </cell>
          <cell r="AV7694" t="str">
            <v>sc</v>
          </cell>
        </row>
        <row r="7695">
          <cell r="AP7695">
            <v>184701</v>
          </cell>
          <cell r="AQ7695">
            <v>15000937</v>
          </cell>
          <cell r="AR7695">
            <v>15</v>
          </cell>
          <cell r="AS7695">
            <v>42731</v>
          </cell>
          <cell r="AT7695" t="str">
            <v>SD Reservado Mantenimiento Rutinario IDU Circuito Movilidad EJECUCION SITP 2016 -</v>
          </cell>
          <cell r="AU7695">
            <v>0</v>
          </cell>
          <cell r="AV7695" t="str">
            <v>sc</v>
          </cell>
        </row>
        <row r="7696">
          <cell r="AP7696">
            <v>184702</v>
          </cell>
          <cell r="AQ7696">
            <v>15000939</v>
          </cell>
          <cell r="AR7696">
            <v>15</v>
          </cell>
          <cell r="AS7696">
            <v>42731</v>
          </cell>
          <cell r="AT7696" t="str">
            <v>SD Reservado Mantenimiento Rutinario IDU Circuito Movilidad EJECUCION SITP 2016 -</v>
          </cell>
          <cell r="AU7696">
            <v>0</v>
          </cell>
          <cell r="AV7696" t="str">
            <v>sc</v>
          </cell>
        </row>
        <row r="7697">
          <cell r="AP7697">
            <v>184703</v>
          </cell>
          <cell r="AQ7697">
            <v>15000929</v>
          </cell>
          <cell r="AR7697">
            <v>15</v>
          </cell>
          <cell r="AS7697">
            <v>42515</v>
          </cell>
          <cell r="AT7697" t="str">
            <v>IDU-2128-2013 Terminado Conservacion IDU Circuito Movilidad SD -</v>
          </cell>
          <cell r="AU7697">
            <v>0</v>
          </cell>
          <cell r="AV7697" t="str">
            <v>sc</v>
          </cell>
        </row>
        <row r="7698">
          <cell r="AP7698">
            <v>184726</v>
          </cell>
          <cell r="AQ7698">
            <v>15000980</v>
          </cell>
          <cell r="AR7698">
            <v>15</v>
          </cell>
          <cell r="AS7698">
            <v>41912</v>
          </cell>
          <cell r="AT7698" t="str">
            <v>SD Terminado Rehabilitación UAERMV Local  -</v>
          </cell>
          <cell r="AU7698">
            <v>0</v>
          </cell>
          <cell r="AV7698" t="str">
            <v>sc</v>
          </cell>
        </row>
        <row r="7699">
          <cell r="AP7699">
            <v>184727</v>
          </cell>
          <cell r="AQ7699">
            <v>15000941</v>
          </cell>
          <cell r="AR7699">
            <v>15</v>
          </cell>
          <cell r="AS7699">
            <v>42731</v>
          </cell>
          <cell r="AT7699" t="str">
            <v>SD Reservado Mantenimiento Rutinario IDU Circuito Movilidad EJECUCION SITP 2016 -</v>
          </cell>
          <cell r="AU7699">
            <v>0</v>
          </cell>
          <cell r="AV7699" t="str">
            <v>sc</v>
          </cell>
        </row>
        <row r="7700">
          <cell r="AP7700">
            <v>184734</v>
          </cell>
          <cell r="AQ7700">
            <v>15001027</v>
          </cell>
          <cell r="AR7700">
            <v>15</v>
          </cell>
          <cell r="AS7700">
            <v>42731</v>
          </cell>
          <cell r="AT7700" t="str">
            <v>SD Reservado Mantenimiento Rutinario IDU Circuito Movilidad EJECUCION SITP 2016 -</v>
          </cell>
          <cell r="AU7700">
            <v>0</v>
          </cell>
          <cell r="AV7700" t="str">
            <v>sc</v>
          </cell>
        </row>
        <row r="7701">
          <cell r="AP7701">
            <v>184772</v>
          </cell>
          <cell r="AQ7701">
            <v>15001120</v>
          </cell>
          <cell r="AR7701">
            <v>15</v>
          </cell>
          <cell r="AS7701">
            <v>42515</v>
          </cell>
          <cell r="AT7701" t="str">
            <v>IDU-2128-2013 Terminado Conservacion IDU Local SD -</v>
          </cell>
          <cell r="AU7701">
            <v>0</v>
          </cell>
          <cell r="AV7701" t="str">
            <v>sc</v>
          </cell>
        </row>
        <row r="7702">
          <cell r="AP7702">
            <v>187906</v>
          </cell>
          <cell r="AQ7702">
            <v>16004427</v>
          </cell>
          <cell r="AR7702">
            <v>15</v>
          </cell>
          <cell r="AS7702">
            <v>42313</v>
          </cell>
          <cell r="AT7702" t="str">
            <v>IDU-1718-2014 Terminado Mantenimiento Rutinario IDU Arterial  -</v>
          </cell>
          <cell r="AU7702">
            <v>0</v>
          </cell>
          <cell r="AV7702" t="str">
            <v>sc</v>
          </cell>
        </row>
        <row r="7703">
          <cell r="AP7703">
            <v>187907</v>
          </cell>
          <cell r="AQ7703">
            <v>16004425</v>
          </cell>
          <cell r="AR7703">
            <v>15</v>
          </cell>
          <cell r="AS7703">
            <v>42313</v>
          </cell>
          <cell r="AT7703" t="str">
            <v>IDU-1718-2014 Terminado Mantenimiento Rutinario IDU Arterial  -</v>
          </cell>
          <cell r="AU7703">
            <v>0</v>
          </cell>
          <cell r="AV7703" t="str">
            <v>sc</v>
          </cell>
        </row>
        <row r="7704">
          <cell r="AP7704">
            <v>187908</v>
          </cell>
          <cell r="AQ7704">
            <v>16004423</v>
          </cell>
          <cell r="AR7704">
            <v>15</v>
          </cell>
          <cell r="AS7704">
            <v>42313</v>
          </cell>
          <cell r="AT7704" t="str">
            <v>IDU-1718-2014 Terminado Mantenimiento Rutinario IDU Arterial  -</v>
          </cell>
          <cell r="AU7704">
            <v>0</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v>0</v>
          </cell>
          <cell r="AV7716" t="str">
            <v>sc</v>
          </cell>
        </row>
        <row r="7717">
          <cell r="AP7717">
            <v>410187</v>
          </cell>
          <cell r="AQ7717">
            <v>18000055</v>
          </cell>
          <cell r="AR7717">
            <v>15</v>
          </cell>
          <cell r="AS7717">
            <v>42313</v>
          </cell>
          <cell r="AT7717" t="str">
            <v>IDU-70-2008 Terminado Acciones de Movilidad IDU Arterial  -</v>
          </cell>
          <cell r="AU7717">
            <v>0</v>
          </cell>
          <cell r="AV7717" t="str">
            <v>sc</v>
          </cell>
        </row>
        <row r="7718">
          <cell r="AP7718">
            <v>410195</v>
          </cell>
          <cell r="AQ7718">
            <v>18000058</v>
          </cell>
          <cell r="AR7718">
            <v>15</v>
          </cell>
          <cell r="AS7718">
            <v>42313</v>
          </cell>
          <cell r="AT7718" t="str">
            <v>IDU-70-2008 Terminado Acciones de Movilidad IDU Arterial  -</v>
          </cell>
          <cell r="AU7718">
            <v>0</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v>0</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v>0</v>
          </cell>
          <cell r="AV7720" t="str">
            <v>sc</v>
          </cell>
        </row>
        <row r="7721">
          <cell r="AP7721">
            <v>412628</v>
          </cell>
          <cell r="AQ7721">
            <v>18000882</v>
          </cell>
          <cell r="AR7721">
            <v>15</v>
          </cell>
          <cell r="AS7721">
            <v>42313</v>
          </cell>
          <cell r="AT7721" t="str">
            <v>IDU-57-2012 Terminado Acciones de Movilidad IDU Arterial  -</v>
          </cell>
          <cell r="AU7721">
            <v>0</v>
          </cell>
          <cell r="AV7721" t="str">
            <v>sc</v>
          </cell>
        </row>
        <row r="7722">
          <cell r="AP7722">
            <v>412630</v>
          </cell>
          <cell r="AQ7722">
            <v>18000882</v>
          </cell>
          <cell r="AR7722">
            <v>15</v>
          </cell>
          <cell r="AS7722">
            <v>42723</v>
          </cell>
          <cell r="AT7722" t="str">
            <v>SD Terminado Mantenimiento Periódico UAERMV Arterial SD -</v>
          </cell>
          <cell r="AU7722">
            <v>0</v>
          </cell>
          <cell r="AV7722" t="str">
            <v>sc</v>
          </cell>
        </row>
        <row r="7723">
          <cell r="AP7723">
            <v>412831</v>
          </cell>
          <cell r="AQ7723">
            <v>18000963</v>
          </cell>
          <cell r="AR7723">
            <v>15</v>
          </cell>
          <cell r="AS7723">
            <v>42723</v>
          </cell>
          <cell r="AT7723" t="str">
            <v>SD Terminado Mantenimiento Periódico UAERMV Arterial SD -</v>
          </cell>
          <cell r="AU7723">
            <v>0</v>
          </cell>
          <cell r="AV7723" t="str">
            <v>sc</v>
          </cell>
        </row>
        <row r="7724">
          <cell r="AP7724">
            <v>412934</v>
          </cell>
          <cell r="AQ7724">
            <v>18001000</v>
          </cell>
          <cell r="AR7724">
            <v>15</v>
          </cell>
          <cell r="AS7724">
            <v>42313</v>
          </cell>
          <cell r="AT7724" t="str">
            <v>IDU-57-2012 Terminado Acciones de Movilidad IDU Arterial  -</v>
          </cell>
          <cell r="AU7724">
            <v>0</v>
          </cell>
          <cell r="AV7724" t="str">
            <v>sc</v>
          </cell>
        </row>
        <row r="7725">
          <cell r="AP7725">
            <v>412936</v>
          </cell>
          <cell r="AQ7725">
            <v>18001000</v>
          </cell>
          <cell r="AR7725">
            <v>15</v>
          </cell>
          <cell r="AS7725">
            <v>42723</v>
          </cell>
          <cell r="AT7725" t="str">
            <v>SD Terminado Mantenimiento Periódico UAERMV Arterial SD -</v>
          </cell>
          <cell r="AU7725">
            <v>0</v>
          </cell>
          <cell r="AV7725" t="str">
            <v>sc</v>
          </cell>
        </row>
        <row r="7726">
          <cell r="AP7726">
            <v>413152</v>
          </cell>
          <cell r="AQ7726">
            <v>18001094</v>
          </cell>
          <cell r="AR7726">
            <v>15</v>
          </cell>
          <cell r="AS7726">
            <v>42313</v>
          </cell>
          <cell r="AT7726" t="str">
            <v>IDU-57-2012 Terminado Acciones de Movilidad IDU Arterial  -</v>
          </cell>
          <cell r="AU7726">
            <v>0</v>
          </cell>
          <cell r="AV7726" t="str">
            <v>sc</v>
          </cell>
        </row>
        <row r="7727">
          <cell r="AP7727">
            <v>413154</v>
          </cell>
          <cell r="AQ7727">
            <v>18001094</v>
          </cell>
          <cell r="AR7727">
            <v>15</v>
          </cell>
          <cell r="AS7727">
            <v>42723</v>
          </cell>
          <cell r="AT7727" t="str">
            <v>SD Terminado Mantenimiento Periódico UAERMV Arterial SD -</v>
          </cell>
          <cell r="AU7727">
            <v>0</v>
          </cell>
          <cell r="AV7727" t="str">
            <v>sc</v>
          </cell>
        </row>
        <row r="7728">
          <cell r="AP7728">
            <v>413291</v>
          </cell>
          <cell r="AQ7728">
            <v>18001155</v>
          </cell>
          <cell r="AR7728">
            <v>15</v>
          </cell>
          <cell r="AS7728">
            <v>42723</v>
          </cell>
          <cell r="AT7728" t="str">
            <v>SD Terminado Mantenimiento Periódico UAERMV Arterial SD -</v>
          </cell>
          <cell r="AU7728">
            <v>0</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v>0</v>
          </cell>
          <cell r="AV7741" t="str">
            <v>sc</v>
          </cell>
        </row>
        <row r="7742">
          <cell r="AP7742">
            <v>472864</v>
          </cell>
          <cell r="AQ7742">
            <v>18006956</v>
          </cell>
          <cell r="AR7742">
            <v>15</v>
          </cell>
          <cell r="AS7742">
            <v>42313</v>
          </cell>
          <cell r="AT7742" t="str">
            <v>IDU-70-2008 Terminado Acciones de Movilidad IDU Arterial  -</v>
          </cell>
          <cell r="AU7742">
            <v>0</v>
          </cell>
          <cell r="AV7742" t="str">
            <v>sc</v>
          </cell>
        </row>
        <row r="7743">
          <cell r="AP7743">
            <v>502615</v>
          </cell>
          <cell r="AQ7743">
            <v>15000133</v>
          </cell>
          <cell r="AR7743">
            <v>15</v>
          </cell>
          <cell r="AS7743">
            <v>42313</v>
          </cell>
          <cell r="AT7743" t="str">
            <v>IDU-57-2012 Terminado Acciones de Movilidad IDU Arterial  -</v>
          </cell>
          <cell r="AU7743">
            <v>0</v>
          </cell>
          <cell r="AV7743" t="str">
            <v>sc</v>
          </cell>
        </row>
        <row r="7744">
          <cell r="AP7744">
            <v>508413</v>
          </cell>
          <cell r="AQ7744">
            <v>15000354</v>
          </cell>
          <cell r="AR7744">
            <v>15</v>
          </cell>
          <cell r="AS7744">
            <v>41481</v>
          </cell>
          <cell r="AT7744" t="str">
            <v>SD Terminado Mantenimiento Periódico UAERMV Arterial  -</v>
          </cell>
          <cell r="AU7744">
            <v>0</v>
          </cell>
          <cell r="AV7744" t="str">
            <v>sc</v>
          </cell>
        </row>
        <row r="7745">
          <cell r="AP7745">
            <v>508415</v>
          </cell>
          <cell r="AQ7745">
            <v>15000354</v>
          </cell>
          <cell r="AR7745">
            <v>15</v>
          </cell>
          <cell r="AS7745">
            <v>41481</v>
          </cell>
          <cell r="AT7745" t="str">
            <v>SD Terminado Mantenimiento Periódico UAERMV Arterial  -</v>
          </cell>
          <cell r="AU7745">
            <v>0</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v>0</v>
          </cell>
          <cell r="AV7818" t="str">
            <v>sc</v>
          </cell>
        </row>
        <row r="7819">
          <cell r="AP7819">
            <v>182024</v>
          </cell>
          <cell r="AQ7819">
            <v>13002133</v>
          </cell>
          <cell r="AR7819">
            <v>16</v>
          </cell>
          <cell r="AS7819">
            <v>42313</v>
          </cell>
          <cell r="AT7819" t="str">
            <v>IDU-70-2008 Terminado Acciones de Movilidad IDU Arterial  -</v>
          </cell>
          <cell r="AU7819">
            <v>0</v>
          </cell>
          <cell r="AV7819" t="str">
            <v>sc</v>
          </cell>
        </row>
        <row r="7820">
          <cell r="AP7820">
            <v>185245</v>
          </cell>
          <cell r="AQ7820">
            <v>16003811</v>
          </cell>
          <cell r="AR7820">
            <v>16</v>
          </cell>
          <cell r="AS7820">
            <v>42226</v>
          </cell>
          <cell r="AT7820" t="str">
            <v>UMV-638-2013 Terminado Acciones de Movilidad UAERMV Circuito Movilidad  -</v>
          </cell>
          <cell r="AU7820">
            <v>0</v>
          </cell>
          <cell r="AV7820" t="str">
            <v>sc</v>
          </cell>
        </row>
        <row r="7821">
          <cell r="AP7821">
            <v>185294</v>
          </cell>
          <cell r="AQ7821">
            <v>16003891</v>
          </cell>
          <cell r="AR7821">
            <v>16</v>
          </cell>
          <cell r="AS7821">
            <v>42226</v>
          </cell>
          <cell r="AT7821" t="str">
            <v>UMV-638-2013 Terminado Acciones de Movilidad UAERMV Local  -</v>
          </cell>
          <cell r="AU7821">
            <v>0</v>
          </cell>
          <cell r="AV7821" t="str">
            <v>Viable</v>
          </cell>
        </row>
        <row r="7822">
          <cell r="AP7822">
            <v>185295</v>
          </cell>
          <cell r="AQ7822">
            <v>16003753</v>
          </cell>
          <cell r="AR7822">
            <v>16</v>
          </cell>
          <cell r="AS7822">
            <v>42536</v>
          </cell>
          <cell r="AT7822" t="str">
            <v>SD Reservado Mantenimiento Periódico FDL PUENTE ARANDA Local SD -</v>
          </cell>
          <cell r="AU7822">
            <v>0</v>
          </cell>
          <cell r="AV7822" t="str">
            <v>Reservada SITP 2016</v>
          </cell>
        </row>
        <row r="7823">
          <cell r="AP7823">
            <v>185296</v>
          </cell>
          <cell r="AQ7823">
            <v>16003662</v>
          </cell>
          <cell r="AR7823">
            <v>16</v>
          </cell>
          <cell r="AS7823">
            <v>42226</v>
          </cell>
          <cell r="AT7823" t="str">
            <v>UMV-638-2013 Terminado Acciones de Movilidad UAERMV Circuito Movilidad  -</v>
          </cell>
          <cell r="AU7823">
            <v>0</v>
          </cell>
          <cell r="AV7823" t="str">
            <v>Reservada FDL 2013</v>
          </cell>
        </row>
        <row r="7824">
          <cell r="AP7824">
            <v>185479</v>
          </cell>
          <cell r="AQ7824">
            <v>16004350</v>
          </cell>
          <cell r="AR7824">
            <v>16</v>
          </cell>
          <cell r="AS7824">
            <v>40840</v>
          </cell>
          <cell r="AT7824" t="str">
            <v>SD Terminado Mantenimiento Periódico UAERMV Circuito Movilidad  -</v>
          </cell>
          <cell r="AU7824">
            <v>0</v>
          </cell>
          <cell r="AV7824" t="str">
            <v>Viable</v>
          </cell>
        </row>
        <row r="7825">
          <cell r="AP7825">
            <v>185713</v>
          </cell>
          <cell r="AQ7825">
            <v>16003036</v>
          </cell>
          <cell r="AR7825">
            <v>16</v>
          </cell>
          <cell r="AS7825">
            <v>42226</v>
          </cell>
          <cell r="AT7825" t="str">
            <v>UMV-638-2013 Terminado Acciones de Movilidad UAERMV Circuito Movilidad  -</v>
          </cell>
          <cell r="AU7825">
            <v>0</v>
          </cell>
          <cell r="AV7825" t="str">
            <v>sc</v>
          </cell>
        </row>
        <row r="7826">
          <cell r="AP7826">
            <v>185717</v>
          </cell>
          <cell r="AQ7826">
            <v>16002883</v>
          </cell>
          <cell r="AR7826">
            <v>16</v>
          </cell>
          <cell r="AS7826">
            <v>42667</v>
          </cell>
          <cell r="AT7826" t="str">
            <v>SD Terminado Mantenimiento Rutinario UAERMV Circuito Movilidad SD -</v>
          </cell>
          <cell r="AU7826">
            <v>0</v>
          </cell>
          <cell r="AV7826" t="str">
            <v>sc</v>
          </cell>
        </row>
        <row r="7827">
          <cell r="AP7827">
            <v>185718</v>
          </cell>
          <cell r="AQ7827">
            <v>16002838</v>
          </cell>
          <cell r="AR7827">
            <v>16</v>
          </cell>
          <cell r="AS7827">
            <v>42226</v>
          </cell>
          <cell r="AT7827" t="str">
            <v>UMV-638-2013 Terminado Acciones de Movilidad UAERMV Circuito Movilidad  -</v>
          </cell>
          <cell r="AU7827">
            <v>0</v>
          </cell>
          <cell r="AV7827" t="str">
            <v>sc</v>
          </cell>
        </row>
        <row r="7828">
          <cell r="AP7828">
            <v>185719</v>
          </cell>
          <cell r="AQ7828">
            <v>16002791</v>
          </cell>
          <cell r="AR7828">
            <v>16</v>
          </cell>
          <cell r="AS7828">
            <v>42226</v>
          </cell>
          <cell r="AT7828" t="str">
            <v>UMV-638-2013 Terminado Acciones de Movilidad UAERMV Circuito Movilidad  -</v>
          </cell>
          <cell r="AU7828">
            <v>0</v>
          </cell>
          <cell r="AV7828" t="str">
            <v>sc</v>
          </cell>
        </row>
        <row r="7829">
          <cell r="AP7829">
            <v>185737</v>
          </cell>
          <cell r="AQ7829">
            <v>16002569</v>
          </cell>
          <cell r="AR7829">
            <v>16</v>
          </cell>
          <cell r="AS7829">
            <v>42577</v>
          </cell>
          <cell r="AT7829" t="str">
            <v>COP-099-13 Terminado Rehabilitación FDL PUENTE ARANDA Local SD -</v>
          </cell>
          <cell r="AU7829">
            <v>0</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v>0</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v>0</v>
          </cell>
          <cell r="AV7834" t="str">
            <v>sc</v>
          </cell>
        </row>
        <row r="7835">
          <cell r="AP7835">
            <v>185752</v>
          </cell>
          <cell r="AQ7835">
            <v>16003507</v>
          </cell>
          <cell r="AR7835">
            <v>16</v>
          </cell>
          <cell r="AS7835">
            <v>42313</v>
          </cell>
          <cell r="AT7835" t="str">
            <v>IDU-70-2008 Terminado Rehabilitación IDU Circuito Movilidad  -</v>
          </cell>
          <cell r="AU7835">
            <v>0</v>
          </cell>
          <cell r="AV7835" t="str">
            <v>sc</v>
          </cell>
        </row>
        <row r="7836">
          <cell r="AP7836">
            <v>185753</v>
          </cell>
          <cell r="AQ7836">
            <v>16003431</v>
          </cell>
          <cell r="AR7836">
            <v>16</v>
          </cell>
          <cell r="AS7836">
            <v>42313</v>
          </cell>
          <cell r="AT7836" t="str">
            <v>IDU-70-2008 Terminado Rehabilitación IDU Circuito Movilidad  -</v>
          </cell>
          <cell r="AU7836">
            <v>0</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v>0</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v>0</v>
          </cell>
          <cell r="AV7843" t="str">
            <v>sc</v>
          </cell>
        </row>
        <row r="7844">
          <cell r="AP7844">
            <v>185761</v>
          </cell>
          <cell r="AQ7844">
            <v>16002893</v>
          </cell>
          <cell r="AR7844">
            <v>16</v>
          </cell>
          <cell r="AS7844">
            <v>42667</v>
          </cell>
          <cell r="AT7844" t="str">
            <v>SD Terminado Mantenimiento Rutinario UAERMV Circuito Movilidad SD -</v>
          </cell>
          <cell r="AU7844">
            <v>0</v>
          </cell>
          <cell r="AV7844" t="str">
            <v>sc</v>
          </cell>
        </row>
        <row r="7845">
          <cell r="AP7845">
            <v>185938</v>
          </cell>
          <cell r="AQ7845">
            <v>16002360</v>
          </cell>
          <cell r="AR7845">
            <v>16</v>
          </cell>
          <cell r="AS7845">
            <v>42226</v>
          </cell>
          <cell r="AT7845" t="str">
            <v>UMV-638-2013 Terminado Acciones de Movilidad UAERMV Circuito Movilidad  -</v>
          </cell>
          <cell r="AU7845">
            <v>0</v>
          </cell>
          <cell r="AV7845" t="str">
            <v>sc</v>
          </cell>
        </row>
        <row r="7846">
          <cell r="AP7846">
            <v>186036</v>
          </cell>
          <cell r="AQ7846">
            <v>16003812</v>
          </cell>
          <cell r="AR7846">
            <v>16</v>
          </cell>
          <cell r="AS7846">
            <v>42731</v>
          </cell>
          <cell r="AT7846" t="str">
            <v>SD Reservado Mantenimiento Periódico IDU Circuito Movilidad EJECUCION SITP 2016 -</v>
          </cell>
          <cell r="AU7846">
            <v>0</v>
          </cell>
          <cell r="AV7846" t="str">
            <v>sc</v>
          </cell>
        </row>
        <row r="7847">
          <cell r="AP7847">
            <v>186037</v>
          </cell>
          <cell r="AQ7847">
            <v>16003771</v>
          </cell>
          <cell r="AR7847">
            <v>16</v>
          </cell>
          <cell r="AS7847">
            <v>42731</v>
          </cell>
          <cell r="AT7847" t="str">
            <v>SD Reservado Mantenimiento Periódico IDU Circuito Movilidad EJECUCION SITP 2016 -</v>
          </cell>
          <cell r="AU7847">
            <v>0</v>
          </cell>
          <cell r="AV7847" t="str">
            <v>sc</v>
          </cell>
        </row>
        <row r="7848">
          <cell r="AP7848">
            <v>186038</v>
          </cell>
          <cell r="AQ7848">
            <v>16003734</v>
          </cell>
          <cell r="AR7848">
            <v>16</v>
          </cell>
          <cell r="AS7848">
            <v>42731</v>
          </cell>
          <cell r="AT7848" t="str">
            <v>SD Reservado Mantenimiento Periódico IDU Circuito Movilidad EJECUCION SITP 2016 -</v>
          </cell>
          <cell r="AU7848">
            <v>0</v>
          </cell>
          <cell r="AV7848" t="str">
            <v>sc</v>
          </cell>
        </row>
        <row r="7849">
          <cell r="AP7849">
            <v>186039</v>
          </cell>
          <cell r="AQ7849">
            <v>16003690</v>
          </cell>
          <cell r="AR7849">
            <v>16</v>
          </cell>
          <cell r="AS7849">
            <v>42577</v>
          </cell>
          <cell r="AT7849" t="str">
            <v>COP-074-2015 Terminado Rehabilitación FDL PUENTE ARANDA Circuito Movilidad SD -</v>
          </cell>
          <cell r="AU7849">
            <v>0</v>
          </cell>
          <cell r="AV7849" t="str">
            <v>sc</v>
          </cell>
        </row>
        <row r="7850">
          <cell r="AP7850">
            <v>186040</v>
          </cell>
          <cell r="AQ7850">
            <v>16003636</v>
          </cell>
          <cell r="AR7850">
            <v>16</v>
          </cell>
          <cell r="AS7850">
            <v>42577</v>
          </cell>
          <cell r="AT7850" t="str">
            <v>COP-074-2015 Terminado Rehabilitación FDL PUENTE ARANDA Circuito Movilidad SD -</v>
          </cell>
          <cell r="AU7850">
            <v>0</v>
          </cell>
          <cell r="AV7850" t="str">
            <v>sc</v>
          </cell>
        </row>
        <row r="7851">
          <cell r="AP7851">
            <v>186065</v>
          </cell>
          <cell r="AQ7851">
            <v>16002570</v>
          </cell>
          <cell r="AR7851">
            <v>16</v>
          </cell>
          <cell r="AS7851">
            <v>42577</v>
          </cell>
          <cell r="AT7851" t="str">
            <v>COP-099-13 Terminado Rehabilitación FDL PUENTE ARANDA Local SD -</v>
          </cell>
          <cell r="AU7851">
            <v>0</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v>0</v>
          </cell>
          <cell r="AV7860" t="str">
            <v>Intervención UMV</v>
          </cell>
        </row>
        <row r="7861">
          <cell r="AP7861">
            <v>186132</v>
          </cell>
          <cell r="AQ7861">
            <v>16003070</v>
          </cell>
          <cell r="AR7861">
            <v>16</v>
          </cell>
          <cell r="AS7861">
            <v>41298</v>
          </cell>
          <cell r="AT7861" t="str">
            <v>SD Terminado Mantenimiento Periódico UAERMV Circuito Movilidad  -</v>
          </cell>
          <cell r="AU7861">
            <v>0</v>
          </cell>
          <cell r="AV7861" t="str">
            <v>Viable</v>
          </cell>
        </row>
        <row r="7862">
          <cell r="AP7862">
            <v>186133</v>
          </cell>
          <cell r="AQ7862">
            <v>16002996</v>
          </cell>
          <cell r="AR7862">
            <v>16</v>
          </cell>
          <cell r="AS7862">
            <v>42226</v>
          </cell>
          <cell r="AT7862" t="str">
            <v>UMV-638-2013 Terminado Acciones de Movilidad UAERMV Circuito Movilidad  -</v>
          </cell>
          <cell r="AU7862">
            <v>0</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v>0</v>
          </cell>
          <cell r="AV7867" t="str">
            <v>Buen estado</v>
          </cell>
        </row>
        <row r="7868">
          <cell r="AP7868">
            <v>186185</v>
          </cell>
          <cell r="AQ7868">
            <v>16003531</v>
          </cell>
          <cell r="AR7868">
            <v>16</v>
          </cell>
          <cell r="AS7868">
            <v>42515</v>
          </cell>
          <cell r="AT7868" t="str">
            <v>IDU-2128-2013 Terminado Conservacion IDU Circuito Movilidad SD -</v>
          </cell>
          <cell r="AU7868">
            <v>0</v>
          </cell>
          <cell r="AV7868" t="str">
            <v>Buen estado</v>
          </cell>
        </row>
        <row r="7869">
          <cell r="AP7869">
            <v>186186</v>
          </cell>
          <cell r="AQ7869">
            <v>16003502</v>
          </cell>
          <cell r="AR7869">
            <v>16</v>
          </cell>
          <cell r="AS7869">
            <v>42515</v>
          </cell>
          <cell r="AT7869" t="str">
            <v>IDU-2128-2013 Terminado Conservacion IDU Circuito Movilidad SD -</v>
          </cell>
          <cell r="AU7869">
            <v>0</v>
          </cell>
          <cell r="AV7869" t="str">
            <v>Buen estado</v>
          </cell>
        </row>
        <row r="7870">
          <cell r="AP7870">
            <v>186187</v>
          </cell>
          <cell r="AQ7870">
            <v>16003454</v>
          </cell>
          <cell r="AR7870">
            <v>16</v>
          </cell>
          <cell r="AS7870">
            <v>42515</v>
          </cell>
          <cell r="AT7870" t="str">
            <v>IDU-2128-2013 Terminado Conservacion IDU Circuito Movilidad SD -</v>
          </cell>
          <cell r="AU7870">
            <v>0</v>
          </cell>
          <cell r="AV7870" t="str">
            <v>Buen estado</v>
          </cell>
        </row>
        <row r="7871">
          <cell r="AP7871">
            <v>186188</v>
          </cell>
          <cell r="AQ7871">
            <v>16003428</v>
          </cell>
          <cell r="AR7871">
            <v>16</v>
          </cell>
          <cell r="AS7871">
            <v>42515</v>
          </cell>
          <cell r="AT7871" t="str">
            <v>IDU-2128-2013 Terminado Conservacion IDU Circuito Movilidad SD -</v>
          </cell>
          <cell r="AU7871">
            <v>0</v>
          </cell>
          <cell r="AV7871" t="str">
            <v>Buen estado</v>
          </cell>
        </row>
        <row r="7872">
          <cell r="AP7872">
            <v>186189</v>
          </cell>
          <cell r="AQ7872">
            <v>16003400</v>
          </cell>
          <cell r="AR7872">
            <v>16</v>
          </cell>
          <cell r="AS7872">
            <v>42515</v>
          </cell>
          <cell r="AT7872" t="str">
            <v>IDU-2128-2013 Terminado Conservacion IDU Circuito Movilidad SD -</v>
          </cell>
          <cell r="AU7872">
            <v>0</v>
          </cell>
          <cell r="AV7872" t="str">
            <v>Buen estado</v>
          </cell>
        </row>
        <row r="7873">
          <cell r="AP7873">
            <v>186190</v>
          </cell>
          <cell r="AQ7873">
            <v>16003349</v>
          </cell>
          <cell r="AR7873">
            <v>16</v>
          </cell>
          <cell r="AS7873">
            <v>42515</v>
          </cell>
          <cell r="AT7873" t="str">
            <v>IDU-2128-2013 Terminado Conservacion IDU Circuito Movilidad SD -</v>
          </cell>
          <cell r="AU7873">
            <v>0</v>
          </cell>
          <cell r="AV7873" t="str">
            <v>Buen estado</v>
          </cell>
        </row>
        <row r="7874">
          <cell r="AP7874">
            <v>186191</v>
          </cell>
          <cell r="AQ7874">
            <v>16003311</v>
          </cell>
          <cell r="AR7874">
            <v>16</v>
          </cell>
          <cell r="AS7874">
            <v>42515</v>
          </cell>
          <cell r="AT7874" t="str">
            <v>IDU-2128-2013 Terminado Conservacion IDU Circuito Movilidad SD -</v>
          </cell>
          <cell r="AU7874">
            <v>0</v>
          </cell>
          <cell r="AV7874" t="str">
            <v>Buen estado</v>
          </cell>
        </row>
        <row r="7875">
          <cell r="AP7875">
            <v>186192</v>
          </cell>
          <cell r="AQ7875">
            <v>16003299</v>
          </cell>
          <cell r="AR7875">
            <v>16</v>
          </cell>
          <cell r="AS7875">
            <v>42515</v>
          </cell>
          <cell r="AT7875" t="str">
            <v>IDU-2128-2013 Terminado Conservacion IDU Circuito Movilidad SD -</v>
          </cell>
          <cell r="AU7875">
            <v>0</v>
          </cell>
          <cell r="AV7875" t="str">
            <v>Buen estado</v>
          </cell>
        </row>
        <row r="7876">
          <cell r="AP7876">
            <v>186193</v>
          </cell>
          <cell r="AQ7876">
            <v>16003258</v>
          </cell>
          <cell r="AR7876">
            <v>16</v>
          </cell>
          <cell r="AS7876">
            <v>42515</v>
          </cell>
          <cell r="AT7876" t="str">
            <v>IDU-2128-2013 Terminado Conservacion IDU Circuito Movilidad SD -</v>
          </cell>
          <cell r="AU7876">
            <v>0</v>
          </cell>
          <cell r="AV7876" t="str">
            <v>Buen estado</v>
          </cell>
        </row>
        <row r="7877">
          <cell r="AP7877">
            <v>186194</v>
          </cell>
          <cell r="AQ7877">
            <v>16003228</v>
          </cell>
          <cell r="AR7877">
            <v>16</v>
          </cell>
          <cell r="AS7877">
            <v>42515</v>
          </cell>
          <cell r="AT7877" t="str">
            <v>IDU-2128-2013 Terminado Conservacion IDU Circuito Movilidad SD -</v>
          </cell>
          <cell r="AU7877">
            <v>0</v>
          </cell>
          <cell r="AV7877" t="str">
            <v>Buen estado</v>
          </cell>
        </row>
        <row r="7878">
          <cell r="AP7878">
            <v>186195</v>
          </cell>
          <cell r="AQ7878">
            <v>16003200</v>
          </cell>
          <cell r="AR7878">
            <v>16</v>
          </cell>
          <cell r="AS7878">
            <v>42515</v>
          </cell>
          <cell r="AT7878" t="str">
            <v>IDU-2128-2013 Terminado Conservacion IDU Circuito Movilidad SD -</v>
          </cell>
          <cell r="AU7878">
            <v>0</v>
          </cell>
          <cell r="AV7878" t="str">
            <v>Buen estado</v>
          </cell>
        </row>
        <row r="7879">
          <cell r="AP7879">
            <v>186196</v>
          </cell>
          <cell r="AQ7879">
            <v>16003168</v>
          </cell>
          <cell r="AR7879">
            <v>16</v>
          </cell>
          <cell r="AS7879">
            <v>42515</v>
          </cell>
          <cell r="AT7879" t="str">
            <v>IDU-2128-2013 Terminado Conservacion IDU Circuito Movilidad SD -</v>
          </cell>
          <cell r="AU7879">
            <v>0</v>
          </cell>
          <cell r="AV7879" t="str">
            <v>Buen estado</v>
          </cell>
        </row>
        <row r="7880">
          <cell r="AP7880">
            <v>186197</v>
          </cell>
          <cell r="AQ7880">
            <v>16003150</v>
          </cell>
          <cell r="AR7880">
            <v>16</v>
          </cell>
          <cell r="AS7880">
            <v>42515</v>
          </cell>
          <cell r="AT7880" t="str">
            <v>IDU-2128-2013 Terminado Conservacion IDU Circuito Movilidad SD -</v>
          </cell>
          <cell r="AU7880">
            <v>0</v>
          </cell>
          <cell r="AV7880" t="str">
            <v>Buen estado</v>
          </cell>
        </row>
        <row r="7881">
          <cell r="AP7881">
            <v>186198</v>
          </cell>
          <cell r="AQ7881">
            <v>16003065</v>
          </cell>
          <cell r="AR7881">
            <v>16</v>
          </cell>
          <cell r="AS7881">
            <v>42515</v>
          </cell>
          <cell r="AT7881" t="str">
            <v>IDU-2128-2013 Terminado Conservacion IDU Circuito Movilidad SD -</v>
          </cell>
          <cell r="AU7881">
            <v>0</v>
          </cell>
          <cell r="AV7881" t="str">
            <v>Buen estado</v>
          </cell>
        </row>
        <row r="7882">
          <cell r="AP7882">
            <v>186199</v>
          </cell>
          <cell r="AQ7882">
            <v>16003037</v>
          </cell>
          <cell r="AR7882">
            <v>16</v>
          </cell>
          <cell r="AS7882">
            <v>42515</v>
          </cell>
          <cell r="AT7882" t="str">
            <v>IDU-2128-2013 Terminado Conservacion IDU Circuito Movilidad SD -</v>
          </cell>
          <cell r="AU7882">
            <v>0</v>
          </cell>
          <cell r="AV7882" t="str">
            <v>sc</v>
          </cell>
        </row>
        <row r="7883">
          <cell r="AP7883">
            <v>186200</v>
          </cell>
          <cell r="AQ7883">
            <v>16002987</v>
          </cell>
          <cell r="AR7883">
            <v>16</v>
          </cell>
          <cell r="AS7883">
            <v>42515</v>
          </cell>
          <cell r="AT7883" t="str">
            <v>IDU-2128-2013 Terminado Conservacion IDU Circuito Movilidad SD -</v>
          </cell>
          <cell r="AU7883">
            <v>0</v>
          </cell>
          <cell r="AV7883" t="str">
            <v>sc</v>
          </cell>
        </row>
        <row r="7884">
          <cell r="AP7884">
            <v>186201</v>
          </cell>
          <cell r="AQ7884">
            <v>16002949</v>
          </cell>
          <cell r="AR7884">
            <v>16</v>
          </cell>
          <cell r="AS7884">
            <v>42515</v>
          </cell>
          <cell r="AT7884" t="str">
            <v>IDU-2128-2013 Terminado Conservacion IDU Circuito Movilidad SD -</v>
          </cell>
          <cell r="AU7884">
            <v>0</v>
          </cell>
          <cell r="AV7884" t="str">
            <v>sc</v>
          </cell>
        </row>
        <row r="7885">
          <cell r="AP7885">
            <v>186202</v>
          </cell>
          <cell r="AQ7885">
            <v>16002900</v>
          </cell>
          <cell r="AR7885">
            <v>16</v>
          </cell>
          <cell r="AS7885">
            <v>42515</v>
          </cell>
          <cell r="AT7885" t="str">
            <v>IDU-2128-2013 Terminado Conservacion IDU Circuito Movilidad SD -</v>
          </cell>
          <cell r="AU7885">
            <v>0</v>
          </cell>
          <cell r="AV7885" t="str">
            <v>sc</v>
          </cell>
        </row>
        <row r="7886">
          <cell r="AP7886">
            <v>186203</v>
          </cell>
          <cell r="AQ7886">
            <v>16002859</v>
          </cell>
          <cell r="AR7886">
            <v>16</v>
          </cell>
          <cell r="AS7886">
            <v>42515</v>
          </cell>
          <cell r="AT7886" t="str">
            <v>IDU-2128-2013 Terminado Conservacion IDU Circuito Movilidad SD -</v>
          </cell>
          <cell r="AU7886">
            <v>0</v>
          </cell>
          <cell r="AV7886" t="str">
            <v>sc</v>
          </cell>
        </row>
        <row r="7887">
          <cell r="AP7887">
            <v>186344</v>
          </cell>
          <cell r="AQ7887">
            <v>16003293</v>
          </cell>
          <cell r="AR7887">
            <v>16</v>
          </cell>
          <cell r="AS7887">
            <v>42226</v>
          </cell>
          <cell r="AT7887" t="str">
            <v>UMV-638-2013 Terminado Acciones de Movilidad UAERMV Local  -</v>
          </cell>
          <cell r="AU7887">
            <v>0</v>
          </cell>
          <cell r="AV7887" t="str">
            <v>sc</v>
          </cell>
        </row>
        <row r="7888">
          <cell r="AP7888">
            <v>186349</v>
          </cell>
          <cell r="AQ7888">
            <v>16004204</v>
          </cell>
          <cell r="AR7888">
            <v>16</v>
          </cell>
          <cell r="AS7888">
            <v>41836</v>
          </cell>
          <cell r="AT7888" t="str">
            <v>SD Terminado Rehabilitación UAERMV Circuito Movilidad  -</v>
          </cell>
          <cell r="AU7888">
            <v>0</v>
          </cell>
          <cell r="AV7888" t="str">
            <v>sc</v>
          </cell>
        </row>
        <row r="7889">
          <cell r="AP7889">
            <v>186350</v>
          </cell>
          <cell r="AQ7889">
            <v>16004159</v>
          </cell>
          <cell r="AR7889">
            <v>16</v>
          </cell>
          <cell r="AS7889">
            <v>41836</v>
          </cell>
          <cell r="AT7889" t="str">
            <v>SD Terminado Rehabilitación UAERMV Circuito Movilidad  -</v>
          </cell>
          <cell r="AU7889">
            <v>0</v>
          </cell>
          <cell r="AV7889" t="str">
            <v>sc</v>
          </cell>
        </row>
        <row r="7890">
          <cell r="AP7890">
            <v>186351</v>
          </cell>
          <cell r="AQ7890">
            <v>16004038</v>
          </cell>
          <cell r="AR7890">
            <v>16</v>
          </cell>
          <cell r="AS7890">
            <v>41836</v>
          </cell>
          <cell r="AT7890" t="str">
            <v>SD Terminado Rehabilitación UAERMV Circuito Movilidad  -</v>
          </cell>
          <cell r="AU7890">
            <v>0</v>
          </cell>
          <cell r="AV7890" t="str">
            <v>sc</v>
          </cell>
        </row>
        <row r="7891">
          <cell r="AP7891">
            <v>186531</v>
          </cell>
          <cell r="AQ7891">
            <v>16004172</v>
          </cell>
          <cell r="AR7891">
            <v>16</v>
          </cell>
          <cell r="AS7891">
            <v>42731</v>
          </cell>
          <cell r="AT7891" t="str">
            <v>SD Reservado Mantenimiento Periódico IDU Circuito Movilidad EJECUCION SITP 2016 -</v>
          </cell>
          <cell r="AU7891">
            <v>0</v>
          </cell>
          <cell r="AV7891" t="str">
            <v>sc</v>
          </cell>
        </row>
        <row r="7892">
          <cell r="AP7892">
            <v>186532</v>
          </cell>
          <cell r="AQ7892">
            <v>16004138</v>
          </cell>
          <cell r="AR7892">
            <v>16</v>
          </cell>
          <cell r="AS7892">
            <v>42731</v>
          </cell>
          <cell r="AT7892" t="str">
            <v>SD Reservado Mantenimiento Periódico IDU Circuito Movilidad EJECUCION SITP 2016 -</v>
          </cell>
          <cell r="AU7892">
            <v>0</v>
          </cell>
          <cell r="AV7892" t="str">
            <v>sc</v>
          </cell>
        </row>
        <row r="7893">
          <cell r="AP7893">
            <v>186533</v>
          </cell>
          <cell r="AQ7893">
            <v>16004100</v>
          </cell>
          <cell r="AR7893">
            <v>16</v>
          </cell>
          <cell r="AS7893">
            <v>42731</v>
          </cell>
          <cell r="AT7893" t="str">
            <v>SD Reservado Mantenimiento Periódico IDU Circuito Movilidad EJECUCION SITP 2016 -</v>
          </cell>
          <cell r="AU7893">
            <v>0</v>
          </cell>
          <cell r="AV7893" t="str">
            <v>sc</v>
          </cell>
        </row>
        <row r="7894">
          <cell r="AP7894">
            <v>186594</v>
          </cell>
          <cell r="AQ7894">
            <v>16003920</v>
          </cell>
          <cell r="AR7894">
            <v>16</v>
          </cell>
          <cell r="AS7894">
            <v>42515</v>
          </cell>
          <cell r="AT7894" t="str">
            <v>IDU-2128-2013 Terminado Diagnostico IDU Circuito Movilidad SD -</v>
          </cell>
          <cell r="AU7894">
            <v>0</v>
          </cell>
          <cell r="AV7894" t="str">
            <v>sc</v>
          </cell>
        </row>
        <row r="7895">
          <cell r="AP7895">
            <v>186595</v>
          </cell>
          <cell r="AQ7895">
            <v>16003852</v>
          </cell>
          <cell r="AR7895">
            <v>16</v>
          </cell>
          <cell r="AS7895">
            <v>42515</v>
          </cell>
          <cell r="AT7895" t="str">
            <v>IDU-2128-2013 Terminado Diagnostico IDU Circuito Movilidad SD -</v>
          </cell>
          <cell r="AU7895">
            <v>0</v>
          </cell>
          <cell r="AV7895" t="str">
            <v>sc</v>
          </cell>
        </row>
        <row r="7896">
          <cell r="AP7896">
            <v>186596</v>
          </cell>
          <cell r="AQ7896">
            <v>16003730</v>
          </cell>
          <cell r="AR7896">
            <v>16</v>
          </cell>
          <cell r="AS7896">
            <v>42515</v>
          </cell>
          <cell r="AT7896" t="str">
            <v>IDU-2128-2013 Terminado Conservacion IDU Circuito Movilidad SD -</v>
          </cell>
          <cell r="AU7896">
            <v>0</v>
          </cell>
          <cell r="AV7896" t="str">
            <v>sc</v>
          </cell>
        </row>
        <row r="7897">
          <cell r="AP7897">
            <v>186597</v>
          </cell>
          <cell r="AQ7897">
            <v>16004233</v>
          </cell>
          <cell r="AR7897">
            <v>16</v>
          </cell>
          <cell r="AS7897">
            <v>41836</v>
          </cell>
          <cell r="AT7897" t="str">
            <v>SD Terminado Rehabilitación UAERMV Circuito Movilidad  -</v>
          </cell>
          <cell r="AU7897">
            <v>0</v>
          </cell>
          <cell r="AV7897" t="str">
            <v>sc</v>
          </cell>
        </row>
        <row r="7898">
          <cell r="AP7898">
            <v>186598</v>
          </cell>
          <cell r="AQ7898">
            <v>16004212</v>
          </cell>
          <cell r="AR7898">
            <v>16</v>
          </cell>
          <cell r="AS7898">
            <v>41836</v>
          </cell>
          <cell r="AT7898" t="str">
            <v>SD Terminado Rehabilitación UAERMV Circuito Movilidad  -</v>
          </cell>
          <cell r="AU7898">
            <v>0</v>
          </cell>
          <cell r="AV7898" t="str">
            <v>sc</v>
          </cell>
        </row>
        <row r="7899">
          <cell r="AP7899">
            <v>187025</v>
          </cell>
          <cell r="AQ7899">
            <v>16001903</v>
          </cell>
          <cell r="AR7899">
            <v>16</v>
          </cell>
          <cell r="AS7899">
            <v>42577</v>
          </cell>
          <cell r="AT7899" t="str">
            <v>COP-053-2014 Terminado Rehabilitación FDL PUENTE ARANDA Circuito Movilidad SD -</v>
          </cell>
          <cell r="AU7899">
            <v>0</v>
          </cell>
          <cell r="AV7899" t="str">
            <v>sc</v>
          </cell>
        </row>
        <row r="7900">
          <cell r="AP7900">
            <v>187060</v>
          </cell>
          <cell r="AQ7900">
            <v>16001767</v>
          </cell>
          <cell r="AR7900">
            <v>16</v>
          </cell>
          <cell r="AS7900">
            <v>42226</v>
          </cell>
          <cell r="AT7900" t="str">
            <v>UMV-638-2013 Terminado Acciones de Movilidad UAERMV Circuito Movilidad  -</v>
          </cell>
          <cell r="AU7900">
            <v>0</v>
          </cell>
          <cell r="AV7900" t="str">
            <v>Buen estado</v>
          </cell>
        </row>
        <row r="7901">
          <cell r="AP7901">
            <v>187061</v>
          </cell>
          <cell r="AQ7901">
            <v>16001719</v>
          </cell>
          <cell r="AR7901">
            <v>16</v>
          </cell>
          <cell r="AS7901">
            <v>42226</v>
          </cell>
          <cell r="AT7901" t="str">
            <v>UMV-638-2013 Terminado Acciones de Movilidad UAERMV Circuito Movilidad  -</v>
          </cell>
          <cell r="AU7901">
            <v>0</v>
          </cell>
          <cell r="AV7901" t="str">
            <v>Buen estado</v>
          </cell>
        </row>
        <row r="7902">
          <cell r="AP7902">
            <v>187062</v>
          </cell>
          <cell r="AQ7902">
            <v>16001700</v>
          </cell>
          <cell r="AR7902">
            <v>16</v>
          </cell>
          <cell r="AS7902">
            <v>42313</v>
          </cell>
          <cell r="AT7902" t="str">
            <v>IDU-70-2008 Terminado Rehabilitación IDU Circuito Movilidad  -</v>
          </cell>
          <cell r="AU7902">
            <v>0</v>
          </cell>
          <cell r="AV7902" t="str">
            <v>Buen estado</v>
          </cell>
        </row>
        <row r="7903">
          <cell r="AP7903">
            <v>187063</v>
          </cell>
          <cell r="AQ7903">
            <v>16001682</v>
          </cell>
          <cell r="AR7903">
            <v>16</v>
          </cell>
          <cell r="AS7903">
            <v>42313</v>
          </cell>
          <cell r="AT7903" t="str">
            <v>IDU-70-2008 Terminado Rehabilitación IDU Circuito Movilidad  -</v>
          </cell>
          <cell r="AU7903">
            <v>0</v>
          </cell>
          <cell r="AV7903" t="str">
            <v>Buen estado</v>
          </cell>
        </row>
        <row r="7904">
          <cell r="AP7904">
            <v>187064</v>
          </cell>
          <cell r="AQ7904">
            <v>16001671</v>
          </cell>
          <cell r="AR7904">
            <v>16</v>
          </cell>
          <cell r="AS7904">
            <v>42313</v>
          </cell>
          <cell r="AT7904" t="str">
            <v>IDU-70-2008 Terminado Rehabilitación IDU Circuito Movilidad  -</v>
          </cell>
          <cell r="AU7904">
            <v>0</v>
          </cell>
          <cell r="AV7904" t="str">
            <v>Buen estado</v>
          </cell>
        </row>
        <row r="7905">
          <cell r="AP7905">
            <v>187067</v>
          </cell>
          <cell r="AQ7905">
            <v>16001614</v>
          </cell>
          <cell r="AR7905">
            <v>16</v>
          </cell>
          <cell r="AS7905">
            <v>42313</v>
          </cell>
          <cell r="AT7905" t="str">
            <v>IDU-70-2008 Terminado Rehabilitación IDU Circuito Movilidad  -</v>
          </cell>
          <cell r="AU7905">
            <v>0</v>
          </cell>
          <cell r="AV7905" t="str">
            <v>Buen estado</v>
          </cell>
        </row>
        <row r="7906">
          <cell r="AP7906">
            <v>187068</v>
          </cell>
          <cell r="AQ7906">
            <v>16001597</v>
          </cell>
          <cell r="AR7906">
            <v>16</v>
          </cell>
          <cell r="AS7906">
            <v>42313</v>
          </cell>
          <cell r="AT7906" t="str">
            <v>IDU-70-2008 Terminado Rehabilitación IDU Circuito Movilidad  -</v>
          </cell>
          <cell r="AU7906">
            <v>0</v>
          </cell>
          <cell r="AV7906" t="str">
            <v>Buen estado</v>
          </cell>
        </row>
        <row r="7907">
          <cell r="AP7907">
            <v>187069</v>
          </cell>
          <cell r="AQ7907">
            <v>16001587</v>
          </cell>
          <cell r="AR7907">
            <v>16</v>
          </cell>
          <cell r="AS7907">
            <v>42313</v>
          </cell>
          <cell r="AT7907" t="str">
            <v>IDU-70-2008 Terminado Rehabilitación IDU Circuito Movilidad  -</v>
          </cell>
          <cell r="AU7907">
            <v>0</v>
          </cell>
          <cell r="AV7907" t="str">
            <v>Buen estado</v>
          </cell>
        </row>
        <row r="7908">
          <cell r="AP7908">
            <v>187071</v>
          </cell>
          <cell r="AQ7908">
            <v>16001546</v>
          </cell>
          <cell r="AR7908">
            <v>16</v>
          </cell>
          <cell r="AS7908">
            <v>42313</v>
          </cell>
          <cell r="AT7908" t="str">
            <v>IDU-70-2008 Terminado Rehabilitación IDU Circuito Movilidad  -</v>
          </cell>
          <cell r="AU7908">
            <v>0</v>
          </cell>
          <cell r="AV7908" t="str">
            <v>Contrato 070-2008</v>
          </cell>
        </row>
        <row r="7909">
          <cell r="AP7909">
            <v>187073</v>
          </cell>
          <cell r="AQ7909">
            <v>16001495</v>
          </cell>
          <cell r="AR7909">
            <v>16</v>
          </cell>
          <cell r="AS7909">
            <v>42313</v>
          </cell>
          <cell r="AT7909" t="str">
            <v>IDU-70-2008 Terminado Rehabilitación IDU Circuito Movilidad  -</v>
          </cell>
          <cell r="AU7909">
            <v>0</v>
          </cell>
          <cell r="AV7909" t="str">
            <v>Contrato 070-2008</v>
          </cell>
        </row>
        <row r="7910">
          <cell r="AP7910">
            <v>187074</v>
          </cell>
          <cell r="AQ7910">
            <v>16001466</v>
          </cell>
          <cell r="AR7910">
            <v>16</v>
          </cell>
          <cell r="AS7910">
            <v>42313</v>
          </cell>
          <cell r="AT7910" t="str">
            <v>IDU-70-2008 Terminado Rehabilitación IDU Circuito Movilidad  -</v>
          </cell>
          <cell r="AU7910">
            <v>0</v>
          </cell>
          <cell r="AV7910" t="str">
            <v>Contrato 070-2008</v>
          </cell>
        </row>
        <row r="7911">
          <cell r="AP7911">
            <v>187075</v>
          </cell>
          <cell r="AQ7911">
            <v>16001432</v>
          </cell>
          <cell r="AR7911">
            <v>16</v>
          </cell>
          <cell r="AS7911">
            <v>42313</v>
          </cell>
          <cell r="AT7911" t="str">
            <v>IDU-70-2008 Terminado Rehabilitación IDU Circuito Movilidad  -</v>
          </cell>
          <cell r="AU7911">
            <v>0</v>
          </cell>
          <cell r="AV7911" t="str">
            <v>Reservada FDL 2013</v>
          </cell>
        </row>
        <row r="7912">
          <cell r="AP7912">
            <v>187156</v>
          </cell>
          <cell r="AQ7912">
            <v>16000992</v>
          </cell>
          <cell r="AR7912">
            <v>16</v>
          </cell>
          <cell r="AS7912">
            <v>42577</v>
          </cell>
          <cell r="AT7912" t="str">
            <v>COP-019-2014 Terminado Parcheo FDL PUENTE ARANDA Circuito Movilidad SD -</v>
          </cell>
          <cell r="AU7912">
            <v>0</v>
          </cell>
          <cell r="AV7912" t="str">
            <v>sc</v>
          </cell>
        </row>
        <row r="7913">
          <cell r="AP7913">
            <v>187191</v>
          </cell>
          <cell r="AQ7913">
            <v>16001151</v>
          </cell>
          <cell r="AR7913">
            <v>16</v>
          </cell>
          <cell r="AS7913">
            <v>42779</v>
          </cell>
          <cell r="AT7913" t="str">
            <v>SD Terminado Acciones de Movilidad UAERMV Circuito Movilidad Salvando Vidas -</v>
          </cell>
          <cell r="AU7913">
            <v>0</v>
          </cell>
          <cell r="AV7913" t="str">
            <v>sc</v>
          </cell>
        </row>
        <row r="7914">
          <cell r="AP7914">
            <v>187192</v>
          </cell>
          <cell r="AQ7914">
            <v>16001067</v>
          </cell>
          <cell r="AR7914">
            <v>16</v>
          </cell>
          <cell r="AS7914">
            <v>42775</v>
          </cell>
          <cell r="AT7914" t="str">
            <v>SD Terminado Acciones de Movilidad UAERMV Circuito Movilidad Salvando Vidas -</v>
          </cell>
          <cell r="AU7914">
            <v>0</v>
          </cell>
          <cell r="AV7914" t="str">
            <v>sc</v>
          </cell>
        </row>
        <row r="7915">
          <cell r="AP7915">
            <v>187382</v>
          </cell>
          <cell r="AQ7915">
            <v>16003342</v>
          </cell>
          <cell r="AR7915">
            <v>16</v>
          </cell>
          <cell r="AS7915">
            <v>42731</v>
          </cell>
          <cell r="AT7915" t="str">
            <v>SD Reservado Mantenimiento Rutinario IDU Circuito Movilidad EJECUCION SITP 2016 -</v>
          </cell>
          <cell r="AU7915">
            <v>0</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v>0</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v>0</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v>0</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v>0</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v>0</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v>0</v>
          </cell>
          <cell r="AV7921" t="str">
            <v>Viable</v>
          </cell>
        </row>
        <row r="7922">
          <cell r="AP7922">
            <v>187389</v>
          </cell>
          <cell r="AQ7922">
            <v>16003072</v>
          </cell>
          <cell r="AR7922">
            <v>16</v>
          </cell>
          <cell r="AS7922">
            <v>42731</v>
          </cell>
          <cell r="AT7922" t="str">
            <v>SD Reservado Mantenimiento Periódico IDU Circuito Movilidad EJECUCION SITP 2016 -</v>
          </cell>
          <cell r="AU7922">
            <v>0</v>
          </cell>
          <cell r="AV7922" t="str">
            <v>Viable</v>
          </cell>
        </row>
        <row r="7923">
          <cell r="AP7923">
            <v>187390</v>
          </cell>
          <cell r="AQ7923">
            <v>16003039</v>
          </cell>
          <cell r="AR7923">
            <v>16</v>
          </cell>
          <cell r="AS7923">
            <v>42731</v>
          </cell>
          <cell r="AT7923" t="str">
            <v>SD Reservado Mantenimiento Periódico IDU Circuito Movilidad EJECUCION SITP 2016 -</v>
          </cell>
          <cell r="AU7923">
            <v>0</v>
          </cell>
          <cell r="AV7923" t="str">
            <v>Viable</v>
          </cell>
        </row>
        <row r="7924">
          <cell r="AP7924">
            <v>187391</v>
          </cell>
          <cell r="AQ7924">
            <v>16003012</v>
          </cell>
          <cell r="AR7924">
            <v>16</v>
          </cell>
          <cell r="AS7924">
            <v>42731</v>
          </cell>
          <cell r="AT7924" t="str">
            <v>SD Reservado Mantenimiento Periódico IDU Circuito Movilidad EJECUCION SITP 2016 -</v>
          </cell>
          <cell r="AU7924">
            <v>0</v>
          </cell>
          <cell r="AV7924" t="str">
            <v>Viable</v>
          </cell>
        </row>
        <row r="7925">
          <cell r="AP7925">
            <v>187392</v>
          </cell>
          <cell r="AQ7925">
            <v>16002989</v>
          </cell>
          <cell r="AR7925">
            <v>16</v>
          </cell>
          <cell r="AS7925">
            <v>42731</v>
          </cell>
          <cell r="AT7925" t="str">
            <v>SD Reservado Mantenimiento Periódico IDU Circuito Movilidad EJECUCION SITP 2016 -</v>
          </cell>
          <cell r="AU7925">
            <v>0</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v>0</v>
          </cell>
          <cell r="AV7926" t="str">
            <v>sc</v>
          </cell>
        </row>
        <row r="7927">
          <cell r="AP7927">
            <v>187394</v>
          </cell>
          <cell r="AQ7927">
            <v>16002890</v>
          </cell>
          <cell r="AR7927">
            <v>16</v>
          </cell>
          <cell r="AS7927">
            <v>42731</v>
          </cell>
          <cell r="AT7927" t="str">
            <v>SD Reservado Mantenimiento Periódico IDU Circuito Movilidad EJECUCION SITP 2016 -</v>
          </cell>
          <cell r="AU7927">
            <v>0</v>
          </cell>
          <cell r="AV7927" t="str">
            <v>sc</v>
          </cell>
        </row>
        <row r="7928">
          <cell r="AP7928">
            <v>187395</v>
          </cell>
          <cell r="AQ7928">
            <v>16002852</v>
          </cell>
          <cell r="AR7928">
            <v>16</v>
          </cell>
          <cell r="AS7928">
            <v>42731</v>
          </cell>
          <cell r="AT7928" t="str">
            <v>SD Reservado Mantenimiento Rutinario IDU Circuito Movilidad EJECUCION SITP 2016 -</v>
          </cell>
          <cell r="AU7928">
            <v>0</v>
          </cell>
          <cell r="AV7928" t="str">
            <v>sc</v>
          </cell>
        </row>
        <row r="7929">
          <cell r="AP7929">
            <v>187396</v>
          </cell>
          <cell r="AQ7929">
            <v>16002816</v>
          </cell>
          <cell r="AR7929">
            <v>16</v>
          </cell>
          <cell r="AS7929">
            <v>42731</v>
          </cell>
          <cell r="AT7929" t="str">
            <v>SD Reservado Mantenimiento Rutinario IDU Circuito Movilidad EJECUCION SITP 2016 -</v>
          </cell>
          <cell r="AU7929">
            <v>0</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v>0</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v>0</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v>0</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v>0</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v>0</v>
          </cell>
          <cell r="AV7934" t="str">
            <v>sc</v>
          </cell>
        </row>
        <row r="7935">
          <cell r="AP7935">
            <v>187653</v>
          </cell>
          <cell r="AQ7935">
            <v>16001720</v>
          </cell>
          <cell r="AR7935">
            <v>16</v>
          </cell>
          <cell r="AS7935">
            <v>42226</v>
          </cell>
          <cell r="AT7935" t="str">
            <v>UMV-638-2013 Terminado Acciones de Movilidad UAERMV Circuito Movilidad  -</v>
          </cell>
          <cell r="AU7935">
            <v>0</v>
          </cell>
          <cell r="AV7935" t="str">
            <v>sc</v>
          </cell>
        </row>
        <row r="7936">
          <cell r="AP7936">
            <v>187656</v>
          </cell>
          <cell r="AQ7936">
            <v>16001583</v>
          </cell>
          <cell r="AR7936">
            <v>16</v>
          </cell>
          <cell r="AS7936">
            <v>42226</v>
          </cell>
          <cell r="AT7936" t="str">
            <v>UMV-638-2013 Terminado Acciones de Movilidad UAERMV Circuito Movilidad  -</v>
          </cell>
          <cell r="AU7936">
            <v>0</v>
          </cell>
          <cell r="AV7936" t="str">
            <v>sc</v>
          </cell>
        </row>
        <row r="7937">
          <cell r="AP7937">
            <v>187721</v>
          </cell>
          <cell r="AQ7937">
            <v>16001243</v>
          </cell>
          <cell r="AR7937">
            <v>16</v>
          </cell>
          <cell r="AS7937">
            <v>42226</v>
          </cell>
          <cell r="AT7937" t="str">
            <v>UMV-638-2013 Terminado Acciones de Movilidad UAERMV Circuito Movilidad  -</v>
          </cell>
          <cell r="AU7937">
            <v>0</v>
          </cell>
          <cell r="AV7937" t="str">
            <v>Viable</v>
          </cell>
        </row>
        <row r="7938">
          <cell r="AP7938">
            <v>187723</v>
          </cell>
          <cell r="AQ7938">
            <v>16001179</v>
          </cell>
          <cell r="AR7938">
            <v>16</v>
          </cell>
          <cell r="AS7938">
            <v>42779</v>
          </cell>
          <cell r="AT7938" t="str">
            <v>SD Terminado Acciones de Movilidad UAERMV Circuito Movilidad Salvando Vidas -</v>
          </cell>
          <cell r="AU7938">
            <v>0</v>
          </cell>
          <cell r="AV7938" t="str">
            <v>Viable</v>
          </cell>
        </row>
        <row r="7939">
          <cell r="AP7939">
            <v>187739</v>
          </cell>
          <cell r="AQ7939">
            <v>16001036</v>
          </cell>
          <cell r="AR7939">
            <v>16</v>
          </cell>
          <cell r="AS7939">
            <v>42779</v>
          </cell>
          <cell r="AT7939" t="str">
            <v>SD Terminado Acciones de Movilidad UAERMV Circuito Movilidad Salvando Vidas -</v>
          </cell>
          <cell r="AU7939">
            <v>0</v>
          </cell>
          <cell r="AV7939" t="str">
            <v>sc</v>
          </cell>
        </row>
        <row r="7940">
          <cell r="AP7940">
            <v>187740</v>
          </cell>
          <cell r="AQ7940">
            <v>16001000</v>
          </cell>
          <cell r="AR7940">
            <v>16</v>
          </cell>
          <cell r="AS7940">
            <v>42779</v>
          </cell>
          <cell r="AT7940" t="str">
            <v>SD Terminado Acciones de Movilidad UAERMV Circuito Movilidad Salvando Vidas -</v>
          </cell>
          <cell r="AU7940">
            <v>0</v>
          </cell>
          <cell r="AV7940" t="str">
            <v>sc</v>
          </cell>
        </row>
        <row r="7941">
          <cell r="AP7941">
            <v>187881</v>
          </cell>
          <cell r="AQ7941">
            <v>16003968</v>
          </cell>
          <cell r="AR7941">
            <v>16</v>
          </cell>
          <cell r="AS7941">
            <v>42226</v>
          </cell>
          <cell r="AT7941" t="str">
            <v>UMV-638-2013 Terminado Acciones de Movilidad UAERMV Circuito Movilidad  -</v>
          </cell>
          <cell r="AU7941">
            <v>0</v>
          </cell>
          <cell r="AV7941" t="str">
            <v>sc</v>
          </cell>
        </row>
        <row r="7942">
          <cell r="AP7942">
            <v>187882</v>
          </cell>
          <cell r="AQ7942">
            <v>16003968</v>
          </cell>
          <cell r="AR7942">
            <v>16</v>
          </cell>
          <cell r="AS7942">
            <v>42226</v>
          </cell>
          <cell r="AT7942" t="str">
            <v>UMV-638-2013 Terminado Acciones de Movilidad UAERMV Circuito Movilidad  -</v>
          </cell>
          <cell r="AU7942">
            <v>0</v>
          </cell>
          <cell r="AV7942" t="str">
            <v>sc</v>
          </cell>
        </row>
        <row r="7943">
          <cell r="AP7943">
            <v>187909</v>
          </cell>
          <cell r="AQ7943">
            <v>16004431</v>
          </cell>
          <cell r="AR7943">
            <v>16</v>
          </cell>
          <cell r="AS7943">
            <v>42313</v>
          </cell>
          <cell r="AT7943" t="str">
            <v>IDU-1718-2014 Terminado Mantenimiento Rutinario IDU Arterial  -</v>
          </cell>
          <cell r="AU7943">
            <v>0</v>
          </cell>
          <cell r="AV7943" t="str">
            <v>sc</v>
          </cell>
        </row>
        <row r="7944">
          <cell r="AP7944">
            <v>187922</v>
          </cell>
          <cell r="AQ7944">
            <v>16004284</v>
          </cell>
          <cell r="AR7944">
            <v>16</v>
          </cell>
          <cell r="AS7944">
            <v>42313</v>
          </cell>
          <cell r="AT7944" t="str">
            <v>IDU-1718-2014 Terminado Mantenimiento Rutinario IDU Arterial  -</v>
          </cell>
          <cell r="AU7944">
            <v>0</v>
          </cell>
          <cell r="AV7944" t="str">
            <v>sc</v>
          </cell>
        </row>
        <row r="7945">
          <cell r="AP7945">
            <v>187923</v>
          </cell>
          <cell r="AQ7945">
            <v>16004344</v>
          </cell>
          <cell r="AR7945">
            <v>16</v>
          </cell>
          <cell r="AS7945">
            <v>42313</v>
          </cell>
          <cell r="AT7945" t="str">
            <v>IDU-1718-2014 Terminado Mantenimiento Rutinario IDU Arterial  -</v>
          </cell>
          <cell r="AU7945">
            <v>0</v>
          </cell>
          <cell r="AV7945" t="str">
            <v>sc</v>
          </cell>
        </row>
        <row r="7946">
          <cell r="AP7946">
            <v>187924</v>
          </cell>
          <cell r="AQ7946">
            <v>16004377</v>
          </cell>
          <cell r="AR7946">
            <v>16</v>
          </cell>
          <cell r="AS7946">
            <v>42313</v>
          </cell>
          <cell r="AT7946" t="str">
            <v>IDU-1718-2014 Terminado Mantenimiento Rutinario IDU Arterial  -</v>
          </cell>
          <cell r="AU7946">
            <v>0</v>
          </cell>
          <cell r="AV7946" t="str">
            <v>sc</v>
          </cell>
        </row>
        <row r="7947">
          <cell r="AP7947">
            <v>187928</v>
          </cell>
          <cell r="AQ7947">
            <v>16004415</v>
          </cell>
          <cell r="AR7947">
            <v>16</v>
          </cell>
          <cell r="AS7947">
            <v>42313</v>
          </cell>
          <cell r="AT7947" t="str">
            <v>IDU-1718-2014 Terminado Mantenimiento Rutinario IDU Arterial  -</v>
          </cell>
          <cell r="AU7947">
            <v>0</v>
          </cell>
          <cell r="AV7947" t="str">
            <v>sc</v>
          </cell>
        </row>
        <row r="7948">
          <cell r="AP7948">
            <v>187929</v>
          </cell>
          <cell r="AQ7948">
            <v>16004417</v>
          </cell>
          <cell r="AR7948">
            <v>16</v>
          </cell>
          <cell r="AS7948">
            <v>42313</v>
          </cell>
          <cell r="AT7948" t="str">
            <v>IDU-1718-2014 Terminado Mantenimiento Rutinario IDU Arterial  -</v>
          </cell>
          <cell r="AU7948">
            <v>0</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v>0</v>
          </cell>
          <cell r="AV7950" t="str">
            <v>sc</v>
          </cell>
        </row>
        <row r="7951">
          <cell r="AP7951">
            <v>187934</v>
          </cell>
          <cell r="AQ7951">
            <v>50008123</v>
          </cell>
          <cell r="AR7951">
            <v>16</v>
          </cell>
          <cell r="AS7951">
            <v>42313</v>
          </cell>
          <cell r="AT7951" t="str">
            <v>IDU-1718-2014 Terminado Mantenimiento Rutinario IDU Arterial  -</v>
          </cell>
          <cell r="AU7951">
            <v>0</v>
          </cell>
          <cell r="AV7951" t="str">
            <v>sc</v>
          </cell>
        </row>
        <row r="7952">
          <cell r="AP7952">
            <v>187989</v>
          </cell>
          <cell r="AQ7952">
            <v>16001892</v>
          </cell>
          <cell r="AR7952">
            <v>16</v>
          </cell>
          <cell r="AS7952">
            <v>42313</v>
          </cell>
          <cell r="AT7952" t="str">
            <v>CONV-1323-2013 Terminado Acciones de Movilidad IDU Arterial  -</v>
          </cell>
          <cell r="AU7952">
            <v>0</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v>0</v>
          </cell>
          <cell r="AV7953" t="str">
            <v>sc</v>
          </cell>
        </row>
        <row r="7954">
          <cell r="AP7954">
            <v>187994</v>
          </cell>
          <cell r="AQ7954">
            <v>16001813</v>
          </cell>
          <cell r="AR7954">
            <v>16</v>
          </cell>
          <cell r="AS7954">
            <v>42313</v>
          </cell>
          <cell r="AT7954" t="str">
            <v>CONV-1323-2013 Terminado Acciones de Movilidad IDU Arterial  -</v>
          </cell>
          <cell r="AU7954">
            <v>0</v>
          </cell>
          <cell r="AV7954" t="str">
            <v>sc</v>
          </cell>
        </row>
        <row r="7955">
          <cell r="AP7955">
            <v>187997</v>
          </cell>
          <cell r="AQ7955">
            <v>16001788</v>
          </cell>
          <cell r="AR7955">
            <v>16</v>
          </cell>
          <cell r="AS7955">
            <v>42313</v>
          </cell>
          <cell r="AT7955" t="str">
            <v>CONV-1323-2013 Terminado Acciones de Movilidad IDU Arterial  -</v>
          </cell>
          <cell r="AU7955">
            <v>0</v>
          </cell>
          <cell r="AV7955" t="str">
            <v>sc</v>
          </cell>
        </row>
        <row r="7956">
          <cell r="AP7956">
            <v>187998</v>
          </cell>
          <cell r="AQ7956">
            <v>16001743</v>
          </cell>
          <cell r="AR7956">
            <v>16</v>
          </cell>
          <cell r="AS7956">
            <v>42313</v>
          </cell>
          <cell r="AT7956" t="str">
            <v>CONV-1323-2013 Terminado Acciones de Movilidad IDU Arterial  -</v>
          </cell>
          <cell r="AU7956">
            <v>0</v>
          </cell>
          <cell r="AV7956" t="str">
            <v>sc</v>
          </cell>
        </row>
        <row r="7957">
          <cell r="AP7957">
            <v>188001</v>
          </cell>
          <cell r="AQ7957">
            <v>16001726</v>
          </cell>
          <cell r="AR7957">
            <v>16</v>
          </cell>
          <cell r="AS7957">
            <v>42313</v>
          </cell>
          <cell r="AT7957" t="str">
            <v>CONV-1323-2013 Terminado Acciones de Movilidad IDU Arterial  -</v>
          </cell>
          <cell r="AU7957">
            <v>0</v>
          </cell>
          <cell r="AV7957" t="str">
            <v>sc</v>
          </cell>
        </row>
        <row r="7958">
          <cell r="AP7958">
            <v>188034</v>
          </cell>
          <cell r="AQ7958">
            <v>16001482</v>
          </cell>
          <cell r="AR7958">
            <v>16</v>
          </cell>
          <cell r="AS7958">
            <v>42577</v>
          </cell>
          <cell r="AT7958" t="str">
            <v>COP-053-2014 Terminado Rehabilitación FDL PUENTE ARANDA Circuito Movilidad SD -</v>
          </cell>
          <cell r="AU7958">
            <v>0</v>
          </cell>
          <cell r="AV7958" t="str">
            <v>sc</v>
          </cell>
        </row>
        <row r="7959">
          <cell r="AP7959">
            <v>188035</v>
          </cell>
          <cell r="AQ7959">
            <v>16001371</v>
          </cell>
          <cell r="AR7959">
            <v>16</v>
          </cell>
          <cell r="AS7959">
            <v>42577</v>
          </cell>
          <cell r="AT7959" t="str">
            <v>COP-053-2014 Terminado Rehabilitación FDL PUENTE ARANDA Circuito Movilidad SD -</v>
          </cell>
          <cell r="AU7959">
            <v>0</v>
          </cell>
          <cell r="AV7959" t="str">
            <v>sc</v>
          </cell>
        </row>
        <row r="7960">
          <cell r="AP7960">
            <v>188036</v>
          </cell>
          <cell r="AQ7960">
            <v>16001256</v>
          </cell>
          <cell r="AR7960">
            <v>16</v>
          </cell>
          <cell r="AS7960">
            <v>40864</v>
          </cell>
          <cell r="AT7960" t="str">
            <v>UMV-188-2009 Terminado Mantenimiento Periódico UAERMV Circuito Movilidad  -</v>
          </cell>
          <cell r="AU7960">
            <v>0</v>
          </cell>
          <cell r="AV7960" t="str">
            <v>sc</v>
          </cell>
        </row>
        <row r="7961">
          <cell r="AP7961">
            <v>188042</v>
          </cell>
          <cell r="AQ7961">
            <v>16001402</v>
          </cell>
          <cell r="AR7961">
            <v>16</v>
          </cell>
          <cell r="AS7961">
            <v>42226</v>
          </cell>
          <cell r="AT7961" t="str">
            <v>UMV-638-2013 Terminado Acciones de Movilidad UAERMV Circuito Movilidad  -</v>
          </cell>
          <cell r="AU7961">
            <v>0</v>
          </cell>
          <cell r="AV7961" t="str">
            <v>sc</v>
          </cell>
        </row>
        <row r="7962">
          <cell r="AP7962">
            <v>188044</v>
          </cell>
          <cell r="AQ7962">
            <v>16001187</v>
          </cell>
          <cell r="AR7962">
            <v>16</v>
          </cell>
          <cell r="AS7962">
            <v>42775</v>
          </cell>
          <cell r="AT7962" t="str">
            <v>SD Terminado Acciones de Movilidad UAERMV Circuito Movilidad Salvando Vidas -</v>
          </cell>
          <cell r="AU7962">
            <v>0</v>
          </cell>
          <cell r="AV7962" t="str">
            <v>sc</v>
          </cell>
        </row>
        <row r="7963">
          <cell r="AP7963">
            <v>188067</v>
          </cell>
          <cell r="AQ7963">
            <v>16004457</v>
          </cell>
          <cell r="AR7963">
            <v>16</v>
          </cell>
          <cell r="AS7963">
            <v>42313</v>
          </cell>
          <cell r="AT7963" t="str">
            <v>CONV-009-2011 Terminado Mantenimiento Periódico IDU Circuito Movilidad  -</v>
          </cell>
          <cell r="AU7963">
            <v>0</v>
          </cell>
          <cell r="AV7963" t="str">
            <v>FDL-019-2014</v>
          </cell>
        </row>
        <row r="7964">
          <cell r="AP7964">
            <v>188144</v>
          </cell>
          <cell r="AQ7964">
            <v>16000841</v>
          </cell>
          <cell r="AR7964">
            <v>16</v>
          </cell>
          <cell r="AS7964">
            <v>42775</v>
          </cell>
          <cell r="AT7964" t="str">
            <v>SD Terminado Acciones de Movilidad UAERMV Circuito Movilidad Salvando Vidas -</v>
          </cell>
          <cell r="AU7964">
            <v>0</v>
          </cell>
          <cell r="AV7964" t="str">
            <v>sc</v>
          </cell>
        </row>
        <row r="7965">
          <cell r="AP7965">
            <v>188167</v>
          </cell>
          <cell r="AQ7965">
            <v>16001120</v>
          </cell>
          <cell r="AR7965">
            <v>16</v>
          </cell>
          <cell r="AS7965">
            <v>42577</v>
          </cell>
          <cell r="AT7965" t="str">
            <v>COP-099-13 Terminado Rehabilitación FDL PUENTE ARANDA Circuito Movilidad SD -</v>
          </cell>
          <cell r="AU7965">
            <v>0</v>
          </cell>
          <cell r="AV7965" t="str">
            <v>sc</v>
          </cell>
        </row>
        <row r="7966">
          <cell r="AP7966">
            <v>188169</v>
          </cell>
          <cell r="AQ7966">
            <v>16001056</v>
          </cell>
          <cell r="AR7966">
            <v>16</v>
          </cell>
          <cell r="AS7966">
            <v>42775</v>
          </cell>
          <cell r="AT7966" t="str">
            <v>SD Terminado Acciones de Movilidad UAERMV Circuito Movilidad Salvando Vidas -</v>
          </cell>
          <cell r="AU7966">
            <v>0</v>
          </cell>
          <cell r="AV7966" t="str">
            <v>sc</v>
          </cell>
        </row>
        <row r="7967">
          <cell r="AP7967">
            <v>188170</v>
          </cell>
          <cell r="AQ7967">
            <v>16001023</v>
          </cell>
          <cell r="AR7967">
            <v>16</v>
          </cell>
          <cell r="AS7967">
            <v>42577</v>
          </cell>
          <cell r="AT7967" t="str">
            <v>COP-099-13 Terminado Rehabilitación FDL PUENTE ARANDA Circuito Movilidad SD -</v>
          </cell>
          <cell r="AU7967">
            <v>0</v>
          </cell>
          <cell r="AV7967" t="str">
            <v>sc</v>
          </cell>
        </row>
        <row r="7968">
          <cell r="AP7968">
            <v>188172</v>
          </cell>
          <cell r="AQ7968">
            <v>16000939</v>
          </cell>
          <cell r="AR7968">
            <v>16</v>
          </cell>
          <cell r="AS7968">
            <v>42577</v>
          </cell>
          <cell r="AT7968" t="str">
            <v>COP-099-13 Terminado Rehabilitación FDL PUENTE ARANDA Circuito Movilidad SD -</v>
          </cell>
          <cell r="AU7968">
            <v>0</v>
          </cell>
          <cell r="AV7968" t="str">
            <v>sc</v>
          </cell>
        </row>
        <row r="7969">
          <cell r="AP7969">
            <v>188173</v>
          </cell>
          <cell r="AQ7969">
            <v>16000869</v>
          </cell>
          <cell r="AR7969">
            <v>16</v>
          </cell>
          <cell r="AS7969">
            <v>42775</v>
          </cell>
          <cell r="AT7969" t="str">
            <v>SD Terminado Acciones de Movilidad UAERMV Circuito Movilidad Salvando Vidas -</v>
          </cell>
          <cell r="AU7969">
            <v>0</v>
          </cell>
          <cell r="AV7969" t="str">
            <v>sc</v>
          </cell>
        </row>
        <row r="7970">
          <cell r="AP7970">
            <v>188174</v>
          </cell>
          <cell r="AQ7970">
            <v>16000827</v>
          </cell>
          <cell r="AR7970">
            <v>16</v>
          </cell>
          <cell r="AS7970">
            <v>42226</v>
          </cell>
          <cell r="AT7970" t="str">
            <v>UMV-638-2013 Terminado Acciones de Movilidad UAERMV Circuito Movilidad  -</v>
          </cell>
          <cell r="AU7970">
            <v>0</v>
          </cell>
          <cell r="AV7970" t="str">
            <v>sc</v>
          </cell>
        </row>
        <row r="7971">
          <cell r="AP7971">
            <v>188179</v>
          </cell>
          <cell r="AQ7971">
            <v>16000644</v>
          </cell>
          <cell r="AR7971">
            <v>16</v>
          </cell>
          <cell r="AS7971">
            <v>42775</v>
          </cell>
          <cell r="AT7971" t="str">
            <v>SD Terminado Acciones de Movilidad UAERMV Circuito Movilidad Salvando Vidas -</v>
          </cell>
          <cell r="AU7971">
            <v>0</v>
          </cell>
          <cell r="AV7971" t="str">
            <v>sc</v>
          </cell>
        </row>
        <row r="7972">
          <cell r="AP7972">
            <v>188180</v>
          </cell>
          <cell r="AQ7972">
            <v>16000576</v>
          </cell>
          <cell r="AR7972">
            <v>16</v>
          </cell>
          <cell r="AS7972">
            <v>42775</v>
          </cell>
          <cell r="AT7972" t="str">
            <v>SD Terminado Acciones de Movilidad UAERMV Circuito Movilidad Salvando Vidas -</v>
          </cell>
          <cell r="AU7972">
            <v>0</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v>0</v>
          </cell>
          <cell r="AV7974" t="str">
            <v>Viable</v>
          </cell>
        </row>
        <row r="7975">
          <cell r="AP7975">
            <v>188232</v>
          </cell>
          <cell r="AQ7975">
            <v>16000751</v>
          </cell>
          <cell r="AR7975">
            <v>16</v>
          </cell>
          <cell r="AS7975">
            <v>42775</v>
          </cell>
          <cell r="AT7975" t="str">
            <v>SD Terminado Acciones de Movilidad UAERMV Circuito Movilidad Salvando Vidas -</v>
          </cell>
          <cell r="AU7975">
            <v>0</v>
          </cell>
          <cell r="AV7975" t="str">
            <v>Viable IDU</v>
          </cell>
        </row>
        <row r="7976">
          <cell r="AP7976">
            <v>188240</v>
          </cell>
          <cell r="AQ7976">
            <v>16004463</v>
          </cell>
          <cell r="AR7976">
            <v>16</v>
          </cell>
          <cell r="AS7976">
            <v>42775</v>
          </cell>
          <cell r="AT7976" t="str">
            <v>SD Terminado Acciones de Movilidad UAERMV Circuito Movilidad Salvando Vidas -</v>
          </cell>
          <cell r="AU7976">
            <v>0</v>
          </cell>
          <cell r="AV7976" t="str">
            <v>Viable IDU</v>
          </cell>
        </row>
        <row r="7977">
          <cell r="AP7977">
            <v>188380</v>
          </cell>
          <cell r="AQ7977">
            <v>16002124</v>
          </cell>
          <cell r="AR7977">
            <v>16</v>
          </cell>
          <cell r="AS7977">
            <v>42775</v>
          </cell>
          <cell r="AT7977" t="str">
            <v>SD Terminado Acciones de Movilidad UAERMV Circuito Movilidad Salvando Vidas -</v>
          </cell>
          <cell r="AU7977">
            <v>0</v>
          </cell>
          <cell r="AV7977" t="str">
            <v>FDL-019-2014</v>
          </cell>
        </row>
        <row r="7978">
          <cell r="AP7978">
            <v>188381</v>
          </cell>
          <cell r="AQ7978">
            <v>16002061</v>
          </cell>
          <cell r="AR7978">
            <v>16</v>
          </cell>
          <cell r="AS7978">
            <v>42768</v>
          </cell>
          <cell r="AT7978" t="str">
            <v>SD Terminado Acciones de Movilidad UAERMV Circuito Movilidad Salvando Vidas -</v>
          </cell>
          <cell r="AU7978">
            <v>0</v>
          </cell>
          <cell r="AV7978" t="str">
            <v>FDL-019-2014</v>
          </cell>
        </row>
        <row r="7979">
          <cell r="AP7979">
            <v>188382</v>
          </cell>
          <cell r="AQ7979">
            <v>16001963</v>
          </cell>
          <cell r="AR7979">
            <v>16</v>
          </cell>
          <cell r="AS7979">
            <v>42768</v>
          </cell>
          <cell r="AT7979" t="str">
            <v>SD Terminado Acciones de Movilidad UAERMV Circuito Movilidad Salvando Vidas -</v>
          </cell>
          <cell r="AU7979">
            <v>0</v>
          </cell>
          <cell r="AV7979" t="str">
            <v>FDL-019-2014</v>
          </cell>
        </row>
        <row r="7980">
          <cell r="AP7980">
            <v>188436</v>
          </cell>
          <cell r="AQ7980">
            <v>16001483</v>
          </cell>
          <cell r="AR7980">
            <v>16</v>
          </cell>
          <cell r="AS7980">
            <v>42775</v>
          </cell>
          <cell r="AT7980" t="str">
            <v>SD Terminado Acciones de Movilidad UAERMV Circuito Movilidad Salvando Vidas -</v>
          </cell>
          <cell r="AU7980">
            <v>0</v>
          </cell>
          <cell r="AV7980" t="str">
            <v>No SITP</v>
          </cell>
        </row>
        <row r="7981">
          <cell r="AP7981">
            <v>188437</v>
          </cell>
          <cell r="AQ7981">
            <v>16001441</v>
          </cell>
          <cell r="AR7981">
            <v>16</v>
          </cell>
          <cell r="AS7981">
            <v>41411</v>
          </cell>
          <cell r="AT7981" t="str">
            <v>SD Terminado Mantenimiento Periódico UAERMV Circuito Movilidad  -</v>
          </cell>
          <cell r="AU7981">
            <v>0</v>
          </cell>
          <cell r="AV7981" t="str">
            <v>UMV 2013</v>
          </cell>
        </row>
        <row r="7982">
          <cell r="AP7982">
            <v>188438</v>
          </cell>
          <cell r="AQ7982">
            <v>16001403</v>
          </cell>
          <cell r="AR7982">
            <v>16</v>
          </cell>
          <cell r="AS7982">
            <v>42313</v>
          </cell>
          <cell r="AT7982" t="str">
            <v>CONV-009-2011 Terminado Mantenimiento Periódico IDU Circuito Movilidad  -</v>
          </cell>
          <cell r="AU7982">
            <v>0</v>
          </cell>
          <cell r="AV7982" t="str">
            <v>Convenio 9 de 2011</v>
          </cell>
        </row>
        <row r="7983">
          <cell r="AP7983">
            <v>188439</v>
          </cell>
          <cell r="AQ7983">
            <v>16001358</v>
          </cell>
          <cell r="AR7983">
            <v>16</v>
          </cell>
          <cell r="AS7983">
            <v>42313</v>
          </cell>
          <cell r="AT7983" t="str">
            <v>CONV-009-2011 Terminado Mantenimiento Periódico IDU Circuito Movilidad  -</v>
          </cell>
          <cell r="AU7983">
            <v>0</v>
          </cell>
          <cell r="AV7983" t="str">
            <v>Convenio 9 de 2011</v>
          </cell>
        </row>
        <row r="7984">
          <cell r="AP7984">
            <v>188440</v>
          </cell>
          <cell r="AQ7984">
            <v>16001325</v>
          </cell>
          <cell r="AR7984">
            <v>16</v>
          </cell>
          <cell r="AS7984">
            <v>42313</v>
          </cell>
          <cell r="AT7984" t="str">
            <v>CONV-009-2011 Terminado Mantenimiento Periódico IDU Circuito Movilidad  -</v>
          </cell>
          <cell r="AU7984">
            <v>0</v>
          </cell>
          <cell r="AV7984" t="str">
            <v>Convenio 9 de 2011</v>
          </cell>
        </row>
        <row r="7985">
          <cell r="AP7985">
            <v>188441</v>
          </cell>
          <cell r="AQ7985">
            <v>16001290</v>
          </cell>
          <cell r="AR7985">
            <v>16</v>
          </cell>
          <cell r="AS7985">
            <v>42313</v>
          </cell>
          <cell r="AT7985" t="str">
            <v>CONV-009-2011 Terminado Mantenimiento Periódico IDU Circuito Movilidad  -</v>
          </cell>
          <cell r="AU7985">
            <v>0</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v>0</v>
          </cell>
          <cell r="AV7986" t="str">
            <v>sc</v>
          </cell>
        </row>
        <row r="7987">
          <cell r="AP7987">
            <v>188592</v>
          </cell>
          <cell r="AQ7987">
            <v>16001059</v>
          </cell>
          <cell r="AR7987">
            <v>16</v>
          </cell>
          <cell r="AS7987">
            <v>40737</v>
          </cell>
          <cell r="AT7987" t="str">
            <v>UMV-188-2009 Terminado Mantenimiento Periódico UAERMV Circuito Movilidad  -</v>
          </cell>
          <cell r="AU7987">
            <v>0</v>
          </cell>
          <cell r="AV7987" t="str">
            <v>sc</v>
          </cell>
        </row>
        <row r="7988">
          <cell r="AP7988">
            <v>188593</v>
          </cell>
          <cell r="AQ7988">
            <v>16001020</v>
          </cell>
          <cell r="AR7988">
            <v>16</v>
          </cell>
          <cell r="AS7988">
            <v>41047</v>
          </cell>
          <cell r="AT7988" t="str">
            <v>UMV-189-2009 Terminado Mantenimiento Periódico UAERMV Circuito Movilidad  -</v>
          </cell>
          <cell r="AU7988">
            <v>0</v>
          </cell>
          <cell r="AV7988" t="str">
            <v>sc</v>
          </cell>
        </row>
        <row r="7989">
          <cell r="AP7989">
            <v>188594</v>
          </cell>
          <cell r="AQ7989">
            <v>16000971</v>
          </cell>
          <cell r="AR7989">
            <v>16</v>
          </cell>
          <cell r="AS7989">
            <v>41047</v>
          </cell>
          <cell r="AT7989" t="str">
            <v>UMV-189-2009 Terminado Mantenimiento Periódico UAERMV Circuito Movilidad  -</v>
          </cell>
          <cell r="AU7989">
            <v>0</v>
          </cell>
          <cell r="AV7989" t="str">
            <v>sc</v>
          </cell>
        </row>
        <row r="7990">
          <cell r="AP7990">
            <v>188595</v>
          </cell>
          <cell r="AQ7990">
            <v>16000936</v>
          </cell>
          <cell r="AR7990">
            <v>16</v>
          </cell>
          <cell r="AS7990">
            <v>42226</v>
          </cell>
          <cell r="AT7990" t="str">
            <v>UMV-638-2013 Terminado Acciones de Movilidad UAERMV Circuito Movilidad  -</v>
          </cell>
          <cell r="AU7990">
            <v>0</v>
          </cell>
          <cell r="AV7990" t="str">
            <v>sc</v>
          </cell>
        </row>
        <row r="7991">
          <cell r="AP7991">
            <v>188596</v>
          </cell>
          <cell r="AQ7991">
            <v>16000905</v>
          </cell>
          <cell r="AR7991">
            <v>16</v>
          </cell>
          <cell r="AS7991">
            <v>41047</v>
          </cell>
          <cell r="AT7991" t="str">
            <v>UMV-189-2009 Terminado Mantenimiento Periódico UAERMV Circuito Movilidad  -</v>
          </cell>
          <cell r="AU7991">
            <v>0</v>
          </cell>
          <cell r="AV7991" t="str">
            <v>sc</v>
          </cell>
        </row>
        <row r="7992">
          <cell r="AP7992">
            <v>188597</v>
          </cell>
          <cell r="AQ7992">
            <v>16000842</v>
          </cell>
          <cell r="AR7992">
            <v>16</v>
          </cell>
          <cell r="AS7992">
            <v>42775</v>
          </cell>
          <cell r="AT7992" t="str">
            <v>SD Terminado Acciones de Movilidad UAERMV Circuito Movilidad Salvando Vidas -</v>
          </cell>
          <cell r="AU7992">
            <v>0</v>
          </cell>
          <cell r="AV7992" t="str">
            <v>sc</v>
          </cell>
        </row>
        <row r="7993">
          <cell r="AP7993">
            <v>188598</v>
          </cell>
          <cell r="AQ7993">
            <v>16000738</v>
          </cell>
          <cell r="AR7993">
            <v>16</v>
          </cell>
          <cell r="AS7993">
            <v>42226</v>
          </cell>
          <cell r="AT7993" t="str">
            <v>UMV-638-2013 Terminado Acciones de Movilidad UAERMV Circuito Movilidad  -</v>
          </cell>
          <cell r="AU7993">
            <v>0</v>
          </cell>
          <cell r="AV7993" t="str">
            <v>sc</v>
          </cell>
        </row>
        <row r="7994">
          <cell r="AP7994">
            <v>188599</v>
          </cell>
          <cell r="AQ7994">
            <v>16000713</v>
          </cell>
          <cell r="AR7994">
            <v>16</v>
          </cell>
          <cell r="AS7994">
            <v>42226</v>
          </cell>
          <cell r="AT7994" t="str">
            <v>UMV-638-2013 Terminado Acciones de Movilidad UAERMV Circuito Movilidad  -</v>
          </cell>
          <cell r="AU7994">
            <v>0</v>
          </cell>
          <cell r="AV7994" t="str">
            <v>sc</v>
          </cell>
        </row>
        <row r="7995">
          <cell r="AP7995">
            <v>188617</v>
          </cell>
          <cell r="AQ7995">
            <v>16000866</v>
          </cell>
          <cell r="AR7995">
            <v>16</v>
          </cell>
          <cell r="AS7995">
            <v>41047</v>
          </cell>
          <cell r="AT7995" t="str">
            <v>UMV-189-2009 Terminado Mantenimiento Periódico UAERMV Circuito Movilidad  -</v>
          </cell>
          <cell r="AU7995">
            <v>0</v>
          </cell>
          <cell r="AV7995" t="str">
            <v>sc</v>
          </cell>
        </row>
        <row r="7996">
          <cell r="AP7996">
            <v>188618</v>
          </cell>
          <cell r="AQ7996">
            <v>16000838</v>
          </cell>
          <cell r="AR7996">
            <v>16</v>
          </cell>
          <cell r="AS7996">
            <v>41047</v>
          </cell>
          <cell r="AT7996" t="str">
            <v>UMV-189-2009 Terminado Mantenimiento Periódico UAERMV Circuito Movilidad  -</v>
          </cell>
          <cell r="AU7996">
            <v>0</v>
          </cell>
          <cell r="AV7996" t="str">
            <v>sc</v>
          </cell>
        </row>
        <row r="7997">
          <cell r="AP7997">
            <v>188619</v>
          </cell>
          <cell r="AQ7997">
            <v>16000793</v>
          </cell>
          <cell r="AR7997">
            <v>16</v>
          </cell>
          <cell r="AS7997">
            <v>42226</v>
          </cell>
          <cell r="AT7997" t="str">
            <v>UMV-638-2013 Terminado Acciones de Movilidad UAERMV Local  -</v>
          </cell>
          <cell r="AU7997">
            <v>0</v>
          </cell>
          <cell r="AV7997" t="str">
            <v>sc</v>
          </cell>
        </row>
        <row r="7998">
          <cell r="AP7998">
            <v>188645</v>
          </cell>
          <cell r="AQ7998">
            <v>16000918</v>
          </cell>
          <cell r="AR7998">
            <v>16</v>
          </cell>
          <cell r="AS7998">
            <v>42779</v>
          </cell>
          <cell r="AT7998" t="str">
            <v>SD Terminado Acciones de Movilidad UAERMV Circuito Movilidad Salvando Vidas -</v>
          </cell>
          <cell r="AU7998">
            <v>0</v>
          </cell>
          <cell r="AV7998" t="str">
            <v>sc</v>
          </cell>
        </row>
        <row r="7999">
          <cell r="AP7999">
            <v>188649</v>
          </cell>
          <cell r="AQ7999">
            <v>16000782</v>
          </cell>
          <cell r="AR7999">
            <v>16</v>
          </cell>
          <cell r="AS7999">
            <v>42779</v>
          </cell>
          <cell r="AT7999" t="str">
            <v>SD Terminado Acciones de Movilidad UAERMV Circuito Movilidad Salvando Vidas -</v>
          </cell>
          <cell r="AU7999">
            <v>0</v>
          </cell>
          <cell r="AV7999" t="str">
            <v>sc</v>
          </cell>
        </row>
        <row r="8000">
          <cell r="AP8000">
            <v>188651</v>
          </cell>
          <cell r="AQ8000">
            <v>16000730</v>
          </cell>
          <cell r="AR8000">
            <v>16</v>
          </cell>
          <cell r="AS8000">
            <v>42779</v>
          </cell>
          <cell r="AT8000" t="str">
            <v>SD Terminado Acciones de Movilidad UAERMV Circuito Movilidad Salvando Vidas -</v>
          </cell>
          <cell r="AU8000">
            <v>0</v>
          </cell>
          <cell r="AV8000" t="str">
            <v>sc</v>
          </cell>
        </row>
        <row r="8001">
          <cell r="AP8001">
            <v>188652</v>
          </cell>
          <cell r="AQ8001">
            <v>16000702</v>
          </cell>
          <cell r="AR8001">
            <v>16</v>
          </cell>
          <cell r="AS8001">
            <v>42779</v>
          </cell>
          <cell r="AT8001" t="str">
            <v>SD Terminado Acciones de Movilidad UAERMV Circuito Movilidad Salvando Vidas -</v>
          </cell>
          <cell r="AU8001">
            <v>0</v>
          </cell>
          <cell r="AV8001" t="str">
            <v>sc</v>
          </cell>
        </row>
        <row r="8002">
          <cell r="AP8002">
            <v>188653</v>
          </cell>
          <cell r="AQ8002">
            <v>16000664</v>
          </cell>
          <cell r="AR8002">
            <v>16</v>
          </cell>
          <cell r="AS8002">
            <v>42775</v>
          </cell>
          <cell r="AT8002" t="str">
            <v>SD Terminado Acciones de Movilidad UAERMV Circuito Movilidad Salvando Vidas -</v>
          </cell>
          <cell r="AU8002">
            <v>0</v>
          </cell>
          <cell r="AV8002" t="str">
            <v>sc</v>
          </cell>
        </row>
        <row r="8003">
          <cell r="AP8003">
            <v>188654</v>
          </cell>
          <cell r="AQ8003">
            <v>16000636</v>
          </cell>
          <cell r="AR8003">
            <v>16</v>
          </cell>
          <cell r="AS8003">
            <v>42775</v>
          </cell>
          <cell r="AT8003" t="str">
            <v>SD Terminado Acciones de Movilidad UAERMV Circuito Movilidad Salvando Vidas -</v>
          </cell>
          <cell r="AU8003">
            <v>0</v>
          </cell>
          <cell r="AV8003" t="str">
            <v>sc</v>
          </cell>
        </row>
        <row r="8004">
          <cell r="AP8004">
            <v>188655</v>
          </cell>
          <cell r="AQ8004">
            <v>16000611</v>
          </cell>
          <cell r="AR8004">
            <v>16</v>
          </cell>
          <cell r="AS8004">
            <v>42775</v>
          </cell>
          <cell r="AT8004" t="str">
            <v>SD Terminado Acciones de Movilidad UAERMV Circuito Movilidad Salvando Vidas -</v>
          </cell>
          <cell r="AU8004">
            <v>0</v>
          </cell>
          <cell r="AV8004" t="str">
            <v>sc</v>
          </cell>
        </row>
        <row r="8005">
          <cell r="AP8005">
            <v>188658</v>
          </cell>
          <cell r="AQ8005">
            <v>16000522</v>
          </cell>
          <cell r="AR8005">
            <v>16</v>
          </cell>
          <cell r="AS8005">
            <v>42577</v>
          </cell>
          <cell r="AT8005" t="str">
            <v>COP-053-2014 Terminado Rehabilitación FDL PUENTE ARANDA Circuito Movilidad SD -</v>
          </cell>
          <cell r="AU8005">
            <v>0</v>
          </cell>
          <cell r="AV8005" t="str">
            <v>sc</v>
          </cell>
        </row>
        <row r="8006">
          <cell r="AP8006">
            <v>188659</v>
          </cell>
          <cell r="AQ8006">
            <v>16000497</v>
          </cell>
          <cell r="AR8006">
            <v>16</v>
          </cell>
          <cell r="AS8006">
            <v>42577</v>
          </cell>
          <cell r="AT8006" t="str">
            <v>COP-053-2014 Terminado Rehabilitación FDL PUENTE ARANDA Circuito Movilidad SD -</v>
          </cell>
          <cell r="AU8006">
            <v>0</v>
          </cell>
          <cell r="AV8006" t="str">
            <v>sc</v>
          </cell>
        </row>
        <row r="8007">
          <cell r="AP8007">
            <v>188661</v>
          </cell>
          <cell r="AQ8007">
            <v>16000454</v>
          </cell>
          <cell r="AR8007">
            <v>16</v>
          </cell>
          <cell r="AS8007">
            <v>42775</v>
          </cell>
          <cell r="AT8007" t="str">
            <v>SD Terminado Acciones de Movilidad UAERMV Circuito Movilidad Salvando Vidas -</v>
          </cell>
          <cell r="AU8007">
            <v>0</v>
          </cell>
          <cell r="AV8007" t="str">
            <v>sc</v>
          </cell>
        </row>
        <row r="8008">
          <cell r="AP8008">
            <v>188662</v>
          </cell>
          <cell r="AQ8008">
            <v>16000438</v>
          </cell>
          <cell r="AR8008">
            <v>16</v>
          </cell>
          <cell r="AS8008">
            <v>42775</v>
          </cell>
          <cell r="AT8008" t="str">
            <v>SD Terminado Acciones de Movilidad UAERMV Circuito Movilidad Salvando Vidas -</v>
          </cell>
          <cell r="AU8008">
            <v>0</v>
          </cell>
          <cell r="AV8008" t="str">
            <v>sc</v>
          </cell>
        </row>
        <row r="8009">
          <cell r="AP8009">
            <v>188765</v>
          </cell>
          <cell r="AQ8009">
            <v>16001739</v>
          </cell>
          <cell r="AR8009">
            <v>16</v>
          </cell>
          <cell r="AS8009">
            <v>42226</v>
          </cell>
          <cell r="AT8009" t="str">
            <v>UMV-638-2013 Terminado Acciones de Movilidad UAERMV Circuito Movilidad  -</v>
          </cell>
          <cell r="AU8009">
            <v>0</v>
          </cell>
          <cell r="AV8009" t="str">
            <v>sc</v>
          </cell>
        </row>
        <row r="8010">
          <cell r="AP8010">
            <v>188767</v>
          </cell>
          <cell r="AQ8010">
            <v>16001512</v>
          </cell>
          <cell r="AR8010">
            <v>16</v>
          </cell>
          <cell r="AS8010">
            <v>42313</v>
          </cell>
          <cell r="AT8010" t="str">
            <v>IDU-70-2008 Terminado Acciones de Movilidad IDU Circuito Movilidad  -</v>
          </cell>
          <cell r="AU8010">
            <v>0</v>
          </cell>
          <cell r="AV8010" t="str">
            <v>Viable</v>
          </cell>
        </row>
        <row r="8011">
          <cell r="AP8011">
            <v>188821</v>
          </cell>
          <cell r="AQ8011">
            <v>16001197</v>
          </cell>
          <cell r="AR8011">
            <v>16</v>
          </cell>
          <cell r="AS8011">
            <v>42226</v>
          </cell>
          <cell r="AT8011" t="str">
            <v>UMV-638-2013 Terminado Acciones de Movilidad UAERMV Circuito Movilidad  -</v>
          </cell>
          <cell r="AU8011">
            <v>0</v>
          </cell>
          <cell r="AV8011" t="str">
            <v>Viable</v>
          </cell>
        </row>
        <row r="8012">
          <cell r="AP8012">
            <v>188896</v>
          </cell>
          <cell r="AQ8012">
            <v>16001474</v>
          </cell>
          <cell r="AR8012">
            <v>16</v>
          </cell>
          <cell r="AS8012">
            <v>42768</v>
          </cell>
          <cell r="AT8012" t="str">
            <v>SD Terminado Acciones de Movilidad UAERMV Circuito Movilidad Salvando Vidas -</v>
          </cell>
          <cell r="AU8012">
            <v>0</v>
          </cell>
          <cell r="AV8012" t="str">
            <v>sc</v>
          </cell>
        </row>
        <row r="8013">
          <cell r="AP8013">
            <v>188897</v>
          </cell>
          <cell r="AQ8013">
            <v>16001398</v>
          </cell>
          <cell r="AR8013">
            <v>16</v>
          </cell>
          <cell r="AS8013">
            <v>42762</v>
          </cell>
          <cell r="AT8013" t="str">
            <v>SD Terminado Acciones de Movilidad UAERMV Circuito Movilidad Salvando Vidas -</v>
          </cell>
          <cell r="AU8013">
            <v>0</v>
          </cell>
          <cell r="AV8013" t="str">
            <v>sc</v>
          </cell>
        </row>
        <row r="8014">
          <cell r="AP8014">
            <v>188898</v>
          </cell>
          <cell r="AQ8014">
            <v>16001251</v>
          </cell>
          <cell r="AR8014">
            <v>16</v>
          </cell>
          <cell r="AS8014">
            <v>42762</v>
          </cell>
          <cell r="AT8014" t="str">
            <v>SD Terminado Acciones de Movilidad UAERMV Circuito Movilidad Salvando Vidas -</v>
          </cell>
          <cell r="AU8014">
            <v>0</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v>0</v>
          </cell>
          <cell r="AV8015" t="str">
            <v>sc</v>
          </cell>
        </row>
        <row r="8016">
          <cell r="AP8016">
            <v>188921</v>
          </cell>
          <cell r="AQ8016">
            <v>16000941</v>
          </cell>
          <cell r="AR8016">
            <v>16</v>
          </cell>
          <cell r="AS8016">
            <v>42762</v>
          </cell>
          <cell r="AT8016" t="str">
            <v>SD Terminado Acciones de Movilidad UAERMV Circuito Movilidad Salvando Vidas -</v>
          </cell>
          <cell r="AU8016">
            <v>0</v>
          </cell>
          <cell r="AV8016" t="str">
            <v>Buen estado</v>
          </cell>
        </row>
        <row r="8017">
          <cell r="AP8017">
            <v>188922</v>
          </cell>
          <cell r="AQ8017">
            <v>16000871</v>
          </cell>
          <cell r="AR8017">
            <v>16</v>
          </cell>
          <cell r="AS8017">
            <v>42768</v>
          </cell>
          <cell r="AT8017" t="str">
            <v>SD Reservado Acciones de Movilidad UAERMV Circuito Movilidad Salvando Vidas -</v>
          </cell>
          <cell r="AU8017">
            <v>0</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v>0</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v>0</v>
          </cell>
          <cell r="AV8019" t="str">
            <v>Buen estado</v>
          </cell>
        </row>
        <row r="8020">
          <cell r="AP8020">
            <v>188926</v>
          </cell>
          <cell r="AQ8020">
            <v>16000731</v>
          </cell>
          <cell r="AR8020">
            <v>16</v>
          </cell>
          <cell r="AS8020">
            <v>42768</v>
          </cell>
          <cell r="AT8020" t="str">
            <v>SD Terminado Acciones de Movilidad UAERMV Circuito Movilidad Salvando Vidas -</v>
          </cell>
          <cell r="AU8020">
            <v>0</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v>0</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v>0</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v>0</v>
          </cell>
          <cell r="AV8023" t="str">
            <v>IDU-1806-2015</v>
          </cell>
        </row>
        <row r="8024">
          <cell r="AP8024">
            <v>189113</v>
          </cell>
          <cell r="AQ8024">
            <v>16000290</v>
          </cell>
          <cell r="AR8024">
            <v>16</v>
          </cell>
          <cell r="AS8024">
            <v>42313</v>
          </cell>
          <cell r="AT8024" t="str">
            <v>CONV-009-2011 Terminado Mantenimiento Periódico IDU Circuito Movilidad  -</v>
          </cell>
          <cell r="AU8024">
            <v>0</v>
          </cell>
          <cell r="AV8024" t="str">
            <v>UMV-638-2013</v>
          </cell>
        </row>
        <row r="8025">
          <cell r="AP8025">
            <v>189114</v>
          </cell>
          <cell r="AQ8025">
            <v>16000290</v>
          </cell>
          <cell r="AR8025">
            <v>16</v>
          </cell>
          <cell r="AS8025">
            <v>42226</v>
          </cell>
          <cell r="AT8025" t="str">
            <v>UMV-638-2013 Terminado Acciones de Movilidad UAERMV Circuito Movilidad  -</v>
          </cell>
          <cell r="AU8025">
            <v>0</v>
          </cell>
          <cell r="AV8025" t="str">
            <v>Viable</v>
          </cell>
        </row>
        <row r="8026">
          <cell r="AP8026">
            <v>189115</v>
          </cell>
          <cell r="AQ8026">
            <v>16000250</v>
          </cell>
          <cell r="AR8026">
            <v>16</v>
          </cell>
          <cell r="AS8026">
            <v>42313</v>
          </cell>
          <cell r="AT8026" t="str">
            <v>CONV-009-2011 Terminado Mantenimiento Periódico IDU Circuito Movilidad  -</v>
          </cell>
          <cell r="AU8026">
            <v>0</v>
          </cell>
          <cell r="AV8026" t="str">
            <v>UMV-638-2013</v>
          </cell>
        </row>
        <row r="8027">
          <cell r="AP8027">
            <v>189116</v>
          </cell>
          <cell r="AQ8027">
            <v>16000250</v>
          </cell>
          <cell r="AR8027">
            <v>16</v>
          </cell>
          <cell r="AS8027">
            <v>42226</v>
          </cell>
          <cell r="AT8027" t="str">
            <v>UMV-638-2013 Terminado Acciones de Movilidad UAERMV Circuito Movilidad  -</v>
          </cell>
          <cell r="AU8027">
            <v>0</v>
          </cell>
          <cell r="AV8027" t="str">
            <v>UMV-638-2013</v>
          </cell>
        </row>
        <row r="8028">
          <cell r="AP8028">
            <v>189117</v>
          </cell>
          <cell r="AQ8028">
            <v>16000210</v>
          </cell>
          <cell r="AR8028">
            <v>16</v>
          </cell>
          <cell r="AS8028">
            <v>42313</v>
          </cell>
          <cell r="AT8028" t="str">
            <v>CONV-009-2011 Terminado Mantenimiento Periódico IDU Circuito Movilidad  -</v>
          </cell>
          <cell r="AU8028">
            <v>0</v>
          </cell>
          <cell r="AV8028" t="str">
            <v>UMV-638-2013</v>
          </cell>
        </row>
        <row r="8029">
          <cell r="AP8029">
            <v>189118</v>
          </cell>
          <cell r="AQ8029">
            <v>16000210</v>
          </cell>
          <cell r="AR8029">
            <v>16</v>
          </cell>
          <cell r="AS8029">
            <v>42226</v>
          </cell>
          <cell r="AT8029" t="str">
            <v>UMV-638-2013 Terminado Acciones de Movilidad UAERMV Circuito Movilidad  -</v>
          </cell>
          <cell r="AU8029">
            <v>0</v>
          </cell>
          <cell r="AV8029" t="str">
            <v>UMV-638-2013</v>
          </cell>
        </row>
        <row r="8030">
          <cell r="AP8030">
            <v>189119</v>
          </cell>
          <cell r="AQ8030">
            <v>16000171</v>
          </cell>
          <cell r="AR8030">
            <v>16</v>
          </cell>
          <cell r="AS8030">
            <v>42313</v>
          </cell>
          <cell r="AT8030" t="str">
            <v>CONV-009-2011 Terminado Mantenimiento Periódico IDU Circuito Movilidad  -</v>
          </cell>
          <cell r="AU8030">
            <v>0</v>
          </cell>
          <cell r="AV8030" t="str">
            <v>UMV-638-2013</v>
          </cell>
        </row>
        <row r="8031">
          <cell r="AP8031">
            <v>189120</v>
          </cell>
          <cell r="AQ8031">
            <v>16000171</v>
          </cell>
          <cell r="AR8031">
            <v>16</v>
          </cell>
          <cell r="AS8031">
            <v>42226</v>
          </cell>
          <cell r="AT8031" t="str">
            <v>UMV-638-2013 Terminado Acciones de Movilidad UAERMV Circuito Movilidad  -</v>
          </cell>
          <cell r="AU8031">
            <v>0</v>
          </cell>
          <cell r="AV8031" t="str">
            <v>UMV-638-2013</v>
          </cell>
        </row>
        <row r="8032">
          <cell r="AP8032">
            <v>189121</v>
          </cell>
          <cell r="AQ8032">
            <v>16000138</v>
          </cell>
          <cell r="AR8032">
            <v>16</v>
          </cell>
          <cell r="AS8032">
            <v>42226</v>
          </cell>
          <cell r="AT8032" t="str">
            <v>UMV-638-2013 Terminado Acciones de Movilidad UAERMV Circuito Movilidad  -</v>
          </cell>
          <cell r="AU8032">
            <v>0</v>
          </cell>
          <cell r="AV8032" t="str">
            <v>UMV-638-2013</v>
          </cell>
        </row>
        <row r="8033">
          <cell r="AP8033">
            <v>189122</v>
          </cell>
          <cell r="AQ8033">
            <v>16000138</v>
          </cell>
          <cell r="AR8033">
            <v>16</v>
          </cell>
          <cell r="AS8033">
            <v>42226</v>
          </cell>
          <cell r="AT8033" t="str">
            <v>UMV-638-2013 Terminado Acciones de Movilidad UAERMV Circuito Movilidad  -</v>
          </cell>
          <cell r="AU8033">
            <v>0</v>
          </cell>
          <cell r="AV8033" t="str">
            <v>UMV-638-2013</v>
          </cell>
        </row>
        <row r="8034">
          <cell r="AP8034">
            <v>189236</v>
          </cell>
          <cell r="AQ8034">
            <v>16001475</v>
          </cell>
          <cell r="AR8034">
            <v>16</v>
          </cell>
          <cell r="AS8034">
            <v>42775</v>
          </cell>
          <cell r="AT8034" t="str">
            <v>SD Terminado Acciones de Movilidad UAERMV Circuito Movilidad Salvando Vidas -</v>
          </cell>
          <cell r="AU8034">
            <v>0</v>
          </cell>
          <cell r="AV8034" t="str">
            <v>sc</v>
          </cell>
        </row>
        <row r="8035">
          <cell r="AP8035">
            <v>189237</v>
          </cell>
          <cell r="AQ8035">
            <v>16001405</v>
          </cell>
          <cell r="AR8035">
            <v>16</v>
          </cell>
          <cell r="AS8035">
            <v>42775</v>
          </cell>
          <cell r="AT8035" t="str">
            <v>SD Terminado Acciones de Movilidad UAERMV Circuito Movilidad Salvando Vidas -</v>
          </cell>
          <cell r="AU8035">
            <v>0</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v>0</v>
          </cell>
          <cell r="AV8036" t="str">
            <v>sc</v>
          </cell>
        </row>
        <row r="8037">
          <cell r="AP8037">
            <v>189241</v>
          </cell>
          <cell r="AQ8037">
            <v>16001160</v>
          </cell>
          <cell r="AR8037">
            <v>16</v>
          </cell>
          <cell r="AS8037">
            <v>42226</v>
          </cell>
          <cell r="AT8037" t="str">
            <v>UMV-638-2013 Terminado Acciones de Movilidad UAERMV Local  -</v>
          </cell>
          <cell r="AU8037">
            <v>0</v>
          </cell>
          <cell r="AV8037" t="str">
            <v>sc</v>
          </cell>
        </row>
        <row r="8038">
          <cell r="AP8038">
            <v>189290</v>
          </cell>
          <cell r="AQ8038">
            <v>16001300</v>
          </cell>
          <cell r="AR8038">
            <v>16</v>
          </cell>
          <cell r="AS8038">
            <v>42775</v>
          </cell>
          <cell r="AT8038" t="str">
            <v>SD Terminado Acciones de Movilidad UAERMV Circuito Movilidad Salvando Vidas -</v>
          </cell>
          <cell r="AU8038">
            <v>0</v>
          </cell>
          <cell r="AV8038" t="str">
            <v>sc</v>
          </cell>
        </row>
        <row r="8039">
          <cell r="AP8039">
            <v>189291</v>
          </cell>
          <cell r="AQ8039">
            <v>16001175</v>
          </cell>
          <cell r="AR8039">
            <v>16</v>
          </cell>
          <cell r="AS8039">
            <v>42768</v>
          </cell>
          <cell r="AT8039" t="str">
            <v>SD Terminado Acciones de Movilidad UAERMV Circuito Movilidad Salvando Vidas -</v>
          </cell>
          <cell r="AU8039">
            <v>0</v>
          </cell>
          <cell r="AV8039" t="str">
            <v>sc</v>
          </cell>
        </row>
        <row r="8040">
          <cell r="AP8040">
            <v>189294</v>
          </cell>
          <cell r="AQ8040">
            <v>16000861</v>
          </cell>
          <cell r="AR8040">
            <v>16</v>
          </cell>
          <cell r="AS8040">
            <v>42313</v>
          </cell>
          <cell r="AT8040" t="str">
            <v>CONV-009-2011 Terminado Acciones de Movilidad IDU Circuito Movilidad  -</v>
          </cell>
          <cell r="AU8040">
            <v>0</v>
          </cell>
          <cell r="AV8040" t="str">
            <v>sc</v>
          </cell>
        </row>
        <row r="8041">
          <cell r="AP8041">
            <v>189338</v>
          </cell>
          <cell r="AQ8041">
            <v>16001302</v>
          </cell>
          <cell r="AR8041">
            <v>16</v>
          </cell>
          <cell r="AS8041">
            <v>42731</v>
          </cell>
          <cell r="AT8041" t="str">
            <v>SD Reservado Mantenimiento Periódico IDU Circuito Movilidad EJECUCION SITP 2016 -</v>
          </cell>
          <cell r="AU8041">
            <v>0</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v>0</v>
          </cell>
          <cell r="AV8042" t="str">
            <v>Reservado SITP 2016</v>
          </cell>
        </row>
        <row r="8043">
          <cell r="AP8043">
            <v>189495</v>
          </cell>
          <cell r="AQ8043">
            <v>16000168</v>
          </cell>
          <cell r="AR8043">
            <v>16</v>
          </cell>
          <cell r="AS8043">
            <v>42313</v>
          </cell>
          <cell r="AT8043" t="str">
            <v>IDU-1718-2014 Terminado Mantenimiento Rutinario IDU Arterial  -</v>
          </cell>
          <cell r="AU8043">
            <v>0</v>
          </cell>
          <cell r="AV8043" t="str">
            <v>sc</v>
          </cell>
        </row>
        <row r="8044">
          <cell r="AP8044">
            <v>320112</v>
          </cell>
          <cell r="AQ8044">
            <v>6000024</v>
          </cell>
          <cell r="AR8044">
            <v>16</v>
          </cell>
          <cell r="AS8044">
            <v>42313</v>
          </cell>
          <cell r="AT8044" t="str">
            <v>IDU-1718-2014 Terminado Mantenimiento Rutinario IDU Arterial  -</v>
          </cell>
          <cell r="AU8044">
            <v>0</v>
          </cell>
          <cell r="AV8044" t="str">
            <v>sc</v>
          </cell>
        </row>
        <row r="8045">
          <cell r="AP8045">
            <v>320114</v>
          </cell>
          <cell r="AQ8045">
            <v>6000024</v>
          </cell>
          <cell r="AR8045">
            <v>16</v>
          </cell>
          <cell r="AS8045">
            <v>42313</v>
          </cell>
          <cell r="AT8045" t="str">
            <v>IDU-1718-2014 Terminado Mantenimiento Rutinario IDU Arterial  -</v>
          </cell>
          <cell r="AU8045">
            <v>0</v>
          </cell>
          <cell r="AV8045" t="str">
            <v>sc</v>
          </cell>
        </row>
        <row r="8046">
          <cell r="AP8046">
            <v>320116</v>
          </cell>
          <cell r="AQ8046">
            <v>6000024</v>
          </cell>
          <cell r="AR8046">
            <v>16</v>
          </cell>
          <cell r="AS8046">
            <v>42313</v>
          </cell>
          <cell r="AT8046" t="str">
            <v>IDU-1718-2014 Terminado Mantenimiento Rutinario IDU Arterial  -</v>
          </cell>
          <cell r="AU8046">
            <v>0</v>
          </cell>
          <cell r="AV8046" t="str">
            <v>sc</v>
          </cell>
        </row>
        <row r="8047">
          <cell r="AP8047">
            <v>320121</v>
          </cell>
          <cell r="AQ8047">
            <v>6000025</v>
          </cell>
          <cell r="AR8047">
            <v>16</v>
          </cell>
          <cell r="AS8047">
            <v>42313</v>
          </cell>
          <cell r="AT8047" t="str">
            <v>IDU-1718-2014 Terminado Mantenimiento Rutinario IDU Arterial  -</v>
          </cell>
          <cell r="AU8047">
            <v>0</v>
          </cell>
          <cell r="AV8047" t="str">
            <v>sc</v>
          </cell>
        </row>
        <row r="8048">
          <cell r="AP8048">
            <v>320123</v>
          </cell>
          <cell r="AQ8048">
            <v>6000025</v>
          </cell>
          <cell r="AR8048">
            <v>16</v>
          </cell>
          <cell r="AS8048">
            <v>42313</v>
          </cell>
          <cell r="AT8048" t="str">
            <v>IDU-1718-2014 Terminado Mantenimiento Rutinario IDU Arterial  -</v>
          </cell>
          <cell r="AU8048">
            <v>0</v>
          </cell>
          <cell r="AV8048" t="str">
            <v>sc</v>
          </cell>
        </row>
        <row r="8049">
          <cell r="AP8049">
            <v>320125</v>
          </cell>
          <cell r="AQ8049">
            <v>6000025</v>
          </cell>
          <cell r="AR8049">
            <v>16</v>
          </cell>
          <cell r="AS8049">
            <v>42313</v>
          </cell>
          <cell r="AT8049" t="str">
            <v>IDU-1718-2014 Terminado Mantenimiento Rutinario IDU Arterial  -</v>
          </cell>
          <cell r="AU8049">
            <v>0</v>
          </cell>
          <cell r="AV8049" t="str">
            <v>sc</v>
          </cell>
        </row>
        <row r="8050">
          <cell r="AP8050">
            <v>320144</v>
          </cell>
          <cell r="AQ8050">
            <v>6000030</v>
          </cell>
          <cell r="AR8050">
            <v>16</v>
          </cell>
          <cell r="AS8050">
            <v>42313</v>
          </cell>
          <cell r="AT8050" t="str">
            <v>IDU-1718-2014 Terminado Mantenimiento Rutinario IDU Arterial  -</v>
          </cell>
          <cell r="AU8050">
            <v>0</v>
          </cell>
          <cell r="AV8050" t="str">
            <v>sc</v>
          </cell>
        </row>
        <row r="8051">
          <cell r="AP8051">
            <v>320146</v>
          </cell>
          <cell r="AQ8051">
            <v>6000030</v>
          </cell>
          <cell r="AR8051">
            <v>16</v>
          </cell>
          <cell r="AS8051">
            <v>42313</v>
          </cell>
          <cell r="AT8051" t="str">
            <v>IDU-1718-2014 Terminado Mantenimiento Rutinario IDU Arterial  -</v>
          </cell>
          <cell r="AU8051">
            <v>0</v>
          </cell>
          <cell r="AV8051" t="str">
            <v>sc</v>
          </cell>
        </row>
        <row r="8052">
          <cell r="AP8052">
            <v>325547</v>
          </cell>
          <cell r="AQ8052">
            <v>6001872</v>
          </cell>
          <cell r="AR8052">
            <v>16</v>
          </cell>
          <cell r="AS8052">
            <v>42313</v>
          </cell>
          <cell r="AT8052" t="str">
            <v>IDU-1718-2014 Terminado Mantenimiento Rutinario IDU Arterial  -</v>
          </cell>
          <cell r="AU8052">
            <v>0</v>
          </cell>
          <cell r="AV8052" t="str">
            <v>sc</v>
          </cell>
        </row>
        <row r="8053">
          <cell r="AP8053">
            <v>325549</v>
          </cell>
          <cell r="AQ8053">
            <v>6001872</v>
          </cell>
          <cell r="AR8053">
            <v>16</v>
          </cell>
          <cell r="AS8053">
            <v>42313</v>
          </cell>
          <cell r="AT8053" t="str">
            <v>IDU-1718-2014 Terminado Mantenimiento Rutinario IDU Arterial  -</v>
          </cell>
          <cell r="AU8053">
            <v>0</v>
          </cell>
          <cell r="AV8053" t="str">
            <v>sc</v>
          </cell>
        </row>
        <row r="8054">
          <cell r="AP8054">
            <v>325551</v>
          </cell>
          <cell r="AQ8054">
            <v>6001872</v>
          </cell>
          <cell r="AR8054">
            <v>16</v>
          </cell>
          <cell r="AS8054">
            <v>42313</v>
          </cell>
          <cell r="AT8054" t="str">
            <v>IDU-1718-2014 Terminado Mantenimiento Rutinario IDU Arterial  -</v>
          </cell>
          <cell r="AU8054">
            <v>0</v>
          </cell>
          <cell r="AV8054" t="str">
            <v>sc</v>
          </cell>
        </row>
        <row r="8055">
          <cell r="AP8055">
            <v>325554</v>
          </cell>
          <cell r="AQ8055">
            <v>6001873</v>
          </cell>
          <cell r="AR8055">
            <v>16</v>
          </cell>
          <cell r="AS8055">
            <v>42313</v>
          </cell>
          <cell r="AT8055" t="str">
            <v>IDU-1718-2014 Terminado Mantenimiento Rutinario IDU Arterial  -</v>
          </cell>
          <cell r="AU8055">
            <v>0</v>
          </cell>
          <cell r="AV8055" t="str">
            <v>sc</v>
          </cell>
        </row>
        <row r="8056">
          <cell r="AP8056">
            <v>325556</v>
          </cell>
          <cell r="AQ8056">
            <v>6001873</v>
          </cell>
          <cell r="AR8056">
            <v>16</v>
          </cell>
          <cell r="AS8056">
            <v>42313</v>
          </cell>
          <cell r="AT8056" t="str">
            <v>IDU-1718-2014 Terminado Mantenimiento Rutinario IDU Arterial  -</v>
          </cell>
          <cell r="AU8056">
            <v>0</v>
          </cell>
          <cell r="AV8056" t="str">
            <v>sc</v>
          </cell>
        </row>
        <row r="8057">
          <cell r="AP8057">
            <v>325559</v>
          </cell>
          <cell r="AQ8057">
            <v>6001874</v>
          </cell>
          <cell r="AR8057">
            <v>16</v>
          </cell>
          <cell r="AS8057">
            <v>42313</v>
          </cell>
          <cell r="AT8057" t="str">
            <v>SD Terminado Mantenimiento Periódico UAERMV Arterial  -</v>
          </cell>
          <cell r="AU8057">
            <v>0</v>
          </cell>
          <cell r="AV8057" t="str">
            <v>sc</v>
          </cell>
        </row>
        <row r="8058">
          <cell r="AP8058">
            <v>325561</v>
          </cell>
          <cell r="AQ8058">
            <v>6001874</v>
          </cell>
          <cell r="AR8058">
            <v>16</v>
          </cell>
          <cell r="AS8058">
            <v>42313</v>
          </cell>
          <cell r="AT8058" t="str">
            <v>SD Terminado Mantenimiento Periódico UAERMV Arterial  -</v>
          </cell>
          <cell r="AU8058">
            <v>0</v>
          </cell>
          <cell r="AV8058" t="str">
            <v>sc</v>
          </cell>
        </row>
        <row r="8059">
          <cell r="AP8059">
            <v>390335</v>
          </cell>
          <cell r="AQ8059">
            <v>9004011</v>
          </cell>
          <cell r="AR8059">
            <v>16</v>
          </cell>
          <cell r="AS8059">
            <v>42412</v>
          </cell>
          <cell r="AT8059" t="str">
            <v>IDU-1806-2015 Contratado Mantenimiento Periódico IDU Arterial BRIGADA DE REACCIÓN VIAL -</v>
          </cell>
          <cell r="AU8059">
            <v>0</v>
          </cell>
          <cell r="AV8059" t="str">
            <v>sc</v>
          </cell>
        </row>
        <row r="8060">
          <cell r="AP8060">
            <v>390337</v>
          </cell>
          <cell r="AQ8060">
            <v>9004011</v>
          </cell>
          <cell r="AR8060">
            <v>16</v>
          </cell>
          <cell r="AS8060">
            <v>42412</v>
          </cell>
          <cell r="AT8060" t="str">
            <v>IDU-1806-2015 Contratado Mantenimiento Periódico IDU Arterial BRIGADA DE REACCIÓN VIAL -</v>
          </cell>
          <cell r="AU8060">
            <v>0</v>
          </cell>
          <cell r="AV8060" t="str">
            <v>sc</v>
          </cell>
        </row>
        <row r="8061">
          <cell r="AP8061">
            <v>390339</v>
          </cell>
          <cell r="AQ8061">
            <v>9004011</v>
          </cell>
          <cell r="AR8061">
            <v>16</v>
          </cell>
          <cell r="AS8061">
            <v>42412</v>
          </cell>
          <cell r="AT8061" t="str">
            <v>IDU-1806-2015 Contratado Mantenimiento Periódico IDU Arterial BRIGADA DE REACCIÓN VIAL -</v>
          </cell>
          <cell r="AU8061">
            <v>0</v>
          </cell>
          <cell r="AV8061" t="str">
            <v>sc</v>
          </cell>
        </row>
        <row r="8062">
          <cell r="AP8062">
            <v>390341</v>
          </cell>
          <cell r="AQ8062">
            <v>9004011</v>
          </cell>
          <cell r="AR8062">
            <v>16</v>
          </cell>
          <cell r="AS8062">
            <v>42412</v>
          </cell>
          <cell r="AT8062" t="str">
            <v>IDU-1806-2015 Contratado Mantenimiento Periódico IDU Arterial BRIGADA DE REACCIÓN VIAL -</v>
          </cell>
          <cell r="AU8062">
            <v>0</v>
          </cell>
          <cell r="AV8062" t="str">
            <v>sc</v>
          </cell>
        </row>
        <row r="8063">
          <cell r="AP8063">
            <v>390397</v>
          </cell>
          <cell r="AQ8063">
            <v>9004025</v>
          </cell>
          <cell r="AR8063">
            <v>16</v>
          </cell>
          <cell r="AS8063">
            <v>42412</v>
          </cell>
          <cell r="AT8063" t="str">
            <v>IDU-1806-2015 Contratado Mantenimiento Periódico IDU Arterial BRIGADA DE REACCIÓN VIAL -</v>
          </cell>
          <cell r="AU8063">
            <v>0</v>
          </cell>
          <cell r="AV8063" t="str">
            <v>sc</v>
          </cell>
        </row>
        <row r="8064">
          <cell r="AP8064">
            <v>390443</v>
          </cell>
          <cell r="AQ8064">
            <v>9004035</v>
          </cell>
          <cell r="AR8064">
            <v>16</v>
          </cell>
          <cell r="AS8064">
            <v>42412</v>
          </cell>
          <cell r="AT8064" t="str">
            <v>IDU-1806-2015 Contratado Mantenimiento Periódico IDU Arterial BRIGADA DE REACCIÓN VIAL -</v>
          </cell>
          <cell r="AU8064">
            <v>0</v>
          </cell>
          <cell r="AV8064" t="str">
            <v>sc</v>
          </cell>
        </row>
        <row r="8065">
          <cell r="AP8065">
            <v>390507</v>
          </cell>
          <cell r="AQ8065">
            <v>9004045</v>
          </cell>
          <cell r="AR8065">
            <v>16</v>
          </cell>
          <cell r="AS8065">
            <v>42412</v>
          </cell>
          <cell r="AT8065" t="str">
            <v>IDU-1806-2015 Contratado Mantenimiento Periódico IDU Arterial BRIGADA DE REACCIÓN VIAL -</v>
          </cell>
          <cell r="AU8065">
            <v>0</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v>0</v>
          </cell>
          <cell r="AV8069" t="str">
            <v>sc</v>
          </cell>
        </row>
        <row r="8070">
          <cell r="AP8070">
            <v>471419</v>
          </cell>
          <cell r="AQ8070">
            <v>6001954</v>
          </cell>
          <cell r="AR8070">
            <v>16</v>
          </cell>
          <cell r="AS8070">
            <v>42313</v>
          </cell>
          <cell r="AT8070" t="str">
            <v>IDU-1718-2014 Terminado Mantenimiento Rutinario IDU Arterial  -</v>
          </cell>
          <cell r="AU8070">
            <v>0</v>
          </cell>
          <cell r="AV8070" t="str">
            <v>sc</v>
          </cell>
        </row>
        <row r="8071">
          <cell r="AP8071">
            <v>472694</v>
          </cell>
          <cell r="AQ8071">
            <v>16004226</v>
          </cell>
          <cell r="AR8071">
            <v>16</v>
          </cell>
          <cell r="AS8071">
            <v>42313</v>
          </cell>
          <cell r="AT8071" t="str">
            <v>IDU-1718-2014 Terminado Mantenimiento Rutinario IDU Arterial  -</v>
          </cell>
          <cell r="AU8071">
            <v>0</v>
          </cell>
          <cell r="AV8071" t="str">
            <v>sc</v>
          </cell>
        </row>
        <row r="8072">
          <cell r="AP8072">
            <v>472697</v>
          </cell>
          <cell r="AQ8072">
            <v>16004488</v>
          </cell>
          <cell r="AR8072">
            <v>16</v>
          </cell>
          <cell r="AS8072">
            <v>42226</v>
          </cell>
          <cell r="AT8072" t="str">
            <v>UMV-638-2013 Terminado Acciones de Movilidad UAERMV Circuito Movilidad  -</v>
          </cell>
          <cell r="AU8072">
            <v>0</v>
          </cell>
          <cell r="AV8072" t="str">
            <v>UMV-638-2013</v>
          </cell>
        </row>
        <row r="8073">
          <cell r="AP8073">
            <v>472703</v>
          </cell>
          <cell r="AQ8073">
            <v>16004499</v>
          </cell>
          <cell r="AR8073">
            <v>16</v>
          </cell>
          <cell r="AS8073">
            <v>42515</v>
          </cell>
          <cell r="AT8073" t="str">
            <v>IDU-2128-2013 Terminado Conservacion IDU Circuito Movilidad SD -</v>
          </cell>
          <cell r="AU8073">
            <v>0</v>
          </cell>
          <cell r="AV8073" t="str">
            <v>Buen estado</v>
          </cell>
        </row>
        <row r="8074">
          <cell r="AP8074">
            <v>472713</v>
          </cell>
          <cell r="AQ8074">
            <v>16004512</v>
          </cell>
          <cell r="AR8074">
            <v>16</v>
          </cell>
          <cell r="AS8074">
            <v>42313</v>
          </cell>
          <cell r="AT8074" t="str">
            <v>IDU-70-2008 Terminado Rehabilitación IDU Circuito Movilidad  -</v>
          </cell>
          <cell r="AU8074">
            <v>0</v>
          </cell>
          <cell r="AV8074" t="str">
            <v>Contrato 070-2008</v>
          </cell>
        </row>
        <row r="8075">
          <cell r="AP8075">
            <v>472717</v>
          </cell>
          <cell r="AQ8075">
            <v>16001159</v>
          </cell>
          <cell r="AR8075">
            <v>16</v>
          </cell>
          <cell r="AS8075">
            <v>42226</v>
          </cell>
          <cell r="AT8075" t="str">
            <v>UMV-638-2013 Terminado Acciones de Movilidad UAERMV Arterial  -</v>
          </cell>
          <cell r="AU8075">
            <v>0</v>
          </cell>
          <cell r="AV8075" t="str">
            <v>sc</v>
          </cell>
        </row>
        <row r="8076">
          <cell r="AP8076">
            <v>472719</v>
          </cell>
          <cell r="AQ8076">
            <v>16004529</v>
          </cell>
          <cell r="AR8076">
            <v>16</v>
          </cell>
          <cell r="AS8076">
            <v>42313</v>
          </cell>
          <cell r="AT8076" t="str">
            <v>IDU-1718-2014 Terminado Mantenimiento Rutinario IDU Arterial  -</v>
          </cell>
          <cell r="AU8076">
            <v>0</v>
          </cell>
          <cell r="AV8076" t="str">
            <v>sc</v>
          </cell>
        </row>
        <row r="8077">
          <cell r="AP8077">
            <v>472720</v>
          </cell>
          <cell r="AQ8077">
            <v>16004530</v>
          </cell>
          <cell r="AR8077">
            <v>16</v>
          </cell>
          <cell r="AS8077">
            <v>42313</v>
          </cell>
          <cell r="AT8077" t="str">
            <v>IDU-1718-2014 Terminado Mantenimiento Rutinario IDU Arterial  -</v>
          </cell>
          <cell r="AU8077">
            <v>0</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v>0</v>
          </cell>
          <cell r="AV8079" t="str">
            <v>sc</v>
          </cell>
        </row>
        <row r="8080">
          <cell r="AP8080">
            <v>484533</v>
          </cell>
          <cell r="AQ8080">
            <v>15000124</v>
          </cell>
          <cell r="AR8080">
            <v>16</v>
          </cell>
          <cell r="AS8080">
            <v>42313</v>
          </cell>
          <cell r="AT8080" t="str">
            <v>IDU-1718-2014 Terminado Mantenimiento Rutinario IDU Arterial  -</v>
          </cell>
          <cell r="AU8080">
            <v>0</v>
          </cell>
          <cell r="AV8080" t="str">
            <v>sc</v>
          </cell>
        </row>
        <row r="8081">
          <cell r="AP8081">
            <v>484538</v>
          </cell>
          <cell r="AQ8081">
            <v>15000142</v>
          </cell>
          <cell r="AR8081">
            <v>16</v>
          </cell>
          <cell r="AS8081">
            <v>42313</v>
          </cell>
          <cell r="AT8081" t="str">
            <v>IDU-1718-2014 Terminado Mantenimiento Rutinario IDU Arterial  -</v>
          </cell>
          <cell r="AU8081">
            <v>0</v>
          </cell>
          <cell r="AV8081" t="str">
            <v>sc</v>
          </cell>
        </row>
        <row r="8082">
          <cell r="AP8082">
            <v>484883</v>
          </cell>
          <cell r="AQ8082">
            <v>16004527</v>
          </cell>
          <cell r="AR8082">
            <v>16</v>
          </cell>
          <cell r="AS8082">
            <v>42313</v>
          </cell>
          <cell r="AT8082" t="str">
            <v>IDU-1718-2014 Terminado Mantenimiento Rutinario IDU Arterial  -</v>
          </cell>
          <cell r="AU8082">
            <v>0</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v>0</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v>0</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v>0</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v>0</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v>0</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v>0</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v>0</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v>0</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v>0</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v>0</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v>0</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v>0</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v>0</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v>0</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v>0</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v>0</v>
          </cell>
          <cell r="AV8098" t="str">
            <v>sc</v>
          </cell>
        </row>
        <row r="8099">
          <cell r="AP8099">
            <v>508655</v>
          </cell>
          <cell r="AQ8099">
            <v>16001104</v>
          </cell>
          <cell r="AR8099">
            <v>16</v>
          </cell>
          <cell r="AS8099">
            <v>42313</v>
          </cell>
          <cell r="AT8099" t="str">
            <v>IDU-49-2012 Terminado Mantenimiento Periódico IDU Arterial  -</v>
          </cell>
          <cell r="AU8099">
            <v>0</v>
          </cell>
          <cell r="AV8099" t="str">
            <v>sc</v>
          </cell>
        </row>
        <row r="8100">
          <cell r="AP8100">
            <v>508787</v>
          </cell>
          <cell r="AQ8100">
            <v>16003737</v>
          </cell>
          <cell r="AR8100">
            <v>16</v>
          </cell>
          <cell r="AS8100">
            <v>42313</v>
          </cell>
          <cell r="AT8100" t="str">
            <v>IDU-70-2008 Terminado Rehabilitación IDU Arterial  -</v>
          </cell>
          <cell r="AU8100">
            <v>0</v>
          </cell>
          <cell r="AV8100" t="str">
            <v>sc</v>
          </cell>
        </row>
        <row r="8101">
          <cell r="AP8101">
            <v>508855</v>
          </cell>
          <cell r="AQ8101">
            <v>16003093</v>
          </cell>
          <cell r="AR8101">
            <v>16</v>
          </cell>
          <cell r="AS8101">
            <v>42313</v>
          </cell>
          <cell r="AT8101" t="str">
            <v>IDU-70-2008 Terminado Rehabilitación IDU Arterial  -</v>
          </cell>
          <cell r="AU8101">
            <v>0</v>
          </cell>
          <cell r="AV8101" t="str">
            <v>sc</v>
          </cell>
        </row>
        <row r="8102">
          <cell r="AP8102">
            <v>508860</v>
          </cell>
          <cell r="AQ8102">
            <v>16003157</v>
          </cell>
          <cell r="AR8102">
            <v>16</v>
          </cell>
          <cell r="AS8102">
            <v>42226</v>
          </cell>
          <cell r="AT8102" t="str">
            <v>UMV-638-2013 Terminado Acciones de Movilidad UAERMV Arterial  -</v>
          </cell>
          <cell r="AU8102">
            <v>0</v>
          </cell>
          <cell r="AV8102" t="str">
            <v>sc</v>
          </cell>
        </row>
        <row r="8103">
          <cell r="AP8103">
            <v>508862</v>
          </cell>
          <cell r="AQ8103">
            <v>16003157</v>
          </cell>
          <cell r="AR8103">
            <v>16</v>
          </cell>
          <cell r="AS8103">
            <v>42226</v>
          </cell>
          <cell r="AT8103" t="str">
            <v>UMV-638-2013 Terminado Acciones de Movilidad UAERMV Arterial  -</v>
          </cell>
          <cell r="AU8103">
            <v>0</v>
          </cell>
          <cell r="AV8103" t="str">
            <v>sc</v>
          </cell>
        </row>
        <row r="8104">
          <cell r="AP8104">
            <v>508865</v>
          </cell>
          <cell r="AQ8104">
            <v>16003206</v>
          </cell>
          <cell r="AR8104">
            <v>16</v>
          </cell>
          <cell r="AS8104">
            <v>42226</v>
          </cell>
          <cell r="AT8104" t="str">
            <v>UMV-638-2013 Terminado Acciones de Movilidad UAERMV Arterial  -</v>
          </cell>
          <cell r="AU8104">
            <v>0</v>
          </cell>
          <cell r="AV8104" t="str">
            <v>sc</v>
          </cell>
        </row>
        <row r="8105">
          <cell r="AP8105">
            <v>508867</v>
          </cell>
          <cell r="AQ8105">
            <v>16003206</v>
          </cell>
          <cell r="AR8105">
            <v>16</v>
          </cell>
          <cell r="AS8105">
            <v>42226</v>
          </cell>
          <cell r="AT8105" t="str">
            <v>UMV-638-2013 Terminado Acciones de Movilidad UAERMV Arterial  -</v>
          </cell>
          <cell r="AU8105">
            <v>0</v>
          </cell>
          <cell r="AV8105" t="str">
            <v>sc</v>
          </cell>
        </row>
        <row r="8106">
          <cell r="AP8106">
            <v>508870</v>
          </cell>
          <cell r="AQ8106">
            <v>16003270</v>
          </cell>
          <cell r="AR8106">
            <v>16</v>
          </cell>
          <cell r="AS8106">
            <v>42313</v>
          </cell>
          <cell r="AT8106" t="str">
            <v>IDU-70-2008 Terminado Rehabilitación IDU Arterial  -</v>
          </cell>
          <cell r="AU8106">
            <v>0</v>
          </cell>
          <cell r="AV8106" t="str">
            <v>sc</v>
          </cell>
        </row>
        <row r="8107">
          <cell r="AP8107">
            <v>508872</v>
          </cell>
          <cell r="AQ8107">
            <v>16003270</v>
          </cell>
          <cell r="AR8107">
            <v>16</v>
          </cell>
          <cell r="AS8107">
            <v>42226</v>
          </cell>
          <cell r="AT8107" t="str">
            <v>UMV-638-2013 Terminado Acciones de Movilidad UAERMV Arterial  -</v>
          </cell>
          <cell r="AU8107">
            <v>0</v>
          </cell>
          <cell r="AV8107" t="str">
            <v>sc</v>
          </cell>
        </row>
        <row r="8108">
          <cell r="AP8108">
            <v>508875</v>
          </cell>
          <cell r="AQ8108">
            <v>16003399</v>
          </cell>
          <cell r="AR8108">
            <v>16</v>
          </cell>
          <cell r="AS8108">
            <v>42313</v>
          </cell>
          <cell r="AT8108" t="str">
            <v>IDU-70-2008 Terminado Rehabilitación IDU Arterial  -</v>
          </cell>
          <cell r="AU8108">
            <v>0</v>
          </cell>
          <cell r="AV8108" t="str">
            <v>sc</v>
          </cell>
        </row>
        <row r="8109">
          <cell r="AP8109">
            <v>508877</v>
          </cell>
          <cell r="AQ8109">
            <v>16003399</v>
          </cell>
          <cell r="AR8109">
            <v>16</v>
          </cell>
          <cell r="AS8109">
            <v>41298</v>
          </cell>
          <cell r="AT8109" t="str">
            <v>SD Terminado Mantenimiento Periódico UAERMV Arterial  -</v>
          </cell>
          <cell r="AU8109">
            <v>0</v>
          </cell>
          <cell r="AV8109" t="str">
            <v>sc</v>
          </cell>
        </row>
        <row r="8110">
          <cell r="AP8110">
            <v>508880</v>
          </cell>
          <cell r="AQ8110">
            <v>16003435</v>
          </cell>
          <cell r="AR8110">
            <v>16</v>
          </cell>
          <cell r="AS8110">
            <v>42313</v>
          </cell>
          <cell r="AT8110" t="str">
            <v>IDU-70-2008 Terminado Rehabilitación IDU Arterial  -</v>
          </cell>
          <cell r="AU8110">
            <v>0</v>
          </cell>
          <cell r="AV8110" t="str">
            <v>sc</v>
          </cell>
        </row>
        <row r="8111">
          <cell r="AP8111">
            <v>508885</v>
          </cell>
          <cell r="AQ8111">
            <v>16003512</v>
          </cell>
          <cell r="AR8111">
            <v>16</v>
          </cell>
          <cell r="AS8111">
            <v>42313</v>
          </cell>
          <cell r="AT8111" t="str">
            <v>IDU-70-2008 Terminado Rehabilitación IDU Arterial  -</v>
          </cell>
          <cell r="AU8111">
            <v>0</v>
          </cell>
          <cell r="AV8111" t="str">
            <v>sc</v>
          </cell>
        </row>
        <row r="8112">
          <cell r="AP8112">
            <v>508890</v>
          </cell>
          <cell r="AQ8112">
            <v>16003558</v>
          </cell>
          <cell r="AR8112">
            <v>16</v>
          </cell>
          <cell r="AS8112">
            <v>42313</v>
          </cell>
          <cell r="AT8112" t="str">
            <v>IDU-70-2008 Terminado Rehabilitación IDU Arterial  -</v>
          </cell>
          <cell r="AU8112">
            <v>0</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v>0</v>
          </cell>
          <cell r="AV8544" t="str">
            <v>RESERVADO UMV 2017</v>
          </cell>
        </row>
        <row r="8545">
          <cell r="AP8545">
            <v>189636</v>
          </cell>
          <cell r="AQ8545">
            <v>17000056</v>
          </cell>
          <cell r="AR8545">
            <v>17</v>
          </cell>
          <cell r="AS8545">
            <v>41298</v>
          </cell>
          <cell r="AT8545" t="str">
            <v>SD Terminado Mantenimiento Periódico UAERMV Local  -</v>
          </cell>
          <cell r="AU8545">
            <v>0</v>
          </cell>
          <cell r="AV8545" t="str">
            <v>VIABLE</v>
          </cell>
        </row>
        <row r="8546">
          <cell r="AP8546">
            <v>189639</v>
          </cell>
          <cell r="AQ8546">
            <v>17000362</v>
          </cell>
          <cell r="AR8546">
            <v>17</v>
          </cell>
          <cell r="AS8546">
            <v>40645</v>
          </cell>
          <cell r="AT8546" t="str">
            <v>UMV-78-2010 Terminado Rehabilitación UAERMV Circuito Movilidad  -</v>
          </cell>
          <cell r="AU8546">
            <v>0</v>
          </cell>
          <cell r="AV8546" t="str">
            <v>RESERVADO FDL 2016</v>
          </cell>
        </row>
        <row r="8547">
          <cell r="AP8547">
            <v>189640</v>
          </cell>
          <cell r="AQ8547">
            <v>17000317</v>
          </cell>
          <cell r="AR8547">
            <v>17</v>
          </cell>
          <cell r="AS8547">
            <v>40645</v>
          </cell>
          <cell r="AT8547" t="str">
            <v>UMV-78-2010 Terminado Rehabilitación UAERMV Circuito Movilidad  -</v>
          </cell>
          <cell r="AU8547">
            <v>0</v>
          </cell>
          <cell r="AV8547" t="str">
            <v>VIABLE</v>
          </cell>
        </row>
        <row r="8548">
          <cell r="AP8548">
            <v>189641</v>
          </cell>
          <cell r="AQ8548">
            <v>17000308</v>
          </cell>
          <cell r="AR8548">
            <v>17</v>
          </cell>
          <cell r="AS8548">
            <v>40645</v>
          </cell>
          <cell r="AT8548" t="str">
            <v>UMV-78-2010 Terminado Rehabilitación UAERMV Circuito Movilidad  -</v>
          </cell>
          <cell r="AU8548">
            <v>0</v>
          </cell>
          <cell r="AV8548" t="str">
            <v>RESERVADO FDL 2016</v>
          </cell>
        </row>
        <row r="8549">
          <cell r="AP8549">
            <v>189643</v>
          </cell>
          <cell r="AQ8549">
            <v>17000261</v>
          </cell>
          <cell r="AR8549">
            <v>17</v>
          </cell>
          <cell r="AS8549">
            <v>41411</v>
          </cell>
          <cell r="AT8549" t="str">
            <v>SD Terminado Mantenimiento Periódico UAERMV Circuito Movilidad  -</v>
          </cell>
          <cell r="AU8549">
            <v>0</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v>0</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v>0</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v>0</v>
          </cell>
          <cell r="AV8552" t="str">
            <v>VIABLE PARCHEO UMV 2017</v>
          </cell>
        </row>
        <row r="8553">
          <cell r="AP8553">
            <v>189647</v>
          </cell>
          <cell r="AQ8553">
            <v>17000152</v>
          </cell>
          <cell r="AR8553">
            <v>17</v>
          </cell>
          <cell r="AS8553">
            <v>41519</v>
          </cell>
          <cell r="AT8553" t="str">
            <v>SD Terminado Mantenimiento Periódico UAERMV Circuito Movilidad  -</v>
          </cell>
          <cell r="AU8553">
            <v>0</v>
          </cell>
          <cell r="AV8553" t="str">
            <v>VIABLE</v>
          </cell>
        </row>
        <row r="8554">
          <cell r="AP8554">
            <v>189648</v>
          </cell>
          <cell r="AQ8554">
            <v>17000128</v>
          </cell>
          <cell r="AR8554">
            <v>17</v>
          </cell>
          <cell r="AS8554">
            <v>41519</v>
          </cell>
          <cell r="AT8554" t="str">
            <v>SD Terminado Mantenimiento Periódico UAERMV Circuito Movilidad  -</v>
          </cell>
          <cell r="AU8554">
            <v>0</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v>0</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v>0</v>
          </cell>
          <cell r="AV8557" t="str">
            <v>RESERVADO FDL 2016</v>
          </cell>
        </row>
        <row r="8558">
          <cell r="AP8558">
            <v>189652</v>
          </cell>
          <cell r="AQ8558">
            <v>17000368</v>
          </cell>
          <cell r="AR8558">
            <v>17</v>
          </cell>
          <cell r="AS8558">
            <v>42768</v>
          </cell>
          <cell r="AT8558" t="str">
            <v>SD Reservado Acciones de Movilidad UAERMV Local Salvando Vidas -</v>
          </cell>
          <cell r="AU8558">
            <v>0</v>
          </cell>
          <cell r="AV8558" t="str">
            <v>RESERVADO ACC. MOVILIDAD UMV 2017</v>
          </cell>
        </row>
        <row r="8559">
          <cell r="AP8559">
            <v>189658</v>
          </cell>
          <cell r="AQ8559">
            <v>17000219</v>
          </cell>
          <cell r="AR8559">
            <v>17</v>
          </cell>
          <cell r="AS8559">
            <v>41298</v>
          </cell>
          <cell r="AT8559" t="str">
            <v>SD Terminado Mantenimiento Periódico UAERMV Local  -</v>
          </cell>
          <cell r="AU8559">
            <v>0</v>
          </cell>
          <cell r="AV8559" t="str">
            <v>RESERVADO FDL 2016</v>
          </cell>
        </row>
        <row r="8560">
          <cell r="AP8560">
            <v>189659</v>
          </cell>
          <cell r="AQ8560">
            <v>17000190</v>
          </cell>
          <cell r="AR8560">
            <v>17</v>
          </cell>
          <cell r="AS8560">
            <v>41519</v>
          </cell>
          <cell r="AT8560" t="str">
            <v>SD Terminado Mantenimiento Periódico UAERMV Local  -</v>
          </cell>
          <cell r="AU8560">
            <v>0</v>
          </cell>
          <cell r="AV8560" t="str">
            <v>RESERVADO FDL 2016</v>
          </cell>
        </row>
        <row r="8561">
          <cell r="AP8561">
            <v>189660</v>
          </cell>
          <cell r="AQ8561">
            <v>17000162</v>
          </cell>
          <cell r="AR8561">
            <v>17</v>
          </cell>
          <cell r="AS8561">
            <v>41579</v>
          </cell>
          <cell r="AT8561" t="str">
            <v>CONV-1292-2012 Terminado Rehabilitación UAERMV Local  -</v>
          </cell>
          <cell r="AU8561">
            <v>0</v>
          </cell>
          <cell r="AV8561" t="str">
            <v>REHABILITACION UMV CONV 1292-2014</v>
          </cell>
        </row>
        <row r="8562">
          <cell r="AP8562">
            <v>189661</v>
          </cell>
          <cell r="AQ8562">
            <v>17000136</v>
          </cell>
          <cell r="AR8562">
            <v>17</v>
          </cell>
          <cell r="AS8562">
            <v>41579</v>
          </cell>
          <cell r="AT8562" t="str">
            <v>CONV-1292-2012 Terminado Rehabilitación UAERMV Local  -</v>
          </cell>
          <cell r="AU8562">
            <v>0</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v>0</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v>0</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v>0</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v>0</v>
          </cell>
          <cell r="AV8566" t="str">
            <v>RESERVADO FDL 2016</v>
          </cell>
        </row>
        <row r="8567">
          <cell r="AP8567">
            <v>189790</v>
          </cell>
          <cell r="AQ8567">
            <v>17000102</v>
          </cell>
          <cell r="AR8567">
            <v>17</v>
          </cell>
          <cell r="AS8567">
            <v>41912</v>
          </cell>
          <cell r="AT8567" t="str">
            <v>SD Terminado Rehabilitación UAERMV Local  -</v>
          </cell>
          <cell r="AU8567">
            <v>0</v>
          </cell>
          <cell r="AV8567" t="str">
            <v>REHABILITACION UMV 2014</v>
          </cell>
        </row>
        <row r="8568">
          <cell r="AP8568">
            <v>189815</v>
          </cell>
          <cell r="AQ8568">
            <v>17000006</v>
          </cell>
          <cell r="AR8568">
            <v>17</v>
          </cell>
          <cell r="AS8568">
            <v>42516</v>
          </cell>
          <cell r="AT8568" t="str">
            <v>SD Reservado Diagnostico IDU Circuito Movilidad SITP 2016 -</v>
          </cell>
          <cell r="AU8568">
            <v>0</v>
          </cell>
          <cell r="AV8568" t="str">
            <v>PRESELECCIONADO IDU 2016</v>
          </cell>
        </row>
        <row r="8569">
          <cell r="AP8569">
            <v>189841</v>
          </cell>
          <cell r="AQ8569">
            <v>17000363</v>
          </cell>
          <cell r="AR8569">
            <v>17</v>
          </cell>
          <cell r="AS8569">
            <v>41298</v>
          </cell>
          <cell r="AT8569" t="str">
            <v>SD Terminado Mantenimiento Periódico UAERMV Local  -</v>
          </cell>
          <cell r="AU8569">
            <v>0</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v>0</v>
          </cell>
          <cell r="AV8611" t="str">
            <v>sc</v>
          </cell>
        </row>
        <row r="8612">
          <cell r="AP8612">
            <v>203318</v>
          </cell>
          <cell r="AQ8612">
            <v>4001224</v>
          </cell>
          <cell r="AR8612">
            <v>18</v>
          </cell>
          <cell r="AS8612">
            <v>42313</v>
          </cell>
          <cell r="AT8612" t="str">
            <v>IDU-1804-2013 Terminado Mantenimiento Periódico IDU Arterial  -</v>
          </cell>
          <cell r="AU8612">
            <v>0</v>
          </cell>
          <cell r="AV8612" t="str">
            <v>sc</v>
          </cell>
        </row>
        <row r="8613">
          <cell r="AP8613">
            <v>203320</v>
          </cell>
          <cell r="AQ8613">
            <v>4001224</v>
          </cell>
          <cell r="AR8613">
            <v>18</v>
          </cell>
          <cell r="AS8613">
            <v>42313</v>
          </cell>
          <cell r="AT8613" t="str">
            <v>IDU-1804-2013 Terminado Mantenimiento Periódico IDU Arterial  -</v>
          </cell>
          <cell r="AU8613">
            <v>0</v>
          </cell>
          <cell r="AV8613" t="str">
            <v>sc</v>
          </cell>
        </row>
        <row r="8614">
          <cell r="AP8614">
            <v>203608</v>
          </cell>
          <cell r="AQ8614">
            <v>4001333</v>
          </cell>
          <cell r="AR8614">
            <v>18</v>
          </cell>
          <cell r="AS8614">
            <v>41149</v>
          </cell>
          <cell r="AT8614" t="str">
            <v>SD Terminado Mantenimiento Periódico UAERMV Arterial  -</v>
          </cell>
          <cell r="AU8614">
            <v>0</v>
          </cell>
          <cell r="AV8614" t="str">
            <v>sc</v>
          </cell>
        </row>
        <row r="8615">
          <cell r="AP8615">
            <v>203610</v>
          </cell>
          <cell r="AQ8615">
            <v>4001333</v>
          </cell>
          <cell r="AR8615">
            <v>18</v>
          </cell>
          <cell r="AS8615">
            <v>41149</v>
          </cell>
          <cell r="AT8615" t="str">
            <v>SD Terminado Mantenimiento Periódico UAERMV Arterial  -</v>
          </cell>
          <cell r="AU8615">
            <v>0</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v>0</v>
          </cell>
          <cell r="AV8619" t="str">
            <v>sc</v>
          </cell>
        </row>
        <row r="8620">
          <cell r="AP8620">
            <v>410130</v>
          </cell>
          <cell r="AQ8620">
            <v>18000038</v>
          </cell>
          <cell r="AR8620">
            <v>18</v>
          </cell>
          <cell r="AS8620">
            <v>42313</v>
          </cell>
          <cell r="AT8620" t="str">
            <v>IDU-70-2008 Terminado Acciones de Movilidad IDU Arterial  -</v>
          </cell>
          <cell r="AU8620">
            <v>0</v>
          </cell>
          <cell r="AV8620" t="str">
            <v>sc</v>
          </cell>
        </row>
        <row r="8621">
          <cell r="AP8621">
            <v>410138</v>
          </cell>
          <cell r="AQ8621">
            <v>18000041</v>
          </cell>
          <cell r="AR8621">
            <v>18</v>
          </cell>
          <cell r="AS8621">
            <v>42313</v>
          </cell>
          <cell r="AT8621" t="str">
            <v>IDU-70-2008 Terminado Acciones de Movilidad IDU Arterial  -</v>
          </cell>
          <cell r="AU8621">
            <v>0</v>
          </cell>
          <cell r="AV8621" t="str">
            <v>sc</v>
          </cell>
        </row>
        <row r="8622">
          <cell r="AP8622">
            <v>410143</v>
          </cell>
          <cell r="AQ8622">
            <v>18000042</v>
          </cell>
          <cell r="AR8622">
            <v>18</v>
          </cell>
          <cell r="AS8622">
            <v>42313</v>
          </cell>
          <cell r="AT8622" t="str">
            <v>IDU-70-2008 Terminado Acciones de Movilidad IDU Arterial  -</v>
          </cell>
          <cell r="AU8622">
            <v>0</v>
          </cell>
          <cell r="AV8622" t="str">
            <v>sc</v>
          </cell>
        </row>
        <row r="8623">
          <cell r="AP8623">
            <v>410148</v>
          </cell>
          <cell r="AQ8623">
            <v>18000043</v>
          </cell>
          <cell r="AR8623">
            <v>18</v>
          </cell>
          <cell r="AS8623">
            <v>42313</v>
          </cell>
          <cell r="AT8623" t="str">
            <v>IDU-70-2008 Terminado Acciones de Movilidad IDU Arterial  -</v>
          </cell>
          <cell r="AU8623">
            <v>0</v>
          </cell>
          <cell r="AV8623" t="str">
            <v>sc</v>
          </cell>
        </row>
        <row r="8624">
          <cell r="AP8624">
            <v>410168</v>
          </cell>
          <cell r="AQ8624">
            <v>18000050</v>
          </cell>
          <cell r="AR8624">
            <v>18</v>
          </cell>
          <cell r="AS8624">
            <v>42611</v>
          </cell>
          <cell r="AT8624" t="str">
            <v>SD Terminado Mantenimiento Periódico UAERMV Arterial  -</v>
          </cell>
          <cell r="AU8624">
            <v>0</v>
          </cell>
          <cell r="AV8624" t="str">
            <v>sc</v>
          </cell>
        </row>
        <row r="8625">
          <cell r="AP8625">
            <v>410219</v>
          </cell>
          <cell r="AQ8625">
            <v>18000065</v>
          </cell>
          <cell r="AR8625">
            <v>18</v>
          </cell>
          <cell r="AS8625">
            <v>42313</v>
          </cell>
          <cell r="AT8625" t="str">
            <v>CONV-011-2011 Terminado Acciones de Movilidad IDU Circuito Movilidad  -</v>
          </cell>
          <cell r="AU8625">
            <v>0</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v>0</v>
          </cell>
          <cell r="AV8627" t="str">
            <v>sc</v>
          </cell>
        </row>
        <row r="8628">
          <cell r="AP8628">
            <v>410289</v>
          </cell>
          <cell r="AQ8628">
            <v>18000086</v>
          </cell>
          <cell r="AR8628">
            <v>18</v>
          </cell>
          <cell r="AS8628">
            <v>42611</v>
          </cell>
          <cell r="AT8628" t="str">
            <v>SD Terminado Mantenimiento Periódico UAERMV Arterial  -</v>
          </cell>
          <cell r="AU8628">
            <v>0</v>
          </cell>
          <cell r="AV8628" t="str">
            <v>sc</v>
          </cell>
        </row>
        <row r="8629">
          <cell r="AP8629">
            <v>410425</v>
          </cell>
          <cell r="AQ8629">
            <v>18000130</v>
          </cell>
          <cell r="AR8629">
            <v>18</v>
          </cell>
          <cell r="AS8629">
            <v>42313</v>
          </cell>
          <cell r="AT8629" t="str">
            <v>IDU-57-2012 Terminado Acciones de Movilidad IDU Arterial  -</v>
          </cell>
          <cell r="AU8629">
            <v>0</v>
          </cell>
          <cell r="AV8629" t="str">
            <v>sc</v>
          </cell>
        </row>
        <row r="8630">
          <cell r="AP8630">
            <v>410443</v>
          </cell>
          <cell r="AQ8630">
            <v>18000137</v>
          </cell>
          <cell r="AR8630">
            <v>18</v>
          </cell>
          <cell r="AS8630">
            <v>42389</v>
          </cell>
          <cell r="AT8630" t="str">
            <v>SD Terminado Acciones de Movilidad UAERMV Circuito Movilidad Salvando Vidas -</v>
          </cell>
          <cell r="AU8630">
            <v>0</v>
          </cell>
          <cell r="AV8630" t="str">
            <v>sc</v>
          </cell>
        </row>
        <row r="8631">
          <cell r="AP8631">
            <v>410448</v>
          </cell>
          <cell r="AQ8631">
            <v>18000138</v>
          </cell>
          <cell r="AR8631">
            <v>18</v>
          </cell>
          <cell r="AS8631">
            <v>42313</v>
          </cell>
          <cell r="AT8631" t="str">
            <v>IDU-57-2012 Terminado Acciones de Movilidad IDU Arterial  -</v>
          </cell>
          <cell r="AU8631">
            <v>0</v>
          </cell>
          <cell r="AV8631" t="str">
            <v>sc</v>
          </cell>
        </row>
        <row r="8632">
          <cell r="AP8632">
            <v>410525</v>
          </cell>
          <cell r="AQ8632">
            <v>18000165</v>
          </cell>
          <cell r="AR8632">
            <v>18</v>
          </cell>
          <cell r="AS8632">
            <v>42786</v>
          </cell>
          <cell r="AT8632" t="str">
            <v>COP-71-2016 Reservado Conservacion FDL RAFAEL URIBE URIBE Circuito Movilidad SD -</v>
          </cell>
          <cell r="AU8632">
            <v>0</v>
          </cell>
          <cell r="AV8632" t="str">
            <v>sc</v>
          </cell>
        </row>
        <row r="8633">
          <cell r="AP8633">
            <v>410546</v>
          </cell>
          <cell r="AQ8633">
            <v>18000173</v>
          </cell>
          <cell r="AR8633">
            <v>18</v>
          </cell>
          <cell r="AS8633">
            <v>42313</v>
          </cell>
          <cell r="AT8633" t="str">
            <v>IDU-70-2008 Terminado Acciones de Movilidad IDU Arterial  -</v>
          </cell>
          <cell r="AU8633">
            <v>0</v>
          </cell>
          <cell r="AV8633" t="str">
            <v>sc</v>
          </cell>
        </row>
        <row r="8634">
          <cell r="AP8634">
            <v>410548</v>
          </cell>
          <cell r="AQ8634">
            <v>18000173</v>
          </cell>
          <cell r="AR8634">
            <v>18</v>
          </cell>
          <cell r="AS8634">
            <v>42723</v>
          </cell>
          <cell r="AT8634" t="str">
            <v>SD Terminado Mantenimiento Periódico UAERMV Arterial SD -</v>
          </cell>
          <cell r="AU8634">
            <v>0</v>
          </cell>
          <cell r="AV8634" t="str">
            <v>sc</v>
          </cell>
        </row>
        <row r="8635">
          <cell r="AP8635">
            <v>410554</v>
          </cell>
          <cell r="AQ8635">
            <v>18000175</v>
          </cell>
          <cell r="AR8635">
            <v>18</v>
          </cell>
          <cell r="AS8635">
            <v>42313</v>
          </cell>
          <cell r="AT8635" t="str">
            <v>IDU-1804-2013 Terminado Rehabilitación IDU Arterial  -</v>
          </cell>
          <cell r="AU8635">
            <v>0</v>
          </cell>
          <cell r="AV8635" t="str">
            <v>sc</v>
          </cell>
        </row>
        <row r="8636">
          <cell r="AP8636">
            <v>410639</v>
          </cell>
          <cell r="AQ8636">
            <v>18000202</v>
          </cell>
          <cell r="AR8636">
            <v>18</v>
          </cell>
          <cell r="AS8636">
            <v>42313</v>
          </cell>
          <cell r="AT8636" t="str">
            <v>IDU-57-2012 Terminado Acciones de Movilidad IDU Arterial  -</v>
          </cell>
          <cell r="AU8636">
            <v>0</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v>0</v>
          </cell>
          <cell r="AV8638" t="str">
            <v>sc</v>
          </cell>
        </row>
        <row r="8639">
          <cell r="AP8639">
            <v>410713</v>
          </cell>
          <cell r="AQ8639">
            <v>18000227</v>
          </cell>
          <cell r="AR8639">
            <v>18</v>
          </cell>
          <cell r="AS8639">
            <v>42611</v>
          </cell>
          <cell r="AT8639" t="str">
            <v>SD Terminado Mantenimiento Periódico UAERMV Arterial  -</v>
          </cell>
          <cell r="AU8639">
            <v>0</v>
          </cell>
          <cell r="AV8639" t="str">
            <v>sc</v>
          </cell>
        </row>
        <row r="8640">
          <cell r="AP8640">
            <v>410747</v>
          </cell>
          <cell r="AQ8640">
            <v>18000237</v>
          </cell>
          <cell r="AR8640">
            <v>18</v>
          </cell>
          <cell r="AS8640">
            <v>42313</v>
          </cell>
          <cell r="AT8640" t="str">
            <v>IDU-1804-2013 Terminado Rehabilitación IDU Arterial  -</v>
          </cell>
          <cell r="AU8640">
            <v>0</v>
          </cell>
          <cell r="AV8640" t="str">
            <v>sc</v>
          </cell>
        </row>
        <row r="8641">
          <cell r="AP8641">
            <v>410768</v>
          </cell>
          <cell r="AQ8641">
            <v>18000244</v>
          </cell>
          <cell r="AR8641">
            <v>18</v>
          </cell>
          <cell r="AS8641">
            <v>41519</v>
          </cell>
          <cell r="AT8641" t="str">
            <v>CONV-011-2011 Terminado Mantenimiento Periódico UAERMV Arterial  -</v>
          </cell>
          <cell r="AU8641">
            <v>0</v>
          </cell>
          <cell r="AV8641" t="str">
            <v>sc</v>
          </cell>
        </row>
        <row r="8642">
          <cell r="AP8642">
            <v>410770</v>
          </cell>
          <cell r="AQ8642">
            <v>18000244</v>
          </cell>
          <cell r="AR8642">
            <v>18</v>
          </cell>
          <cell r="AS8642">
            <v>41519</v>
          </cell>
          <cell r="AT8642" t="str">
            <v>CONV-011-2011 Terminado Mantenimiento Periódico UAERMV Arterial  -</v>
          </cell>
          <cell r="AU8642">
            <v>0</v>
          </cell>
          <cell r="AV8642" t="str">
            <v>sc</v>
          </cell>
        </row>
        <row r="8643">
          <cell r="AP8643">
            <v>410788</v>
          </cell>
          <cell r="AQ8643">
            <v>18000250</v>
          </cell>
          <cell r="AR8643">
            <v>18</v>
          </cell>
          <cell r="AS8643">
            <v>42762</v>
          </cell>
          <cell r="AT8643" t="str">
            <v>SD Terminado Acciones de Movilidad UAERMV Circuito Movilidad Salvando Vidas -</v>
          </cell>
          <cell r="AU8643">
            <v>0</v>
          </cell>
          <cell r="AV8643" t="str">
            <v>sc</v>
          </cell>
        </row>
        <row r="8644">
          <cell r="AP8644">
            <v>410797</v>
          </cell>
          <cell r="AQ8644">
            <v>18000253</v>
          </cell>
          <cell r="AR8644">
            <v>18</v>
          </cell>
          <cell r="AS8644">
            <v>42389</v>
          </cell>
          <cell r="AT8644" t="str">
            <v>SD Terminado Acciones de Movilidad UAERMV Circuito Movilidad Salvando Vidas -</v>
          </cell>
          <cell r="AU8644">
            <v>0</v>
          </cell>
          <cell r="AV8644" t="str">
            <v>sc</v>
          </cell>
        </row>
        <row r="8645">
          <cell r="AP8645">
            <v>410886</v>
          </cell>
          <cell r="AQ8645">
            <v>18000284</v>
          </cell>
          <cell r="AR8645">
            <v>18</v>
          </cell>
          <cell r="AS8645">
            <v>42313</v>
          </cell>
          <cell r="AT8645" t="str">
            <v>IDU-57-2012 Terminado Acciones de Movilidad IDU Arterial  -</v>
          </cell>
          <cell r="AU8645">
            <v>0</v>
          </cell>
          <cell r="AV8645" t="str">
            <v>sc</v>
          </cell>
        </row>
        <row r="8646">
          <cell r="AP8646">
            <v>410900</v>
          </cell>
          <cell r="AQ8646">
            <v>18000290</v>
          </cell>
          <cell r="AR8646">
            <v>18</v>
          </cell>
          <cell r="AS8646">
            <v>42611</v>
          </cell>
          <cell r="AT8646" t="str">
            <v>SD Terminado Mantenimiento Periódico UAERMV Arterial  -</v>
          </cell>
          <cell r="AU8646">
            <v>0</v>
          </cell>
          <cell r="AV8646" t="str">
            <v>sc</v>
          </cell>
        </row>
        <row r="8647">
          <cell r="AP8647">
            <v>410903</v>
          </cell>
          <cell r="AQ8647">
            <v>18000291</v>
          </cell>
          <cell r="AR8647">
            <v>18</v>
          </cell>
          <cell r="AS8647">
            <v>42313</v>
          </cell>
          <cell r="AT8647" t="str">
            <v>SD Terminado Mantenimiento Periódico UAERMV Circuito Movilidad  -</v>
          </cell>
          <cell r="AU8647">
            <v>0</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v>0</v>
          </cell>
          <cell r="AV8649" t="str">
            <v>sc</v>
          </cell>
        </row>
        <row r="8650">
          <cell r="AP8650">
            <v>411015</v>
          </cell>
          <cell r="AQ8650">
            <v>18000328</v>
          </cell>
          <cell r="AR8650">
            <v>18</v>
          </cell>
          <cell r="AS8650">
            <v>41519</v>
          </cell>
          <cell r="AT8650" t="str">
            <v>CONV-011-2011 Terminado Rehabilitación UAERMV Arterial  -</v>
          </cell>
          <cell r="AU8650">
            <v>0</v>
          </cell>
          <cell r="AV8650" t="str">
            <v>sc</v>
          </cell>
        </row>
        <row r="8651">
          <cell r="AP8651">
            <v>411017</v>
          </cell>
          <cell r="AQ8651">
            <v>18000328</v>
          </cell>
          <cell r="AR8651">
            <v>18</v>
          </cell>
          <cell r="AS8651">
            <v>42313</v>
          </cell>
          <cell r="AT8651" t="str">
            <v>CONV-011-2011 Terminado Acciones de Movilidad IDU Arterial  -</v>
          </cell>
          <cell r="AU8651">
            <v>0</v>
          </cell>
          <cell r="AV8651" t="str">
            <v>sc</v>
          </cell>
        </row>
        <row r="8652">
          <cell r="AP8652">
            <v>411035</v>
          </cell>
          <cell r="AQ8652">
            <v>18000334</v>
          </cell>
          <cell r="AR8652">
            <v>18</v>
          </cell>
          <cell r="AS8652">
            <v>42277</v>
          </cell>
          <cell r="AT8652" t="str">
            <v>SD Terminado Mantenimiento Periódico UAERMV Circuito Movilidad  -</v>
          </cell>
          <cell r="AU8652">
            <v>0</v>
          </cell>
          <cell r="AV8652" t="str">
            <v>sc</v>
          </cell>
        </row>
        <row r="8653">
          <cell r="AP8653">
            <v>411077</v>
          </cell>
          <cell r="AQ8653">
            <v>18000349</v>
          </cell>
          <cell r="AR8653">
            <v>18</v>
          </cell>
          <cell r="AS8653">
            <v>42611</v>
          </cell>
          <cell r="AT8653" t="str">
            <v>SD Terminado Mantenimiento Periódico UAERMV Arterial  -</v>
          </cell>
          <cell r="AU8653">
            <v>0</v>
          </cell>
          <cell r="AV8653" t="str">
            <v>sc</v>
          </cell>
        </row>
        <row r="8654">
          <cell r="AP8654">
            <v>411099</v>
          </cell>
          <cell r="AQ8654">
            <v>18000355</v>
          </cell>
          <cell r="AR8654">
            <v>18</v>
          </cell>
          <cell r="AS8654">
            <v>42313</v>
          </cell>
          <cell r="AT8654" t="str">
            <v>IDU-1804-2013 Terminado Rehabilitación IDU Arterial  -</v>
          </cell>
          <cell r="AU8654">
            <v>0</v>
          </cell>
          <cell r="AV8654" t="str">
            <v>sc</v>
          </cell>
        </row>
        <row r="8655">
          <cell r="AP8655">
            <v>411111</v>
          </cell>
          <cell r="AQ8655">
            <v>18000359</v>
          </cell>
          <cell r="AR8655">
            <v>18</v>
          </cell>
          <cell r="AS8655">
            <v>42389</v>
          </cell>
          <cell r="AT8655" t="str">
            <v>SD Terminado Acciones de Movilidad UAERMV Circuito Movilidad Salvando Vidas -</v>
          </cell>
          <cell r="AU8655">
            <v>0</v>
          </cell>
          <cell r="AV8655" t="str">
            <v>sc</v>
          </cell>
        </row>
        <row r="8656">
          <cell r="AP8656">
            <v>411180</v>
          </cell>
          <cell r="AQ8656">
            <v>18000382</v>
          </cell>
          <cell r="AR8656">
            <v>18</v>
          </cell>
          <cell r="AS8656">
            <v>42313</v>
          </cell>
          <cell r="AT8656" t="str">
            <v>CONV-011-2011 Terminado Mantenimiento Periódico IDU Circuito Movilidad  -</v>
          </cell>
          <cell r="AU8656">
            <v>0</v>
          </cell>
          <cell r="AV8656" t="str">
            <v>sc</v>
          </cell>
        </row>
        <row r="8657">
          <cell r="AP8657">
            <v>411210</v>
          </cell>
          <cell r="AQ8657">
            <v>18000393</v>
          </cell>
          <cell r="AR8657">
            <v>18</v>
          </cell>
          <cell r="AS8657">
            <v>42313</v>
          </cell>
          <cell r="AT8657" t="str">
            <v>CONV-011-2011 Terminado Mantenimiento Periódico IDU Circuito Movilidad  -</v>
          </cell>
          <cell r="AU8657">
            <v>0</v>
          </cell>
          <cell r="AV8657" t="str">
            <v>sc</v>
          </cell>
        </row>
        <row r="8658">
          <cell r="AP8658">
            <v>411213</v>
          </cell>
          <cell r="AQ8658">
            <v>18000394</v>
          </cell>
          <cell r="AR8658">
            <v>18</v>
          </cell>
          <cell r="AS8658">
            <v>42313</v>
          </cell>
          <cell r="AT8658" t="str">
            <v>CONV-011-2011 Terminado Mantenimiento Periódico IDU Circuito Movilidad  -</v>
          </cell>
          <cell r="AU8658">
            <v>0</v>
          </cell>
          <cell r="AV8658" t="str">
            <v>sc</v>
          </cell>
        </row>
        <row r="8659">
          <cell r="AP8659">
            <v>411266</v>
          </cell>
          <cell r="AQ8659">
            <v>18000411</v>
          </cell>
          <cell r="AR8659">
            <v>18</v>
          </cell>
          <cell r="AS8659">
            <v>42389</v>
          </cell>
          <cell r="AT8659" t="str">
            <v>SD Terminado Acciones de Movilidad UAERMV Circuito Movilidad Salvando Vidas -</v>
          </cell>
          <cell r="AU8659">
            <v>0</v>
          </cell>
          <cell r="AV8659" t="str">
            <v>sc</v>
          </cell>
        </row>
        <row r="8660">
          <cell r="AP8660">
            <v>411281</v>
          </cell>
          <cell r="AQ8660">
            <v>18000416</v>
          </cell>
          <cell r="AR8660">
            <v>18</v>
          </cell>
          <cell r="AS8660">
            <v>41519</v>
          </cell>
          <cell r="AT8660" t="str">
            <v>CONV-011-2011 Terminado Rehabilitación UAERMV Arterial  -</v>
          </cell>
          <cell r="AU8660">
            <v>0</v>
          </cell>
          <cell r="AV8660" t="str">
            <v>sc</v>
          </cell>
        </row>
        <row r="8661">
          <cell r="AP8661">
            <v>411283</v>
          </cell>
          <cell r="AQ8661">
            <v>18000416</v>
          </cell>
          <cell r="AR8661">
            <v>18</v>
          </cell>
          <cell r="AS8661">
            <v>42313</v>
          </cell>
          <cell r="AT8661" t="str">
            <v>CONV-011-2011 Terminado Acciones de Movilidad IDU Arterial  -</v>
          </cell>
          <cell r="AU8661">
            <v>0</v>
          </cell>
          <cell r="AV8661" t="str">
            <v>sc</v>
          </cell>
        </row>
        <row r="8662">
          <cell r="AP8662">
            <v>411309</v>
          </cell>
          <cell r="AQ8662">
            <v>18000425</v>
          </cell>
          <cell r="AR8662">
            <v>18</v>
          </cell>
          <cell r="AS8662">
            <v>42611</v>
          </cell>
          <cell r="AT8662" t="str">
            <v>SD Terminado Mantenimiento Periódico UAERMV Arterial  -</v>
          </cell>
          <cell r="AU8662">
            <v>0</v>
          </cell>
          <cell r="AV8662" t="str">
            <v>sc</v>
          </cell>
        </row>
        <row r="8663">
          <cell r="AP8663">
            <v>411376</v>
          </cell>
          <cell r="AQ8663">
            <v>50008132</v>
          </cell>
          <cell r="AR8663">
            <v>18</v>
          </cell>
          <cell r="AS8663">
            <v>42313</v>
          </cell>
          <cell r="AT8663" t="str">
            <v>IDU-1804-2013 Terminado Mantenimiento Periódico IDU Arterial  -</v>
          </cell>
          <cell r="AU8663">
            <v>0</v>
          </cell>
          <cell r="AV8663" t="str">
            <v>sc</v>
          </cell>
        </row>
        <row r="8664">
          <cell r="AP8664">
            <v>411403</v>
          </cell>
          <cell r="AQ8664">
            <v>18000455</v>
          </cell>
          <cell r="AR8664">
            <v>18</v>
          </cell>
          <cell r="AS8664">
            <v>42723</v>
          </cell>
          <cell r="AT8664" t="str">
            <v>SD Terminado Mantenimiento Periódico UAERMV Arterial SD -</v>
          </cell>
          <cell r="AU8664">
            <v>0</v>
          </cell>
          <cell r="AV8664" t="str">
            <v>sc</v>
          </cell>
        </row>
        <row r="8665">
          <cell r="AP8665">
            <v>411405</v>
          </cell>
          <cell r="AQ8665">
            <v>18000455</v>
          </cell>
          <cell r="AR8665">
            <v>18</v>
          </cell>
          <cell r="AS8665">
            <v>42611</v>
          </cell>
          <cell r="AT8665" t="str">
            <v>SD Terminado Mantenimiento Periódico UAERMV Arterial  -</v>
          </cell>
          <cell r="AU8665">
            <v>0</v>
          </cell>
          <cell r="AV8665" t="str">
            <v>sc</v>
          </cell>
        </row>
        <row r="8666">
          <cell r="AP8666">
            <v>411422</v>
          </cell>
          <cell r="AQ8666">
            <v>18000460</v>
          </cell>
          <cell r="AR8666">
            <v>18</v>
          </cell>
          <cell r="AS8666">
            <v>42786</v>
          </cell>
          <cell r="AT8666" t="str">
            <v>COP-71-2016 Reservado Conservacion FDL RAFAEL URIBE URIBE Circuito Movilidad SD -</v>
          </cell>
          <cell r="AU8666">
            <v>0</v>
          </cell>
          <cell r="AV8666" t="str">
            <v>sc</v>
          </cell>
        </row>
        <row r="8667">
          <cell r="AP8667">
            <v>411486</v>
          </cell>
          <cell r="AQ8667">
            <v>18000480</v>
          </cell>
          <cell r="AR8667">
            <v>18</v>
          </cell>
          <cell r="AS8667">
            <v>42762</v>
          </cell>
          <cell r="AT8667" t="str">
            <v>SD Terminado Acciones de Movilidad UAERMV Circuito Movilidad Salvando Vidas -</v>
          </cell>
          <cell r="AU8667">
            <v>0</v>
          </cell>
          <cell r="AV8667" t="str">
            <v>sc</v>
          </cell>
        </row>
        <row r="8668">
          <cell r="AP8668">
            <v>411489</v>
          </cell>
          <cell r="AQ8668">
            <v>18000481</v>
          </cell>
          <cell r="AR8668">
            <v>18</v>
          </cell>
          <cell r="AS8668">
            <v>42786</v>
          </cell>
          <cell r="AT8668" t="str">
            <v>COP-71-2016 Reservado Conservacion FDL RAFAEL URIBE URIBE Circuito Movilidad SD -</v>
          </cell>
          <cell r="AU8668">
            <v>0</v>
          </cell>
          <cell r="AV8668" t="str">
            <v>sc</v>
          </cell>
        </row>
        <row r="8669">
          <cell r="AP8669">
            <v>411527</v>
          </cell>
          <cell r="AQ8669">
            <v>18000493</v>
          </cell>
          <cell r="AR8669">
            <v>18</v>
          </cell>
          <cell r="AS8669">
            <v>42611</v>
          </cell>
          <cell r="AT8669" t="str">
            <v>SD Terminado Mantenimiento Periódico UAERMV Arterial  -</v>
          </cell>
          <cell r="AU8669">
            <v>0</v>
          </cell>
          <cell r="AV8669" t="str">
            <v>sc</v>
          </cell>
        </row>
        <row r="8670">
          <cell r="AP8670">
            <v>411535</v>
          </cell>
          <cell r="AQ8670">
            <v>18000495</v>
          </cell>
          <cell r="AR8670">
            <v>18</v>
          </cell>
          <cell r="AS8670">
            <v>42313</v>
          </cell>
          <cell r="AT8670" t="str">
            <v>CONV-011-2011 Terminado Reconstrucción IDU Intermedia  -</v>
          </cell>
          <cell r="AU8670">
            <v>0</v>
          </cell>
          <cell r="AV8670" t="str">
            <v>sc</v>
          </cell>
        </row>
        <row r="8671">
          <cell r="AP8671">
            <v>411541</v>
          </cell>
          <cell r="AQ8671">
            <v>18000497</v>
          </cell>
          <cell r="AR8671">
            <v>18</v>
          </cell>
          <cell r="AS8671">
            <v>42786</v>
          </cell>
          <cell r="AT8671" t="str">
            <v>COP-71-2016 Reservado Conservacion FDL RAFAEL URIBE URIBE Circuito Movilidad SD -</v>
          </cell>
          <cell r="AU8671">
            <v>0</v>
          </cell>
          <cell r="AV8671" t="str">
            <v>sc</v>
          </cell>
        </row>
        <row r="8672">
          <cell r="AP8672">
            <v>411562</v>
          </cell>
          <cell r="AQ8672">
            <v>18000504</v>
          </cell>
          <cell r="AR8672">
            <v>18</v>
          </cell>
          <cell r="AS8672">
            <v>42786</v>
          </cell>
          <cell r="AT8672" t="str">
            <v>COP-71-2016 Reservado Conservacion FDL RAFAEL URIBE URIBE Circuito Movilidad SD -</v>
          </cell>
          <cell r="AU8672">
            <v>0</v>
          </cell>
          <cell r="AV8672" t="str">
            <v>sc</v>
          </cell>
        </row>
        <row r="8673">
          <cell r="AP8673">
            <v>411574</v>
          </cell>
          <cell r="AQ8673">
            <v>18000508</v>
          </cell>
          <cell r="AR8673">
            <v>18</v>
          </cell>
          <cell r="AS8673">
            <v>42786</v>
          </cell>
          <cell r="AT8673" t="str">
            <v>COP-71-2016 Reservado Conservacion FDL RAFAEL URIBE URIBE Circuito Movilidad SD -</v>
          </cell>
          <cell r="AU8673">
            <v>0</v>
          </cell>
          <cell r="AV8673" t="str">
            <v>sc</v>
          </cell>
        </row>
        <row r="8674">
          <cell r="AP8674">
            <v>411583</v>
          </cell>
          <cell r="AQ8674">
            <v>18000511</v>
          </cell>
          <cell r="AR8674">
            <v>18</v>
          </cell>
          <cell r="AS8674">
            <v>42786</v>
          </cell>
          <cell r="AT8674" t="str">
            <v>COP-71-2016 Reservado Conservacion FDL RAFAEL URIBE URIBE Circuito Movilidad SD -</v>
          </cell>
          <cell r="AU8674">
            <v>0</v>
          </cell>
          <cell r="AV8674" t="str">
            <v>sc</v>
          </cell>
        </row>
        <row r="8675">
          <cell r="AP8675">
            <v>411604</v>
          </cell>
          <cell r="AQ8675">
            <v>18000518</v>
          </cell>
          <cell r="AR8675">
            <v>18</v>
          </cell>
          <cell r="AS8675">
            <v>42313</v>
          </cell>
          <cell r="AT8675" t="str">
            <v>IDU-1804-2013 Terminado Rehabilitación IDU Arterial  -</v>
          </cell>
          <cell r="AU8675">
            <v>0</v>
          </cell>
          <cell r="AV8675" t="str">
            <v>sc</v>
          </cell>
        </row>
        <row r="8676">
          <cell r="AP8676">
            <v>411606</v>
          </cell>
          <cell r="AQ8676">
            <v>18000518</v>
          </cell>
          <cell r="AR8676">
            <v>18</v>
          </cell>
          <cell r="AS8676">
            <v>41519</v>
          </cell>
          <cell r="AT8676" t="str">
            <v>SD Terminado Mantenimiento Periódico UAERMV Arterial  -</v>
          </cell>
          <cell r="AU8676">
            <v>0</v>
          </cell>
          <cell r="AV8676" t="str">
            <v>sc</v>
          </cell>
        </row>
        <row r="8677">
          <cell r="AP8677">
            <v>411612</v>
          </cell>
          <cell r="AQ8677">
            <v>18000520</v>
          </cell>
          <cell r="AR8677">
            <v>18</v>
          </cell>
          <cell r="AS8677">
            <v>42313</v>
          </cell>
          <cell r="AT8677" t="str">
            <v>IDU-1804-2013 Terminado Mantenimiento Periódico IDU Arterial  -</v>
          </cell>
          <cell r="AU8677">
            <v>0</v>
          </cell>
          <cell r="AV8677" t="str">
            <v>sc</v>
          </cell>
        </row>
        <row r="8678">
          <cell r="AP8678">
            <v>411617</v>
          </cell>
          <cell r="AQ8678">
            <v>18000521</v>
          </cell>
          <cell r="AR8678">
            <v>18</v>
          </cell>
          <cell r="AS8678">
            <v>42786</v>
          </cell>
          <cell r="AT8678" t="str">
            <v>COP-71-2016 Reservado Conservacion FDL RAFAEL URIBE URIBE Circuito Movilidad SD -</v>
          </cell>
          <cell r="AU8678">
            <v>0</v>
          </cell>
          <cell r="AV8678" t="str">
            <v>sc</v>
          </cell>
        </row>
        <row r="8679">
          <cell r="AP8679">
            <v>411620</v>
          </cell>
          <cell r="AQ8679">
            <v>18000522</v>
          </cell>
          <cell r="AR8679">
            <v>18</v>
          </cell>
          <cell r="AS8679">
            <v>42786</v>
          </cell>
          <cell r="AT8679" t="str">
            <v>COP-71-2016 Reservado Conservacion FDL RAFAEL URIBE URIBE Circuito Movilidad SD -</v>
          </cell>
          <cell r="AU8679">
            <v>0</v>
          </cell>
          <cell r="AV8679" t="str">
            <v>sc</v>
          </cell>
        </row>
        <row r="8680">
          <cell r="AP8680">
            <v>411623</v>
          </cell>
          <cell r="AQ8680">
            <v>18000523</v>
          </cell>
          <cell r="AR8680">
            <v>18</v>
          </cell>
          <cell r="AS8680">
            <v>42786</v>
          </cell>
          <cell r="AT8680" t="str">
            <v>COP-71-2016 Reservado Conservacion FDL RAFAEL URIBE URIBE Circuito Movilidad SD -</v>
          </cell>
          <cell r="AU8680">
            <v>0</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v>0</v>
          </cell>
          <cell r="AV8681" t="str">
            <v>sc</v>
          </cell>
        </row>
        <row r="8682">
          <cell r="AP8682">
            <v>411664</v>
          </cell>
          <cell r="AQ8682">
            <v>18000536</v>
          </cell>
          <cell r="AR8682">
            <v>18</v>
          </cell>
          <cell r="AS8682">
            <v>42313</v>
          </cell>
          <cell r="AT8682" t="str">
            <v>CONV-011-2011 Terminado Reconstrucción IDU Intermedia  -</v>
          </cell>
          <cell r="AU8682">
            <v>0</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v>0</v>
          </cell>
          <cell r="AV8683" t="str">
            <v>sc</v>
          </cell>
        </row>
        <row r="8684">
          <cell r="AP8684">
            <v>411762</v>
          </cell>
          <cell r="AQ8684">
            <v>18000567</v>
          </cell>
          <cell r="AR8684">
            <v>18</v>
          </cell>
          <cell r="AS8684">
            <v>40864</v>
          </cell>
          <cell r="AT8684" t="str">
            <v>UMV-188-2009 Terminado Mantenimiento Periódico UAERMV Circuito Movilidad  -</v>
          </cell>
          <cell r="AU8684">
            <v>0</v>
          </cell>
          <cell r="AV8684" t="str">
            <v>sc</v>
          </cell>
        </row>
        <row r="8685">
          <cell r="AP8685">
            <v>411799</v>
          </cell>
          <cell r="AQ8685">
            <v>18000578</v>
          </cell>
          <cell r="AR8685">
            <v>18</v>
          </cell>
          <cell r="AS8685">
            <v>42313</v>
          </cell>
          <cell r="AT8685" t="str">
            <v>IDU-1804-2013 Terminado Rehabilitación IDU Arterial  -</v>
          </cell>
          <cell r="AU8685">
            <v>0</v>
          </cell>
          <cell r="AV8685" t="str">
            <v>sc</v>
          </cell>
        </row>
        <row r="8686">
          <cell r="AP8686">
            <v>411829</v>
          </cell>
          <cell r="AQ8686">
            <v>18000586</v>
          </cell>
          <cell r="AR8686">
            <v>18</v>
          </cell>
          <cell r="AS8686">
            <v>42313</v>
          </cell>
          <cell r="AT8686" t="str">
            <v>IDU-1804-2013 Terminado Rehabilitación IDU Arterial  -</v>
          </cell>
          <cell r="AU8686">
            <v>0</v>
          </cell>
          <cell r="AV8686" t="str">
            <v>sc</v>
          </cell>
        </row>
        <row r="8687">
          <cell r="AP8687">
            <v>411861</v>
          </cell>
          <cell r="AQ8687">
            <v>18000598</v>
          </cell>
          <cell r="AR8687">
            <v>18</v>
          </cell>
          <cell r="AS8687">
            <v>42313</v>
          </cell>
          <cell r="AT8687" t="str">
            <v>IDU-1804-2013 Terminado Rehabilitación IDU Arterial  -</v>
          </cell>
          <cell r="AU8687">
            <v>0</v>
          </cell>
          <cell r="AV8687" t="str">
            <v>sc</v>
          </cell>
        </row>
        <row r="8688">
          <cell r="AP8688">
            <v>411863</v>
          </cell>
          <cell r="AQ8688">
            <v>18000598</v>
          </cell>
          <cell r="AR8688">
            <v>18</v>
          </cell>
          <cell r="AS8688">
            <v>42313</v>
          </cell>
          <cell r="AT8688" t="str">
            <v>IDU-1804-2013 Terminado Rehabilitación IDU Arterial  -</v>
          </cell>
          <cell r="AU8688">
            <v>0</v>
          </cell>
          <cell r="AV8688" t="str">
            <v>sc</v>
          </cell>
        </row>
        <row r="8689">
          <cell r="AP8689">
            <v>411872</v>
          </cell>
          <cell r="AQ8689">
            <v>18000601</v>
          </cell>
          <cell r="AR8689">
            <v>18</v>
          </cell>
          <cell r="AS8689">
            <v>42762</v>
          </cell>
          <cell r="AT8689" t="str">
            <v>SD Terminado Acciones de Movilidad UAERMV Circuito Movilidad Salvando Vidas -</v>
          </cell>
          <cell r="AU8689">
            <v>0</v>
          </cell>
          <cell r="AV8689" t="str">
            <v>VIABLE</v>
          </cell>
        </row>
        <row r="8690">
          <cell r="AP8690">
            <v>411952</v>
          </cell>
          <cell r="AQ8690">
            <v>18000629</v>
          </cell>
          <cell r="AR8690">
            <v>18</v>
          </cell>
          <cell r="AS8690">
            <v>42313</v>
          </cell>
          <cell r="AT8690" t="str">
            <v>IDU-1804-2013 Terminado Rehabilitación IDU Arterial  -</v>
          </cell>
          <cell r="AU8690">
            <v>0</v>
          </cell>
          <cell r="AV8690" t="str">
            <v>sc</v>
          </cell>
        </row>
        <row r="8691">
          <cell r="AP8691">
            <v>411957</v>
          </cell>
          <cell r="AQ8691">
            <v>18000632</v>
          </cell>
          <cell r="AR8691">
            <v>18</v>
          </cell>
          <cell r="AS8691">
            <v>42313</v>
          </cell>
          <cell r="AT8691" t="str">
            <v>IDU-1804-2013 Terminado Rehabilitación IDU Arterial  -</v>
          </cell>
          <cell r="AU8691">
            <v>0</v>
          </cell>
          <cell r="AV8691" t="str">
            <v>sc</v>
          </cell>
        </row>
        <row r="8692">
          <cell r="AP8692">
            <v>411959</v>
          </cell>
          <cell r="AQ8692">
            <v>18000632</v>
          </cell>
          <cell r="AR8692">
            <v>18</v>
          </cell>
          <cell r="AS8692">
            <v>42313</v>
          </cell>
          <cell r="AT8692" t="str">
            <v>IDU-1804-2013 Terminado Rehabilitación IDU Arterial  -</v>
          </cell>
          <cell r="AU8692">
            <v>0</v>
          </cell>
          <cell r="AV8692" t="str">
            <v>sc</v>
          </cell>
        </row>
        <row r="8693">
          <cell r="AP8693">
            <v>412017</v>
          </cell>
          <cell r="AQ8693">
            <v>18000654</v>
          </cell>
          <cell r="AR8693">
            <v>18</v>
          </cell>
          <cell r="AS8693">
            <v>42313</v>
          </cell>
          <cell r="AT8693" t="str">
            <v>IDU-1804-2013 Terminado Rehabilitación IDU Arterial  -</v>
          </cell>
          <cell r="AU8693">
            <v>0</v>
          </cell>
          <cell r="AV8693" t="str">
            <v>sc</v>
          </cell>
        </row>
        <row r="8694">
          <cell r="AP8694">
            <v>412019</v>
          </cell>
          <cell r="AQ8694">
            <v>18000654</v>
          </cell>
          <cell r="AR8694">
            <v>18</v>
          </cell>
          <cell r="AS8694">
            <v>42313</v>
          </cell>
          <cell r="AT8694" t="str">
            <v>IDU-1804-2013 Terminado Rehabilitación IDU Arterial  -</v>
          </cell>
          <cell r="AU8694">
            <v>0</v>
          </cell>
          <cell r="AV8694" t="str">
            <v>sc</v>
          </cell>
        </row>
        <row r="8695">
          <cell r="AP8695">
            <v>412025</v>
          </cell>
          <cell r="AQ8695">
            <v>18000656</v>
          </cell>
          <cell r="AR8695">
            <v>18</v>
          </cell>
          <cell r="AS8695">
            <v>42762</v>
          </cell>
          <cell r="AT8695" t="str">
            <v>SD Terminado Acciones de Movilidad UAERMV Circuito Movilidad Salvando Vidas -</v>
          </cell>
          <cell r="AU8695">
            <v>0</v>
          </cell>
          <cell r="AV8695" t="str">
            <v>sc</v>
          </cell>
        </row>
        <row r="8696">
          <cell r="AP8696">
            <v>412062</v>
          </cell>
          <cell r="AQ8696">
            <v>18000667</v>
          </cell>
          <cell r="AR8696">
            <v>18</v>
          </cell>
          <cell r="AS8696">
            <v>42313</v>
          </cell>
          <cell r="AT8696" t="str">
            <v>CONV-011-2011 Terminado Acciones de Movilidad IDU Circuito Movilidad  -</v>
          </cell>
          <cell r="AU8696">
            <v>0</v>
          </cell>
          <cell r="AV8696" t="str">
            <v>sc</v>
          </cell>
        </row>
        <row r="8697">
          <cell r="AP8697">
            <v>412077</v>
          </cell>
          <cell r="AQ8697">
            <v>18000672</v>
          </cell>
          <cell r="AR8697">
            <v>18</v>
          </cell>
          <cell r="AS8697">
            <v>42313</v>
          </cell>
          <cell r="AT8697" t="str">
            <v>CONV-011-2011 Terminado Acciones de Movilidad IDU Local  -</v>
          </cell>
          <cell r="AU8697">
            <v>0</v>
          </cell>
          <cell r="AV8697" t="str">
            <v>sc</v>
          </cell>
        </row>
        <row r="8698">
          <cell r="AP8698">
            <v>412125</v>
          </cell>
          <cell r="AQ8698">
            <v>18000692</v>
          </cell>
          <cell r="AR8698">
            <v>18</v>
          </cell>
          <cell r="AS8698">
            <v>42313</v>
          </cell>
          <cell r="AT8698" t="str">
            <v>IDU-1804-2013 Terminado Rehabilitación IDU Arterial  -</v>
          </cell>
          <cell r="AU8698">
            <v>0</v>
          </cell>
          <cell r="AV8698" t="str">
            <v>sc</v>
          </cell>
        </row>
        <row r="8699">
          <cell r="AP8699">
            <v>412127</v>
          </cell>
          <cell r="AQ8699">
            <v>18000692</v>
          </cell>
          <cell r="AR8699">
            <v>18</v>
          </cell>
          <cell r="AS8699">
            <v>42313</v>
          </cell>
          <cell r="AT8699" t="str">
            <v>IDU-1804-2013 Terminado Rehabilitación IDU Arterial  -</v>
          </cell>
          <cell r="AU8699">
            <v>0</v>
          </cell>
          <cell r="AV8699" t="str">
            <v>sc</v>
          </cell>
        </row>
        <row r="8700">
          <cell r="AP8700">
            <v>412238</v>
          </cell>
          <cell r="AQ8700">
            <v>18000733</v>
          </cell>
          <cell r="AR8700">
            <v>18</v>
          </cell>
          <cell r="AS8700">
            <v>42313</v>
          </cell>
          <cell r="AT8700" t="str">
            <v>CONV-011-2011 Terminado Mantenimiento Periódico IDU Circuito Movilidad  -</v>
          </cell>
          <cell r="AU8700">
            <v>0</v>
          </cell>
          <cell r="AV8700" t="str">
            <v>sc</v>
          </cell>
        </row>
        <row r="8701">
          <cell r="AP8701">
            <v>412253</v>
          </cell>
          <cell r="AQ8701">
            <v>18000739</v>
          </cell>
          <cell r="AR8701">
            <v>18</v>
          </cell>
          <cell r="AS8701">
            <v>42611</v>
          </cell>
          <cell r="AT8701" t="str">
            <v>SD Terminado Mantenimiento Periódico UAERMV Arterial  -</v>
          </cell>
          <cell r="AU8701">
            <v>0</v>
          </cell>
          <cell r="AV8701" t="str">
            <v>sc</v>
          </cell>
        </row>
        <row r="8702">
          <cell r="AP8702">
            <v>412267</v>
          </cell>
          <cell r="AQ8702">
            <v>18000744</v>
          </cell>
          <cell r="AR8702">
            <v>18</v>
          </cell>
          <cell r="AS8702">
            <v>42313</v>
          </cell>
          <cell r="AT8702" t="str">
            <v>IDU-1804-2013 Terminado Rehabilitación IDU Arterial  -</v>
          </cell>
          <cell r="AU8702">
            <v>0</v>
          </cell>
          <cell r="AV8702" t="str">
            <v>sc</v>
          </cell>
        </row>
        <row r="8703">
          <cell r="AP8703">
            <v>412269</v>
          </cell>
          <cell r="AQ8703">
            <v>18000744</v>
          </cell>
          <cell r="AR8703">
            <v>18</v>
          </cell>
          <cell r="AS8703">
            <v>42313</v>
          </cell>
          <cell r="AT8703" t="str">
            <v>IDU-1804-2013 Terminado Rehabilitación IDU Arterial  -</v>
          </cell>
          <cell r="AU8703">
            <v>0</v>
          </cell>
          <cell r="AV8703" t="str">
            <v>sc</v>
          </cell>
        </row>
        <row r="8704">
          <cell r="AP8704">
            <v>412275</v>
          </cell>
          <cell r="AQ8704">
            <v>18000746</v>
          </cell>
          <cell r="AR8704">
            <v>18</v>
          </cell>
          <cell r="AS8704">
            <v>42313</v>
          </cell>
          <cell r="AT8704" t="str">
            <v>CONV-011-2011 Terminado Acciones de Movilidad IDU Circuito Movilidad  -</v>
          </cell>
          <cell r="AU8704">
            <v>0</v>
          </cell>
          <cell r="AV8704" t="str">
            <v>sc</v>
          </cell>
        </row>
        <row r="8705">
          <cell r="AP8705">
            <v>412278</v>
          </cell>
          <cell r="AQ8705">
            <v>18000747</v>
          </cell>
          <cell r="AR8705">
            <v>18</v>
          </cell>
          <cell r="AS8705">
            <v>40737</v>
          </cell>
          <cell r="AT8705" t="str">
            <v>UMV-188-2009 Terminado Mantenimiento Periódico UAERMV Local  -</v>
          </cell>
          <cell r="AU8705">
            <v>0</v>
          </cell>
          <cell r="AV8705" t="str">
            <v>sc</v>
          </cell>
        </row>
        <row r="8706">
          <cell r="AP8706">
            <v>412287</v>
          </cell>
          <cell r="AQ8706">
            <v>18000752</v>
          </cell>
          <cell r="AR8706">
            <v>18</v>
          </cell>
          <cell r="AS8706">
            <v>42313</v>
          </cell>
          <cell r="AT8706" t="str">
            <v>IDU-1804-2013 Terminado Rehabilitación IDU Arterial  -</v>
          </cell>
          <cell r="AU8706">
            <v>0</v>
          </cell>
          <cell r="AV8706" t="str">
            <v>sc</v>
          </cell>
        </row>
        <row r="8707">
          <cell r="AP8707">
            <v>412289</v>
          </cell>
          <cell r="AQ8707">
            <v>18000752</v>
          </cell>
          <cell r="AR8707">
            <v>18</v>
          </cell>
          <cell r="AS8707">
            <v>42313</v>
          </cell>
          <cell r="AT8707" t="str">
            <v>IDU-1804-2013 Terminado Rehabilitación IDU Arterial  -</v>
          </cell>
          <cell r="AU8707">
            <v>0</v>
          </cell>
          <cell r="AV8707" t="str">
            <v>sc</v>
          </cell>
        </row>
        <row r="8708">
          <cell r="AP8708">
            <v>412324</v>
          </cell>
          <cell r="AQ8708">
            <v>18000766</v>
          </cell>
          <cell r="AR8708">
            <v>18</v>
          </cell>
          <cell r="AS8708">
            <v>42313</v>
          </cell>
          <cell r="AT8708" t="str">
            <v>IDU-1804-2013 Terminado Rehabilitación IDU Arterial  -</v>
          </cell>
          <cell r="AU8708">
            <v>0</v>
          </cell>
          <cell r="AV8708" t="str">
            <v>sc</v>
          </cell>
        </row>
        <row r="8709">
          <cell r="AP8709">
            <v>412326</v>
          </cell>
          <cell r="AQ8709">
            <v>18000766</v>
          </cell>
          <cell r="AR8709">
            <v>18</v>
          </cell>
          <cell r="AS8709">
            <v>42313</v>
          </cell>
          <cell r="AT8709" t="str">
            <v>IDU-1804-2013 Terminado Rehabilitación IDU Arterial  -</v>
          </cell>
          <cell r="AU8709">
            <v>0</v>
          </cell>
          <cell r="AV8709" t="str">
            <v>sc</v>
          </cell>
        </row>
        <row r="8710">
          <cell r="AP8710">
            <v>412350</v>
          </cell>
          <cell r="AQ8710">
            <v>18000778</v>
          </cell>
          <cell r="AR8710">
            <v>18</v>
          </cell>
          <cell r="AS8710">
            <v>42762</v>
          </cell>
          <cell r="AT8710" t="str">
            <v>SD Terminado Acciones de Movilidad UAERMV Circuito Movilidad Salvando Vidas -</v>
          </cell>
          <cell r="AU8710">
            <v>0</v>
          </cell>
          <cell r="AV8710" t="str">
            <v>VIABLE</v>
          </cell>
        </row>
        <row r="8711">
          <cell r="AP8711">
            <v>412356</v>
          </cell>
          <cell r="AQ8711">
            <v>18000780</v>
          </cell>
          <cell r="AR8711">
            <v>18</v>
          </cell>
          <cell r="AS8711">
            <v>41519</v>
          </cell>
          <cell r="AT8711" t="str">
            <v>SD Terminado Mantenimiento Periódico UAERMV Arterial  -</v>
          </cell>
          <cell r="AU8711">
            <v>0</v>
          </cell>
          <cell r="AV8711" t="str">
            <v>sc</v>
          </cell>
        </row>
        <row r="8712">
          <cell r="AP8712">
            <v>412358</v>
          </cell>
          <cell r="AQ8712">
            <v>18000780</v>
          </cell>
          <cell r="AR8712">
            <v>18</v>
          </cell>
          <cell r="AS8712">
            <v>42313</v>
          </cell>
          <cell r="AT8712" t="str">
            <v>IDU-1804-2013 Terminado Rehabilitación IDU Arterial  -</v>
          </cell>
          <cell r="AU8712">
            <v>0</v>
          </cell>
          <cell r="AV8712" t="str">
            <v>sc</v>
          </cell>
        </row>
        <row r="8713">
          <cell r="AP8713">
            <v>412369</v>
          </cell>
          <cell r="AQ8713">
            <v>18000784</v>
          </cell>
          <cell r="AR8713">
            <v>18</v>
          </cell>
          <cell r="AS8713">
            <v>42762</v>
          </cell>
          <cell r="AT8713" t="str">
            <v>SD Terminado Acciones de Movilidad UAERMV Circuito Movilidad Salvando Vidas -</v>
          </cell>
          <cell r="AU8713">
            <v>0</v>
          </cell>
          <cell r="AV8713" t="str">
            <v>sc</v>
          </cell>
        </row>
        <row r="8714">
          <cell r="AP8714">
            <v>412378</v>
          </cell>
          <cell r="AQ8714">
            <v>18000788</v>
          </cell>
          <cell r="AR8714">
            <v>18</v>
          </cell>
          <cell r="AS8714">
            <v>42768</v>
          </cell>
          <cell r="AT8714" t="str">
            <v>SD Reservado Acciones de Movilidad UAERMV Circuito Movilidad Salvando Vidas -</v>
          </cell>
          <cell r="AU8714">
            <v>0</v>
          </cell>
          <cell r="AV8714" t="str">
            <v>sc</v>
          </cell>
        </row>
        <row r="8715">
          <cell r="AP8715">
            <v>412417</v>
          </cell>
          <cell r="AQ8715">
            <v>18000807</v>
          </cell>
          <cell r="AR8715">
            <v>18</v>
          </cell>
          <cell r="AS8715">
            <v>42313</v>
          </cell>
          <cell r="AT8715" t="str">
            <v>IDU-1804-2013 Terminado Rehabilitación IDU Arterial  -</v>
          </cell>
          <cell r="AU8715">
            <v>0</v>
          </cell>
          <cell r="AV8715" t="str">
            <v>sc</v>
          </cell>
        </row>
        <row r="8716">
          <cell r="AP8716">
            <v>412419</v>
          </cell>
          <cell r="AQ8716">
            <v>18000807</v>
          </cell>
          <cell r="AR8716">
            <v>18</v>
          </cell>
          <cell r="AS8716">
            <v>41519</v>
          </cell>
          <cell r="AT8716" t="str">
            <v>SD Terminado Mantenimiento Periódico UAERMV Arterial  -</v>
          </cell>
          <cell r="AU8716">
            <v>0</v>
          </cell>
          <cell r="AV8716" t="str">
            <v>sc</v>
          </cell>
        </row>
        <row r="8717">
          <cell r="AP8717">
            <v>412468</v>
          </cell>
          <cell r="AQ8717">
            <v>18000823</v>
          </cell>
          <cell r="AR8717">
            <v>18</v>
          </cell>
          <cell r="AS8717">
            <v>42611</v>
          </cell>
          <cell r="AT8717" t="str">
            <v>SD Terminado Mantenimiento Periódico UAERMV Arterial  -</v>
          </cell>
          <cell r="AU8717">
            <v>0</v>
          </cell>
          <cell r="AV8717" t="str">
            <v>sc</v>
          </cell>
        </row>
        <row r="8718">
          <cell r="AP8718">
            <v>412486</v>
          </cell>
          <cell r="AQ8718">
            <v>18000831</v>
          </cell>
          <cell r="AR8718">
            <v>18</v>
          </cell>
          <cell r="AS8718">
            <v>42762</v>
          </cell>
          <cell r="AT8718" t="str">
            <v>SD Terminado Acciones de Movilidad UAERMV Circuito Movilidad Salvando Vidas -</v>
          </cell>
          <cell r="AU8718">
            <v>0</v>
          </cell>
          <cell r="AV8718" t="str">
            <v>sc</v>
          </cell>
        </row>
        <row r="8719">
          <cell r="AP8719">
            <v>412535</v>
          </cell>
          <cell r="AQ8719">
            <v>18000846</v>
          </cell>
          <cell r="AR8719">
            <v>18</v>
          </cell>
          <cell r="AS8719">
            <v>42313</v>
          </cell>
          <cell r="AT8719" t="str">
            <v>IDU-1804-2013 Terminado Rehabilitación IDU Arterial  -</v>
          </cell>
          <cell r="AU8719">
            <v>0</v>
          </cell>
          <cell r="AV8719" t="str">
            <v>sc</v>
          </cell>
        </row>
        <row r="8720">
          <cell r="AP8720">
            <v>412556</v>
          </cell>
          <cell r="AQ8720">
            <v>18000855</v>
          </cell>
          <cell r="AR8720">
            <v>18</v>
          </cell>
          <cell r="AS8720">
            <v>42762</v>
          </cell>
          <cell r="AT8720" t="str">
            <v>SD Terminado Acciones de Movilidad UAERMV Circuito Movilidad Salvando Vidas -</v>
          </cell>
          <cell r="AU8720">
            <v>0</v>
          </cell>
          <cell r="AV8720" t="str">
            <v>RESERVADO FDL</v>
          </cell>
        </row>
        <row r="8721">
          <cell r="AP8721">
            <v>412585</v>
          </cell>
          <cell r="AQ8721">
            <v>18000867</v>
          </cell>
          <cell r="AR8721">
            <v>18</v>
          </cell>
          <cell r="AS8721">
            <v>42313</v>
          </cell>
          <cell r="AT8721" t="str">
            <v>IDU-1804-2013 Terminado Rehabilitación IDU Arterial  -</v>
          </cell>
          <cell r="AU8721">
            <v>0</v>
          </cell>
          <cell r="AV8721" t="str">
            <v>sc</v>
          </cell>
        </row>
        <row r="8722">
          <cell r="AP8722">
            <v>412597</v>
          </cell>
          <cell r="AQ8722">
            <v>18000871</v>
          </cell>
          <cell r="AR8722">
            <v>18</v>
          </cell>
          <cell r="AS8722">
            <v>42313</v>
          </cell>
          <cell r="AT8722" t="str">
            <v>IDU-1804-2013 Terminado Mantenimiento Periódico IDU Arterial  -</v>
          </cell>
          <cell r="AU8722">
            <v>0</v>
          </cell>
          <cell r="AV8722" t="str">
            <v>sc</v>
          </cell>
        </row>
        <row r="8723">
          <cell r="AP8723">
            <v>412599</v>
          </cell>
          <cell r="AQ8723">
            <v>18000871</v>
          </cell>
          <cell r="AR8723">
            <v>18</v>
          </cell>
          <cell r="AS8723">
            <v>42313</v>
          </cell>
          <cell r="AT8723" t="str">
            <v>IDU-1804-2013 Terminado Rehabilitación IDU Arterial  -</v>
          </cell>
          <cell r="AU8723">
            <v>0</v>
          </cell>
          <cell r="AV8723" t="str">
            <v>sc</v>
          </cell>
        </row>
        <row r="8724">
          <cell r="AP8724">
            <v>412605</v>
          </cell>
          <cell r="AQ8724">
            <v>18000873</v>
          </cell>
          <cell r="AR8724">
            <v>18</v>
          </cell>
          <cell r="AS8724">
            <v>41411</v>
          </cell>
          <cell r="AT8724" t="str">
            <v>CONV-IDU-011-2011 Terminado Mantenimiento Periódico UAERMV Circuito Movilidad  -</v>
          </cell>
          <cell r="AU8724">
            <v>0</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v>0</v>
          </cell>
          <cell r="AV8725" t="str">
            <v>sc</v>
          </cell>
        </row>
        <row r="8726">
          <cell r="AP8726">
            <v>412651</v>
          </cell>
          <cell r="AQ8726">
            <v>18000889</v>
          </cell>
          <cell r="AR8726">
            <v>18</v>
          </cell>
          <cell r="AS8726">
            <v>42313</v>
          </cell>
          <cell r="AT8726" t="str">
            <v>IDU-1804-2013 Terminado Rehabilitación IDU Arterial  -</v>
          </cell>
          <cell r="AU8726">
            <v>0</v>
          </cell>
          <cell r="AV8726" t="str">
            <v>sc</v>
          </cell>
        </row>
        <row r="8727">
          <cell r="AP8727">
            <v>412720</v>
          </cell>
          <cell r="AQ8727">
            <v>18000916</v>
          </cell>
          <cell r="AR8727">
            <v>18</v>
          </cell>
          <cell r="AS8727">
            <v>42313</v>
          </cell>
          <cell r="AT8727" t="str">
            <v>IDU-1804-2013 Terminado Rehabilitación IDU Arterial  -</v>
          </cell>
          <cell r="AU8727">
            <v>0</v>
          </cell>
          <cell r="AV8727" t="str">
            <v>sc</v>
          </cell>
        </row>
        <row r="8728">
          <cell r="AP8728">
            <v>412722</v>
          </cell>
          <cell r="AQ8728">
            <v>18000916</v>
          </cell>
          <cell r="AR8728">
            <v>18</v>
          </cell>
          <cell r="AS8728">
            <v>42313</v>
          </cell>
          <cell r="AT8728" t="str">
            <v>IDU-1804-2013 Terminado Rehabilitación IDU Arterial  -</v>
          </cell>
          <cell r="AU8728">
            <v>0</v>
          </cell>
          <cell r="AV8728" t="str">
            <v>sc</v>
          </cell>
        </row>
        <row r="8729">
          <cell r="AP8729">
            <v>412725</v>
          </cell>
          <cell r="AQ8729">
            <v>18000917</v>
          </cell>
          <cell r="AR8729">
            <v>18</v>
          </cell>
          <cell r="AS8729">
            <v>41912</v>
          </cell>
          <cell r="AT8729" t="str">
            <v>CONV-IDU-011-2011 Terminado Mantenimiento Periódico UAERMV Arterial  -</v>
          </cell>
          <cell r="AU8729">
            <v>0</v>
          </cell>
          <cell r="AV8729" t="str">
            <v>sc</v>
          </cell>
        </row>
        <row r="8730">
          <cell r="AP8730">
            <v>412727</v>
          </cell>
          <cell r="AQ8730">
            <v>18000917</v>
          </cell>
          <cell r="AR8730">
            <v>18</v>
          </cell>
          <cell r="AS8730">
            <v>42313</v>
          </cell>
          <cell r="AT8730" t="str">
            <v>IDU-1804-2013 Terminado Rehabilitación IDU Arterial  -</v>
          </cell>
          <cell r="AU8730">
            <v>0</v>
          </cell>
          <cell r="AV8730" t="str">
            <v>sc</v>
          </cell>
        </row>
        <row r="8731">
          <cell r="AP8731">
            <v>412739</v>
          </cell>
          <cell r="AQ8731">
            <v>18000921</v>
          </cell>
          <cell r="AR8731">
            <v>18</v>
          </cell>
          <cell r="AS8731">
            <v>42313</v>
          </cell>
          <cell r="AT8731" t="str">
            <v>CONV-011-2011 Terminado Reconstrucción IDU Circuito Movilidad  -</v>
          </cell>
          <cell r="AU8731">
            <v>0</v>
          </cell>
          <cell r="AV8731" t="str">
            <v>sc</v>
          </cell>
        </row>
        <row r="8732">
          <cell r="AP8732">
            <v>412775</v>
          </cell>
          <cell r="AQ8732">
            <v>18000938</v>
          </cell>
          <cell r="AR8732">
            <v>18</v>
          </cell>
          <cell r="AS8732">
            <v>41912</v>
          </cell>
          <cell r="AT8732" t="str">
            <v>CONV-IDU-011-2011 Terminado Mantenimiento Periódico UAERMV Arterial  -</v>
          </cell>
          <cell r="AU8732">
            <v>0</v>
          </cell>
          <cell r="AV8732" t="str">
            <v>sc</v>
          </cell>
        </row>
        <row r="8733">
          <cell r="AP8733">
            <v>412777</v>
          </cell>
          <cell r="AQ8733">
            <v>18000938</v>
          </cell>
          <cell r="AR8733">
            <v>18</v>
          </cell>
          <cell r="AS8733">
            <v>42313</v>
          </cell>
          <cell r="AT8733" t="str">
            <v>IDU-1804-2013 Terminado Rehabilitación IDU Arterial  -</v>
          </cell>
          <cell r="AU8733">
            <v>0</v>
          </cell>
          <cell r="AV8733" t="str">
            <v>sc</v>
          </cell>
        </row>
        <row r="8734">
          <cell r="AP8734">
            <v>412810</v>
          </cell>
          <cell r="AQ8734">
            <v>18000952</v>
          </cell>
          <cell r="AR8734">
            <v>18</v>
          </cell>
          <cell r="AS8734">
            <v>42277</v>
          </cell>
          <cell r="AT8734" t="str">
            <v>SD Terminado Mantenimiento Periódico UAERMV Local  -</v>
          </cell>
          <cell r="AU8734">
            <v>0</v>
          </cell>
          <cell r="AV8734" t="str">
            <v>sc</v>
          </cell>
        </row>
        <row r="8735">
          <cell r="AP8735">
            <v>412813</v>
          </cell>
          <cell r="AQ8735">
            <v>18000953</v>
          </cell>
          <cell r="AR8735">
            <v>18</v>
          </cell>
          <cell r="AS8735">
            <v>41411</v>
          </cell>
          <cell r="AT8735" t="str">
            <v>CONV-IDU-011-2011 Terminado Mantenimiento Periódico UAERMV Circuito Movilidad  -</v>
          </cell>
          <cell r="AU8735">
            <v>0</v>
          </cell>
          <cell r="AV8735" t="str">
            <v>sc</v>
          </cell>
        </row>
        <row r="8736">
          <cell r="AP8736">
            <v>412857</v>
          </cell>
          <cell r="AQ8736">
            <v>18000973</v>
          </cell>
          <cell r="AR8736">
            <v>18</v>
          </cell>
          <cell r="AS8736">
            <v>42313</v>
          </cell>
          <cell r="AT8736" t="str">
            <v>CONV-011-2011 Terminado Reconstrucción IDU Circuito Movilidad  -</v>
          </cell>
          <cell r="AU8736">
            <v>0</v>
          </cell>
          <cell r="AV8736" t="str">
            <v>sc</v>
          </cell>
        </row>
        <row r="8737">
          <cell r="AP8737">
            <v>412865</v>
          </cell>
          <cell r="AQ8737">
            <v>18000975</v>
          </cell>
          <cell r="AR8737">
            <v>18</v>
          </cell>
          <cell r="AS8737">
            <v>41912</v>
          </cell>
          <cell r="AT8737" t="str">
            <v>CONV-IDU-011-2011 Terminado Mantenimiento Periódico UAERMV Arterial  -</v>
          </cell>
          <cell r="AU8737">
            <v>0</v>
          </cell>
          <cell r="AV8737" t="str">
            <v>sc</v>
          </cell>
        </row>
        <row r="8738">
          <cell r="AP8738">
            <v>412867</v>
          </cell>
          <cell r="AQ8738">
            <v>18000975</v>
          </cell>
          <cell r="AR8738">
            <v>18</v>
          </cell>
          <cell r="AS8738">
            <v>42313</v>
          </cell>
          <cell r="AT8738" t="str">
            <v>IDU-1804-2013 Terminado Rehabilitación IDU Arterial  -</v>
          </cell>
          <cell r="AU8738">
            <v>0</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v>0</v>
          </cell>
          <cell r="AV8739" t="str">
            <v>sc</v>
          </cell>
        </row>
        <row r="8740">
          <cell r="AP8740">
            <v>412945</v>
          </cell>
          <cell r="AQ8740">
            <v>18001006</v>
          </cell>
          <cell r="AR8740">
            <v>18</v>
          </cell>
          <cell r="AS8740">
            <v>41912</v>
          </cell>
          <cell r="AT8740" t="str">
            <v>CONV-1292-2012 Terminado Mantenimiento Periódico UAERMV Arterial  -</v>
          </cell>
          <cell r="AU8740">
            <v>0</v>
          </cell>
          <cell r="AV8740" t="str">
            <v>sc</v>
          </cell>
        </row>
        <row r="8741">
          <cell r="AP8741">
            <v>412947</v>
          </cell>
          <cell r="AQ8741">
            <v>18001006</v>
          </cell>
          <cell r="AR8741">
            <v>18</v>
          </cell>
          <cell r="AS8741">
            <v>42313</v>
          </cell>
          <cell r="AT8741" t="str">
            <v>IDU-1804-2013 Terminado Rehabilitación IDU Arterial  -</v>
          </cell>
          <cell r="AU8741">
            <v>0</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v>0</v>
          </cell>
          <cell r="AV8742" t="str">
            <v>sc</v>
          </cell>
        </row>
        <row r="8743">
          <cell r="AP8743">
            <v>412980</v>
          </cell>
          <cell r="AQ8743">
            <v>18001025</v>
          </cell>
          <cell r="AR8743">
            <v>18</v>
          </cell>
          <cell r="AS8743">
            <v>42762</v>
          </cell>
          <cell r="AT8743" t="str">
            <v>SD Terminado Acciones de Movilidad UAERMV Circuito Movilidad Salvando Vidas -</v>
          </cell>
          <cell r="AU8743">
            <v>0</v>
          </cell>
          <cell r="AV8743" t="str">
            <v>sc</v>
          </cell>
        </row>
        <row r="8744">
          <cell r="AP8744">
            <v>412986</v>
          </cell>
          <cell r="AQ8744">
            <v>18001027</v>
          </cell>
          <cell r="AR8744">
            <v>18</v>
          </cell>
          <cell r="AS8744">
            <v>42313</v>
          </cell>
          <cell r="AT8744" t="str">
            <v>IDU-1804-2013 Terminado Rehabilitación IDU Arterial  -</v>
          </cell>
          <cell r="AU8744">
            <v>0</v>
          </cell>
          <cell r="AV8744" t="str">
            <v>sc</v>
          </cell>
        </row>
        <row r="8745">
          <cell r="AP8745">
            <v>412988</v>
          </cell>
          <cell r="AQ8745">
            <v>18001027</v>
          </cell>
          <cell r="AR8745">
            <v>18</v>
          </cell>
          <cell r="AS8745">
            <v>42313</v>
          </cell>
          <cell r="AT8745" t="str">
            <v>IDU-1804-2013 Terminado Rehabilitación IDU Arterial  -</v>
          </cell>
          <cell r="AU8745">
            <v>0</v>
          </cell>
          <cell r="AV8745" t="str">
            <v>sc</v>
          </cell>
        </row>
        <row r="8746">
          <cell r="AP8746">
            <v>413008</v>
          </cell>
          <cell r="AQ8746">
            <v>18001034</v>
          </cell>
          <cell r="AR8746">
            <v>18</v>
          </cell>
          <cell r="AS8746">
            <v>42313</v>
          </cell>
          <cell r="AT8746" t="str">
            <v>IDU-1804-2013 Terminado Rehabilitación IDU Arterial  -</v>
          </cell>
          <cell r="AU8746">
            <v>0</v>
          </cell>
          <cell r="AV8746" t="str">
            <v>sc</v>
          </cell>
        </row>
        <row r="8747">
          <cell r="AP8747">
            <v>413075</v>
          </cell>
          <cell r="AQ8747">
            <v>18001066</v>
          </cell>
          <cell r="AR8747">
            <v>18</v>
          </cell>
          <cell r="AS8747">
            <v>42313</v>
          </cell>
          <cell r="AT8747" t="str">
            <v>IDU-1804-2013 Terminado Rehabilitación IDU Arterial  -</v>
          </cell>
          <cell r="AU8747">
            <v>0</v>
          </cell>
          <cell r="AV8747" t="str">
            <v>sc</v>
          </cell>
        </row>
        <row r="8748">
          <cell r="AP8748">
            <v>413077</v>
          </cell>
          <cell r="AQ8748">
            <v>18001066</v>
          </cell>
          <cell r="AR8748">
            <v>18</v>
          </cell>
          <cell r="AS8748">
            <v>42313</v>
          </cell>
          <cell r="AT8748" t="str">
            <v>IDU-1804-2013 Terminado Rehabilitación IDU Arterial  -</v>
          </cell>
          <cell r="AU8748">
            <v>0</v>
          </cell>
          <cell r="AV8748" t="str">
            <v>sc</v>
          </cell>
        </row>
        <row r="8749">
          <cell r="AP8749">
            <v>413089</v>
          </cell>
          <cell r="AQ8749">
            <v>18001069</v>
          </cell>
          <cell r="AR8749">
            <v>18</v>
          </cell>
          <cell r="AS8749">
            <v>42762</v>
          </cell>
          <cell r="AT8749" t="str">
            <v>SD Terminado Acciones de Movilidad UAERMV Circuito Movilidad Salvando Vidas -</v>
          </cell>
          <cell r="AU8749">
            <v>0</v>
          </cell>
          <cell r="AV8749" t="str">
            <v>sc</v>
          </cell>
        </row>
        <row r="8750">
          <cell r="AP8750">
            <v>413125</v>
          </cell>
          <cell r="AQ8750">
            <v>18001081</v>
          </cell>
          <cell r="AR8750">
            <v>18</v>
          </cell>
          <cell r="AS8750">
            <v>42762</v>
          </cell>
          <cell r="AT8750" t="str">
            <v>SD Terminado Acciones de Movilidad UAERMV Circuito Movilidad Salvando Vidas -</v>
          </cell>
          <cell r="AU8750">
            <v>0</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v>0</v>
          </cell>
          <cell r="AV8751" t="str">
            <v>sc</v>
          </cell>
        </row>
        <row r="8752">
          <cell r="AP8752">
            <v>413259</v>
          </cell>
          <cell r="AQ8752">
            <v>18001142</v>
          </cell>
          <cell r="AR8752">
            <v>18</v>
          </cell>
          <cell r="AS8752">
            <v>42313</v>
          </cell>
          <cell r="AT8752" t="str">
            <v>IDU-1804-2013 Terminado Rehabilitación IDU Arterial  -</v>
          </cell>
          <cell r="AU8752">
            <v>0</v>
          </cell>
          <cell r="AV8752" t="str">
            <v>sc</v>
          </cell>
        </row>
        <row r="8753">
          <cell r="AP8753">
            <v>413261</v>
          </cell>
          <cell r="AQ8753">
            <v>18001142</v>
          </cell>
          <cell r="AR8753">
            <v>18</v>
          </cell>
          <cell r="AS8753">
            <v>42313</v>
          </cell>
          <cell r="AT8753" t="str">
            <v>IDU-1804-2013 Terminado Rehabilitación IDU Arterial  -</v>
          </cell>
          <cell r="AU8753">
            <v>0</v>
          </cell>
          <cell r="AV8753" t="str">
            <v>sc</v>
          </cell>
        </row>
        <row r="8754">
          <cell r="AP8754">
            <v>413264</v>
          </cell>
          <cell r="AQ8754">
            <v>18001143</v>
          </cell>
          <cell r="AR8754">
            <v>18</v>
          </cell>
          <cell r="AS8754">
            <v>42409</v>
          </cell>
          <cell r="AT8754" t="str">
            <v>IDU-1717-2014 Terminado Mantenimiento Periódico IDU Circuito Movilidad  -</v>
          </cell>
          <cell r="AU8754">
            <v>0</v>
          </cell>
          <cell r="AV8754" t="str">
            <v>sc</v>
          </cell>
        </row>
        <row r="8755">
          <cell r="AP8755">
            <v>413276</v>
          </cell>
          <cell r="AQ8755">
            <v>18001147</v>
          </cell>
          <cell r="AR8755">
            <v>18</v>
          </cell>
          <cell r="AS8755">
            <v>42762</v>
          </cell>
          <cell r="AT8755" t="str">
            <v>SD Terminado Acciones de Movilidad UAERMV Circuito Movilidad Salvando Vidas -</v>
          </cell>
          <cell r="AU8755">
            <v>0</v>
          </cell>
          <cell r="AV8755" t="str">
            <v>sc</v>
          </cell>
        </row>
        <row r="8756">
          <cell r="AP8756">
            <v>413326</v>
          </cell>
          <cell r="AQ8756">
            <v>18001174</v>
          </cell>
          <cell r="AR8756">
            <v>18</v>
          </cell>
          <cell r="AS8756">
            <v>42313</v>
          </cell>
          <cell r="AT8756" t="str">
            <v>CONV-011-2011 Terminado Acciones de Movilidad IDU Circuito Movilidad  -</v>
          </cell>
          <cell r="AU8756">
            <v>0</v>
          </cell>
          <cell r="AV8756" t="str">
            <v>RESERVADO FDL</v>
          </cell>
        </row>
        <row r="8757">
          <cell r="AP8757">
            <v>413377</v>
          </cell>
          <cell r="AQ8757">
            <v>18001195</v>
          </cell>
          <cell r="AR8757">
            <v>18</v>
          </cell>
          <cell r="AS8757">
            <v>42313</v>
          </cell>
          <cell r="AT8757" t="str">
            <v>CONV-011-2011 Terminado Acciones de Movilidad IDU Circuito Movilidad  -</v>
          </cell>
          <cell r="AU8757">
            <v>0</v>
          </cell>
          <cell r="AV8757" t="str">
            <v>sc</v>
          </cell>
        </row>
        <row r="8758">
          <cell r="AP8758">
            <v>413380</v>
          </cell>
          <cell r="AQ8758">
            <v>18001196</v>
          </cell>
          <cell r="AR8758">
            <v>18</v>
          </cell>
          <cell r="AS8758">
            <v>42313</v>
          </cell>
          <cell r="AT8758" t="str">
            <v>CONV-008-2011 Terminado Acciones de Movilidad IDU Arterial  -</v>
          </cell>
          <cell r="AU8758">
            <v>0</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v>0</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v>0</v>
          </cell>
          <cell r="AV8760" t="str">
            <v>sc</v>
          </cell>
        </row>
        <row r="8761">
          <cell r="AP8761">
            <v>413386</v>
          </cell>
          <cell r="AQ8761">
            <v>18001196</v>
          </cell>
          <cell r="AR8761">
            <v>18</v>
          </cell>
          <cell r="AS8761">
            <v>42313</v>
          </cell>
          <cell r="AT8761" t="str">
            <v>CONV-1323-2013 Terminado Acciones de Movilidad IDU Arterial  -</v>
          </cell>
          <cell r="AU8761">
            <v>0</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v>0</v>
          </cell>
          <cell r="AV8762" t="str">
            <v>sc</v>
          </cell>
        </row>
        <row r="8763">
          <cell r="AP8763">
            <v>413469</v>
          </cell>
          <cell r="AQ8763">
            <v>18001230</v>
          </cell>
          <cell r="AR8763">
            <v>18</v>
          </cell>
          <cell r="AS8763">
            <v>42313</v>
          </cell>
          <cell r="AT8763" t="str">
            <v>IDU-1804-2013 Terminado Mantenimiento Periódico IDU Arterial  -</v>
          </cell>
          <cell r="AU8763">
            <v>0</v>
          </cell>
          <cell r="AV8763" t="str">
            <v>sc</v>
          </cell>
        </row>
        <row r="8764">
          <cell r="AP8764">
            <v>413499</v>
          </cell>
          <cell r="AQ8764">
            <v>18001240</v>
          </cell>
          <cell r="AR8764">
            <v>18</v>
          </cell>
          <cell r="AS8764">
            <v>42313</v>
          </cell>
          <cell r="AT8764" t="str">
            <v>CONV-011-2011 Terminado Acciones de Movilidad IDU Circuito Movilidad  -</v>
          </cell>
          <cell r="AU8764">
            <v>0</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v>0</v>
          </cell>
          <cell r="AV8765" t="str">
            <v>sc</v>
          </cell>
        </row>
        <row r="8766">
          <cell r="AP8766">
            <v>413528</v>
          </cell>
          <cell r="AQ8766">
            <v>18001252</v>
          </cell>
          <cell r="AR8766">
            <v>18</v>
          </cell>
          <cell r="AS8766">
            <v>42762</v>
          </cell>
          <cell r="AT8766" t="str">
            <v>SD Terminado Acciones de Movilidad UAERMV Circuito Movilidad Salvando Vidas -</v>
          </cell>
          <cell r="AU8766">
            <v>0</v>
          </cell>
          <cell r="AV8766" t="str">
            <v>RESERVADO FDL</v>
          </cell>
        </row>
        <row r="8767">
          <cell r="AP8767">
            <v>413531</v>
          </cell>
          <cell r="AQ8767">
            <v>18001255</v>
          </cell>
          <cell r="AR8767">
            <v>18</v>
          </cell>
          <cell r="AS8767">
            <v>42313</v>
          </cell>
          <cell r="AT8767" t="str">
            <v>CONV-011-2011 Terminado Reconstrucción IDU Circuito Movilidad  -</v>
          </cell>
          <cell r="AU8767">
            <v>0</v>
          </cell>
          <cell r="AV8767" t="str">
            <v>sc</v>
          </cell>
        </row>
        <row r="8768">
          <cell r="AP8768">
            <v>413575</v>
          </cell>
          <cell r="AQ8768">
            <v>18001272</v>
          </cell>
          <cell r="AR8768">
            <v>18</v>
          </cell>
          <cell r="AS8768">
            <v>42409</v>
          </cell>
          <cell r="AT8768" t="str">
            <v>IDU-1717-2014 Terminado Mantenimiento Periódico IDU Circuito Movilidad  -</v>
          </cell>
          <cell r="AU8768">
            <v>0</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v>0</v>
          </cell>
          <cell r="AV8769" t="str">
            <v>sc</v>
          </cell>
        </row>
        <row r="8770">
          <cell r="AP8770">
            <v>413598</v>
          </cell>
          <cell r="AQ8770">
            <v>18001282</v>
          </cell>
          <cell r="AR8770">
            <v>18</v>
          </cell>
          <cell r="AS8770">
            <v>42313</v>
          </cell>
          <cell r="AT8770" t="str">
            <v>CONV-011-2011 Terminado Acciones de Movilidad IDU Circuito Movilidad  -</v>
          </cell>
          <cell r="AU8770">
            <v>0</v>
          </cell>
          <cell r="AV8770" t="str">
            <v>sc</v>
          </cell>
        </row>
        <row r="8771">
          <cell r="AP8771">
            <v>413683</v>
          </cell>
          <cell r="AQ8771">
            <v>18001318</v>
          </cell>
          <cell r="AR8771">
            <v>18</v>
          </cell>
          <cell r="AS8771">
            <v>42313</v>
          </cell>
          <cell r="AT8771" t="str">
            <v>CONV-011-2011 Terminado Reconstrucción IDU Circuito Movilidad  -</v>
          </cell>
          <cell r="AU8771">
            <v>0</v>
          </cell>
          <cell r="AV8771" t="str">
            <v>sc</v>
          </cell>
        </row>
        <row r="8772">
          <cell r="AP8772">
            <v>413737</v>
          </cell>
          <cell r="AQ8772">
            <v>18001340</v>
          </cell>
          <cell r="AR8772">
            <v>18</v>
          </cell>
          <cell r="AS8772">
            <v>42313</v>
          </cell>
          <cell r="AT8772" t="str">
            <v>CONV-011-2011 Terminado Acciones de Movilidad IDU Circuito Movilidad  -</v>
          </cell>
          <cell r="AU8772">
            <v>0</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v>0</v>
          </cell>
          <cell r="AV8773" t="str">
            <v>sc</v>
          </cell>
        </row>
        <row r="8774">
          <cell r="AP8774">
            <v>413827</v>
          </cell>
          <cell r="AQ8774">
            <v>18001376</v>
          </cell>
          <cell r="AR8774">
            <v>18</v>
          </cell>
          <cell r="AS8774">
            <v>42313</v>
          </cell>
          <cell r="AT8774" t="str">
            <v>CONV-011-2011 Terminado Acciones de Movilidad IDU Circuito Movilidad  -</v>
          </cell>
          <cell r="AU8774">
            <v>0</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v>0</v>
          </cell>
          <cell r="AV8775" t="str">
            <v>sc</v>
          </cell>
        </row>
        <row r="8776">
          <cell r="AP8776">
            <v>413874</v>
          </cell>
          <cell r="AQ8776">
            <v>18001400</v>
          </cell>
          <cell r="AR8776">
            <v>18</v>
          </cell>
          <cell r="AS8776">
            <v>42409</v>
          </cell>
          <cell r="AT8776" t="str">
            <v>IDU-1717-2014 Terminado Mantenimiento Periódico IDU Circuito Movilidad  -</v>
          </cell>
          <cell r="AU8776">
            <v>0</v>
          </cell>
          <cell r="AV8776" t="str">
            <v>sc</v>
          </cell>
        </row>
        <row r="8777">
          <cell r="AP8777">
            <v>413883</v>
          </cell>
          <cell r="AQ8777">
            <v>18001404</v>
          </cell>
          <cell r="AR8777">
            <v>18</v>
          </cell>
          <cell r="AS8777">
            <v>42762</v>
          </cell>
          <cell r="AT8777" t="str">
            <v>SD Terminado Acciones de Movilidad UAERMV Circuito Movilidad Salvando Vidas -</v>
          </cell>
          <cell r="AU8777">
            <v>0</v>
          </cell>
          <cell r="AV8777" t="str">
            <v>sc</v>
          </cell>
        </row>
        <row r="8778">
          <cell r="AP8778">
            <v>413912</v>
          </cell>
          <cell r="AQ8778">
            <v>18001415</v>
          </cell>
          <cell r="AR8778">
            <v>18</v>
          </cell>
          <cell r="AS8778">
            <v>42313</v>
          </cell>
          <cell r="AT8778" t="str">
            <v>CONV-011-2011 Terminado Acciones de Movilidad IDU Circuito Movilidad  -</v>
          </cell>
          <cell r="AU8778">
            <v>0</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v>0</v>
          </cell>
          <cell r="AV8779" t="str">
            <v>sc</v>
          </cell>
        </row>
        <row r="8780">
          <cell r="AP8780">
            <v>413968</v>
          </cell>
          <cell r="AQ8780">
            <v>18001432</v>
          </cell>
          <cell r="AR8780">
            <v>18</v>
          </cell>
          <cell r="AS8780">
            <v>42762</v>
          </cell>
          <cell r="AT8780" t="str">
            <v>SD Terminado Acciones de Movilidad UAERMV Circuito Movilidad Salvando Vidas -</v>
          </cell>
          <cell r="AU8780">
            <v>0</v>
          </cell>
          <cell r="AV8780" t="str">
            <v>sc</v>
          </cell>
        </row>
        <row r="8781">
          <cell r="AP8781">
            <v>414033</v>
          </cell>
          <cell r="AQ8781">
            <v>18001458</v>
          </cell>
          <cell r="AR8781">
            <v>18</v>
          </cell>
          <cell r="AS8781">
            <v>42313</v>
          </cell>
          <cell r="AT8781" t="str">
            <v>CONV-011-2011 Terminado Acciones de Movilidad IDU Circuito Movilidad  -</v>
          </cell>
          <cell r="AU8781">
            <v>0</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v>0</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v>0</v>
          </cell>
          <cell r="AV8784" t="str">
            <v>sc</v>
          </cell>
        </row>
        <row r="8785">
          <cell r="AP8785">
            <v>414151</v>
          </cell>
          <cell r="AQ8785">
            <v>18001498</v>
          </cell>
          <cell r="AR8785">
            <v>18</v>
          </cell>
          <cell r="AS8785">
            <v>41411</v>
          </cell>
          <cell r="AT8785" t="str">
            <v>CONV-IDU-011-2011 Terminado Mantenimiento Periódico UAERMV Arterial  -</v>
          </cell>
          <cell r="AU8785">
            <v>0</v>
          </cell>
          <cell r="AV8785" t="str">
            <v>sc</v>
          </cell>
        </row>
        <row r="8786">
          <cell r="AP8786">
            <v>414154</v>
          </cell>
          <cell r="AQ8786">
            <v>18001499</v>
          </cell>
          <cell r="AR8786">
            <v>18</v>
          </cell>
          <cell r="AS8786">
            <v>42313</v>
          </cell>
          <cell r="AT8786" t="str">
            <v>IDU-1804-2013 Terminado Mantenimiento Rutinario IDU Arterial  -</v>
          </cell>
          <cell r="AU8786">
            <v>0</v>
          </cell>
          <cell r="AV8786" t="str">
            <v>sc</v>
          </cell>
        </row>
        <row r="8787">
          <cell r="AP8787">
            <v>414156</v>
          </cell>
          <cell r="AQ8787">
            <v>18001499</v>
          </cell>
          <cell r="AR8787">
            <v>18</v>
          </cell>
          <cell r="AS8787">
            <v>42313</v>
          </cell>
          <cell r="AT8787" t="str">
            <v>IDU-1804-2013 Terminado Mantenimiento Rutinario IDU Arterial  -</v>
          </cell>
          <cell r="AU8787">
            <v>0</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v>0</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v>0</v>
          </cell>
          <cell r="AV8790" t="str">
            <v>sc</v>
          </cell>
        </row>
        <row r="8791">
          <cell r="AP8791">
            <v>414215</v>
          </cell>
          <cell r="AQ8791">
            <v>18001521</v>
          </cell>
          <cell r="AR8791">
            <v>18</v>
          </cell>
          <cell r="AS8791">
            <v>42313</v>
          </cell>
          <cell r="AT8791" t="str">
            <v>CONV-011-2011 Terminado Acciones de Movilidad IDU Circuito Movilidad  -</v>
          </cell>
          <cell r="AU8791">
            <v>0</v>
          </cell>
          <cell r="AV8791" t="str">
            <v>sc</v>
          </cell>
        </row>
        <row r="8792">
          <cell r="AP8792">
            <v>414376</v>
          </cell>
          <cell r="AQ8792">
            <v>18001578</v>
          </cell>
          <cell r="AR8792">
            <v>18</v>
          </cell>
          <cell r="AS8792">
            <v>42313</v>
          </cell>
          <cell r="AT8792" t="str">
            <v>CONV-011-2011 Terminado Acciones de Movilidad IDU Circuito Movilidad  -</v>
          </cell>
          <cell r="AU8792">
            <v>0</v>
          </cell>
          <cell r="AV8792" t="str">
            <v>sc</v>
          </cell>
        </row>
        <row r="8793">
          <cell r="AP8793">
            <v>414378</v>
          </cell>
          <cell r="AQ8793">
            <v>18001578</v>
          </cell>
          <cell r="AR8793">
            <v>18</v>
          </cell>
          <cell r="AS8793">
            <v>41411</v>
          </cell>
          <cell r="AT8793" t="str">
            <v>CONV-IDU-011-2011 Terminado Mantenimiento Periódico UAERMV Circuito Movilidad  -</v>
          </cell>
          <cell r="AU8793">
            <v>0</v>
          </cell>
          <cell r="AV8793" t="str">
            <v>sc</v>
          </cell>
        </row>
        <row r="8794">
          <cell r="AP8794">
            <v>414448</v>
          </cell>
          <cell r="AQ8794">
            <v>18001597</v>
          </cell>
          <cell r="AR8794">
            <v>18</v>
          </cell>
          <cell r="AS8794">
            <v>42313</v>
          </cell>
          <cell r="AT8794" t="str">
            <v>IDU-1804-2013 Terminado Mantenimiento Rutinario IDU Arterial  -</v>
          </cell>
          <cell r="AU8794">
            <v>0</v>
          </cell>
          <cell r="AV8794" t="str">
            <v>sc</v>
          </cell>
        </row>
        <row r="8795">
          <cell r="AP8795">
            <v>414454</v>
          </cell>
          <cell r="AQ8795">
            <v>18001600</v>
          </cell>
          <cell r="AR8795">
            <v>18</v>
          </cell>
          <cell r="AS8795">
            <v>42768</v>
          </cell>
          <cell r="AT8795" t="str">
            <v>SD Reservado Acciones de Movilidad UAERMV Intermedia Salvando Vidas -</v>
          </cell>
          <cell r="AU8795">
            <v>0</v>
          </cell>
          <cell r="AV8795" t="str">
            <v>sc</v>
          </cell>
        </row>
        <row r="8796">
          <cell r="AP8796">
            <v>414510</v>
          </cell>
          <cell r="AQ8796">
            <v>18001615</v>
          </cell>
          <cell r="AR8796">
            <v>18</v>
          </cell>
          <cell r="AS8796">
            <v>42313</v>
          </cell>
          <cell r="AT8796" t="str">
            <v>CONV-011-2011 Terminado Acciones de Movilidad IDU Arterial  -</v>
          </cell>
          <cell r="AU8796">
            <v>0</v>
          </cell>
          <cell r="AV8796" t="str">
            <v>sc</v>
          </cell>
        </row>
        <row r="8797">
          <cell r="AP8797">
            <v>414512</v>
          </cell>
          <cell r="AQ8797">
            <v>18001615</v>
          </cell>
          <cell r="AR8797">
            <v>18</v>
          </cell>
          <cell r="AS8797">
            <v>41411</v>
          </cell>
          <cell r="AT8797" t="str">
            <v>CONV-IDU-011-2011 Terminado Mantenimiento Periódico UAERMV Arterial  -</v>
          </cell>
          <cell r="AU8797">
            <v>0</v>
          </cell>
          <cell r="AV8797" t="str">
            <v>sc</v>
          </cell>
        </row>
        <row r="8798">
          <cell r="AP8798">
            <v>414586</v>
          </cell>
          <cell r="AQ8798">
            <v>18001633</v>
          </cell>
          <cell r="AR8798">
            <v>18</v>
          </cell>
          <cell r="AS8798">
            <v>42313</v>
          </cell>
          <cell r="AT8798" t="str">
            <v>CONV-011-2011 Terminado Acciones de Movilidad IDU Circuito Movilidad  -</v>
          </cell>
          <cell r="AU8798">
            <v>0</v>
          </cell>
          <cell r="AV8798" t="str">
            <v>sc</v>
          </cell>
        </row>
        <row r="8799">
          <cell r="AP8799">
            <v>414588</v>
          </cell>
          <cell r="AQ8799">
            <v>18001633</v>
          </cell>
          <cell r="AR8799">
            <v>18</v>
          </cell>
          <cell r="AS8799">
            <v>41411</v>
          </cell>
          <cell r="AT8799" t="str">
            <v>CONV-IDU-011-2011 Terminado Mantenimiento Periódico UAERMV Circuito Movilidad  -</v>
          </cell>
          <cell r="AU8799">
            <v>0</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v>0</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v>0</v>
          </cell>
          <cell r="AV8805" t="str">
            <v>sc</v>
          </cell>
        </row>
        <row r="8806">
          <cell r="AP8806">
            <v>414823</v>
          </cell>
          <cell r="AQ8806">
            <v>18001714</v>
          </cell>
          <cell r="AR8806">
            <v>18</v>
          </cell>
          <cell r="AS8806">
            <v>42313</v>
          </cell>
          <cell r="AT8806" t="str">
            <v>CONV-011-2011 Terminado Acciones de Movilidad IDU Circuito Movilidad  -</v>
          </cell>
          <cell r="AU8806">
            <v>0</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v>0</v>
          </cell>
          <cell r="AV8811" t="str">
            <v>sc</v>
          </cell>
        </row>
        <row r="8812">
          <cell r="AP8812">
            <v>414855</v>
          </cell>
          <cell r="AQ8812">
            <v>18001723</v>
          </cell>
          <cell r="AR8812">
            <v>18</v>
          </cell>
          <cell r="AS8812">
            <v>41411</v>
          </cell>
          <cell r="AT8812" t="str">
            <v>CONV-IDU-011-2011 Terminado Mantenimiento Periódico UAERMV Arterial  -</v>
          </cell>
          <cell r="AU8812">
            <v>0</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v>0</v>
          </cell>
          <cell r="AV8814" t="str">
            <v>sc</v>
          </cell>
        </row>
        <row r="8815">
          <cell r="AP8815">
            <v>414956</v>
          </cell>
          <cell r="AQ8815">
            <v>18001759</v>
          </cell>
          <cell r="AR8815">
            <v>18</v>
          </cell>
          <cell r="AS8815">
            <v>42313</v>
          </cell>
          <cell r="AT8815" t="str">
            <v>CONV-011-2011 Terminado Acciones de Movilidad IDU Circuito Movilidad  -</v>
          </cell>
          <cell r="AU8815">
            <v>0</v>
          </cell>
          <cell r="AV8815" t="str">
            <v>sc</v>
          </cell>
        </row>
        <row r="8816">
          <cell r="AP8816">
            <v>415000</v>
          </cell>
          <cell r="AQ8816">
            <v>18001777</v>
          </cell>
          <cell r="AR8816">
            <v>18</v>
          </cell>
          <cell r="AS8816">
            <v>42313</v>
          </cell>
          <cell r="AT8816" t="str">
            <v>CONV-011-2011 Terminado Acciones de Movilidad IDU Circuito Movilidad  -</v>
          </cell>
          <cell r="AU8816">
            <v>0</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v>0</v>
          </cell>
          <cell r="AV8819" t="str">
            <v>sc</v>
          </cell>
        </row>
        <row r="8820">
          <cell r="AP8820">
            <v>415145</v>
          </cell>
          <cell r="AQ8820">
            <v>18001828</v>
          </cell>
          <cell r="AR8820">
            <v>18</v>
          </cell>
          <cell r="AS8820">
            <v>42313</v>
          </cell>
          <cell r="AT8820" t="str">
            <v>CONV-011-2011 Terminado Acciones de Movilidad IDU Arterial  -</v>
          </cell>
          <cell r="AU8820">
            <v>0</v>
          </cell>
          <cell r="AV8820" t="str">
            <v>sc</v>
          </cell>
        </row>
        <row r="8821">
          <cell r="AP8821">
            <v>415148</v>
          </cell>
          <cell r="AQ8821">
            <v>18001829</v>
          </cell>
          <cell r="AR8821">
            <v>18</v>
          </cell>
          <cell r="AS8821">
            <v>42313</v>
          </cell>
          <cell r="AT8821" t="str">
            <v>CONV-011-2011 Terminado Acciones de Movilidad IDU Arterial  -</v>
          </cell>
          <cell r="AU8821">
            <v>0</v>
          </cell>
          <cell r="AV8821" t="str">
            <v>sc</v>
          </cell>
        </row>
        <row r="8822">
          <cell r="AP8822">
            <v>415150</v>
          </cell>
          <cell r="AQ8822">
            <v>18001829</v>
          </cell>
          <cell r="AR8822">
            <v>18</v>
          </cell>
          <cell r="AS8822">
            <v>41411</v>
          </cell>
          <cell r="AT8822" t="str">
            <v>CONV-IDU-011-2011 Terminado Mantenimiento Periódico UAERMV Arterial  -</v>
          </cell>
          <cell r="AU8822">
            <v>0</v>
          </cell>
          <cell r="AV8822" t="str">
            <v>sc</v>
          </cell>
        </row>
        <row r="8823">
          <cell r="AP8823">
            <v>415203</v>
          </cell>
          <cell r="AQ8823">
            <v>18001855</v>
          </cell>
          <cell r="AR8823">
            <v>18</v>
          </cell>
          <cell r="AS8823">
            <v>42313</v>
          </cell>
          <cell r="AT8823" t="str">
            <v>CONV-011-2011 Terminado Acciones de Movilidad IDU Arterial  -</v>
          </cell>
          <cell r="AU8823">
            <v>0</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v>0</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v>0</v>
          </cell>
          <cell r="AV8826" t="str">
            <v>sc</v>
          </cell>
        </row>
        <row r="8827">
          <cell r="AP8827">
            <v>415264</v>
          </cell>
          <cell r="AQ8827">
            <v>18001876</v>
          </cell>
          <cell r="AR8827">
            <v>18</v>
          </cell>
          <cell r="AS8827">
            <v>42313</v>
          </cell>
          <cell r="AT8827" t="str">
            <v>CONV-011-2011 Terminado Acciones de Movilidad IDU Circuito Movilidad  -</v>
          </cell>
          <cell r="AU8827">
            <v>0</v>
          </cell>
          <cell r="AV8827" t="str">
            <v>sc</v>
          </cell>
        </row>
        <row r="8828">
          <cell r="AP8828">
            <v>415314</v>
          </cell>
          <cell r="AQ8828">
            <v>18001895</v>
          </cell>
          <cell r="AR8828">
            <v>18</v>
          </cell>
          <cell r="AS8828">
            <v>42313</v>
          </cell>
          <cell r="AT8828" t="str">
            <v>CONV-011-2011 Terminado Acciones de Movilidad IDU Circuito Movilidad  -</v>
          </cell>
          <cell r="AU8828">
            <v>0</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v>0</v>
          </cell>
          <cell r="AV8830" t="str">
            <v>sc</v>
          </cell>
        </row>
        <row r="8831">
          <cell r="AP8831">
            <v>415388</v>
          </cell>
          <cell r="AQ8831">
            <v>18001924</v>
          </cell>
          <cell r="AR8831">
            <v>18</v>
          </cell>
          <cell r="AS8831">
            <v>42313</v>
          </cell>
          <cell r="AT8831" t="str">
            <v>CONV-011-2011 Terminado Acciones de Movilidad IDU Circuito Movilidad  -</v>
          </cell>
          <cell r="AU8831">
            <v>0</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v>0</v>
          </cell>
          <cell r="AV8832" t="str">
            <v>sc</v>
          </cell>
        </row>
        <row r="8833">
          <cell r="AP8833">
            <v>415429</v>
          </cell>
          <cell r="AQ8833">
            <v>18001941</v>
          </cell>
          <cell r="AR8833">
            <v>18</v>
          </cell>
          <cell r="AS8833">
            <v>42313</v>
          </cell>
          <cell r="AT8833" t="str">
            <v>CONV-011-2011 Terminado Acciones de Movilidad IDU Arterial  -</v>
          </cell>
          <cell r="AU8833">
            <v>0</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v>0</v>
          </cell>
          <cell r="AV8835" t="str">
            <v>sc</v>
          </cell>
        </row>
        <row r="8836">
          <cell r="AP8836">
            <v>415503</v>
          </cell>
          <cell r="AQ8836">
            <v>18001970</v>
          </cell>
          <cell r="AR8836">
            <v>18</v>
          </cell>
          <cell r="AS8836">
            <v>42313</v>
          </cell>
          <cell r="AT8836" t="str">
            <v>CONV-011-2011 Terminado Acciones de Movilidad IDU Circuito Movilidad  -</v>
          </cell>
          <cell r="AU8836">
            <v>0</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v>0</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v>0</v>
          </cell>
          <cell r="AV8839" t="str">
            <v>sc</v>
          </cell>
        </row>
        <row r="8840">
          <cell r="AP8840">
            <v>415744</v>
          </cell>
          <cell r="AQ8840">
            <v>18002067</v>
          </cell>
          <cell r="AR8840">
            <v>18</v>
          </cell>
          <cell r="AS8840">
            <v>42313</v>
          </cell>
          <cell r="AT8840" t="str">
            <v>CONV-011-2011 Terminado Acciones de Movilidad IDU Circuito Movilidad  -</v>
          </cell>
          <cell r="AU8840">
            <v>0</v>
          </cell>
          <cell r="AV8840" t="str">
            <v>sc</v>
          </cell>
        </row>
        <row r="8841">
          <cell r="AP8841">
            <v>415792</v>
          </cell>
          <cell r="AQ8841">
            <v>18002087</v>
          </cell>
          <cell r="AR8841">
            <v>18</v>
          </cell>
          <cell r="AS8841">
            <v>42768</v>
          </cell>
          <cell r="AT8841" t="str">
            <v>SD Reservado Acciones de Movilidad UAERMV Local Salvando Vidas -</v>
          </cell>
          <cell r="AU8841">
            <v>0</v>
          </cell>
          <cell r="AV8841" t="str">
            <v>sc</v>
          </cell>
        </row>
        <row r="8842">
          <cell r="AP8842">
            <v>415795</v>
          </cell>
          <cell r="AQ8842">
            <v>18002088</v>
          </cell>
          <cell r="AR8842">
            <v>18</v>
          </cell>
          <cell r="AS8842">
            <v>42768</v>
          </cell>
          <cell r="AT8842" t="str">
            <v>SD Reservado Acciones de Movilidad UAERMV Local Salvando Vidas -</v>
          </cell>
          <cell r="AU8842">
            <v>0</v>
          </cell>
          <cell r="AV8842" t="str">
            <v>sc</v>
          </cell>
        </row>
        <row r="8843">
          <cell r="AP8843">
            <v>415831</v>
          </cell>
          <cell r="AQ8843">
            <v>18002104</v>
          </cell>
          <cell r="AR8843">
            <v>18</v>
          </cell>
          <cell r="AS8843">
            <v>42768</v>
          </cell>
          <cell r="AT8843" t="str">
            <v>SD Reservado Acciones de Movilidad UAERMV Local Salvando Vidas -</v>
          </cell>
          <cell r="AU8843">
            <v>0</v>
          </cell>
          <cell r="AV8843" t="str">
            <v>sc</v>
          </cell>
        </row>
        <row r="8844">
          <cell r="AP8844">
            <v>415846</v>
          </cell>
          <cell r="AQ8844">
            <v>18002115</v>
          </cell>
          <cell r="AR8844">
            <v>18</v>
          </cell>
          <cell r="AS8844">
            <v>42313</v>
          </cell>
          <cell r="AT8844" t="str">
            <v>CONV-011-2011 Terminado Acciones de Movilidad IDU Circuito Movilidad  -</v>
          </cell>
          <cell r="AU8844">
            <v>0</v>
          </cell>
          <cell r="AV8844" t="str">
            <v>sc</v>
          </cell>
        </row>
        <row r="8845">
          <cell r="AP8845">
            <v>415948</v>
          </cell>
          <cell r="AQ8845">
            <v>18002162</v>
          </cell>
          <cell r="AR8845">
            <v>18</v>
          </cell>
          <cell r="AS8845">
            <v>42313</v>
          </cell>
          <cell r="AT8845" t="str">
            <v>CONV-011-2011 Terminado Acciones de Movilidad IDU Circuito Movilidad  -</v>
          </cell>
          <cell r="AU8845">
            <v>0</v>
          </cell>
          <cell r="AV8845" t="str">
            <v>sc</v>
          </cell>
        </row>
        <row r="8846">
          <cell r="AP8846">
            <v>416010</v>
          </cell>
          <cell r="AQ8846">
            <v>18002192</v>
          </cell>
          <cell r="AR8846">
            <v>18</v>
          </cell>
          <cell r="AS8846">
            <v>42313</v>
          </cell>
          <cell r="AT8846" t="str">
            <v>CONV-011-2011 Terminado Acciones de Movilidad IDU Circuito Movilidad  -</v>
          </cell>
          <cell r="AU8846">
            <v>0</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v>0</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v>0</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v>0</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v>0</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v>0</v>
          </cell>
          <cell r="AV8863" t="str">
            <v>sc</v>
          </cell>
        </row>
        <row r="8864">
          <cell r="AP8864">
            <v>417370</v>
          </cell>
          <cell r="AQ8864">
            <v>18002726</v>
          </cell>
          <cell r="AR8864">
            <v>18</v>
          </cell>
          <cell r="AS8864">
            <v>42342</v>
          </cell>
          <cell r="AT8864" t="str">
            <v>IDU-134-2007 Terminado Construcción IDU Arterial  -</v>
          </cell>
          <cell r="AU8864">
            <v>0</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v>0</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v>0</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v>0</v>
          </cell>
          <cell r="AV8868" t="str">
            <v>sc</v>
          </cell>
        </row>
        <row r="8869">
          <cell r="AP8869">
            <v>417509</v>
          </cell>
          <cell r="AQ8869">
            <v>50007944</v>
          </cell>
          <cell r="AR8869">
            <v>18</v>
          </cell>
          <cell r="AS8869">
            <v>41149</v>
          </cell>
          <cell r="AT8869" t="str">
            <v>SD Terminado Mantenimiento Periódico UAERMV Arterial  -</v>
          </cell>
          <cell r="AU8869">
            <v>0</v>
          </cell>
          <cell r="AV8869" t="str">
            <v>sc</v>
          </cell>
        </row>
        <row r="8870">
          <cell r="AP8870">
            <v>417521</v>
          </cell>
          <cell r="AQ8870">
            <v>18002784</v>
          </cell>
          <cell r="AR8870">
            <v>18</v>
          </cell>
          <cell r="AS8870">
            <v>42786</v>
          </cell>
          <cell r="AT8870" t="str">
            <v>COP-71-2016 Reservado Conservacion FDL RAFAEL URIBE URIBE Circuito Movilidad SD -</v>
          </cell>
          <cell r="AU8870">
            <v>0</v>
          </cell>
          <cell r="AV8870" t="str">
            <v>VIABLE</v>
          </cell>
        </row>
        <row r="8871">
          <cell r="AP8871">
            <v>417644</v>
          </cell>
          <cell r="AQ8871">
            <v>50007944</v>
          </cell>
          <cell r="AR8871">
            <v>18</v>
          </cell>
          <cell r="AS8871">
            <v>41149</v>
          </cell>
          <cell r="AT8871" t="str">
            <v>SD Terminado Mantenimiento Periódico UAERMV Arterial  -</v>
          </cell>
          <cell r="AU8871">
            <v>0</v>
          </cell>
          <cell r="AV8871" t="str">
            <v>sc</v>
          </cell>
        </row>
        <row r="8872">
          <cell r="AP8872">
            <v>417646</v>
          </cell>
          <cell r="AQ8872">
            <v>50007944</v>
          </cell>
          <cell r="AR8872">
            <v>18</v>
          </cell>
          <cell r="AS8872">
            <v>41149</v>
          </cell>
          <cell r="AT8872" t="str">
            <v>SD Terminado Mantenimiento Periódico UAERMV Arterial  -</v>
          </cell>
          <cell r="AU8872">
            <v>0</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v>0</v>
          </cell>
          <cell r="AV8879" t="str">
            <v>sc</v>
          </cell>
        </row>
        <row r="8880">
          <cell r="AP8880">
            <v>417905</v>
          </cell>
          <cell r="AQ8880">
            <v>18002940</v>
          </cell>
          <cell r="AR8880">
            <v>18</v>
          </cell>
          <cell r="AS8880">
            <v>41149</v>
          </cell>
          <cell r="AT8880" t="str">
            <v>SD Terminado Mantenimiento Periódico UAERMV Arterial  -</v>
          </cell>
          <cell r="AU8880">
            <v>0</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v>0</v>
          </cell>
          <cell r="AV8882" t="str">
            <v>sc</v>
          </cell>
        </row>
        <row r="8883">
          <cell r="AP8883">
            <v>418003</v>
          </cell>
          <cell r="AQ8883">
            <v>18002979</v>
          </cell>
          <cell r="AR8883">
            <v>18</v>
          </cell>
          <cell r="AS8883">
            <v>41149</v>
          </cell>
          <cell r="AT8883" t="str">
            <v>SD Terminado Mantenimiento Periódico UAERMV Arterial  -</v>
          </cell>
          <cell r="AU8883">
            <v>0</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v>0</v>
          </cell>
          <cell r="AV8886" t="str">
            <v>sc</v>
          </cell>
        </row>
        <row r="8887">
          <cell r="AP8887">
            <v>418144</v>
          </cell>
          <cell r="AQ8887">
            <v>18003039</v>
          </cell>
          <cell r="AR8887">
            <v>18</v>
          </cell>
          <cell r="AS8887">
            <v>42768</v>
          </cell>
          <cell r="AT8887" t="str">
            <v>SD Reservado Acciones de Movilidad UAERMV Circuito Movilidad Salvando Vidas -</v>
          </cell>
          <cell r="AU8887">
            <v>0</v>
          </cell>
          <cell r="AV8887" t="str">
            <v>sc</v>
          </cell>
        </row>
        <row r="8888">
          <cell r="AP8888">
            <v>418353</v>
          </cell>
          <cell r="AQ8888">
            <v>18003150</v>
          </cell>
          <cell r="AR8888">
            <v>18</v>
          </cell>
          <cell r="AS8888">
            <v>42768</v>
          </cell>
          <cell r="AT8888" t="str">
            <v>SD Reservado Acciones de Movilidad UAERMV Circuito Movilidad Salvando Vidas -</v>
          </cell>
          <cell r="AU8888">
            <v>0</v>
          </cell>
          <cell r="AV8888" t="str">
            <v>sc</v>
          </cell>
        </row>
        <row r="8889">
          <cell r="AP8889">
            <v>418554</v>
          </cell>
          <cell r="AQ8889">
            <v>18003271</v>
          </cell>
          <cell r="AR8889">
            <v>18</v>
          </cell>
          <cell r="AS8889">
            <v>42786</v>
          </cell>
          <cell r="AT8889" t="str">
            <v>COP-71-2016 Reservado Conservacion FDL RAFAEL URIBE URIBE Circuito Movilidad SD -</v>
          </cell>
          <cell r="AU8889">
            <v>0</v>
          </cell>
          <cell r="AV8889" t="str">
            <v>VIABLE</v>
          </cell>
        </row>
        <row r="8890">
          <cell r="AP8890">
            <v>418662</v>
          </cell>
          <cell r="AQ8890">
            <v>18003347</v>
          </cell>
          <cell r="AR8890">
            <v>18</v>
          </cell>
          <cell r="AS8890">
            <v>42786</v>
          </cell>
          <cell r="AT8890" t="str">
            <v>COP-71-2016 Reservado Conservacion FDL RAFAEL URIBE URIBE Circuito Movilidad SD -</v>
          </cell>
          <cell r="AU8890">
            <v>0</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v>0</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v>0</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v>0</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v>0</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v>0</v>
          </cell>
          <cell r="AV8895" t="str">
            <v>CRA 10 ARTERIAL</v>
          </cell>
        </row>
        <row r="8896">
          <cell r="AP8896">
            <v>418823</v>
          </cell>
          <cell r="AQ8896">
            <v>18003446</v>
          </cell>
          <cell r="AR8896">
            <v>18</v>
          </cell>
          <cell r="AS8896">
            <v>42786</v>
          </cell>
          <cell r="AT8896" t="str">
            <v>COP-71-2016 Reservado Conservacion FDL RAFAEL URIBE URIBE Local SD -</v>
          </cell>
          <cell r="AU8896">
            <v>0</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v>0</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v>0</v>
          </cell>
          <cell r="AV8898" t="str">
            <v>CRA 10 ARTERIAL</v>
          </cell>
        </row>
        <row r="8899">
          <cell r="AP8899">
            <v>419749</v>
          </cell>
          <cell r="AQ8899">
            <v>18004010</v>
          </cell>
          <cell r="AR8899">
            <v>18</v>
          </cell>
          <cell r="AS8899">
            <v>42313</v>
          </cell>
          <cell r="AT8899" t="str">
            <v>CONV-011-2011 Terminado Acciones de Movilidad IDU Local  -</v>
          </cell>
          <cell r="AU8899">
            <v>0</v>
          </cell>
          <cell r="AV8899" t="str">
            <v>VIABLE</v>
          </cell>
        </row>
        <row r="8900">
          <cell r="AP8900">
            <v>419788</v>
          </cell>
          <cell r="AQ8900">
            <v>18004036</v>
          </cell>
          <cell r="AR8900">
            <v>18</v>
          </cell>
          <cell r="AS8900">
            <v>42313</v>
          </cell>
          <cell r="AT8900" t="str">
            <v>CONV-011-2011 Terminado Acciones de Movilidad IDU Local  -</v>
          </cell>
          <cell r="AU8900">
            <v>0</v>
          </cell>
          <cell r="AV8900" t="str">
            <v>RESERVADO FDL</v>
          </cell>
        </row>
        <row r="8901">
          <cell r="AP8901">
            <v>419815</v>
          </cell>
          <cell r="AQ8901">
            <v>18004061</v>
          </cell>
          <cell r="AR8901">
            <v>18</v>
          </cell>
          <cell r="AS8901">
            <v>42313</v>
          </cell>
          <cell r="AT8901" t="str">
            <v>CONV-011-2011 Terminado Acciones de Movilidad IDU Local  -</v>
          </cell>
          <cell r="AU8901">
            <v>0</v>
          </cell>
          <cell r="AV8901" t="str">
            <v>VIABLE</v>
          </cell>
        </row>
        <row r="8902">
          <cell r="AP8902">
            <v>419833</v>
          </cell>
          <cell r="AQ8902">
            <v>18004081</v>
          </cell>
          <cell r="AR8902">
            <v>18</v>
          </cell>
          <cell r="AS8902">
            <v>42313</v>
          </cell>
          <cell r="AT8902" t="str">
            <v>CONV-011-2011 Terminado Acciones de Movilidad IDU Local  -</v>
          </cell>
          <cell r="AU8902">
            <v>0</v>
          </cell>
          <cell r="AV8902" t="str">
            <v>VIABLE</v>
          </cell>
        </row>
        <row r="8903">
          <cell r="AP8903">
            <v>420163</v>
          </cell>
          <cell r="AQ8903">
            <v>50008005</v>
          </cell>
          <cell r="AR8903">
            <v>18</v>
          </cell>
          <cell r="AS8903">
            <v>42313</v>
          </cell>
          <cell r="AT8903" t="str">
            <v>CONV-011-2011 Terminado Estudios y diseños IDU Arterial  -</v>
          </cell>
          <cell r="AU8903">
            <v>0</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v>0</v>
          </cell>
          <cell r="AV8904" t="str">
            <v>sc</v>
          </cell>
        </row>
        <row r="8905">
          <cell r="AP8905">
            <v>420873</v>
          </cell>
          <cell r="AQ8905">
            <v>18004782</v>
          </cell>
          <cell r="AR8905">
            <v>18</v>
          </cell>
          <cell r="AS8905">
            <v>42768</v>
          </cell>
          <cell r="AT8905" t="str">
            <v>SD Reservado Acciones de Movilidad UAERMV Circuito Movilidad Salvando Vidas -</v>
          </cell>
          <cell r="AU8905">
            <v>0</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v>0</v>
          </cell>
          <cell r="AV8906" t="str">
            <v>VIABLE</v>
          </cell>
        </row>
        <row r="8907">
          <cell r="AP8907">
            <v>421024</v>
          </cell>
          <cell r="AQ8907">
            <v>18004877</v>
          </cell>
          <cell r="AR8907">
            <v>18</v>
          </cell>
          <cell r="AS8907">
            <v>42768</v>
          </cell>
          <cell r="AT8907" t="str">
            <v>SD Reservado Acciones de Movilidad UAERMV Circuito Movilidad Salvando Vidas -</v>
          </cell>
          <cell r="AU8907">
            <v>0</v>
          </cell>
          <cell r="AV8907" t="str">
            <v>RESERVADO UMV</v>
          </cell>
        </row>
        <row r="8908">
          <cell r="AP8908">
            <v>421091</v>
          </cell>
          <cell r="AQ8908">
            <v>18004917</v>
          </cell>
          <cell r="AR8908">
            <v>18</v>
          </cell>
          <cell r="AS8908">
            <v>42313</v>
          </cell>
          <cell r="AT8908" t="str">
            <v>IDU-2053-2015 Terminado Mantenimiento Periódico IDU Circuito Movilidad  -</v>
          </cell>
          <cell r="AU8908">
            <v>0</v>
          </cell>
          <cell r="AV8908" t="str">
            <v>sc</v>
          </cell>
        </row>
        <row r="8909">
          <cell r="AP8909">
            <v>421103</v>
          </cell>
          <cell r="AQ8909">
            <v>18004921</v>
          </cell>
          <cell r="AR8909">
            <v>18</v>
          </cell>
          <cell r="AS8909">
            <v>42313</v>
          </cell>
          <cell r="AT8909" t="str">
            <v>IDU-2053-2015 Terminado Mantenimiento Periódico IDU Circuito Movilidad  -</v>
          </cell>
          <cell r="AU8909">
            <v>0</v>
          </cell>
          <cell r="AV8909" t="str">
            <v>sc</v>
          </cell>
        </row>
        <row r="8910">
          <cell r="AP8910">
            <v>421126</v>
          </cell>
          <cell r="AQ8910">
            <v>18004931</v>
          </cell>
          <cell r="AR8910">
            <v>18</v>
          </cell>
          <cell r="AS8910">
            <v>42313</v>
          </cell>
          <cell r="AT8910" t="str">
            <v>IDU-2053-2015 Terminado Mantenimiento Periódico IDU Circuito Movilidad  -</v>
          </cell>
          <cell r="AU8910">
            <v>0</v>
          </cell>
          <cell r="AV8910" t="str">
            <v>sc</v>
          </cell>
        </row>
        <row r="8911">
          <cell r="AP8911">
            <v>421135</v>
          </cell>
          <cell r="AQ8911">
            <v>18004935</v>
          </cell>
          <cell r="AR8911">
            <v>18</v>
          </cell>
          <cell r="AS8911">
            <v>42313</v>
          </cell>
          <cell r="AT8911" t="str">
            <v>IDU-2053-2015 Terminado Mantenimiento Periódico IDU Circuito Movilidad  -</v>
          </cell>
          <cell r="AU8911">
            <v>0</v>
          </cell>
          <cell r="AV8911" t="str">
            <v>sc</v>
          </cell>
        </row>
        <row r="8912">
          <cell r="AP8912">
            <v>421161</v>
          </cell>
          <cell r="AQ8912">
            <v>18004948</v>
          </cell>
          <cell r="AR8912">
            <v>18</v>
          </cell>
          <cell r="AS8912">
            <v>42313</v>
          </cell>
          <cell r="AT8912" t="str">
            <v>IDU-2053-2015 Terminado Mantenimiento Periódico IDU Circuito Movilidad  -</v>
          </cell>
          <cell r="AU8912">
            <v>0</v>
          </cell>
          <cell r="AV8912" t="str">
            <v>sc</v>
          </cell>
        </row>
        <row r="8913">
          <cell r="AP8913">
            <v>421173</v>
          </cell>
          <cell r="AQ8913">
            <v>18004953</v>
          </cell>
          <cell r="AR8913">
            <v>18</v>
          </cell>
          <cell r="AS8913">
            <v>42313</v>
          </cell>
          <cell r="AT8913" t="str">
            <v>IDU-2053-2015 Terminado Mantenimiento Periódico IDU Circuito Movilidad  -</v>
          </cell>
          <cell r="AU8913">
            <v>0</v>
          </cell>
          <cell r="AV8913" t="str">
            <v>sc</v>
          </cell>
        </row>
        <row r="8914">
          <cell r="AP8914">
            <v>421176</v>
          </cell>
          <cell r="AQ8914">
            <v>18004955</v>
          </cell>
          <cell r="AR8914">
            <v>18</v>
          </cell>
          <cell r="AS8914">
            <v>42313</v>
          </cell>
          <cell r="AT8914" t="str">
            <v>IDU-2053-2015 Terminado Mantenimiento Periódico IDU Circuito Movilidad  -</v>
          </cell>
          <cell r="AU8914">
            <v>0</v>
          </cell>
          <cell r="AV8914" t="str">
            <v>sc</v>
          </cell>
        </row>
        <row r="8915">
          <cell r="AP8915">
            <v>421179</v>
          </cell>
          <cell r="AQ8915">
            <v>18004956</v>
          </cell>
          <cell r="AR8915">
            <v>18</v>
          </cell>
          <cell r="AS8915">
            <v>42313</v>
          </cell>
          <cell r="AT8915" t="str">
            <v>IDU-2053-2015 Terminado Mantenimiento Periódico IDU Circuito Movilidad  -</v>
          </cell>
          <cell r="AU8915">
            <v>0</v>
          </cell>
          <cell r="AV8915" t="str">
            <v>sc</v>
          </cell>
        </row>
        <row r="8916">
          <cell r="AP8916">
            <v>421182</v>
          </cell>
          <cell r="AQ8916">
            <v>18004958</v>
          </cell>
          <cell r="AR8916">
            <v>18</v>
          </cell>
          <cell r="AS8916">
            <v>42313</v>
          </cell>
          <cell r="AT8916" t="str">
            <v>IDU-2053-2015 Terminado Mantenimiento Periódico IDU Circuito Movilidad  -</v>
          </cell>
          <cell r="AU8916">
            <v>0</v>
          </cell>
          <cell r="AV8916" t="str">
            <v>sc</v>
          </cell>
        </row>
        <row r="8917">
          <cell r="AP8917">
            <v>421185</v>
          </cell>
          <cell r="AQ8917">
            <v>18004960</v>
          </cell>
          <cell r="AR8917">
            <v>18</v>
          </cell>
          <cell r="AS8917">
            <v>42530</v>
          </cell>
          <cell r="AT8917" t="str">
            <v>COP-160-2015 Reservado Conservacion FDL RAFAEL URIBE URIBE Circuito Movilidad SD -</v>
          </cell>
          <cell r="AU8917">
            <v>0</v>
          </cell>
          <cell r="AV8917" t="str">
            <v>sc</v>
          </cell>
        </row>
        <row r="8918">
          <cell r="AP8918">
            <v>421217</v>
          </cell>
          <cell r="AQ8918">
            <v>18004972</v>
          </cell>
          <cell r="AR8918">
            <v>18</v>
          </cell>
          <cell r="AS8918">
            <v>42313</v>
          </cell>
          <cell r="AT8918" t="str">
            <v>IDU-2053-2015 Terminado Mantenimiento Periódico IDU Circuito Movilidad  -</v>
          </cell>
          <cell r="AU8918">
            <v>0</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v>0</v>
          </cell>
          <cell r="AV8919" t="str">
            <v>VIABLE</v>
          </cell>
        </row>
        <row r="8920">
          <cell r="AP8920">
            <v>421238</v>
          </cell>
          <cell r="AQ8920">
            <v>18004987</v>
          </cell>
          <cell r="AR8920">
            <v>18</v>
          </cell>
          <cell r="AS8920">
            <v>42313</v>
          </cell>
          <cell r="AT8920" t="str">
            <v>IDU-2053-2015 Terminado Mantenimiento Periódico IDU Circuito Movilidad  -</v>
          </cell>
          <cell r="AU8920">
            <v>0</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v>0</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v>0</v>
          </cell>
          <cell r="AV8922" t="str">
            <v>VIABLE</v>
          </cell>
        </row>
        <row r="8923">
          <cell r="AP8923">
            <v>421309</v>
          </cell>
          <cell r="AQ8923">
            <v>18005033</v>
          </cell>
          <cell r="AR8923">
            <v>18</v>
          </cell>
          <cell r="AS8923">
            <v>42768</v>
          </cell>
          <cell r="AT8923" t="str">
            <v>SD Reservado Acciones de Movilidad UAERMV Circuito Movilidad Salvando Vidas -</v>
          </cell>
          <cell r="AU8923">
            <v>0</v>
          </cell>
          <cell r="AV8923" t="str">
            <v>sc</v>
          </cell>
        </row>
        <row r="8924">
          <cell r="AP8924">
            <v>421330</v>
          </cell>
          <cell r="AQ8924">
            <v>18005044</v>
          </cell>
          <cell r="AR8924">
            <v>18</v>
          </cell>
          <cell r="AS8924">
            <v>42313</v>
          </cell>
          <cell r="AT8924" t="str">
            <v>IDU-2053-2015 Terminado Mantenimiento Periódico IDU Circuito Movilidad  -</v>
          </cell>
          <cell r="AU8924">
            <v>0</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v>0</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v>0</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v>0</v>
          </cell>
          <cell r="AV8927" t="str">
            <v>RESERVADO UMV</v>
          </cell>
        </row>
        <row r="8928">
          <cell r="AP8928">
            <v>421458</v>
          </cell>
          <cell r="AQ8928">
            <v>18005151</v>
          </cell>
          <cell r="AR8928">
            <v>18</v>
          </cell>
          <cell r="AS8928">
            <v>42768</v>
          </cell>
          <cell r="AT8928" t="str">
            <v>SD Reservado Acciones de Movilidad UAERMV Intermedia Salvando Vidas -</v>
          </cell>
          <cell r="AU8928">
            <v>0</v>
          </cell>
          <cell r="AV8928" t="str">
            <v>RESERVADO UMV</v>
          </cell>
        </row>
        <row r="8929">
          <cell r="AP8929">
            <v>421461</v>
          </cell>
          <cell r="AQ8929">
            <v>18005152</v>
          </cell>
          <cell r="AR8929">
            <v>18</v>
          </cell>
          <cell r="AS8929">
            <v>42768</v>
          </cell>
          <cell r="AT8929" t="str">
            <v>SD Reservado Acciones de Movilidad UAERMV Intermedia Salvando Vidas -</v>
          </cell>
          <cell r="AU8929">
            <v>0</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v>0</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v>0</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v>0</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v>0</v>
          </cell>
          <cell r="AV8933" t="str">
            <v>RESERVADO IDU</v>
          </cell>
        </row>
        <row r="8934">
          <cell r="AP8934">
            <v>421605</v>
          </cell>
          <cell r="AQ8934">
            <v>18005254</v>
          </cell>
          <cell r="AR8934">
            <v>18</v>
          </cell>
          <cell r="AS8934">
            <v>42731</v>
          </cell>
          <cell r="AT8934" t="str">
            <v>SD Reservado Rehabilitación IDU Circuito Movilidad EJECUCION SITP 2016 -</v>
          </cell>
          <cell r="AU8934">
            <v>0</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v>0</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v>0</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v>0</v>
          </cell>
          <cell r="AV8937" t="str">
            <v>RESERVADO IDU</v>
          </cell>
        </row>
        <row r="8938">
          <cell r="AP8938">
            <v>421707</v>
          </cell>
          <cell r="AQ8938">
            <v>18005297</v>
          </cell>
          <cell r="AR8938">
            <v>18</v>
          </cell>
          <cell r="AS8938">
            <v>42731</v>
          </cell>
          <cell r="AT8938" t="str">
            <v>SD Reservado Mantenimiento Rutinario IDU Local EJECUCION SITP 2016 -</v>
          </cell>
          <cell r="AU8938">
            <v>0</v>
          </cell>
          <cell r="AV8938" t="str">
            <v>RESERVADO IDU</v>
          </cell>
        </row>
        <row r="8939">
          <cell r="AP8939">
            <v>421719</v>
          </cell>
          <cell r="AQ8939">
            <v>18005304</v>
          </cell>
          <cell r="AR8939">
            <v>18</v>
          </cell>
          <cell r="AS8939">
            <v>42731</v>
          </cell>
          <cell r="AT8939" t="str">
            <v>SD Reservado Mantenimiento Rutinario IDU Local EJECUCION SITP 2016 -</v>
          </cell>
          <cell r="AU8939">
            <v>0</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v>0</v>
          </cell>
          <cell r="AV8940" t="str">
            <v>RESERVADO IDU</v>
          </cell>
        </row>
        <row r="8941">
          <cell r="AP8941">
            <v>421731</v>
          </cell>
          <cell r="AQ8941">
            <v>18005308</v>
          </cell>
          <cell r="AR8941">
            <v>18</v>
          </cell>
          <cell r="AS8941">
            <v>42731</v>
          </cell>
          <cell r="AT8941" t="str">
            <v>SD Reservado Mantenimiento Rutinario IDU Local EJECUCION SITP 2016 -</v>
          </cell>
          <cell r="AU8941">
            <v>0</v>
          </cell>
          <cell r="AV8941" t="str">
            <v>RESERVADO IDU</v>
          </cell>
        </row>
        <row r="8942">
          <cell r="AP8942">
            <v>421752</v>
          </cell>
          <cell r="AQ8942">
            <v>18005319</v>
          </cell>
          <cell r="AR8942">
            <v>18</v>
          </cell>
          <cell r="AS8942">
            <v>42731</v>
          </cell>
          <cell r="AT8942" t="str">
            <v>SD Reservado Mantenimiento Rutinario IDU Local EJECUCION SITP 2016 -</v>
          </cell>
          <cell r="AU8942">
            <v>0</v>
          </cell>
          <cell r="AV8942" t="str">
            <v>RESERVADO IDU</v>
          </cell>
        </row>
        <row r="8943">
          <cell r="AP8943">
            <v>421773</v>
          </cell>
          <cell r="AQ8943">
            <v>18005328</v>
          </cell>
          <cell r="AR8943">
            <v>18</v>
          </cell>
          <cell r="AS8943">
            <v>42731</v>
          </cell>
          <cell r="AT8943" t="str">
            <v>SD Reservado Mantenimiento Rutinario IDU Local EJECUCION SITP 2016 -</v>
          </cell>
          <cell r="AU8943">
            <v>0</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v>0</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v>0</v>
          </cell>
          <cell r="AV8945" t="str">
            <v>RESERVADO IDU</v>
          </cell>
        </row>
        <row r="8946">
          <cell r="AP8946">
            <v>421791</v>
          </cell>
          <cell r="AQ8946">
            <v>18005340</v>
          </cell>
          <cell r="AR8946">
            <v>18</v>
          </cell>
          <cell r="AS8946">
            <v>42731</v>
          </cell>
          <cell r="AT8946" t="str">
            <v>SD Reservado Mantenimiento Rutinario IDU Local EJECUCION SITP 2016 -</v>
          </cell>
          <cell r="AU8946">
            <v>0</v>
          </cell>
          <cell r="AV8946" t="str">
            <v>RESERVADO IDU</v>
          </cell>
        </row>
        <row r="8947">
          <cell r="AP8947">
            <v>421806</v>
          </cell>
          <cell r="AQ8947">
            <v>18005346</v>
          </cell>
          <cell r="AR8947">
            <v>18</v>
          </cell>
          <cell r="AS8947">
            <v>42731</v>
          </cell>
          <cell r="AT8947" t="str">
            <v>SD Reservado Mantenimiento Rutinario IDU Intermedia EJECUCION SITP 2016 -</v>
          </cell>
          <cell r="AU8947">
            <v>0</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v>0</v>
          </cell>
          <cell r="AV8948" t="str">
            <v>RESERVADO IDU</v>
          </cell>
        </row>
        <row r="8949">
          <cell r="AP8949">
            <v>421818</v>
          </cell>
          <cell r="AQ8949">
            <v>18005353</v>
          </cell>
          <cell r="AR8949">
            <v>18</v>
          </cell>
          <cell r="AS8949">
            <v>42731</v>
          </cell>
          <cell r="AT8949" t="str">
            <v>SD Reservado Mantenimiento Rutinario IDU Local EJECUCION SITP 2016 -</v>
          </cell>
          <cell r="AU8949">
            <v>0</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v>0</v>
          </cell>
          <cell r="AV8950" t="str">
            <v>RESERVADO IDU</v>
          </cell>
        </row>
        <row r="8951">
          <cell r="AP8951">
            <v>421842</v>
          </cell>
          <cell r="AQ8951">
            <v>18005368</v>
          </cell>
          <cell r="AR8951">
            <v>18</v>
          </cell>
          <cell r="AS8951">
            <v>42731</v>
          </cell>
          <cell r="AT8951" t="str">
            <v>SD Reservado Mantenimiento Rutinario IDU Local EJECUCION SITP 2016 -</v>
          </cell>
          <cell r="AU8951">
            <v>0</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v>0</v>
          </cell>
          <cell r="AV8952" t="str">
            <v>RESERVADO IDU</v>
          </cell>
        </row>
        <row r="8953">
          <cell r="AP8953">
            <v>421860</v>
          </cell>
          <cell r="AQ8953">
            <v>18005377</v>
          </cell>
          <cell r="AR8953">
            <v>18</v>
          </cell>
          <cell r="AS8953">
            <v>42731</v>
          </cell>
          <cell r="AT8953" t="str">
            <v>SD Reservado Mantenimiento Rutinario IDU Local EJECUCION SITP 2016 -</v>
          </cell>
          <cell r="AU8953">
            <v>0</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v>0</v>
          </cell>
          <cell r="AV8954" t="str">
            <v>RESERVADO IDU</v>
          </cell>
        </row>
        <row r="8955">
          <cell r="AP8955">
            <v>421881</v>
          </cell>
          <cell r="AQ8955">
            <v>18005388</v>
          </cell>
          <cell r="AR8955">
            <v>18</v>
          </cell>
          <cell r="AS8955">
            <v>42731</v>
          </cell>
          <cell r="AT8955" t="str">
            <v>SD Reservado Mantenimiento Rutinario IDU Local EJECUCION SITP 2016 -</v>
          </cell>
          <cell r="AU8955">
            <v>0</v>
          </cell>
          <cell r="AV8955" t="str">
            <v>RESERVADO IDU</v>
          </cell>
        </row>
        <row r="8956">
          <cell r="AP8956">
            <v>421898</v>
          </cell>
          <cell r="AQ8956">
            <v>18005396</v>
          </cell>
          <cell r="AR8956">
            <v>18</v>
          </cell>
          <cell r="AS8956">
            <v>42731</v>
          </cell>
          <cell r="AT8956" t="str">
            <v>SD Reservado Rehabilitación IDU Local EJECUCION SITP 2016 -</v>
          </cell>
          <cell r="AU8956">
            <v>0</v>
          </cell>
          <cell r="AV8956" t="str">
            <v>RESERVADO IDU</v>
          </cell>
        </row>
        <row r="8957">
          <cell r="AP8957">
            <v>421901</v>
          </cell>
          <cell r="AQ8957">
            <v>18005397</v>
          </cell>
          <cell r="AR8957">
            <v>18</v>
          </cell>
          <cell r="AS8957">
            <v>42731</v>
          </cell>
          <cell r="AT8957" t="str">
            <v>SD Reservado Mantenimiento Periódico IDU Intermedia EJECUCION SITP 2016 -</v>
          </cell>
          <cell r="AU8957">
            <v>0</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v>0</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v>0</v>
          </cell>
          <cell r="AV8959" t="str">
            <v>RESERVADO IDU</v>
          </cell>
        </row>
        <row r="8960">
          <cell r="AP8960">
            <v>421948</v>
          </cell>
          <cell r="AQ8960">
            <v>18005419</v>
          </cell>
          <cell r="AR8960">
            <v>18</v>
          </cell>
          <cell r="AS8960">
            <v>42313</v>
          </cell>
          <cell r="AT8960" t="str">
            <v>CONV-011-2011 Terminado Rehabilitación IDU Arterial  -</v>
          </cell>
          <cell r="AU8960">
            <v>0</v>
          </cell>
          <cell r="AV8960" t="str">
            <v>sc</v>
          </cell>
        </row>
        <row r="8961">
          <cell r="AP8961">
            <v>421951</v>
          </cell>
          <cell r="AQ8961">
            <v>18005422</v>
          </cell>
          <cell r="AR8961">
            <v>18</v>
          </cell>
          <cell r="AS8961">
            <v>42731</v>
          </cell>
          <cell r="AT8961" t="str">
            <v>SD Reservado Mantenimiento Rutinario IDU Circuito Movilidad EJECUCION SITP 2016 -</v>
          </cell>
          <cell r="AU8961">
            <v>0</v>
          </cell>
          <cell r="AV8961" t="str">
            <v>RESERVADO IDU</v>
          </cell>
        </row>
        <row r="8962">
          <cell r="AP8962">
            <v>421966</v>
          </cell>
          <cell r="AQ8962">
            <v>18005428</v>
          </cell>
          <cell r="AR8962">
            <v>18</v>
          </cell>
          <cell r="AS8962">
            <v>42731</v>
          </cell>
          <cell r="AT8962" t="str">
            <v>SD Reservado Mantenimiento Rutinario IDU Local EJECUCION SITP 2016 -</v>
          </cell>
          <cell r="AU8962">
            <v>0</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v>0</v>
          </cell>
          <cell r="AV8963" t="str">
            <v>RESERVADO IDU</v>
          </cell>
        </row>
        <row r="8964">
          <cell r="AP8964">
            <v>421984</v>
          </cell>
          <cell r="AQ8964">
            <v>18005434</v>
          </cell>
          <cell r="AR8964">
            <v>18</v>
          </cell>
          <cell r="AS8964">
            <v>42731</v>
          </cell>
          <cell r="AT8964" t="str">
            <v>SD Reservado Mantenimiento Rutinario IDU Intermedia EJECUCION SITP 2016 -</v>
          </cell>
          <cell r="AU8964">
            <v>0</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v>0</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v>0</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v>0</v>
          </cell>
          <cell r="AV8967" t="str">
            <v>RESERVADO IDU</v>
          </cell>
        </row>
        <row r="8968">
          <cell r="AP8968">
            <v>422023</v>
          </cell>
          <cell r="AQ8968">
            <v>18005447</v>
          </cell>
          <cell r="AR8968">
            <v>18</v>
          </cell>
          <cell r="AS8968">
            <v>42731</v>
          </cell>
          <cell r="AT8968" t="str">
            <v>SD Reservado Mantenimiento Periódico IDU Local EJECUCION SITP 2016 -</v>
          </cell>
          <cell r="AU8968">
            <v>0</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v>0</v>
          </cell>
          <cell r="AV8969" t="str">
            <v>RESERVADO IDU</v>
          </cell>
        </row>
        <row r="8970">
          <cell r="AP8970">
            <v>422050</v>
          </cell>
          <cell r="AQ8970">
            <v>18005456</v>
          </cell>
          <cell r="AR8970">
            <v>18</v>
          </cell>
          <cell r="AS8970">
            <v>42731</v>
          </cell>
          <cell r="AT8970" t="str">
            <v>SD Reservado Mantenimiento Periódico IDU Local EJECUCION SITP 2016 -</v>
          </cell>
          <cell r="AU8970">
            <v>0</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v>0</v>
          </cell>
          <cell r="AV8971" t="str">
            <v>RESERVADO IDU</v>
          </cell>
        </row>
        <row r="8972">
          <cell r="AP8972">
            <v>422056</v>
          </cell>
          <cell r="AQ8972">
            <v>18005458</v>
          </cell>
          <cell r="AR8972">
            <v>18</v>
          </cell>
          <cell r="AS8972">
            <v>42313</v>
          </cell>
          <cell r="AT8972" t="str">
            <v>CONV-011-2011 Terminado Acciones de Movilidad IDU Local  -</v>
          </cell>
          <cell r="AU8972">
            <v>0</v>
          </cell>
          <cell r="AV8972" t="str">
            <v>sc</v>
          </cell>
        </row>
        <row r="8973">
          <cell r="AP8973">
            <v>422074</v>
          </cell>
          <cell r="AQ8973">
            <v>18005464</v>
          </cell>
          <cell r="AR8973">
            <v>18</v>
          </cell>
          <cell r="AS8973">
            <v>42731</v>
          </cell>
          <cell r="AT8973" t="str">
            <v>SD Reservado Mantenimiento Periódico IDU Circuito Movilidad EJECUCION SITP 2016 -</v>
          </cell>
          <cell r="AU8973">
            <v>0</v>
          </cell>
          <cell r="AV8973" t="str">
            <v>RESERVADO IDU</v>
          </cell>
        </row>
        <row r="8974">
          <cell r="AP8974">
            <v>422080</v>
          </cell>
          <cell r="AQ8974">
            <v>18005466</v>
          </cell>
          <cell r="AR8974">
            <v>18</v>
          </cell>
          <cell r="AS8974">
            <v>42731</v>
          </cell>
          <cell r="AT8974" t="str">
            <v>SD Reservado Mantenimiento Rutinario IDU Local EJECUCION SITP 2016 -</v>
          </cell>
          <cell r="AU8974">
            <v>0</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v>0</v>
          </cell>
          <cell r="AV8975" t="str">
            <v>RESERVADO IDU</v>
          </cell>
        </row>
        <row r="8976">
          <cell r="AP8976">
            <v>422110</v>
          </cell>
          <cell r="AQ8976">
            <v>18005477</v>
          </cell>
          <cell r="AR8976">
            <v>18</v>
          </cell>
          <cell r="AS8976">
            <v>42731</v>
          </cell>
          <cell r="AT8976" t="str">
            <v>SD Reservado Rehabilitación IDU Circuito Movilidad EJECUCION SITP 2016 -</v>
          </cell>
          <cell r="AU8976">
            <v>0</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v>0</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v>0</v>
          </cell>
          <cell r="AV8978" t="str">
            <v>RESERVADO IDU</v>
          </cell>
        </row>
        <row r="8979">
          <cell r="AP8979">
            <v>422170</v>
          </cell>
          <cell r="AQ8979">
            <v>18005497</v>
          </cell>
          <cell r="AR8979">
            <v>18</v>
          </cell>
          <cell r="AS8979">
            <v>42731</v>
          </cell>
          <cell r="AT8979" t="str">
            <v>SD Reservado Mantenimiento Rutinario IDU Intermedia EJECUCION SITP 2016 -</v>
          </cell>
          <cell r="AU8979">
            <v>0</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v>0</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v>0</v>
          </cell>
          <cell r="AV8981" t="str">
            <v>RESERVADO IDU</v>
          </cell>
        </row>
        <row r="8982">
          <cell r="AP8982">
            <v>422254</v>
          </cell>
          <cell r="AQ8982">
            <v>18005525</v>
          </cell>
          <cell r="AR8982">
            <v>18</v>
          </cell>
          <cell r="AS8982">
            <v>42313</v>
          </cell>
          <cell r="AT8982" t="str">
            <v>CONV-011-2011 Terminado Acciones de Movilidad IDU Arterial  -</v>
          </cell>
          <cell r="AU8982">
            <v>0</v>
          </cell>
          <cell r="AV8982" t="str">
            <v>sc</v>
          </cell>
        </row>
        <row r="8983">
          <cell r="AP8983">
            <v>422269</v>
          </cell>
          <cell r="AQ8983">
            <v>18005530</v>
          </cell>
          <cell r="AR8983">
            <v>18</v>
          </cell>
          <cell r="AS8983">
            <v>42731</v>
          </cell>
          <cell r="AT8983" t="str">
            <v>SD Reservado Mantenimiento Periódico IDU Circuito Movilidad EJECUCION SITP 2016 -</v>
          </cell>
          <cell r="AU8983">
            <v>0</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v>0</v>
          </cell>
          <cell r="AV8984" t="str">
            <v>RESERVADO IDU</v>
          </cell>
        </row>
        <row r="8985">
          <cell r="AP8985">
            <v>422338</v>
          </cell>
          <cell r="AQ8985">
            <v>18005560</v>
          </cell>
          <cell r="AR8985">
            <v>18</v>
          </cell>
          <cell r="AS8985">
            <v>42731</v>
          </cell>
          <cell r="AT8985" t="str">
            <v>SD Reservado Mantenimiento Rutinario IDU Local EJECUCION SITP 2016 -</v>
          </cell>
          <cell r="AU8985">
            <v>0</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v>0</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v>0</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v>0</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v>0</v>
          </cell>
          <cell r="AV8989" t="str">
            <v>RESERVADO IDU</v>
          </cell>
        </row>
        <row r="8990">
          <cell r="AP8990">
            <v>422421</v>
          </cell>
          <cell r="AQ8990">
            <v>18005597</v>
          </cell>
          <cell r="AR8990">
            <v>18</v>
          </cell>
          <cell r="AS8990">
            <v>42313</v>
          </cell>
          <cell r="AT8990" t="str">
            <v>CONV-011-2011 Terminado Acciones de Movilidad IDU Arterial  -</v>
          </cell>
          <cell r="AU8990">
            <v>0</v>
          </cell>
          <cell r="AV8990" t="str">
            <v>sc</v>
          </cell>
        </row>
        <row r="8991">
          <cell r="AP8991">
            <v>422424</v>
          </cell>
          <cell r="AQ8991">
            <v>18005598</v>
          </cell>
          <cell r="AR8991">
            <v>18</v>
          </cell>
          <cell r="AS8991">
            <v>42731</v>
          </cell>
          <cell r="AT8991" t="str">
            <v>SD Reservado Mantenimiento Periódico IDU Circuito Movilidad EJECUCION SITP 2016 -</v>
          </cell>
          <cell r="AU8991">
            <v>0</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v>0</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v>0</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v>0</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v>0</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v>0</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v>0</v>
          </cell>
          <cell r="AV8997" t="str">
            <v>RESERVADO IDU</v>
          </cell>
        </row>
        <row r="8998">
          <cell r="AP8998">
            <v>422634</v>
          </cell>
          <cell r="AQ8998">
            <v>18005681</v>
          </cell>
          <cell r="AR8998">
            <v>18</v>
          </cell>
          <cell r="AS8998">
            <v>42731</v>
          </cell>
          <cell r="AT8998" t="str">
            <v>SD Reservado Mantenimiento Periódico IDU Local EJECUCION SITP 2016 -</v>
          </cell>
          <cell r="AU8998">
            <v>0</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v>0</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v>0</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v>0</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v>0</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v>0</v>
          </cell>
          <cell r="AV9003" t="str">
            <v>RESERVADO IDU</v>
          </cell>
        </row>
        <row r="9004">
          <cell r="AP9004">
            <v>423405</v>
          </cell>
          <cell r="AQ9004">
            <v>18006014</v>
          </cell>
          <cell r="AR9004">
            <v>18</v>
          </cell>
          <cell r="AS9004">
            <v>42313</v>
          </cell>
          <cell r="AT9004" t="str">
            <v>CONV-011-2011 Terminado Mantenimiento Periódico IDU Local  -</v>
          </cell>
          <cell r="AU9004">
            <v>0</v>
          </cell>
          <cell r="AV9004" t="str">
            <v>sc</v>
          </cell>
        </row>
        <row r="9005">
          <cell r="AP9005">
            <v>423443</v>
          </cell>
          <cell r="AQ9005">
            <v>18006030</v>
          </cell>
          <cell r="AR9005">
            <v>18</v>
          </cell>
          <cell r="AS9005">
            <v>42313</v>
          </cell>
          <cell r="AT9005" t="str">
            <v>CONV-011-2011 Terminado Mantenimiento Periódico IDU Local  -</v>
          </cell>
          <cell r="AU9005">
            <v>0</v>
          </cell>
          <cell r="AV9005" t="str">
            <v>sc</v>
          </cell>
        </row>
        <row r="9006">
          <cell r="AP9006">
            <v>423458</v>
          </cell>
          <cell r="AQ9006">
            <v>18006038</v>
          </cell>
          <cell r="AR9006">
            <v>18</v>
          </cell>
          <cell r="AS9006">
            <v>42313</v>
          </cell>
          <cell r="AT9006" t="str">
            <v>CONV-011-2011 Terminado Acciones de Movilidad IDU Circuito Movilidad  -</v>
          </cell>
          <cell r="AU9006">
            <v>0</v>
          </cell>
          <cell r="AV9006" t="str">
            <v>sc</v>
          </cell>
        </row>
        <row r="9007">
          <cell r="AP9007">
            <v>423514</v>
          </cell>
          <cell r="AQ9007">
            <v>18006059</v>
          </cell>
          <cell r="AR9007">
            <v>18</v>
          </cell>
          <cell r="AS9007">
            <v>42313</v>
          </cell>
          <cell r="AT9007" t="str">
            <v>CONV-011-2011 Terminado Mantenimiento Periódico IDU Local  -</v>
          </cell>
          <cell r="AU9007">
            <v>0</v>
          </cell>
          <cell r="AV9007" t="str">
            <v>sc</v>
          </cell>
        </row>
        <row r="9008">
          <cell r="AP9008">
            <v>423562</v>
          </cell>
          <cell r="AQ9008">
            <v>18006081</v>
          </cell>
          <cell r="AR9008">
            <v>18</v>
          </cell>
          <cell r="AS9008">
            <v>42313</v>
          </cell>
          <cell r="AT9008" t="str">
            <v>CONV-011-2011 Terminado Acciones de Movilidad IDU Circuito Movilidad  -</v>
          </cell>
          <cell r="AU9008">
            <v>0</v>
          </cell>
          <cell r="AV9008" t="str">
            <v>sc</v>
          </cell>
        </row>
        <row r="9009">
          <cell r="AP9009">
            <v>423606</v>
          </cell>
          <cell r="AQ9009">
            <v>18006097</v>
          </cell>
          <cell r="AR9009">
            <v>18</v>
          </cell>
          <cell r="AS9009">
            <v>42313</v>
          </cell>
          <cell r="AT9009" t="str">
            <v>CONV-011-2011 Terminado Acciones de Movilidad IDU Circuito Movilidad  -</v>
          </cell>
          <cell r="AU9009">
            <v>0</v>
          </cell>
          <cell r="AV9009" t="str">
            <v>sc</v>
          </cell>
        </row>
        <row r="9010">
          <cell r="AP9010">
            <v>423804</v>
          </cell>
          <cell r="AQ9010">
            <v>18006173</v>
          </cell>
          <cell r="AR9010">
            <v>18</v>
          </cell>
          <cell r="AS9010">
            <v>42313</v>
          </cell>
          <cell r="AT9010" t="str">
            <v>CONV-011-2011 Terminado Mantenimiento Periódico IDU Local  -</v>
          </cell>
          <cell r="AU9010">
            <v>0</v>
          </cell>
          <cell r="AV9010" t="str">
            <v>sc</v>
          </cell>
        </row>
        <row r="9011">
          <cell r="AP9011">
            <v>424114</v>
          </cell>
          <cell r="AQ9011">
            <v>18006294</v>
          </cell>
          <cell r="AR9011">
            <v>18</v>
          </cell>
          <cell r="AS9011">
            <v>42313</v>
          </cell>
          <cell r="AT9011" t="str">
            <v>CONV-011-2011 Terminado Acciones de Movilidad IDU Circuito Movilidad  -</v>
          </cell>
          <cell r="AU9011">
            <v>0</v>
          </cell>
          <cell r="AV9011" t="str">
            <v>sc</v>
          </cell>
        </row>
        <row r="9012">
          <cell r="AP9012">
            <v>424651</v>
          </cell>
          <cell r="AQ9012">
            <v>18006837</v>
          </cell>
          <cell r="AR9012">
            <v>18</v>
          </cell>
          <cell r="AS9012">
            <v>42313</v>
          </cell>
          <cell r="AT9012" t="str">
            <v>CONV-011-2011 Terminado Acciones de Movilidad IDU Arterial  -</v>
          </cell>
          <cell r="AU9012">
            <v>0</v>
          </cell>
          <cell r="AV9012" t="str">
            <v>CRA 10 ARTERIAL</v>
          </cell>
        </row>
        <row r="9013">
          <cell r="AP9013">
            <v>424657</v>
          </cell>
          <cell r="AQ9013">
            <v>18006839</v>
          </cell>
          <cell r="AR9013">
            <v>18</v>
          </cell>
          <cell r="AS9013">
            <v>42313</v>
          </cell>
          <cell r="AT9013" t="str">
            <v>CONV-011-2011 Terminado Acciones de Movilidad IDU Arterial  -</v>
          </cell>
          <cell r="AU9013">
            <v>0</v>
          </cell>
          <cell r="AV9013" t="str">
            <v>CRA 10 ARTERIAL</v>
          </cell>
        </row>
        <row r="9014">
          <cell r="AP9014">
            <v>424660</v>
          </cell>
          <cell r="AQ9014">
            <v>18006840</v>
          </cell>
          <cell r="AR9014">
            <v>18</v>
          </cell>
          <cell r="AS9014">
            <v>42313</v>
          </cell>
          <cell r="AT9014" t="str">
            <v>CONV-011-2011 Terminado Acciones de Movilidad IDU Arterial  -</v>
          </cell>
          <cell r="AU9014">
            <v>0</v>
          </cell>
          <cell r="AV9014" t="str">
            <v>CRA 10 ARTERIAL</v>
          </cell>
        </row>
        <row r="9015">
          <cell r="AP9015">
            <v>424663</v>
          </cell>
          <cell r="AQ9015">
            <v>18006841</v>
          </cell>
          <cell r="AR9015">
            <v>18</v>
          </cell>
          <cell r="AS9015">
            <v>42313</v>
          </cell>
          <cell r="AT9015" t="str">
            <v>CONV-011-2011 Terminado Acciones de Movilidad IDU Arterial  -</v>
          </cell>
          <cell r="AU9015">
            <v>0</v>
          </cell>
          <cell r="AV9015" t="str">
            <v>CRA 10 ARTERIAL</v>
          </cell>
        </row>
        <row r="9016">
          <cell r="AP9016">
            <v>424681</v>
          </cell>
          <cell r="AQ9016">
            <v>18006847</v>
          </cell>
          <cell r="AR9016">
            <v>18</v>
          </cell>
          <cell r="AS9016">
            <v>42313</v>
          </cell>
          <cell r="AT9016" t="str">
            <v>CONV-011-2011 Terminado Rehabilitación IDU Arterial  -</v>
          </cell>
          <cell r="AU9016">
            <v>0</v>
          </cell>
          <cell r="AV9016" t="str">
            <v>sc</v>
          </cell>
        </row>
        <row r="9017">
          <cell r="AP9017">
            <v>424684</v>
          </cell>
          <cell r="AQ9017">
            <v>18006848</v>
          </cell>
          <cell r="AR9017">
            <v>18</v>
          </cell>
          <cell r="AS9017">
            <v>42313</v>
          </cell>
          <cell r="AT9017" t="str">
            <v>CONV-011-2011 Terminado Acciones de Movilidad IDU Arterial  -</v>
          </cell>
          <cell r="AU9017">
            <v>0</v>
          </cell>
          <cell r="AV9017" t="str">
            <v>sc</v>
          </cell>
        </row>
        <row r="9018">
          <cell r="AP9018">
            <v>472774</v>
          </cell>
          <cell r="AQ9018">
            <v>18006872</v>
          </cell>
          <cell r="AR9018">
            <v>18</v>
          </cell>
          <cell r="AS9018">
            <v>42786</v>
          </cell>
          <cell r="AT9018" t="str">
            <v>COP-71-2016 Reservado Conservacion FDL RAFAEL URIBE URIBE Circuito Movilidad SD -</v>
          </cell>
          <cell r="AU9018">
            <v>0</v>
          </cell>
          <cell r="AV9018" t="str">
            <v>VIABLE</v>
          </cell>
        </row>
        <row r="9019">
          <cell r="AP9019">
            <v>472787</v>
          </cell>
          <cell r="AQ9019">
            <v>18006890</v>
          </cell>
          <cell r="AR9019">
            <v>18</v>
          </cell>
          <cell r="AS9019">
            <v>42313</v>
          </cell>
          <cell r="AT9019" t="str">
            <v>CONV-011-2011 Terminado Acciones de Movilidad IDU Circuito Movilidad  -</v>
          </cell>
          <cell r="AU9019">
            <v>0</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v>0</v>
          </cell>
          <cell r="AV9020" t="str">
            <v>sc</v>
          </cell>
        </row>
        <row r="9021">
          <cell r="AP9021">
            <v>472789</v>
          </cell>
          <cell r="AQ9021">
            <v>18006891</v>
          </cell>
          <cell r="AR9021">
            <v>18</v>
          </cell>
          <cell r="AS9021">
            <v>42313</v>
          </cell>
          <cell r="AT9021" t="str">
            <v>CONV-011-2011 Terminado Acciones de Movilidad IDU Circuito Movilidad  -</v>
          </cell>
          <cell r="AU9021">
            <v>0</v>
          </cell>
          <cell r="AV9021" t="str">
            <v>sc</v>
          </cell>
        </row>
        <row r="9022">
          <cell r="AP9022">
            <v>472796</v>
          </cell>
          <cell r="AQ9022">
            <v>18006896</v>
          </cell>
          <cell r="AR9022">
            <v>18</v>
          </cell>
          <cell r="AS9022">
            <v>42313</v>
          </cell>
          <cell r="AT9022" t="str">
            <v>CONV-011-2011 Terminado Acciones de Movilidad IDU Circuito Movilidad  -</v>
          </cell>
          <cell r="AU9022">
            <v>0</v>
          </cell>
          <cell r="AV9022" t="str">
            <v>sc</v>
          </cell>
        </row>
        <row r="9023">
          <cell r="AP9023">
            <v>472797</v>
          </cell>
          <cell r="AQ9023">
            <v>18006898</v>
          </cell>
          <cell r="AR9023">
            <v>18</v>
          </cell>
          <cell r="AS9023">
            <v>42313</v>
          </cell>
          <cell r="AT9023" t="str">
            <v>CONV-011-2011 Terminado Acciones de Movilidad IDU Circuito Movilidad  -</v>
          </cell>
          <cell r="AU9023">
            <v>0</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v>0</v>
          </cell>
          <cell r="AV9024" t="str">
            <v>sc</v>
          </cell>
        </row>
        <row r="9025">
          <cell r="AP9025">
            <v>472799</v>
          </cell>
          <cell r="AQ9025">
            <v>18006899</v>
          </cell>
          <cell r="AR9025">
            <v>18</v>
          </cell>
          <cell r="AS9025">
            <v>42762</v>
          </cell>
          <cell r="AT9025" t="str">
            <v>SD Terminado Acciones de Movilidad UAERMV Circuito Movilidad Salvando Vidas -</v>
          </cell>
          <cell r="AU9025">
            <v>0</v>
          </cell>
          <cell r="AV9025" t="str">
            <v>sc</v>
          </cell>
        </row>
        <row r="9026">
          <cell r="AP9026">
            <v>472800</v>
          </cell>
          <cell r="AQ9026">
            <v>18006900</v>
          </cell>
          <cell r="AR9026">
            <v>18</v>
          </cell>
          <cell r="AS9026">
            <v>41579</v>
          </cell>
          <cell r="AT9026" t="str">
            <v>SD Terminado Mantenimiento Periódico UAERMV Circuito Movilidad  -</v>
          </cell>
          <cell r="AU9026">
            <v>0</v>
          </cell>
          <cell r="AV9026" t="str">
            <v>sc</v>
          </cell>
        </row>
        <row r="9027">
          <cell r="AP9027">
            <v>472805</v>
          </cell>
          <cell r="AQ9027">
            <v>18006905</v>
          </cell>
          <cell r="AR9027">
            <v>18</v>
          </cell>
          <cell r="AS9027">
            <v>42313</v>
          </cell>
          <cell r="AT9027" t="str">
            <v>CONV-011-2011 Terminado Mantenimiento Periódico IDU Circuito Movilidad  -</v>
          </cell>
          <cell r="AU9027">
            <v>0</v>
          </cell>
          <cell r="AV9027" t="str">
            <v>sc</v>
          </cell>
        </row>
        <row r="9028">
          <cell r="AP9028">
            <v>472818</v>
          </cell>
          <cell r="AQ9028">
            <v>18006918</v>
          </cell>
          <cell r="AR9028">
            <v>18</v>
          </cell>
          <cell r="AS9028">
            <v>42313</v>
          </cell>
          <cell r="AT9028" t="str">
            <v>IDU-1804-2013 Terminado Mantenimiento Periódico IDU Arterial  -</v>
          </cell>
          <cell r="AU9028">
            <v>0</v>
          </cell>
          <cell r="AV9028" t="str">
            <v>sc</v>
          </cell>
        </row>
        <row r="9029">
          <cell r="AP9029">
            <v>472819</v>
          </cell>
          <cell r="AQ9029">
            <v>18006918</v>
          </cell>
          <cell r="AR9029">
            <v>18</v>
          </cell>
          <cell r="AS9029">
            <v>42313</v>
          </cell>
          <cell r="AT9029" t="str">
            <v>IDU-1804-2013 Terminado Mantenimiento Periódico IDU Arterial  -</v>
          </cell>
          <cell r="AU9029">
            <v>0</v>
          </cell>
          <cell r="AV9029" t="str">
            <v>sc</v>
          </cell>
        </row>
        <row r="9030">
          <cell r="AP9030">
            <v>472820</v>
          </cell>
          <cell r="AQ9030">
            <v>18006919</v>
          </cell>
          <cell r="AR9030">
            <v>18</v>
          </cell>
          <cell r="AS9030">
            <v>42313</v>
          </cell>
          <cell r="AT9030" t="str">
            <v>IDU-1804-2013 Terminado Mantenimiento Periódico IDU Arterial  -</v>
          </cell>
          <cell r="AU9030">
            <v>0</v>
          </cell>
          <cell r="AV9030" t="str">
            <v>sc</v>
          </cell>
        </row>
        <row r="9031">
          <cell r="AP9031">
            <v>472821</v>
          </cell>
          <cell r="AQ9031">
            <v>18006919</v>
          </cell>
          <cell r="AR9031">
            <v>18</v>
          </cell>
          <cell r="AS9031">
            <v>42313</v>
          </cell>
          <cell r="AT9031" t="str">
            <v>IDU-1804-2013 Terminado Mantenimiento Periódico IDU Arterial  -</v>
          </cell>
          <cell r="AU9031">
            <v>0</v>
          </cell>
          <cell r="AV9031" t="str">
            <v>sc</v>
          </cell>
        </row>
        <row r="9032">
          <cell r="AP9032">
            <v>472828</v>
          </cell>
          <cell r="AQ9032">
            <v>18006923</v>
          </cell>
          <cell r="AR9032">
            <v>18</v>
          </cell>
          <cell r="AS9032">
            <v>42313</v>
          </cell>
          <cell r="AT9032" t="str">
            <v>IDU-1804-2013 Terminado Mantenimiento Periódico IDU Arterial  -</v>
          </cell>
          <cell r="AU9032">
            <v>0</v>
          </cell>
          <cell r="AV9032" t="str">
            <v>sc</v>
          </cell>
        </row>
        <row r="9033">
          <cell r="AP9033">
            <v>472862</v>
          </cell>
          <cell r="AQ9033">
            <v>18006955</v>
          </cell>
          <cell r="AR9033">
            <v>18</v>
          </cell>
          <cell r="AS9033">
            <v>42313</v>
          </cell>
          <cell r="AT9033" t="str">
            <v>IDU-70-2008 Terminado Acciones de Movilidad IDU Arterial  -</v>
          </cell>
          <cell r="AU9033">
            <v>0</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v>0</v>
          </cell>
          <cell r="AV9034" t="str">
            <v>sc</v>
          </cell>
        </row>
        <row r="9035">
          <cell r="AP9035">
            <v>473659</v>
          </cell>
          <cell r="AQ9035">
            <v>18006897</v>
          </cell>
          <cell r="AR9035">
            <v>18</v>
          </cell>
          <cell r="AS9035">
            <v>42313</v>
          </cell>
          <cell r="AT9035" t="str">
            <v>CONV-011-2011 Terminado Acciones de Movilidad IDU Circuito Movilidad  -</v>
          </cell>
          <cell r="AU9035">
            <v>0</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v>0</v>
          </cell>
          <cell r="AV9038" t="str">
            <v>sc</v>
          </cell>
        </row>
        <row r="9039">
          <cell r="AP9039">
            <v>486554</v>
          </cell>
          <cell r="AQ9039">
            <v>18005564</v>
          </cell>
          <cell r="AR9039">
            <v>18</v>
          </cell>
          <cell r="AS9039">
            <v>42731</v>
          </cell>
          <cell r="AT9039" t="str">
            <v>SD Reservado Mantenimiento Rutinario IDU Circuito Movilidad EJECUCION SITP 2016 -</v>
          </cell>
          <cell r="AU9039">
            <v>0</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v>0</v>
          </cell>
          <cell r="AV9127" t="str">
            <v>sc</v>
          </cell>
        </row>
        <row r="9128">
          <cell r="AP9128">
            <v>440039</v>
          </cell>
          <cell r="AQ9128">
            <v>19000008</v>
          </cell>
          <cell r="AR9128">
            <v>19</v>
          </cell>
          <cell r="AS9128">
            <v>42313</v>
          </cell>
          <cell r="AT9128" t="str">
            <v>IDU-1718-2014 Terminado Mantenimiento Rutinario IDU Arterial  -</v>
          </cell>
          <cell r="AU9128">
            <v>0</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v>0</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v>0</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v>0</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v>0</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v>0</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v>0</v>
          </cell>
          <cell r="AV9137" t="str">
            <v>sc</v>
          </cell>
        </row>
        <row r="9138">
          <cell r="AP9138">
            <v>441347</v>
          </cell>
          <cell r="AQ9138">
            <v>19000544</v>
          </cell>
          <cell r="AR9138">
            <v>19</v>
          </cell>
          <cell r="AS9138">
            <v>40673</v>
          </cell>
          <cell r="AT9138" t="str">
            <v>SD Terminado Mantenimiento Periódico UAERMV Circuito Movilidad  -</v>
          </cell>
          <cell r="AU9138">
            <v>0</v>
          </cell>
          <cell r="AV9138" t="str">
            <v>sc</v>
          </cell>
        </row>
        <row r="9139">
          <cell r="AP9139">
            <v>441809</v>
          </cell>
          <cell r="AQ9139">
            <v>19000728</v>
          </cell>
          <cell r="AR9139">
            <v>19</v>
          </cell>
          <cell r="AS9139">
            <v>42313</v>
          </cell>
          <cell r="AT9139" t="str">
            <v>CONV-009-2011 Terminado Mantenimiento Periódico IDU Circuito Movilidad  -</v>
          </cell>
          <cell r="AU9139">
            <v>0</v>
          </cell>
          <cell r="AV9139" t="str">
            <v>sc</v>
          </cell>
        </row>
        <row r="9140">
          <cell r="AP9140">
            <v>442133</v>
          </cell>
          <cell r="AQ9140">
            <v>19000887</v>
          </cell>
          <cell r="AR9140">
            <v>19</v>
          </cell>
          <cell r="AS9140">
            <v>41563</v>
          </cell>
          <cell r="AT9140" t="str">
            <v>SD Terminado Mantenimiento Periódico UAERMV Circuito Movilidad  -</v>
          </cell>
          <cell r="AU9140">
            <v>0</v>
          </cell>
          <cell r="AV9140" t="str">
            <v>sc</v>
          </cell>
        </row>
        <row r="9141">
          <cell r="AP9141">
            <v>442135</v>
          </cell>
          <cell r="AQ9141">
            <v>19000887</v>
          </cell>
          <cell r="AR9141">
            <v>19</v>
          </cell>
          <cell r="AS9141">
            <v>41563</v>
          </cell>
          <cell r="AT9141" t="str">
            <v>SD Terminado Mantenimiento Periódico UAERMV Circuito Movilidad  -</v>
          </cell>
          <cell r="AU9141">
            <v>0</v>
          </cell>
          <cell r="AV9141" t="str">
            <v>sc</v>
          </cell>
        </row>
        <row r="9142">
          <cell r="AP9142">
            <v>442259</v>
          </cell>
          <cell r="AQ9142">
            <v>19000948</v>
          </cell>
          <cell r="AR9142">
            <v>19</v>
          </cell>
          <cell r="AS9142">
            <v>42313</v>
          </cell>
          <cell r="AT9142" t="str">
            <v>CONV-009-2011 Terminado Mantenimiento Periódico IDU Circuito Movilidad  -</v>
          </cell>
          <cell r="AU9142">
            <v>0</v>
          </cell>
          <cell r="AV9142" t="str">
            <v>sc</v>
          </cell>
        </row>
        <row r="9143">
          <cell r="AP9143">
            <v>442363</v>
          </cell>
          <cell r="AQ9143">
            <v>19001001</v>
          </cell>
          <cell r="AR9143">
            <v>19</v>
          </cell>
          <cell r="AS9143">
            <v>40707</v>
          </cell>
          <cell r="AT9143" t="str">
            <v>SD Terminado Mantenimiento Periódico UAERMV Circuito Movilidad  -</v>
          </cell>
          <cell r="AU9143">
            <v>0</v>
          </cell>
          <cell r="AV9143" t="str">
            <v>viable</v>
          </cell>
        </row>
        <row r="9144">
          <cell r="AP9144">
            <v>442525</v>
          </cell>
          <cell r="AQ9144">
            <v>19001065</v>
          </cell>
          <cell r="AR9144">
            <v>19</v>
          </cell>
          <cell r="AS9144">
            <v>42313</v>
          </cell>
          <cell r="AT9144" t="str">
            <v>CONV-009-2011 Terminado Mantenimiento Periódico IDU Circuito Movilidad  -</v>
          </cell>
          <cell r="AU9144">
            <v>0</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v>0</v>
          </cell>
          <cell r="AV9147" t="str">
            <v>sc</v>
          </cell>
        </row>
        <row r="9148">
          <cell r="AP9148">
            <v>442562</v>
          </cell>
          <cell r="AQ9148">
            <v>19001080</v>
          </cell>
          <cell r="AR9148">
            <v>19</v>
          </cell>
          <cell r="AS9148">
            <v>41563</v>
          </cell>
          <cell r="AT9148" t="str">
            <v>SD Terminado Mantenimiento Periódico UAERMV Circuito Movilidad  -</v>
          </cell>
          <cell r="AU9148">
            <v>0</v>
          </cell>
          <cell r="AV9148" t="str">
            <v>sc</v>
          </cell>
        </row>
        <row r="9149">
          <cell r="AP9149">
            <v>442616</v>
          </cell>
          <cell r="AQ9149">
            <v>19001106</v>
          </cell>
          <cell r="AR9149">
            <v>19</v>
          </cell>
          <cell r="AS9149">
            <v>42313</v>
          </cell>
          <cell r="AT9149" t="str">
            <v>CONV-009-2011 Terminado Mantenimiento Periódico IDU Circuito Movilidad  -</v>
          </cell>
          <cell r="AU9149">
            <v>0</v>
          </cell>
          <cell r="AV9149" t="str">
            <v>sc</v>
          </cell>
        </row>
        <row r="9150">
          <cell r="AP9150">
            <v>442882</v>
          </cell>
          <cell r="AQ9150">
            <v>19001227</v>
          </cell>
          <cell r="AR9150">
            <v>19</v>
          </cell>
          <cell r="AS9150">
            <v>42313</v>
          </cell>
          <cell r="AT9150" t="str">
            <v>CONV-009-2011 Terminado Mantenimiento Periódico IDU Circuito Movilidad  -</v>
          </cell>
          <cell r="AU9150">
            <v>0</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v>0</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v>0</v>
          </cell>
          <cell r="AV9153" t="str">
            <v>sc</v>
          </cell>
        </row>
        <row r="9154">
          <cell r="AP9154">
            <v>443104</v>
          </cell>
          <cell r="AQ9154">
            <v>19001316</v>
          </cell>
          <cell r="AR9154">
            <v>19</v>
          </cell>
          <cell r="AS9154">
            <v>42313</v>
          </cell>
          <cell r="AT9154" t="str">
            <v>CONV-009-2011 Terminado Mantenimiento Periódico IDU Circuito Movilidad  -</v>
          </cell>
          <cell r="AU9154">
            <v>0</v>
          </cell>
          <cell r="AV9154" t="str">
            <v>sc</v>
          </cell>
        </row>
        <row r="9155">
          <cell r="AP9155">
            <v>443161</v>
          </cell>
          <cell r="AQ9155">
            <v>19001336</v>
          </cell>
          <cell r="AR9155">
            <v>19</v>
          </cell>
          <cell r="AS9155">
            <v>42313</v>
          </cell>
          <cell r="AT9155" t="str">
            <v>CONV-009-2011 Terminado Mantenimiento Periódico IDU Circuito Movilidad  -</v>
          </cell>
          <cell r="AU9155">
            <v>0</v>
          </cell>
          <cell r="AV9155" t="str">
            <v>sc</v>
          </cell>
        </row>
        <row r="9156">
          <cell r="AP9156">
            <v>443436</v>
          </cell>
          <cell r="AQ9156">
            <v>19001439</v>
          </cell>
          <cell r="AR9156">
            <v>19</v>
          </cell>
          <cell r="AS9156">
            <v>40707</v>
          </cell>
          <cell r="AT9156" t="str">
            <v>SD Terminado Mantenimiento Periódico UAERMV Circuito Movilidad  -</v>
          </cell>
          <cell r="AU9156">
            <v>0</v>
          </cell>
          <cell r="AV9156" t="str">
            <v>sc</v>
          </cell>
        </row>
        <row r="9157">
          <cell r="AP9157">
            <v>443745</v>
          </cell>
          <cell r="AQ9157">
            <v>50008206</v>
          </cell>
          <cell r="AR9157">
            <v>19</v>
          </cell>
          <cell r="AS9157">
            <v>41676</v>
          </cell>
          <cell r="AT9157" t="str">
            <v>SD Terminado Mantenimiento Periódico UAERMV Circuito Movilidad  -</v>
          </cell>
          <cell r="AU9157">
            <v>0</v>
          </cell>
          <cell r="AV9157" t="str">
            <v>sc</v>
          </cell>
        </row>
        <row r="9158">
          <cell r="AP9158">
            <v>443933</v>
          </cell>
          <cell r="AQ9158">
            <v>50008205</v>
          </cell>
          <cell r="AR9158">
            <v>19</v>
          </cell>
          <cell r="AS9158">
            <v>40598</v>
          </cell>
          <cell r="AT9158" t="str">
            <v>UMV-188-2009 Terminado Mantenimiento Periódico UAERMV Circuito Movilidad  -</v>
          </cell>
          <cell r="AU9158">
            <v>0</v>
          </cell>
          <cell r="AV9158" t="str">
            <v>sc</v>
          </cell>
        </row>
        <row r="9159">
          <cell r="AP9159">
            <v>444073</v>
          </cell>
          <cell r="AQ9159">
            <v>19001710</v>
          </cell>
          <cell r="AR9159">
            <v>19</v>
          </cell>
          <cell r="AS9159">
            <v>40673</v>
          </cell>
          <cell r="AT9159" t="str">
            <v>SD Terminado Mantenimiento Periódico UAERMV Local  -</v>
          </cell>
          <cell r="AU9159">
            <v>0</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v>0</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v>0</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v>0</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v>0</v>
          </cell>
          <cell r="AV9167" t="str">
            <v>sc</v>
          </cell>
        </row>
        <row r="9168">
          <cell r="AP9168">
            <v>445857</v>
          </cell>
          <cell r="AQ9168">
            <v>19002697</v>
          </cell>
          <cell r="AR9168">
            <v>19</v>
          </cell>
          <cell r="AS9168">
            <v>42731</v>
          </cell>
          <cell r="AT9168" t="str">
            <v>SD Reservado Mantenimiento Rutinario IDU Circuito Movilidad EJECUCION SITP 2016 -</v>
          </cell>
          <cell r="AU9168">
            <v>0</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v>0</v>
          </cell>
          <cell r="AV9169" t="str">
            <v>reservada por el IDU</v>
          </cell>
        </row>
        <row r="9170">
          <cell r="AP9170">
            <v>445995</v>
          </cell>
          <cell r="AQ9170">
            <v>19002770</v>
          </cell>
          <cell r="AR9170">
            <v>19</v>
          </cell>
          <cell r="AS9170">
            <v>40737</v>
          </cell>
          <cell r="AT9170" t="str">
            <v>SD Terminado Mantenimiento Periódico UAERMV Circuito Movilidad  -</v>
          </cell>
          <cell r="AU9170">
            <v>0</v>
          </cell>
          <cell r="AV9170" t="str">
            <v>sc</v>
          </cell>
        </row>
        <row r="9171">
          <cell r="AP9171">
            <v>445998</v>
          </cell>
          <cell r="AQ9171">
            <v>50007777</v>
          </cell>
          <cell r="AR9171">
            <v>19</v>
          </cell>
          <cell r="AS9171">
            <v>42731</v>
          </cell>
          <cell r="AT9171" t="str">
            <v>SD Reservado Mantenimiento Periódico IDU Circuito Movilidad EJECUCION SITP 2016 -</v>
          </cell>
          <cell r="AU9171">
            <v>0</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v>0</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v>0</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v>0</v>
          </cell>
          <cell r="AV9174" t="str">
            <v>sc</v>
          </cell>
        </row>
        <row r="9175">
          <cell r="AP9175">
            <v>446064</v>
          </cell>
          <cell r="AQ9175">
            <v>19002803</v>
          </cell>
          <cell r="AR9175">
            <v>19</v>
          </cell>
          <cell r="AS9175">
            <v>40737</v>
          </cell>
          <cell r="AT9175" t="str">
            <v>SD Terminado Mantenimiento Periódico UAERMV Circuito Movilidad  -</v>
          </cell>
          <cell r="AU9175">
            <v>0</v>
          </cell>
          <cell r="AV9175" t="str">
            <v>sc</v>
          </cell>
        </row>
        <row r="9176">
          <cell r="AP9176">
            <v>446073</v>
          </cell>
          <cell r="AQ9176">
            <v>19002809</v>
          </cell>
          <cell r="AR9176">
            <v>19</v>
          </cell>
          <cell r="AS9176">
            <v>42731</v>
          </cell>
          <cell r="AT9176" t="str">
            <v>SD Reservado Mantenimiento Rutinario IDU Circuito Movilidad EJECUCION SITP 2016 -</v>
          </cell>
          <cell r="AU9176">
            <v>0</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v>0</v>
          </cell>
          <cell r="AV9177" t="str">
            <v>sc</v>
          </cell>
        </row>
        <row r="9178">
          <cell r="AP9178">
            <v>446171</v>
          </cell>
          <cell r="AQ9178">
            <v>19002861</v>
          </cell>
          <cell r="AR9178">
            <v>19</v>
          </cell>
          <cell r="AS9178">
            <v>42409</v>
          </cell>
          <cell r="AT9178" t="str">
            <v>IDU-2128-2013 Terminado Mantenimiento Rutinario IDU Circuito Movilidad  -</v>
          </cell>
          <cell r="AU9178">
            <v>0</v>
          </cell>
          <cell r="AV9178" t="str">
            <v>sc</v>
          </cell>
        </row>
        <row r="9179">
          <cell r="AP9179">
            <v>446192</v>
          </cell>
          <cell r="AQ9179">
            <v>19002873</v>
          </cell>
          <cell r="AR9179">
            <v>19</v>
          </cell>
          <cell r="AS9179">
            <v>42731</v>
          </cell>
          <cell r="AT9179" t="str">
            <v>SD Reservado Mantenimiento Rutinario IDU Circuito Movilidad EJECUCION SITP 2016 -</v>
          </cell>
          <cell r="AU9179">
            <v>0</v>
          </cell>
          <cell r="AV9179" t="str">
            <v>reservada por el IDU</v>
          </cell>
        </row>
        <row r="9180">
          <cell r="AP9180">
            <v>446231</v>
          </cell>
          <cell r="AQ9180">
            <v>19002896</v>
          </cell>
          <cell r="AR9180">
            <v>19</v>
          </cell>
          <cell r="AS9180">
            <v>40737</v>
          </cell>
          <cell r="AT9180" t="str">
            <v>SD Terminado Mantenimiento Periódico UAERMV Circuito Movilidad  -</v>
          </cell>
          <cell r="AU9180">
            <v>0</v>
          </cell>
          <cell r="AV9180" t="str">
            <v>sc</v>
          </cell>
        </row>
        <row r="9181">
          <cell r="AP9181">
            <v>446261</v>
          </cell>
          <cell r="AQ9181">
            <v>19002911</v>
          </cell>
          <cell r="AR9181">
            <v>19</v>
          </cell>
          <cell r="AS9181">
            <v>42731</v>
          </cell>
          <cell r="AT9181" t="str">
            <v>SD Reservado Mantenimiento Periódico IDU Circuito Movilidad EJECUCION SITP 2016 -</v>
          </cell>
          <cell r="AU9181">
            <v>0</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v>0</v>
          </cell>
          <cell r="AV9182" t="str">
            <v>sc</v>
          </cell>
        </row>
        <row r="9183">
          <cell r="AP9183">
            <v>446408</v>
          </cell>
          <cell r="AQ9183">
            <v>19002972</v>
          </cell>
          <cell r="AR9183">
            <v>19</v>
          </cell>
          <cell r="AS9183">
            <v>40737</v>
          </cell>
          <cell r="AT9183" t="str">
            <v>SD Terminado Mantenimiento Periódico UAERMV Circuito Movilidad  -</v>
          </cell>
          <cell r="AU9183">
            <v>0</v>
          </cell>
          <cell r="AV9183" t="str">
            <v>sc</v>
          </cell>
        </row>
        <row r="9184">
          <cell r="AP9184">
            <v>446435</v>
          </cell>
          <cell r="AQ9184">
            <v>19002982</v>
          </cell>
          <cell r="AR9184">
            <v>19</v>
          </cell>
          <cell r="AS9184">
            <v>42409</v>
          </cell>
          <cell r="AT9184" t="str">
            <v>IDU-2128-2013 Terminado Mantenimiento Rutinario IDU Circuito Movilidad  -</v>
          </cell>
          <cell r="AU9184">
            <v>0</v>
          </cell>
          <cell r="AV9184" t="str">
            <v>sc</v>
          </cell>
        </row>
        <row r="9185">
          <cell r="AP9185">
            <v>446506</v>
          </cell>
          <cell r="AQ9185">
            <v>19003007</v>
          </cell>
          <cell r="AR9185">
            <v>19</v>
          </cell>
          <cell r="AS9185">
            <v>40737</v>
          </cell>
          <cell r="AT9185" t="str">
            <v>SD Terminado Mantenimiento Periódico UAERMV Circuito Movilidad  -</v>
          </cell>
          <cell r="AU9185">
            <v>0</v>
          </cell>
          <cell r="AV9185" t="str">
            <v>viable</v>
          </cell>
        </row>
        <row r="9186">
          <cell r="AP9186">
            <v>446518</v>
          </cell>
          <cell r="AQ9186">
            <v>19003013</v>
          </cell>
          <cell r="AR9186">
            <v>19</v>
          </cell>
          <cell r="AS9186">
            <v>42409</v>
          </cell>
          <cell r="AT9186" t="str">
            <v>IDU-2128-2013 Terminado Mantenimiento Rutinario IDU Circuito Movilidad  -</v>
          </cell>
          <cell r="AU9186">
            <v>0</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v>0</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v>0</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v>0</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v>0</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v>0</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v>0</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v>0</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v>0</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v>0</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v>0</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v>0</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v>0</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v>0</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v>0</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v>0</v>
          </cell>
          <cell r="AV9201" t="str">
            <v>sc</v>
          </cell>
        </row>
        <row r="9202">
          <cell r="AP9202">
            <v>446858</v>
          </cell>
          <cell r="AQ9202">
            <v>19003182</v>
          </cell>
          <cell r="AR9202">
            <v>19</v>
          </cell>
          <cell r="AS9202">
            <v>40897</v>
          </cell>
          <cell r="AT9202" t="str">
            <v>SD Terminado Mantenimiento Periódico UAERMV Circuito Movilidad  -</v>
          </cell>
          <cell r="AU9202">
            <v>0</v>
          </cell>
          <cell r="AV9202" t="str">
            <v>viable</v>
          </cell>
        </row>
        <row r="9203">
          <cell r="AP9203">
            <v>446934</v>
          </cell>
          <cell r="AQ9203">
            <v>19003218</v>
          </cell>
          <cell r="AR9203">
            <v>19</v>
          </cell>
          <cell r="AS9203">
            <v>42731</v>
          </cell>
          <cell r="AT9203" t="str">
            <v>SD Reservado Mantenimiento Rutinario IDU Circuito Movilidad EJECUCION SITP 2016 -</v>
          </cell>
          <cell r="AU9203">
            <v>0</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v>0</v>
          </cell>
          <cell r="AV9204" t="str">
            <v>sc</v>
          </cell>
        </row>
        <row r="9205">
          <cell r="AP9205">
            <v>447014</v>
          </cell>
          <cell r="AQ9205">
            <v>19003255</v>
          </cell>
          <cell r="AR9205">
            <v>19</v>
          </cell>
          <cell r="AS9205">
            <v>42731</v>
          </cell>
          <cell r="AT9205" t="str">
            <v>SD Reservado Mantenimiento Rutinario IDU Circuito Movilidad EJECUCION SITP 2016 -</v>
          </cell>
          <cell r="AU9205">
            <v>0</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v>0</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v>0</v>
          </cell>
          <cell r="AV9207" t="str">
            <v>sc</v>
          </cell>
        </row>
        <row r="9208">
          <cell r="AP9208">
            <v>447150</v>
          </cell>
          <cell r="AQ9208">
            <v>19003322</v>
          </cell>
          <cell r="AR9208">
            <v>19</v>
          </cell>
          <cell r="AS9208">
            <v>42731</v>
          </cell>
          <cell r="AT9208" t="str">
            <v>SD Reservado Mantenimiento Rutinario IDU Circuito Movilidad EJECUCION SITP 2016 -</v>
          </cell>
          <cell r="AU9208">
            <v>0</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v>0</v>
          </cell>
          <cell r="AV9209" t="str">
            <v>sc</v>
          </cell>
        </row>
        <row r="9210">
          <cell r="AP9210">
            <v>447189</v>
          </cell>
          <cell r="AQ9210">
            <v>19003344</v>
          </cell>
          <cell r="AR9210">
            <v>19</v>
          </cell>
          <cell r="AS9210">
            <v>42731</v>
          </cell>
          <cell r="AT9210" t="str">
            <v>SD Reservado Mantenimiento Rutinario IDU Circuito Movilidad EJECUCION SITP 2016 -</v>
          </cell>
          <cell r="AU9210">
            <v>0</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v>0</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v>0</v>
          </cell>
          <cell r="AV9212" t="str">
            <v>sc</v>
          </cell>
        </row>
        <row r="9213">
          <cell r="AP9213">
            <v>447343</v>
          </cell>
          <cell r="AQ9213">
            <v>19003433</v>
          </cell>
          <cell r="AR9213">
            <v>19</v>
          </cell>
          <cell r="AS9213">
            <v>42731</v>
          </cell>
          <cell r="AT9213" t="str">
            <v>SD Reservado Mantenimiento Rutinario IDU Circuito Movilidad EJECUCION SITP 2016 -</v>
          </cell>
          <cell r="AU9213">
            <v>0</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v>0</v>
          </cell>
          <cell r="AV9214" t="str">
            <v>sc</v>
          </cell>
        </row>
        <row r="9215">
          <cell r="AP9215">
            <v>447448</v>
          </cell>
          <cell r="AQ9215">
            <v>19003483</v>
          </cell>
          <cell r="AR9215">
            <v>19</v>
          </cell>
          <cell r="AS9215">
            <v>42731</v>
          </cell>
          <cell r="AT9215" t="str">
            <v>SD Reservado Mantenimiento Periódico IDU Circuito Movilidad EJECUCION SITP 2016 -</v>
          </cell>
          <cell r="AU9215">
            <v>0</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v>0</v>
          </cell>
          <cell r="AV9216" t="str">
            <v>reservada por el IDU</v>
          </cell>
        </row>
        <row r="9217">
          <cell r="AP9217">
            <v>447542</v>
          </cell>
          <cell r="AQ9217">
            <v>19003533</v>
          </cell>
          <cell r="AR9217">
            <v>19</v>
          </cell>
          <cell r="AS9217">
            <v>42313</v>
          </cell>
          <cell r="AT9217" t="str">
            <v>IDU-72-2008 Terminado Mantenimiento Periódico IDU Arterial  -</v>
          </cell>
          <cell r="AU9217">
            <v>0</v>
          </cell>
          <cell r="AV9217" t="str">
            <v>sc</v>
          </cell>
        </row>
        <row r="9218">
          <cell r="AP9218">
            <v>447544</v>
          </cell>
          <cell r="AQ9218">
            <v>19003533</v>
          </cell>
          <cell r="AR9218">
            <v>19</v>
          </cell>
          <cell r="AS9218">
            <v>42313</v>
          </cell>
          <cell r="AT9218" t="str">
            <v>IDU-72-2008 Terminado Mantenimiento Periódico IDU Arterial  -</v>
          </cell>
          <cell r="AU9218">
            <v>0</v>
          </cell>
          <cell r="AV9218" t="str">
            <v>sc</v>
          </cell>
        </row>
        <row r="9219">
          <cell r="AP9219">
            <v>447592</v>
          </cell>
          <cell r="AQ9219">
            <v>19003560</v>
          </cell>
          <cell r="AR9219">
            <v>19</v>
          </cell>
          <cell r="AS9219">
            <v>42409</v>
          </cell>
          <cell r="AT9219" t="str">
            <v>IDU-2128-2013 Terminado Mantenimiento Rutinario IDU Circuito Movilidad  -</v>
          </cell>
          <cell r="AU9219">
            <v>0</v>
          </cell>
          <cell r="AV9219" t="str">
            <v>sc</v>
          </cell>
        </row>
        <row r="9220">
          <cell r="AP9220">
            <v>447595</v>
          </cell>
          <cell r="AQ9220">
            <v>19003562</v>
          </cell>
          <cell r="AR9220">
            <v>19</v>
          </cell>
          <cell r="AS9220">
            <v>42731</v>
          </cell>
          <cell r="AT9220" t="str">
            <v>SD Reservado Mantenimiento Rutinario IDU Circuito Movilidad EJECUCION SITP 2016 -</v>
          </cell>
          <cell r="AU9220">
            <v>0</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v>0</v>
          </cell>
          <cell r="AV9221" t="str">
            <v>sc</v>
          </cell>
        </row>
        <row r="9222">
          <cell r="AP9222">
            <v>447706</v>
          </cell>
          <cell r="AQ9222">
            <v>19003630</v>
          </cell>
          <cell r="AR9222">
            <v>19</v>
          </cell>
          <cell r="AS9222">
            <v>42731</v>
          </cell>
          <cell r="AT9222" t="str">
            <v>SD Reservado Mantenimiento Rutinario IDU Circuito Movilidad EJECUCION SITP 2016 -</v>
          </cell>
          <cell r="AU9222">
            <v>0</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v>0</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v>0</v>
          </cell>
          <cell r="AV9224" t="str">
            <v>sc</v>
          </cell>
        </row>
        <row r="9225">
          <cell r="AP9225">
            <v>447860</v>
          </cell>
          <cell r="AQ9225">
            <v>19003698</v>
          </cell>
          <cell r="AR9225">
            <v>19</v>
          </cell>
          <cell r="AS9225">
            <v>42731</v>
          </cell>
          <cell r="AT9225" t="str">
            <v>SD Reservado Mantenimiento Rutinario IDU Circuito Movilidad EJECUCION SITP 2016 -</v>
          </cell>
          <cell r="AU9225">
            <v>0</v>
          </cell>
          <cell r="AV9225" t="str">
            <v>reservada por el IDU</v>
          </cell>
        </row>
        <row r="9226">
          <cell r="AP9226">
            <v>447896</v>
          </cell>
          <cell r="AQ9226">
            <v>19003717</v>
          </cell>
          <cell r="AR9226">
            <v>19</v>
          </cell>
          <cell r="AS9226">
            <v>42278</v>
          </cell>
          <cell r="AT9226" t="str">
            <v>SD Terminado Rehabilitación UAERMV Circuito Movilidad  -</v>
          </cell>
          <cell r="AU9226">
            <v>0</v>
          </cell>
          <cell r="AV9226" t="str">
            <v>sc</v>
          </cell>
        </row>
        <row r="9227">
          <cell r="AP9227">
            <v>447914</v>
          </cell>
          <cell r="AQ9227">
            <v>19003728</v>
          </cell>
          <cell r="AR9227">
            <v>19</v>
          </cell>
          <cell r="AS9227">
            <v>42278</v>
          </cell>
          <cell r="AT9227" t="str">
            <v>SD Terminado Rehabilitación UAERMV Circuito Movilidad  -</v>
          </cell>
          <cell r="AU9227">
            <v>0</v>
          </cell>
          <cell r="AV9227" t="str">
            <v>sc</v>
          </cell>
        </row>
        <row r="9228">
          <cell r="AP9228">
            <v>447932</v>
          </cell>
          <cell r="AQ9228">
            <v>19003736</v>
          </cell>
          <cell r="AR9228">
            <v>19</v>
          </cell>
          <cell r="AS9228">
            <v>42278</v>
          </cell>
          <cell r="AT9228" t="str">
            <v>SD Terminado Rehabilitación UAERMV Circuito Movilidad  -</v>
          </cell>
          <cell r="AU9228">
            <v>0</v>
          </cell>
          <cell r="AV9228" t="str">
            <v>sc</v>
          </cell>
        </row>
        <row r="9229">
          <cell r="AP9229">
            <v>447935</v>
          </cell>
          <cell r="AQ9229">
            <v>19003739</v>
          </cell>
          <cell r="AR9229">
            <v>19</v>
          </cell>
          <cell r="AS9229">
            <v>42278</v>
          </cell>
          <cell r="AT9229" t="str">
            <v>SD Terminado Rehabilitación UAERMV Circuito Movilidad  -</v>
          </cell>
          <cell r="AU9229">
            <v>0</v>
          </cell>
          <cell r="AV9229" t="str">
            <v>sc</v>
          </cell>
        </row>
        <row r="9230">
          <cell r="AP9230">
            <v>447938</v>
          </cell>
          <cell r="AQ9230">
            <v>19003740</v>
          </cell>
          <cell r="AR9230">
            <v>19</v>
          </cell>
          <cell r="AS9230">
            <v>42409</v>
          </cell>
          <cell r="AT9230" t="str">
            <v>IDU-2128-2013 Terminado Mantenimiento Rutinario IDU Circuito Movilidad  -</v>
          </cell>
          <cell r="AU9230">
            <v>0</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v>0</v>
          </cell>
          <cell r="AV9231" t="str">
            <v>reservada por el IDU</v>
          </cell>
        </row>
        <row r="9232">
          <cell r="AP9232">
            <v>447967</v>
          </cell>
          <cell r="AQ9232">
            <v>19003751</v>
          </cell>
          <cell r="AR9232">
            <v>19</v>
          </cell>
          <cell r="AS9232">
            <v>42278</v>
          </cell>
          <cell r="AT9232" t="str">
            <v>SD Terminado Rehabilitación UAERMV Circuito Movilidad  -</v>
          </cell>
          <cell r="AU9232">
            <v>0</v>
          </cell>
          <cell r="AV9232" t="str">
            <v>sc</v>
          </cell>
        </row>
        <row r="9233">
          <cell r="AP9233">
            <v>447991</v>
          </cell>
          <cell r="AQ9233">
            <v>19003764</v>
          </cell>
          <cell r="AR9233">
            <v>19</v>
          </cell>
          <cell r="AS9233">
            <v>42278</v>
          </cell>
          <cell r="AT9233" t="str">
            <v>SD Terminado Rehabilitación UAERMV Circuito Movilidad  -</v>
          </cell>
          <cell r="AU9233">
            <v>0</v>
          </cell>
          <cell r="AV9233" t="str">
            <v>sc</v>
          </cell>
        </row>
        <row r="9234">
          <cell r="AP9234">
            <v>448033</v>
          </cell>
          <cell r="AQ9234">
            <v>19003782</v>
          </cell>
          <cell r="AR9234">
            <v>19</v>
          </cell>
          <cell r="AS9234">
            <v>42277</v>
          </cell>
          <cell r="AT9234" t="str">
            <v>SD Terminado Rehabilitación UAERMV Circuito Movilidad  -</v>
          </cell>
          <cell r="AU9234">
            <v>0</v>
          </cell>
          <cell r="AV9234" t="str">
            <v>sc</v>
          </cell>
        </row>
        <row r="9235">
          <cell r="AP9235">
            <v>448042</v>
          </cell>
          <cell r="AQ9235">
            <v>19003788</v>
          </cell>
          <cell r="AR9235">
            <v>19</v>
          </cell>
          <cell r="AS9235">
            <v>42277</v>
          </cell>
          <cell r="AT9235" t="str">
            <v>SD Terminado Rehabilitación UAERMV Circuito Movilidad  -</v>
          </cell>
          <cell r="AU9235">
            <v>0</v>
          </cell>
          <cell r="AV9235" t="str">
            <v>sc</v>
          </cell>
        </row>
        <row r="9236">
          <cell r="AP9236">
            <v>448059</v>
          </cell>
          <cell r="AQ9236">
            <v>19003794</v>
          </cell>
          <cell r="AR9236">
            <v>19</v>
          </cell>
          <cell r="AS9236">
            <v>42278</v>
          </cell>
          <cell r="AT9236" t="str">
            <v>SD Terminado Rehabilitación UAERMV Circuito Movilidad  -</v>
          </cell>
          <cell r="AU9236">
            <v>0</v>
          </cell>
          <cell r="AV9236" t="str">
            <v>sc</v>
          </cell>
        </row>
        <row r="9237">
          <cell r="AP9237">
            <v>448094</v>
          </cell>
          <cell r="AQ9237">
            <v>19003806</v>
          </cell>
          <cell r="AR9237">
            <v>19</v>
          </cell>
          <cell r="AS9237">
            <v>42278</v>
          </cell>
          <cell r="AT9237" t="str">
            <v>SD Terminado Rehabilitación UAERMV Circuito Movilidad  -</v>
          </cell>
          <cell r="AU9237">
            <v>0</v>
          </cell>
          <cell r="AV9237" t="str">
            <v>sc</v>
          </cell>
        </row>
        <row r="9238">
          <cell r="AP9238">
            <v>448103</v>
          </cell>
          <cell r="AQ9238">
            <v>19003810</v>
          </cell>
          <cell r="AR9238">
            <v>19</v>
          </cell>
          <cell r="AS9238">
            <v>42278</v>
          </cell>
          <cell r="AT9238" t="str">
            <v>SD Terminado Rehabilitación UAERMV Circuito Movilidad  -</v>
          </cell>
          <cell r="AU9238">
            <v>0</v>
          </cell>
          <cell r="AV9238" t="str">
            <v>sc</v>
          </cell>
        </row>
        <row r="9239">
          <cell r="AP9239">
            <v>448153</v>
          </cell>
          <cell r="AQ9239">
            <v>19003828</v>
          </cell>
          <cell r="AR9239">
            <v>19</v>
          </cell>
          <cell r="AS9239">
            <v>42278</v>
          </cell>
          <cell r="AT9239" t="str">
            <v>SD Terminado Rehabilitación UAERMV Circuito Movilidad  -</v>
          </cell>
          <cell r="AU9239">
            <v>0</v>
          </cell>
          <cell r="AV9239" t="str">
            <v>sc</v>
          </cell>
        </row>
        <row r="9240">
          <cell r="AP9240">
            <v>448207</v>
          </cell>
          <cell r="AQ9240">
            <v>19003849</v>
          </cell>
          <cell r="AR9240">
            <v>19</v>
          </cell>
          <cell r="AS9240">
            <v>42278</v>
          </cell>
          <cell r="AT9240" t="str">
            <v>SD Terminado Rehabilitación UAERMV Circuito Movilidad  -</v>
          </cell>
          <cell r="AU9240">
            <v>0</v>
          </cell>
          <cell r="AV9240" t="str">
            <v>sc</v>
          </cell>
        </row>
        <row r="9241">
          <cell r="AP9241">
            <v>448256</v>
          </cell>
          <cell r="AQ9241">
            <v>19003867</v>
          </cell>
          <cell r="AR9241">
            <v>19</v>
          </cell>
          <cell r="AS9241">
            <v>42278</v>
          </cell>
          <cell r="AT9241" t="str">
            <v>SD Terminado Rehabilitación UAERMV Circuito Movilidad  -</v>
          </cell>
          <cell r="AU9241">
            <v>0</v>
          </cell>
          <cell r="AV9241" t="str">
            <v>sc</v>
          </cell>
        </row>
        <row r="9242">
          <cell r="AP9242">
            <v>448259</v>
          </cell>
          <cell r="AQ9242">
            <v>19003868</v>
          </cell>
          <cell r="AR9242">
            <v>19</v>
          </cell>
          <cell r="AS9242">
            <v>42278</v>
          </cell>
          <cell r="AT9242" t="str">
            <v>SD Terminado Rehabilitación UAERMV Circuito Movilidad  -</v>
          </cell>
          <cell r="AU9242">
            <v>0</v>
          </cell>
          <cell r="AV9242" t="str">
            <v>sc</v>
          </cell>
        </row>
        <row r="9243">
          <cell r="AP9243">
            <v>448283</v>
          </cell>
          <cell r="AQ9243">
            <v>19003877</v>
          </cell>
          <cell r="AR9243">
            <v>19</v>
          </cell>
          <cell r="AS9243">
            <v>42278</v>
          </cell>
          <cell r="AT9243" t="str">
            <v>SD Terminado Rehabilitación UAERMV Circuito Movilidad  -</v>
          </cell>
          <cell r="AU9243">
            <v>0</v>
          </cell>
          <cell r="AV9243" t="str">
            <v>sc</v>
          </cell>
        </row>
        <row r="9244">
          <cell r="AP9244">
            <v>448301</v>
          </cell>
          <cell r="AQ9244">
            <v>19003886</v>
          </cell>
          <cell r="AR9244">
            <v>19</v>
          </cell>
          <cell r="AS9244">
            <v>42278</v>
          </cell>
          <cell r="AT9244" t="str">
            <v>SD Terminado Rehabilitación UAERMV Circuito Movilidad  -</v>
          </cell>
          <cell r="AU9244">
            <v>0</v>
          </cell>
          <cell r="AV9244" t="str">
            <v>sc</v>
          </cell>
        </row>
        <row r="9245">
          <cell r="AP9245">
            <v>448304</v>
          </cell>
          <cell r="AQ9245">
            <v>19003889</v>
          </cell>
          <cell r="AR9245">
            <v>19</v>
          </cell>
          <cell r="AS9245">
            <v>42277</v>
          </cell>
          <cell r="AT9245" t="str">
            <v>SD Terminado Rehabilitación UAERMV Circuito Movilidad  -</v>
          </cell>
          <cell r="AU9245">
            <v>0</v>
          </cell>
          <cell r="AV9245" t="str">
            <v>sc</v>
          </cell>
        </row>
        <row r="9246">
          <cell r="AP9246">
            <v>448307</v>
          </cell>
          <cell r="AQ9246">
            <v>19003891</v>
          </cell>
          <cell r="AR9246">
            <v>19</v>
          </cell>
          <cell r="AS9246">
            <v>42277</v>
          </cell>
          <cell r="AT9246" t="str">
            <v>SD Terminado Rehabilitación UAERMV Circuito Movilidad  -</v>
          </cell>
          <cell r="AU9246">
            <v>0</v>
          </cell>
          <cell r="AV9246" t="str">
            <v>sc</v>
          </cell>
        </row>
        <row r="9247">
          <cell r="AP9247">
            <v>448316</v>
          </cell>
          <cell r="AQ9247">
            <v>19003895</v>
          </cell>
          <cell r="AR9247">
            <v>19</v>
          </cell>
          <cell r="AS9247">
            <v>42361</v>
          </cell>
          <cell r="AT9247" t="str">
            <v>SD Terminado Rehabilitación UAERMV Circuito Movilidad  -</v>
          </cell>
          <cell r="AU9247">
            <v>0</v>
          </cell>
          <cell r="AV9247" t="str">
            <v>sc</v>
          </cell>
        </row>
        <row r="9248">
          <cell r="AP9248">
            <v>448352</v>
          </cell>
          <cell r="AQ9248">
            <v>19003910</v>
          </cell>
          <cell r="AR9248">
            <v>19</v>
          </cell>
          <cell r="AS9248">
            <v>42277</v>
          </cell>
          <cell r="AT9248" t="str">
            <v>SD Terminado Rehabilitación UAERMV Circuito Movilidad  -</v>
          </cell>
          <cell r="AU9248">
            <v>0</v>
          </cell>
          <cell r="AV9248" t="str">
            <v>sc</v>
          </cell>
        </row>
        <row r="9249">
          <cell r="AP9249">
            <v>448363</v>
          </cell>
          <cell r="AQ9249">
            <v>19003914</v>
          </cell>
          <cell r="AR9249">
            <v>19</v>
          </cell>
          <cell r="AS9249">
            <v>42338</v>
          </cell>
          <cell r="AT9249" t="str">
            <v>SD Terminado Rehabilitación UAERMV Circuito Movilidad  -</v>
          </cell>
          <cell r="AU9249">
            <v>0</v>
          </cell>
          <cell r="AV9249" t="str">
            <v>sc</v>
          </cell>
        </row>
        <row r="9250">
          <cell r="AP9250">
            <v>448399</v>
          </cell>
          <cell r="AQ9250">
            <v>19003928</v>
          </cell>
          <cell r="AR9250">
            <v>19</v>
          </cell>
          <cell r="AS9250">
            <v>42338</v>
          </cell>
          <cell r="AT9250" t="str">
            <v>SD Terminado Rehabilitación UAERMV Circuito Movilidad  -</v>
          </cell>
          <cell r="AU9250">
            <v>0</v>
          </cell>
          <cell r="AV9250" t="str">
            <v>sc</v>
          </cell>
        </row>
        <row r="9251">
          <cell r="AP9251">
            <v>448443</v>
          </cell>
          <cell r="AQ9251">
            <v>19003946</v>
          </cell>
          <cell r="AR9251">
            <v>19</v>
          </cell>
          <cell r="AS9251">
            <v>42277</v>
          </cell>
          <cell r="AT9251" t="str">
            <v>SD Terminado Rehabilitación UAERMV Circuito Movilidad  -</v>
          </cell>
          <cell r="AU9251">
            <v>0</v>
          </cell>
          <cell r="AV9251" t="str">
            <v>sc</v>
          </cell>
        </row>
        <row r="9252">
          <cell r="AP9252">
            <v>448479</v>
          </cell>
          <cell r="AQ9252">
            <v>19003961</v>
          </cell>
          <cell r="AR9252">
            <v>19</v>
          </cell>
          <cell r="AS9252">
            <v>42338</v>
          </cell>
          <cell r="AT9252" t="str">
            <v>SD Terminado Mantenimiento Periódico UAERMV Circuito Movilidad  -</v>
          </cell>
          <cell r="AU9252">
            <v>0</v>
          </cell>
          <cell r="AV9252" t="str">
            <v>sc</v>
          </cell>
        </row>
        <row r="9253">
          <cell r="AP9253">
            <v>448536</v>
          </cell>
          <cell r="AQ9253">
            <v>19003985</v>
          </cell>
          <cell r="AR9253">
            <v>19</v>
          </cell>
          <cell r="AS9253">
            <v>42277</v>
          </cell>
          <cell r="AT9253" t="str">
            <v>SD Terminado Rehabilitación UAERMV Circuito Movilidad  -</v>
          </cell>
          <cell r="AU9253">
            <v>0</v>
          </cell>
          <cell r="AV9253" t="str">
            <v>sc</v>
          </cell>
        </row>
        <row r="9254">
          <cell r="AP9254">
            <v>448616</v>
          </cell>
          <cell r="AQ9254">
            <v>19004015</v>
          </cell>
          <cell r="AR9254">
            <v>19</v>
          </cell>
          <cell r="AS9254">
            <v>42277</v>
          </cell>
          <cell r="AT9254" t="str">
            <v>SD Terminado Rehabilitación UAERMV Circuito Movilidad  -</v>
          </cell>
          <cell r="AU9254">
            <v>0</v>
          </cell>
          <cell r="AV9254" t="str">
            <v>sc</v>
          </cell>
        </row>
        <row r="9255">
          <cell r="AP9255">
            <v>448682</v>
          </cell>
          <cell r="AQ9255">
            <v>19004047</v>
          </cell>
          <cell r="AR9255">
            <v>19</v>
          </cell>
          <cell r="AS9255">
            <v>42277</v>
          </cell>
          <cell r="AT9255" t="str">
            <v>SD Terminado Rehabilitación UAERMV Circuito Movilidad  -</v>
          </cell>
          <cell r="AU9255">
            <v>0</v>
          </cell>
          <cell r="AV9255" t="str">
            <v>sc</v>
          </cell>
        </row>
        <row r="9256">
          <cell r="AP9256">
            <v>448896</v>
          </cell>
          <cell r="AQ9256">
            <v>19004163</v>
          </cell>
          <cell r="AR9256">
            <v>19</v>
          </cell>
          <cell r="AS9256">
            <v>42731</v>
          </cell>
          <cell r="AT9256" t="str">
            <v>SD Reservado Mantenimiento Rutinario IDU Local EJECUCION SITP 2016 -</v>
          </cell>
          <cell r="AU9256">
            <v>0</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v>0</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v>0</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v>0</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v>0</v>
          </cell>
          <cell r="AV9260" t="str">
            <v>sc</v>
          </cell>
        </row>
        <row r="9261">
          <cell r="AP9261">
            <v>449384</v>
          </cell>
          <cell r="AQ9261">
            <v>19004425</v>
          </cell>
          <cell r="AR9261">
            <v>19</v>
          </cell>
          <cell r="AS9261">
            <v>42731</v>
          </cell>
          <cell r="AT9261" t="str">
            <v>SD Reservado Mantenimiento Periódico IDU Circuito Movilidad EJECUCION SITP 2016 -</v>
          </cell>
          <cell r="AU9261">
            <v>0</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v>0</v>
          </cell>
          <cell r="AV9262" t="str">
            <v>sc</v>
          </cell>
        </row>
        <row r="9263">
          <cell r="AP9263">
            <v>449972</v>
          </cell>
          <cell r="AQ9263">
            <v>19004784</v>
          </cell>
          <cell r="AR9263">
            <v>19</v>
          </cell>
          <cell r="AS9263">
            <v>42731</v>
          </cell>
          <cell r="AT9263" t="str">
            <v>SD Reservado Rehabilitación IDU Local EJECUCION SITP 2016 -</v>
          </cell>
          <cell r="AU9263">
            <v>0</v>
          </cell>
          <cell r="AV9263" t="str">
            <v>reservada por el IDU</v>
          </cell>
        </row>
        <row r="9264">
          <cell r="AP9264">
            <v>450150</v>
          </cell>
          <cell r="AQ9264">
            <v>19004879</v>
          </cell>
          <cell r="AR9264">
            <v>19</v>
          </cell>
          <cell r="AS9264">
            <v>42731</v>
          </cell>
          <cell r="AT9264" t="str">
            <v>SD Reservado Mantenimiento Periódico IDU Local EJECUCION SITP 2016 -</v>
          </cell>
          <cell r="AU9264">
            <v>0</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v>0</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v>0</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v>0</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v>0</v>
          </cell>
          <cell r="AV9281" t="str">
            <v>sc</v>
          </cell>
        </row>
        <row r="9282">
          <cell r="AP9282">
            <v>453093</v>
          </cell>
          <cell r="AQ9282">
            <v>19006600</v>
          </cell>
          <cell r="AR9282">
            <v>19</v>
          </cell>
          <cell r="AS9282">
            <v>42313</v>
          </cell>
          <cell r="AT9282" t="str">
            <v>IDU-72-2008 Terminado Mantenimiento Periódico IDU Arterial  -</v>
          </cell>
          <cell r="AU9282">
            <v>0</v>
          </cell>
          <cell r="AV9282" t="str">
            <v>sc</v>
          </cell>
        </row>
        <row r="9283">
          <cell r="AP9283">
            <v>453141</v>
          </cell>
          <cell r="AQ9283">
            <v>19006617</v>
          </cell>
          <cell r="AR9283">
            <v>19</v>
          </cell>
          <cell r="AS9283">
            <v>42313</v>
          </cell>
          <cell r="AT9283" t="str">
            <v>IDU-72-2008 Terminado Mantenimiento Periódico IDU Arterial  -</v>
          </cell>
          <cell r="AU9283">
            <v>0</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v>0</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v>0</v>
          </cell>
          <cell r="AV9289" t="str">
            <v>sc</v>
          </cell>
        </row>
        <row r="9290">
          <cell r="AP9290">
            <v>453947</v>
          </cell>
          <cell r="AQ9290">
            <v>19006939</v>
          </cell>
          <cell r="AR9290">
            <v>19</v>
          </cell>
          <cell r="AS9290">
            <v>42313</v>
          </cell>
          <cell r="AT9290" t="str">
            <v>IDU-72-2008 Terminado Mantenimiento Periódico IDU Arterial  -</v>
          </cell>
          <cell r="AU9290">
            <v>0</v>
          </cell>
          <cell r="AV9290" t="str">
            <v>sc</v>
          </cell>
        </row>
        <row r="9291">
          <cell r="AP9291">
            <v>454256</v>
          </cell>
          <cell r="AQ9291">
            <v>19007132</v>
          </cell>
          <cell r="AR9291">
            <v>19</v>
          </cell>
          <cell r="AS9291">
            <v>42313</v>
          </cell>
          <cell r="AT9291" t="str">
            <v>IDU-72-2008 Terminado Mantenimiento Periódico IDU Circuito Movilidad  -</v>
          </cell>
          <cell r="AU9291">
            <v>0</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v>0</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v>0</v>
          </cell>
          <cell r="AV9293" t="str">
            <v>sc</v>
          </cell>
        </row>
        <row r="9294">
          <cell r="AP9294">
            <v>454811</v>
          </cell>
          <cell r="AQ9294">
            <v>19007460</v>
          </cell>
          <cell r="AR9294">
            <v>19</v>
          </cell>
          <cell r="AS9294">
            <v>42573</v>
          </cell>
          <cell r="AT9294" t="str">
            <v>SD Terminado Rehabilitación UAERMV Circuito Movilidad  Reporte Ejecución Junio 2016-</v>
          </cell>
          <cell r="AU9294">
            <v>0</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v>0</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v>0</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v>0</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v>0</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v>0</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v>0</v>
          </cell>
          <cell r="AV9321" t="str">
            <v>reservada por el IDU</v>
          </cell>
        </row>
        <row r="9322">
          <cell r="AP9322">
            <v>456750</v>
          </cell>
          <cell r="AQ9322">
            <v>19008320</v>
          </cell>
          <cell r="AR9322">
            <v>19</v>
          </cell>
          <cell r="AS9322">
            <v>42313</v>
          </cell>
          <cell r="AT9322" t="str">
            <v>IDU-72-2008 Terminado Mantenimiento Periódico IDU Circuito Movilidad  -</v>
          </cell>
          <cell r="AU9322">
            <v>0</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v>0</v>
          </cell>
          <cell r="AV9326" t="str">
            <v>reservada por el IDU</v>
          </cell>
        </row>
        <row r="9327">
          <cell r="AP9327">
            <v>456935</v>
          </cell>
          <cell r="AQ9327">
            <v>19008397</v>
          </cell>
          <cell r="AR9327">
            <v>19</v>
          </cell>
          <cell r="AS9327">
            <v>42313</v>
          </cell>
          <cell r="AT9327" t="str">
            <v>IDU-72-2008 Terminado Mantenimiento Periódico IDU Circuito Movilidad  -</v>
          </cell>
          <cell r="AU9327">
            <v>0</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v>0</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v>0</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v>0</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v>0</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v>0</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v>0</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v>0</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v>0</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v>0</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v>0</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v>0</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v>0</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v>0</v>
          </cell>
          <cell r="AV9363" t="str">
            <v>sc</v>
          </cell>
        </row>
        <row r="9364">
          <cell r="AP9364">
            <v>461223</v>
          </cell>
          <cell r="AQ9364">
            <v>19010611</v>
          </cell>
          <cell r="AR9364">
            <v>19</v>
          </cell>
          <cell r="AS9364">
            <v>42632</v>
          </cell>
          <cell r="AT9364" t="str">
            <v>SD Reservado Conservacion FDL CIUDAD BOLIVAR Circuito Movilidad SD -</v>
          </cell>
          <cell r="AU9364">
            <v>0</v>
          </cell>
          <cell r="AV9364" t="str">
            <v>reservada por el FDL</v>
          </cell>
        </row>
        <row r="9365">
          <cell r="AP9365">
            <v>461310</v>
          </cell>
          <cell r="AQ9365">
            <v>19010663</v>
          </cell>
          <cell r="AR9365">
            <v>19</v>
          </cell>
          <cell r="AS9365">
            <v>40575</v>
          </cell>
          <cell r="AT9365" t="str">
            <v>UMV-78-2010 Terminado Mantenimiento Periódico UAERMV Local  -</v>
          </cell>
          <cell r="AU9365">
            <v>0</v>
          </cell>
          <cell r="AV9365" t="str">
            <v>sc</v>
          </cell>
        </row>
        <row r="9366">
          <cell r="AP9366">
            <v>462252</v>
          </cell>
          <cell r="AQ9366">
            <v>19011210</v>
          </cell>
          <cell r="AR9366">
            <v>19</v>
          </cell>
          <cell r="AS9366">
            <v>42731</v>
          </cell>
          <cell r="AT9366" t="str">
            <v>SD Reservado Mantenimiento Periódico IDU Circuito Movilidad EJECUCION SITP 2016 -</v>
          </cell>
          <cell r="AU9366">
            <v>0</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v>0</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v>0</v>
          </cell>
          <cell r="AV9368" t="str">
            <v>sc</v>
          </cell>
        </row>
        <row r="9369">
          <cell r="AP9369">
            <v>463429</v>
          </cell>
          <cell r="AQ9369">
            <v>19011813</v>
          </cell>
          <cell r="AR9369">
            <v>19</v>
          </cell>
          <cell r="AS9369">
            <v>42313</v>
          </cell>
          <cell r="AT9369" t="str">
            <v>IDU-57-2012 Terminado Acciones de Movilidad IDU Arterial  -</v>
          </cell>
          <cell r="AU9369">
            <v>0</v>
          </cell>
          <cell r="AV9369" t="str">
            <v>Av camino a pasquilla ARTERIAL</v>
          </cell>
        </row>
        <row r="9370">
          <cell r="AP9370">
            <v>463489</v>
          </cell>
          <cell r="AQ9370">
            <v>19011848</v>
          </cell>
          <cell r="AR9370">
            <v>19</v>
          </cell>
          <cell r="AS9370">
            <v>42313</v>
          </cell>
          <cell r="AT9370" t="str">
            <v>IDU-57-2012 Terminado Acciones de Movilidad IDU Arterial  -</v>
          </cell>
          <cell r="AU9370">
            <v>0</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v>0</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v>0</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v>0</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v>0</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v>0</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v>0</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v>0</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v>0</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v>0</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v>0</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v>0</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v>0</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v>0</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v>0</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v>0</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v>0</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v>0</v>
          </cell>
          <cell r="AT12389">
            <v>0</v>
          </cell>
          <cell r="AU12389">
            <v>0</v>
          </cell>
          <cell r="AV12389" t="str">
            <v>VIABLE</v>
          </cell>
        </row>
        <row r="12390">
          <cell r="AP12390">
            <v>355838</v>
          </cell>
          <cell r="AQ12390">
            <v>7002234</v>
          </cell>
          <cell r="AR12390">
            <v>7</v>
          </cell>
          <cell r="AS12390">
            <v>0</v>
          </cell>
          <cell r="AT12390">
            <v>0</v>
          </cell>
          <cell r="AU12390">
            <v>0</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v>0</v>
          </cell>
          <cell r="AT12392">
            <v>0</v>
          </cell>
          <cell r="AU12392">
            <v>0</v>
          </cell>
          <cell r="AV12392" t="str">
            <v>VIABLE</v>
          </cell>
        </row>
        <row r="12393">
          <cell r="AP12393">
            <v>364949</v>
          </cell>
          <cell r="AQ12393">
            <v>7005884</v>
          </cell>
          <cell r="AR12393">
            <v>7</v>
          </cell>
          <cell r="AS12393">
            <v>0</v>
          </cell>
          <cell r="AT12393">
            <v>0</v>
          </cell>
          <cell r="AU12393">
            <v>0</v>
          </cell>
          <cell r="AV12393" t="str">
            <v>VIABLE</v>
          </cell>
        </row>
        <row r="12394">
          <cell r="AP12394">
            <v>363559</v>
          </cell>
          <cell r="AQ12394">
            <v>7005338</v>
          </cell>
          <cell r="AR12394">
            <v>7</v>
          </cell>
          <cell r="AS12394">
            <v>0</v>
          </cell>
          <cell r="AT12394">
            <v>0</v>
          </cell>
          <cell r="AU12394">
            <v>0</v>
          </cell>
          <cell r="AV12394" t="str">
            <v>VIABLE</v>
          </cell>
        </row>
        <row r="12395">
          <cell r="AP12395">
            <v>91010252</v>
          </cell>
          <cell r="AQ12395">
            <v>50006592</v>
          </cell>
          <cell r="AR12395">
            <v>7</v>
          </cell>
          <cell r="AS12395">
            <v>0</v>
          </cell>
          <cell r="AT12395">
            <v>0</v>
          </cell>
          <cell r="AU12395">
            <v>0</v>
          </cell>
          <cell r="AV12395" t="str">
            <v>VIABLE</v>
          </cell>
        </row>
        <row r="12396">
          <cell r="AP12396">
            <v>363370</v>
          </cell>
          <cell r="AQ12396">
            <v>7005253</v>
          </cell>
          <cell r="AR12396">
            <v>7</v>
          </cell>
          <cell r="AS12396">
            <v>0</v>
          </cell>
          <cell r="AT12396">
            <v>0</v>
          </cell>
          <cell r="AU12396">
            <v>0</v>
          </cell>
          <cell r="AV12396" t="str">
            <v>VIABLE</v>
          </cell>
        </row>
        <row r="12397">
          <cell r="AP12397">
            <v>363499</v>
          </cell>
          <cell r="AQ12397">
            <v>7005315</v>
          </cell>
          <cell r="AR12397">
            <v>7</v>
          </cell>
          <cell r="AS12397">
            <v>0</v>
          </cell>
          <cell r="AT12397">
            <v>0</v>
          </cell>
          <cell r="AU12397">
            <v>0</v>
          </cell>
          <cell r="AV12397" t="str">
            <v>VIABLE</v>
          </cell>
        </row>
        <row r="12398">
          <cell r="AP12398">
            <v>363307</v>
          </cell>
          <cell r="AQ12398">
            <v>7005229</v>
          </cell>
          <cell r="AR12398">
            <v>7</v>
          </cell>
          <cell r="AS12398">
            <v>0</v>
          </cell>
          <cell r="AT12398">
            <v>0</v>
          </cell>
          <cell r="AU12398">
            <v>0</v>
          </cell>
          <cell r="AV12398" t="str">
            <v>RESERVADO FDL 2016</v>
          </cell>
        </row>
        <row r="12399">
          <cell r="AP12399">
            <v>91010253</v>
          </cell>
          <cell r="AQ12399">
            <v>50006593</v>
          </cell>
          <cell r="AR12399">
            <v>7</v>
          </cell>
          <cell r="AS12399">
            <v>0</v>
          </cell>
          <cell r="AT12399">
            <v>0</v>
          </cell>
          <cell r="AU12399">
            <v>0</v>
          </cell>
          <cell r="AV12399" t="str">
            <v>VIABLE</v>
          </cell>
        </row>
        <row r="12400">
          <cell r="AP12400">
            <v>370262</v>
          </cell>
          <cell r="AQ12400">
            <v>7007924</v>
          </cell>
          <cell r="AR12400">
            <v>7</v>
          </cell>
          <cell r="AS12400">
            <v>0</v>
          </cell>
          <cell r="AT12400">
            <v>0</v>
          </cell>
          <cell r="AU12400">
            <v>0</v>
          </cell>
          <cell r="AV12400" t="str">
            <v>VIABLE</v>
          </cell>
        </row>
        <row r="12401">
          <cell r="AP12401">
            <v>91012663</v>
          </cell>
          <cell r="AQ12401">
            <v>7000761</v>
          </cell>
          <cell r="AR12401">
            <v>7</v>
          </cell>
          <cell r="AS12401">
            <v>0</v>
          </cell>
          <cell r="AT12401">
            <v>0</v>
          </cell>
          <cell r="AU12401">
            <v>0</v>
          </cell>
          <cell r="AV12401" t="str">
            <v>VIABLE</v>
          </cell>
        </row>
        <row r="12402">
          <cell r="AP12402">
            <v>351463</v>
          </cell>
          <cell r="AQ12402">
            <v>7000574</v>
          </cell>
          <cell r="AR12402">
            <v>7</v>
          </cell>
          <cell r="AS12402">
            <v>0</v>
          </cell>
          <cell r="AT12402">
            <v>0</v>
          </cell>
          <cell r="AU12402">
            <v>0</v>
          </cell>
          <cell r="AV12402" t="str">
            <v>VIABLE</v>
          </cell>
        </row>
        <row r="12403">
          <cell r="AP12403">
            <v>91012621</v>
          </cell>
          <cell r="AQ12403">
            <v>7000442</v>
          </cell>
          <cell r="AR12403">
            <v>7</v>
          </cell>
          <cell r="AS12403">
            <v>0</v>
          </cell>
          <cell r="AT12403">
            <v>0</v>
          </cell>
          <cell r="AU12403">
            <v>0</v>
          </cell>
          <cell r="AV12403" t="str">
            <v>VIABLE</v>
          </cell>
        </row>
        <row r="12404">
          <cell r="AP12404">
            <v>91012685</v>
          </cell>
          <cell r="AQ12404">
            <v>50006781</v>
          </cell>
          <cell r="AR12404">
            <v>7</v>
          </cell>
          <cell r="AS12404">
            <v>0</v>
          </cell>
          <cell r="AT12404">
            <v>0</v>
          </cell>
          <cell r="AU12404">
            <v>0</v>
          </cell>
          <cell r="AV12404" t="str">
            <v>VIABLE</v>
          </cell>
        </row>
        <row r="12405">
          <cell r="AP12405">
            <v>91012889</v>
          </cell>
          <cell r="AQ12405">
            <v>7008190</v>
          </cell>
          <cell r="AR12405">
            <v>7</v>
          </cell>
          <cell r="AS12405">
            <v>0</v>
          </cell>
          <cell r="AT12405">
            <v>0</v>
          </cell>
          <cell r="AU12405">
            <v>0</v>
          </cell>
          <cell r="AV12405" t="str">
            <v>VIABLE</v>
          </cell>
        </row>
        <row r="12406">
          <cell r="AP12406">
            <v>351163</v>
          </cell>
          <cell r="AQ12406">
            <v>7000430</v>
          </cell>
          <cell r="AR12406">
            <v>7</v>
          </cell>
          <cell r="AS12406">
            <v>0</v>
          </cell>
          <cell r="AT12406">
            <v>0</v>
          </cell>
          <cell r="AU12406">
            <v>0</v>
          </cell>
          <cell r="AV12406" t="str">
            <v>VIABLE</v>
          </cell>
        </row>
        <row r="12407">
          <cell r="AP12407">
            <v>91012643</v>
          </cell>
          <cell r="AQ12407">
            <v>7007921</v>
          </cell>
          <cell r="AR12407">
            <v>7</v>
          </cell>
          <cell r="AS12407">
            <v>0</v>
          </cell>
          <cell r="AT12407">
            <v>0</v>
          </cell>
          <cell r="AU12407">
            <v>0</v>
          </cell>
          <cell r="AV12407" t="str">
            <v>VIABLE</v>
          </cell>
        </row>
        <row r="12408">
          <cell r="AP12408">
            <v>91012887</v>
          </cell>
          <cell r="AQ12408">
            <v>7008190</v>
          </cell>
          <cell r="AR12408">
            <v>7</v>
          </cell>
          <cell r="AS12408">
            <v>0</v>
          </cell>
          <cell r="AT12408">
            <v>0</v>
          </cell>
          <cell r="AU12408">
            <v>0</v>
          </cell>
          <cell r="AV12408" t="str">
            <v>VIABLE</v>
          </cell>
        </row>
        <row r="12409">
          <cell r="AP12409">
            <v>91012657</v>
          </cell>
          <cell r="AQ12409">
            <v>50006817</v>
          </cell>
          <cell r="AR12409">
            <v>7</v>
          </cell>
          <cell r="AS12409">
            <v>0</v>
          </cell>
          <cell r="AT12409">
            <v>0</v>
          </cell>
          <cell r="AU12409">
            <v>0</v>
          </cell>
          <cell r="AV12409" t="str">
            <v>VIABLE</v>
          </cell>
        </row>
        <row r="12410">
          <cell r="AP12410">
            <v>91012644</v>
          </cell>
          <cell r="AQ12410">
            <v>7007924</v>
          </cell>
          <cell r="AR12410">
            <v>7</v>
          </cell>
          <cell r="AS12410">
            <v>0</v>
          </cell>
          <cell r="AT12410">
            <v>0</v>
          </cell>
          <cell r="AU12410">
            <v>0</v>
          </cell>
          <cell r="AV12410" t="str">
            <v>VIABLE</v>
          </cell>
        </row>
        <row r="12411">
          <cell r="AP12411">
            <v>91012632</v>
          </cell>
          <cell r="AQ12411">
            <v>7007923</v>
          </cell>
          <cell r="AR12411">
            <v>7</v>
          </cell>
          <cell r="AS12411">
            <v>0</v>
          </cell>
          <cell r="AT12411">
            <v>0</v>
          </cell>
          <cell r="AU12411">
            <v>0</v>
          </cell>
          <cell r="AV12411" t="str">
            <v>VIABLE</v>
          </cell>
        </row>
        <row r="12412">
          <cell r="AP12412">
            <v>351431</v>
          </cell>
          <cell r="AQ12412">
            <v>7000553</v>
          </cell>
          <cell r="AR12412">
            <v>7</v>
          </cell>
          <cell r="AS12412">
            <v>0</v>
          </cell>
          <cell r="AT12412">
            <v>0</v>
          </cell>
          <cell r="AU12412">
            <v>0</v>
          </cell>
          <cell r="AV12412" t="str">
            <v>VIABLE</v>
          </cell>
        </row>
        <row r="12413">
          <cell r="AP12413">
            <v>91012616</v>
          </cell>
          <cell r="AQ12413">
            <v>7000430</v>
          </cell>
          <cell r="AR12413">
            <v>7</v>
          </cell>
          <cell r="AS12413">
            <v>0</v>
          </cell>
          <cell r="AT12413">
            <v>0</v>
          </cell>
          <cell r="AU12413">
            <v>0</v>
          </cell>
          <cell r="AV12413" t="str">
            <v>VIABLE</v>
          </cell>
        </row>
        <row r="12414">
          <cell r="AP12414">
            <v>91012633</v>
          </cell>
          <cell r="AQ12414">
            <v>7000456</v>
          </cell>
          <cell r="AR12414">
            <v>7</v>
          </cell>
          <cell r="AS12414">
            <v>0</v>
          </cell>
          <cell r="AT12414">
            <v>0</v>
          </cell>
          <cell r="AU12414">
            <v>0</v>
          </cell>
          <cell r="AV12414" t="str">
            <v>VIABLE</v>
          </cell>
        </row>
        <row r="12415">
          <cell r="AP12415">
            <v>351130</v>
          </cell>
          <cell r="AQ12415">
            <v>7000418</v>
          </cell>
          <cell r="AR12415">
            <v>7</v>
          </cell>
          <cell r="AS12415">
            <v>0</v>
          </cell>
          <cell r="AT12415">
            <v>0</v>
          </cell>
          <cell r="AU12415">
            <v>0</v>
          </cell>
          <cell r="AV12415" t="str">
            <v>VIABLE</v>
          </cell>
        </row>
        <row r="12416">
          <cell r="AP12416">
            <v>91012681</v>
          </cell>
          <cell r="AQ12416">
            <v>50006781</v>
          </cell>
          <cell r="AR12416">
            <v>7</v>
          </cell>
          <cell r="AS12416">
            <v>0</v>
          </cell>
          <cell r="AT12416">
            <v>0</v>
          </cell>
          <cell r="AU12416">
            <v>0</v>
          </cell>
          <cell r="AV12416" t="str">
            <v>VIABLE</v>
          </cell>
        </row>
        <row r="12417">
          <cell r="AP12417">
            <v>91012638</v>
          </cell>
          <cell r="AQ12417">
            <v>7000418</v>
          </cell>
          <cell r="AR12417">
            <v>7</v>
          </cell>
          <cell r="AS12417">
            <v>0</v>
          </cell>
          <cell r="AT12417">
            <v>0</v>
          </cell>
          <cell r="AU12417">
            <v>0</v>
          </cell>
          <cell r="AV12417" t="str">
            <v>VIABLE</v>
          </cell>
        </row>
        <row r="12418">
          <cell r="AP12418">
            <v>370259</v>
          </cell>
          <cell r="AQ12418">
            <v>7007923</v>
          </cell>
          <cell r="AR12418">
            <v>7</v>
          </cell>
          <cell r="AS12418">
            <v>0</v>
          </cell>
          <cell r="AT12418">
            <v>0</v>
          </cell>
          <cell r="AU12418">
            <v>0</v>
          </cell>
          <cell r="AV12418" t="str">
            <v>VIABLE</v>
          </cell>
        </row>
        <row r="12419">
          <cell r="AP12419">
            <v>91012888</v>
          </cell>
          <cell r="AQ12419">
            <v>7007922</v>
          </cell>
          <cell r="AR12419">
            <v>7</v>
          </cell>
          <cell r="AS12419">
            <v>0</v>
          </cell>
          <cell r="AT12419">
            <v>0</v>
          </cell>
          <cell r="AU12419">
            <v>0</v>
          </cell>
          <cell r="AV12419" t="str">
            <v>VIABLE</v>
          </cell>
        </row>
        <row r="12420">
          <cell r="AP12420">
            <v>351938</v>
          </cell>
          <cell r="AQ12420">
            <v>7000761</v>
          </cell>
          <cell r="AR12420">
            <v>7</v>
          </cell>
          <cell r="AS12420">
            <v>0</v>
          </cell>
          <cell r="AT12420">
            <v>0</v>
          </cell>
          <cell r="AU12420">
            <v>0</v>
          </cell>
          <cell r="AV12420" t="str">
            <v>VIABLE</v>
          </cell>
        </row>
        <row r="12421">
          <cell r="AP12421">
            <v>91012886</v>
          </cell>
          <cell r="AQ12421">
            <v>7008190</v>
          </cell>
          <cell r="AR12421">
            <v>7</v>
          </cell>
          <cell r="AS12421">
            <v>0</v>
          </cell>
          <cell r="AT12421">
            <v>0</v>
          </cell>
          <cell r="AU12421">
            <v>0</v>
          </cell>
          <cell r="AV12421" t="str">
            <v>VIABLE</v>
          </cell>
        </row>
        <row r="12422">
          <cell r="AP12422">
            <v>91012626</v>
          </cell>
          <cell r="AQ12422">
            <v>7007921</v>
          </cell>
          <cell r="AR12422">
            <v>7</v>
          </cell>
          <cell r="AS12422">
            <v>0</v>
          </cell>
          <cell r="AT12422">
            <v>0</v>
          </cell>
          <cell r="AU12422">
            <v>0</v>
          </cell>
          <cell r="AV12422" t="str">
            <v>VIABLE</v>
          </cell>
        </row>
        <row r="12423">
          <cell r="AP12423">
            <v>91012689</v>
          </cell>
          <cell r="AQ12423">
            <v>50006817</v>
          </cell>
          <cell r="AR12423">
            <v>7</v>
          </cell>
          <cell r="AS12423">
            <v>0</v>
          </cell>
          <cell r="AT12423">
            <v>0</v>
          </cell>
          <cell r="AU12423">
            <v>0</v>
          </cell>
          <cell r="AV12423" t="str">
            <v>VIABLE</v>
          </cell>
        </row>
        <row r="12424">
          <cell r="AP12424">
            <v>351461</v>
          </cell>
          <cell r="AQ12424">
            <v>7000574</v>
          </cell>
          <cell r="AR12424">
            <v>7</v>
          </cell>
          <cell r="AS12424">
            <v>0</v>
          </cell>
          <cell r="AT12424">
            <v>0</v>
          </cell>
          <cell r="AU12424">
            <v>0</v>
          </cell>
          <cell r="AV12424" t="str">
            <v>VIABLE</v>
          </cell>
        </row>
        <row r="12425">
          <cell r="AP12425">
            <v>351193</v>
          </cell>
          <cell r="AQ12425">
            <v>7000442</v>
          </cell>
          <cell r="AR12425">
            <v>7</v>
          </cell>
          <cell r="AS12425">
            <v>0</v>
          </cell>
          <cell r="AT12425">
            <v>0</v>
          </cell>
          <cell r="AU12425">
            <v>0</v>
          </cell>
          <cell r="AV12425" t="str">
            <v>VIABLE</v>
          </cell>
        </row>
        <row r="12426">
          <cell r="AP12426">
            <v>351223</v>
          </cell>
          <cell r="AQ12426">
            <v>7000456</v>
          </cell>
          <cell r="AR12426">
            <v>7</v>
          </cell>
          <cell r="AS12426">
            <v>0</v>
          </cell>
          <cell r="AT12426">
            <v>0</v>
          </cell>
          <cell r="AU12426">
            <v>0</v>
          </cell>
          <cell r="AV12426" t="str">
            <v>VIABLE</v>
          </cell>
        </row>
        <row r="12427">
          <cell r="AP12427">
            <v>91012628</v>
          </cell>
          <cell r="AQ12427">
            <v>7000553</v>
          </cell>
          <cell r="AR12427">
            <v>7</v>
          </cell>
          <cell r="AS12427">
            <v>0</v>
          </cell>
          <cell r="AT12427">
            <v>0</v>
          </cell>
          <cell r="AU12427">
            <v>0</v>
          </cell>
          <cell r="AV12427" t="str">
            <v>VIABLE</v>
          </cell>
        </row>
        <row r="12428">
          <cell r="AP12428">
            <v>471538</v>
          </cell>
          <cell r="AQ12428">
            <v>7008147</v>
          </cell>
          <cell r="AR12428">
            <v>7</v>
          </cell>
          <cell r="AS12428">
            <v>42515</v>
          </cell>
          <cell r="AT12428" t="str">
            <v>IDU-2128-2013 Terminado Conservacion IDU Circuito Movilidad SD -</v>
          </cell>
          <cell r="AU12428">
            <v>0</v>
          </cell>
          <cell r="AV12428" t="str">
            <v>VIABLE</v>
          </cell>
        </row>
        <row r="12429">
          <cell r="AP12429">
            <v>473568</v>
          </cell>
          <cell r="AQ12429">
            <v>7008146</v>
          </cell>
          <cell r="AR12429">
            <v>7</v>
          </cell>
          <cell r="AS12429">
            <v>42515</v>
          </cell>
          <cell r="AT12429" t="str">
            <v>IDU-2128-2013 Terminado Conservacion IDU Circuito Movilidad SD -</v>
          </cell>
          <cell r="AU12429">
            <v>0</v>
          </cell>
          <cell r="AV12429" t="str">
            <v>VIABLE</v>
          </cell>
        </row>
        <row r="12430">
          <cell r="AP12430">
            <v>471537</v>
          </cell>
          <cell r="AQ12430">
            <v>7008145</v>
          </cell>
          <cell r="AR12430">
            <v>7</v>
          </cell>
          <cell r="AS12430">
            <v>42515</v>
          </cell>
          <cell r="AT12430" t="str">
            <v>IDU-2128-2013 Terminado Conservacion IDU Circuito Movilidad SD -</v>
          </cell>
          <cell r="AU12430">
            <v>0</v>
          </cell>
          <cell r="AV12430" t="str">
            <v>VIABLE</v>
          </cell>
        </row>
        <row r="12431">
          <cell r="AP12431">
            <v>354997</v>
          </cell>
          <cell r="AQ12431">
            <v>7001895</v>
          </cell>
          <cell r="AR12431">
            <v>7</v>
          </cell>
          <cell r="AS12431">
            <v>42515</v>
          </cell>
          <cell r="AT12431" t="str">
            <v>IDU-2128-2013 Terminado Conservacion IDU Circuito Movilidad SD -</v>
          </cell>
          <cell r="AU12431">
            <v>0</v>
          </cell>
          <cell r="AV12431" t="str">
            <v>VIABLE</v>
          </cell>
        </row>
        <row r="12432">
          <cell r="AP12432">
            <v>354706</v>
          </cell>
          <cell r="AQ12432">
            <v>7001774</v>
          </cell>
          <cell r="AR12432">
            <v>7</v>
          </cell>
          <cell r="AS12432">
            <v>42515</v>
          </cell>
          <cell r="AT12432" t="str">
            <v>IDU-2128-2013 Terminado Conservacion IDU Circuito Movilidad SD -</v>
          </cell>
          <cell r="AU12432">
            <v>0</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v>0</v>
          </cell>
          <cell r="AT12448">
            <v>0</v>
          </cell>
          <cell r="AU12448">
            <v>0</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v>0</v>
          </cell>
          <cell r="AV12452" t="str">
            <v>VIABLE</v>
          </cell>
        </row>
        <row r="12453">
          <cell r="AP12453">
            <v>367250</v>
          </cell>
          <cell r="AQ12453">
            <v>7006819</v>
          </cell>
          <cell r="AR12453">
            <v>7</v>
          </cell>
          <cell r="AS12453">
            <v>0</v>
          </cell>
          <cell r="AT12453">
            <v>0</v>
          </cell>
          <cell r="AU12453">
            <v>0</v>
          </cell>
          <cell r="AV12453" t="str">
            <v>VIABLE</v>
          </cell>
        </row>
        <row r="12454">
          <cell r="AP12454">
            <v>366504</v>
          </cell>
          <cell r="AQ12454">
            <v>7006530</v>
          </cell>
          <cell r="AR12454">
            <v>7</v>
          </cell>
          <cell r="AS12454">
            <v>42313</v>
          </cell>
          <cell r="AT12454" t="str">
            <v>IDU-73-2008 Terminado Rehabilitación IDU Local  -</v>
          </cell>
          <cell r="AU12454">
            <v>0</v>
          </cell>
          <cell r="AV12454" t="str">
            <v>VIABLE</v>
          </cell>
        </row>
        <row r="12455">
          <cell r="AP12455">
            <v>364516</v>
          </cell>
          <cell r="AQ12455">
            <v>7005711</v>
          </cell>
          <cell r="AR12455">
            <v>7</v>
          </cell>
          <cell r="AS12455">
            <v>0</v>
          </cell>
          <cell r="AT12455">
            <v>0</v>
          </cell>
          <cell r="AU12455">
            <v>0</v>
          </cell>
          <cell r="AV12455" t="str">
            <v>VIABLE</v>
          </cell>
        </row>
        <row r="12456">
          <cell r="AP12456">
            <v>480859</v>
          </cell>
          <cell r="AQ12456">
            <v>7006431</v>
          </cell>
          <cell r="AR12456">
            <v>7</v>
          </cell>
          <cell r="AS12456">
            <v>0</v>
          </cell>
          <cell r="AT12456">
            <v>0</v>
          </cell>
          <cell r="AU12456">
            <v>0</v>
          </cell>
          <cell r="AV12456" t="str">
            <v>VIABLE</v>
          </cell>
        </row>
        <row r="12457">
          <cell r="AP12457">
            <v>364121</v>
          </cell>
          <cell r="AQ12457">
            <v>7005565</v>
          </cell>
          <cell r="AR12457">
            <v>7</v>
          </cell>
          <cell r="AS12457">
            <v>42731</v>
          </cell>
          <cell r="AT12457" t="str">
            <v>SD Reservado Mantenimiento Rutinario IDU Local EJECUCION SITP 2016 -</v>
          </cell>
          <cell r="AU12457">
            <v>0</v>
          </cell>
          <cell r="AV12457" t="str">
            <v>Reservado IDU SITP 2016</v>
          </cell>
        </row>
        <row r="12458">
          <cell r="AP12458">
            <v>365560</v>
          </cell>
          <cell r="AQ12458">
            <v>7006121</v>
          </cell>
          <cell r="AR12458">
            <v>7</v>
          </cell>
          <cell r="AS12458">
            <v>0</v>
          </cell>
          <cell r="AT12458">
            <v>0</v>
          </cell>
          <cell r="AU12458">
            <v>0</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v>0</v>
          </cell>
          <cell r="AV12460" t="str">
            <v>VIABLE</v>
          </cell>
        </row>
        <row r="12461">
          <cell r="AP12461">
            <v>365026</v>
          </cell>
          <cell r="AQ12461">
            <v>7005912</v>
          </cell>
          <cell r="AR12461">
            <v>7</v>
          </cell>
          <cell r="AS12461">
            <v>42723</v>
          </cell>
          <cell r="AT12461" t="str">
            <v>SD Terminado Mantenimiento Periódico UAERMV Local SD -</v>
          </cell>
          <cell r="AU12461">
            <v>0</v>
          </cell>
          <cell r="AV12461" t="str">
            <v>INTERVENCION UAERMV 2016</v>
          </cell>
        </row>
        <row r="12462">
          <cell r="AP12462">
            <v>365354</v>
          </cell>
          <cell r="AQ12462">
            <v>7006040</v>
          </cell>
          <cell r="AR12462">
            <v>7</v>
          </cell>
          <cell r="AS12462">
            <v>42723</v>
          </cell>
          <cell r="AT12462" t="str">
            <v>SD Terminado Mantenimiento Periódico UAERMV Local SD -</v>
          </cell>
          <cell r="AU12462">
            <v>0</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v>0</v>
          </cell>
          <cell r="AT12464">
            <v>0</v>
          </cell>
          <cell r="AU12464">
            <v>0</v>
          </cell>
          <cell r="AV12464" t="str">
            <v>VIABLE</v>
          </cell>
        </row>
        <row r="12465">
          <cell r="AP12465">
            <v>366722</v>
          </cell>
          <cell r="AQ12465">
            <v>7006612</v>
          </cell>
          <cell r="AR12465">
            <v>7</v>
          </cell>
          <cell r="AS12465">
            <v>42313</v>
          </cell>
          <cell r="AT12465" t="str">
            <v>IDU-73-2008 Terminado Rehabilitación IDU Local  -</v>
          </cell>
          <cell r="AU12465">
            <v>0</v>
          </cell>
          <cell r="AV12465" t="str">
            <v>VIABLE</v>
          </cell>
        </row>
        <row r="12466">
          <cell r="AP12466">
            <v>364652</v>
          </cell>
          <cell r="AQ12466">
            <v>7005766</v>
          </cell>
          <cell r="AR12466">
            <v>7</v>
          </cell>
          <cell r="AS12466">
            <v>42760</v>
          </cell>
          <cell r="AT12466" t="str">
            <v>SD Terminado Parcheo UAERMV Local SD Reporte Ejecución diciembre de 2016-</v>
          </cell>
          <cell r="AU12466">
            <v>0</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v>0</v>
          </cell>
          <cell r="AV12469" t="str">
            <v>VIABLE</v>
          </cell>
        </row>
        <row r="12470">
          <cell r="AP12470">
            <v>468373</v>
          </cell>
          <cell r="AQ12470">
            <v>7008040</v>
          </cell>
          <cell r="AR12470">
            <v>7</v>
          </cell>
          <cell r="AS12470">
            <v>0</v>
          </cell>
          <cell r="AT12470">
            <v>0</v>
          </cell>
          <cell r="AU12470">
            <v>0</v>
          </cell>
          <cell r="AV12470" t="str">
            <v>VIABLE</v>
          </cell>
        </row>
        <row r="12471">
          <cell r="AP12471">
            <v>364361</v>
          </cell>
          <cell r="AQ12471">
            <v>7005652</v>
          </cell>
          <cell r="AR12471">
            <v>7</v>
          </cell>
          <cell r="AS12471">
            <v>0</v>
          </cell>
          <cell r="AT12471">
            <v>0</v>
          </cell>
          <cell r="AU12471">
            <v>0</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v>0</v>
          </cell>
          <cell r="AT12473">
            <v>0</v>
          </cell>
          <cell r="AU12473">
            <v>0</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v>0</v>
          </cell>
          <cell r="AT12476">
            <v>0</v>
          </cell>
          <cell r="AU12476">
            <v>0</v>
          </cell>
          <cell r="AV12476" t="str">
            <v>VIABLE</v>
          </cell>
        </row>
        <row r="12477">
          <cell r="AP12477">
            <v>355558</v>
          </cell>
          <cell r="AQ12477">
            <v>7002119</v>
          </cell>
          <cell r="AR12477">
            <v>7</v>
          </cell>
          <cell r="AS12477">
            <v>0</v>
          </cell>
          <cell r="AT12477">
            <v>0</v>
          </cell>
          <cell r="AU12477">
            <v>0</v>
          </cell>
          <cell r="AV12477" t="str">
            <v>VIABLE</v>
          </cell>
        </row>
        <row r="12478">
          <cell r="AP12478">
            <v>356997</v>
          </cell>
          <cell r="AQ12478">
            <v>7002647</v>
          </cell>
          <cell r="AR12478">
            <v>7</v>
          </cell>
          <cell r="AS12478">
            <v>0</v>
          </cell>
          <cell r="AT12478">
            <v>0</v>
          </cell>
          <cell r="AU12478">
            <v>0</v>
          </cell>
          <cell r="AV12478" t="str">
            <v>VIABLE</v>
          </cell>
        </row>
        <row r="12479">
          <cell r="AP12479">
            <v>356082</v>
          </cell>
          <cell r="AQ12479">
            <v>7002318</v>
          </cell>
          <cell r="AR12479">
            <v>7</v>
          </cell>
          <cell r="AS12479">
            <v>0</v>
          </cell>
          <cell r="AT12479">
            <v>0</v>
          </cell>
          <cell r="AU12479">
            <v>0</v>
          </cell>
          <cell r="AV12479" t="str">
            <v>VIABLE</v>
          </cell>
        </row>
        <row r="12480">
          <cell r="AP12480">
            <v>355755</v>
          </cell>
          <cell r="AQ12480">
            <v>7002196</v>
          </cell>
          <cell r="AR12480">
            <v>7</v>
          </cell>
          <cell r="AS12480">
            <v>0</v>
          </cell>
          <cell r="AT12480">
            <v>0</v>
          </cell>
          <cell r="AU12480">
            <v>0</v>
          </cell>
          <cell r="AV12480" t="str">
            <v>VIABLE</v>
          </cell>
        </row>
        <row r="12481">
          <cell r="AP12481">
            <v>356781</v>
          </cell>
          <cell r="AQ12481">
            <v>7002570</v>
          </cell>
          <cell r="AR12481">
            <v>7</v>
          </cell>
          <cell r="AS12481">
            <v>0</v>
          </cell>
          <cell r="AT12481">
            <v>0</v>
          </cell>
          <cell r="AU12481">
            <v>0</v>
          </cell>
          <cell r="AV12481" t="str">
            <v>VIABLE</v>
          </cell>
        </row>
        <row r="12482">
          <cell r="AP12482">
            <v>356994</v>
          </cell>
          <cell r="AQ12482">
            <v>50008439</v>
          </cell>
          <cell r="AR12482">
            <v>7</v>
          </cell>
          <cell r="AS12482">
            <v>0</v>
          </cell>
          <cell r="AT12482">
            <v>0</v>
          </cell>
          <cell r="AU12482">
            <v>0</v>
          </cell>
          <cell r="AV12482" t="str">
            <v>VIABLE</v>
          </cell>
        </row>
        <row r="12483">
          <cell r="AP12483">
            <v>356296</v>
          </cell>
          <cell r="AQ12483">
            <v>7002395</v>
          </cell>
          <cell r="AR12483">
            <v>7</v>
          </cell>
          <cell r="AS12483">
            <v>42313</v>
          </cell>
          <cell r="AT12483" t="str">
            <v>IDU-2128-2013 Terminado Acciones de Movilidad IDU Circuito Movilidad  -</v>
          </cell>
          <cell r="AU12483">
            <v>0</v>
          </cell>
          <cell r="AV12483" t="str">
            <v>VIABLE</v>
          </cell>
        </row>
        <row r="12484">
          <cell r="AP12484">
            <v>355934</v>
          </cell>
          <cell r="AQ12484">
            <v>7002267</v>
          </cell>
          <cell r="AR12484">
            <v>7</v>
          </cell>
          <cell r="AS12484">
            <v>0</v>
          </cell>
          <cell r="AT12484">
            <v>0</v>
          </cell>
          <cell r="AU12484">
            <v>0</v>
          </cell>
          <cell r="AV12484" t="str">
            <v>VIABLE</v>
          </cell>
        </row>
        <row r="12485">
          <cell r="AP12485">
            <v>902177</v>
          </cell>
          <cell r="AQ12485">
            <v>7008585</v>
          </cell>
          <cell r="AR12485">
            <v>7</v>
          </cell>
          <cell r="AS12485">
            <v>0</v>
          </cell>
          <cell r="AT12485">
            <v>0</v>
          </cell>
          <cell r="AU12485">
            <v>0</v>
          </cell>
          <cell r="AV12485" t="str">
            <v>VIABLE</v>
          </cell>
        </row>
        <row r="12486">
          <cell r="AP12486">
            <v>356314</v>
          </cell>
          <cell r="AQ12486">
            <v>7002402</v>
          </cell>
          <cell r="AR12486">
            <v>7</v>
          </cell>
          <cell r="AS12486">
            <v>42313</v>
          </cell>
          <cell r="AT12486" t="str">
            <v>IDU-2128-2013 Terminado Acciones de Movilidad IDU Circuito Movilidad  -</v>
          </cell>
          <cell r="AU12486">
            <v>0</v>
          </cell>
          <cell r="AV12486" t="str">
            <v>VIABLE</v>
          </cell>
        </row>
        <row r="12487">
          <cell r="AP12487">
            <v>901263</v>
          </cell>
          <cell r="AQ12487">
            <v>30000369</v>
          </cell>
          <cell r="AR12487">
            <v>7</v>
          </cell>
          <cell r="AS12487">
            <v>0</v>
          </cell>
          <cell r="AT12487">
            <v>0</v>
          </cell>
          <cell r="AU12487">
            <v>0</v>
          </cell>
          <cell r="AV12487" t="str">
            <v>VIABLE</v>
          </cell>
        </row>
        <row r="12488">
          <cell r="AP12488">
            <v>902180</v>
          </cell>
          <cell r="AQ12488">
            <v>7008587</v>
          </cell>
          <cell r="AR12488">
            <v>7</v>
          </cell>
          <cell r="AS12488">
            <v>0</v>
          </cell>
          <cell r="AT12488">
            <v>0</v>
          </cell>
          <cell r="AU12488">
            <v>0</v>
          </cell>
          <cell r="AV12488" t="str">
            <v>VIABLE</v>
          </cell>
        </row>
        <row r="12489">
          <cell r="AP12489">
            <v>902183</v>
          </cell>
          <cell r="AQ12489">
            <v>7008589</v>
          </cell>
          <cell r="AR12489">
            <v>7</v>
          </cell>
          <cell r="AS12489">
            <v>0</v>
          </cell>
          <cell r="AT12489">
            <v>0</v>
          </cell>
          <cell r="AU12489">
            <v>0</v>
          </cell>
          <cell r="AV12489" t="str">
            <v>VIABLE</v>
          </cell>
        </row>
        <row r="12490">
          <cell r="AP12490">
            <v>356251</v>
          </cell>
          <cell r="AQ12490">
            <v>7002378</v>
          </cell>
          <cell r="AR12490">
            <v>7</v>
          </cell>
          <cell r="AS12490">
            <v>42313</v>
          </cell>
          <cell r="AT12490" t="str">
            <v>IDU-2128-2013 Terminado Acciones de Movilidad IDU Circuito Movilidad  -</v>
          </cell>
          <cell r="AU12490">
            <v>0</v>
          </cell>
          <cell r="AV12490" t="str">
            <v>VIABLE</v>
          </cell>
        </row>
        <row r="12491">
          <cell r="AP12491">
            <v>356416</v>
          </cell>
          <cell r="AQ12491">
            <v>7002437</v>
          </cell>
          <cell r="AR12491">
            <v>7</v>
          </cell>
          <cell r="AS12491">
            <v>0</v>
          </cell>
          <cell r="AT12491">
            <v>0</v>
          </cell>
          <cell r="AU12491">
            <v>0</v>
          </cell>
          <cell r="AV12491" t="str">
            <v>VIABLE</v>
          </cell>
        </row>
        <row r="12492">
          <cell r="AP12492">
            <v>355859</v>
          </cell>
          <cell r="AQ12492">
            <v>7002241</v>
          </cell>
          <cell r="AR12492">
            <v>7</v>
          </cell>
          <cell r="AS12492">
            <v>0</v>
          </cell>
          <cell r="AT12492">
            <v>0</v>
          </cell>
          <cell r="AU12492">
            <v>0</v>
          </cell>
          <cell r="AV12492" t="str">
            <v>VIABLE</v>
          </cell>
        </row>
        <row r="12493">
          <cell r="AP12493">
            <v>356194</v>
          </cell>
          <cell r="AQ12493">
            <v>7002358</v>
          </cell>
          <cell r="AR12493">
            <v>7</v>
          </cell>
          <cell r="AS12493">
            <v>0</v>
          </cell>
          <cell r="AT12493">
            <v>0</v>
          </cell>
          <cell r="AU12493">
            <v>0</v>
          </cell>
          <cell r="AV12493" t="str">
            <v>VIABLE</v>
          </cell>
        </row>
        <row r="12494">
          <cell r="AP12494">
            <v>356224</v>
          </cell>
          <cell r="AQ12494">
            <v>7002368</v>
          </cell>
          <cell r="AR12494">
            <v>7</v>
          </cell>
          <cell r="AS12494">
            <v>42313</v>
          </cell>
          <cell r="AT12494" t="str">
            <v>IDU-2128-2013 Terminado Acciones de Movilidad IDU Circuito Movilidad  -</v>
          </cell>
          <cell r="AU12494">
            <v>0</v>
          </cell>
          <cell r="AV12494" t="str">
            <v>VIABLE</v>
          </cell>
        </row>
        <row r="12495">
          <cell r="AP12495">
            <v>356584</v>
          </cell>
          <cell r="AQ12495">
            <v>7002499</v>
          </cell>
          <cell r="AR12495">
            <v>7</v>
          </cell>
          <cell r="AS12495">
            <v>0</v>
          </cell>
          <cell r="AT12495">
            <v>0</v>
          </cell>
          <cell r="AU12495">
            <v>0</v>
          </cell>
          <cell r="AV12495" t="str">
            <v>VIABLE</v>
          </cell>
        </row>
        <row r="12496">
          <cell r="AP12496">
            <v>353035</v>
          </cell>
          <cell r="AQ12496">
            <v>7001158</v>
          </cell>
          <cell r="AR12496">
            <v>7</v>
          </cell>
          <cell r="AS12496">
            <v>0</v>
          </cell>
          <cell r="AT12496">
            <v>0</v>
          </cell>
          <cell r="AU12496">
            <v>0</v>
          </cell>
          <cell r="AV12496" t="str">
            <v>VIABLE</v>
          </cell>
        </row>
        <row r="12497">
          <cell r="AP12497">
            <v>352789</v>
          </cell>
          <cell r="AQ12497">
            <v>7001073</v>
          </cell>
          <cell r="AR12497">
            <v>7</v>
          </cell>
          <cell r="AS12497">
            <v>0</v>
          </cell>
          <cell r="AT12497">
            <v>0</v>
          </cell>
          <cell r="AU12497">
            <v>0</v>
          </cell>
          <cell r="AV12497" t="str">
            <v>VIABLE</v>
          </cell>
        </row>
        <row r="12498">
          <cell r="AP12498">
            <v>804305</v>
          </cell>
          <cell r="AQ12498">
            <v>7001580</v>
          </cell>
          <cell r="AR12498">
            <v>7</v>
          </cell>
          <cell r="AS12498">
            <v>0</v>
          </cell>
          <cell r="AT12498">
            <v>0</v>
          </cell>
          <cell r="AU12498">
            <v>0</v>
          </cell>
          <cell r="AV12498" t="str">
            <v>VIABLE</v>
          </cell>
        </row>
        <row r="12499">
          <cell r="AP12499">
            <v>353161</v>
          </cell>
          <cell r="AQ12499">
            <v>7001205</v>
          </cell>
          <cell r="AR12499">
            <v>7</v>
          </cell>
          <cell r="AS12499">
            <v>0</v>
          </cell>
          <cell r="AT12499">
            <v>0</v>
          </cell>
          <cell r="AU12499">
            <v>0</v>
          </cell>
          <cell r="AV12499" t="str">
            <v>VIABLE</v>
          </cell>
        </row>
        <row r="12500">
          <cell r="AP12500">
            <v>353863</v>
          </cell>
          <cell r="AQ12500">
            <v>7001447</v>
          </cell>
          <cell r="AR12500">
            <v>7</v>
          </cell>
          <cell r="AS12500">
            <v>0</v>
          </cell>
          <cell r="AT12500">
            <v>0</v>
          </cell>
          <cell r="AU12500">
            <v>0</v>
          </cell>
          <cell r="AV12500" t="str">
            <v>VIABLE</v>
          </cell>
        </row>
        <row r="12501">
          <cell r="AP12501">
            <v>352930</v>
          </cell>
          <cell r="AQ12501">
            <v>7001122</v>
          </cell>
          <cell r="AR12501">
            <v>7</v>
          </cell>
          <cell r="AS12501">
            <v>0</v>
          </cell>
          <cell r="AT12501">
            <v>0</v>
          </cell>
          <cell r="AU12501">
            <v>0</v>
          </cell>
          <cell r="AV12501" t="str">
            <v>VIABLE</v>
          </cell>
        </row>
        <row r="12502">
          <cell r="AP12502">
            <v>353530</v>
          </cell>
          <cell r="AQ12502">
            <v>7001332</v>
          </cell>
          <cell r="AR12502">
            <v>7</v>
          </cell>
          <cell r="AS12502">
            <v>0</v>
          </cell>
          <cell r="AT12502">
            <v>0</v>
          </cell>
          <cell r="AU12502">
            <v>0</v>
          </cell>
          <cell r="AV12502" t="str">
            <v>VIABLE</v>
          </cell>
        </row>
        <row r="12503">
          <cell r="AP12503">
            <v>352666</v>
          </cell>
          <cell r="AQ12503">
            <v>7001029</v>
          </cell>
          <cell r="AR12503">
            <v>7</v>
          </cell>
          <cell r="AS12503">
            <v>0</v>
          </cell>
          <cell r="AT12503">
            <v>0</v>
          </cell>
          <cell r="AU12503">
            <v>0</v>
          </cell>
          <cell r="AV12503" t="str">
            <v>VIABLE</v>
          </cell>
        </row>
        <row r="12504">
          <cell r="AP12504">
            <v>353350</v>
          </cell>
          <cell r="AQ12504">
            <v>7001269</v>
          </cell>
          <cell r="AR12504">
            <v>7</v>
          </cell>
          <cell r="AS12504">
            <v>0</v>
          </cell>
          <cell r="AT12504">
            <v>0</v>
          </cell>
          <cell r="AU12504">
            <v>0</v>
          </cell>
          <cell r="AV12504" t="str">
            <v>VIABLE</v>
          </cell>
        </row>
        <row r="12505">
          <cell r="AP12505">
            <v>360418</v>
          </cell>
          <cell r="AQ12505">
            <v>7004050</v>
          </cell>
          <cell r="AR12505">
            <v>7</v>
          </cell>
          <cell r="AS12505">
            <v>0</v>
          </cell>
          <cell r="AT12505">
            <v>0</v>
          </cell>
          <cell r="AU12505">
            <v>0</v>
          </cell>
          <cell r="AV12505" t="str">
            <v>VIABLE</v>
          </cell>
        </row>
        <row r="12506">
          <cell r="AP12506">
            <v>91012924</v>
          </cell>
          <cell r="AQ12506">
            <v>50008448</v>
          </cell>
          <cell r="AR12506">
            <v>7</v>
          </cell>
          <cell r="AS12506">
            <v>0</v>
          </cell>
          <cell r="AT12506">
            <v>0</v>
          </cell>
          <cell r="AU12506">
            <v>0</v>
          </cell>
          <cell r="AV12506" t="str">
            <v>VIABLE</v>
          </cell>
        </row>
        <row r="12507">
          <cell r="AP12507">
            <v>360592</v>
          </cell>
          <cell r="AQ12507">
            <v>7004123</v>
          </cell>
          <cell r="AR12507">
            <v>7</v>
          </cell>
          <cell r="AS12507">
            <v>0</v>
          </cell>
          <cell r="AT12507">
            <v>0</v>
          </cell>
          <cell r="AU12507">
            <v>0</v>
          </cell>
          <cell r="AV12507" t="str">
            <v>VIABLE</v>
          </cell>
        </row>
        <row r="12508">
          <cell r="AP12508">
            <v>471546</v>
          </cell>
          <cell r="AQ12508">
            <v>50008448</v>
          </cell>
          <cell r="AR12508">
            <v>7</v>
          </cell>
          <cell r="AS12508">
            <v>0</v>
          </cell>
          <cell r="AT12508">
            <v>0</v>
          </cell>
          <cell r="AU12508">
            <v>0</v>
          </cell>
          <cell r="AV12508" t="str">
            <v>VIABLE</v>
          </cell>
        </row>
        <row r="12509">
          <cell r="AP12509">
            <v>91012602</v>
          </cell>
          <cell r="AQ12509">
            <v>50008356</v>
          </cell>
          <cell r="AR12509">
            <v>7</v>
          </cell>
          <cell r="AS12509">
            <v>0</v>
          </cell>
          <cell r="AT12509">
            <v>0</v>
          </cell>
          <cell r="AU12509">
            <v>0</v>
          </cell>
          <cell r="AV12509" t="str">
            <v>VIABLE</v>
          </cell>
        </row>
        <row r="12510">
          <cell r="AP12510">
            <v>471584</v>
          </cell>
          <cell r="AQ12510">
            <v>7008201</v>
          </cell>
          <cell r="AR12510">
            <v>7</v>
          </cell>
          <cell r="AS12510">
            <v>0</v>
          </cell>
          <cell r="AT12510">
            <v>0</v>
          </cell>
          <cell r="AU12510">
            <v>0</v>
          </cell>
          <cell r="AV12510" t="str">
            <v>VIABLE</v>
          </cell>
        </row>
        <row r="12511">
          <cell r="AP12511">
            <v>534344</v>
          </cell>
          <cell r="AQ12511">
            <v>50008356</v>
          </cell>
          <cell r="AR12511">
            <v>7</v>
          </cell>
          <cell r="AS12511">
            <v>0</v>
          </cell>
          <cell r="AT12511">
            <v>0</v>
          </cell>
          <cell r="AU12511">
            <v>0</v>
          </cell>
          <cell r="AV12511" t="str">
            <v>VIABLE</v>
          </cell>
        </row>
        <row r="12512">
          <cell r="AP12512">
            <v>360505</v>
          </cell>
          <cell r="AQ12512">
            <v>7004086</v>
          </cell>
          <cell r="AR12512">
            <v>7</v>
          </cell>
          <cell r="AS12512">
            <v>0</v>
          </cell>
          <cell r="AT12512">
            <v>0</v>
          </cell>
          <cell r="AU12512">
            <v>0</v>
          </cell>
          <cell r="AV12512" t="str">
            <v>VIABLE</v>
          </cell>
        </row>
        <row r="12513">
          <cell r="AP12513">
            <v>360376</v>
          </cell>
          <cell r="AQ12513">
            <v>7004033</v>
          </cell>
          <cell r="AR12513">
            <v>7</v>
          </cell>
          <cell r="AS12513">
            <v>0</v>
          </cell>
          <cell r="AT12513">
            <v>0</v>
          </cell>
          <cell r="AU12513">
            <v>0</v>
          </cell>
          <cell r="AV12513" t="str">
            <v>VIABLE</v>
          </cell>
        </row>
        <row r="12514">
          <cell r="AP12514">
            <v>360670</v>
          </cell>
          <cell r="AQ12514">
            <v>7004160</v>
          </cell>
          <cell r="AR12514">
            <v>7</v>
          </cell>
          <cell r="AS12514">
            <v>0</v>
          </cell>
          <cell r="AT12514">
            <v>0</v>
          </cell>
          <cell r="AU12514">
            <v>0</v>
          </cell>
          <cell r="AV12514" t="str">
            <v>VIABLE</v>
          </cell>
        </row>
        <row r="12515">
          <cell r="AP12515">
            <v>360283</v>
          </cell>
          <cell r="AQ12515">
            <v>7003992</v>
          </cell>
          <cell r="AR12515">
            <v>7</v>
          </cell>
          <cell r="AS12515">
            <v>0</v>
          </cell>
          <cell r="AT12515">
            <v>0</v>
          </cell>
          <cell r="AU12515">
            <v>0</v>
          </cell>
          <cell r="AV12515" t="str">
            <v>VIABLE</v>
          </cell>
        </row>
        <row r="12516">
          <cell r="AP12516">
            <v>360304</v>
          </cell>
          <cell r="AQ12516">
            <v>7004002</v>
          </cell>
          <cell r="AR12516">
            <v>7</v>
          </cell>
          <cell r="AS12516">
            <v>0</v>
          </cell>
          <cell r="AT12516">
            <v>0</v>
          </cell>
          <cell r="AU12516">
            <v>0</v>
          </cell>
          <cell r="AV12516" t="str">
            <v>VIABLE</v>
          </cell>
        </row>
        <row r="12517">
          <cell r="AP12517">
            <v>471583</v>
          </cell>
          <cell r="AQ12517">
            <v>7008200</v>
          </cell>
          <cell r="AR12517">
            <v>7</v>
          </cell>
          <cell r="AS12517">
            <v>0</v>
          </cell>
          <cell r="AT12517">
            <v>0</v>
          </cell>
          <cell r="AU12517">
            <v>0</v>
          </cell>
          <cell r="AV12517" t="str">
            <v>Proyectos en Factibilidad:Troncal Cali</v>
          </cell>
        </row>
        <row r="12518">
          <cell r="AP12518">
            <v>360253</v>
          </cell>
          <cell r="AQ12518">
            <v>7003978</v>
          </cell>
          <cell r="AR12518">
            <v>7</v>
          </cell>
          <cell r="AS12518">
            <v>0</v>
          </cell>
          <cell r="AT12518">
            <v>0</v>
          </cell>
          <cell r="AU12518">
            <v>0</v>
          </cell>
          <cell r="AV12518" t="str">
            <v>VIABLE</v>
          </cell>
        </row>
        <row r="12519">
          <cell r="AP12519">
            <v>364471</v>
          </cell>
          <cell r="AQ12519">
            <v>7005693</v>
          </cell>
          <cell r="AR12519">
            <v>7</v>
          </cell>
          <cell r="AS12519">
            <v>0</v>
          </cell>
          <cell r="AT12519">
            <v>0</v>
          </cell>
          <cell r="AU12519">
            <v>0</v>
          </cell>
          <cell r="AV12519" t="str">
            <v>VIABLE</v>
          </cell>
        </row>
        <row r="12520">
          <cell r="AP12520">
            <v>364946</v>
          </cell>
          <cell r="AQ12520">
            <v>7005883</v>
          </cell>
          <cell r="AR12520">
            <v>7</v>
          </cell>
          <cell r="AS12520">
            <v>0</v>
          </cell>
          <cell r="AT12520">
            <v>0</v>
          </cell>
          <cell r="AU12520">
            <v>0</v>
          </cell>
          <cell r="AV12520" t="str">
            <v>VIABLE</v>
          </cell>
        </row>
        <row r="12521">
          <cell r="AP12521">
            <v>364719</v>
          </cell>
          <cell r="AQ12521">
            <v>7005792</v>
          </cell>
          <cell r="AR12521">
            <v>7</v>
          </cell>
          <cell r="AS12521">
            <v>0</v>
          </cell>
          <cell r="AT12521">
            <v>0</v>
          </cell>
          <cell r="AU12521">
            <v>0</v>
          </cell>
          <cell r="AV12521" t="str">
            <v>RESERVADO FDL 2016</v>
          </cell>
        </row>
        <row r="12522">
          <cell r="AP12522">
            <v>364693</v>
          </cell>
          <cell r="AQ12522">
            <v>7005784</v>
          </cell>
          <cell r="AR12522">
            <v>7</v>
          </cell>
          <cell r="AS12522">
            <v>0</v>
          </cell>
          <cell r="AT12522">
            <v>0</v>
          </cell>
          <cell r="AU12522">
            <v>0</v>
          </cell>
          <cell r="AV12522" t="str">
            <v>RESERVADO FDL 2016</v>
          </cell>
        </row>
        <row r="12523">
          <cell r="AP12523">
            <v>364699</v>
          </cell>
          <cell r="AQ12523">
            <v>7005786</v>
          </cell>
          <cell r="AR12523">
            <v>7</v>
          </cell>
          <cell r="AS12523">
            <v>0</v>
          </cell>
          <cell r="AT12523">
            <v>0</v>
          </cell>
          <cell r="AU12523">
            <v>0</v>
          </cell>
          <cell r="AV12523" t="str">
            <v>RESERVADO FDL 2016</v>
          </cell>
        </row>
        <row r="12524">
          <cell r="AP12524">
            <v>364071</v>
          </cell>
          <cell r="AQ12524">
            <v>7005548</v>
          </cell>
          <cell r="AR12524">
            <v>7</v>
          </cell>
          <cell r="AS12524">
            <v>0</v>
          </cell>
          <cell r="AT12524">
            <v>0</v>
          </cell>
          <cell r="AU12524">
            <v>0</v>
          </cell>
          <cell r="AV12524" t="str">
            <v>VIABLE</v>
          </cell>
        </row>
        <row r="12525">
          <cell r="AP12525">
            <v>363982</v>
          </cell>
          <cell r="AQ12525">
            <v>7005510</v>
          </cell>
          <cell r="AR12525">
            <v>7</v>
          </cell>
          <cell r="AS12525">
            <v>0</v>
          </cell>
          <cell r="AT12525">
            <v>0</v>
          </cell>
          <cell r="AU12525">
            <v>0</v>
          </cell>
          <cell r="AV12525" t="str">
            <v>VIABLE</v>
          </cell>
        </row>
        <row r="12526">
          <cell r="AP12526">
            <v>364871</v>
          </cell>
          <cell r="AQ12526">
            <v>7005855</v>
          </cell>
          <cell r="AR12526">
            <v>7</v>
          </cell>
          <cell r="AS12526">
            <v>0</v>
          </cell>
          <cell r="AT12526">
            <v>0</v>
          </cell>
          <cell r="AU12526">
            <v>0</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v>0</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v>0</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v>0</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v>0</v>
          </cell>
          <cell r="AV12539" t="str">
            <v>VIABLE</v>
          </cell>
        </row>
        <row r="12540">
          <cell r="AP12540">
            <v>367050</v>
          </cell>
          <cell r="AQ12540">
            <v>7006739</v>
          </cell>
          <cell r="AR12540">
            <v>7</v>
          </cell>
          <cell r="AS12540">
            <v>42515</v>
          </cell>
          <cell r="AT12540" t="str">
            <v>IDU-2128-2013 Terminado Conservacion IDU Circuito Movilidad SD -</v>
          </cell>
          <cell r="AU12540">
            <v>0</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v>0</v>
          </cell>
          <cell r="AT12554">
            <v>0</v>
          </cell>
          <cell r="AU12554">
            <v>0</v>
          </cell>
          <cell r="AV12554" t="str">
            <v>VIABLE</v>
          </cell>
        </row>
        <row r="12555">
          <cell r="AP12555">
            <v>364752</v>
          </cell>
          <cell r="AQ12555">
            <v>7005805</v>
          </cell>
          <cell r="AR12555">
            <v>7</v>
          </cell>
          <cell r="AS12555">
            <v>0</v>
          </cell>
          <cell r="AT12555">
            <v>0</v>
          </cell>
          <cell r="AU12555">
            <v>0</v>
          </cell>
          <cell r="AV12555" t="str">
            <v>VIABLE</v>
          </cell>
        </row>
        <row r="12556">
          <cell r="AP12556">
            <v>363653</v>
          </cell>
          <cell r="AQ12556">
            <v>7005381</v>
          </cell>
          <cell r="AR12556">
            <v>7</v>
          </cell>
          <cell r="AS12556">
            <v>0</v>
          </cell>
          <cell r="AT12556">
            <v>0</v>
          </cell>
          <cell r="AU12556">
            <v>0</v>
          </cell>
          <cell r="AV12556" t="str">
            <v>VIABLE</v>
          </cell>
        </row>
        <row r="12557">
          <cell r="AP12557">
            <v>365253</v>
          </cell>
          <cell r="AQ12557">
            <v>7006005</v>
          </cell>
          <cell r="AR12557">
            <v>7</v>
          </cell>
          <cell r="AS12557">
            <v>0</v>
          </cell>
          <cell r="AT12557">
            <v>0</v>
          </cell>
          <cell r="AU12557">
            <v>0</v>
          </cell>
          <cell r="AV12557" t="str">
            <v>VIABLE</v>
          </cell>
        </row>
        <row r="12558">
          <cell r="AP12558">
            <v>364180</v>
          </cell>
          <cell r="AQ12558">
            <v>7005587</v>
          </cell>
          <cell r="AR12558">
            <v>7</v>
          </cell>
          <cell r="AS12558">
            <v>0</v>
          </cell>
          <cell r="AT12558">
            <v>0</v>
          </cell>
          <cell r="AU12558">
            <v>0</v>
          </cell>
          <cell r="AV12558" t="str">
            <v>VIABLE</v>
          </cell>
        </row>
        <row r="12559">
          <cell r="AP12559">
            <v>363166</v>
          </cell>
          <cell r="AQ12559">
            <v>7005172</v>
          </cell>
          <cell r="AR12559">
            <v>7</v>
          </cell>
          <cell r="AS12559">
            <v>0</v>
          </cell>
          <cell r="AT12559">
            <v>0</v>
          </cell>
          <cell r="AU12559">
            <v>0</v>
          </cell>
          <cell r="AV12559" t="str">
            <v>VIABLE</v>
          </cell>
        </row>
        <row r="12560">
          <cell r="AP12560">
            <v>365628</v>
          </cell>
          <cell r="AQ12560">
            <v>7006146</v>
          </cell>
          <cell r="AR12560">
            <v>7</v>
          </cell>
          <cell r="AS12560">
            <v>0</v>
          </cell>
          <cell r="AT12560">
            <v>0</v>
          </cell>
          <cell r="AU12560">
            <v>0</v>
          </cell>
          <cell r="AV12560" t="str">
            <v>VIABLE</v>
          </cell>
        </row>
        <row r="12561">
          <cell r="AP12561">
            <v>369530</v>
          </cell>
          <cell r="AQ12561">
            <v>7007662</v>
          </cell>
          <cell r="AR12561">
            <v>7</v>
          </cell>
          <cell r="AS12561">
            <v>42653</v>
          </cell>
          <cell r="AT12561" t="str">
            <v>IDU-935-2016 Reservado Conservacion IDU Circuito Movilidad ACCIONES POPULARES -</v>
          </cell>
          <cell r="AU12561">
            <v>0</v>
          </cell>
          <cell r="AV12561" t="str">
            <v>Reservado Cto. IDU-935-2016</v>
          </cell>
        </row>
        <row r="12562">
          <cell r="AP12562">
            <v>369963</v>
          </cell>
          <cell r="AQ12562">
            <v>7007826</v>
          </cell>
          <cell r="AR12562">
            <v>7</v>
          </cell>
          <cell r="AS12562">
            <v>0</v>
          </cell>
          <cell r="AT12562">
            <v>0</v>
          </cell>
          <cell r="AU12562">
            <v>0</v>
          </cell>
          <cell r="AV12562" t="str">
            <v>VIABLE</v>
          </cell>
        </row>
        <row r="12563">
          <cell r="AP12563">
            <v>369878</v>
          </cell>
          <cell r="AQ12563">
            <v>7007794</v>
          </cell>
          <cell r="AR12563">
            <v>7</v>
          </cell>
          <cell r="AS12563">
            <v>42653</v>
          </cell>
          <cell r="AT12563" t="str">
            <v>IDU-935-2016 Reservado Conservacion IDU Circuito Movilidad ACCIONES POPULARES -</v>
          </cell>
          <cell r="AU12563">
            <v>0</v>
          </cell>
          <cell r="AV12563" t="str">
            <v>Reservado Cto. IDU-935-2016</v>
          </cell>
        </row>
        <row r="12564">
          <cell r="AP12564">
            <v>91022640</v>
          </cell>
          <cell r="AQ12564">
            <v>7009004</v>
          </cell>
          <cell r="AR12564">
            <v>7</v>
          </cell>
          <cell r="AS12564">
            <v>0</v>
          </cell>
          <cell r="AT12564">
            <v>0</v>
          </cell>
          <cell r="AU12564">
            <v>0</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v>0</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v>0</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v>0</v>
          </cell>
          <cell r="AV12567" t="str">
            <v>Reservado Cto. IDU-935-2016</v>
          </cell>
        </row>
        <row r="12568">
          <cell r="AP12568">
            <v>369872</v>
          </cell>
          <cell r="AQ12568">
            <v>7007792</v>
          </cell>
          <cell r="AR12568">
            <v>7</v>
          </cell>
          <cell r="AS12568">
            <v>0</v>
          </cell>
          <cell r="AT12568">
            <v>0</v>
          </cell>
          <cell r="AU12568">
            <v>0</v>
          </cell>
          <cell r="AV12568" t="str">
            <v>Reservado Cto. IDU-935-2016</v>
          </cell>
        </row>
        <row r="12569">
          <cell r="AP12569">
            <v>368151</v>
          </cell>
          <cell r="AQ12569">
            <v>7007170</v>
          </cell>
          <cell r="AR12569">
            <v>7</v>
          </cell>
          <cell r="AS12569">
            <v>0</v>
          </cell>
          <cell r="AT12569">
            <v>0</v>
          </cell>
          <cell r="AU12569">
            <v>0</v>
          </cell>
          <cell r="AV12569" t="str">
            <v>VIABLE</v>
          </cell>
        </row>
        <row r="12570">
          <cell r="AP12570">
            <v>369074</v>
          </cell>
          <cell r="AQ12570">
            <v>7007496</v>
          </cell>
          <cell r="AR12570">
            <v>7</v>
          </cell>
          <cell r="AS12570">
            <v>0</v>
          </cell>
          <cell r="AT12570">
            <v>0</v>
          </cell>
          <cell r="AU12570">
            <v>0</v>
          </cell>
          <cell r="AV12570" t="str">
            <v>Reservada IDU-935-2016</v>
          </cell>
        </row>
        <row r="12571">
          <cell r="AP12571">
            <v>368539</v>
          </cell>
          <cell r="AQ12571">
            <v>7007311</v>
          </cell>
          <cell r="AR12571">
            <v>7</v>
          </cell>
          <cell r="AS12571">
            <v>0</v>
          </cell>
          <cell r="AT12571">
            <v>0</v>
          </cell>
          <cell r="AU12571">
            <v>0</v>
          </cell>
          <cell r="AV12571" t="str">
            <v>VIABLE</v>
          </cell>
        </row>
        <row r="12572">
          <cell r="AP12572">
            <v>367858</v>
          </cell>
          <cell r="AQ12572">
            <v>7007055</v>
          </cell>
          <cell r="AR12572">
            <v>7</v>
          </cell>
          <cell r="AS12572">
            <v>0</v>
          </cell>
          <cell r="AT12572">
            <v>0</v>
          </cell>
          <cell r="AU12572">
            <v>0</v>
          </cell>
          <cell r="AV12572" t="str">
            <v>VIABLE</v>
          </cell>
        </row>
        <row r="12573">
          <cell r="AP12573">
            <v>369870</v>
          </cell>
          <cell r="AQ12573">
            <v>7007792</v>
          </cell>
          <cell r="AR12573">
            <v>7</v>
          </cell>
          <cell r="AS12573">
            <v>42653</v>
          </cell>
          <cell r="AT12573" t="str">
            <v>IDU-935-2016 Reservado Conservacion IDU Circuito Movilidad ACCIONES POPULARES -</v>
          </cell>
          <cell r="AU12573">
            <v>0</v>
          </cell>
          <cell r="AV12573" t="str">
            <v>Reservado Cto. IDU-935-2016</v>
          </cell>
        </row>
        <row r="12574">
          <cell r="AP12574">
            <v>500177</v>
          </cell>
          <cell r="AQ12574">
            <v>7008400</v>
          </cell>
          <cell r="AR12574">
            <v>7</v>
          </cell>
          <cell r="AS12574">
            <v>0</v>
          </cell>
          <cell r="AT12574">
            <v>0</v>
          </cell>
          <cell r="AU12574">
            <v>0</v>
          </cell>
          <cell r="AV12574" t="str">
            <v>VIABLE</v>
          </cell>
        </row>
        <row r="12575">
          <cell r="AP12575">
            <v>500163</v>
          </cell>
          <cell r="AQ12575">
            <v>7008386</v>
          </cell>
          <cell r="AR12575">
            <v>7</v>
          </cell>
          <cell r="AS12575">
            <v>0</v>
          </cell>
          <cell r="AT12575">
            <v>0</v>
          </cell>
          <cell r="AU12575">
            <v>0</v>
          </cell>
          <cell r="AV12575" t="str">
            <v>VIABLE</v>
          </cell>
        </row>
        <row r="12576">
          <cell r="AP12576">
            <v>500157</v>
          </cell>
          <cell r="AQ12576">
            <v>7008380</v>
          </cell>
          <cell r="AR12576">
            <v>7</v>
          </cell>
          <cell r="AS12576">
            <v>0</v>
          </cell>
          <cell r="AT12576">
            <v>0</v>
          </cell>
          <cell r="AU12576">
            <v>0</v>
          </cell>
          <cell r="AV12576" t="str">
            <v>VIABLE</v>
          </cell>
        </row>
        <row r="12577">
          <cell r="AP12577">
            <v>500158</v>
          </cell>
          <cell r="AQ12577">
            <v>7008381</v>
          </cell>
          <cell r="AR12577">
            <v>7</v>
          </cell>
          <cell r="AS12577">
            <v>0</v>
          </cell>
          <cell r="AT12577">
            <v>0</v>
          </cell>
          <cell r="AU12577">
            <v>0</v>
          </cell>
          <cell r="AV12577" t="str">
            <v>VIABLE</v>
          </cell>
        </row>
        <row r="12578">
          <cell r="AP12578">
            <v>500161</v>
          </cell>
          <cell r="AQ12578">
            <v>7008384</v>
          </cell>
          <cell r="AR12578">
            <v>7</v>
          </cell>
          <cell r="AS12578">
            <v>0</v>
          </cell>
          <cell r="AT12578">
            <v>0</v>
          </cell>
          <cell r="AU12578">
            <v>0</v>
          </cell>
          <cell r="AV12578" t="str">
            <v>VIABLE</v>
          </cell>
        </row>
        <row r="12579">
          <cell r="AP12579">
            <v>500159</v>
          </cell>
          <cell r="AQ12579">
            <v>7008382</v>
          </cell>
          <cell r="AR12579">
            <v>7</v>
          </cell>
          <cell r="AS12579">
            <v>0</v>
          </cell>
          <cell r="AT12579">
            <v>0</v>
          </cell>
          <cell r="AU12579">
            <v>0</v>
          </cell>
          <cell r="AV12579" t="str">
            <v>VIABLE</v>
          </cell>
        </row>
        <row r="12580">
          <cell r="AP12580">
            <v>500162</v>
          </cell>
          <cell r="AQ12580">
            <v>7008385</v>
          </cell>
          <cell r="AR12580">
            <v>7</v>
          </cell>
          <cell r="AS12580">
            <v>0</v>
          </cell>
          <cell r="AT12580">
            <v>0</v>
          </cell>
          <cell r="AU12580">
            <v>0</v>
          </cell>
          <cell r="AV12580" t="str">
            <v>VIABLE</v>
          </cell>
        </row>
        <row r="12581">
          <cell r="AP12581">
            <v>529037</v>
          </cell>
          <cell r="AQ12581">
            <v>7008408</v>
          </cell>
          <cell r="AR12581">
            <v>7</v>
          </cell>
          <cell r="AS12581">
            <v>0</v>
          </cell>
          <cell r="AT12581">
            <v>0</v>
          </cell>
          <cell r="AU12581">
            <v>0</v>
          </cell>
          <cell r="AV12581" t="str">
            <v>VIABLE</v>
          </cell>
        </row>
        <row r="12582">
          <cell r="AP12582">
            <v>528709</v>
          </cell>
          <cell r="AQ12582">
            <v>7008406</v>
          </cell>
          <cell r="AR12582">
            <v>7</v>
          </cell>
          <cell r="AS12582">
            <v>0</v>
          </cell>
          <cell r="AT12582">
            <v>0</v>
          </cell>
          <cell r="AU12582">
            <v>0</v>
          </cell>
          <cell r="AV12582" t="str">
            <v>VIABLE</v>
          </cell>
        </row>
        <row r="12583">
          <cell r="AP12583">
            <v>91012578</v>
          </cell>
          <cell r="AQ12583">
            <v>50006835</v>
          </cell>
          <cell r="AR12583">
            <v>7</v>
          </cell>
          <cell r="AS12583">
            <v>0</v>
          </cell>
          <cell r="AT12583">
            <v>0</v>
          </cell>
          <cell r="AU12583">
            <v>0</v>
          </cell>
          <cell r="AV12583" t="str">
            <v>VIABLE</v>
          </cell>
        </row>
        <row r="12584">
          <cell r="AP12584">
            <v>528700</v>
          </cell>
          <cell r="AQ12584">
            <v>7008405</v>
          </cell>
          <cell r="AR12584">
            <v>7</v>
          </cell>
          <cell r="AS12584">
            <v>0</v>
          </cell>
          <cell r="AT12584">
            <v>0</v>
          </cell>
          <cell r="AU12584">
            <v>0</v>
          </cell>
          <cell r="AV12584" t="str">
            <v>VIABLE</v>
          </cell>
        </row>
        <row r="12585">
          <cell r="AP12585">
            <v>529083</v>
          </cell>
          <cell r="AQ12585">
            <v>7008407</v>
          </cell>
          <cell r="AR12585">
            <v>7</v>
          </cell>
          <cell r="AS12585">
            <v>0</v>
          </cell>
          <cell r="AT12585">
            <v>0</v>
          </cell>
          <cell r="AU12585">
            <v>0</v>
          </cell>
          <cell r="AV12585" t="str">
            <v>VIABLE</v>
          </cell>
        </row>
        <row r="12586">
          <cell r="AP12586">
            <v>528682</v>
          </cell>
          <cell r="AQ12586">
            <v>7008460</v>
          </cell>
          <cell r="AR12586">
            <v>7</v>
          </cell>
          <cell r="AS12586">
            <v>0</v>
          </cell>
          <cell r="AT12586">
            <v>0</v>
          </cell>
          <cell r="AU12586">
            <v>0</v>
          </cell>
          <cell r="AV12586" t="str">
            <v>VIABLE</v>
          </cell>
        </row>
        <row r="12587">
          <cell r="AP12587">
            <v>528703</v>
          </cell>
          <cell r="AQ12587">
            <v>7008404</v>
          </cell>
          <cell r="AR12587">
            <v>7</v>
          </cell>
          <cell r="AS12587">
            <v>0</v>
          </cell>
          <cell r="AT12587">
            <v>0</v>
          </cell>
          <cell r="AU12587">
            <v>0</v>
          </cell>
          <cell r="AV12587" t="str">
            <v>VIABLE</v>
          </cell>
        </row>
        <row r="12588">
          <cell r="AP12588">
            <v>91012572</v>
          </cell>
          <cell r="AQ12588">
            <v>50006834</v>
          </cell>
          <cell r="AR12588">
            <v>7</v>
          </cell>
          <cell r="AS12588">
            <v>0</v>
          </cell>
          <cell r="AT12588">
            <v>0</v>
          </cell>
          <cell r="AU12588">
            <v>0</v>
          </cell>
          <cell r="AV12588" t="str">
            <v>VIABLE</v>
          </cell>
        </row>
        <row r="12589">
          <cell r="AP12589">
            <v>350712</v>
          </cell>
          <cell r="AQ12589">
            <v>7000258</v>
          </cell>
          <cell r="AR12589">
            <v>7</v>
          </cell>
          <cell r="AS12589">
            <v>0</v>
          </cell>
          <cell r="AT12589">
            <v>0</v>
          </cell>
          <cell r="AU12589">
            <v>0</v>
          </cell>
          <cell r="AV12589" t="str">
            <v>VIABLE</v>
          </cell>
        </row>
        <row r="12590">
          <cell r="AP12590">
            <v>350822</v>
          </cell>
          <cell r="AQ12590">
            <v>7000300</v>
          </cell>
          <cell r="AR12590">
            <v>7</v>
          </cell>
          <cell r="AS12590">
            <v>0</v>
          </cell>
          <cell r="AT12590">
            <v>0</v>
          </cell>
          <cell r="AU12590">
            <v>0</v>
          </cell>
          <cell r="AV12590" t="str">
            <v>VIABLE</v>
          </cell>
        </row>
        <row r="12591">
          <cell r="AP12591">
            <v>91012720</v>
          </cell>
          <cell r="AQ12591">
            <v>7008578</v>
          </cell>
          <cell r="AR12591">
            <v>7</v>
          </cell>
          <cell r="AS12591">
            <v>0</v>
          </cell>
          <cell r="AT12591">
            <v>0</v>
          </cell>
          <cell r="AU12591">
            <v>0</v>
          </cell>
          <cell r="AV12591" t="str">
            <v>LOC KENNEDY</v>
          </cell>
        </row>
        <row r="12592">
          <cell r="AP12592">
            <v>91012434</v>
          </cell>
          <cell r="AQ12592">
            <v>8003660</v>
          </cell>
          <cell r="AR12592">
            <v>7</v>
          </cell>
          <cell r="AS12592">
            <v>0</v>
          </cell>
          <cell r="AT12592">
            <v>0</v>
          </cell>
          <cell r="AU12592">
            <v>0</v>
          </cell>
          <cell r="AV12592" t="str">
            <v>LOC KENNEDY</v>
          </cell>
        </row>
        <row r="12593">
          <cell r="AP12593">
            <v>91012629</v>
          </cell>
          <cell r="AQ12593">
            <v>50006704</v>
          </cell>
          <cell r="AR12593">
            <v>7</v>
          </cell>
          <cell r="AS12593">
            <v>0</v>
          </cell>
          <cell r="AT12593">
            <v>0</v>
          </cell>
          <cell r="AU12593">
            <v>0</v>
          </cell>
          <cell r="AV12593" t="str">
            <v>VIABLE</v>
          </cell>
        </row>
        <row r="12594">
          <cell r="AP12594">
            <v>351297</v>
          </cell>
          <cell r="AQ12594">
            <v>8003414</v>
          </cell>
          <cell r="AR12594">
            <v>7</v>
          </cell>
          <cell r="AS12594">
            <v>0</v>
          </cell>
          <cell r="AT12594">
            <v>0</v>
          </cell>
          <cell r="AU12594">
            <v>0</v>
          </cell>
          <cell r="AV12594" t="str">
            <v>LOC KENNEDY</v>
          </cell>
        </row>
        <row r="12595">
          <cell r="AP12595">
            <v>91012642</v>
          </cell>
          <cell r="AQ12595">
            <v>7000491</v>
          </cell>
          <cell r="AR12595">
            <v>7</v>
          </cell>
          <cell r="AS12595">
            <v>0</v>
          </cell>
          <cell r="AT12595">
            <v>0</v>
          </cell>
          <cell r="AU12595">
            <v>0</v>
          </cell>
          <cell r="AV12595" t="str">
            <v>VIABLE</v>
          </cell>
        </row>
        <row r="12596">
          <cell r="AP12596">
            <v>156693</v>
          </cell>
          <cell r="AQ12596">
            <v>8003250</v>
          </cell>
          <cell r="AR12596">
            <v>7</v>
          </cell>
          <cell r="AS12596">
            <v>0</v>
          </cell>
          <cell r="AT12596">
            <v>0</v>
          </cell>
          <cell r="AU12596">
            <v>0</v>
          </cell>
          <cell r="AV12596" t="str">
            <v>LOC KENNEDY</v>
          </cell>
        </row>
        <row r="12597">
          <cell r="AP12597">
            <v>350990</v>
          </cell>
          <cell r="AQ12597">
            <v>7000362</v>
          </cell>
          <cell r="AR12597">
            <v>7</v>
          </cell>
          <cell r="AS12597">
            <v>0</v>
          </cell>
          <cell r="AT12597">
            <v>0</v>
          </cell>
          <cell r="AU12597">
            <v>0</v>
          </cell>
          <cell r="AV12597" t="str">
            <v>VIABLE</v>
          </cell>
        </row>
        <row r="12598">
          <cell r="AP12598">
            <v>363689</v>
          </cell>
          <cell r="AQ12598">
            <v>7005396</v>
          </cell>
          <cell r="AR12598">
            <v>7</v>
          </cell>
          <cell r="AS12598">
            <v>0</v>
          </cell>
          <cell r="AT12598">
            <v>0</v>
          </cell>
          <cell r="AU12598">
            <v>0</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v>0</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v>0</v>
          </cell>
          <cell r="AV12600" t="str">
            <v>Reservado IDU SITP 2016</v>
          </cell>
        </row>
        <row r="12601">
          <cell r="AP12601">
            <v>363218</v>
          </cell>
          <cell r="AQ12601">
            <v>7005192</v>
          </cell>
          <cell r="AR12601">
            <v>7</v>
          </cell>
          <cell r="AS12601">
            <v>42313</v>
          </cell>
          <cell r="AT12601" t="str">
            <v>IDU-2128-2013 Terminado Acciones de Movilidad IDU Intermedia  -</v>
          </cell>
          <cell r="AU12601">
            <v>0</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v>0</v>
          </cell>
          <cell r="AV12602" t="str">
            <v>Reservado IDU SITP 2016</v>
          </cell>
        </row>
        <row r="12603">
          <cell r="AP12603">
            <v>91022580</v>
          </cell>
          <cell r="AQ12603">
            <v>7008971</v>
          </cell>
          <cell r="AR12603">
            <v>7</v>
          </cell>
          <cell r="AS12603">
            <v>0</v>
          </cell>
          <cell r="AT12603">
            <v>0</v>
          </cell>
          <cell r="AU12603">
            <v>0</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v>0</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v>0</v>
          </cell>
          <cell r="AV12605" t="str">
            <v>VIABLE</v>
          </cell>
        </row>
        <row r="12606">
          <cell r="AP12606">
            <v>363768</v>
          </cell>
          <cell r="AQ12606">
            <v>7005431</v>
          </cell>
          <cell r="AR12606">
            <v>7</v>
          </cell>
          <cell r="AS12606">
            <v>42342</v>
          </cell>
          <cell r="AT12606" t="str">
            <v>IDU-1807-2014 Contratado Construcción IDU Arterial CUPO DE ENDEUDAMIENTO -</v>
          </cell>
          <cell r="AU12606">
            <v>0</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v>0</v>
          </cell>
          <cell r="AV12607" t="str">
            <v>IDU SITP 2016</v>
          </cell>
        </row>
        <row r="12608">
          <cell r="AP12608">
            <v>606092</v>
          </cell>
          <cell r="AQ12608">
            <v>7002029</v>
          </cell>
          <cell r="AR12608">
            <v>7</v>
          </cell>
          <cell r="AS12608">
            <v>0</v>
          </cell>
          <cell r="AT12608">
            <v>0</v>
          </cell>
          <cell r="AU12608">
            <v>0</v>
          </cell>
          <cell r="AV12608" t="str">
            <v>VIABLE</v>
          </cell>
        </row>
        <row r="12609">
          <cell r="AP12609">
            <v>354178</v>
          </cell>
          <cell r="AQ12609">
            <v>7001568</v>
          </cell>
          <cell r="AR12609">
            <v>7</v>
          </cell>
          <cell r="AS12609">
            <v>0</v>
          </cell>
          <cell r="AT12609">
            <v>0</v>
          </cell>
          <cell r="AU12609">
            <v>0</v>
          </cell>
          <cell r="AV12609" t="str">
            <v>VIABLE</v>
          </cell>
        </row>
        <row r="12610">
          <cell r="AP12610">
            <v>353341</v>
          </cell>
          <cell r="AQ12610">
            <v>7001266</v>
          </cell>
          <cell r="AR12610">
            <v>7</v>
          </cell>
          <cell r="AS12610">
            <v>0</v>
          </cell>
          <cell r="AT12610">
            <v>0</v>
          </cell>
          <cell r="AU12610">
            <v>0</v>
          </cell>
          <cell r="AV12610" t="str">
            <v>VIABLE</v>
          </cell>
        </row>
        <row r="12611">
          <cell r="AP12611">
            <v>353920</v>
          </cell>
          <cell r="AQ12611">
            <v>7001467</v>
          </cell>
          <cell r="AR12611">
            <v>7</v>
          </cell>
          <cell r="AS12611">
            <v>0</v>
          </cell>
          <cell r="AT12611">
            <v>0</v>
          </cell>
          <cell r="AU12611">
            <v>0</v>
          </cell>
          <cell r="AV12611" t="str">
            <v>VIABLE</v>
          </cell>
        </row>
        <row r="12612">
          <cell r="AP12612">
            <v>353677</v>
          </cell>
          <cell r="AQ12612">
            <v>7001383</v>
          </cell>
          <cell r="AR12612">
            <v>7</v>
          </cell>
          <cell r="AS12612">
            <v>0</v>
          </cell>
          <cell r="AT12612">
            <v>0</v>
          </cell>
          <cell r="AU12612">
            <v>0</v>
          </cell>
          <cell r="AV12612" t="str">
            <v>VIABLE</v>
          </cell>
        </row>
        <row r="12613">
          <cell r="AP12613">
            <v>354838</v>
          </cell>
          <cell r="AQ12613">
            <v>7001837</v>
          </cell>
          <cell r="AR12613">
            <v>7</v>
          </cell>
          <cell r="AS12613">
            <v>0</v>
          </cell>
          <cell r="AT12613">
            <v>0</v>
          </cell>
          <cell r="AU12613">
            <v>0</v>
          </cell>
          <cell r="AV12613" t="str">
            <v>VIABLE</v>
          </cell>
        </row>
        <row r="12614">
          <cell r="AP12614">
            <v>354492</v>
          </cell>
          <cell r="AQ12614">
            <v>7001687</v>
          </cell>
          <cell r="AR12614">
            <v>7</v>
          </cell>
          <cell r="AS12614">
            <v>0</v>
          </cell>
          <cell r="AT12614">
            <v>0</v>
          </cell>
          <cell r="AU12614">
            <v>0</v>
          </cell>
          <cell r="AV12614" t="str">
            <v>VIABLE</v>
          </cell>
        </row>
        <row r="12615">
          <cell r="AP12615">
            <v>91012915</v>
          </cell>
          <cell r="AQ12615">
            <v>50006800</v>
          </cell>
          <cell r="AR12615">
            <v>7</v>
          </cell>
          <cell r="AS12615">
            <v>0</v>
          </cell>
          <cell r="AT12615">
            <v>0</v>
          </cell>
          <cell r="AU12615">
            <v>0</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v>0</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v>0</v>
          </cell>
          <cell r="AT12618">
            <v>0</v>
          </cell>
          <cell r="AU12618">
            <v>0</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v>0</v>
          </cell>
          <cell r="AT12620">
            <v>0</v>
          </cell>
          <cell r="AU12620">
            <v>0</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v>0</v>
          </cell>
          <cell r="AV12621" t="str">
            <v>INTERV UAERMV</v>
          </cell>
        </row>
        <row r="12622">
          <cell r="AP12622">
            <v>354554</v>
          </cell>
          <cell r="AQ12622">
            <v>7001711</v>
          </cell>
          <cell r="AR12622">
            <v>7</v>
          </cell>
          <cell r="AS12622">
            <v>0</v>
          </cell>
          <cell r="AT12622">
            <v>0</v>
          </cell>
          <cell r="AU12622">
            <v>0</v>
          </cell>
          <cell r="AV12622" t="str">
            <v>VIABLE</v>
          </cell>
        </row>
        <row r="12623">
          <cell r="AP12623">
            <v>471539</v>
          </cell>
          <cell r="AQ12623">
            <v>7008149</v>
          </cell>
          <cell r="AR12623">
            <v>7</v>
          </cell>
          <cell r="AS12623">
            <v>0</v>
          </cell>
          <cell r="AT12623">
            <v>0</v>
          </cell>
          <cell r="AU12623">
            <v>0</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v>0</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v>0</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v>0</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v>0</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v>0</v>
          </cell>
          <cell r="AV12629" t="str">
            <v>INTERV UAERMV</v>
          </cell>
        </row>
        <row r="12630">
          <cell r="AP12630">
            <v>354169</v>
          </cell>
          <cell r="AQ12630">
            <v>7001564</v>
          </cell>
          <cell r="AR12630">
            <v>7</v>
          </cell>
          <cell r="AS12630">
            <v>0</v>
          </cell>
          <cell r="AT12630">
            <v>0</v>
          </cell>
          <cell r="AU12630">
            <v>0</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v>0</v>
          </cell>
          <cell r="AV12631" t="str">
            <v>IDU SITP 2016</v>
          </cell>
        </row>
        <row r="12632">
          <cell r="AP12632">
            <v>354073</v>
          </cell>
          <cell r="AQ12632">
            <v>7001524</v>
          </cell>
          <cell r="AR12632">
            <v>7</v>
          </cell>
          <cell r="AS12632">
            <v>0</v>
          </cell>
          <cell r="AT12632">
            <v>0</v>
          </cell>
          <cell r="AU12632">
            <v>0</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v>0</v>
          </cell>
          <cell r="AV12633" t="str">
            <v>INTERV UAERMV</v>
          </cell>
        </row>
        <row r="12634">
          <cell r="AP12634">
            <v>363950</v>
          </cell>
          <cell r="AQ12634">
            <v>7005498</v>
          </cell>
          <cell r="AR12634">
            <v>7</v>
          </cell>
          <cell r="AS12634">
            <v>0</v>
          </cell>
          <cell r="AT12634">
            <v>0</v>
          </cell>
          <cell r="AU12634">
            <v>0</v>
          </cell>
          <cell r="AV12634" t="str">
            <v>VIABLE</v>
          </cell>
        </row>
        <row r="12635">
          <cell r="AP12635">
            <v>363110</v>
          </cell>
          <cell r="AQ12635">
            <v>7005147</v>
          </cell>
          <cell r="AR12635">
            <v>7</v>
          </cell>
          <cell r="AS12635">
            <v>42313</v>
          </cell>
          <cell r="AT12635" t="str">
            <v>IDU-73-2008 Terminado Construcción IDU Intermedia  -</v>
          </cell>
          <cell r="AU12635">
            <v>0</v>
          </cell>
          <cell r="AV12635" t="str">
            <v>IDU</v>
          </cell>
        </row>
        <row r="12636">
          <cell r="AP12636">
            <v>91010266</v>
          </cell>
          <cell r="AQ12636">
            <v>50006629</v>
          </cell>
          <cell r="AR12636">
            <v>7</v>
          </cell>
          <cell r="AS12636">
            <v>0</v>
          </cell>
          <cell r="AT12636">
            <v>0</v>
          </cell>
          <cell r="AU12636">
            <v>0</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v>0</v>
          </cell>
          <cell r="AT12638">
            <v>0</v>
          </cell>
          <cell r="AU12638">
            <v>0</v>
          </cell>
          <cell r="AV12638" t="str">
            <v>VIABLE</v>
          </cell>
        </row>
        <row r="12639">
          <cell r="AP12639">
            <v>363092</v>
          </cell>
          <cell r="AQ12639">
            <v>7005141</v>
          </cell>
          <cell r="AR12639">
            <v>7</v>
          </cell>
          <cell r="AS12639">
            <v>42313</v>
          </cell>
          <cell r="AT12639" t="str">
            <v>IDU-73-2008 Terminado Construcción IDU Intermedia  -</v>
          </cell>
          <cell r="AU12639">
            <v>0</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v>0</v>
          </cell>
          <cell r="AV12640" t="str">
            <v>VIABLE</v>
          </cell>
        </row>
        <row r="12641">
          <cell r="AP12641">
            <v>363665</v>
          </cell>
          <cell r="AQ12641">
            <v>7005387</v>
          </cell>
          <cell r="AR12641">
            <v>7</v>
          </cell>
          <cell r="AS12641">
            <v>0</v>
          </cell>
          <cell r="AT12641">
            <v>0</v>
          </cell>
          <cell r="AU12641">
            <v>0</v>
          </cell>
          <cell r="AV12641" t="str">
            <v>VIABLE</v>
          </cell>
        </row>
        <row r="12642">
          <cell r="AP12642">
            <v>91010239</v>
          </cell>
          <cell r="AQ12642">
            <v>50006628</v>
          </cell>
          <cell r="AR12642">
            <v>7</v>
          </cell>
          <cell r="AS12642">
            <v>0</v>
          </cell>
          <cell r="AT12642">
            <v>0</v>
          </cell>
          <cell r="AU12642">
            <v>0</v>
          </cell>
          <cell r="AV12642" t="str">
            <v>VIABLE</v>
          </cell>
        </row>
        <row r="12643">
          <cell r="AP12643">
            <v>363181</v>
          </cell>
          <cell r="AQ12643">
            <v>7005178</v>
          </cell>
          <cell r="AR12643">
            <v>7</v>
          </cell>
          <cell r="AS12643">
            <v>42313</v>
          </cell>
          <cell r="AT12643" t="str">
            <v>IDU-73-2008 Terminado Construcción IDU Intermedia  -</v>
          </cell>
          <cell r="AU12643">
            <v>0</v>
          </cell>
          <cell r="AV12643" t="str">
            <v>IDU</v>
          </cell>
        </row>
        <row r="12644">
          <cell r="AP12644">
            <v>518690</v>
          </cell>
          <cell r="AQ12644">
            <v>7005116</v>
          </cell>
          <cell r="AR12644">
            <v>7</v>
          </cell>
          <cell r="AS12644">
            <v>0</v>
          </cell>
          <cell r="AT12644">
            <v>0</v>
          </cell>
          <cell r="AU12644">
            <v>0</v>
          </cell>
          <cell r="AV12644" t="str">
            <v>VIABLE</v>
          </cell>
        </row>
        <row r="12645">
          <cell r="AP12645">
            <v>363071</v>
          </cell>
          <cell r="AQ12645">
            <v>7005130</v>
          </cell>
          <cell r="AR12645">
            <v>7</v>
          </cell>
          <cell r="AS12645">
            <v>42313</v>
          </cell>
          <cell r="AT12645" t="str">
            <v>IDU-73-2008 Terminado Construcción IDU Intermedia  -</v>
          </cell>
          <cell r="AU12645">
            <v>0</v>
          </cell>
          <cell r="AV12645" t="str">
            <v>IDU</v>
          </cell>
        </row>
        <row r="12646">
          <cell r="AP12646">
            <v>369527</v>
          </cell>
          <cell r="AQ12646">
            <v>7007661</v>
          </cell>
          <cell r="AR12646">
            <v>7</v>
          </cell>
          <cell r="AS12646">
            <v>0</v>
          </cell>
          <cell r="AT12646">
            <v>0</v>
          </cell>
          <cell r="AU12646">
            <v>0</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v>0</v>
          </cell>
          <cell r="AV12647" t="str">
            <v>VIABLE</v>
          </cell>
        </row>
        <row r="12648">
          <cell r="AP12648">
            <v>471456</v>
          </cell>
          <cell r="AQ12648">
            <v>7008019</v>
          </cell>
          <cell r="AR12648">
            <v>7</v>
          </cell>
          <cell r="AS12648">
            <v>42515</v>
          </cell>
          <cell r="AT12648" t="str">
            <v>IDU-2128-2013 Terminado Conservacion IDU Circuito Movilidad SD -</v>
          </cell>
          <cell r="AU12648">
            <v>0</v>
          </cell>
          <cell r="AV12648" t="str">
            <v>IDU</v>
          </cell>
        </row>
        <row r="12649">
          <cell r="AP12649">
            <v>368536</v>
          </cell>
          <cell r="AQ12649">
            <v>7007310</v>
          </cell>
          <cell r="AR12649">
            <v>7</v>
          </cell>
          <cell r="AS12649">
            <v>0</v>
          </cell>
          <cell r="AT12649">
            <v>0</v>
          </cell>
          <cell r="AU12649">
            <v>0</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v>0</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v>0</v>
          </cell>
          <cell r="AV12651" t="str">
            <v>VIABLE</v>
          </cell>
        </row>
        <row r="12652">
          <cell r="AP12652">
            <v>368357</v>
          </cell>
          <cell r="AQ12652">
            <v>7007247</v>
          </cell>
          <cell r="AR12652">
            <v>7</v>
          </cell>
          <cell r="AS12652">
            <v>42515</v>
          </cell>
          <cell r="AT12652" t="str">
            <v>IDU-2128-2013 Terminado Conservacion IDU Circuito Movilidad SD -</v>
          </cell>
          <cell r="AU12652">
            <v>0</v>
          </cell>
          <cell r="AV12652" t="str">
            <v>IDU</v>
          </cell>
        </row>
        <row r="12653">
          <cell r="AP12653">
            <v>369432</v>
          </cell>
          <cell r="AQ12653">
            <v>7007631</v>
          </cell>
          <cell r="AR12653">
            <v>7</v>
          </cell>
          <cell r="AS12653">
            <v>0</v>
          </cell>
          <cell r="AT12653">
            <v>0</v>
          </cell>
          <cell r="AU12653">
            <v>0</v>
          </cell>
          <cell r="AV12653" t="str">
            <v>VIABLE</v>
          </cell>
        </row>
        <row r="12654">
          <cell r="AP12654">
            <v>368026</v>
          </cell>
          <cell r="AQ12654">
            <v>7007115</v>
          </cell>
          <cell r="AR12654">
            <v>7</v>
          </cell>
          <cell r="AS12654">
            <v>42515</v>
          </cell>
          <cell r="AT12654" t="str">
            <v>IDU-2128-2013 Terminado Conservacion IDU Circuito Movilidad SD -</v>
          </cell>
          <cell r="AU12654">
            <v>0</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v>0</v>
          </cell>
          <cell r="AV12655" t="str">
            <v>VIABLE</v>
          </cell>
        </row>
        <row r="12656">
          <cell r="AP12656">
            <v>367551</v>
          </cell>
          <cell r="AQ12656">
            <v>7006936</v>
          </cell>
          <cell r="AR12656">
            <v>7</v>
          </cell>
          <cell r="AS12656">
            <v>42653</v>
          </cell>
          <cell r="AT12656" t="str">
            <v>IDU-935-2016 Reservado Conservacion IDU Circuito Movilidad ACCIONES POPULARES -</v>
          </cell>
          <cell r="AU12656">
            <v>0</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v>0</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v>0</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v>0</v>
          </cell>
          <cell r="AV12659" t="str">
            <v>VIABLE</v>
          </cell>
        </row>
        <row r="12660">
          <cell r="AP12660">
            <v>362172</v>
          </cell>
          <cell r="AQ12660">
            <v>7004784</v>
          </cell>
          <cell r="AR12660">
            <v>7</v>
          </cell>
          <cell r="AS12660">
            <v>0</v>
          </cell>
          <cell r="AT12660">
            <v>0</v>
          </cell>
          <cell r="AU12660">
            <v>0</v>
          </cell>
          <cell r="AV12660" t="str">
            <v>VIABLE</v>
          </cell>
        </row>
        <row r="12661">
          <cell r="AP12661">
            <v>361536</v>
          </cell>
          <cell r="AQ12661">
            <v>7004523</v>
          </cell>
          <cell r="AR12661">
            <v>7</v>
          </cell>
          <cell r="AS12661">
            <v>0</v>
          </cell>
          <cell r="AT12661">
            <v>0</v>
          </cell>
          <cell r="AU12661">
            <v>0</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v>0</v>
          </cell>
          <cell r="AT12663">
            <v>0</v>
          </cell>
          <cell r="AU12663">
            <v>0</v>
          </cell>
          <cell r="AV12663" t="str">
            <v>VIABLE</v>
          </cell>
        </row>
        <row r="12664">
          <cell r="AP12664">
            <v>91022569</v>
          </cell>
          <cell r="AQ12664">
            <v>7008894</v>
          </cell>
          <cell r="AR12664">
            <v>7</v>
          </cell>
          <cell r="AS12664">
            <v>0</v>
          </cell>
          <cell r="AT12664">
            <v>0</v>
          </cell>
          <cell r="AU12664">
            <v>0</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v>0</v>
          </cell>
          <cell r="AT12666">
            <v>0</v>
          </cell>
          <cell r="AU12666">
            <v>0</v>
          </cell>
          <cell r="AV12666" t="str">
            <v>VIABLE</v>
          </cell>
        </row>
        <row r="12667">
          <cell r="AP12667">
            <v>91010242</v>
          </cell>
          <cell r="AQ12667">
            <v>50003101</v>
          </cell>
          <cell r="AR12667">
            <v>7</v>
          </cell>
          <cell r="AS12667">
            <v>0</v>
          </cell>
          <cell r="AT12667">
            <v>0</v>
          </cell>
          <cell r="AU12667">
            <v>0</v>
          </cell>
          <cell r="AV12667" t="str">
            <v>VIABLE</v>
          </cell>
        </row>
        <row r="12668">
          <cell r="AP12668">
            <v>361102</v>
          </cell>
          <cell r="AQ12668">
            <v>50008403</v>
          </cell>
          <cell r="AR12668">
            <v>7</v>
          </cell>
          <cell r="AS12668">
            <v>0</v>
          </cell>
          <cell r="AT12668">
            <v>0</v>
          </cell>
          <cell r="AU12668">
            <v>0</v>
          </cell>
          <cell r="AV12668" t="str">
            <v>VIABLE</v>
          </cell>
        </row>
        <row r="12669">
          <cell r="AP12669">
            <v>362241</v>
          </cell>
          <cell r="AQ12669">
            <v>7004810</v>
          </cell>
          <cell r="AR12669">
            <v>7</v>
          </cell>
          <cell r="AS12669">
            <v>0</v>
          </cell>
          <cell r="AT12669">
            <v>0</v>
          </cell>
          <cell r="AU12669">
            <v>0</v>
          </cell>
          <cell r="AV12669" t="str">
            <v>VIABLE</v>
          </cell>
        </row>
        <row r="12670">
          <cell r="AP12670">
            <v>361647</v>
          </cell>
          <cell r="AQ12670">
            <v>7004566</v>
          </cell>
          <cell r="AR12670">
            <v>7</v>
          </cell>
          <cell r="AS12670">
            <v>0</v>
          </cell>
          <cell r="AT12670">
            <v>0</v>
          </cell>
          <cell r="AU12670">
            <v>0</v>
          </cell>
          <cell r="AV12670" t="str">
            <v>VIABLE</v>
          </cell>
        </row>
        <row r="12671">
          <cell r="AP12671">
            <v>361392</v>
          </cell>
          <cell r="AQ12671">
            <v>7004452</v>
          </cell>
          <cell r="AR12671">
            <v>7</v>
          </cell>
          <cell r="AS12671">
            <v>42313</v>
          </cell>
          <cell r="AT12671" t="str">
            <v>IDU-2128-2013 Terminado Mantenimiento Periódico IDU Circuito Movilidad  -</v>
          </cell>
          <cell r="AU12671">
            <v>0</v>
          </cell>
          <cell r="AV12671" t="str">
            <v>IDU</v>
          </cell>
        </row>
        <row r="12672">
          <cell r="AP12672">
            <v>361458</v>
          </cell>
          <cell r="AQ12672">
            <v>7004487</v>
          </cell>
          <cell r="AR12672">
            <v>7</v>
          </cell>
          <cell r="AS12672">
            <v>42313</v>
          </cell>
          <cell r="AT12672" t="str">
            <v>IDU-2128-2013 Terminado Mantenimiento Periódico IDU Circuito Movilidad  -</v>
          </cell>
          <cell r="AU12672">
            <v>0</v>
          </cell>
          <cell r="AV12672" t="str">
            <v>VIABLE</v>
          </cell>
        </row>
        <row r="12673">
          <cell r="AP12673">
            <v>362010</v>
          </cell>
          <cell r="AQ12673">
            <v>7004721</v>
          </cell>
          <cell r="AR12673">
            <v>7</v>
          </cell>
          <cell r="AS12673">
            <v>0</v>
          </cell>
          <cell r="AT12673">
            <v>0</v>
          </cell>
          <cell r="AU12673">
            <v>0</v>
          </cell>
          <cell r="AV12673" t="str">
            <v>VIABLE</v>
          </cell>
        </row>
        <row r="12674">
          <cell r="AP12674">
            <v>362094</v>
          </cell>
          <cell r="AQ12674">
            <v>7004752</v>
          </cell>
          <cell r="AR12674">
            <v>7</v>
          </cell>
          <cell r="AS12674">
            <v>0</v>
          </cell>
          <cell r="AT12674">
            <v>0</v>
          </cell>
          <cell r="AU12674">
            <v>0</v>
          </cell>
          <cell r="AV12674" t="str">
            <v>VIABLE</v>
          </cell>
        </row>
        <row r="12675">
          <cell r="AP12675">
            <v>362256</v>
          </cell>
          <cell r="AQ12675">
            <v>7004816</v>
          </cell>
          <cell r="AR12675">
            <v>7</v>
          </cell>
          <cell r="AS12675">
            <v>0</v>
          </cell>
          <cell r="AT12675">
            <v>0</v>
          </cell>
          <cell r="AU12675">
            <v>0</v>
          </cell>
          <cell r="AV12675" t="str">
            <v>VIABLE</v>
          </cell>
        </row>
        <row r="12676">
          <cell r="AP12676">
            <v>91010267</v>
          </cell>
          <cell r="AQ12676">
            <v>50008403</v>
          </cell>
          <cell r="AR12676">
            <v>7</v>
          </cell>
          <cell r="AS12676">
            <v>0</v>
          </cell>
          <cell r="AT12676">
            <v>0</v>
          </cell>
          <cell r="AU12676">
            <v>0</v>
          </cell>
          <cell r="AV12676" t="str">
            <v>VIABLE</v>
          </cell>
        </row>
        <row r="12677">
          <cell r="AP12677">
            <v>362235</v>
          </cell>
          <cell r="AQ12677">
            <v>7004806</v>
          </cell>
          <cell r="AR12677">
            <v>7</v>
          </cell>
          <cell r="AS12677">
            <v>0</v>
          </cell>
          <cell r="AT12677">
            <v>0</v>
          </cell>
          <cell r="AU12677">
            <v>0</v>
          </cell>
          <cell r="AV12677" t="str">
            <v>VIABLE</v>
          </cell>
        </row>
        <row r="12678">
          <cell r="AP12678">
            <v>361213</v>
          </cell>
          <cell r="AQ12678">
            <v>7004387</v>
          </cell>
          <cell r="AR12678">
            <v>7</v>
          </cell>
          <cell r="AS12678">
            <v>42313</v>
          </cell>
          <cell r="AT12678" t="str">
            <v>IDU-2128-2013 Terminado Mantenimiento Periódico IDU Circuito Movilidad  -</v>
          </cell>
          <cell r="AU12678">
            <v>0</v>
          </cell>
          <cell r="AV12678" t="str">
            <v>IDU</v>
          </cell>
        </row>
        <row r="12679">
          <cell r="AP12679">
            <v>362310</v>
          </cell>
          <cell r="AQ12679">
            <v>7004840</v>
          </cell>
          <cell r="AR12679">
            <v>7</v>
          </cell>
          <cell r="AS12679">
            <v>42313</v>
          </cell>
          <cell r="AT12679" t="str">
            <v>IDU-73-2008 Terminado Construcción IDU Circuito Movilidad  -</v>
          </cell>
          <cell r="AU12679">
            <v>0</v>
          </cell>
          <cell r="AV12679" t="str">
            <v>VIABLE</v>
          </cell>
        </row>
        <row r="12680">
          <cell r="AP12680">
            <v>352600</v>
          </cell>
          <cell r="AQ12680">
            <v>7001006</v>
          </cell>
          <cell r="AR12680">
            <v>7</v>
          </cell>
          <cell r="AS12680">
            <v>0</v>
          </cell>
          <cell r="AT12680">
            <v>0</v>
          </cell>
          <cell r="AU12680">
            <v>0</v>
          </cell>
          <cell r="AV12680" t="str">
            <v>VIABLE</v>
          </cell>
        </row>
        <row r="12681">
          <cell r="AP12681">
            <v>353263</v>
          </cell>
          <cell r="AQ12681">
            <v>7001240</v>
          </cell>
          <cell r="AR12681">
            <v>7</v>
          </cell>
          <cell r="AS12681">
            <v>0</v>
          </cell>
          <cell r="AT12681">
            <v>0</v>
          </cell>
          <cell r="AU12681">
            <v>0</v>
          </cell>
          <cell r="AV12681" t="str">
            <v>VIABLE</v>
          </cell>
        </row>
        <row r="12682">
          <cell r="AP12682">
            <v>91012501</v>
          </cell>
          <cell r="AQ12682">
            <v>50003095</v>
          </cell>
          <cell r="AR12682">
            <v>7</v>
          </cell>
          <cell r="AS12682">
            <v>0</v>
          </cell>
          <cell r="AT12682">
            <v>0</v>
          </cell>
          <cell r="AU12682">
            <v>0</v>
          </cell>
          <cell r="AV12682" t="str">
            <v>VIABLE</v>
          </cell>
        </row>
        <row r="12683">
          <cell r="AP12683">
            <v>903088</v>
          </cell>
          <cell r="AQ12683">
            <v>7008496</v>
          </cell>
          <cell r="AR12683">
            <v>7</v>
          </cell>
          <cell r="AS12683">
            <v>0</v>
          </cell>
          <cell r="AT12683">
            <v>0</v>
          </cell>
          <cell r="AU12683">
            <v>0</v>
          </cell>
          <cell r="AV12683" t="str">
            <v>VIABLE</v>
          </cell>
        </row>
        <row r="12684">
          <cell r="AP12684">
            <v>903091</v>
          </cell>
          <cell r="AQ12684">
            <v>7009072</v>
          </cell>
          <cell r="AR12684">
            <v>7</v>
          </cell>
          <cell r="AS12684">
            <v>0</v>
          </cell>
          <cell r="AT12684">
            <v>0</v>
          </cell>
          <cell r="AU12684">
            <v>0</v>
          </cell>
          <cell r="AV12684" t="str">
            <v>VIABLE</v>
          </cell>
        </row>
        <row r="12685">
          <cell r="AP12685">
            <v>530211</v>
          </cell>
          <cell r="AQ12685">
            <v>7008504</v>
          </cell>
          <cell r="AR12685">
            <v>7</v>
          </cell>
          <cell r="AS12685">
            <v>0</v>
          </cell>
          <cell r="AT12685">
            <v>0</v>
          </cell>
          <cell r="AU12685">
            <v>0</v>
          </cell>
          <cell r="AV12685" t="str">
            <v>VIABLE</v>
          </cell>
        </row>
        <row r="12686">
          <cell r="AP12686">
            <v>352954</v>
          </cell>
          <cell r="AQ12686">
            <v>7001130</v>
          </cell>
          <cell r="AR12686">
            <v>7</v>
          </cell>
          <cell r="AS12686">
            <v>0</v>
          </cell>
          <cell r="AT12686">
            <v>0</v>
          </cell>
          <cell r="AU12686">
            <v>0</v>
          </cell>
          <cell r="AV12686" t="str">
            <v>VIABLE</v>
          </cell>
        </row>
        <row r="12687">
          <cell r="AP12687">
            <v>353542</v>
          </cell>
          <cell r="AQ12687">
            <v>7001336</v>
          </cell>
          <cell r="AR12687">
            <v>7</v>
          </cell>
          <cell r="AS12687">
            <v>0</v>
          </cell>
          <cell r="AT12687">
            <v>0</v>
          </cell>
          <cell r="AU12687">
            <v>0</v>
          </cell>
          <cell r="AV12687" t="str">
            <v>VIABLE</v>
          </cell>
        </row>
        <row r="12688">
          <cell r="AP12688">
            <v>530208</v>
          </cell>
          <cell r="AQ12688">
            <v>7008505</v>
          </cell>
          <cell r="AR12688">
            <v>7</v>
          </cell>
          <cell r="AS12688">
            <v>0</v>
          </cell>
          <cell r="AT12688">
            <v>0</v>
          </cell>
          <cell r="AU12688">
            <v>0</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v>0</v>
          </cell>
          <cell r="AT12690">
            <v>0</v>
          </cell>
          <cell r="AU12690">
            <v>0</v>
          </cell>
          <cell r="AV12690" t="str">
            <v>VIABLE</v>
          </cell>
        </row>
        <row r="12691">
          <cell r="AP12691">
            <v>91012504</v>
          </cell>
          <cell r="AQ12691">
            <v>50006790</v>
          </cell>
          <cell r="AR12691">
            <v>7</v>
          </cell>
          <cell r="AS12691">
            <v>0</v>
          </cell>
          <cell r="AT12691">
            <v>0</v>
          </cell>
          <cell r="AU12691">
            <v>0</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v>0</v>
          </cell>
          <cell r="AT12693">
            <v>0</v>
          </cell>
          <cell r="AU12693">
            <v>0</v>
          </cell>
          <cell r="AV12693" t="str">
            <v>VIABLE</v>
          </cell>
        </row>
        <row r="12694">
          <cell r="AP12694">
            <v>352729</v>
          </cell>
          <cell r="AQ12694">
            <v>7001051</v>
          </cell>
          <cell r="AR12694">
            <v>7</v>
          </cell>
          <cell r="AS12694">
            <v>0</v>
          </cell>
          <cell r="AT12694">
            <v>0</v>
          </cell>
          <cell r="AU12694">
            <v>0</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v>0</v>
          </cell>
          <cell r="AT12696">
            <v>0</v>
          </cell>
          <cell r="AU12696">
            <v>0</v>
          </cell>
          <cell r="AV12696" t="str">
            <v>VIABLE</v>
          </cell>
        </row>
        <row r="12697">
          <cell r="AP12697">
            <v>352696</v>
          </cell>
          <cell r="AQ12697">
            <v>7001040</v>
          </cell>
          <cell r="AR12697">
            <v>7</v>
          </cell>
          <cell r="AS12697">
            <v>0</v>
          </cell>
          <cell r="AT12697">
            <v>0</v>
          </cell>
          <cell r="AU12697">
            <v>0</v>
          </cell>
          <cell r="AV12697" t="str">
            <v>VIABLE</v>
          </cell>
        </row>
        <row r="12698">
          <cell r="AP12698">
            <v>352558</v>
          </cell>
          <cell r="AQ12698">
            <v>7000987</v>
          </cell>
          <cell r="AR12698">
            <v>7</v>
          </cell>
          <cell r="AS12698">
            <v>0</v>
          </cell>
          <cell r="AT12698">
            <v>0</v>
          </cell>
          <cell r="AU12698">
            <v>0</v>
          </cell>
          <cell r="AV12698" t="str">
            <v>VIABLE</v>
          </cell>
        </row>
        <row r="12699">
          <cell r="AP12699">
            <v>352834</v>
          </cell>
          <cell r="AQ12699">
            <v>50008460</v>
          </cell>
          <cell r="AR12699">
            <v>7</v>
          </cell>
          <cell r="AS12699">
            <v>0</v>
          </cell>
          <cell r="AT12699">
            <v>0</v>
          </cell>
          <cell r="AU12699">
            <v>0</v>
          </cell>
          <cell r="AV12699" t="str">
            <v>VIABLE</v>
          </cell>
        </row>
        <row r="12700">
          <cell r="AP12700">
            <v>530223</v>
          </cell>
          <cell r="AQ12700">
            <v>7008230</v>
          </cell>
          <cell r="AR12700">
            <v>7</v>
          </cell>
          <cell r="AS12700">
            <v>0</v>
          </cell>
          <cell r="AT12700">
            <v>0</v>
          </cell>
          <cell r="AU12700">
            <v>0</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v>0</v>
          </cell>
          <cell r="AT12702">
            <v>0</v>
          </cell>
          <cell r="AU12702">
            <v>0</v>
          </cell>
          <cell r="AV12702" t="str">
            <v>VIABLE</v>
          </cell>
        </row>
        <row r="12703">
          <cell r="AP12703">
            <v>352780</v>
          </cell>
          <cell r="AQ12703">
            <v>7001070</v>
          </cell>
          <cell r="AR12703">
            <v>7</v>
          </cell>
          <cell r="AS12703">
            <v>0</v>
          </cell>
          <cell r="AT12703">
            <v>0</v>
          </cell>
          <cell r="AU12703">
            <v>0</v>
          </cell>
          <cell r="AV12703" t="str">
            <v>VIABLE</v>
          </cell>
        </row>
        <row r="12704">
          <cell r="AP12704">
            <v>353413</v>
          </cell>
          <cell r="AQ12704">
            <v>7001291</v>
          </cell>
          <cell r="AR12704">
            <v>7</v>
          </cell>
          <cell r="AS12704">
            <v>0</v>
          </cell>
          <cell r="AT12704">
            <v>0</v>
          </cell>
          <cell r="AU12704">
            <v>0</v>
          </cell>
          <cell r="AV12704" t="str">
            <v>VIABLE</v>
          </cell>
        </row>
        <row r="12705">
          <cell r="AP12705">
            <v>91012502</v>
          </cell>
          <cell r="AQ12705">
            <v>50003094</v>
          </cell>
          <cell r="AR12705">
            <v>7</v>
          </cell>
          <cell r="AS12705">
            <v>0</v>
          </cell>
          <cell r="AT12705">
            <v>0</v>
          </cell>
          <cell r="AU12705">
            <v>0</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v>0</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v>0</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v>0</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v>0</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v>0</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v>0</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v>0</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v>0</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v>0</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v>0</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v>0</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v>0</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v>0</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v>0</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v>0</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v>0</v>
          </cell>
          <cell r="AV12721" t="str">
            <v>IDU SITP 2016</v>
          </cell>
        </row>
        <row r="12722">
          <cell r="AP12722">
            <v>365065</v>
          </cell>
          <cell r="AQ12722">
            <v>7005928</v>
          </cell>
          <cell r="AR12722">
            <v>7</v>
          </cell>
          <cell r="AS12722">
            <v>0</v>
          </cell>
          <cell r="AT12722">
            <v>0</v>
          </cell>
          <cell r="AU12722">
            <v>0</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v>0</v>
          </cell>
          <cell r="AT12724">
            <v>0</v>
          </cell>
          <cell r="AU12724">
            <v>0</v>
          </cell>
          <cell r="AV12724" t="str">
            <v>VIABLE</v>
          </cell>
        </row>
        <row r="12725">
          <cell r="AP12725">
            <v>366713</v>
          </cell>
          <cell r="AQ12725">
            <v>50008211</v>
          </cell>
          <cell r="AR12725">
            <v>7</v>
          </cell>
          <cell r="AS12725">
            <v>0</v>
          </cell>
          <cell r="AT12725">
            <v>0</v>
          </cell>
          <cell r="AU12725">
            <v>0</v>
          </cell>
          <cell r="AV12725" t="str">
            <v>VIABLE</v>
          </cell>
        </row>
        <row r="12726">
          <cell r="AP12726">
            <v>367125</v>
          </cell>
          <cell r="AQ12726">
            <v>7006771</v>
          </cell>
          <cell r="AR12726">
            <v>7</v>
          </cell>
          <cell r="AS12726">
            <v>0</v>
          </cell>
          <cell r="AT12726">
            <v>0</v>
          </cell>
          <cell r="AU12726">
            <v>0</v>
          </cell>
          <cell r="AV12726" t="str">
            <v>VIABLE</v>
          </cell>
        </row>
        <row r="12727">
          <cell r="AP12727">
            <v>91010476</v>
          </cell>
          <cell r="AQ12727">
            <v>50006215</v>
          </cell>
          <cell r="AR12727">
            <v>7</v>
          </cell>
          <cell r="AS12727">
            <v>0</v>
          </cell>
          <cell r="AT12727">
            <v>0</v>
          </cell>
          <cell r="AU12727">
            <v>0</v>
          </cell>
          <cell r="AV12727" t="str">
            <v>VIABLE</v>
          </cell>
        </row>
        <row r="12728">
          <cell r="AP12728">
            <v>367011</v>
          </cell>
          <cell r="AQ12728">
            <v>7006723</v>
          </cell>
          <cell r="AR12728">
            <v>7</v>
          </cell>
          <cell r="AS12728">
            <v>0</v>
          </cell>
          <cell r="AT12728">
            <v>0</v>
          </cell>
          <cell r="AU12728">
            <v>0</v>
          </cell>
          <cell r="AV12728" t="str">
            <v>VIABLE</v>
          </cell>
        </row>
        <row r="12729">
          <cell r="AP12729">
            <v>366501</v>
          </cell>
          <cell r="AQ12729">
            <v>7006529</v>
          </cell>
          <cell r="AR12729">
            <v>7</v>
          </cell>
          <cell r="AS12729">
            <v>0</v>
          </cell>
          <cell r="AT12729">
            <v>0</v>
          </cell>
          <cell r="AU12729">
            <v>0</v>
          </cell>
          <cell r="AV12729" t="str">
            <v>VIABLE</v>
          </cell>
        </row>
        <row r="12730">
          <cell r="AP12730">
            <v>366822</v>
          </cell>
          <cell r="AQ12730">
            <v>50008211</v>
          </cell>
          <cell r="AR12730">
            <v>7</v>
          </cell>
          <cell r="AS12730">
            <v>0</v>
          </cell>
          <cell r="AT12730">
            <v>0</v>
          </cell>
          <cell r="AU12730">
            <v>0</v>
          </cell>
          <cell r="AV12730" t="str">
            <v>VIABLE</v>
          </cell>
        </row>
        <row r="12731">
          <cell r="AP12731">
            <v>367286</v>
          </cell>
          <cell r="AQ12731">
            <v>7006838</v>
          </cell>
          <cell r="AR12731">
            <v>7</v>
          </cell>
          <cell r="AS12731">
            <v>0</v>
          </cell>
          <cell r="AT12731">
            <v>0</v>
          </cell>
          <cell r="AU12731">
            <v>0</v>
          </cell>
          <cell r="AV12731" t="str">
            <v>VIABLE</v>
          </cell>
        </row>
        <row r="12732">
          <cell r="AP12732">
            <v>91011549</v>
          </cell>
          <cell r="AQ12732">
            <v>50006214</v>
          </cell>
          <cell r="AR12732">
            <v>7</v>
          </cell>
          <cell r="AS12732">
            <v>0</v>
          </cell>
          <cell r="AT12732">
            <v>0</v>
          </cell>
          <cell r="AU12732">
            <v>0</v>
          </cell>
          <cell r="AV12732" t="str">
            <v>VIABLE</v>
          </cell>
        </row>
        <row r="12733">
          <cell r="AP12733">
            <v>91022579</v>
          </cell>
          <cell r="AQ12733">
            <v>7008973</v>
          </cell>
          <cell r="AR12733">
            <v>7</v>
          </cell>
          <cell r="AS12733">
            <v>0</v>
          </cell>
          <cell r="AT12733">
            <v>0</v>
          </cell>
          <cell r="AU12733">
            <v>0</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v>0</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v>0</v>
          </cell>
          <cell r="AV12735" t="str">
            <v>IDU SITP 2016</v>
          </cell>
        </row>
        <row r="12736">
          <cell r="AP12736">
            <v>364880</v>
          </cell>
          <cell r="AQ12736">
            <v>7005858</v>
          </cell>
          <cell r="AR12736">
            <v>7</v>
          </cell>
          <cell r="AS12736">
            <v>0</v>
          </cell>
          <cell r="AT12736">
            <v>0</v>
          </cell>
          <cell r="AU12736">
            <v>0</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v>0</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v>0</v>
          </cell>
          <cell r="AV12738" t="str">
            <v>IDU SITP 2016</v>
          </cell>
        </row>
        <row r="12739">
          <cell r="AP12739">
            <v>364877</v>
          </cell>
          <cell r="AQ12739">
            <v>7005857</v>
          </cell>
          <cell r="AR12739">
            <v>7</v>
          </cell>
          <cell r="AS12739">
            <v>0</v>
          </cell>
          <cell r="AT12739">
            <v>0</v>
          </cell>
          <cell r="AU12739">
            <v>0</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v>0</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v>0</v>
          </cell>
          <cell r="AT12743">
            <v>0</v>
          </cell>
          <cell r="AU12743">
            <v>0</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v>0</v>
          </cell>
          <cell r="AT12745">
            <v>0</v>
          </cell>
          <cell r="AU12745">
            <v>0</v>
          </cell>
          <cell r="AV12745" t="str">
            <v>VIABLE</v>
          </cell>
        </row>
        <row r="12746">
          <cell r="AP12746">
            <v>902216</v>
          </cell>
          <cell r="AQ12746">
            <v>30000598</v>
          </cell>
          <cell r="AR12746">
            <v>7</v>
          </cell>
          <cell r="AS12746">
            <v>0</v>
          </cell>
          <cell r="AT12746">
            <v>0</v>
          </cell>
          <cell r="AU12746">
            <v>0</v>
          </cell>
          <cell r="AV12746" t="str">
            <v>VIABLE</v>
          </cell>
        </row>
        <row r="12747">
          <cell r="AP12747">
            <v>353587</v>
          </cell>
          <cell r="AQ12747">
            <v>7001353</v>
          </cell>
          <cell r="AR12747">
            <v>7</v>
          </cell>
          <cell r="AS12747">
            <v>0</v>
          </cell>
          <cell r="AT12747">
            <v>0</v>
          </cell>
          <cell r="AU12747">
            <v>0</v>
          </cell>
          <cell r="AV12747" t="str">
            <v>VIABLE</v>
          </cell>
        </row>
        <row r="12748">
          <cell r="AP12748">
            <v>352870</v>
          </cell>
          <cell r="AQ12748">
            <v>50008375</v>
          </cell>
          <cell r="AR12748">
            <v>7</v>
          </cell>
          <cell r="AS12748">
            <v>0</v>
          </cell>
          <cell r="AT12748">
            <v>0</v>
          </cell>
          <cell r="AU12748">
            <v>0</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v>0</v>
          </cell>
          <cell r="AT12752">
            <v>0</v>
          </cell>
          <cell r="AU12752">
            <v>0</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v>0</v>
          </cell>
          <cell r="AT12754">
            <v>0</v>
          </cell>
          <cell r="AU12754">
            <v>0</v>
          </cell>
          <cell r="AV12754" t="str">
            <v>VIABLE</v>
          </cell>
        </row>
        <row r="12755">
          <cell r="AP12755">
            <v>352921</v>
          </cell>
          <cell r="AQ12755">
            <v>50008375</v>
          </cell>
          <cell r="AR12755">
            <v>7</v>
          </cell>
          <cell r="AS12755">
            <v>0</v>
          </cell>
          <cell r="AT12755">
            <v>0</v>
          </cell>
          <cell r="AU12755">
            <v>0</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v>0</v>
          </cell>
          <cell r="AT12757">
            <v>0</v>
          </cell>
          <cell r="AU12757">
            <v>0</v>
          </cell>
          <cell r="AV12757" t="str">
            <v>VIABLE</v>
          </cell>
        </row>
        <row r="12758">
          <cell r="AP12758">
            <v>352972</v>
          </cell>
          <cell r="AQ12758">
            <v>7001136</v>
          </cell>
          <cell r="AR12758">
            <v>7</v>
          </cell>
          <cell r="AS12758">
            <v>0</v>
          </cell>
          <cell r="AT12758">
            <v>0</v>
          </cell>
          <cell r="AU12758">
            <v>0</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v>0</v>
          </cell>
          <cell r="AT12762">
            <v>0</v>
          </cell>
          <cell r="AU12762">
            <v>0</v>
          </cell>
          <cell r="AV12762" t="str">
            <v>VIABLE</v>
          </cell>
        </row>
        <row r="12763">
          <cell r="AP12763">
            <v>353833</v>
          </cell>
          <cell r="AQ12763">
            <v>7001437</v>
          </cell>
          <cell r="AR12763">
            <v>7</v>
          </cell>
          <cell r="AS12763">
            <v>42515</v>
          </cell>
          <cell r="AT12763" t="str">
            <v>IDU-2128-2013 Terminado Conservacion IDU Circuito Movilidad SD -</v>
          </cell>
          <cell r="AU12763">
            <v>0</v>
          </cell>
          <cell r="AV12763" t="str">
            <v>VIABLE</v>
          </cell>
        </row>
        <row r="12764">
          <cell r="AP12764">
            <v>353962</v>
          </cell>
          <cell r="AQ12764">
            <v>7001483</v>
          </cell>
          <cell r="AR12764">
            <v>7</v>
          </cell>
          <cell r="AS12764">
            <v>42515</v>
          </cell>
          <cell r="AT12764" t="str">
            <v>IDU-2128-2013 Terminado Conservacion IDU Circuito Movilidad SD -</v>
          </cell>
          <cell r="AU12764">
            <v>0</v>
          </cell>
          <cell r="AV12764" t="str">
            <v>VIABLE</v>
          </cell>
        </row>
        <row r="12765">
          <cell r="AP12765">
            <v>353701</v>
          </cell>
          <cell r="AQ12765">
            <v>7001391</v>
          </cell>
          <cell r="AR12765">
            <v>7</v>
          </cell>
          <cell r="AS12765">
            <v>0</v>
          </cell>
          <cell r="AT12765">
            <v>0</v>
          </cell>
          <cell r="AU12765">
            <v>0</v>
          </cell>
          <cell r="AV12765" t="str">
            <v>VIABLE</v>
          </cell>
        </row>
        <row r="12766">
          <cell r="AP12766">
            <v>354133</v>
          </cell>
          <cell r="AQ12766">
            <v>7001548</v>
          </cell>
          <cell r="AR12766">
            <v>7</v>
          </cell>
          <cell r="AS12766">
            <v>0</v>
          </cell>
          <cell r="AT12766">
            <v>0</v>
          </cell>
          <cell r="AU12766">
            <v>0</v>
          </cell>
          <cell r="AV12766" t="str">
            <v>VIABLE</v>
          </cell>
        </row>
        <row r="12767">
          <cell r="AP12767">
            <v>353776</v>
          </cell>
          <cell r="AQ12767">
            <v>50008384</v>
          </cell>
          <cell r="AR12767">
            <v>7</v>
          </cell>
          <cell r="AS12767">
            <v>0</v>
          </cell>
          <cell r="AT12767">
            <v>0</v>
          </cell>
          <cell r="AU12767">
            <v>0</v>
          </cell>
          <cell r="AV12767" t="str">
            <v>VIABLE</v>
          </cell>
        </row>
        <row r="12768">
          <cell r="AP12768">
            <v>354076</v>
          </cell>
          <cell r="AQ12768">
            <v>7001525</v>
          </cell>
          <cell r="AR12768">
            <v>7</v>
          </cell>
          <cell r="AS12768">
            <v>0</v>
          </cell>
          <cell r="AT12768">
            <v>0</v>
          </cell>
          <cell r="AU12768">
            <v>0</v>
          </cell>
          <cell r="AV12768" t="str">
            <v>VIABLE</v>
          </cell>
        </row>
        <row r="12769">
          <cell r="AP12769">
            <v>354067</v>
          </cell>
          <cell r="AQ12769">
            <v>7001521</v>
          </cell>
          <cell r="AR12769">
            <v>7</v>
          </cell>
          <cell r="AS12769">
            <v>42515</v>
          </cell>
          <cell r="AT12769" t="str">
            <v>IDU-2128-2013 Terminado Conservacion IDU Circuito Movilidad SD -</v>
          </cell>
          <cell r="AU12769">
            <v>0</v>
          </cell>
          <cell r="AV12769" t="str">
            <v>VIABLE</v>
          </cell>
        </row>
        <row r="12770">
          <cell r="AP12770">
            <v>353824</v>
          </cell>
          <cell r="AQ12770">
            <v>50008384</v>
          </cell>
          <cell r="AR12770">
            <v>7</v>
          </cell>
          <cell r="AS12770">
            <v>0</v>
          </cell>
          <cell r="AT12770">
            <v>0</v>
          </cell>
          <cell r="AU12770">
            <v>0</v>
          </cell>
          <cell r="AV12770" t="str">
            <v>VIABLE</v>
          </cell>
        </row>
        <row r="12771">
          <cell r="AP12771">
            <v>354181</v>
          </cell>
          <cell r="AQ12771">
            <v>7001569</v>
          </cell>
          <cell r="AR12771">
            <v>7</v>
          </cell>
          <cell r="AS12771">
            <v>42515</v>
          </cell>
          <cell r="AT12771" t="str">
            <v>IDU-2128-2013 Terminado Conservacion IDU Circuito Movilidad SD -</v>
          </cell>
          <cell r="AU12771">
            <v>0</v>
          </cell>
          <cell r="AV12771" t="str">
            <v>VIABLE</v>
          </cell>
        </row>
        <row r="12772">
          <cell r="AP12772">
            <v>353692</v>
          </cell>
          <cell r="AQ12772">
            <v>7001388</v>
          </cell>
          <cell r="AR12772">
            <v>7</v>
          </cell>
          <cell r="AS12772">
            <v>42515</v>
          </cell>
          <cell r="AT12772" t="str">
            <v>IDU-2128-2013 Terminado Conservacion IDU Circuito Movilidad SD -</v>
          </cell>
          <cell r="AU12772">
            <v>0</v>
          </cell>
          <cell r="AV12772" t="str">
            <v>IDU</v>
          </cell>
        </row>
        <row r="12773">
          <cell r="AP12773">
            <v>353623</v>
          </cell>
          <cell r="AQ12773">
            <v>7001365</v>
          </cell>
          <cell r="AR12773">
            <v>7</v>
          </cell>
          <cell r="AS12773">
            <v>0</v>
          </cell>
          <cell r="AT12773">
            <v>0</v>
          </cell>
          <cell r="AU12773">
            <v>0</v>
          </cell>
          <cell r="AV12773" t="str">
            <v>VIABLE</v>
          </cell>
        </row>
        <row r="12774">
          <cell r="AP12774">
            <v>353914</v>
          </cell>
          <cell r="AQ12774">
            <v>7001465</v>
          </cell>
          <cell r="AR12774">
            <v>7</v>
          </cell>
          <cell r="AS12774">
            <v>0</v>
          </cell>
          <cell r="AT12774">
            <v>0</v>
          </cell>
          <cell r="AU12774">
            <v>0</v>
          </cell>
          <cell r="AV12774" t="str">
            <v>VIABLE</v>
          </cell>
        </row>
        <row r="12775">
          <cell r="AP12775">
            <v>353989</v>
          </cell>
          <cell r="AQ12775">
            <v>7001493</v>
          </cell>
          <cell r="AR12775">
            <v>7</v>
          </cell>
          <cell r="AS12775">
            <v>0</v>
          </cell>
          <cell r="AT12775">
            <v>0</v>
          </cell>
          <cell r="AU12775">
            <v>0</v>
          </cell>
          <cell r="AV12775" t="str">
            <v>VIABLE</v>
          </cell>
        </row>
        <row r="12776">
          <cell r="AP12776">
            <v>358026</v>
          </cell>
          <cell r="AQ12776">
            <v>7003085</v>
          </cell>
          <cell r="AR12776">
            <v>7</v>
          </cell>
          <cell r="AS12776">
            <v>0</v>
          </cell>
          <cell r="AT12776">
            <v>0</v>
          </cell>
          <cell r="AU12776">
            <v>0</v>
          </cell>
          <cell r="AV12776" t="str">
            <v>VIABLE</v>
          </cell>
        </row>
        <row r="12777">
          <cell r="AP12777">
            <v>357180</v>
          </cell>
          <cell r="AQ12777">
            <v>7002711</v>
          </cell>
          <cell r="AR12777">
            <v>7</v>
          </cell>
          <cell r="AS12777">
            <v>0</v>
          </cell>
          <cell r="AT12777">
            <v>0</v>
          </cell>
          <cell r="AU12777">
            <v>0</v>
          </cell>
          <cell r="AV12777" t="str">
            <v>VIABLE</v>
          </cell>
        </row>
        <row r="12778">
          <cell r="AP12778">
            <v>357012</v>
          </cell>
          <cell r="AQ12778">
            <v>7002652</v>
          </cell>
          <cell r="AR12778">
            <v>7</v>
          </cell>
          <cell r="AS12778">
            <v>0</v>
          </cell>
          <cell r="AT12778">
            <v>0</v>
          </cell>
          <cell r="AU12778">
            <v>0</v>
          </cell>
          <cell r="AV12778" t="str">
            <v>VIABLE</v>
          </cell>
        </row>
        <row r="12779">
          <cell r="AP12779">
            <v>358149</v>
          </cell>
          <cell r="AQ12779">
            <v>7003136</v>
          </cell>
          <cell r="AR12779">
            <v>7</v>
          </cell>
          <cell r="AS12779">
            <v>0</v>
          </cell>
          <cell r="AT12779">
            <v>0</v>
          </cell>
          <cell r="AU12779">
            <v>0</v>
          </cell>
          <cell r="AV12779" t="str">
            <v>VIABLE</v>
          </cell>
        </row>
        <row r="12780">
          <cell r="AP12780">
            <v>357156</v>
          </cell>
          <cell r="AQ12780">
            <v>7002703</v>
          </cell>
          <cell r="AR12780">
            <v>7</v>
          </cell>
          <cell r="AS12780">
            <v>0</v>
          </cell>
          <cell r="AT12780">
            <v>0</v>
          </cell>
          <cell r="AU12780">
            <v>0</v>
          </cell>
          <cell r="AV12780" t="str">
            <v>VIABLE</v>
          </cell>
        </row>
        <row r="12781">
          <cell r="AP12781">
            <v>356664</v>
          </cell>
          <cell r="AQ12781">
            <v>7002528</v>
          </cell>
          <cell r="AR12781">
            <v>7</v>
          </cell>
          <cell r="AS12781">
            <v>0</v>
          </cell>
          <cell r="AT12781">
            <v>0</v>
          </cell>
          <cell r="AU12781">
            <v>0</v>
          </cell>
          <cell r="AV12781" t="str">
            <v>VIABLE</v>
          </cell>
        </row>
        <row r="12782">
          <cell r="AP12782">
            <v>358224</v>
          </cell>
          <cell r="AQ12782">
            <v>7003163</v>
          </cell>
          <cell r="AR12782">
            <v>7</v>
          </cell>
          <cell r="AS12782">
            <v>0</v>
          </cell>
          <cell r="AT12782">
            <v>0</v>
          </cell>
          <cell r="AU12782">
            <v>0</v>
          </cell>
          <cell r="AV12782" t="str">
            <v>VIABLE</v>
          </cell>
        </row>
        <row r="12783">
          <cell r="AP12783">
            <v>471518</v>
          </cell>
          <cell r="AQ12783">
            <v>7008124</v>
          </cell>
          <cell r="AR12783">
            <v>7</v>
          </cell>
          <cell r="AS12783">
            <v>0</v>
          </cell>
          <cell r="AT12783">
            <v>0</v>
          </cell>
          <cell r="AU12783">
            <v>0</v>
          </cell>
          <cell r="AV12783" t="str">
            <v>VIABLE</v>
          </cell>
        </row>
        <row r="12784">
          <cell r="AP12784">
            <v>356754</v>
          </cell>
          <cell r="AQ12784">
            <v>7002561</v>
          </cell>
          <cell r="AR12784">
            <v>7</v>
          </cell>
          <cell r="AS12784">
            <v>0</v>
          </cell>
          <cell r="AT12784">
            <v>0</v>
          </cell>
          <cell r="AU12784">
            <v>0</v>
          </cell>
          <cell r="AV12784" t="str">
            <v>VIABLE</v>
          </cell>
        </row>
        <row r="12785">
          <cell r="AP12785">
            <v>356925</v>
          </cell>
          <cell r="AQ12785">
            <v>7002621</v>
          </cell>
          <cell r="AR12785">
            <v>7</v>
          </cell>
          <cell r="AS12785">
            <v>0</v>
          </cell>
          <cell r="AT12785">
            <v>0</v>
          </cell>
          <cell r="AU12785">
            <v>0</v>
          </cell>
          <cell r="AV12785" t="str">
            <v>VIABLE</v>
          </cell>
        </row>
        <row r="12786">
          <cell r="AP12786">
            <v>358179</v>
          </cell>
          <cell r="AQ12786">
            <v>7003146</v>
          </cell>
          <cell r="AR12786">
            <v>7</v>
          </cell>
          <cell r="AS12786">
            <v>0</v>
          </cell>
          <cell r="AT12786">
            <v>0</v>
          </cell>
          <cell r="AU12786">
            <v>0</v>
          </cell>
          <cell r="AV12786" t="str">
            <v>VIABLE</v>
          </cell>
        </row>
        <row r="12787">
          <cell r="AP12787">
            <v>356557</v>
          </cell>
          <cell r="AQ12787">
            <v>7002489</v>
          </cell>
          <cell r="AR12787">
            <v>7</v>
          </cell>
          <cell r="AS12787">
            <v>0</v>
          </cell>
          <cell r="AT12787">
            <v>0</v>
          </cell>
          <cell r="AU12787">
            <v>0</v>
          </cell>
          <cell r="AV12787" t="str">
            <v>VIABLE</v>
          </cell>
        </row>
        <row r="12788">
          <cell r="AP12788">
            <v>91012484</v>
          </cell>
          <cell r="AQ12788">
            <v>50006851</v>
          </cell>
          <cell r="AR12788">
            <v>7</v>
          </cell>
          <cell r="AS12788">
            <v>0</v>
          </cell>
          <cell r="AT12788">
            <v>0</v>
          </cell>
          <cell r="AU12788">
            <v>0</v>
          </cell>
          <cell r="AV12788" t="str">
            <v>VIABLE</v>
          </cell>
        </row>
        <row r="12789">
          <cell r="AP12789">
            <v>357603</v>
          </cell>
          <cell r="AQ12789">
            <v>7002890</v>
          </cell>
          <cell r="AR12789">
            <v>7</v>
          </cell>
          <cell r="AS12789">
            <v>0</v>
          </cell>
          <cell r="AT12789">
            <v>0</v>
          </cell>
          <cell r="AU12789">
            <v>0</v>
          </cell>
          <cell r="AV12789" t="str">
            <v>VIABLE</v>
          </cell>
        </row>
        <row r="12790">
          <cell r="AP12790">
            <v>356844</v>
          </cell>
          <cell r="AQ12790">
            <v>7002592</v>
          </cell>
          <cell r="AR12790">
            <v>7</v>
          </cell>
          <cell r="AS12790">
            <v>0</v>
          </cell>
          <cell r="AT12790">
            <v>0</v>
          </cell>
          <cell r="AU12790">
            <v>0</v>
          </cell>
          <cell r="AV12790" t="str">
            <v>VIABLE</v>
          </cell>
        </row>
        <row r="12791">
          <cell r="AP12791">
            <v>901118</v>
          </cell>
          <cell r="AQ12791">
            <v>30000614</v>
          </cell>
          <cell r="AR12791">
            <v>7</v>
          </cell>
          <cell r="AS12791">
            <v>0</v>
          </cell>
          <cell r="AT12791">
            <v>0</v>
          </cell>
          <cell r="AU12791">
            <v>0</v>
          </cell>
          <cell r="AV12791" t="str">
            <v>VIABLE</v>
          </cell>
        </row>
        <row r="12792">
          <cell r="AP12792">
            <v>357786</v>
          </cell>
          <cell r="AQ12792">
            <v>7002972</v>
          </cell>
          <cell r="AR12792">
            <v>7</v>
          </cell>
          <cell r="AS12792">
            <v>0</v>
          </cell>
          <cell r="AT12792">
            <v>0</v>
          </cell>
          <cell r="AU12792">
            <v>0</v>
          </cell>
          <cell r="AV12792" t="str">
            <v>VIABLE</v>
          </cell>
        </row>
        <row r="12793">
          <cell r="AP12793">
            <v>91012914</v>
          </cell>
          <cell r="AQ12793">
            <v>50006840</v>
          </cell>
          <cell r="AR12793">
            <v>7</v>
          </cell>
          <cell r="AS12793">
            <v>0</v>
          </cell>
          <cell r="AT12793">
            <v>0</v>
          </cell>
          <cell r="AU12793">
            <v>0</v>
          </cell>
          <cell r="AV12793" t="str">
            <v>VIABLE</v>
          </cell>
        </row>
        <row r="12794">
          <cell r="AP12794">
            <v>357936</v>
          </cell>
          <cell r="AQ12794">
            <v>7003042</v>
          </cell>
          <cell r="AR12794">
            <v>7</v>
          </cell>
          <cell r="AS12794">
            <v>0</v>
          </cell>
          <cell r="AT12794">
            <v>0</v>
          </cell>
          <cell r="AU12794">
            <v>0</v>
          </cell>
          <cell r="AV12794" t="str">
            <v>VIABLE</v>
          </cell>
        </row>
        <row r="12795">
          <cell r="AP12795">
            <v>357474</v>
          </cell>
          <cell r="AQ12795">
            <v>7002835</v>
          </cell>
          <cell r="AR12795">
            <v>7</v>
          </cell>
          <cell r="AS12795">
            <v>0</v>
          </cell>
          <cell r="AT12795">
            <v>0</v>
          </cell>
          <cell r="AU12795">
            <v>0</v>
          </cell>
          <cell r="AV12795" t="str">
            <v>VIABLE</v>
          </cell>
        </row>
        <row r="12796">
          <cell r="AP12796">
            <v>900880</v>
          </cell>
          <cell r="AQ12796">
            <v>30000619</v>
          </cell>
          <cell r="AR12796">
            <v>7</v>
          </cell>
          <cell r="AS12796">
            <v>0</v>
          </cell>
          <cell r="AT12796">
            <v>0</v>
          </cell>
          <cell r="AU12796">
            <v>0</v>
          </cell>
          <cell r="AV12796" t="str">
            <v>VIABLE</v>
          </cell>
        </row>
        <row r="12797">
          <cell r="AP12797">
            <v>357504</v>
          </cell>
          <cell r="AQ12797">
            <v>7002849</v>
          </cell>
          <cell r="AR12797">
            <v>7</v>
          </cell>
          <cell r="AS12797">
            <v>0</v>
          </cell>
          <cell r="AT12797">
            <v>0</v>
          </cell>
          <cell r="AU12797">
            <v>0</v>
          </cell>
          <cell r="AV12797" t="str">
            <v>VIABLE</v>
          </cell>
        </row>
        <row r="12798">
          <cell r="AP12798">
            <v>473588</v>
          </cell>
          <cell r="AQ12798">
            <v>7008108</v>
          </cell>
          <cell r="AR12798">
            <v>7</v>
          </cell>
          <cell r="AS12798">
            <v>0</v>
          </cell>
          <cell r="AT12798">
            <v>0</v>
          </cell>
          <cell r="AU12798">
            <v>0</v>
          </cell>
          <cell r="AV12798" t="str">
            <v>VIABLE</v>
          </cell>
        </row>
        <row r="12799">
          <cell r="AP12799">
            <v>357699</v>
          </cell>
          <cell r="AQ12799">
            <v>7002934</v>
          </cell>
          <cell r="AR12799">
            <v>7</v>
          </cell>
          <cell r="AS12799">
            <v>0</v>
          </cell>
          <cell r="AT12799">
            <v>0</v>
          </cell>
          <cell r="AU12799">
            <v>0</v>
          </cell>
          <cell r="AV12799" t="str">
            <v>VIABLE</v>
          </cell>
        </row>
        <row r="12800">
          <cell r="AP12800">
            <v>357267</v>
          </cell>
          <cell r="AQ12800">
            <v>7002744</v>
          </cell>
          <cell r="AR12800">
            <v>7</v>
          </cell>
          <cell r="AS12800">
            <v>0</v>
          </cell>
          <cell r="AT12800">
            <v>0</v>
          </cell>
          <cell r="AU12800">
            <v>0</v>
          </cell>
          <cell r="AV12800" t="str">
            <v>VIABLE</v>
          </cell>
        </row>
        <row r="12801">
          <cell r="AP12801">
            <v>357102</v>
          </cell>
          <cell r="AQ12801">
            <v>7002684</v>
          </cell>
          <cell r="AR12801">
            <v>7</v>
          </cell>
          <cell r="AS12801">
            <v>0</v>
          </cell>
          <cell r="AT12801">
            <v>0</v>
          </cell>
          <cell r="AU12801">
            <v>0</v>
          </cell>
          <cell r="AV12801" t="str">
            <v>VIABLE</v>
          </cell>
        </row>
        <row r="12802">
          <cell r="AP12802">
            <v>901669</v>
          </cell>
          <cell r="AQ12802">
            <v>30000617</v>
          </cell>
          <cell r="AR12802">
            <v>7</v>
          </cell>
          <cell r="AS12802">
            <v>0</v>
          </cell>
          <cell r="AT12802">
            <v>0</v>
          </cell>
          <cell r="AU12802">
            <v>0</v>
          </cell>
          <cell r="AV12802" t="str">
            <v>VIABLE</v>
          </cell>
        </row>
        <row r="12803">
          <cell r="AP12803">
            <v>357429</v>
          </cell>
          <cell r="AQ12803">
            <v>7002814</v>
          </cell>
          <cell r="AR12803">
            <v>7</v>
          </cell>
          <cell r="AS12803">
            <v>0</v>
          </cell>
          <cell r="AT12803">
            <v>0</v>
          </cell>
          <cell r="AU12803">
            <v>0</v>
          </cell>
          <cell r="AV12803" t="str">
            <v>VIABLE</v>
          </cell>
        </row>
        <row r="12804">
          <cell r="AP12804">
            <v>356455</v>
          </cell>
          <cell r="AQ12804">
            <v>7002453</v>
          </cell>
          <cell r="AR12804">
            <v>7</v>
          </cell>
          <cell r="AS12804">
            <v>0</v>
          </cell>
          <cell r="AT12804">
            <v>0</v>
          </cell>
          <cell r="AU12804">
            <v>0</v>
          </cell>
          <cell r="AV12804" t="str">
            <v>VIABLE</v>
          </cell>
        </row>
        <row r="12805">
          <cell r="AP12805">
            <v>357354</v>
          </cell>
          <cell r="AQ12805">
            <v>7002783</v>
          </cell>
          <cell r="AR12805">
            <v>7</v>
          </cell>
          <cell r="AS12805">
            <v>0</v>
          </cell>
          <cell r="AT12805">
            <v>0</v>
          </cell>
          <cell r="AU12805">
            <v>0</v>
          </cell>
          <cell r="AV12805" t="str">
            <v>VIABLE</v>
          </cell>
        </row>
        <row r="12806">
          <cell r="AP12806">
            <v>357231</v>
          </cell>
          <cell r="AQ12806">
            <v>7002732</v>
          </cell>
          <cell r="AR12806">
            <v>7</v>
          </cell>
          <cell r="AS12806">
            <v>42591</v>
          </cell>
          <cell r="AT12806" t="str">
            <v>SD Reservado Conservacion CVP-CAJA DE VIVIENDA POPULAR Circuito Movilidad SD -</v>
          </cell>
          <cell r="AU12806">
            <v>0</v>
          </cell>
          <cell r="AV12806" t="str">
            <v>CVP</v>
          </cell>
        </row>
        <row r="12807">
          <cell r="AP12807">
            <v>91012913</v>
          </cell>
          <cell r="AQ12807">
            <v>50006850</v>
          </cell>
          <cell r="AR12807">
            <v>7</v>
          </cell>
          <cell r="AS12807">
            <v>0</v>
          </cell>
          <cell r="AT12807">
            <v>0</v>
          </cell>
          <cell r="AU12807">
            <v>0</v>
          </cell>
          <cell r="AV12807" t="str">
            <v>VIABLE</v>
          </cell>
        </row>
        <row r="12808">
          <cell r="AP12808">
            <v>358419</v>
          </cell>
          <cell r="AQ12808">
            <v>7003241</v>
          </cell>
          <cell r="AR12808">
            <v>7</v>
          </cell>
          <cell r="AS12808">
            <v>0</v>
          </cell>
          <cell r="AT12808">
            <v>0</v>
          </cell>
          <cell r="AU12808">
            <v>0</v>
          </cell>
          <cell r="AV12808" t="str">
            <v>VIABLE</v>
          </cell>
        </row>
        <row r="12809">
          <cell r="AP12809">
            <v>357291</v>
          </cell>
          <cell r="AQ12809">
            <v>7002755</v>
          </cell>
          <cell r="AR12809">
            <v>7</v>
          </cell>
          <cell r="AS12809">
            <v>0</v>
          </cell>
          <cell r="AT12809">
            <v>0</v>
          </cell>
          <cell r="AU12809">
            <v>0</v>
          </cell>
          <cell r="AV12809" t="str">
            <v>VIABLE</v>
          </cell>
        </row>
        <row r="12810">
          <cell r="AP12810">
            <v>356988</v>
          </cell>
          <cell r="AQ12810">
            <v>7002644</v>
          </cell>
          <cell r="AR12810">
            <v>7</v>
          </cell>
          <cell r="AS12810">
            <v>0</v>
          </cell>
          <cell r="AT12810">
            <v>0</v>
          </cell>
          <cell r="AU12810">
            <v>0</v>
          </cell>
          <cell r="AV12810" t="str">
            <v>VIABLE</v>
          </cell>
        </row>
        <row r="12811">
          <cell r="AP12811">
            <v>364320</v>
          </cell>
          <cell r="AQ12811">
            <v>7005638</v>
          </cell>
          <cell r="AR12811">
            <v>7</v>
          </cell>
          <cell r="AS12811">
            <v>0</v>
          </cell>
          <cell r="AT12811">
            <v>0</v>
          </cell>
          <cell r="AU12811">
            <v>0</v>
          </cell>
          <cell r="AV12811" t="str">
            <v>VIABLE</v>
          </cell>
        </row>
        <row r="12812">
          <cell r="AP12812">
            <v>365435</v>
          </cell>
          <cell r="AQ12812">
            <v>7006074</v>
          </cell>
          <cell r="AR12812">
            <v>7</v>
          </cell>
          <cell r="AS12812">
            <v>42153</v>
          </cell>
          <cell r="AT12812" t="str">
            <v>SD Terminado Acciones de Movilidad UAERMV Circuito Movilidad  -</v>
          </cell>
          <cell r="AU12812">
            <v>0</v>
          </cell>
          <cell r="AV12812" t="str">
            <v>VIABLE</v>
          </cell>
        </row>
        <row r="12813">
          <cell r="AP12813">
            <v>365286</v>
          </cell>
          <cell r="AQ12813">
            <v>7006016</v>
          </cell>
          <cell r="AR12813">
            <v>7</v>
          </cell>
          <cell r="AS12813">
            <v>42278</v>
          </cell>
          <cell r="AT12813" t="str">
            <v>SD Terminado Mantenimiento Periódico UAERMV Circuito Movilidad  -</v>
          </cell>
          <cell r="AU12813">
            <v>0</v>
          </cell>
          <cell r="AV12813" t="str">
            <v>UAERMV</v>
          </cell>
        </row>
        <row r="12814">
          <cell r="AP12814">
            <v>363795</v>
          </cell>
          <cell r="AQ12814">
            <v>7005440</v>
          </cell>
          <cell r="AR12814">
            <v>7</v>
          </cell>
          <cell r="AS12814">
            <v>0</v>
          </cell>
          <cell r="AT12814">
            <v>0</v>
          </cell>
          <cell r="AU12814">
            <v>0</v>
          </cell>
          <cell r="AV12814" t="str">
            <v>VIABLE</v>
          </cell>
        </row>
        <row r="12815">
          <cell r="AP12815">
            <v>363742</v>
          </cell>
          <cell r="AQ12815">
            <v>7005422</v>
          </cell>
          <cell r="AR12815">
            <v>7</v>
          </cell>
          <cell r="AS12815">
            <v>0</v>
          </cell>
          <cell r="AT12815">
            <v>0</v>
          </cell>
          <cell r="AU12815">
            <v>0</v>
          </cell>
          <cell r="AV12815" t="str">
            <v>VIABLE</v>
          </cell>
        </row>
        <row r="12816">
          <cell r="AP12816">
            <v>364889</v>
          </cell>
          <cell r="AQ12816">
            <v>7005861</v>
          </cell>
          <cell r="AR12816">
            <v>7</v>
          </cell>
          <cell r="AS12816">
            <v>42278</v>
          </cell>
          <cell r="AT12816" t="str">
            <v>SD Terminado Mantenimiento Periódico UAERMV Local  -</v>
          </cell>
          <cell r="AU12816">
            <v>0</v>
          </cell>
          <cell r="AV12816" t="str">
            <v>VIABLE</v>
          </cell>
        </row>
        <row r="12817">
          <cell r="AP12817">
            <v>365330</v>
          </cell>
          <cell r="AQ12817">
            <v>7006032</v>
          </cell>
          <cell r="AR12817">
            <v>7</v>
          </cell>
          <cell r="AS12817">
            <v>0</v>
          </cell>
          <cell r="AT12817">
            <v>0</v>
          </cell>
          <cell r="AU12817">
            <v>0</v>
          </cell>
          <cell r="AV12817" t="str">
            <v>VIABLE</v>
          </cell>
        </row>
        <row r="12818">
          <cell r="AP12818">
            <v>365402</v>
          </cell>
          <cell r="AQ12818">
            <v>7006061</v>
          </cell>
          <cell r="AR12818">
            <v>7</v>
          </cell>
          <cell r="AS12818">
            <v>0</v>
          </cell>
          <cell r="AT12818">
            <v>0</v>
          </cell>
          <cell r="AU12818">
            <v>0</v>
          </cell>
          <cell r="AV12818" t="str">
            <v>VIABLE</v>
          </cell>
        </row>
        <row r="12819">
          <cell r="AP12819">
            <v>365378</v>
          </cell>
          <cell r="AQ12819">
            <v>7006048</v>
          </cell>
          <cell r="AR12819">
            <v>7</v>
          </cell>
          <cell r="AS12819">
            <v>0</v>
          </cell>
          <cell r="AT12819">
            <v>0</v>
          </cell>
          <cell r="AU12819">
            <v>0</v>
          </cell>
          <cell r="AV12819" t="str">
            <v>VIABLE</v>
          </cell>
        </row>
        <row r="12820">
          <cell r="AP12820">
            <v>365375</v>
          </cell>
          <cell r="AQ12820">
            <v>7006047</v>
          </cell>
          <cell r="AR12820">
            <v>7</v>
          </cell>
          <cell r="AS12820">
            <v>42278</v>
          </cell>
          <cell r="AT12820" t="str">
            <v>SD Terminado Mantenimiento Periódico UAERMV Local  -</v>
          </cell>
          <cell r="AU12820">
            <v>0</v>
          </cell>
          <cell r="AV12820" t="str">
            <v>VIABLE</v>
          </cell>
        </row>
        <row r="12821">
          <cell r="AP12821">
            <v>363674</v>
          </cell>
          <cell r="AQ12821">
            <v>7005390</v>
          </cell>
          <cell r="AR12821">
            <v>7</v>
          </cell>
          <cell r="AS12821">
            <v>0</v>
          </cell>
          <cell r="AT12821">
            <v>0</v>
          </cell>
          <cell r="AU12821">
            <v>0</v>
          </cell>
          <cell r="AV12821" t="str">
            <v>VIABLE</v>
          </cell>
        </row>
        <row r="12822">
          <cell r="AP12822">
            <v>365486</v>
          </cell>
          <cell r="AQ12822">
            <v>7006094</v>
          </cell>
          <cell r="AR12822">
            <v>7</v>
          </cell>
          <cell r="AS12822">
            <v>0</v>
          </cell>
          <cell r="AT12822">
            <v>0</v>
          </cell>
          <cell r="AU12822">
            <v>0</v>
          </cell>
          <cell r="AV12822" t="str">
            <v>VIABLE</v>
          </cell>
        </row>
        <row r="12823">
          <cell r="AP12823">
            <v>366090</v>
          </cell>
          <cell r="AQ12823">
            <v>7006362</v>
          </cell>
          <cell r="AR12823">
            <v>7</v>
          </cell>
          <cell r="AS12823">
            <v>0</v>
          </cell>
          <cell r="AT12823">
            <v>0</v>
          </cell>
          <cell r="AU12823">
            <v>0</v>
          </cell>
          <cell r="AV12823" t="str">
            <v>VIABLE</v>
          </cell>
        </row>
        <row r="12824">
          <cell r="AP12824">
            <v>365667</v>
          </cell>
          <cell r="AQ12824">
            <v>7006164</v>
          </cell>
          <cell r="AR12824">
            <v>7</v>
          </cell>
          <cell r="AS12824">
            <v>0</v>
          </cell>
          <cell r="AT12824">
            <v>0</v>
          </cell>
          <cell r="AU12824">
            <v>0</v>
          </cell>
          <cell r="AV12824" t="str">
            <v>VIABLE</v>
          </cell>
        </row>
        <row r="12825">
          <cell r="AP12825">
            <v>365441</v>
          </cell>
          <cell r="AQ12825">
            <v>7006076</v>
          </cell>
          <cell r="AR12825">
            <v>7</v>
          </cell>
          <cell r="AS12825">
            <v>0</v>
          </cell>
          <cell r="AT12825">
            <v>0</v>
          </cell>
          <cell r="AU12825">
            <v>0</v>
          </cell>
          <cell r="AV12825" t="str">
            <v>VIABLE</v>
          </cell>
        </row>
        <row r="12826">
          <cell r="AP12826">
            <v>365232</v>
          </cell>
          <cell r="AQ12826">
            <v>7005998</v>
          </cell>
          <cell r="AR12826">
            <v>7</v>
          </cell>
          <cell r="AS12826">
            <v>0</v>
          </cell>
          <cell r="AT12826">
            <v>0</v>
          </cell>
          <cell r="AU12826">
            <v>0</v>
          </cell>
          <cell r="AV12826" t="str">
            <v>VIABLE</v>
          </cell>
        </row>
        <row r="12827">
          <cell r="AP12827">
            <v>365938</v>
          </cell>
          <cell r="AQ12827">
            <v>7006296</v>
          </cell>
          <cell r="AR12827">
            <v>7</v>
          </cell>
          <cell r="AS12827">
            <v>0</v>
          </cell>
          <cell r="AT12827">
            <v>0</v>
          </cell>
          <cell r="AU12827">
            <v>0</v>
          </cell>
          <cell r="AV12827" t="str">
            <v>VIABLE</v>
          </cell>
        </row>
        <row r="12828">
          <cell r="AP12828">
            <v>358881</v>
          </cell>
          <cell r="AQ12828">
            <v>7003427</v>
          </cell>
          <cell r="AR12828">
            <v>7</v>
          </cell>
          <cell r="AS12828">
            <v>0</v>
          </cell>
          <cell r="AT12828">
            <v>0</v>
          </cell>
          <cell r="AU12828">
            <v>0</v>
          </cell>
          <cell r="AV12828" t="str">
            <v>VIABLE</v>
          </cell>
        </row>
        <row r="12829">
          <cell r="AP12829">
            <v>357021</v>
          </cell>
          <cell r="AQ12829">
            <v>7002655</v>
          </cell>
          <cell r="AR12829">
            <v>7</v>
          </cell>
          <cell r="AS12829">
            <v>0</v>
          </cell>
          <cell r="AT12829">
            <v>0</v>
          </cell>
          <cell r="AU12829">
            <v>0</v>
          </cell>
          <cell r="AV12829" t="str">
            <v>VIABLE</v>
          </cell>
        </row>
        <row r="12830">
          <cell r="AP12830">
            <v>357747</v>
          </cell>
          <cell r="AQ12830">
            <v>7002952</v>
          </cell>
          <cell r="AR12830">
            <v>7</v>
          </cell>
          <cell r="AS12830">
            <v>0</v>
          </cell>
          <cell r="AT12830">
            <v>0</v>
          </cell>
          <cell r="AU12830">
            <v>0</v>
          </cell>
          <cell r="AV12830" t="str">
            <v>VIABLE</v>
          </cell>
        </row>
        <row r="12831">
          <cell r="AP12831">
            <v>358893</v>
          </cell>
          <cell r="AQ12831">
            <v>7003431</v>
          </cell>
          <cell r="AR12831">
            <v>7</v>
          </cell>
          <cell r="AS12831">
            <v>0</v>
          </cell>
          <cell r="AT12831">
            <v>0</v>
          </cell>
          <cell r="AU12831">
            <v>0</v>
          </cell>
          <cell r="AV12831" t="str">
            <v>VIABLE</v>
          </cell>
        </row>
        <row r="12832">
          <cell r="AP12832">
            <v>358182</v>
          </cell>
          <cell r="AQ12832">
            <v>7003147</v>
          </cell>
          <cell r="AR12832">
            <v>7</v>
          </cell>
          <cell r="AS12832">
            <v>0</v>
          </cell>
          <cell r="AT12832">
            <v>0</v>
          </cell>
          <cell r="AU12832">
            <v>0</v>
          </cell>
          <cell r="AV12832" t="str">
            <v>VIABLE</v>
          </cell>
        </row>
        <row r="12833">
          <cell r="AP12833">
            <v>358815</v>
          </cell>
          <cell r="AQ12833">
            <v>7003399</v>
          </cell>
          <cell r="AR12833">
            <v>7</v>
          </cell>
          <cell r="AS12833">
            <v>0</v>
          </cell>
          <cell r="AT12833">
            <v>0</v>
          </cell>
          <cell r="AU12833">
            <v>0</v>
          </cell>
          <cell r="AV12833" t="str">
            <v>VIABLE</v>
          </cell>
        </row>
        <row r="12834">
          <cell r="AP12834">
            <v>357837</v>
          </cell>
          <cell r="AQ12834">
            <v>7002998</v>
          </cell>
          <cell r="AR12834">
            <v>7</v>
          </cell>
          <cell r="AS12834">
            <v>0</v>
          </cell>
          <cell r="AT12834">
            <v>0</v>
          </cell>
          <cell r="AU12834">
            <v>0</v>
          </cell>
          <cell r="AV12834" t="str">
            <v>VIABLE</v>
          </cell>
        </row>
        <row r="12835">
          <cell r="AP12835">
            <v>358131</v>
          </cell>
          <cell r="AQ12835">
            <v>7003129</v>
          </cell>
          <cell r="AR12835">
            <v>7</v>
          </cell>
          <cell r="AS12835">
            <v>0</v>
          </cell>
          <cell r="AT12835">
            <v>0</v>
          </cell>
          <cell r="AU12835">
            <v>0</v>
          </cell>
          <cell r="AV12835" t="str">
            <v>VIABLE</v>
          </cell>
        </row>
        <row r="12836">
          <cell r="AP12836">
            <v>91012467</v>
          </cell>
          <cell r="AQ12836">
            <v>50006813</v>
          </cell>
          <cell r="AR12836">
            <v>7</v>
          </cell>
          <cell r="AS12836">
            <v>0</v>
          </cell>
          <cell r="AT12836">
            <v>0</v>
          </cell>
          <cell r="AU12836">
            <v>0</v>
          </cell>
          <cell r="AV12836" t="str">
            <v>VIABLE</v>
          </cell>
        </row>
        <row r="12837">
          <cell r="AP12837">
            <v>358926</v>
          </cell>
          <cell r="AQ12837">
            <v>7003446</v>
          </cell>
          <cell r="AR12837">
            <v>7</v>
          </cell>
          <cell r="AS12837">
            <v>0</v>
          </cell>
          <cell r="AT12837">
            <v>0</v>
          </cell>
          <cell r="AU12837">
            <v>0</v>
          </cell>
          <cell r="AV12837" t="str">
            <v>VIABLE</v>
          </cell>
        </row>
        <row r="12838">
          <cell r="AP12838">
            <v>358188</v>
          </cell>
          <cell r="AQ12838">
            <v>7003149</v>
          </cell>
          <cell r="AR12838">
            <v>7</v>
          </cell>
          <cell r="AS12838">
            <v>0</v>
          </cell>
          <cell r="AT12838">
            <v>0</v>
          </cell>
          <cell r="AU12838">
            <v>0</v>
          </cell>
          <cell r="AV12838" t="str">
            <v>VIABLE</v>
          </cell>
        </row>
        <row r="12839">
          <cell r="AP12839">
            <v>358764</v>
          </cell>
          <cell r="AQ12839">
            <v>7003381</v>
          </cell>
          <cell r="AR12839">
            <v>7</v>
          </cell>
          <cell r="AS12839">
            <v>0</v>
          </cell>
          <cell r="AT12839">
            <v>0</v>
          </cell>
          <cell r="AU12839">
            <v>0</v>
          </cell>
          <cell r="AV12839" t="str">
            <v>VIABLE</v>
          </cell>
        </row>
        <row r="12840">
          <cell r="AP12840">
            <v>357273</v>
          </cell>
          <cell r="AQ12840">
            <v>7002746</v>
          </cell>
          <cell r="AR12840">
            <v>7</v>
          </cell>
          <cell r="AS12840">
            <v>0</v>
          </cell>
          <cell r="AT12840">
            <v>0</v>
          </cell>
          <cell r="AU12840">
            <v>0</v>
          </cell>
          <cell r="AV12840" t="str">
            <v>VIABLE</v>
          </cell>
        </row>
        <row r="12841">
          <cell r="AP12841">
            <v>471552</v>
          </cell>
          <cell r="AQ12841">
            <v>7008163</v>
          </cell>
          <cell r="AR12841">
            <v>7</v>
          </cell>
          <cell r="AS12841">
            <v>0</v>
          </cell>
          <cell r="AT12841">
            <v>0</v>
          </cell>
          <cell r="AU12841">
            <v>0</v>
          </cell>
          <cell r="AV12841" t="str">
            <v>VIABLE</v>
          </cell>
        </row>
        <row r="12842">
          <cell r="AP12842">
            <v>357795</v>
          </cell>
          <cell r="AQ12842">
            <v>7002977</v>
          </cell>
          <cell r="AR12842">
            <v>7</v>
          </cell>
          <cell r="AS12842">
            <v>0</v>
          </cell>
          <cell r="AT12842">
            <v>0</v>
          </cell>
          <cell r="AU12842">
            <v>0</v>
          </cell>
          <cell r="AV12842" t="str">
            <v>VIABLE</v>
          </cell>
        </row>
        <row r="12843">
          <cell r="AP12843">
            <v>357960</v>
          </cell>
          <cell r="AQ12843">
            <v>7003056</v>
          </cell>
          <cell r="AR12843">
            <v>7</v>
          </cell>
          <cell r="AS12843">
            <v>0</v>
          </cell>
          <cell r="AT12843">
            <v>0</v>
          </cell>
          <cell r="AU12843">
            <v>0</v>
          </cell>
          <cell r="AV12843" t="str">
            <v>VIABLE</v>
          </cell>
        </row>
        <row r="12844">
          <cell r="AP12844">
            <v>357654</v>
          </cell>
          <cell r="AQ12844">
            <v>7002907</v>
          </cell>
          <cell r="AR12844">
            <v>7</v>
          </cell>
          <cell r="AS12844">
            <v>0</v>
          </cell>
          <cell r="AT12844">
            <v>0</v>
          </cell>
          <cell r="AU12844">
            <v>0</v>
          </cell>
          <cell r="AV12844" t="str">
            <v>VIABLE</v>
          </cell>
        </row>
        <row r="12845">
          <cell r="AP12845">
            <v>358413</v>
          </cell>
          <cell r="AQ12845">
            <v>7003238</v>
          </cell>
          <cell r="AR12845">
            <v>7</v>
          </cell>
          <cell r="AS12845">
            <v>0</v>
          </cell>
          <cell r="AT12845">
            <v>0</v>
          </cell>
          <cell r="AU12845">
            <v>0</v>
          </cell>
          <cell r="AV12845" t="str">
            <v>VIABLE</v>
          </cell>
        </row>
        <row r="12846">
          <cell r="AP12846">
            <v>357600</v>
          </cell>
          <cell r="AQ12846">
            <v>7002889</v>
          </cell>
          <cell r="AR12846">
            <v>7</v>
          </cell>
          <cell r="AS12846">
            <v>0</v>
          </cell>
          <cell r="AT12846">
            <v>0</v>
          </cell>
          <cell r="AU12846">
            <v>0</v>
          </cell>
          <cell r="AV12846" t="str">
            <v>VIABLE</v>
          </cell>
        </row>
        <row r="12847">
          <cell r="AP12847">
            <v>471551</v>
          </cell>
          <cell r="AQ12847">
            <v>7008162</v>
          </cell>
          <cell r="AR12847">
            <v>7</v>
          </cell>
          <cell r="AS12847">
            <v>0</v>
          </cell>
          <cell r="AT12847">
            <v>0</v>
          </cell>
          <cell r="AU12847">
            <v>0</v>
          </cell>
          <cell r="AV12847" t="str">
            <v>VIABLE</v>
          </cell>
        </row>
        <row r="12848">
          <cell r="AP12848">
            <v>358023</v>
          </cell>
          <cell r="AQ12848">
            <v>7003084</v>
          </cell>
          <cell r="AR12848">
            <v>7</v>
          </cell>
          <cell r="AS12848">
            <v>0</v>
          </cell>
          <cell r="AT12848">
            <v>0</v>
          </cell>
          <cell r="AU12848">
            <v>0</v>
          </cell>
          <cell r="AV12848" t="str">
            <v>VIABLE</v>
          </cell>
        </row>
        <row r="12849">
          <cell r="AP12849">
            <v>91012919</v>
          </cell>
          <cell r="AQ12849">
            <v>50006814</v>
          </cell>
          <cell r="AR12849">
            <v>7</v>
          </cell>
          <cell r="AS12849">
            <v>0</v>
          </cell>
          <cell r="AT12849">
            <v>0</v>
          </cell>
          <cell r="AU12849">
            <v>0</v>
          </cell>
          <cell r="AV12849" t="str">
            <v>VIABLE</v>
          </cell>
        </row>
        <row r="12850">
          <cell r="AP12850">
            <v>361042</v>
          </cell>
          <cell r="AQ12850">
            <v>7004317</v>
          </cell>
          <cell r="AR12850">
            <v>7</v>
          </cell>
          <cell r="AS12850">
            <v>0</v>
          </cell>
          <cell r="AT12850">
            <v>0</v>
          </cell>
          <cell r="AU12850">
            <v>0</v>
          </cell>
          <cell r="AV12850" t="str">
            <v>VIABLE</v>
          </cell>
        </row>
        <row r="12851">
          <cell r="AP12851">
            <v>473599</v>
          </cell>
          <cell r="AQ12851">
            <v>7008086</v>
          </cell>
          <cell r="AR12851">
            <v>7</v>
          </cell>
          <cell r="AS12851">
            <v>0</v>
          </cell>
          <cell r="AT12851">
            <v>0</v>
          </cell>
          <cell r="AU12851">
            <v>0</v>
          </cell>
          <cell r="AV12851" t="str">
            <v>VIABLE</v>
          </cell>
        </row>
        <row r="12852">
          <cell r="AP12852">
            <v>361093</v>
          </cell>
          <cell r="AQ12852">
            <v>7004340</v>
          </cell>
          <cell r="AR12852">
            <v>7</v>
          </cell>
          <cell r="AS12852">
            <v>0</v>
          </cell>
          <cell r="AT12852">
            <v>0</v>
          </cell>
          <cell r="AU12852">
            <v>0</v>
          </cell>
          <cell r="AV12852" t="str">
            <v>VIABLE</v>
          </cell>
        </row>
        <row r="12853">
          <cell r="AP12853">
            <v>361893</v>
          </cell>
          <cell r="AQ12853">
            <v>7004672</v>
          </cell>
          <cell r="AR12853">
            <v>7</v>
          </cell>
          <cell r="AS12853">
            <v>0</v>
          </cell>
          <cell r="AT12853">
            <v>0</v>
          </cell>
          <cell r="AU12853">
            <v>0</v>
          </cell>
          <cell r="AV12853" t="str">
            <v>VIABLE</v>
          </cell>
        </row>
        <row r="12854">
          <cell r="AP12854">
            <v>361204</v>
          </cell>
          <cell r="AQ12854">
            <v>7004384</v>
          </cell>
          <cell r="AR12854">
            <v>7</v>
          </cell>
          <cell r="AS12854">
            <v>0</v>
          </cell>
          <cell r="AT12854">
            <v>0</v>
          </cell>
          <cell r="AU12854">
            <v>0</v>
          </cell>
          <cell r="AV12854" t="str">
            <v>VIABLE</v>
          </cell>
        </row>
        <row r="12855">
          <cell r="AP12855">
            <v>361464</v>
          </cell>
          <cell r="AQ12855">
            <v>7004489</v>
          </cell>
          <cell r="AR12855">
            <v>7</v>
          </cell>
          <cell r="AS12855">
            <v>0</v>
          </cell>
          <cell r="AT12855">
            <v>0</v>
          </cell>
          <cell r="AU12855">
            <v>0</v>
          </cell>
          <cell r="AV12855" t="str">
            <v>VIABLE</v>
          </cell>
        </row>
        <row r="12856">
          <cell r="AP12856">
            <v>360595</v>
          </cell>
          <cell r="AQ12856">
            <v>7004124</v>
          </cell>
          <cell r="AR12856">
            <v>7</v>
          </cell>
          <cell r="AS12856">
            <v>0</v>
          </cell>
          <cell r="AT12856">
            <v>0</v>
          </cell>
          <cell r="AU12856">
            <v>0</v>
          </cell>
          <cell r="AV12856" t="str">
            <v>VIABLE</v>
          </cell>
        </row>
        <row r="12857">
          <cell r="AP12857">
            <v>361692</v>
          </cell>
          <cell r="AQ12857">
            <v>7004585</v>
          </cell>
          <cell r="AR12857">
            <v>7</v>
          </cell>
          <cell r="AS12857">
            <v>0</v>
          </cell>
          <cell r="AT12857">
            <v>0</v>
          </cell>
          <cell r="AU12857">
            <v>0</v>
          </cell>
          <cell r="AV12857" t="str">
            <v>VIABLE</v>
          </cell>
        </row>
        <row r="12858">
          <cell r="AP12858">
            <v>361629</v>
          </cell>
          <cell r="AQ12858">
            <v>7004559</v>
          </cell>
          <cell r="AR12858">
            <v>7</v>
          </cell>
          <cell r="AS12858">
            <v>0</v>
          </cell>
          <cell r="AT12858">
            <v>0</v>
          </cell>
          <cell r="AU12858">
            <v>0</v>
          </cell>
          <cell r="AV12858" t="str">
            <v>VIABLE</v>
          </cell>
        </row>
        <row r="12859">
          <cell r="AP12859">
            <v>91010249</v>
          </cell>
          <cell r="AQ12859">
            <v>50006569</v>
          </cell>
          <cell r="AR12859">
            <v>7</v>
          </cell>
          <cell r="AS12859">
            <v>0</v>
          </cell>
          <cell r="AT12859">
            <v>0</v>
          </cell>
          <cell r="AU12859">
            <v>0</v>
          </cell>
          <cell r="AV12859" t="str">
            <v>VIABLE</v>
          </cell>
        </row>
        <row r="12860">
          <cell r="AP12860">
            <v>361497</v>
          </cell>
          <cell r="AQ12860">
            <v>7004505</v>
          </cell>
          <cell r="AR12860">
            <v>7</v>
          </cell>
          <cell r="AS12860">
            <v>0</v>
          </cell>
          <cell r="AT12860">
            <v>0</v>
          </cell>
          <cell r="AU12860">
            <v>0</v>
          </cell>
          <cell r="AV12860" t="str">
            <v>VIABLE</v>
          </cell>
        </row>
        <row r="12861">
          <cell r="AP12861">
            <v>361374</v>
          </cell>
          <cell r="AQ12861">
            <v>7004446</v>
          </cell>
          <cell r="AR12861">
            <v>7</v>
          </cell>
          <cell r="AS12861">
            <v>0</v>
          </cell>
          <cell r="AT12861">
            <v>0</v>
          </cell>
          <cell r="AU12861">
            <v>0</v>
          </cell>
          <cell r="AV12861" t="str">
            <v>VIABLE</v>
          </cell>
        </row>
        <row r="12862">
          <cell r="AP12862">
            <v>361000</v>
          </cell>
          <cell r="AQ12862">
            <v>7004303</v>
          </cell>
          <cell r="AR12862">
            <v>7</v>
          </cell>
          <cell r="AS12862">
            <v>0</v>
          </cell>
          <cell r="AT12862">
            <v>0</v>
          </cell>
          <cell r="AU12862">
            <v>0</v>
          </cell>
          <cell r="AV12862" t="str">
            <v>VIABLE</v>
          </cell>
        </row>
        <row r="12863">
          <cell r="AP12863">
            <v>361111</v>
          </cell>
          <cell r="AQ12863">
            <v>7004347</v>
          </cell>
          <cell r="AR12863">
            <v>7</v>
          </cell>
          <cell r="AS12863">
            <v>0</v>
          </cell>
          <cell r="AT12863">
            <v>0</v>
          </cell>
          <cell r="AU12863">
            <v>0</v>
          </cell>
          <cell r="AV12863" t="str">
            <v>VIABLE</v>
          </cell>
        </row>
        <row r="12864">
          <cell r="AP12864">
            <v>473604</v>
          </cell>
          <cell r="AQ12864">
            <v>7008039</v>
          </cell>
          <cell r="AR12864">
            <v>7</v>
          </cell>
          <cell r="AS12864">
            <v>0</v>
          </cell>
          <cell r="AT12864">
            <v>0</v>
          </cell>
          <cell r="AU12864">
            <v>0</v>
          </cell>
          <cell r="AV12864" t="str">
            <v>VIABLE</v>
          </cell>
        </row>
        <row r="12865">
          <cell r="AP12865">
            <v>361249</v>
          </cell>
          <cell r="AQ12865">
            <v>7004400</v>
          </cell>
          <cell r="AR12865">
            <v>7</v>
          </cell>
          <cell r="AS12865">
            <v>0</v>
          </cell>
          <cell r="AT12865">
            <v>0</v>
          </cell>
          <cell r="AU12865">
            <v>0</v>
          </cell>
          <cell r="AV12865" t="str">
            <v>VIABLE</v>
          </cell>
        </row>
        <row r="12866">
          <cell r="AP12866">
            <v>360865</v>
          </cell>
          <cell r="AQ12866">
            <v>7004253</v>
          </cell>
          <cell r="AR12866">
            <v>7</v>
          </cell>
          <cell r="AS12866">
            <v>0</v>
          </cell>
          <cell r="AT12866">
            <v>0</v>
          </cell>
          <cell r="AU12866">
            <v>0</v>
          </cell>
          <cell r="AV12866" t="str">
            <v>VIABLE</v>
          </cell>
        </row>
        <row r="12867">
          <cell r="AP12867">
            <v>361069</v>
          </cell>
          <cell r="AQ12867">
            <v>7004332</v>
          </cell>
          <cell r="AR12867">
            <v>7</v>
          </cell>
          <cell r="AS12867">
            <v>0</v>
          </cell>
          <cell r="AT12867">
            <v>0</v>
          </cell>
          <cell r="AU12867">
            <v>0</v>
          </cell>
          <cell r="AV12867" t="str">
            <v>VIABLE</v>
          </cell>
        </row>
        <row r="12868">
          <cell r="AP12868">
            <v>531750</v>
          </cell>
          <cell r="AQ12868">
            <v>7008643</v>
          </cell>
          <cell r="AR12868">
            <v>7</v>
          </cell>
          <cell r="AS12868">
            <v>0</v>
          </cell>
          <cell r="AT12868">
            <v>0</v>
          </cell>
          <cell r="AU12868">
            <v>0</v>
          </cell>
          <cell r="AV12868" t="str">
            <v>VIABLE</v>
          </cell>
        </row>
        <row r="12869">
          <cell r="AP12869">
            <v>361770</v>
          </cell>
          <cell r="AQ12869">
            <v>7004618</v>
          </cell>
          <cell r="AR12869">
            <v>7</v>
          </cell>
          <cell r="AS12869">
            <v>0</v>
          </cell>
          <cell r="AT12869">
            <v>0</v>
          </cell>
          <cell r="AU12869">
            <v>0</v>
          </cell>
          <cell r="AV12869" t="str">
            <v>VIABLE</v>
          </cell>
        </row>
        <row r="12870">
          <cell r="AP12870">
            <v>360994</v>
          </cell>
          <cell r="AQ12870">
            <v>7004301</v>
          </cell>
          <cell r="AR12870">
            <v>7</v>
          </cell>
          <cell r="AS12870">
            <v>0</v>
          </cell>
          <cell r="AT12870">
            <v>0</v>
          </cell>
          <cell r="AU12870">
            <v>0</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v>0</v>
          </cell>
          <cell r="AV12871" t="str">
            <v>IDU SITP 2016</v>
          </cell>
        </row>
        <row r="12872">
          <cell r="AP12872">
            <v>367699</v>
          </cell>
          <cell r="AQ12872">
            <v>7006994</v>
          </cell>
          <cell r="AR12872">
            <v>7</v>
          </cell>
          <cell r="AS12872">
            <v>0</v>
          </cell>
          <cell r="AT12872">
            <v>0</v>
          </cell>
          <cell r="AU12872">
            <v>0</v>
          </cell>
          <cell r="AV12872" t="str">
            <v>VIABLE</v>
          </cell>
        </row>
        <row r="12873">
          <cell r="AP12873">
            <v>368965</v>
          </cell>
          <cell r="AQ12873">
            <v>7007456</v>
          </cell>
          <cell r="AR12873">
            <v>7</v>
          </cell>
          <cell r="AS12873">
            <v>42731</v>
          </cell>
          <cell r="AT12873" t="str">
            <v>SD Reservado Rehabilitación IDU Circuito Movilidad EJECUCION SITP 2016 -</v>
          </cell>
          <cell r="AU12873">
            <v>0</v>
          </cell>
          <cell r="AV12873" t="str">
            <v>IDU SITP 2016</v>
          </cell>
        </row>
        <row r="12874">
          <cell r="AP12874">
            <v>367455</v>
          </cell>
          <cell r="AQ12874">
            <v>7006897</v>
          </cell>
          <cell r="AR12874">
            <v>7</v>
          </cell>
          <cell r="AS12874">
            <v>0</v>
          </cell>
          <cell r="AT12874">
            <v>0</v>
          </cell>
          <cell r="AU12874">
            <v>0</v>
          </cell>
          <cell r="AV12874" t="str">
            <v>VIABLE</v>
          </cell>
        </row>
        <row r="12875">
          <cell r="AP12875">
            <v>368607</v>
          </cell>
          <cell r="AQ12875">
            <v>7007335</v>
          </cell>
          <cell r="AR12875">
            <v>7</v>
          </cell>
          <cell r="AS12875">
            <v>42731</v>
          </cell>
          <cell r="AT12875" t="str">
            <v>SD Reservado Rehabilitación IDU Circuito Movilidad EJECUCION SITP 2016 -</v>
          </cell>
          <cell r="AU12875">
            <v>0</v>
          </cell>
          <cell r="AV12875" t="str">
            <v>IDU SITP 2016</v>
          </cell>
        </row>
        <row r="12876">
          <cell r="AP12876">
            <v>367377</v>
          </cell>
          <cell r="AQ12876">
            <v>7006870</v>
          </cell>
          <cell r="AR12876">
            <v>7</v>
          </cell>
          <cell r="AS12876">
            <v>0</v>
          </cell>
          <cell r="AT12876">
            <v>0</v>
          </cell>
          <cell r="AU12876">
            <v>0</v>
          </cell>
          <cell r="AV12876" t="str">
            <v>VIABLE</v>
          </cell>
        </row>
        <row r="12877">
          <cell r="AP12877">
            <v>367819</v>
          </cell>
          <cell r="AQ12877">
            <v>7007038</v>
          </cell>
          <cell r="AR12877">
            <v>7</v>
          </cell>
          <cell r="AS12877">
            <v>0</v>
          </cell>
          <cell r="AT12877">
            <v>0</v>
          </cell>
          <cell r="AU12877">
            <v>0</v>
          </cell>
          <cell r="AV12877" t="str">
            <v>VIABLE</v>
          </cell>
        </row>
        <row r="12878">
          <cell r="AP12878">
            <v>367762</v>
          </cell>
          <cell r="AQ12878">
            <v>7007017</v>
          </cell>
          <cell r="AR12878">
            <v>7</v>
          </cell>
          <cell r="AS12878">
            <v>0</v>
          </cell>
          <cell r="AT12878">
            <v>0</v>
          </cell>
          <cell r="AU12878">
            <v>0</v>
          </cell>
          <cell r="AV12878" t="str">
            <v>VIABLE</v>
          </cell>
        </row>
        <row r="12879">
          <cell r="AP12879">
            <v>367867</v>
          </cell>
          <cell r="AQ12879">
            <v>7007059</v>
          </cell>
          <cell r="AR12879">
            <v>7</v>
          </cell>
          <cell r="AS12879">
            <v>42731</v>
          </cell>
          <cell r="AT12879" t="str">
            <v>SD Reservado Rehabilitación IDU Circuito Movilidad EJECUCION SITP 2016 -</v>
          </cell>
          <cell r="AU12879">
            <v>0</v>
          </cell>
          <cell r="AV12879" t="str">
            <v>IDU SITP 2016</v>
          </cell>
        </row>
        <row r="12880">
          <cell r="AP12880">
            <v>367470</v>
          </cell>
          <cell r="AQ12880">
            <v>7006903</v>
          </cell>
          <cell r="AR12880">
            <v>7</v>
          </cell>
          <cell r="AS12880">
            <v>0</v>
          </cell>
          <cell r="AT12880">
            <v>0</v>
          </cell>
          <cell r="AU12880">
            <v>0</v>
          </cell>
          <cell r="AV12880" t="str">
            <v>VIABLE</v>
          </cell>
        </row>
        <row r="12881">
          <cell r="AP12881">
            <v>367518</v>
          </cell>
          <cell r="AQ12881">
            <v>7006923</v>
          </cell>
          <cell r="AR12881">
            <v>7</v>
          </cell>
          <cell r="AS12881">
            <v>0</v>
          </cell>
          <cell r="AT12881">
            <v>0</v>
          </cell>
          <cell r="AU12881">
            <v>0</v>
          </cell>
          <cell r="AV12881" t="str">
            <v>VIABLE</v>
          </cell>
        </row>
        <row r="12882">
          <cell r="AP12882">
            <v>367353</v>
          </cell>
          <cell r="AQ12882">
            <v>7006862</v>
          </cell>
          <cell r="AR12882">
            <v>7</v>
          </cell>
          <cell r="AS12882">
            <v>0</v>
          </cell>
          <cell r="AT12882">
            <v>0</v>
          </cell>
          <cell r="AU12882">
            <v>0</v>
          </cell>
          <cell r="AV12882" t="str">
            <v>VIABLE</v>
          </cell>
        </row>
        <row r="12883">
          <cell r="AP12883">
            <v>367322</v>
          </cell>
          <cell r="AQ12883">
            <v>7006851</v>
          </cell>
          <cell r="AR12883">
            <v>7</v>
          </cell>
          <cell r="AS12883">
            <v>0</v>
          </cell>
          <cell r="AT12883">
            <v>0</v>
          </cell>
          <cell r="AU12883">
            <v>0</v>
          </cell>
          <cell r="AV12883" t="str">
            <v>VIABLE</v>
          </cell>
        </row>
        <row r="12884">
          <cell r="AP12884">
            <v>368184</v>
          </cell>
          <cell r="AQ12884">
            <v>7007182</v>
          </cell>
          <cell r="AR12884">
            <v>7</v>
          </cell>
          <cell r="AS12884">
            <v>42731</v>
          </cell>
          <cell r="AT12884" t="str">
            <v>SD Reservado Rehabilitación IDU Circuito Movilidad EJECUCION SITP 2016 -</v>
          </cell>
          <cell r="AU12884">
            <v>0</v>
          </cell>
          <cell r="AV12884" t="str">
            <v>IDU SITP 2016</v>
          </cell>
        </row>
        <row r="12885">
          <cell r="AP12885">
            <v>367392</v>
          </cell>
          <cell r="AQ12885">
            <v>7006875</v>
          </cell>
          <cell r="AR12885">
            <v>7</v>
          </cell>
          <cell r="AS12885">
            <v>0</v>
          </cell>
          <cell r="AT12885">
            <v>0</v>
          </cell>
          <cell r="AU12885">
            <v>0</v>
          </cell>
          <cell r="AV12885" t="str">
            <v>VIABLE</v>
          </cell>
        </row>
        <row r="12886">
          <cell r="AP12886">
            <v>367574</v>
          </cell>
          <cell r="AQ12886">
            <v>7006945</v>
          </cell>
          <cell r="AR12886">
            <v>7</v>
          </cell>
          <cell r="AS12886">
            <v>0</v>
          </cell>
          <cell r="AT12886">
            <v>0</v>
          </cell>
          <cell r="AU12886">
            <v>0</v>
          </cell>
          <cell r="AV12886" t="str">
            <v>VIABLE</v>
          </cell>
        </row>
        <row r="12887">
          <cell r="AP12887">
            <v>606067</v>
          </cell>
          <cell r="AQ12887">
            <v>50008449</v>
          </cell>
          <cell r="AR12887">
            <v>7</v>
          </cell>
          <cell r="AS12887">
            <v>0</v>
          </cell>
          <cell r="AT12887">
            <v>0</v>
          </cell>
          <cell r="AU12887">
            <v>0</v>
          </cell>
          <cell r="AV12887" t="str">
            <v>VIABLE</v>
          </cell>
        </row>
        <row r="12888">
          <cell r="AP12888">
            <v>354540</v>
          </cell>
          <cell r="AQ12888">
            <v>7001706</v>
          </cell>
          <cell r="AR12888">
            <v>7</v>
          </cell>
          <cell r="AS12888">
            <v>0</v>
          </cell>
          <cell r="AT12888">
            <v>0</v>
          </cell>
          <cell r="AU12888">
            <v>0</v>
          </cell>
          <cell r="AV12888" t="str">
            <v>VIABLE</v>
          </cell>
        </row>
        <row r="12889">
          <cell r="AP12889">
            <v>354583</v>
          </cell>
          <cell r="AQ12889">
            <v>7001723</v>
          </cell>
          <cell r="AR12889">
            <v>7</v>
          </cell>
          <cell r="AS12889">
            <v>0</v>
          </cell>
          <cell r="AT12889">
            <v>0</v>
          </cell>
          <cell r="AU12889">
            <v>0</v>
          </cell>
          <cell r="AV12889" t="str">
            <v>VIABLE</v>
          </cell>
        </row>
        <row r="12890">
          <cell r="AP12890">
            <v>355069</v>
          </cell>
          <cell r="AQ12890">
            <v>7001925</v>
          </cell>
          <cell r="AR12890">
            <v>7</v>
          </cell>
          <cell r="AS12890">
            <v>0</v>
          </cell>
          <cell r="AT12890">
            <v>0</v>
          </cell>
          <cell r="AU12890">
            <v>0</v>
          </cell>
          <cell r="AV12890" t="str">
            <v>VIABLE</v>
          </cell>
        </row>
        <row r="12891">
          <cell r="AP12891">
            <v>355289</v>
          </cell>
          <cell r="AQ12891">
            <v>7002009</v>
          </cell>
          <cell r="AR12891">
            <v>7</v>
          </cell>
          <cell r="AS12891">
            <v>0</v>
          </cell>
          <cell r="AT12891">
            <v>0</v>
          </cell>
          <cell r="AU12891">
            <v>0</v>
          </cell>
          <cell r="AV12891" t="str">
            <v>VIABLE</v>
          </cell>
        </row>
        <row r="12892">
          <cell r="AP12892">
            <v>354805</v>
          </cell>
          <cell r="AQ12892">
            <v>7001822</v>
          </cell>
          <cell r="AR12892">
            <v>7</v>
          </cell>
          <cell r="AS12892">
            <v>0</v>
          </cell>
          <cell r="AT12892">
            <v>0</v>
          </cell>
          <cell r="AU12892">
            <v>0</v>
          </cell>
          <cell r="AV12892" t="str">
            <v>VIABLE</v>
          </cell>
        </row>
        <row r="12893">
          <cell r="AP12893">
            <v>355370</v>
          </cell>
          <cell r="AQ12893">
            <v>7002039</v>
          </cell>
          <cell r="AR12893">
            <v>7</v>
          </cell>
          <cell r="AS12893">
            <v>0</v>
          </cell>
          <cell r="AT12893">
            <v>0</v>
          </cell>
          <cell r="AU12893">
            <v>0</v>
          </cell>
          <cell r="AV12893" t="str">
            <v>VIABLE</v>
          </cell>
        </row>
        <row r="12894">
          <cell r="AP12894">
            <v>354371</v>
          </cell>
          <cell r="AQ12894">
            <v>50008449</v>
          </cell>
          <cell r="AR12894">
            <v>7</v>
          </cell>
          <cell r="AS12894">
            <v>0</v>
          </cell>
          <cell r="AT12894">
            <v>0</v>
          </cell>
          <cell r="AU12894">
            <v>0</v>
          </cell>
          <cell r="AV12894" t="str">
            <v>VIABLE</v>
          </cell>
        </row>
        <row r="12895">
          <cell r="AP12895">
            <v>356145</v>
          </cell>
          <cell r="AQ12895">
            <v>7002342</v>
          </cell>
          <cell r="AR12895">
            <v>7</v>
          </cell>
          <cell r="AS12895">
            <v>0</v>
          </cell>
          <cell r="AT12895">
            <v>0</v>
          </cell>
          <cell r="AU12895">
            <v>0</v>
          </cell>
          <cell r="AV12895" t="str">
            <v>VIABLE</v>
          </cell>
        </row>
        <row r="12896">
          <cell r="AP12896">
            <v>355895</v>
          </cell>
          <cell r="AQ12896">
            <v>7002254</v>
          </cell>
          <cell r="AR12896">
            <v>7</v>
          </cell>
          <cell r="AS12896">
            <v>0</v>
          </cell>
          <cell r="AT12896">
            <v>0</v>
          </cell>
          <cell r="AU12896">
            <v>0</v>
          </cell>
          <cell r="AV12896" t="str">
            <v>VIABLE</v>
          </cell>
        </row>
        <row r="12897">
          <cell r="AP12897">
            <v>355510</v>
          </cell>
          <cell r="AQ12897">
            <v>7002097</v>
          </cell>
          <cell r="AR12897">
            <v>7</v>
          </cell>
          <cell r="AS12897">
            <v>0</v>
          </cell>
          <cell r="AT12897">
            <v>0</v>
          </cell>
          <cell r="AU12897">
            <v>0</v>
          </cell>
          <cell r="AV12897" t="str">
            <v>VIABLE</v>
          </cell>
        </row>
        <row r="12898">
          <cell r="AP12898">
            <v>354631</v>
          </cell>
          <cell r="AQ12898">
            <v>7001742</v>
          </cell>
          <cell r="AR12898">
            <v>7</v>
          </cell>
          <cell r="AS12898">
            <v>0</v>
          </cell>
          <cell r="AT12898">
            <v>0</v>
          </cell>
          <cell r="AU12898">
            <v>0</v>
          </cell>
          <cell r="AV12898" t="str">
            <v>VIABLE</v>
          </cell>
        </row>
        <row r="12899">
          <cell r="AP12899">
            <v>91022775</v>
          </cell>
          <cell r="AQ12899">
            <v>7008813</v>
          </cell>
          <cell r="AR12899">
            <v>7</v>
          </cell>
          <cell r="AS12899">
            <v>0</v>
          </cell>
          <cell r="AT12899">
            <v>0</v>
          </cell>
          <cell r="AU12899">
            <v>0</v>
          </cell>
          <cell r="AV12899" t="str">
            <v>VIABLE</v>
          </cell>
        </row>
        <row r="12900">
          <cell r="AP12900">
            <v>355415</v>
          </cell>
          <cell r="AQ12900">
            <v>7002058</v>
          </cell>
          <cell r="AR12900">
            <v>7</v>
          </cell>
          <cell r="AS12900">
            <v>0</v>
          </cell>
          <cell r="AT12900">
            <v>0</v>
          </cell>
          <cell r="AU12900">
            <v>0</v>
          </cell>
          <cell r="AV12900" t="str">
            <v>VIABLE</v>
          </cell>
        </row>
        <row r="12901">
          <cell r="AP12901">
            <v>354748</v>
          </cell>
          <cell r="AQ12901">
            <v>7001798</v>
          </cell>
          <cell r="AR12901">
            <v>7</v>
          </cell>
          <cell r="AS12901">
            <v>0</v>
          </cell>
          <cell r="AT12901">
            <v>0</v>
          </cell>
          <cell r="AU12901">
            <v>0</v>
          </cell>
          <cell r="AV12901" t="str">
            <v>VIABLE</v>
          </cell>
        </row>
        <row r="12902">
          <cell r="AP12902">
            <v>354879</v>
          </cell>
          <cell r="AQ12902">
            <v>7001850</v>
          </cell>
          <cell r="AR12902">
            <v>7</v>
          </cell>
          <cell r="AS12902">
            <v>0</v>
          </cell>
          <cell r="AT12902">
            <v>0</v>
          </cell>
          <cell r="AU12902">
            <v>0</v>
          </cell>
          <cell r="AV12902" t="str">
            <v>VIABLE</v>
          </cell>
        </row>
        <row r="12903">
          <cell r="AP12903">
            <v>91012482</v>
          </cell>
          <cell r="AQ12903">
            <v>7001882</v>
          </cell>
          <cell r="AR12903">
            <v>7</v>
          </cell>
          <cell r="AS12903">
            <v>0</v>
          </cell>
          <cell r="AT12903">
            <v>0</v>
          </cell>
          <cell r="AU12903">
            <v>0</v>
          </cell>
          <cell r="AV12903" t="str">
            <v>VIABLE</v>
          </cell>
        </row>
        <row r="12904">
          <cell r="AP12904">
            <v>356062</v>
          </cell>
          <cell r="AQ12904">
            <v>7002312</v>
          </cell>
          <cell r="AR12904">
            <v>7</v>
          </cell>
          <cell r="AS12904">
            <v>0</v>
          </cell>
          <cell r="AT12904">
            <v>0</v>
          </cell>
          <cell r="AU12904">
            <v>0</v>
          </cell>
          <cell r="AV12904" t="str">
            <v>VIABLE</v>
          </cell>
        </row>
        <row r="12905">
          <cell r="AP12905">
            <v>355761</v>
          </cell>
          <cell r="AQ12905">
            <v>7002200</v>
          </cell>
          <cell r="AR12905">
            <v>7</v>
          </cell>
          <cell r="AS12905">
            <v>0</v>
          </cell>
          <cell r="AT12905">
            <v>0</v>
          </cell>
          <cell r="AU12905">
            <v>0</v>
          </cell>
          <cell r="AV12905" t="str">
            <v>VIABLE</v>
          </cell>
        </row>
        <row r="12906">
          <cell r="AP12906">
            <v>355018</v>
          </cell>
          <cell r="AQ12906">
            <v>7001904</v>
          </cell>
          <cell r="AR12906">
            <v>7</v>
          </cell>
          <cell r="AS12906">
            <v>0</v>
          </cell>
          <cell r="AT12906">
            <v>0</v>
          </cell>
          <cell r="AU12906">
            <v>0</v>
          </cell>
          <cell r="AV12906" t="str">
            <v>VIABLE</v>
          </cell>
        </row>
        <row r="12907">
          <cell r="AP12907">
            <v>355588</v>
          </cell>
          <cell r="AQ12907">
            <v>7002130</v>
          </cell>
          <cell r="AR12907">
            <v>7</v>
          </cell>
          <cell r="AS12907">
            <v>0</v>
          </cell>
          <cell r="AT12907">
            <v>0</v>
          </cell>
          <cell r="AU12907">
            <v>0</v>
          </cell>
          <cell r="AV12907" t="str">
            <v>VIABLE</v>
          </cell>
        </row>
        <row r="12908">
          <cell r="AP12908">
            <v>91025220</v>
          </cell>
          <cell r="AQ12908">
            <v>7003803</v>
          </cell>
          <cell r="AR12908">
            <v>7</v>
          </cell>
          <cell r="AS12908">
            <v>0</v>
          </cell>
          <cell r="AT12908">
            <v>0</v>
          </cell>
          <cell r="AU12908">
            <v>0</v>
          </cell>
          <cell r="AV12908" t="str">
            <v>VIABLE</v>
          </cell>
        </row>
        <row r="12909">
          <cell r="AP12909">
            <v>531716</v>
          </cell>
          <cell r="AQ12909">
            <v>7008633</v>
          </cell>
          <cell r="AR12909">
            <v>7</v>
          </cell>
          <cell r="AS12909">
            <v>0</v>
          </cell>
          <cell r="AT12909">
            <v>0</v>
          </cell>
          <cell r="AU12909">
            <v>0</v>
          </cell>
          <cell r="AV12909" t="str">
            <v>VIABLE</v>
          </cell>
        </row>
        <row r="12910">
          <cell r="AP12910">
            <v>359672</v>
          </cell>
          <cell r="AQ12910">
            <v>7003724</v>
          </cell>
          <cell r="AR12910">
            <v>7</v>
          </cell>
          <cell r="AS12910">
            <v>42342</v>
          </cell>
          <cell r="AT12910" t="str">
            <v>IDU-1662-2014 Contratado Construcción IDU Circuito Movilidad  -</v>
          </cell>
          <cell r="AU12910">
            <v>0</v>
          </cell>
          <cell r="AV12910" t="str">
            <v>Proyectos en Factibilidad:Troncal Cali</v>
          </cell>
        </row>
        <row r="12911">
          <cell r="AP12911">
            <v>359034</v>
          </cell>
          <cell r="AQ12911">
            <v>7003484</v>
          </cell>
          <cell r="AR12911">
            <v>7</v>
          </cell>
          <cell r="AS12911">
            <v>0</v>
          </cell>
          <cell r="AT12911">
            <v>0</v>
          </cell>
          <cell r="AU12911">
            <v>0</v>
          </cell>
          <cell r="AV12911" t="str">
            <v>VIABLE</v>
          </cell>
        </row>
        <row r="12912">
          <cell r="AP12912">
            <v>359307</v>
          </cell>
          <cell r="AQ12912">
            <v>7003588</v>
          </cell>
          <cell r="AR12912">
            <v>7</v>
          </cell>
          <cell r="AS12912">
            <v>0</v>
          </cell>
          <cell r="AT12912">
            <v>0</v>
          </cell>
          <cell r="AU12912">
            <v>0</v>
          </cell>
          <cell r="AV12912" t="str">
            <v>VIABLE</v>
          </cell>
        </row>
        <row r="12913">
          <cell r="AP12913">
            <v>91025219</v>
          </cell>
          <cell r="AQ12913">
            <v>7003821</v>
          </cell>
          <cell r="AR12913">
            <v>7</v>
          </cell>
          <cell r="AS12913">
            <v>0</v>
          </cell>
          <cell r="AT12913">
            <v>0</v>
          </cell>
          <cell r="AU12913">
            <v>0</v>
          </cell>
          <cell r="AV12913" t="str">
            <v>VIABLE</v>
          </cell>
        </row>
        <row r="12914">
          <cell r="AP12914">
            <v>91025221</v>
          </cell>
          <cell r="AQ12914">
            <v>7003784</v>
          </cell>
          <cell r="AR12914">
            <v>7</v>
          </cell>
          <cell r="AS12914">
            <v>0</v>
          </cell>
          <cell r="AT12914">
            <v>0</v>
          </cell>
          <cell r="AU12914">
            <v>0</v>
          </cell>
          <cell r="AV12914" t="str">
            <v>VIABLE</v>
          </cell>
        </row>
        <row r="12915">
          <cell r="AP12915">
            <v>359713</v>
          </cell>
          <cell r="AQ12915">
            <v>7003743</v>
          </cell>
          <cell r="AR12915">
            <v>7</v>
          </cell>
          <cell r="AS12915">
            <v>0</v>
          </cell>
          <cell r="AT12915">
            <v>0</v>
          </cell>
          <cell r="AU12915">
            <v>0</v>
          </cell>
          <cell r="AV12915" t="str">
            <v>VIABLE</v>
          </cell>
        </row>
        <row r="12916">
          <cell r="AP12916">
            <v>531729</v>
          </cell>
          <cell r="AQ12916">
            <v>50008415</v>
          </cell>
          <cell r="AR12916">
            <v>7</v>
          </cell>
          <cell r="AS12916">
            <v>0</v>
          </cell>
          <cell r="AT12916">
            <v>0</v>
          </cell>
          <cell r="AU12916">
            <v>0</v>
          </cell>
          <cell r="AV12916" t="str">
            <v>VIABLE</v>
          </cell>
        </row>
        <row r="12917">
          <cell r="AP12917">
            <v>359364</v>
          </cell>
          <cell r="AQ12917">
            <v>7003608</v>
          </cell>
          <cell r="AR12917">
            <v>7</v>
          </cell>
          <cell r="AS12917">
            <v>0</v>
          </cell>
          <cell r="AT12917">
            <v>0</v>
          </cell>
          <cell r="AU12917">
            <v>0</v>
          </cell>
          <cell r="AV12917" t="str">
            <v>VIABLE</v>
          </cell>
        </row>
        <row r="12918">
          <cell r="AP12918">
            <v>91025218</v>
          </cell>
          <cell r="AQ12918">
            <v>7003841</v>
          </cell>
          <cell r="AR12918">
            <v>7</v>
          </cell>
          <cell r="AS12918">
            <v>0</v>
          </cell>
          <cell r="AT12918">
            <v>0</v>
          </cell>
          <cell r="AU12918">
            <v>0</v>
          </cell>
          <cell r="AV12918" t="str">
            <v>VIABLE</v>
          </cell>
        </row>
        <row r="12919">
          <cell r="AP12919">
            <v>359758</v>
          </cell>
          <cell r="AQ12919">
            <v>7003760</v>
          </cell>
          <cell r="AR12919">
            <v>7</v>
          </cell>
          <cell r="AS12919">
            <v>0</v>
          </cell>
          <cell r="AT12919">
            <v>0</v>
          </cell>
          <cell r="AU12919">
            <v>0</v>
          </cell>
          <cell r="AV12919" t="str">
            <v>VIABLE</v>
          </cell>
        </row>
        <row r="12920">
          <cell r="AP12920">
            <v>360038</v>
          </cell>
          <cell r="AQ12920">
            <v>7003883</v>
          </cell>
          <cell r="AR12920">
            <v>7</v>
          </cell>
          <cell r="AS12920">
            <v>42342</v>
          </cell>
          <cell r="AT12920" t="str">
            <v>IDU-1662-2014 Contratado Construcción IDU Circuito Movilidad  -</v>
          </cell>
          <cell r="AU12920">
            <v>0</v>
          </cell>
          <cell r="AV12920" t="str">
            <v>Proyectos en Factibilidad:Troncal Cali</v>
          </cell>
        </row>
        <row r="12921">
          <cell r="AP12921">
            <v>359776</v>
          </cell>
          <cell r="AQ12921">
            <v>7003770</v>
          </cell>
          <cell r="AR12921">
            <v>7</v>
          </cell>
          <cell r="AS12921">
            <v>0</v>
          </cell>
          <cell r="AT12921">
            <v>0</v>
          </cell>
          <cell r="AU12921">
            <v>0</v>
          </cell>
          <cell r="AV12921" t="str">
            <v>VIABLE</v>
          </cell>
        </row>
        <row r="12922">
          <cell r="AP12922">
            <v>359854</v>
          </cell>
          <cell r="AQ12922">
            <v>7003802</v>
          </cell>
          <cell r="AR12922">
            <v>7</v>
          </cell>
          <cell r="AS12922">
            <v>41298</v>
          </cell>
          <cell r="AT12922" t="str">
            <v>SD Terminado Mantenimiento Periódico UAERMV Circuito Movilidad  -</v>
          </cell>
          <cell r="AU12922">
            <v>0</v>
          </cell>
          <cell r="AV12922" t="str">
            <v>Proyectos en Factibilidad:Troncal Cali</v>
          </cell>
        </row>
        <row r="12923">
          <cell r="AP12923">
            <v>91012573</v>
          </cell>
          <cell r="AQ12923">
            <v>50004794</v>
          </cell>
          <cell r="AR12923">
            <v>7</v>
          </cell>
          <cell r="AS12923">
            <v>0</v>
          </cell>
          <cell r="AT12923">
            <v>0</v>
          </cell>
          <cell r="AU12923">
            <v>0</v>
          </cell>
          <cell r="AV12923" t="str">
            <v>VIABLE</v>
          </cell>
        </row>
        <row r="12924">
          <cell r="AP12924">
            <v>820664</v>
          </cell>
          <cell r="AQ12924">
            <v>7008371</v>
          </cell>
          <cell r="AR12924">
            <v>7</v>
          </cell>
          <cell r="AS12924">
            <v>0</v>
          </cell>
          <cell r="AT12924">
            <v>0</v>
          </cell>
          <cell r="AU12924">
            <v>0</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v>0</v>
          </cell>
          <cell r="AT12926">
            <v>0</v>
          </cell>
          <cell r="AU12926">
            <v>0</v>
          </cell>
          <cell r="AV12926" t="str">
            <v>VIABLE</v>
          </cell>
        </row>
        <row r="12927">
          <cell r="AP12927">
            <v>91012574</v>
          </cell>
          <cell r="AQ12927">
            <v>50004795</v>
          </cell>
          <cell r="AR12927">
            <v>7</v>
          </cell>
          <cell r="AS12927">
            <v>0</v>
          </cell>
          <cell r="AT12927">
            <v>0</v>
          </cell>
          <cell r="AU12927">
            <v>0</v>
          </cell>
          <cell r="AV12927" t="str">
            <v>VIABLE</v>
          </cell>
        </row>
        <row r="12928">
          <cell r="AP12928">
            <v>500147</v>
          </cell>
          <cell r="AQ12928">
            <v>7008370</v>
          </cell>
          <cell r="AR12928">
            <v>7</v>
          </cell>
          <cell r="AS12928">
            <v>0</v>
          </cell>
          <cell r="AT12928">
            <v>0</v>
          </cell>
          <cell r="AU12928">
            <v>0</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v>0</v>
          </cell>
          <cell r="AT12930">
            <v>0</v>
          </cell>
          <cell r="AU12930">
            <v>0</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v>0</v>
          </cell>
          <cell r="AT12936">
            <v>0</v>
          </cell>
          <cell r="AU12936">
            <v>0</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v>0</v>
          </cell>
          <cell r="AT12939">
            <v>0</v>
          </cell>
          <cell r="AU12939">
            <v>0</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v>0</v>
          </cell>
          <cell r="AT12942">
            <v>0</v>
          </cell>
          <cell r="AU12942">
            <v>0</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v>0</v>
          </cell>
          <cell r="AT12944">
            <v>0</v>
          </cell>
          <cell r="AU12944">
            <v>0</v>
          </cell>
          <cell r="AV12944" t="str">
            <v>VIABLE</v>
          </cell>
        </row>
        <row r="12945">
          <cell r="AP12945">
            <v>362496</v>
          </cell>
          <cell r="AQ12945">
            <v>7004910</v>
          </cell>
          <cell r="AR12945">
            <v>7</v>
          </cell>
          <cell r="AS12945">
            <v>0</v>
          </cell>
          <cell r="AT12945">
            <v>0</v>
          </cell>
          <cell r="AU12945">
            <v>0</v>
          </cell>
          <cell r="AV12945" t="str">
            <v>VIABLE</v>
          </cell>
        </row>
        <row r="12946">
          <cell r="AP12946">
            <v>362911</v>
          </cell>
          <cell r="AQ12946">
            <v>7005071</v>
          </cell>
          <cell r="AR12946">
            <v>7</v>
          </cell>
          <cell r="AS12946">
            <v>0</v>
          </cell>
          <cell r="AT12946">
            <v>0</v>
          </cell>
          <cell r="AU12946">
            <v>0</v>
          </cell>
          <cell r="AV12946" t="str">
            <v>VIABLE</v>
          </cell>
        </row>
        <row r="12947">
          <cell r="AP12947">
            <v>362713</v>
          </cell>
          <cell r="AQ12947">
            <v>7004994</v>
          </cell>
          <cell r="AR12947">
            <v>7</v>
          </cell>
          <cell r="AS12947">
            <v>0</v>
          </cell>
          <cell r="AT12947">
            <v>0</v>
          </cell>
          <cell r="AU12947">
            <v>0</v>
          </cell>
          <cell r="AV12947" t="str">
            <v>VIABLE</v>
          </cell>
        </row>
        <row r="12948">
          <cell r="AP12948">
            <v>362082</v>
          </cell>
          <cell r="AQ12948">
            <v>7004748</v>
          </cell>
          <cell r="AR12948">
            <v>7</v>
          </cell>
          <cell r="AS12948">
            <v>0</v>
          </cell>
          <cell r="AT12948">
            <v>0</v>
          </cell>
          <cell r="AU12948">
            <v>0</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v>0</v>
          </cell>
          <cell r="AT12950">
            <v>0</v>
          </cell>
          <cell r="AU12950">
            <v>0</v>
          </cell>
          <cell r="AV12950" t="str">
            <v>VIABLE</v>
          </cell>
        </row>
        <row r="12951">
          <cell r="AP12951">
            <v>367536</v>
          </cell>
          <cell r="AQ12951">
            <v>7006930</v>
          </cell>
          <cell r="AR12951">
            <v>7</v>
          </cell>
          <cell r="AS12951">
            <v>0</v>
          </cell>
          <cell r="AT12951">
            <v>0</v>
          </cell>
          <cell r="AU12951">
            <v>0</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v>0</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v>0</v>
          </cell>
          <cell r="AV12954" t="str">
            <v>VIABLE</v>
          </cell>
        </row>
        <row r="12955">
          <cell r="AP12955">
            <v>368439</v>
          </cell>
          <cell r="AQ12955">
            <v>7007277</v>
          </cell>
          <cell r="AR12955">
            <v>7</v>
          </cell>
          <cell r="AS12955">
            <v>42313</v>
          </cell>
          <cell r="AT12955" t="str">
            <v>IDU-2128-2013 Terminado Acciones de Movilidad IDU Circuito Movilidad  -</v>
          </cell>
          <cell r="AU12955">
            <v>0</v>
          </cell>
          <cell r="AV12955" t="str">
            <v>VIABLE</v>
          </cell>
        </row>
        <row r="12956">
          <cell r="AP12956">
            <v>471464</v>
          </cell>
          <cell r="AQ12956">
            <v>7008030</v>
          </cell>
          <cell r="AR12956">
            <v>7</v>
          </cell>
          <cell r="AS12956">
            <v>42313</v>
          </cell>
          <cell r="AT12956" t="str">
            <v>IDU-2128-2013 Terminado Acciones de Movilidad IDU Circuito Movilidad  -</v>
          </cell>
          <cell r="AU12956">
            <v>0</v>
          </cell>
          <cell r="AV12956" t="str">
            <v>VIABLE</v>
          </cell>
        </row>
        <row r="12957">
          <cell r="AP12957">
            <v>367855</v>
          </cell>
          <cell r="AQ12957">
            <v>7007054</v>
          </cell>
          <cell r="AR12957">
            <v>7</v>
          </cell>
          <cell r="AS12957">
            <v>41411</v>
          </cell>
          <cell r="AT12957" t="str">
            <v>SD Terminado Mantenimiento Periódico UAERMV Circuito Movilidad  -</v>
          </cell>
          <cell r="AU12957">
            <v>0</v>
          </cell>
          <cell r="AV12957" t="str">
            <v>UAERMV</v>
          </cell>
        </row>
        <row r="12958">
          <cell r="AP12958">
            <v>473629</v>
          </cell>
          <cell r="AQ12958">
            <v>7008042</v>
          </cell>
          <cell r="AR12958">
            <v>7</v>
          </cell>
          <cell r="AS12958">
            <v>0</v>
          </cell>
          <cell r="AT12958">
            <v>0</v>
          </cell>
          <cell r="AU12958">
            <v>0</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v>0</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v>0</v>
          </cell>
          <cell r="AT12961">
            <v>0</v>
          </cell>
          <cell r="AU12961">
            <v>0</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v>0</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v>0</v>
          </cell>
          <cell r="AT12966">
            <v>0</v>
          </cell>
          <cell r="AU12966">
            <v>0</v>
          </cell>
          <cell r="AV12966" t="str">
            <v>VIABLE</v>
          </cell>
        </row>
        <row r="12967">
          <cell r="AP12967">
            <v>367482</v>
          </cell>
          <cell r="AQ12967">
            <v>7006907</v>
          </cell>
          <cell r="AR12967">
            <v>7</v>
          </cell>
          <cell r="AS12967">
            <v>0</v>
          </cell>
          <cell r="AT12967">
            <v>0</v>
          </cell>
          <cell r="AU12967">
            <v>0</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v>0</v>
          </cell>
          <cell r="AT12969">
            <v>0</v>
          </cell>
          <cell r="AU12969">
            <v>0</v>
          </cell>
          <cell r="AV12969" t="str">
            <v>VIABLE</v>
          </cell>
        </row>
        <row r="12970">
          <cell r="AP12970">
            <v>352278</v>
          </cell>
          <cell r="AQ12970">
            <v>7000885</v>
          </cell>
          <cell r="AR12970">
            <v>7</v>
          </cell>
          <cell r="AS12970">
            <v>0</v>
          </cell>
          <cell r="AT12970">
            <v>0</v>
          </cell>
          <cell r="AU12970">
            <v>0</v>
          </cell>
          <cell r="AV12970" t="str">
            <v>VIABLE</v>
          </cell>
        </row>
        <row r="12971">
          <cell r="AP12971">
            <v>352179</v>
          </cell>
          <cell r="AQ12971">
            <v>7000848</v>
          </cell>
          <cell r="AR12971">
            <v>7</v>
          </cell>
          <cell r="AS12971">
            <v>0</v>
          </cell>
          <cell r="AT12971">
            <v>0</v>
          </cell>
          <cell r="AU12971">
            <v>0</v>
          </cell>
          <cell r="AV12971" t="str">
            <v>VIABLE</v>
          </cell>
        </row>
        <row r="12972">
          <cell r="AP12972">
            <v>352570</v>
          </cell>
          <cell r="AQ12972">
            <v>7000993</v>
          </cell>
          <cell r="AR12972">
            <v>7</v>
          </cell>
          <cell r="AS12972">
            <v>0</v>
          </cell>
          <cell r="AT12972">
            <v>0</v>
          </cell>
          <cell r="AU12972">
            <v>0</v>
          </cell>
          <cell r="AV12972" t="str">
            <v>VIABLE</v>
          </cell>
        </row>
        <row r="12973">
          <cell r="AP12973">
            <v>351932</v>
          </cell>
          <cell r="AQ12973">
            <v>7000759</v>
          </cell>
          <cell r="AR12973">
            <v>7</v>
          </cell>
          <cell r="AS12973">
            <v>0</v>
          </cell>
          <cell r="AT12973">
            <v>0</v>
          </cell>
          <cell r="AU12973">
            <v>0</v>
          </cell>
          <cell r="AV12973" t="str">
            <v>VIABLE</v>
          </cell>
        </row>
        <row r="12974">
          <cell r="AP12974">
            <v>352483</v>
          </cell>
          <cell r="AQ12974">
            <v>7000957</v>
          </cell>
          <cell r="AR12974">
            <v>7</v>
          </cell>
          <cell r="AS12974">
            <v>0</v>
          </cell>
          <cell r="AT12974">
            <v>0</v>
          </cell>
          <cell r="AU12974">
            <v>0</v>
          </cell>
          <cell r="AV12974" t="str">
            <v>VIABLE</v>
          </cell>
        </row>
        <row r="12975">
          <cell r="AP12975">
            <v>351899</v>
          </cell>
          <cell r="AQ12975">
            <v>7000748</v>
          </cell>
          <cell r="AR12975">
            <v>7</v>
          </cell>
          <cell r="AS12975">
            <v>0</v>
          </cell>
          <cell r="AT12975">
            <v>0</v>
          </cell>
          <cell r="AU12975">
            <v>0</v>
          </cell>
          <cell r="AV12975" t="str">
            <v>VIABLE</v>
          </cell>
        </row>
        <row r="12976">
          <cell r="AP12976">
            <v>352208</v>
          </cell>
          <cell r="AQ12976">
            <v>7000858</v>
          </cell>
          <cell r="AR12976">
            <v>7</v>
          </cell>
          <cell r="AS12976">
            <v>0</v>
          </cell>
          <cell r="AT12976">
            <v>0</v>
          </cell>
          <cell r="AU12976">
            <v>0</v>
          </cell>
          <cell r="AV12976" t="str">
            <v>VIABLE</v>
          </cell>
        </row>
        <row r="12977">
          <cell r="AP12977">
            <v>351983</v>
          </cell>
          <cell r="AQ12977">
            <v>7000777</v>
          </cell>
          <cell r="AR12977">
            <v>7</v>
          </cell>
          <cell r="AS12977">
            <v>0</v>
          </cell>
          <cell r="AT12977">
            <v>0</v>
          </cell>
          <cell r="AU12977">
            <v>0</v>
          </cell>
          <cell r="AV12977" t="str">
            <v>VIABLE</v>
          </cell>
        </row>
        <row r="12978">
          <cell r="AP12978">
            <v>351872</v>
          </cell>
          <cell r="AQ12978">
            <v>7000738</v>
          </cell>
          <cell r="AR12978">
            <v>7</v>
          </cell>
          <cell r="AS12978">
            <v>0</v>
          </cell>
          <cell r="AT12978">
            <v>0</v>
          </cell>
          <cell r="AU12978">
            <v>0</v>
          </cell>
          <cell r="AV12978" t="str">
            <v>VIABLE</v>
          </cell>
        </row>
        <row r="12979">
          <cell r="AP12979">
            <v>352403</v>
          </cell>
          <cell r="AQ12979">
            <v>7000929</v>
          </cell>
          <cell r="AR12979">
            <v>7</v>
          </cell>
          <cell r="AS12979">
            <v>0</v>
          </cell>
          <cell r="AT12979">
            <v>0</v>
          </cell>
          <cell r="AU12979">
            <v>0</v>
          </cell>
          <cell r="AV12979" t="str">
            <v>VIABLE</v>
          </cell>
        </row>
        <row r="12980">
          <cell r="AP12980">
            <v>91025224</v>
          </cell>
          <cell r="AQ12980">
            <v>7008135</v>
          </cell>
          <cell r="AR12980">
            <v>7</v>
          </cell>
          <cell r="AS12980">
            <v>0</v>
          </cell>
          <cell r="AT12980">
            <v>0</v>
          </cell>
          <cell r="AU12980">
            <v>0</v>
          </cell>
          <cell r="AV12980" t="str">
            <v>VIABLE</v>
          </cell>
        </row>
        <row r="12981">
          <cell r="AP12981">
            <v>352167</v>
          </cell>
          <cell r="AQ12981">
            <v>7000843</v>
          </cell>
          <cell r="AR12981">
            <v>7</v>
          </cell>
          <cell r="AS12981">
            <v>0</v>
          </cell>
          <cell r="AT12981">
            <v>0</v>
          </cell>
          <cell r="AU12981">
            <v>0</v>
          </cell>
          <cell r="AV12981" t="str">
            <v>VIABLE</v>
          </cell>
        </row>
        <row r="12982">
          <cell r="AP12982">
            <v>471529</v>
          </cell>
          <cell r="AQ12982">
            <v>7008137</v>
          </cell>
          <cell r="AR12982">
            <v>7</v>
          </cell>
          <cell r="AS12982">
            <v>0</v>
          </cell>
          <cell r="AT12982">
            <v>0</v>
          </cell>
          <cell r="AU12982">
            <v>0</v>
          </cell>
          <cell r="AV12982" t="str">
            <v>VIABLE</v>
          </cell>
        </row>
        <row r="12983">
          <cell r="AP12983">
            <v>91025225</v>
          </cell>
          <cell r="AQ12983">
            <v>7000789</v>
          </cell>
          <cell r="AR12983">
            <v>7</v>
          </cell>
          <cell r="AS12983">
            <v>0</v>
          </cell>
          <cell r="AT12983">
            <v>0</v>
          </cell>
          <cell r="AU12983">
            <v>0</v>
          </cell>
          <cell r="AV12983" t="str">
            <v>VIABLE</v>
          </cell>
        </row>
        <row r="12984">
          <cell r="AP12984">
            <v>356652</v>
          </cell>
          <cell r="AQ12984">
            <v>7002523</v>
          </cell>
          <cell r="AR12984">
            <v>7</v>
          </cell>
          <cell r="AS12984">
            <v>0</v>
          </cell>
          <cell r="AT12984">
            <v>0</v>
          </cell>
          <cell r="AU12984">
            <v>0</v>
          </cell>
          <cell r="AV12984" t="str">
            <v>VIABLE</v>
          </cell>
        </row>
        <row r="12985">
          <cell r="AP12985">
            <v>358743</v>
          </cell>
          <cell r="AQ12985">
            <v>7003373</v>
          </cell>
          <cell r="AR12985">
            <v>7</v>
          </cell>
          <cell r="AS12985">
            <v>0</v>
          </cell>
          <cell r="AT12985">
            <v>0</v>
          </cell>
          <cell r="AU12985">
            <v>0</v>
          </cell>
          <cell r="AV12985" t="str">
            <v>VIABLE</v>
          </cell>
        </row>
        <row r="12986">
          <cell r="AP12986">
            <v>357495</v>
          </cell>
          <cell r="AQ12986">
            <v>7002843</v>
          </cell>
          <cell r="AR12986">
            <v>7</v>
          </cell>
          <cell r="AS12986">
            <v>0</v>
          </cell>
          <cell r="AT12986">
            <v>0</v>
          </cell>
          <cell r="AU12986">
            <v>0</v>
          </cell>
          <cell r="AV12986" t="str">
            <v>VIABLE</v>
          </cell>
        </row>
        <row r="12987">
          <cell r="AP12987">
            <v>359031</v>
          </cell>
          <cell r="AQ12987">
            <v>7003483</v>
          </cell>
          <cell r="AR12987">
            <v>7</v>
          </cell>
          <cell r="AS12987">
            <v>0</v>
          </cell>
          <cell r="AT12987">
            <v>0</v>
          </cell>
          <cell r="AU12987">
            <v>0</v>
          </cell>
          <cell r="AV12987" t="str">
            <v>VIABLE</v>
          </cell>
        </row>
        <row r="12988">
          <cell r="AP12988">
            <v>357612</v>
          </cell>
          <cell r="AQ12988">
            <v>7002893</v>
          </cell>
          <cell r="AR12988">
            <v>7</v>
          </cell>
          <cell r="AS12988">
            <v>0</v>
          </cell>
          <cell r="AT12988">
            <v>0</v>
          </cell>
          <cell r="AU12988">
            <v>0</v>
          </cell>
          <cell r="AV12988" t="str">
            <v>VIABLE</v>
          </cell>
        </row>
        <row r="12989">
          <cell r="AP12989">
            <v>357915</v>
          </cell>
          <cell r="AQ12989">
            <v>50008436</v>
          </cell>
          <cell r="AR12989">
            <v>7</v>
          </cell>
          <cell r="AS12989">
            <v>0</v>
          </cell>
          <cell r="AT12989">
            <v>0</v>
          </cell>
          <cell r="AU12989">
            <v>0</v>
          </cell>
          <cell r="AV12989" t="str">
            <v>VIABLE</v>
          </cell>
        </row>
        <row r="12990">
          <cell r="AP12990">
            <v>358161</v>
          </cell>
          <cell r="AQ12990">
            <v>7003140</v>
          </cell>
          <cell r="AR12990">
            <v>7</v>
          </cell>
          <cell r="AS12990">
            <v>0</v>
          </cell>
          <cell r="AT12990">
            <v>0</v>
          </cell>
          <cell r="AU12990">
            <v>0</v>
          </cell>
          <cell r="AV12990" t="str">
            <v>VIABLE</v>
          </cell>
        </row>
        <row r="12991">
          <cell r="AP12991">
            <v>528638</v>
          </cell>
          <cell r="AQ12991">
            <v>7008402</v>
          </cell>
          <cell r="AR12991">
            <v>7</v>
          </cell>
          <cell r="AS12991">
            <v>0</v>
          </cell>
          <cell r="AT12991">
            <v>0</v>
          </cell>
          <cell r="AU12991">
            <v>0</v>
          </cell>
          <cell r="AV12991" t="str">
            <v>VIABLE</v>
          </cell>
        </row>
        <row r="12992">
          <cell r="AP12992">
            <v>528420</v>
          </cell>
          <cell r="AQ12992">
            <v>7008377</v>
          </cell>
          <cell r="AR12992">
            <v>7</v>
          </cell>
          <cell r="AS12992">
            <v>0</v>
          </cell>
          <cell r="AT12992">
            <v>0</v>
          </cell>
          <cell r="AU12992">
            <v>0</v>
          </cell>
          <cell r="AV12992" t="str">
            <v>VIABLE</v>
          </cell>
        </row>
        <row r="12993">
          <cell r="AP12993">
            <v>528706</v>
          </cell>
          <cell r="AQ12993">
            <v>7008445</v>
          </cell>
          <cell r="AR12993">
            <v>7</v>
          </cell>
          <cell r="AS12993">
            <v>0</v>
          </cell>
          <cell r="AT12993">
            <v>0</v>
          </cell>
          <cell r="AU12993">
            <v>0</v>
          </cell>
          <cell r="AV12993" t="str">
            <v>VIABLE</v>
          </cell>
        </row>
        <row r="12994">
          <cell r="AP12994">
            <v>528382</v>
          </cell>
          <cell r="AQ12994">
            <v>7008516</v>
          </cell>
          <cell r="AR12994">
            <v>7</v>
          </cell>
          <cell r="AS12994">
            <v>0</v>
          </cell>
          <cell r="AT12994">
            <v>0</v>
          </cell>
          <cell r="AU12994">
            <v>0</v>
          </cell>
          <cell r="AV12994" t="str">
            <v>VIABLE</v>
          </cell>
        </row>
        <row r="12995">
          <cell r="AP12995">
            <v>528414</v>
          </cell>
          <cell r="AQ12995">
            <v>7008373</v>
          </cell>
          <cell r="AR12995">
            <v>7</v>
          </cell>
          <cell r="AS12995">
            <v>0</v>
          </cell>
          <cell r="AT12995">
            <v>0</v>
          </cell>
          <cell r="AU12995">
            <v>0</v>
          </cell>
          <cell r="AV12995" t="str">
            <v>VIABLE</v>
          </cell>
        </row>
        <row r="12996">
          <cell r="AP12996">
            <v>528416</v>
          </cell>
          <cell r="AQ12996">
            <v>7008374</v>
          </cell>
          <cell r="AR12996">
            <v>7</v>
          </cell>
          <cell r="AS12996">
            <v>0</v>
          </cell>
          <cell r="AT12996">
            <v>0</v>
          </cell>
          <cell r="AU12996">
            <v>0</v>
          </cell>
          <cell r="AV12996" t="str">
            <v>VIABLE</v>
          </cell>
        </row>
        <row r="12997">
          <cell r="AP12997">
            <v>528595</v>
          </cell>
          <cell r="AQ12997">
            <v>7008515</v>
          </cell>
          <cell r="AR12997">
            <v>7</v>
          </cell>
          <cell r="AS12997">
            <v>0</v>
          </cell>
          <cell r="AT12997">
            <v>0</v>
          </cell>
          <cell r="AU12997">
            <v>0</v>
          </cell>
          <cell r="AV12997" t="str">
            <v>VIABLE</v>
          </cell>
        </row>
        <row r="12998">
          <cell r="AP12998">
            <v>528423</v>
          </cell>
          <cell r="AQ12998">
            <v>7008378</v>
          </cell>
          <cell r="AR12998">
            <v>7</v>
          </cell>
          <cell r="AS12998">
            <v>0</v>
          </cell>
          <cell r="AT12998">
            <v>0</v>
          </cell>
          <cell r="AU12998">
            <v>0</v>
          </cell>
          <cell r="AV12998" t="str">
            <v>VIABLE</v>
          </cell>
        </row>
        <row r="12999">
          <cell r="AP12999">
            <v>91011545</v>
          </cell>
          <cell r="AQ12999">
            <v>50006632</v>
          </cell>
          <cell r="AR12999">
            <v>7</v>
          </cell>
          <cell r="AS12999">
            <v>0</v>
          </cell>
          <cell r="AT12999">
            <v>0</v>
          </cell>
          <cell r="AU12999">
            <v>0</v>
          </cell>
          <cell r="AV12999" t="str">
            <v>VIABLE</v>
          </cell>
        </row>
        <row r="13000">
          <cell r="AP13000">
            <v>367816</v>
          </cell>
          <cell r="AQ13000">
            <v>7007037</v>
          </cell>
          <cell r="AR13000">
            <v>7</v>
          </cell>
          <cell r="AS13000">
            <v>42583</v>
          </cell>
          <cell r="AT13000" t="str">
            <v>SD Reservado Rehabilitación FDL BOSA Circuito Movilidad SD -</v>
          </cell>
          <cell r="AU13000">
            <v>0</v>
          </cell>
          <cell r="AV13000" t="str">
            <v>FDL BOSA</v>
          </cell>
        </row>
        <row r="13001">
          <cell r="AP13001">
            <v>368005</v>
          </cell>
          <cell r="AQ13001">
            <v>7007107</v>
          </cell>
          <cell r="AR13001">
            <v>7</v>
          </cell>
          <cell r="AS13001">
            <v>0</v>
          </cell>
          <cell r="AT13001">
            <v>0</v>
          </cell>
          <cell r="AU13001">
            <v>0</v>
          </cell>
          <cell r="AV13001" t="str">
            <v>VIABLE</v>
          </cell>
        </row>
        <row r="13002">
          <cell r="AP13002">
            <v>366948</v>
          </cell>
          <cell r="AQ13002">
            <v>7006698</v>
          </cell>
          <cell r="AR13002">
            <v>7</v>
          </cell>
          <cell r="AS13002">
            <v>0</v>
          </cell>
          <cell r="AT13002">
            <v>0</v>
          </cell>
          <cell r="AU13002">
            <v>0</v>
          </cell>
          <cell r="AV13002" t="str">
            <v>VIABLE</v>
          </cell>
        </row>
        <row r="13003">
          <cell r="AP13003">
            <v>367586</v>
          </cell>
          <cell r="AQ13003">
            <v>7006952</v>
          </cell>
          <cell r="AR13003">
            <v>7</v>
          </cell>
          <cell r="AS13003">
            <v>0</v>
          </cell>
          <cell r="AT13003">
            <v>0</v>
          </cell>
          <cell r="AU13003">
            <v>0</v>
          </cell>
          <cell r="AV13003" t="str">
            <v>RESERVADO FDL BOSA</v>
          </cell>
        </row>
        <row r="13004">
          <cell r="AP13004">
            <v>368775</v>
          </cell>
          <cell r="AQ13004">
            <v>7007394</v>
          </cell>
          <cell r="AR13004">
            <v>7</v>
          </cell>
          <cell r="AS13004">
            <v>42313</v>
          </cell>
          <cell r="AT13004" t="str">
            <v>IDU-73-2008 Terminado Construcción IDU Circuito Movilidad  -</v>
          </cell>
          <cell r="AU13004">
            <v>0</v>
          </cell>
          <cell r="AV13004" t="str">
            <v>VIABLE</v>
          </cell>
        </row>
        <row r="13005">
          <cell r="AP13005">
            <v>369095</v>
          </cell>
          <cell r="AQ13005">
            <v>7007504</v>
          </cell>
          <cell r="AR13005">
            <v>7</v>
          </cell>
          <cell r="AS13005">
            <v>42313</v>
          </cell>
          <cell r="AT13005" t="str">
            <v>IDU-73-2008 Terminado Construcción IDU Circuito Movilidad  -</v>
          </cell>
          <cell r="AU13005">
            <v>0</v>
          </cell>
          <cell r="AV13005" t="str">
            <v>IDU</v>
          </cell>
        </row>
        <row r="13006">
          <cell r="AP13006">
            <v>368667</v>
          </cell>
          <cell r="AQ13006">
            <v>7007355</v>
          </cell>
          <cell r="AR13006">
            <v>7</v>
          </cell>
          <cell r="AS13006">
            <v>0</v>
          </cell>
          <cell r="AT13006">
            <v>0</v>
          </cell>
          <cell r="AU13006">
            <v>0</v>
          </cell>
          <cell r="AV13006" t="str">
            <v>VIABLE</v>
          </cell>
        </row>
        <row r="13007">
          <cell r="AP13007">
            <v>91011602</v>
          </cell>
          <cell r="AQ13007">
            <v>50006622</v>
          </cell>
          <cell r="AR13007">
            <v>7</v>
          </cell>
          <cell r="AS13007">
            <v>0</v>
          </cell>
          <cell r="AT13007">
            <v>0</v>
          </cell>
          <cell r="AU13007">
            <v>0</v>
          </cell>
          <cell r="AV13007" t="str">
            <v>VIABLE</v>
          </cell>
        </row>
        <row r="13008">
          <cell r="AP13008">
            <v>367253</v>
          </cell>
          <cell r="AQ13008">
            <v>7006823</v>
          </cell>
          <cell r="AR13008">
            <v>7</v>
          </cell>
          <cell r="AS13008">
            <v>42583</v>
          </cell>
          <cell r="AT13008" t="str">
            <v>SD Reservado Rehabilitación FDL BOSA Circuito Movilidad SD -</v>
          </cell>
          <cell r="AU13008">
            <v>0</v>
          </cell>
          <cell r="AV13008" t="str">
            <v>RESERVADO FDL BOSA</v>
          </cell>
        </row>
        <row r="13009">
          <cell r="AP13009">
            <v>363641</v>
          </cell>
          <cell r="AQ13009">
            <v>7005377</v>
          </cell>
          <cell r="AR13009">
            <v>7</v>
          </cell>
          <cell r="AS13009">
            <v>0</v>
          </cell>
          <cell r="AT13009">
            <v>0</v>
          </cell>
          <cell r="AU13009">
            <v>0</v>
          </cell>
          <cell r="AV13009" t="str">
            <v>VIABLE</v>
          </cell>
        </row>
        <row r="13010">
          <cell r="AP13010">
            <v>363591</v>
          </cell>
          <cell r="AQ13010">
            <v>7005351</v>
          </cell>
          <cell r="AR13010">
            <v>7</v>
          </cell>
          <cell r="AS13010">
            <v>0</v>
          </cell>
          <cell r="AT13010">
            <v>0</v>
          </cell>
          <cell r="AU13010">
            <v>0</v>
          </cell>
          <cell r="AV13010" t="str">
            <v>VIABLE</v>
          </cell>
        </row>
        <row r="13011">
          <cell r="AP13011">
            <v>91011548</v>
          </cell>
          <cell r="AQ13011">
            <v>50006634</v>
          </cell>
          <cell r="AR13011">
            <v>7</v>
          </cell>
          <cell r="AS13011">
            <v>0</v>
          </cell>
          <cell r="AT13011">
            <v>0</v>
          </cell>
          <cell r="AU13011">
            <v>0</v>
          </cell>
          <cell r="AV13011" t="str">
            <v>VIABLE</v>
          </cell>
        </row>
        <row r="13012">
          <cell r="AP13012">
            <v>363827</v>
          </cell>
          <cell r="AQ13012">
            <v>7005452</v>
          </cell>
          <cell r="AR13012">
            <v>7</v>
          </cell>
          <cell r="AS13012">
            <v>0</v>
          </cell>
          <cell r="AT13012">
            <v>0</v>
          </cell>
          <cell r="AU13012">
            <v>0</v>
          </cell>
          <cell r="AV13012" t="str">
            <v>VIABLE</v>
          </cell>
        </row>
        <row r="13013">
          <cell r="AP13013">
            <v>363455</v>
          </cell>
          <cell r="AQ13013">
            <v>7005289</v>
          </cell>
          <cell r="AR13013">
            <v>7</v>
          </cell>
          <cell r="AS13013">
            <v>0</v>
          </cell>
          <cell r="AT13013">
            <v>0</v>
          </cell>
          <cell r="AU13013">
            <v>0</v>
          </cell>
          <cell r="AV13013" t="str">
            <v>VIABLE</v>
          </cell>
        </row>
        <row r="13014">
          <cell r="AP13014">
            <v>480659</v>
          </cell>
          <cell r="AQ13014">
            <v>50006635</v>
          </cell>
          <cell r="AR13014">
            <v>7</v>
          </cell>
          <cell r="AS13014">
            <v>0</v>
          </cell>
          <cell r="AT13014">
            <v>0</v>
          </cell>
          <cell r="AU13014">
            <v>0</v>
          </cell>
          <cell r="AV13014" t="str">
            <v>VIABLE</v>
          </cell>
        </row>
        <row r="13015">
          <cell r="AP13015">
            <v>363547</v>
          </cell>
          <cell r="AQ13015">
            <v>7005333</v>
          </cell>
          <cell r="AR13015">
            <v>7</v>
          </cell>
          <cell r="AS13015">
            <v>0</v>
          </cell>
          <cell r="AT13015">
            <v>0</v>
          </cell>
          <cell r="AU13015">
            <v>0</v>
          </cell>
          <cell r="AV13015" t="str">
            <v>VIABLE</v>
          </cell>
        </row>
        <row r="13016">
          <cell r="AP13016">
            <v>363550</v>
          </cell>
          <cell r="AQ13016">
            <v>7005334</v>
          </cell>
          <cell r="AR13016">
            <v>7</v>
          </cell>
          <cell r="AS13016">
            <v>0</v>
          </cell>
          <cell r="AT13016">
            <v>0</v>
          </cell>
          <cell r="AU13016">
            <v>0</v>
          </cell>
          <cell r="AV13016" t="str">
            <v>VIABLE</v>
          </cell>
        </row>
        <row r="13017">
          <cell r="AP13017">
            <v>363824</v>
          </cell>
          <cell r="AQ13017">
            <v>7005451</v>
          </cell>
          <cell r="AR13017">
            <v>7</v>
          </cell>
          <cell r="AS13017">
            <v>0</v>
          </cell>
          <cell r="AT13017">
            <v>0</v>
          </cell>
          <cell r="AU13017">
            <v>0</v>
          </cell>
          <cell r="AV13017" t="str">
            <v>VIABLE</v>
          </cell>
        </row>
        <row r="13018">
          <cell r="AP13018">
            <v>363493</v>
          </cell>
          <cell r="AQ13018">
            <v>7005308</v>
          </cell>
          <cell r="AR13018">
            <v>7</v>
          </cell>
          <cell r="AS13018">
            <v>0</v>
          </cell>
          <cell r="AT13018">
            <v>0</v>
          </cell>
          <cell r="AU13018">
            <v>0</v>
          </cell>
          <cell r="AV13018" t="str">
            <v>VIABLE</v>
          </cell>
        </row>
        <row r="13019">
          <cell r="AP13019">
            <v>363780</v>
          </cell>
          <cell r="AQ13019">
            <v>7005435</v>
          </cell>
          <cell r="AR13019">
            <v>7</v>
          </cell>
          <cell r="AS13019">
            <v>0</v>
          </cell>
          <cell r="AT13019">
            <v>0</v>
          </cell>
          <cell r="AU13019">
            <v>0</v>
          </cell>
          <cell r="AV13019" t="str">
            <v>VIABLE</v>
          </cell>
        </row>
        <row r="13020">
          <cell r="AP13020">
            <v>352205</v>
          </cell>
          <cell r="AQ13020">
            <v>7000857</v>
          </cell>
          <cell r="AR13020">
            <v>7</v>
          </cell>
          <cell r="AS13020">
            <v>0</v>
          </cell>
          <cell r="AT13020">
            <v>0</v>
          </cell>
          <cell r="AU13020">
            <v>0</v>
          </cell>
          <cell r="AV13020" t="str">
            <v>VIABLE</v>
          </cell>
        </row>
        <row r="13021">
          <cell r="AP13021">
            <v>352143</v>
          </cell>
          <cell r="AQ13021">
            <v>7000835</v>
          </cell>
          <cell r="AR13021">
            <v>7</v>
          </cell>
          <cell r="AS13021">
            <v>0</v>
          </cell>
          <cell r="AT13021">
            <v>0</v>
          </cell>
          <cell r="AU13021">
            <v>0</v>
          </cell>
          <cell r="AV13021" t="str">
            <v>VIABLE</v>
          </cell>
        </row>
        <row r="13022">
          <cell r="AP13022">
            <v>352296</v>
          </cell>
          <cell r="AQ13022">
            <v>7000891</v>
          </cell>
          <cell r="AR13022">
            <v>7</v>
          </cell>
          <cell r="AS13022">
            <v>0</v>
          </cell>
          <cell r="AT13022">
            <v>0</v>
          </cell>
          <cell r="AU13022">
            <v>0</v>
          </cell>
          <cell r="AV13022" t="str">
            <v>VIABLE</v>
          </cell>
        </row>
        <row r="13023">
          <cell r="AP13023">
            <v>351980</v>
          </cell>
          <cell r="AQ13023">
            <v>50008441</v>
          </cell>
          <cell r="AR13023">
            <v>7</v>
          </cell>
          <cell r="AS13023">
            <v>0</v>
          </cell>
          <cell r="AT13023">
            <v>0</v>
          </cell>
          <cell r="AU13023">
            <v>0</v>
          </cell>
          <cell r="AV13023" t="str">
            <v>VIABLE</v>
          </cell>
        </row>
        <row r="13024">
          <cell r="AP13024">
            <v>353650</v>
          </cell>
          <cell r="AQ13024">
            <v>7001374</v>
          </cell>
          <cell r="AR13024">
            <v>7</v>
          </cell>
          <cell r="AS13024">
            <v>0</v>
          </cell>
          <cell r="AT13024">
            <v>0</v>
          </cell>
          <cell r="AU13024">
            <v>0</v>
          </cell>
          <cell r="AV13024" t="str">
            <v>VIABLE</v>
          </cell>
        </row>
        <row r="13025">
          <cell r="AP13025">
            <v>353848</v>
          </cell>
          <cell r="AQ13025">
            <v>50008374</v>
          </cell>
          <cell r="AR13025">
            <v>7</v>
          </cell>
          <cell r="AS13025">
            <v>0</v>
          </cell>
          <cell r="AT13025">
            <v>0</v>
          </cell>
          <cell r="AU13025">
            <v>0</v>
          </cell>
          <cell r="AV13025" t="str">
            <v>VIABLE</v>
          </cell>
        </row>
        <row r="13026">
          <cell r="AP13026">
            <v>352495</v>
          </cell>
          <cell r="AQ13026">
            <v>7000962</v>
          </cell>
          <cell r="AR13026">
            <v>7</v>
          </cell>
          <cell r="AS13026">
            <v>0</v>
          </cell>
          <cell r="AT13026">
            <v>0</v>
          </cell>
          <cell r="AU13026">
            <v>0</v>
          </cell>
          <cell r="AV13026" t="str">
            <v>VIABLE</v>
          </cell>
        </row>
        <row r="13027">
          <cell r="AP13027">
            <v>473566</v>
          </cell>
          <cell r="AQ13027">
            <v>7008148</v>
          </cell>
          <cell r="AR13027">
            <v>7</v>
          </cell>
          <cell r="AS13027">
            <v>0</v>
          </cell>
          <cell r="AT13027">
            <v>0</v>
          </cell>
          <cell r="AU13027">
            <v>0</v>
          </cell>
          <cell r="AV13027" t="str">
            <v>VIABLE</v>
          </cell>
        </row>
        <row r="13028">
          <cell r="AP13028">
            <v>353200</v>
          </cell>
          <cell r="AQ13028">
            <v>7001218</v>
          </cell>
          <cell r="AR13028">
            <v>7</v>
          </cell>
          <cell r="AS13028">
            <v>0</v>
          </cell>
          <cell r="AT13028">
            <v>0</v>
          </cell>
          <cell r="AU13028">
            <v>0</v>
          </cell>
          <cell r="AV13028" t="str">
            <v>VIABLE</v>
          </cell>
        </row>
        <row r="13029">
          <cell r="AP13029">
            <v>471532</v>
          </cell>
          <cell r="AQ13029">
            <v>7008140</v>
          </cell>
          <cell r="AR13029">
            <v>7</v>
          </cell>
          <cell r="AS13029">
            <v>0</v>
          </cell>
          <cell r="AT13029">
            <v>0</v>
          </cell>
          <cell r="AU13029">
            <v>0</v>
          </cell>
          <cell r="AV13029" t="str">
            <v>VIABLE</v>
          </cell>
        </row>
        <row r="13030">
          <cell r="AP13030">
            <v>353407</v>
          </cell>
          <cell r="AQ13030">
            <v>7001288</v>
          </cell>
          <cell r="AR13030">
            <v>7</v>
          </cell>
          <cell r="AS13030">
            <v>0</v>
          </cell>
          <cell r="AT13030">
            <v>0</v>
          </cell>
          <cell r="AU13030">
            <v>0</v>
          </cell>
          <cell r="AV13030" t="str">
            <v>VIABLE</v>
          </cell>
        </row>
        <row r="13031">
          <cell r="AP13031">
            <v>354637</v>
          </cell>
          <cell r="AQ13031">
            <v>7001747</v>
          </cell>
          <cell r="AR13031">
            <v>7</v>
          </cell>
          <cell r="AS13031">
            <v>0</v>
          </cell>
          <cell r="AT13031">
            <v>0</v>
          </cell>
          <cell r="AU13031">
            <v>0</v>
          </cell>
          <cell r="AV13031" t="str">
            <v>VIABLE</v>
          </cell>
        </row>
        <row r="13032">
          <cell r="AP13032">
            <v>353038</v>
          </cell>
          <cell r="AQ13032">
            <v>7001160</v>
          </cell>
          <cell r="AR13032">
            <v>7</v>
          </cell>
          <cell r="AS13032">
            <v>0</v>
          </cell>
          <cell r="AT13032">
            <v>0</v>
          </cell>
          <cell r="AU13032">
            <v>0</v>
          </cell>
          <cell r="AV13032" t="str">
            <v>VIABLE</v>
          </cell>
        </row>
        <row r="13033">
          <cell r="AP13033">
            <v>353758</v>
          </cell>
          <cell r="AQ13033">
            <v>7001412</v>
          </cell>
          <cell r="AR13033">
            <v>7</v>
          </cell>
          <cell r="AS13033">
            <v>0</v>
          </cell>
          <cell r="AT13033">
            <v>0</v>
          </cell>
          <cell r="AU13033">
            <v>0</v>
          </cell>
          <cell r="AV13033" t="str">
            <v>VIABLE</v>
          </cell>
        </row>
        <row r="13034">
          <cell r="AP13034">
            <v>352040</v>
          </cell>
          <cell r="AQ13034">
            <v>7000798</v>
          </cell>
          <cell r="AR13034">
            <v>7</v>
          </cell>
          <cell r="AS13034">
            <v>0</v>
          </cell>
          <cell r="AT13034">
            <v>0</v>
          </cell>
          <cell r="AU13034">
            <v>0</v>
          </cell>
          <cell r="AV13034" t="str">
            <v>VIABLE</v>
          </cell>
        </row>
        <row r="13035">
          <cell r="AP13035">
            <v>352621</v>
          </cell>
          <cell r="AQ13035">
            <v>7001014</v>
          </cell>
          <cell r="AR13035">
            <v>7</v>
          </cell>
          <cell r="AS13035">
            <v>0</v>
          </cell>
          <cell r="AT13035">
            <v>0</v>
          </cell>
          <cell r="AU13035">
            <v>0</v>
          </cell>
          <cell r="AV13035" t="str">
            <v>VIABLE</v>
          </cell>
        </row>
        <row r="13036">
          <cell r="AP13036">
            <v>354214</v>
          </cell>
          <cell r="AQ13036">
            <v>7001583</v>
          </cell>
          <cell r="AR13036">
            <v>7</v>
          </cell>
          <cell r="AS13036">
            <v>0</v>
          </cell>
          <cell r="AT13036">
            <v>0</v>
          </cell>
          <cell r="AU13036">
            <v>0</v>
          </cell>
          <cell r="AV13036" t="str">
            <v>VIABLE</v>
          </cell>
        </row>
        <row r="13037">
          <cell r="AP13037">
            <v>353314</v>
          </cell>
          <cell r="AQ13037">
            <v>7001257</v>
          </cell>
          <cell r="AR13037">
            <v>7</v>
          </cell>
          <cell r="AS13037">
            <v>0</v>
          </cell>
          <cell r="AT13037">
            <v>0</v>
          </cell>
          <cell r="AU13037">
            <v>0</v>
          </cell>
          <cell r="AV13037" t="str">
            <v>VIABLE</v>
          </cell>
        </row>
        <row r="13038">
          <cell r="AP13038">
            <v>352081</v>
          </cell>
          <cell r="AQ13038">
            <v>7000812</v>
          </cell>
          <cell r="AR13038">
            <v>7</v>
          </cell>
          <cell r="AS13038">
            <v>0</v>
          </cell>
          <cell r="AT13038">
            <v>0</v>
          </cell>
          <cell r="AU13038">
            <v>0</v>
          </cell>
          <cell r="AV13038" t="str">
            <v>VIABLE</v>
          </cell>
        </row>
        <row r="13039">
          <cell r="AP13039">
            <v>353518</v>
          </cell>
          <cell r="AQ13039">
            <v>7001328</v>
          </cell>
          <cell r="AR13039">
            <v>7</v>
          </cell>
          <cell r="AS13039">
            <v>0</v>
          </cell>
          <cell r="AT13039">
            <v>0</v>
          </cell>
          <cell r="AU13039">
            <v>0</v>
          </cell>
          <cell r="AV13039" t="str">
            <v>VIABLE</v>
          </cell>
        </row>
        <row r="13040">
          <cell r="AP13040">
            <v>352945</v>
          </cell>
          <cell r="AQ13040">
            <v>7001127</v>
          </cell>
          <cell r="AR13040">
            <v>7</v>
          </cell>
          <cell r="AS13040">
            <v>0</v>
          </cell>
          <cell r="AT13040">
            <v>0</v>
          </cell>
          <cell r="AU13040">
            <v>0</v>
          </cell>
          <cell r="AV13040" t="str">
            <v>VIABLE</v>
          </cell>
        </row>
        <row r="13041">
          <cell r="AP13041">
            <v>354305</v>
          </cell>
          <cell r="AQ13041">
            <v>7001618</v>
          </cell>
          <cell r="AR13041">
            <v>7</v>
          </cell>
          <cell r="AS13041">
            <v>0</v>
          </cell>
          <cell r="AT13041">
            <v>0</v>
          </cell>
          <cell r="AU13041">
            <v>0</v>
          </cell>
          <cell r="AV13041" t="str">
            <v>VIABLE</v>
          </cell>
        </row>
        <row r="13042">
          <cell r="AP13042">
            <v>353974</v>
          </cell>
          <cell r="AQ13042">
            <v>7001487</v>
          </cell>
          <cell r="AR13042">
            <v>7</v>
          </cell>
          <cell r="AS13042">
            <v>0</v>
          </cell>
          <cell r="AT13042">
            <v>0</v>
          </cell>
          <cell r="AU13042">
            <v>0</v>
          </cell>
          <cell r="AV13042" t="str">
            <v>VIABLE</v>
          </cell>
        </row>
        <row r="13043">
          <cell r="AP13043">
            <v>369494</v>
          </cell>
          <cell r="AQ13043">
            <v>7007652</v>
          </cell>
          <cell r="AR13043">
            <v>7</v>
          </cell>
          <cell r="AS13043">
            <v>0</v>
          </cell>
          <cell r="AT13043">
            <v>0</v>
          </cell>
          <cell r="AU13043">
            <v>0</v>
          </cell>
          <cell r="AV13043" t="str">
            <v>VIABLE</v>
          </cell>
        </row>
        <row r="13044">
          <cell r="AP13044">
            <v>471479</v>
          </cell>
          <cell r="AQ13044">
            <v>7008049</v>
          </cell>
          <cell r="AR13044">
            <v>7</v>
          </cell>
          <cell r="AS13044">
            <v>0</v>
          </cell>
          <cell r="AT13044">
            <v>0</v>
          </cell>
          <cell r="AU13044">
            <v>0</v>
          </cell>
          <cell r="AV13044" t="str">
            <v>VIABLE</v>
          </cell>
        </row>
        <row r="13045">
          <cell r="AP13045">
            <v>369472</v>
          </cell>
          <cell r="AQ13045">
            <v>7007646</v>
          </cell>
          <cell r="AR13045">
            <v>7</v>
          </cell>
          <cell r="AS13045">
            <v>0</v>
          </cell>
          <cell r="AT13045">
            <v>0</v>
          </cell>
          <cell r="AU13045">
            <v>0</v>
          </cell>
          <cell r="AV13045" t="str">
            <v>VIABLE</v>
          </cell>
        </row>
        <row r="13046">
          <cell r="AP13046">
            <v>369480</v>
          </cell>
          <cell r="AQ13046">
            <v>7007648</v>
          </cell>
          <cell r="AR13046">
            <v>7</v>
          </cell>
          <cell r="AS13046">
            <v>0</v>
          </cell>
          <cell r="AT13046">
            <v>0</v>
          </cell>
          <cell r="AU13046">
            <v>0</v>
          </cell>
          <cell r="AV13046" t="str">
            <v>VIABLE</v>
          </cell>
        </row>
        <row r="13047">
          <cell r="AP13047">
            <v>369511</v>
          </cell>
          <cell r="AQ13047">
            <v>7007657</v>
          </cell>
          <cell r="AR13047">
            <v>7</v>
          </cell>
          <cell r="AS13047">
            <v>0</v>
          </cell>
          <cell r="AT13047">
            <v>0</v>
          </cell>
          <cell r="AU13047">
            <v>0</v>
          </cell>
          <cell r="AV13047" t="str">
            <v>VIABLE</v>
          </cell>
        </row>
        <row r="13048">
          <cell r="AP13048">
            <v>369406</v>
          </cell>
          <cell r="AQ13048">
            <v>7007623</v>
          </cell>
          <cell r="AR13048">
            <v>7</v>
          </cell>
          <cell r="AS13048">
            <v>0</v>
          </cell>
          <cell r="AT13048">
            <v>0</v>
          </cell>
          <cell r="AU13048">
            <v>0</v>
          </cell>
          <cell r="AV13048" t="str">
            <v>VIABLE</v>
          </cell>
        </row>
        <row r="13049">
          <cell r="AP13049">
            <v>369632</v>
          </cell>
          <cell r="AQ13049">
            <v>7007699</v>
          </cell>
          <cell r="AR13049">
            <v>7</v>
          </cell>
          <cell r="AS13049">
            <v>0</v>
          </cell>
          <cell r="AT13049">
            <v>0</v>
          </cell>
          <cell r="AU13049">
            <v>0</v>
          </cell>
          <cell r="AV13049" t="str">
            <v>VIABLE</v>
          </cell>
        </row>
        <row r="13050">
          <cell r="AP13050">
            <v>369519</v>
          </cell>
          <cell r="AQ13050">
            <v>7007659</v>
          </cell>
          <cell r="AR13050">
            <v>7</v>
          </cell>
          <cell r="AS13050">
            <v>0</v>
          </cell>
          <cell r="AT13050">
            <v>0</v>
          </cell>
          <cell r="AU13050">
            <v>0</v>
          </cell>
          <cell r="AV13050" t="str">
            <v>VIABLE</v>
          </cell>
        </row>
        <row r="13051">
          <cell r="AP13051">
            <v>369554</v>
          </cell>
          <cell r="AQ13051">
            <v>7007670</v>
          </cell>
          <cell r="AR13051">
            <v>7</v>
          </cell>
          <cell r="AS13051">
            <v>0</v>
          </cell>
          <cell r="AT13051">
            <v>0</v>
          </cell>
          <cell r="AU13051">
            <v>0</v>
          </cell>
          <cell r="AV13051" t="str">
            <v>VIABLE</v>
          </cell>
        </row>
        <row r="13052">
          <cell r="AP13052">
            <v>369684</v>
          </cell>
          <cell r="AQ13052">
            <v>7007720</v>
          </cell>
          <cell r="AR13052">
            <v>7</v>
          </cell>
          <cell r="AS13052">
            <v>0</v>
          </cell>
          <cell r="AT13052">
            <v>0</v>
          </cell>
          <cell r="AU13052">
            <v>0</v>
          </cell>
          <cell r="AV13052" t="str">
            <v>VIABLE</v>
          </cell>
        </row>
        <row r="13053">
          <cell r="AP13053">
            <v>369404</v>
          </cell>
          <cell r="AQ13053">
            <v>7007623</v>
          </cell>
          <cell r="AR13053">
            <v>7</v>
          </cell>
          <cell r="AS13053">
            <v>0</v>
          </cell>
          <cell r="AT13053">
            <v>0</v>
          </cell>
          <cell r="AU13053">
            <v>0</v>
          </cell>
          <cell r="AV13053" t="str">
            <v>VIABLE</v>
          </cell>
        </row>
        <row r="13054">
          <cell r="AP13054">
            <v>369506</v>
          </cell>
          <cell r="AQ13054">
            <v>7007656</v>
          </cell>
          <cell r="AR13054">
            <v>7</v>
          </cell>
          <cell r="AS13054">
            <v>0</v>
          </cell>
          <cell r="AT13054">
            <v>0</v>
          </cell>
          <cell r="AU13054">
            <v>0</v>
          </cell>
          <cell r="AV13054" t="str">
            <v>VIABLE</v>
          </cell>
        </row>
        <row r="13055">
          <cell r="AP13055">
            <v>369492</v>
          </cell>
          <cell r="AQ13055">
            <v>7007652</v>
          </cell>
          <cell r="AR13055">
            <v>7</v>
          </cell>
          <cell r="AS13055">
            <v>0</v>
          </cell>
          <cell r="AT13055">
            <v>0</v>
          </cell>
          <cell r="AU13055">
            <v>0</v>
          </cell>
          <cell r="AV13055" t="str">
            <v>VIABLE</v>
          </cell>
        </row>
        <row r="13056">
          <cell r="AP13056">
            <v>369594</v>
          </cell>
          <cell r="AQ13056">
            <v>7007684</v>
          </cell>
          <cell r="AR13056">
            <v>7</v>
          </cell>
          <cell r="AS13056">
            <v>0</v>
          </cell>
          <cell r="AT13056">
            <v>0</v>
          </cell>
          <cell r="AU13056">
            <v>0</v>
          </cell>
          <cell r="AV13056" t="str">
            <v>VIABLE</v>
          </cell>
        </row>
        <row r="13057">
          <cell r="AP13057">
            <v>369634</v>
          </cell>
          <cell r="AQ13057">
            <v>7007699</v>
          </cell>
          <cell r="AR13057">
            <v>7</v>
          </cell>
          <cell r="AS13057">
            <v>0</v>
          </cell>
          <cell r="AT13057">
            <v>0</v>
          </cell>
          <cell r="AU13057">
            <v>0</v>
          </cell>
          <cell r="AV13057" t="str">
            <v>VIABLE</v>
          </cell>
        </row>
        <row r="13058">
          <cell r="AP13058">
            <v>369470</v>
          </cell>
          <cell r="AQ13058">
            <v>7007646</v>
          </cell>
          <cell r="AR13058">
            <v>7</v>
          </cell>
          <cell r="AS13058">
            <v>0</v>
          </cell>
          <cell r="AT13058">
            <v>0</v>
          </cell>
          <cell r="AU13058">
            <v>0</v>
          </cell>
          <cell r="AV13058" t="str">
            <v>VIABLE</v>
          </cell>
        </row>
        <row r="13059">
          <cell r="AP13059">
            <v>369444</v>
          </cell>
          <cell r="AQ13059">
            <v>7007636</v>
          </cell>
          <cell r="AR13059">
            <v>7</v>
          </cell>
          <cell r="AS13059">
            <v>0</v>
          </cell>
          <cell r="AT13059">
            <v>0</v>
          </cell>
          <cell r="AU13059">
            <v>0</v>
          </cell>
          <cell r="AV13059" t="str">
            <v>VIABLE</v>
          </cell>
        </row>
        <row r="13060">
          <cell r="AP13060">
            <v>369556</v>
          </cell>
          <cell r="AQ13060">
            <v>7007670</v>
          </cell>
          <cell r="AR13060">
            <v>7</v>
          </cell>
          <cell r="AS13060">
            <v>0</v>
          </cell>
          <cell r="AT13060">
            <v>0</v>
          </cell>
          <cell r="AU13060">
            <v>0</v>
          </cell>
          <cell r="AV13060" t="str">
            <v>VIABLE</v>
          </cell>
        </row>
        <row r="13061">
          <cell r="AP13061">
            <v>471480</v>
          </cell>
          <cell r="AQ13061">
            <v>7008049</v>
          </cell>
          <cell r="AR13061">
            <v>7</v>
          </cell>
          <cell r="AS13061">
            <v>0</v>
          </cell>
          <cell r="AT13061">
            <v>0</v>
          </cell>
          <cell r="AU13061">
            <v>0</v>
          </cell>
          <cell r="AV13061" t="str">
            <v>VIABLE</v>
          </cell>
        </row>
        <row r="13062">
          <cell r="AP13062">
            <v>369592</v>
          </cell>
          <cell r="AQ13062">
            <v>7007684</v>
          </cell>
          <cell r="AR13062">
            <v>7</v>
          </cell>
          <cell r="AS13062">
            <v>0</v>
          </cell>
          <cell r="AT13062">
            <v>0</v>
          </cell>
          <cell r="AU13062">
            <v>0</v>
          </cell>
          <cell r="AV13062" t="str">
            <v>VIABLE</v>
          </cell>
        </row>
        <row r="13063">
          <cell r="AP13063">
            <v>369508</v>
          </cell>
          <cell r="AQ13063">
            <v>7007656</v>
          </cell>
          <cell r="AR13063">
            <v>7</v>
          </cell>
          <cell r="AS13063">
            <v>0</v>
          </cell>
          <cell r="AT13063">
            <v>0</v>
          </cell>
          <cell r="AU13063">
            <v>0</v>
          </cell>
          <cell r="AV13063" t="str">
            <v>VIABLE</v>
          </cell>
        </row>
        <row r="13064">
          <cell r="AP13064">
            <v>369521</v>
          </cell>
          <cell r="AQ13064">
            <v>7007659</v>
          </cell>
          <cell r="AR13064">
            <v>7</v>
          </cell>
          <cell r="AS13064">
            <v>0</v>
          </cell>
          <cell r="AT13064">
            <v>0</v>
          </cell>
          <cell r="AU13064">
            <v>0</v>
          </cell>
          <cell r="AV13064" t="str">
            <v>VIABLE</v>
          </cell>
        </row>
        <row r="13065">
          <cell r="AP13065">
            <v>369478</v>
          </cell>
          <cell r="AQ13065">
            <v>7007648</v>
          </cell>
          <cell r="AR13065">
            <v>7</v>
          </cell>
          <cell r="AS13065">
            <v>0</v>
          </cell>
          <cell r="AT13065">
            <v>0</v>
          </cell>
          <cell r="AU13065">
            <v>0</v>
          </cell>
          <cell r="AV13065" t="str">
            <v>VIABLE</v>
          </cell>
        </row>
        <row r="13066">
          <cell r="AP13066">
            <v>369446</v>
          </cell>
          <cell r="AQ13066">
            <v>7007636</v>
          </cell>
          <cell r="AR13066">
            <v>7</v>
          </cell>
          <cell r="AS13066">
            <v>0</v>
          </cell>
          <cell r="AT13066">
            <v>0</v>
          </cell>
          <cell r="AU13066">
            <v>0</v>
          </cell>
          <cell r="AV13066" t="str">
            <v>VIABLE</v>
          </cell>
        </row>
        <row r="13067">
          <cell r="AP13067">
            <v>369513</v>
          </cell>
          <cell r="AQ13067">
            <v>7007657</v>
          </cell>
          <cell r="AR13067">
            <v>7</v>
          </cell>
          <cell r="AS13067">
            <v>0</v>
          </cell>
          <cell r="AT13067">
            <v>0</v>
          </cell>
          <cell r="AU13067">
            <v>0</v>
          </cell>
          <cell r="AV13067" t="str">
            <v>VIABLE</v>
          </cell>
        </row>
        <row r="13068">
          <cell r="AP13068">
            <v>369686</v>
          </cell>
          <cell r="AQ13068">
            <v>7007720</v>
          </cell>
          <cell r="AR13068">
            <v>7</v>
          </cell>
          <cell r="AS13068">
            <v>0</v>
          </cell>
          <cell r="AT13068">
            <v>0</v>
          </cell>
          <cell r="AU13068">
            <v>0</v>
          </cell>
          <cell r="AV13068" t="str">
            <v>VIABLE</v>
          </cell>
        </row>
        <row r="13069">
          <cell r="AP13069">
            <v>362861</v>
          </cell>
          <cell r="AQ13069">
            <v>7005054</v>
          </cell>
          <cell r="AR13069">
            <v>7</v>
          </cell>
          <cell r="AS13069">
            <v>0</v>
          </cell>
          <cell r="AT13069">
            <v>0</v>
          </cell>
          <cell r="AU13069">
            <v>0</v>
          </cell>
          <cell r="AV13069" t="str">
            <v>VIABLE</v>
          </cell>
        </row>
        <row r="13070">
          <cell r="AP13070">
            <v>362106</v>
          </cell>
          <cell r="AQ13070">
            <v>7004757</v>
          </cell>
          <cell r="AR13070">
            <v>7</v>
          </cell>
          <cell r="AS13070">
            <v>0</v>
          </cell>
          <cell r="AT13070">
            <v>0</v>
          </cell>
          <cell r="AU13070">
            <v>0</v>
          </cell>
          <cell r="AV13070" t="str">
            <v>FDL BOSA</v>
          </cell>
        </row>
        <row r="13071">
          <cell r="AP13071">
            <v>362412</v>
          </cell>
          <cell r="AQ13071">
            <v>7004879</v>
          </cell>
          <cell r="AR13071">
            <v>7</v>
          </cell>
          <cell r="AS13071">
            <v>0</v>
          </cell>
          <cell r="AT13071">
            <v>0</v>
          </cell>
          <cell r="AU13071">
            <v>0</v>
          </cell>
          <cell r="AV13071" t="str">
            <v>VIABLE</v>
          </cell>
        </row>
        <row r="13072">
          <cell r="AP13072">
            <v>361968</v>
          </cell>
          <cell r="AQ13072">
            <v>7004703</v>
          </cell>
          <cell r="AR13072">
            <v>7</v>
          </cell>
          <cell r="AS13072">
            <v>0</v>
          </cell>
          <cell r="AT13072">
            <v>0</v>
          </cell>
          <cell r="AU13072">
            <v>0</v>
          </cell>
          <cell r="AV13072" t="str">
            <v>VIABLE</v>
          </cell>
        </row>
        <row r="13073">
          <cell r="AP13073">
            <v>363127</v>
          </cell>
          <cell r="AQ13073">
            <v>7005154</v>
          </cell>
          <cell r="AR13073">
            <v>7</v>
          </cell>
          <cell r="AS13073">
            <v>0</v>
          </cell>
          <cell r="AT13073">
            <v>0</v>
          </cell>
          <cell r="AU13073">
            <v>0</v>
          </cell>
          <cell r="AV13073" t="str">
            <v>VIABLE</v>
          </cell>
        </row>
        <row r="13074">
          <cell r="AP13074">
            <v>361917</v>
          </cell>
          <cell r="AQ13074">
            <v>7004685</v>
          </cell>
          <cell r="AR13074">
            <v>7</v>
          </cell>
          <cell r="AS13074">
            <v>42342</v>
          </cell>
          <cell r="AT13074" t="str">
            <v>IDU-1662-2014 Contratado Construcción IDU Circuito Movilidad  -</v>
          </cell>
          <cell r="AU13074">
            <v>0</v>
          </cell>
          <cell r="AV13074" t="str">
            <v>Proyectos en Factibilidad:Troncal Cali</v>
          </cell>
        </row>
        <row r="13075">
          <cell r="AP13075">
            <v>362657</v>
          </cell>
          <cell r="AQ13075">
            <v>7004975</v>
          </cell>
          <cell r="AR13075">
            <v>7</v>
          </cell>
          <cell r="AS13075">
            <v>0</v>
          </cell>
          <cell r="AT13075">
            <v>0</v>
          </cell>
          <cell r="AU13075">
            <v>0</v>
          </cell>
          <cell r="AV13075" t="str">
            <v>VIABLE</v>
          </cell>
        </row>
        <row r="13076">
          <cell r="AP13076">
            <v>362280</v>
          </cell>
          <cell r="AQ13076">
            <v>7004824</v>
          </cell>
          <cell r="AR13076">
            <v>7</v>
          </cell>
          <cell r="AS13076">
            <v>0</v>
          </cell>
          <cell r="AT13076">
            <v>0</v>
          </cell>
          <cell r="AU13076">
            <v>0</v>
          </cell>
          <cell r="AV13076" t="str">
            <v>VIABLE</v>
          </cell>
        </row>
        <row r="13077">
          <cell r="AP13077">
            <v>361959</v>
          </cell>
          <cell r="AQ13077">
            <v>7004700</v>
          </cell>
          <cell r="AR13077">
            <v>7</v>
          </cell>
          <cell r="AS13077">
            <v>0</v>
          </cell>
          <cell r="AT13077">
            <v>0</v>
          </cell>
          <cell r="AU13077">
            <v>0</v>
          </cell>
          <cell r="AV13077" t="str">
            <v>VIABLE</v>
          </cell>
        </row>
        <row r="13078">
          <cell r="AP13078">
            <v>368453</v>
          </cell>
          <cell r="AQ13078">
            <v>7007281</v>
          </cell>
          <cell r="AR13078">
            <v>7</v>
          </cell>
          <cell r="AS13078">
            <v>0</v>
          </cell>
          <cell r="AT13078">
            <v>0</v>
          </cell>
          <cell r="AU13078">
            <v>0</v>
          </cell>
          <cell r="AV13078" t="str">
            <v>VIABLE</v>
          </cell>
        </row>
        <row r="13079">
          <cell r="AP13079">
            <v>368094</v>
          </cell>
          <cell r="AQ13079">
            <v>7007142</v>
          </cell>
          <cell r="AR13079">
            <v>7</v>
          </cell>
          <cell r="AS13079">
            <v>0</v>
          </cell>
          <cell r="AT13079">
            <v>0</v>
          </cell>
          <cell r="AU13079">
            <v>0</v>
          </cell>
          <cell r="AV13079" t="str">
            <v>VIABLE</v>
          </cell>
        </row>
        <row r="13080">
          <cell r="AP13080">
            <v>367675</v>
          </cell>
          <cell r="AQ13080">
            <v>7006986</v>
          </cell>
          <cell r="AR13080">
            <v>7</v>
          </cell>
          <cell r="AS13080">
            <v>40897</v>
          </cell>
          <cell r="AT13080" t="str">
            <v>UMV-78-2010 Terminado Rehabilitación UAERMV Local  -</v>
          </cell>
          <cell r="AU13080">
            <v>0</v>
          </cell>
          <cell r="AV13080" t="str">
            <v>UAERMV</v>
          </cell>
        </row>
        <row r="13081">
          <cell r="AP13081">
            <v>368456</v>
          </cell>
          <cell r="AQ13081">
            <v>7007282</v>
          </cell>
          <cell r="AR13081">
            <v>7</v>
          </cell>
          <cell r="AS13081">
            <v>0</v>
          </cell>
          <cell r="AT13081">
            <v>0</v>
          </cell>
          <cell r="AU13081">
            <v>0</v>
          </cell>
          <cell r="AV13081" t="str">
            <v>VIABLE</v>
          </cell>
        </row>
        <row r="13082">
          <cell r="AP13082">
            <v>368238</v>
          </cell>
          <cell r="AQ13082">
            <v>7007204</v>
          </cell>
          <cell r="AR13082">
            <v>7</v>
          </cell>
          <cell r="AS13082">
            <v>0</v>
          </cell>
          <cell r="AT13082">
            <v>0</v>
          </cell>
          <cell r="AU13082">
            <v>0</v>
          </cell>
          <cell r="AV13082" t="str">
            <v>VIABLE</v>
          </cell>
        </row>
        <row r="13083">
          <cell r="AP13083">
            <v>368014</v>
          </cell>
          <cell r="AQ13083">
            <v>7007110</v>
          </cell>
          <cell r="AR13083">
            <v>7</v>
          </cell>
          <cell r="AS13083">
            <v>0</v>
          </cell>
          <cell r="AT13083">
            <v>0</v>
          </cell>
          <cell r="AU13083">
            <v>0</v>
          </cell>
          <cell r="AV13083" t="str">
            <v>VIABLE</v>
          </cell>
        </row>
        <row r="13084">
          <cell r="AP13084">
            <v>367917</v>
          </cell>
          <cell r="AQ13084">
            <v>7007075</v>
          </cell>
          <cell r="AR13084">
            <v>7</v>
          </cell>
          <cell r="AS13084">
            <v>40897</v>
          </cell>
          <cell r="AT13084" t="str">
            <v>UMV-78-2010 Terminado Rehabilitación UAERMV Local  -</v>
          </cell>
          <cell r="AU13084">
            <v>0</v>
          </cell>
          <cell r="AV13084" t="str">
            <v>UAERMV</v>
          </cell>
        </row>
        <row r="13085">
          <cell r="AP13085">
            <v>364021</v>
          </cell>
          <cell r="AQ13085">
            <v>7005526</v>
          </cell>
          <cell r="AR13085">
            <v>7</v>
          </cell>
          <cell r="AS13085">
            <v>0</v>
          </cell>
          <cell r="AT13085">
            <v>0</v>
          </cell>
          <cell r="AU13085">
            <v>0</v>
          </cell>
          <cell r="AV13085" t="str">
            <v>VIABLE</v>
          </cell>
        </row>
        <row r="13086">
          <cell r="AP13086">
            <v>364577</v>
          </cell>
          <cell r="AQ13086">
            <v>7005734</v>
          </cell>
          <cell r="AR13086">
            <v>7</v>
          </cell>
          <cell r="AS13086">
            <v>0</v>
          </cell>
          <cell r="AT13086">
            <v>0</v>
          </cell>
          <cell r="AU13086">
            <v>0</v>
          </cell>
          <cell r="AV13086" t="str">
            <v>VIABLE</v>
          </cell>
        </row>
        <row r="13087">
          <cell r="AP13087">
            <v>364238</v>
          </cell>
          <cell r="AQ13087">
            <v>7005606</v>
          </cell>
          <cell r="AR13087">
            <v>7</v>
          </cell>
          <cell r="AS13087">
            <v>0</v>
          </cell>
          <cell r="AT13087">
            <v>0</v>
          </cell>
          <cell r="AU13087">
            <v>0</v>
          </cell>
          <cell r="AV13087" t="str">
            <v>VIABLE</v>
          </cell>
        </row>
        <row r="13088">
          <cell r="AP13088">
            <v>363334</v>
          </cell>
          <cell r="AQ13088">
            <v>7005240</v>
          </cell>
          <cell r="AR13088">
            <v>7</v>
          </cell>
          <cell r="AS13088">
            <v>0</v>
          </cell>
          <cell r="AT13088">
            <v>0</v>
          </cell>
          <cell r="AU13088">
            <v>0</v>
          </cell>
          <cell r="AV13088" t="str">
            <v>VIABLE</v>
          </cell>
        </row>
        <row r="13089">
          <cell r="AP13089">
            <v>363502</v>
          </cell>
          <cell r="AQ13089">
            <v>7005316</v>
          </cell>
          <cell r="AR13089">
            <v>7</v>
          </cell>
          <cell r="AS13089">
            <v>0</v>
          </cell>
          <cell r="AT13089">
            <v>0</v>
          </cell>
          <cell r="AU13089">
            <v>0</v>
          </cell>
          <cell r="AV13089" t="str">
            <v>VIABLE</v>
          </cell>
        </row>
        <row r="13090">
          <cell r="AP13090">
            <v>365163</v>
          </cell>
          <cell r="AQ13090">
            <v>7005966</v>
          </cell>
          <cell r="AR13090">
            <v>7</v>
          </cell>
          <cell r="AS13090">
            <v>0</v>
          </cell>
          <cell r="AT13090">
            <v>0</v>
          </cell>
          <cell r="AU13090">
            <v>0</v>
          </cell>
          <cell r="AV13090" t="str">
            <v>VIABLE</v>
          </cell>
        </row>
        <row r="13091">
          <cell r="AP13091">
            <v>366078</v>
          </cell>
          <cell r="AQ13091">
            <v>7006354</v>
          </cell>
          <cell r="AR13091">
            <v>7</v>
          </cell>
          <cell r="AS13091">
            <v>0</v>
          </cell>
          <cell r="AT13091">
            <v>0</v>
          </cell>
          <cell r="AU13091">
            <v>0</v>
          </cell>
          <cell r="AV13091" t="str">
            <v>VIABLE</v>
          </cell>
        </row>
        <row r="13092">
          <cell r="AP13092">
            <v>366364</v>
          </cell>
          <cell r="AQ13092">
            <v>7006477</v>
          </cell>
          <cell r="AR13092">
            <v>7</v>
          </cell>
          <cell r="AS13092">
            <v>0</v>
          </cell>
          <cell r="AT13092">
            <v>0</v>
          </cell>
          <cell r="AU13092">
            <v>0</v>
          </cell>
          <cell r="AV13092" t="str">
            <v>VIABLE</v>
          </cell>
        </row>
        <row r="13093">
          <cell r="AP13093">
            <v>471484</v>
          </cell>
          <cell r="AQ13093">
            <v>7008054</v>
          </cell>
          <cell r="AR13093">
            <v>7</v>
          </cell>
          <cell r="AS13093">
            <v>0</v>
          </cell>
          <cell r="AT13093">
            <v>0</v>
          </cell>
          <cell r="AU13093">
            <v>0</v>
          </cell>
          <cell r="AV13093" t="str">
            <v>VIABLE</v>
          </cell>
        </row>
        <row r="13094">
          <cell r="AP13094">
            <v>366057</v>
          </cell>
          <cell r="AQ13094">
            <v>7006343</v>
          </cell>
          <cell r="AR13094">
            <v>7</v>
          </cell>
          <cell r="AS13094">
            <v>0</v>
          </cell>
          <cell r="AT13094">
            <v>0</v>
          </cell>
          <cell r="AU13094">
            <v>0</v>
          </cell>
          <cell r="AV13094" t="str">
            <v>VIABLE</v>
          </cell>
        </row>
        <row r="13095">
          <cell r="AP13095">
            <v>366435</v>
          </cell>
          <cell r="AQ13095">
            <v>7006505</v>
          </cell>
          <cell r="AR13095">
            <v>7</v>
          </cell>
          <cell r="AS13095">
            <v>0</v>
          </cell>
          <cell r="AT13095">
            <v>0</v>
          </cell>
          <cell r="AU13095">
            <v>0</v>
          </cell>
          <cell r="AV13095" t="str">
            <v>VIABLE</v>
          </cell>
        </row>
        <row r="13096">
          <cell r="AP13096">
            <v>366459</v>
          </cell>
          <cell r="AQ13096">
            <v>7006513</v>
          </cell>
          <cell r="AR13096">
            <v>7</v>
          </cell>
          <cell r="AS13096">
            <v>41676</v>
          </cell>
          <cell r="AT13096" t="str">
            <v>SD Terminado Rehabilitación UAERMV Circuito Movilidad  -</v>
          </cell>
          <cell r="AU13096">
            <v>0</v>
          </cell>
          <cell r="AV13096" t="str">
            <v>UAERMV</v>
          </cell>
        </row>
        <row r="13097">
          <cell r="AP13097">
            <v>366295</v>
          </cell>
          <cell r="AQ13097">
            <v>7006448</v>
          </cell>
          <cell r="AR13097">
            <v>7</v>
          </cell>
          <cell r="AS13097">
            <v>0</v>
          </cell>
          <cell r="AT13097">
            <v>0</v>
          </cell>
          <cell r="AU13097">
            <v>0</v>
          </cell>
          <cell r="AV13097" t="str">
            <v>VIABLE</v>
          </cell>
        </row>
        <row r="13098">
          <cell r="AP13098">
            <v>91011615</v>
          </cell>
          <cell r="AQ13098">
            <v>30000646</v>
          </cell>
          <cell r="AR13098">
            <v>7</v>
          </cell>
          <cell r="AS13098">
            <v>0</v>
          </cell>
          <cell r="AT13098">
            <v>0</v>
          </cell>
          <cell r="AU13098">
            <v>0</v>
          </cell>
          <cell r="AV13098" t="str">
            <v>VIABLE</v>
          </cell>
        </row>
        <row r="13099">
          <cell r="AP13099">
            <v>366123</v>
          </cell>
          <cell r="AQ13099">
            <v>7006376</v>
          </cell>
          <cell r="AR13099">
            <v>7</v>
          </cell>
          <cell r="AS13099">
            <v>0</v>
          </cell>
          <cell r="AT13099">
            <v>0</v>
          </cell>
          <cell r="AU13099">
            <v>0</v>
          </cell>
          <cell r="AV13099" t="str">
            <v>VIABLE</v>
          </cell>
        </row>
        <row r="13100">
          <cell r="AP13100">
            <v>366015</v>
          </cell>
          <cell r="AQ13100">
            <v>7006325</v>
          </cell>
          <cell r="AR13100">
            <v>7</v>
          </cell>
          <cell r="AS13100">
            <v>0</v>
          </cell>
          <cell r="AT13100">
            <v>0</v>
          </cell>
          <cell r="AU13100">
            <v>0</v>
          </cell>
          <cell r="AV13100" t="str">
            <v>VIABLE</v>
          </cell>
        </row>
        <row r="13101">
          <cell r="AP13101">
            <v>366307</v>
          </cell>
          <cell r="AQ13101">
            <v>7006454</v>
          </cell>
          <cell r="AR13101">
            <v>7</v>
          </cell>
          <cell r="AS13101">
            <v>0</v>
          </cell>
          <cell r="AT13101">
            <v>0</v>
          </cell>
          <cell r="AU13101">
            <v>0</v>
          </cell>
          <cell r="AV13101" t="str">
            <v>VIABLE</v>
          </cell>
        </row>
        <row r="13102">
          <cell r="AP13102">
            <v>366149</v>
          </cell>
          <cell r="AQ13102">
            <v>7006385</v>
          </cell>
          <cell r="AR13102">
            <v>7</v>
          </cell>
          <cell r="AS13102">
            <v>0</v>
          </cell>
          <cell r="AT13102">
            <v>0</v>
          </cell>
          <cell r="AU13102">
            <v>0</v>
          </cell>
          <cell r="AV13102" t="str">
            <v>FDL BOSA</v>
          </cell>
        </row>
        <row r="13103">
          <cell r="AP13103">
            <v>366450</v>
          </cell>
          <cell r="AQ13103">
            <v>7006510</v>
          </cell>
          <cell r="AR13103">
            <v>7</v>
          </cell>
          <cell r="AS13103">
            <v>41676</v>
          </cell>
          <cell r="AT13103" t="str">
            <v>SD Terminado Rehabilitación UAERMV Circuito Movilidad  -</v>
          </cell>
          <cell r="AU13103">
            <v>0</v>
          </cell>
          <cell r="AV13103" t="str">
            <v>UAERMV</v>
          </cell>
        </row>
        <row r="13104">
          <cell r="AP13104">
            <v>366224</v>
          </cell>
          <cell r="AQ13104">
            <v>7006417</v>
          </cell>
          <cell r="AR13104">
            <v>7</v>
          </cell>
          <cell r="AS13104">
            <v>0</v>
          </cell>
          <cell r="AT13104">
            <v>0</v>
          </cell>
          <cell r="AU13104">
            <v>0</v>
          </cell>
          <cell r="AV13104" t="str">
            <v>VIABLE</v>
          </cell>
        </row>
        <row r="13105">
          <cell r="AP13105">
            <v>366453</v>
          </cell>
          <cell r="AQ13105">
            <v>7006511</v>
          </cell>
          <cell r="AR13105">
            <v>7</v>
          </cell>
          <cell r="AS13105">
            <v>0</v>
          </cell>
          <cell r="AT13105">
            <v>0</v>
          </cell>
          <cell r="AU13105">
            <v>0</v>
          </cell>
          <cell r="AV13105" t="str">
            <v>VIABLE</v>
          </cell>
        </row>
        <row r="13106">
          <cell r="AP13106">
            <v>366173</v>
          </cell>
          <cell r="AQ13106">
            <v>7006396</v>
          </cell>
          <cell r="AR13106">
            <v>7</v>
          </cell>
          <cell r="AS13106">
            <v>0</v>
          </cell>
          <cell r="AT13106">
            <v>0</v>
          </cell>
          <cell r="AU13106">
            <v>0</v>
          </cell>
          <cell r="AV13106" t="str">
            <v>VIABLE</v>
          </cell>
        </row>
        <row r="13107">
          <cell r="AP13107">
            <v>366414</v>
          </cell>
          <cell r="AQ13107">
            <v>7006493</v>
          </cell>
          <cell r="AR13107">
            <v>7</v>
          </cell>
          <cell r="AS13107">
            <v>0</v>
          </cell>
          <cell r="AT13107">
            <v>0</v>
          </cell>
          <cell r="AU13107">
            <v>0</v>
          </cell>
          <cell r="AV13107" t="str">
            <v>VIABLE</v>
          </cell>
        </row>
        <row r="13108">
          <cell r="AP13108">
            <v>366429</v>
          </cell>
          <cell r="AQ13108">
            <v>7006501</v>
          </cell>
          <cell r="AR13108">
            <v>7</v>
          </cell>
          <cell r="AS13108">
            <v>42313</v>
          </cell>
          <cell r="AT13108" t="str">
            <v>IDU-73-2008 Terminado Rehabilitación IDU Circuito Movilidad  -</v>
          </cell>
          <cell r="AU13108">
            <v>0</v>
          </cell>
          <cell r="AV13108" t="str">
            <v>IDU</v>
          </cell>
        </row>
        <row r="13109">
          <cell r="AP13109">
            <v>366206</v>
          </cell>
          <cell r="AQ13109">
            <v>7006410</v>
          </cell>
          <cell r="AR13109">
            <v>7</v>
          </cell>
          <cell r="AS13109">
            <v>0</v>
          </cell>
          <cell r="AT13109">
            <v>0</v>
          </cell>
          <cell r="AU13109">
            <v>0</v>
          </cell>
          <cell r="AV13109" t="str">
            <v>VIABLE</v>
          </cell>
        </row>
        <row r="13110">
          <cell r="AP13110">
            <v>471579</v>
          </cell>
          <cell r="AQ13110">
            <v>7008195</v>
          </cell>
          <cell r="AR13110">
            <v>7</v>
          </cell>
          <cell r="AS13110">
            <v>0</v>
          </cell>
          <cell r="AT13110">
            <v>0</v>
          </cell>
          <cell r="AU13110">
            <v>0</v>
          </cell>
          <cell r="AV13110" t="str">
            <v>VIABLE</v>
          </cell>
        </row>
        <row r="13111">
          <cell r="AP13111">
            <v>350453</v>
          </cell>
          <cell r="AQ13111">
            <v>7000146</v>
          </cell>
          <cell r="AR13111">
            <v>7</v>
          </cell>
          <cell r="AS13111">
            <v>0</v>
          </cell>
          <cell r="AT13111">
            <v>0</v>
          </cell>
          <cell r="AU13111">
            <v>0</v>
          </cell>
          <cell r="AV13111" t="str">
            <v>VIABLE</v>
          </cell>
        </row>
        <row r="13112">
          <cell r="AP13112">
            <v>91012619</v>
          </cell>
          <cell r="AQ13112">
            <v>7000113</v>
          </cell>
          <cell r="AR13112">
            <v>7</v>
          </cell>
          <cell r="AS13112">
            <v>0</v>
          </cell>
          <cell r="AT13112">
            <v>0</v>
          </cell>
          <cell r="AU13112">
            <v>0</v>
          </cell>
          <cell r="AV13112" t="str">
            <v>VIABLE</v>
          </cell>
        </row>
        <row r="13113">
          <cell r="AP13113">
            <v>350888</v>
          </cell>
          <cell r="AQ13113">
            <v>7000324</v>
          </cell>
          <cell r="AR13113">
            <v>7</v>
          </cell>
          <cell r="AS13113">
            <v>0</v>
          </cell>
          <cell r="AT13113">
            <v>0</v>
          </cell>
          <cell r="AU13113">
            <v>0</v>
          </cell>
          <cell r="AV13113" t="str">
            <v>VIABLE</v>
          </cell>
        </row>
        <row r="13114">
          <cell r="AP13114">
            <v>350825</v>
          </cell>
          <cell r="AQ13114">
            <v>7000301</v>
          </cell>
          <cell r="AR13114">
            <v>7</v>
          </cell>
          <cell r="AS13114">
            <v>0</v>
          </cell>
          <cell r="AT13114">
            <v>0</v>
          </cell>
          <cell r="AU13114">
            <v>0</v>
          </cell>
          <cell r="AV13114" t="str">
            <v>VIABLE</v>
          </cell>
        </row>
        <row r="13115">
          <cell r="AP13115">
            <v>91012608</v>
          </cell>
          <cell r="AQ13115">
            <v>7000346</v>
          </cell>
          <cell r="AR13115">
            <v>7</v>
          </cell>
          <cell r="AS13115">
            <v>0</v>
          </cell>
          <cell r="AT13115">
            <v>0</v>
          </cell>
          <cell r="AU13115">
            <v>0</v>
          </cell>
          <cell r="AV13115" t="str">
            <v>VIABLE</v>
          </cell>
        </row>
        <row r="13116">
          <cell r="AP13116">
            <v>91012596</v>
          </cell>
          <cell r="AQ13116">
            <v>50006857</v>
          </cell>
          <cell r="AR13116">
            <v>7</v>
          </cell>
          <cell r="AS13116">
            <v>0</v>
          </cell>
          <cell r="AT13116">
            <v>0</v>
          </cell>
          <cell r="AU13116">
            <v>0</v>
          </cell>
          <cell r="AV13116" t="str">
            <v>VIABLE</v>
          </cell>
        </row>
        <row r="13117">
          <cell r="AP13117">
            <v>350234</v>
          </cell>
          <cell r="AQ13117">
            <v>7000087</v>
          </cell>
          <cell r="AR13117">
            <v>7</v>
          </cell>
          <cell r="AS13117">
            <v>0</v>
          </cell>
          <cell r="AT13117">
            <v>0</v>
          </cell>
          <cell r="AU13117">
            <v>0</v>
          </cell>
          <cell r="AV13117" t="str">
            <v>VIABLE</v>
          </cell>
        </row>
        <row r="13118">
          <cell r="AP13118">
            <v>350275</v>
          </cell>
          <cell r="AQ13118">
            <v>7000101</v>
          </cell>
          <cell r="AR13118">
            <v>7</v>
          </cell>
          <cell r="AS13118">
            <v>0</v>
          </cell>
          <cell r="AT13118">
            <v>0</v>
          </cell>
          <cell r="AU13118">
            <v>0</v>
          </cell>
          <cell r="AV13118" t="str">
            <v>VIABLE</v>
          </cell>
        </row>
        <row r="13119">
          <cell r="AP13119">
            <v>91012640</v>
          </cell>
          <cell r="AQ13119">
            <v>7000067</v>
          </cell>
          <cell r="AR13119">
            <v>7</v>
          </cell>
          <cell r="AS13119">
            <v>0</v>
          </cell>
          <cell r="AT13119">
            <v>0</v>
          </cell>
          <cell r="AU13119">
            <v>0</v>
          </cell>
          <cell r="AV13119" t="str">
            <v>VIABLE</v>
          </cell>
        </row>
        <row r="13120">
          <cell r="AP13120">
            <v>91012595</v>
          </cell>
          <cell r="AQ13120">
            <v>50006858</v>
          </cell>
          <cell r="AR13120">
            <v>7</v>
          </cell>
          <cell r="AS13120">
            <v>0</v>
          </cell>
          <cell r="AT13120">
            <v>0</v>
          </cell>
          <cell r="AU13120">
            <v>0</v>
          </cell>
          <cell r="AV13120" t="str">
            <v>VIABLE</v>
          </cell>
        </row>
        <row r="13121">
          <cell r="AP13121">
            <v>91012623</v>
          </cell>
          <cell r="AQ13121">
            <v>7000108</v>
          </cell>
          <cell r="AR13121">
            <v>7</v>
          </cell>
          <cell r="AS13121">
            <v>0</v>
          </cell>
          <cell r="AT13121">
            <v>0</v>
          </cell>
          <cell r="AU13121">
            <v>0</v>
          </cell>
          <cell r="AV13121" t="str">
            <v>VIABLE</v>
          </cell>
        </row>
        <row r="13122">
          <cell r="AP13122">
            <v>350945</v>
          </cell>
          <cell r="AQ13122">
            <v>7000346</v>
          </cell>
          <cell r="AR13122">
            <v>7</v>
          </cell>
          <cell r="AS13122">
            <v>0</v>
          </cell>
          <cell r="AT13122">
            <v>0</v>
          </cell>
          <cell r="AU13122">
            <v>0</v>
          </cell>
          <cell r="AV13122" t="str">
            <v>VIABLE</v>
          </cell>
        </row>
        <row r="13123">
          <cell r="AP13123">
            <v>350649</v>
          </cell>
          <cell r="AQ13123">
            <v>7000234</v>
          </cell>
          <cell r="AR13123">
            <v>7</v>
          </cell>
          <cell r="AS13123">
            <v>0</v>
          </cell>
          <cell r="AT13123">
            <v>0</v>
          </cell>
          <cell r="AU13123">
            <v>0</v>
          </cell>
          <cell r="AV13123" t="str">
            <v>VIABLE</v>
          </cell>
        </row>
        <row r="13124">
          <cell r="AP13124">
            <v>350338</v>
          </cell>
          <cell r="AQ13124">
            <v>7000120</v>
          </cell>
          <cell r="AR13124">
            <v>7</v>
          </cell>
          <cell r="AS13124">
            <v>0</v>
          </cell>
          <cell r="AT13124">
            <v>0</v>
          </cell>
          <cell r="AU13124">
            <v>0</v>
          </cell>
          <cell r="AV13124" t="str">
            <v>VIABLE</v>
          </cell>
        </row>
        <row r="13125">
          <cell r="AP13125">
            <v>350837</v>
          </cell>
          <cell r="AQ13125">
            <v>7000306</v>
          </cell>
          <cell r="AR13125">
            <v>7</v>
          </cell>
          <cell r="AS13125">
            <v>0</v>
          </cell>
          <cell r="AT13125">
            <v>0</v>
          </cell>
          <cell r="AU13125">
            <v>0</v>
          </cell>
          <cell r="AV13125" t="str">
            <v>VIABLE</v>
          </cell>
        </row>
        <row r="13126">
          <cell r="AP13126">
            <v>350789</v>
          </cell>
          <cell r="AQ13126">
            <v>7000289</v>
          </cell>
          <cell r="AR13126">
            <v>7</v>
          </cell>
          <cell r="AS13126">
            <v>0</v>
          </cell>
          <cell r="AT13126">
            <v>0</v>
          </cell>
          <cell r="AU13126">
            <v>0</v>
          </cell>
          <cell r="AV13126" t="str">
            <v>VIABLE</v>
          </cell>
        </row>
        <row r="13127">
          <cell r="AP13127">
            <v>350999</v>
          </cell>
          <cell r="AQ13127">
            <v>7000366</v>
          </cell>
          <cell r="AR13127">
            <v>7</v>
          </cell>
          <cell r="AS13127">
            <v>0</v>
          </cell>
          <cell r="AT13127">
            <v>0</v>
          </cell>
          <cell r="AU13127">
            <v>0</v>
          </cell>
          <cell r="AV13127" t="str">
            <v>VIABLE</v>
          </cell>
        </row>
        <row r="13128">
          <cell r="AP13128">
            <v>350571</v>
          </cell>
          <cell r="AQ13128">
            <v>7000206</v>
          </cell>
          <cell r="AR13128">
            <v>7</v>
          </cell>
          <cell r="AS13128">
            <v>0</v>
          </cell>
          <cell r="AT13128">
            <v>0</v>
          </cell>
          <cell r="AU13128">
            <v>0</v>
          </cell>
          <cell r="AV13128" t="str">
            <v>VIABLE</v>
          </cell>
        </row>
        <row r="13129">
          <cell r="AP13129">
            <v>479817</v>
          </cell>
          <cell r="AQ13129">
            <v>7000276</v>
          </cell>
          <cell r="AR13129">
            <v>7</v>
          </cell>
          <cell r="AS13129">
            <v>0</v>
          </cell>
          <cell r="AT13129">
            <v>0</v>
          </cell>
          <cell r="AU13129">
            <v>0</v>
          </cell>
          <cell r="AV13129" t="str">
            <v>VIABLE</v>
          </cell>
        </row>
        <row r="13130">
          <cell r="AP13130">
            <v>91012627</v>
          </cell>
          <cell r="AQ13130">
            <v>7000120</v>
          </cell>
          <cell r="AR13130">
            <v>7</v>
          </cell>
          <cell r="AS13130">
            <v>0</v>
          </cell>
          <cell r="AT13130">
            <v>0</v>
          </cell>
          <cell r="AU13130">
            <v>0</v>
          </cell>
          <cell r="AV13130" t="str">
            <v>VIABLE</v>
          </cell>
        </row>
        <row r="13131">
          <cell r="AP13131">
            <v>91012611</v>
          </cell>
          <cell r="AQ13131">
            <v>7000366</v>
          </cell>
          <cell r="AR13131">
            <v>7</v>
          </cell>
          <cell r="AS13131">
            <v>0</v>
          </cell>
          <cell r="AT13131">
            <v>0</v>
          </cell>
          <cell r="AU13131">
            <v>0</v>
          </cell>
          <cell r="AV13131" t="str">
            <v>VIABLE</v>
          </cell>
        </row>
        <row r="13132">
          <cell r="AP13132">
            <v>91012622</v>
          </cell>
          <cell r="AQ13132">
            <v>7000101</v>
          </cell>
          <cell r="AR13132">
            <v>7</v>
          </cell>
          <cell r="AS13132">
            <v>0</v>
          </cell>
          <cell r="AT13132">
            <v>0</v>
          </cell>
          <cell r="AU13132">
            <v>0</v>
          </cell>
          <cell r="AV13132" t="str">
            <v>VIABLE</v>
          </cell>
        </row>
        <row r="13133">
          <cell r="AP13133">
            <v>350604</v>
          </cell>
          <cell r="AQ13133">
            <v>7000218</v>
          </cell>
          <cell r="AR13133">
            <v>7</v>
          </cell>
          <cell r="AS13133">
            <v>0</v>
          </cell>
          <cell r="AT13133">
            <v>0</v>
          </cell>
          <cell r="AU13133">
            <v>0</v>
          </cell>
          <cell r="AV13133" t="str">
            <v>VIABLE</v>
          </cell>
        </row>
        <row r="13134">
          <cell r="AP13134">
            <v>350706</v>
          </cell>
          <cell r="AQ13134">
            <v>7000254</v>
          </cell>
          <cell r="AR13134">
            <v>7</v>
          </cell>
          <cell r="AS13134">
            <v>0</v>
          </cell>
          <cell r="AT13134">
            <v>0</v>
          </cell>
          <cell r="AU13134">
            <v>0</v>
          </cell>
          <cell r="AV13134" t="str">
            <v>VIABLE</v>
          </cell>
        </row>
        <row r="13135">
          <cell r="AP13135">
            <v>350252</v>
          </cell>
          <cell r="AQ13135">
            <v>7000094</v>
          </cell>
          <cell r="AR13135">
            <v>7</v>
          </cell>
          <cell r="AS13135">
            <v>0</v>
          </cell>
          <cell r="AT13135">
            <v>0</v>
          </cell>
          <cell r="AU13135">
            <v>0</v>
          </cell>
          <cell r="AV13135" t="str">
            <v>VIABLE</v>
          </cell>
        </row>
        <row r="13136">
          <cell r="AP13136">
            <v>91012624</v>
          </cell>
          <cell r="AQ13136">
            <v>7000325</v>
          </cell>
          <cell r="AR13136">
            <v>7</v>
          </cell>
          <cell r="AS13136">
            <v>0</v>
          </cell>
          <cell r="AT13136">
            <v>0</v>
          </cell>
          <cell r="AU13136">
            <v>0</v>
          </cell>
          <cell r="AV13136" t="str">
            <v>VIABLE</v>
          </cell>
        </row>
        <row r="13137">
          <cell r="AP13137">
            <v>350524</v>
          </cell>
          <cell r="AQ13137">
            <v>7000190</v>
          </cell>
          <cell r="AR13137">
            <v>7</v>
          </cell>
          <cell r="AS13137">
            <v>0</v>
          </cell>
          <cell r="AT13137">
            <v>0</v>
          </cell>
          <cell r="AU13137">
            <v>0</v>
          </cell>
          <cell r="AV13137" t="str">
            <v>VIABLE</v>
          </cell>
        </row>
        <row r="13138">
          <cell r="AP13138">
            <v>91012634</v>
          </cell>
          <cell r="AQ13138">
            <v>7000386</v>
          </cell>
          <cell r="AR13138">
            <v>7</v>
          </cell>
          <cell r="AS13138">
            <v>0</v>
          </cell>
          <cell r="AT13138">
            <v>0</v>
          </cell>
          <cell r="AU13138">
            <v>0</v>
          </cell>
          <cell r="AV13138" t="str">
            <v>VIABLE</v>
          </cell>
        </row>
        <row r="13139">
          <cell r="AP13139">
            <v>479794</v>
          </cell>
          <cell r="AQ13139">
            <v>7000067</v>
          </cell>
          <cell r="AR13139">
            <v>7</v>
          </cell>
          <cell r="AS13139">
            <v>0</v>
          </cell>
          <cell r="AT13139">
            <v>0</v>
          </cell>
          <cell r="AU13139">
            <v>0</v>
          </cell>
          <cell r="AV13139" t="str">
            <v>VIABLE</v>
          </cell>
        </row>
        <row r="13140">
          <cell r="AP13140">
            <v>350634</v>
          </cell>
          <cell r="AQ13140">
            <v>7000228</v>
          </cell>
          <cell r="AR13140">
            <v>7</v>
          </cell>
          <cell r="AS13140">
            <v>0</v>
          </cell>
          <cell r="AT13140">
            <v>0</v>
          </cell>
          <cell r="AU13140">
            <v>0</v>
          </cell>
          <cell r="AV13140" t="str">
            <v>VIABLE</v>
          </cell>
        </row>
        <row r="13141">
          <cell r="AP13141">
            <v>91012635</v>
          </cell>
          <cell r="AQ13141">
            <v>7000138</v>
          </cell>
          <cell r="AR13141">
            <v>7</v>
          </cell>
          <cell r="AS13141">
            <v>0</v>
          </cell>
          <cell r="AT13141">
            <v>0</v>
          </cell>
          <cell r="AU13141">
            <v>0</v>
          </cell>
          <cell r="AV13141" t="str">
            <v>VIABLE</v>
          </cell>
        </row>
        <row r="13142">
          <cell r="AP13142">
            <v>91012620</v>
          </cell>
          <cell r="AQ13142">
            <v>7000094</v>
          </cell>
          <cell r="AR13142">
            <v>7</v>
          </cell>
          <cell r="AS13142">
            <v>0</v>
          </cell>
          <cell r="AT13142">
            <v>0</v>
          </cell>
          <cell r="AU13142">
            <v>0</v>
          </cell>
          <cell r="AV13142" t="str">
            <v>VIABLE</v>
          </cell>
        </row>
        <row r="13143">
          <cell r="AP13143">
            <v>91012609</v>
          </cell>
          <cell r="AQ13143">
            <v>7000146</v>
          </cell>
          <cell r="AR13143">
            <v>7</v>
          </cell>
          <cell r="AS13143">
            <v>0</v>
          </cell>
          <cell r="AT13143">
            <v>0</v>
          </cell>
          <cell r="AU13143">
            <v>0</v>
          </cell>
          <cell r="AV13143" t="str">
            <v>VIABLE</v>
          </cell>
        </row>
        <row r="13144">
          <cell r="AP13144">
            <v>350685</v>
          </cell>
          <cell r="AQ13144">
            <v>7000247</v>
          </cell>
          <cell r="AR13144">
            <v>7</v>
          </cell>
          <cell r="AS13144">
            <v>0</v>
          </cell>
          <cell r="AT13144">
            <v>0</v>
          </cell>
          <cell r="AU13144">
            <v>0</v>
          </cell>
          <cell r="AV13144" t="str">
            <v>VIABLE</v>
          </cell>
        </row>
        <row r="13145">
          <cell r="AP13145">
            <v>350667</v>
          </cell>
          <cell r="AQ13145">
            <v>7000241</v>
          </cell>
          <cell r="AR13145">
            <v>7</v>
          </cell>
          <cell r="AS13145">
            <v>0</v>
          </cell>
          <cell r="AT13145">
            <v>0</v>
          </cell>
          <cell r="AU13145">
            <v>0</v>
          </cell>
          <cell r="AV13145" t="str">
            <v>VIABLE</v>
          </cell>
        </row>
        <row r="13146">
          <cell r="AP13146">
            <v>350483</v>
          </cell>
          <cell r="AQ13146">
            <v>7000176</v>
          </cell>
          <cell r="AR13146">
            <v>7</v>
          </cell>
          <cell r="AS13146">
            <v>0</v>
          </cell>
          <cell r="AT13146">
            <v>0</v>
          </cell>
          <cell r="AU13146">
            <v>0</v>
          </cell>
          <cell r="AV13146" t="str">
            <v>VIABLE</v>
          </cell>
        </row>
        <row r="13147">
          <cell r="AP13147">
            <v>91012636</v>
          </cell>
          <cell r="AQ13147">
            <v>7000386</v>
          </cell>
          <cell r="AR13147">
            <v>7</v>
          </cell>
          <cell r="AS13147">
            <v>0</v>
          </cell>
          <cell r="AT13147">
            <v>0</v>
          </cell>
          <cell r="AU13147">
            <v>0</v>
          </cell>
          <cell r="AV13147" t="str">
            <v>VIABLE</v>
          </cell>
        </row>
        <row r="13148">
          <cell r="AP13148">
            <v>471580</v>
          </cell>
          <cell r="AQ13148">
            <v>7008196</v>
          </cell>
          <cell r="AR13148">
            <v>7</v>
          </cell>
          <cell r="AS13148">
            <v>0</v>
          </cell>
          <cell r="AT13148">
            <v>0</v>
          </cell>
          <cell r="AU13148">
            <v>0</v>
          </cell>
          <cell r="AV13148" t="str">
            <v>VIABLE</v>
          </cell>
        </row>
        <row r="13149">
          <cell r="AP13149">
            <v>350727</v>
          </cell>
          <cell r="AQ13149">
            <v>7000263</v>
          </cell>
          <cell r="AR13149">
            <v>7</v>
          </cell>
          <cell r="AS13149">
            <v>0</v>
          </cell>
          <cell r="AT13149">
            <v>0</v>
          </cell>
          <cell r="AU13149">
            <v>0</v>
          </cell>
          <cell r="AV13149" t="str">
            <v>VIABLE</v>
          </cell>
        </row>
        <row r="13150">
          <cell r="AP13150">
            <v>91012637</v>
          </cell>
          <cell r="AQ13150">
            <v>7000138</v>
          </cell>
          <cell r="AR13150">
            <v>7</v>
          </cell>
          <cell r="AS13150">
            <v>0</v>
          </cell>
          <cell r="AT13150">
            <v>0</v>
          </cell>
          <cell r="AU13150">
            <v>0</v>
          </cell>
          <cell r="AV13150" t="str">
            <v>VIABLE</v>
          </cell>
        </row>
        <row r="13151">
          <cell r="AP13151">
            <v>471578</v>
          </cell>
          <cell r="AQ13151">
            <v>7008194</v>
          </cell>
          <cell r="AR13151">
            <v>7</v>
          </cell>
          <cell r="AS13151">
            <v>0</v>
          </cell>
          <cell r="AT13151">
            <v>0</v>
          </cell>
          <cell r="AU13151">
            <v>0</v>
          </cell>
          <cell r="AV13151" t="str">
            <v>VIABLE</v>
          </cell>
        </row>
        <row r="13152">
          <cell r="AP13152">
            <v>91012612</v>
          </cell>
          <cell r="AQ13152">
            <v>7000146</v>
          </cell>
          <cell r="AR13152">
            <v>7</v>
          </cell>
          <cell r="AS13152">
            <v>0</v>
          </cell>
          <cell r="AT13152">
            <v>0</v>
          </cell>
          <cell r="AU13152">
            <v>0</v>
          </cell>
          <cell r="AV13152" t="str">
            <v>VIABLE</v>
          </cell>
        </row>
        <row r="13153">
          <cell r="AP13153">
            <v>350891</v>
          </cell>
          <cell r="AQ13153">
            <v>7000325</v>
          </cell>
          <cell r="AR13153">
            <v>7</v>
          </cell>
          <cell r="AS13153">
            <v>0</v>
          </cell>
          <cell r="AT13153">
            <v>0</v>
          </cell>
          <cell r="AU13153">
            <v>0</v>
          </cell>
          <cell r="AV13153" t="str">
            <v>VIABLE</v>
          </cell>
        </row>
        <row r="13154">
          <cell r="AP13154">
            <v>91012897</v>
          </cell>
          <cell r="AQ13154">
            <v>7000075</v>
          </cell>
          <cell r="AR13154">
            <v>7</v>
          </cell>
          <cell r="AS13154">
            <v>0</v>
          </cell>
          <cell r="AT13154">
            <v>0</v>
          </cell>
          <cell r="AU13154">
            <v>0</v>
          </cell>
          <cell r="AV13154" t="str">
            <v>VIABLE</v>
          </cell>
        </row>
        <row r="13155">
          <cell r="AP13155">
            <v>350786</v>
          </cell>
          <cell r="AQ13155">
            <v>7000288</v>
          </cell>
          <cell r="AR13155">
            <v>7</v>
          </cell>
          <cell r="AS13155">
            <v>0</v>
          </cell>
          <cell r="AT13155">
            <v>0</v>
          </cell>
          <cell r="AU13155">
            <v>0</v>
          </cell>
          <cell r="AV13155" t="str">
            <v>VIABLE</v>
          </cell>
        </row>
        <row r="13156">
          <cell r="AP13156">
            <v>91012630</v>
          </cell>
          <cell r="AQ13156">
            <v>7000094</v>
          </cell>
          <cell r="AR13156">
            <v>7</v>
          </cell>
          <cell r="AS13156">
            <v>0</v>
          </cell>
          <cell r="AT13156">
            <v>0</v>
          </cell>
          <cell r="AU13156">
            <v>0</v>
          </cell>
          <cell r="AV13156" t="str">
            <v>VIABLE</v>
          </cell>
        </row>
        <row r="13157">
          <cell r="AP13157">
            <v>350298</v>
          </cell>
          <cell r="AQ13157">
            <v>7000108</v>
          </cell>
          <cell r="AR13157">
            <v>7</v>
          </cell>
          <cell r="AS13157">
            <v>0</v>
          </cell>
          <cell r="AT13157">
            <v>0</v>
          </cell>
          <cell r="AU13157">
            <v>0</v>
          </cell>
          <cell r="AV13157" t="str">
            <v>VIABLE</v>
          </cell>
        </row>
        <row r="13158">
          <cell r="AP13158">
            <v>350652</v>
          </cell>
          <cell r="AQ13158">
            <v>7000235</v>
          </cell>
          <cell r="AR13158">
            <v>7</v>
          </cell>
          <cell r="AS13158">
            <v>0</v>
          </cell>
          <cell r="AT13158">
            <v>0</v>
          </cell>
          <cell r="AU13158">
            <v>0</v>
          </cell>
          <cell r="AV13158" t="str">
            <v>VIABLE</v>
          </cell>
        </row>
        <row r="13159">
          <cell r="AP13159">
            <v>350196</v>
          </cell>
          <cell r="AQ13159">
            <v>7000075</v>
          </cell>
          <cell r="AR13159">
            <v>7</v>
          </cell>
          <cell r="AS13159">
            <v>0</v>
          </cell>
          <cell r="AT13159">
            <v>0</v>
          </cell>
          <cell r="AU13159">
            <v>0</v>
          </cell>
          <cell r="AV13159" t="str">
            <v>VIABLE</v>
          </cell>
        </row>
        <row r="13160">
          <cell r="AP13160">
            <v>91012648</v>
          </cell>
          <cell r="AQ13160">
            <v>7000301</v>
          </cell>
          <cell r="AR13160">
            <v>7</v>
          </cell>
          <cell r="AS13160">
            <v>0</v>
          </cell>
          <cell r="AT13160">
            <v>0</v>
          </cell>
          <cell r="AU13160">
            <v>0</v>
          </cell>
          <cell r="AV13160" t="str">
            <v>VIABLE</v>
          </cell>
        </row>
        <row r="13161">
          <cell r="AP13161">
            <v>350315</v>
          </cell>
          <cell r="AQ13161">
            <v>7000113</v>
          </cell>
          <cell r="AR13161">
            <v>7</v>
          </cell>
          <cell r="AS13161">
            <v>0</v>
          </cell>
          <cell r="AT13161">
            <v>0</v>
          </cell>
          <cell r="AU13161">
            <v>0</v>
          </cell>
          <cell r="AV13161" t="str">
            <v>VIABLE</v>
          </cell>
        </row>
        <row r="13162">
          <cell r="AP13162">
            <v>351283</v>
          </cell>
          <cell r="AQ13162">
            <v>7000486</v>
          </cell>
          <cell r="AR13162">
            <v>7</v>
          </cell>
          <cell r="AS13162">
            <v>0</v>
          </cell>
          <cell r="AT13162">
            <v>0</v>
          </cell>
          <cell r="AU13162">
            <v>0</v>
          </cell>
          <cell r="AV13162" t="str">
            <v>VIABLE</v>
          </cell>
        </row>
        <row r="13163">
          <cell r="AP13163">
            <v>91012721</v>
          </cell>
          <cell r="AQ13163">
            <v>50002922</v>
          </cell>
          <cell r="AR13163">
            <v>7</v>
          </cell>
          <cell r="AS13163">
            <v>0</v>
          </cell>
          <cell r="AT13163">
            <v>0</v>
          </cell>
          <cell r="AU13163">
            <v>0</v>
          </cell>
          <cell r="AV13163" t="str">
            <v>VIABLE</v>
          </cell>
        </row>
        <row r="13164">
          <cell r="AP13164">
            <v>351369</v>
          </cell>
          <cell r="AQ13164">
            <v>7000518</v>
          </cell>
          <cell r="AR13164">
            <v>7</v>
          </cell>
          <cell r="AS13164">
            <v>0</v>
          </cell>
          <cell r="AT13164">
            <v>0</v>
          </cell>
          <cell r="AU13164">
            <v>0</v>
          </cell>
          <cell r="AV13164" t="str">
            <v>VIABLE</v>
          </cell>
        </row>
        <row r="13165">
          <cell r="AP13165">
            <v>351184</v>
          </cell>
          <cell r="AQ13165">
            <v>7000438</v>
          </cell>
          <cell r="AR13165">
            <v>7</v>
          </cell>
          <cell r="AS13165">
            <v>0</v>
          </cell>
          <cell r="AT13165">
            <v>0</v>
          </cell>
          <cell r="AU13165">
            <v>0</v>
          </cell>
          <cell r="AV13165" t="str">
            <v>VIABLE</v>
          </cell>
        </row>
        <row r="13166">
          <cell r="AP13166">
            <v>471558</v>
          </cell>
          <cell r="AQ13166">
            <v>7008170</v>
          </cell>
          <cell r="AR13166">
            <v>7</v>
          </cell>
          <cell r="AS13166">
            <v>0</v>
          </cell>
          <cell r="AT13166">
            <v>0</v>
          </cell>
          <cell r="AU13166">
            <v>0</v>
          </cell>
          <cell r="AV13166" t="str">
            <v>VIABLE</v>
          </cell>
        </row>
        <row r="13167">
          <cell r="AP13167">
            <v>91012680</v>
          </cell>
          <cell r="AQ13167">
            <v>50002735</v>
          </cell>
          <cell r="AR13167">
            <v>7</v>
          </cell>
          <cell r="AS13167">
            <v>0</v>
          </cell>
          <cell r="AT13167">
            <v>0</v>
          </cell>
          <cell r="AU13167">
            <v>0</v>
          </cell>
          <cell r="AV13167" t="str">
            <v>VIABLE</v>
          </cell>
        </row>
        <row r="13168">
          <cell r="AP13168">
            <v>351408</v>
          </cell>
          <cell r="AQ13168">
            <v>7000537</v>
          </cell>
          <cell r="AR13168">
            <v>7</v>
          </cell>
          <cell r="AS13168">
            <v>0</v>
          </cell>
          <cell r="AT13168">
            <v>0</v>
          </cell>
          <cell r="AU13168">
            <v>0</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v>0</v>
          </cell>
          <cell r="AT13170">
            <v>0</v>
          </cell>
          <cell r="AU13170">
            <v>0</v>
          </cell>
          <cell r="AV13170" t="str">
            <v>VIABLE</v>
          </cell>
        </row>
        <row r="13171">
          <cell r="AP13171">
            <v>351247</v>
          </cell>
          <cell r="AQ13171">
            <v>7000469</v>
          </cell>
          <cell r="AR13171">
            <v>7</v>
          </cell>
          <cell r="AS13171">
            <v>0</v>
          </cell>
          <cell r="AT13171">
            <v>0</v>
          </cell>
          <cell r="AU13171">
            <v>0</v>
          </cell>
          <cell r="AV13171" t="str">
            <v>VIABLE</v>
          </cell>
        </row>
        <row r="13172">
          <cell r="AP13172">
            <v>91012711</v>
          </cell>
          <cell r="AQ13172">
            <v>50002734</v>
          </cell>
          <cell r="AR13172">
            <v>7</v>
          </cell>
          <cell r="AS13172">
            <v>0</v>
          </cell>
          <cell r="AT13172">
            <v>0</v>
          </cell>
          <cell r="AU13172">
            <v>0</v>
          </cell>
          <cell r="AV13172" t="str">
            <v>VIABLE</v>
          </cell>
        </row>
        <row r="13173">
          <cell r="AP13173">
            <v>351446</v>
          </cell>
          <cell r="AQ13173">
            <v>7000563</v>
          </cell>
          <cell r="AR13173">
            <v>7</v>
          </cell>
          <cell r="AS13173">
            <v>0</v>
          </cell>
          <cell r="AT13173">
            <v>0</v>
          </cell>
          <cell r="AU13173">
            <v>0</v>
          </cell>
          <cell r="AV13173" t="str">
            <v>VIABLE</v>
          </cell>
        </row>
        <row r="13174">
          <cell r="AP13174">
            <v>471560</v>
          </cell>
          <cell r="AQ13174">
            <v>7008172</v>
          </cell>
          <cell r="AR13174">
            <v>7</v>
          </cell>
          <cell r="AS13174">
            <v>0</v>
          </cell>
          <cell r="AT13174">
            <v>0</v>
          </cell>
          <cell r="AU13174">
            <v>0</v>
          </cell>
          <cell r="AV13174" t="str">
            <v>VIABLE</v>
          </cell>
        </row>
        <row r="13175">
          <cell r="AP13175">
            <v>529017</v>
          </cell>
          <cell r="AQ13175">
            <v>7008477</v>
          </cell>
          <cell r="AR13175">
            <v>7</v>
          </cell>
          <cell r="AS13175">
            <v>0</v>
          </cell>
          <cell r="AT13175">
            <v>0</v>
          </cell>
          <cell r="AU13175">
            <v>0</v>
          </cell>
          <cell r="AV13175" t="str">
            <v>VIABLE</v>
          </cell>
        </row>
        <row r="13176">
          <cell r="AP13176">
            <v>500140</v>
          </cell>
          <cell r="AQ13176">
            <v>7008364</v>
          </cell>
          <cell r="AR13176">
            <v>7</v>
          </cell>
          <cell r="AS13176">
            <v>0</v>
          </cell>
          <cell r="AT13176">
            <v>0</v>
          </cell>
          <cell r="AU13176">
            <v>0</v>
          </cell>
          <cell r="AV13176" t="str">
            <v>VIABLE</v>
          </cell>
        </row>
        <row r="13177">
          <cell r="AP13177">
            <v>528368</v>
          </cell>
          <cell r="AQ13177">
            <v>7008476</v>
          </cell>
          <cell r="AR13177">
            <v>7</v>
          </cell>
          <cell r="AS13177">
            <v>0</v>
          </cell>
          <cell r="AT13177">
            <v>0</v>
          </cell>
          <cell r="AU13177">
            <v>0</v>
          </cell>
          <cell r="AV13177" t="str">
            <v>VIABLE</v>
          </cell>
        </row>
        <row r="13178">
          <cell r="AP13178">
            <v>820653</v>
          </cell>
          <cell r="AQ13178">
            <v>7008367</v>
          </cell>
          <cell r="AR13178">
            <v>7</v>
          </cell>
          <cell r="AS13178">
            <v>0</v>
          </cell>
          <cell r="AT13178">
            <v>0</v>
          </cell>
          <cell r="AU13178">
            <v>0</v>
          </cell>
          <cell r="AV13178" t="str">
            <v>VIABLE</v>
          </cell>
        </row>
        <row r="13179">
          <cell r="AP13179">
            <v>500143</v>
          </cell>
          <cell r="AQ13179">
            <v>7008366</v>
          </cell>
          <cell r="AR13179">
            <v>7</v>
          </cell>
          <cell r="AS13179">
            <v>0</v>
          </cell>
          <cell r="AT13179">
            <v>0</v>
          </cell>
          <cell r="AU13179">
            <v>0</v>
          </cell>
          <cell r="AV13179" t="str">
            <v>VIABLE</v>
          </cell>
        </row>
        <row r="13180">
          <cell r="AP13180">
            <v>817530</v>
          </cell>
          <cell r="AQ13180">
            <v>7008475</v>
          </cell>
          <cell r="AR13180">
            <v>7</v>
          </cell>
          <cell r="AS13180">
            <v>0</v>
          </cell>
          <cell r="AT13180">
            <v>0</v>
          </cell>
          <cell r="AU13180">
            <v>0</v>
          </cell>
          <cell r="AV13180" t="str">
            <v>VIABLE</v>
          </cell>
        </row>
        <row r="13181">
          <cell r="AP13181">
            <v>500141</v>
          </cell>
          <cell r="AQ13181">
            <v>7008365</v>
          </cell>
          <cell r="AR13181">
            <v>7</v>
          </cell>
          <cell r="AS13181">
            <v>0</v>
          </cell>
          <cell r="AT13181">
            <v>0</v>
          </cell>
          <cell r="AU13181">
            <v>0</v>
          </cell>
          <cell r="AV13181" t="str">
            <v>VIABLE</v>
          </cell>
        </row>
        <row r="13182">
          <cell r="AP13182">
            <v>363065</v>
          </cell>
          <cell r="AQ13182">
            <v>7005127</v>
          </cell>
          <cell r="AR13182">
            <v>7</v>
          </cell>
          <cell r="AS13182">
            <v>42313</v>
          </cell>
          <cell r="AT13182" t="str">
            <v>IDU-062-2012 Terminado Rehabilitación IDU Circuito Movilidad  -</v>
          </cell>
          <cell r="AU13182">
            <v>0</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v>0</v>
          </cell>
          <cell r="AT13184">
            <v>0</v>
          </cell>
          <cell r="AU13184">
            <v>0</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v>0</v>
          </cell>
          <cell r="AT13191">
            <v>0</v>
          </cell>
          <cell r="AU13191">
            <v>0</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v>0</v>
          </cell>
          <cell r="AT13196">
            <v>0</v>
          </cell>
          <cell r="AU13196">
            <v>0</v>
          </cell>
          <cell r="AV13196" t="str">
            <v>VIABLE</v>
          </cell>
        </row>
        <row r="13197">
          <cell r="AP13197">
            <v>365720</v>
          </cell>
          <cell r="AQ13197">
            <v>7006190</v>
          </cell>
          <cell r="AR13197">
            <v>7</v>
          </cell>
          <cell r="AS13197">
            <v>0</v>
          </cell>
          <cell r="AT13197">
            <v>0</v>
          </cell>
          <cell r="AU13197">
            <v>0</v>
          </cell>
          <cell r="AV13197" t="str">
            <v>VIABLE</v>
          </cell>
        </row>
        <row r="13198">
          <cell r="AP13198">
            <v>365580</v>
          </cell>
          <cell r="AQ13198">
            <v>7006127</v>
          </cell>
          <cell r="AR13198">
            <v>7</v>
          </cell>
          <cell r="AS13198">
            <v>0</v>
          </cell>
          <cell r="AT13198">
            <v>0</v>
          </cell>
          <cell r="AU13198">
            <v>0</v>
          </cell>
          <cell r="AV13198" t="str">
            <v>VIABLE</v>
          </cell>
        </row>
        <row r="13199">
          <cell r="AP13199">
            <v>365956</v>
          </cell>
          <cell r="AQ13199">
            <v>7006303</v>
          </cell>
          <cell r="AR13199">
            <v>7</v>
          </cell>
          <cell r="AS13199">
            <v>0</v>
          </cell>
          <cell r="AT13199">
            <v>0</v>
          </cell>
          <cell r="AU13199">
            <v>0</v>
          </cell>
          <cell r="AV13199" t="str">
            <v>VIABLE</v>
          </cell>
        </row>
        <row r="13200">
          <cell r="AP13200">
            <v>367191</v>
          </cell>
          <cell r="AQ13200">
            <v>7006797</v>
          </cell>
          <cell r="AR13200">
            <v>7</v>
          </cell>
          <cell r="AS13200">
            <v>0</v>
          </cell>
          <cell r="AT13200">
            <v>0</v>
          </cell>
          <cell r="AU13200">
            <v>0</v>
          </cell>
          <cell r="AV13200" t="str">
            <v>VIABLE</v>
          </cell>
        </row>
        <row r="13201">
          <cell r="AP13201">
            <v>365536</v>
          </cell>
          <cell r="AQ13201">
            <v>7006110</v>
          </cell>
          <cell r="AR13201">
            <v>7</v>
          </cell>
          <cell r="AS13201">
            <v>42153</v>
          </cell>
          <cell r="AT13201" t="str">
            <v>SD Terminado Acciones de Movilidad UAERMV Circuito Movilidad  -</v>
          </cell>
          <cell r="AU13201">
            <v>0</v>
          </cell>
          <cell r="AV13201" t="str">
            <v>VIABLE</v>
          </cell>
        </row>
        <row r="13202">
          <cell r="AP13202">
            <v>365649</v>
          </cell>
          <cell r="AQ13202">
            <v>7006157</v>
          </cell>
          <cell r="AR13202">
            <v>7</v>
          </cell>
          <cell r="AS13202">
            <v>0</v>
          </cell>
          <cell r="AT13202">
            <v>0</v>
          </cell>
          <cell r="AU13202">
            <v>0</v>
          </cell>
          <cell r="AV13202" t="str">
            <v>VIABLE</v>
          </cell>
        </row>
        <row r="13203">
          <cell r="AP13203">
            <v>367432</v>
          </cell>
          <cell r="AQ13203">
            <v>7006889</v>
          </cell>
          <cell r="AR13203">
            <v>7</v>
          </cell>
          <cell r="AS13203">
            <v>0</v>
          </cell>
          <cell r="AT13203">
            <v>0</v>
          </cell>
          <cell r="AU13203">
            <v>0</v>
          </cell>
          <cell r="AV13203" t="str">
            <v>VIABLE</v>
          </cell>
        </row>
        <row r="13204">
          <cell r="AP13204">
            <v>365958</v>
          </cell>
          <cell r="AQ13204">
            <v>7006303</v>
          </cell>
          <cell r="AR13204">
            <v>7</v>
          </cell>
          <cell r="AS13204">
            <v>0</v>
          </cell>
          <cell r="AT13204">
            <v>0</v>
          </cell>
          <cell r="AU13204">
            <v>0</v>
          </cell>
          <cell r="AV13204" t="str">
            <v>VIABLE</v>
          </cell>
        </row>
        <row r="13205">
          <cell r="AP13205">
            <v>366376</v>
          </cell>
          <cell r="AQ13205">
            <v>7006481</v>
          </cell>
          <cell r="AR13205">
            <v>7</v>
          </cell>
          <cell r="AS13205">
            <v>0</v>
          </cell>
          <cell r="AT13205">
            <v>0</v>
          </cell>
          <cell r="AU13205">
            <v>0</v>
          </cell>
          <cell r="AV13205" t="str">
            <v>VIABLE</v>
          </cell>
        </row>
        <row r="13206">
          <cell r="AP13206">
            <v>367434</v>
          </cell>
          <cell r="AQ13206">
            <v>7006889</v>
          </cell>
          <cell r="AR13206">
            <v>7</v>
          </cell>
          <cell r="AS13206">
            <v>0</v>
          </cell>
          <cell r="AT13206">
            <v>0</v>
          </cell>
          <cell r="AU13206">
            <v>0</v>
          </cell>
          <cell r="AV13206" t="str">
            <v>VIABLE</v>
          </cell>
        </row>
        <row r="13207">
          <cell r="AP13207">
            <v>365684</v>
          </cell>
          <cell r="AQ13207">
            <v>7006173</v>
          </cell>
          <cell r="AR13207">
            <v>7</v>
          </cell>
          <cell r="AS13207">
            <v>0</v>
          </cell>
          <cell r="AT13207">
            <v>0</v>
          </cell>
          <cell r="AU13207">
            <v>0</v>
          </cell>
          <cell r="AV13207" t="str">
            <v>VIABLE</v>
          </cell>
        </row>
        <row r="13208">
          <cell r="AP13208">
            <v>365616</v>
          </cell>
          <cell r="AQ13208">
            <v>7006142</v>
          </cell>
          <cell r="AR13208">
            <v>7</v>
          </cell>
          <cell r="AS13208">
            <v>0</v>
          </cell>
          <cell r="AT13208">
            <v>0</v>
          </cell>
          <cell r="AU13208">
            <v>0</v>
          </cell>
          <cell r="AV13208" t="str">
            <v>VIABLE</v>
          </cell>
        </row>
        <row r="13209">
          <cell r="AP13209">
            <v>367193</v>
          </cell>
          <cell r="AQ13209">
            <v>7006797</v>
          </cell>
          <cell r="AR13209">
            <v>7</v>
          </cell>
          <cell r="AS13209">
            <v>0</v>
          </cell>
          <cell r="AT13209">
            <v>0</v>
          </cell>
          <cell r="AU13209">
            <v>0</v>
          </cell>
          <cell r="AV13209" t="str">
            <v>VIABLE</v>
          </cell>
        </row>
        <row r="13210">
          <cell r="AP13210">
            <v>366845</v>
          </cell>
          <cell r="AQ13210">
            <v>7006662</v>
          </cell>
          <cell r="AR13210">
            <v>7</v>
          </cell>
          <cell r="AS13210">
            <v>0</v>
          </cell>
          <cell r="AT13210">
            <v>0</v>
          </cell>
          <cell r="AU13210">
            <v>0</v>
          </cell>
          <cell r="AV13210" t="str">
            <v>VIABLE</v>
          </cell>
        </row>
        <row r="13211">
          <cell r="AP13211">
            <v>366378</v>
          </cell>
          <cell r="AQ13211">
            <v>7006481</v>
          </cell>
          <cell r="AR13211">
            <v>7</v>
          </cell>
          <cell r="AS13211">
            <v>0</v>
          </cell>
          <cell r="AT13211">
            <v>0</v>
          </cell>
          <cell r="AU13211">
            <v>0</v>
          </cell>
          <cell r="AV13211" t="str">
            <v>VIABLE</v>
          </cell>
        </row>
        <row r="13212">
          <cell r="AP13212">
            <v>369620</v>
          </cell>
          <cell r="AQ13212">
            <v>7007695</v>
          </cell>
          <cell r="AR13212">
            <v>7</v>
          </cell>
          <cell r="AS13212">
            <v>0</v>
          </cell>
          <cell r="AT13212">
            <v>0</v>
          </cell>
          <cell r="AU13212">
            <v>0</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v>0</v>
          </cell>
          <cell r="AT13214">
            <v>0</v>
          </cell>
          <cell r="AU13214">
            <v>0</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v>0</v>
          </cell>
          <cell r="AT13216">
            <v>0</v>
          </cell>
          <cell r="AU13216">
            <v>0</v>
          </cell>
          <cell r="AV13216" t="str">
            <v>VIABLE</v>
          </cell>
        </row>
        <row r="13217">
          <cell r="AP13217">
            <v>368974</v>
          </cell>
          <cell r="AQ13217">
            <v>7007459</v>
          </cell>
          <cell r="AR13217">
            <v>7</v>
          </cell>
          <cell r="AS13217">
            <v>0</v>
          </cell>
          <cell r="AT13217">
            <v>0</v>
          </cell>
          <cell r="AU13217">
            <v>0</v>
          </cell>
          <cell r="AV13217" t="str">
            <v>VIABLE</v>
          </cell>
        </row>
        <row r="13218">
          <cell r="AP13218">
            <v>91011555</v>
          </cell>
          <cell r="AQ13218">
            <v>7007722</v>
          </cell>
          <cell r="AR13218">
            <v>7</v>
          </cell>
          <cell r="AS13218">
            <v>0</v>
          </cell>
          <cell r="AT13218">
            <v>0</v>
          </cell>
          <cell r="AU13218">
            <v>0</v>
          </cell>
          <cell r="AV13218" t="str">
            <v>VIABLE</v>
          </cell>
        </row>
        <row r="13219">
          <cell r="AP13219">
            <v>369401</v>
          </cell>
          <cell r="AQ13219">
            <v>7007622</v>
          </cell>
          <cell r="AR13219">
            <v>7</v>
          </cell>
          <cell r="AS13219">
            <v>0</v>
          </cell>
          <cell r="AT13219">
            <v>0</v>
          </cell>
          <cell r="AU13219">
            <v>0</v>
          </cell>
          <cell r="AV13219" t="str">
            <v>VIABLE</v>
          </cell>
        </row>
        <row r="13220">
          <cell r="AP13220">
            <v>369207</v>
          </cell>
          <cell r="AQ13220">
            <v>7007547</v>
          </cell>
          <cell r="AR13220">
            <v>7</v>
          </cell>
          <cell r="AS13220">
            <v>0</v>
          </cell>
          <cell r="AT13220">
            <v>0</v>
          </cell>
          <cell r="AU13220">
            <v>0</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v>0</v>
          </cell>
          <cell r="AT13223">
            <v>0</v>
          </cell>
          <cell r="AU13223">
            <v>0</v>
          </cell>
          <cell r="AV13223" t="str">
            <v>VIABLE</v>
          </cell>
        </row>
        <row r="13224">
          <cell r="AP13224">
            <v>91012646</v>
          </cell>
          <cell r="AQ13224">
            <v>50002727</v>
          </cell>
          <cell r="AR13224">
            <v>7</v>
          </cell>
          <cell r="AS13224">
            <v>0</v>
          </cell>
          <cell r="AT13224">
            <v>0</v>
          </cell>
          <cell r="AU13224">
            <v>0</v>
          </cell>
          <cell r="AV13224" t="str">
            <v>VIABLE</v>
          </cell>
        </row>
        <row r="13225">
          <cell r="AP13225">
            <v>91012695</v>
          </cell>
          <cell r="AQ13225">
            <v>50002726</v>
          </cell>
          <cell r="AR13225">
            <v>7</v>
          </cell>
          <cell r="AS13225">
            <v>0</v>
          </cell>
          <cell r="AT13225">
            <v>0</v>
          </cell>
          <cell r="AU13225">
            <v>0</v>
          </cell>
          <cell r="AV13225" t="str">
            <v>VIABLE</v>
          </cell>
        </row>
        <row r="13226">
          <cell r="AP13226">
            <v>91012654</v>
          </cell>
          <cell r="AQ13226">
            <v>50006707</v>
          </cell>
          <cell r="AR13226">
            <v>7</v>
          </cell>
          <cell r="AS13226">
            <v>0</v>
          </cell>
          <cell r="AT13226">
            <v>0</v>
          </cell>
          <cell r="AU13226">
            <v>0</v>
          </cell>
          <cell r="AV13226" t="str">
            <v>VIABLE</v>
          </cell>
        </row>
        <row r="13227">
          <cell r="AP13227">
            <v>91012652</v>
          </cell>
          <cell r="AQ13227">
            <v>50006645</v>
          </cell>
          <cell r="AR13227">
            <v>7</v>
          </cell>
          <cell r="AS13227">
            <v>0</v>
          </cell>
          <cell r="AT13227">
            <v>0</v>
          </cell>
          <cell r="AU13227">
            <v>0</v>
          </cell>
          <cell r="AV13227" t="str">
            <v>VIABLE</v>
          </cell>
        </row>
        <row r="13228">
          <cell r="AP13228">
            <v>91012898</v>
          </cell>
          <cell r="AQ13228">
            <v>50006706</v>
          </cell>
          <cell r="AR13228">
            <v>7</v>
          </cell>
          <cell r="AS13228">
            <v>0</v>
          </cell>
          <cell r="AT13228">
            <v>0</v>
          </cell>
          <cell r="AU13228">
            <v>0</v>
          </cell>
          <cell r="AV13228" t="str">
            <v>VIABLE</v>
          </cell>
        </row>
        <row r="13229">
          <cell r="AP13229">
            <v>91012584</v>
          </cell>
          <cell r="AQ13229">
            <v>50002962</v>
          </cell>
          <cell r="AR13229">
            <v>7</v>
          </cell>
          <cell r="AS13229">
            <v>0</v>
          </cell>
          <cell r="AT13229">
            <v>0</v>
          </cell>
          <cell r="AU13229">
            <v>0</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v>0</v>
          </cell>
          <cell r="AT13232">
            <v>0</v>
          </cell>
          <cell r="AU13232">
            <v>0</v>
          </cell>
          <cell r="AV13232" t="str">
            <v>VIABLE</v>
          </cell>
        </row>
        <row r="13233">
          <cell r="AP13233">
            <v>362481</v>
          </cell>
          <cell r="AQ13233">
            <v>7004905</v>
          </cell>
          <cell r="AR13233">
            <v>7</v>
          </cell>
          <cell r="AS13233">
            <v>0</v>
          </cell>
          <cell r="AT13233">
            <v>0</v>
          </cell>
          <cell r="AU13233">
            <v>0</v>
          </cell>
          <cell r="AV13233" t="str">
            <v>VIABLE</v>
          </cell>
        </row>
        <row r="13234">
          <cell r="AP13234">
            <v>361794</v>
          </cell>
          <cell r="AQ13234">
            <v>7004628</v>
          </cell>
          <cell r="AR13234">
            <v>7</v>
          </cell>
          <cell r="AS13234">
            <v>0</v>
          </cell>
          <cell r="AT13234">
            <v>0</v>
          </cell>
          <cell r="AU13234">
            <v>0</v>
          </cell>
          <cell r="AV13234" t="str">
            <v>VIABLE</v>
          </cell>
        </row>
        <row r="13235">
          <cell r="AP13235">
            <v>363230</v>
          </cell>
          <cell r="AQ13235">
            <v>7005196</v>
          </cell>
          <cell r="AR13235">
            <v>7</v>
          </cell>
          <cell r="AS13235">
            <v>0</v>
          </cell>
          <cell r="AT13235">
            <v>0</v>
          </cell>
          <cell r="AU13235">
            <v>0</v>
          </cell>
          <cell r="AV13235" t="str">
            <v>VIABLE</v>
          </cell>
        </row>
        <row r="13236">
          <cell r="AP13236">
            <v>363041</v>
          </cell>
          <cell r="AQ13236">
            <v>7005119</v>
          </cell>
          <cell r="AR13236">
            <v>7</v>
          </cell>
          <cell r="AS13236">
            <v>0</v>
          </cell>
          <cell r="AT13236">
            <v>0</v>
          </cell>
          <cell r="AU13236">
            <v>0</v>
          </cell>
          <cell r="AV13236" t="str">
            <v>VIABLE</v>
          </cell>
        </row>
        <row r="13237">
          <cell r="AP13237">
            <v>361659</v>
          </cell>
          <cell r="AQ13237">
            <v>7004570</v>
          </cell>
          <cell r="AR13237">
            <v>7</v>
          </cell>
          <cell r="AS13237">
            <v>0</v>
          </cell>
          <cell r="AT13237">
            <v>0</v>
          </cell>
          <cell r="AU13237">
            <v>0</v>
          </cell>
          <cell r="AV13237" t="str">
            <v>VIABLE</v>
          </cell>
        </row>
        <row r="13238">
          <cell r="AP13238">
            <v>362873</v>
          </cell>
          <cell r="AQ13238">
            <v>7005058</v>
          </cell>
          <cell r="AR13238">
            <v>7</v>
          </cell>
          <cell r="AS13238">
            <v>0</v>
          </cell>
          <cell r="AT13238">
            <v>0</v>
          </cell>
          <cell r="AU13238">
            <v>0</v>
          </cell>
          <cell r="AV13238" t="str">
            <v>VIABLE</v>
          </cell>
        </row>
        <row r="13239">
          <cell r="AP13239">
            <v>362787</v>
          </cell>
          <cell r="AQ13239">
            <v>7005023</v>
          </cell>
          <cell r="AR13239">
            <v>7</v>
          </cell>
          <cell r="AS13239">
            <v>0</v>
          </cell>
          <cell r="AT13239">
            <v>0</v>
          </cell>
          <cell r="AU13239">
            <v>0</v>
          </cell>
          <cell r="AV13239" t="str">
            <v>VIABLE</v>
          </cell>
        </row>
        <row r="13240">
          <cell r="AP13240">
            <v>362289</v>
          </cell>
          <cell r="AQ13240">
            <v>7004831</v>
          </cell>
          <cell r="AR13240">
            <v>7</v>
          </cell>
          <cell r="AS13240">
            <v>0</v>
          </cell>
          <cell r="AT13240">
            <v>0</v>
          </cell>
          <cell r="AU13240">
            <v>0</v>
          </cell>
          <cell r="AV13240" t="str">
            <v>VIABLE</v>
          </cell>
        </row>
        <row r="13241">
          <cell r="AP13241">
            <v>361689</v>
          </cell>
          <cell r="AQ13241">
            <v>7004584</v>
          </cell>
          <cell r="AR13241">
            <v>7</v>
          </cell>
          <cell r="AS13241">
            <v>0</v>
          </cell>
          <cell r="AT13241">
            <v>0</v>
          </cell>
          <cell r="AU13241">
            <v>0</v>
          </cell>
          <cell r="AV13241" t="str">
            <v>VIABLE</v>
          </cell>
        </row>
        <row r="13242">
          <cell r="AP13242">
            <v>361953</v>
          </cell>
          <cell r="AQ13242">
            <v>7004698</v>
          </cell>
          <cell r="AR13242">
            <v>7</v>
          </cell>
          <cell r="AS13242">
            <v>0</v>
          </cell>
          <cell r="AT13242">
            <v>0</v>
          </cell>
          <cell r="AU13242">
            <v>0</v>
          </cell>
          <cell r="AV13242" t="str">
            <v>VIABLE</v>
          </cell>
        </row>
        <row r="13243">
          <cell r="AP13243">
            <v>358431</v>
          </cell>
          <cell r="AQ13243">
            <v>7003245</v>
          </cell>
          <cell r="AR13243">
            <v>7</v>
          </cell>
          <cell r="AS13243">
            <v>0</v>
          </cell>
          <cell r="AT13243">
            <v>0</v>
          </cell>
          <cell r="AU13243">
            <v>0</v>
          </cell>
          <cell r="AV13243" t="str">
            <v>VIABLE</v>
          </cell>
        </row>
        <row r="13244">
          <cell r="AP13244">
            <v>358083</v>
          </cell>
          <cell r="AQ13244">
            <v>50008371</v>
          </cell>
          <cell r="AR13244">
            <v>7</v>
          </cell>
          <cell r="AS13244">
            <v>0</v>
          </cell>
          <cell r="AT13244">
            <v>0</v>
          </cell>
          <cell r="AU13244">
            <v>0</v>
          </cell>
          <cell r="AV13244" t="str">
            <v>VIABLE</v>
          </cell>
        </row>
        <row r="13245">
          <cell r="AP13245">
            <v>358962</v>
          </cell>
          <cell r="AQ13245">
            <v>7003460</v>
          </cell>
          <cell r="AR13245">
            <v>7</v>
          </cell>
          <cell r="AS13245">
            <v>0</v>
          </cell>
          <cell r="AT13245">
            <v>0</v>
          </cell>
          <cell r="AU13245">
            <v>0</v>
          </cell>
          <cell r="AV13245" t="str">
            <v>VIABLE</v>
          </cell>
        </row>
        <row r="13246">
          <cell r="AP13246">
            <v>357948</v>
          </cell>
          <cell r="AQ13246">
            <v>7003051</v>
          </cell>
          <cell r="AR13246">
            <v>7</v>
          </cell>
          <cell r="AS13246">
            <v>0</v>
          </cell>
          <cell r="AT13246">
            <v>0</v>
          </cell>
          <cell r="AU13246">
            <v>0</v>
          </cell>
          <cell r="AV13246" t="str">
            <v>VIABLE</v>
          </cell>
        </row>
        <row r="13247">
          <cell r="AP13247">
            <v>471542</v>
          </cell>
          <cell r="AQ13247">
            <v>7008152</v>
          </cell>
          <cell r="AR13247">
            <v>7</v>
          </cell>
          <cell r="AS13247">
            <v>0</v>
          </cell>
          <cell r="AT13247">
            <v>0</v>
          </cell>
          <cell r="AU13247">
            <v>0</v>
          </cell>
          <cell r="AV13247" t="str">
            <v>VIABLE</v>
          </cell>
        </row>
        <row r="13248">
          <cell r="AP13248">
            <v>358782</v>
          </cell>
          <cell r="AQ13248">
            <v>7003388</v>
          </cell>
          <cell r="AR13248">
            <v>7</v>
          </cell>
          <cell r="AS13248">
            <v>0</v>
          </cell>
          <cell r="AT13248">
            <v>0</v>
          </cell>
          <cell r="AU13248">
            <v>0</v>
          </cell>
          <cell r="AV13248" t="str">
            <v>VIABLE</v>
          </cell>
        </row>
        <row r="13249">
          <cell r="AP13249">
            <v>358341</v>
          </cell>
          <cell r="AQ13249">
            <v>7003212</v>
          </cell>
          <cell r="AR13249">
            <v>7</v>
          </cell>
          <cell r="AS13249">
            <v>0</v>
          </cell>
          <cell r="AT13249">
            <v>0</v>
          </cell>
          <cell r="AU13249">
            <v>0</v>
          </cell>
          <cell r="AV13249" t="str">
            <v>VIABLE</v>
          </cell>
        </row>
        <row r="13250">
          <cell r="AP13250">
            <v>358200</v>
          </cell>
          <cell r="AQ13250">
            <v>7003153</v>
          </cell>
          <cell r="AR13250">
            <v>7</v>
          </cell>
          <cell r="AS13250">
            <v>0</v>
          </cell>
          <cell r="AT13250">
            <v>0</v>
          </cell>
          <cell r="AU13250">
            <v>0</v>
          </cell>
          <cell r="AV13250" t="str">
            <v>VIABLE</v>
          </cell>
        </row>
        <row r="13251">
          <cell r="AP13251">
            <v>357825</v>
          </cell>
          <cell r="AQ13251">
            <v>7002992</v>
          </cell>
          <cell r="AR13251">
            <v>7</v>
          </cell>
          <cell r="AS13251">
            <v>0</v>
          </cell>
          <cell r="AT13251">
            <v>0</v>
          </cell>
          <cell r="AU13251">
            <v>0</v>
          </cell>
          <cell r="AV13251" t="str">
            <v>VIABLE</v>
          </cell>
        </row>
        <row r="13252">
          <cell r="AP13252">
            <v>357822</v>
          </cell>
          <cell r="AQ13252">
            <v>7002991</v>
          </cell>
          <cell r="AR13252">
            <v>7</v>
          </cell>
          <cell r="AS13252">
            <v>0</v>
          </cell>
          <cell r="AT13252">
            <v>0</v>
          </cell>
          <cell r="AU13252">
            <v>0</v>
          </cell>
          <cell r="AV13252" t="str">
            <v>VIABLE</v>
          </cell>
        </row>
        <row r="13253">
          <cell r="AP13253">
            <v>358035</v>
          </cell>
          <cell r="AQ13253">
            <v>7003088</v>
          </cell>
          <cell r="AR13253">
            <v>7</v>
          </cell>
          <cell r="AS13253">
            <v>0</v>
          </cell>
          <cell r="AT13253">
            <v>0</v>
          </cell>
          <cell r="AU13253">
            <v>0</v>
          </cell>
          <cell r="AV13253" t="str">
            <v>VIABLE</v>
          </cell>
        </row>
        <row r="13254">
          <cell r="AP13254">
            <v>471585</v>
          </cell>
          <cell r="AQ13254">
            <v>7008202</v>
          </cell>
          <cell r="AR13254">
            <v>7</v>
          </cell>
          <cell r="AS13254">
            <v>0</v>
          </cell>
          <cell r="AT13254">
            <v>0</v>
          </cell>
          <cell r="AU13254">
            <v>0</v>
          </cell>
          <cell r="AV13254" t="str">
            <v>VIABLE</v>
          </cell>
        </row>
        <row r="13255">
          <cell r="AP13255">
            <v>358509</v>
          </cell>
          <cell r="AQ13255">
            <v>7003279</v>
          </cell>
          <cell r="AR13255">
            <v>7</v>
          </cell>
          <cell r="AS13255">
            <v>0</v>
          </cell>
          <cell r="AT13255">
            <v>0</v>
          </cell>
          <cell r="AU13255">
            <v>0</v>
          </cell>
          <cell r="AV13255" t="str">
            <v>VIABLE</v>
          </cell>
        </row>
        <row r="13256">
          <cell r="AP13256">
            <v>358113</v>
          </cell>
          <cell r="AQ13256">
            <v>7003123</v>
          </cell>
          <cell r="AR13256">
            <v>7</v>
          </cell>
          <cell r="AS13256">
            <v>0</v>
          </cell>
          <cell r="AT13256">
            <v>0</v>
          </cell>
          <cell r="AU13256">
            <v>0</v>
          </cell>
          <cell r="AV13256" t="str">
            <v>VIABLE</v>
          </cell>
        </row>
        <row r="13257">
          <cell r="AP13257">
            <v>358329</v>
          </cell>
          <cell r="AQ13257">
            <v>7003207</v>
          </cell>
          <cell r="AR13257">
            <v>7</v>
          </cell>
          <cell r="AS13257">
            <v>0</v>
          </cell>
          <cell r="AT13257">
            <v>0</v>
          </cell>
          <cell r="AU13257">
            <v>0</v>
          </cell>
          <cell r="AV13257" t="str">
            <v>VIABLE</v>
          </cell>
        </row>
        <row r="13258">
          <cell r="AP13258">
            <v>471541</v>
          </cell>
          <cell r="AQ13258">
            <v>7008151</v>
          </cell>
          <cell r="AR13258">
            <v>7</v>
          </cell>
          <cell r="AS13258">
            <v>0</v>
          </cell>
          <cell r="AT13258">
            <v>0</v>
          </cell>
          <cell r="AU13258">
            <v>0</v>
          </cell>
          <cell r="AV13258" t="str">
            <v>VIABLE</v>
          </cell>
        </row>
        <row r="13259">
          <cell r="AP13259">
            <v>358245</v>
          </cell>
          <cell r="AQ13259">
            <v>7003172</v>
          </cell>
          <cell r="AR13259">
            <v>7</v>
          </cell>
          <cell r="AS13259">
            <v>0</v>
          </cell>
          <cell r="AT13259">
            <v>0</v>
          </cell>
          <cell r="AU13259">
            <v>0</v>
          </cell>
          <cell r="AV13259" t="str">
            <v>VIABLE</v>
          </cell>
        </row>
        <row r="13260">
          <cell r="AP13260">
            <v>357981</v>
          </cell>
          <cell r="AQ13260">
            <v>7003067</v>
          </cell>
          <cell r="AR13260">
            <v>7</v>
          </cell>
          <cell r="AS13260">
            <v>0</v>
          </cell>
          <cell r="AT13260">
            <v>0</v>
          </cell>
          <cell r="AU13260">
            <v>0</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v>0</v>
          </cell>
          <cell r="AT13272">
            <v>0</v>
          </cell>
          <cell r="AU13272">
            <v>0</v>
          </cell>
          <cell r="AV13272" t="str">
            <v>VIABLE</v>
          </cell>
        </row>
        <row r="13273">
          <cell r="AP13273">
            <v>365020</v>
          </cell>
          <cell r="AQ13273">
            <v>7005910</v>
          </cell>
          <cell r="AR13273">
            <v>7</v>
          </cell>
          <cell r="AS13273">
            <v>0</v>
          </cell>
          <cell r="AT13273">
            <v>0</v>
          </cell>
          <cell r="AU13273">
            <v>0</v>
          </cell>
          <cell r="AV13273" t="str">
            <v>VIABLE</v>
          </cell>
        </row>
        <row r="13274">
          <cell r="AP13274">
            <v>365047</v>
          </cell>
          <cell r="AQ13274">
            <v>7005922</v>
          </cell>
          <cell r="AR13274">
            <v>7</v>
          </cell>
          <cell r="AS13274">
            <v>0</v>
          </cell>
          <cell r="AT13274">
            <v>0</v>
          </cell>
          <cell r="AU13274">
            <v>0</v>
          </cell>
          <cell r="AV13274" t="str">
            <v>VIABLE</v>
          </cell>
        </row>
        <row r="13275">
          <cell r="AP13275">
            <v>365711</v>
          </cell>
          <cell r="AQ13275">
            <v>7006187</v>
          </cell>
          <cell r="AR13275">
            <v>7</v>
          </cell>
          <cell r="AS13275">
            <v>0</v>
          </cell>
          <cell r="AT13275">
            <v>0</v>
          </cell>
          <cell r="AU13275">
            <v>0</v>
          </cell>
          <cell r="AV13275" t="str">
            <v>VIABLE</v>
          </cell>
        </row>
        <row r="13276">
          <cell r="AP13276">
            <v>91022961</v>
          </cell>
          <cell r="AQ13276">
            <v>7008990</v>
          </cell>
          <cell r="AR13276">
            <v>7</v>
          </cell>
          <cell r="AS13276">
            <v>0</v>
          </cell>
          <cell r="AT13276">
            <v>0</v>
          </cell>
          <cell r="AU13276">
            <v>0</v>
          </cell>
          <cell r="AV13276" t="str">
            <v>VIABLE</v>
          </cell>
        </row>
        <row r="13277">
          <cell r="AP13277">
            <v>365444</v>
          </cell>
          <cell r="AQ13277">
            <v>7006077</v>
          </cell>
          <cell r="AR13277">
            <v>7</v>
          </cell>
          <cell r="AS13277">
            <v>0</v>
          </cell>
          <cell r="AT13277">
            <v>0</v>
          </cell>
          <cell r="AU13277">
            <v>0</v>
          </cell>
          <cell r="AV13277" t="str">
            <v>VIABLE</v>
          </cell>
        </row>
        <row r="13278">
          <cell r="AP13278">
            <v>365235</v>
          </cell>
          <cell r="AQ13278">
            <v>7005999</v>
          </cell>
          <cell r="AR13278">
            <v>7</v>
          </cell>
          <cell r="AS13278">
            <v>0</v>
          </cell>
          <cell r="AT13278">
            <v>0</v>
          </cell>
          <cell r="AU13278">
            <v>0</v>
          </cell>
          <cell r="AV13278" t="str">
            <v>VIABLE</v>
          </cell>
        </row>
        <row r="13279">
          <cell r="AP13279">
            <v>364982</v>
          </cell>
          <cell r="AQ13279">
            <v>7005896</v>
          </cell>
          <cell r="AR13279">
            <v>7</v>
          </cell>
          <cell r="AS13279">
            <v>0</v>
          </cell>
          <cell r="AT13279">
            <v>0</v>
          </cell>
          <cell r="AU13279">
            <v>0</v>
          </cell>
          <cell r="AV13279" t="str">
            <v>VIABLE</v>
          </cell>
        </row>
        <row r="13280">
          <cell r="AP13280">
            <v>365345</v>
          </cell>
          <cell r="AQ13280">
            <v>7006037</v>
          </cell>
          <cell r="AR13280">
            <v>7</v>
          </cell>
          <cell r="AS13280">
            <v>0</v>
          </cell>
          <cell r="AT13280">
            <v>0</v>
          </cell>
          <cell r="AU13280">
            <v>0</v>
          </cell>
          <cell r="AV13280" t="str">
            <v>VIABLE</v>
          </cell>
        </row>
        <row r="13281">
          <cell r="AP13281">
            <v>365145</v>
          </cell>
          <cell r="AQ13281">
            <v>7005959</v>
          </cell>
          <cell r="AR13281">
            <v>7</v>
          </cell>
          <cell r="AS13281">
            <v>42313</v>
          </cell>
          <cell r="AT13281" t="str">
            <v>IDU-2128-2013 Terminado Acciones de Movilidad IDU Local  -</v>
          </cell>
          <cell r="AU13281">
            <v>0</v>
          </cell>
          <cell r="AV13281" t="str">
            <v>VIABLE</v>
          </cell>
        </row>
        <row r="13282">
          <cell r="AP13282">
            <v>365548</v>
          </cell>
          <cell r="AQ13282">
            <v>7006114</v>
          </cell>
          <cell r="AR13282">
            <v>7</v>
          </cell>
          <cell r="AS13282">
            <v>0</v>
          </cell>
          <cell r="AT13282">
            <v>0</v>
          </cell>
          <cell r="AU13282">
            <v>0</v>
          </cell>
          <cell r="AV13282" t="str">
            <v>VIABLE</v>
          </cell>
        </row>
        <row r="13283">
          <cell r="AP13283">
            <v>365118</v>
          </cell>
          <cell r="AQ13283">
            <v>7005950</v>
          </cell>
          <cell r="AR13283">
            <v>7</v>
          </cell>
          <cell r="AS13283">
            <v>0</v>
          </cell>
          <cell r="AT13283">
            <v>0</v>
          </cell>
          <cell r="AU13283">
            <v>0</v>
          </cell>
          <cell r="AV13283" t="str">
            <v>VIABLE</v>
          </cell>
        </row>
        <row r="13284">
          <cell r="AP13284">
            <v>365604</v>
          </cell>
          <cell r="AQ13284">
            <v>7006138</v>
          </cell>
          <cell r="AR13284">
            <v>7</v>
          </cell>
          <cell r="AS13284">
            <v>0</v>
          </cell>
          <cell r="AT13284">
            <v>0</v>
          </cell>
          <cell r="AU13284">
            <v>0</v>
          </cell>
          <cell r="AV13284" t="str">
            <v>VIABLE</v>
          </cell>
        </row>
        <row r="13285">
          <cell r="AP13285">
            <v>365708</v>
          </cell>
          <cell r="AQ13285">
            <v>7006186</v>
          </cell>
          <cell r="AR13285">
            <v>7</v>
          </cell>
          <cell r="AS13285">
            <v>0</v>
          </cell>
          <cell r="AT13285">
            <v>0</v>
          </cell>
          <cell r="AU13285">
            <v>0</v>
          </cell>
          <cell r="AV13285" t="str">
            <v>VIABLE</v>
          </cell>
        </row>
        <row r="13286">
          <cell r="AP13286">
            <v>356620</v>
          </cell>
          <cell r="AQ13286">
            <v>7002513</v>
          </cell>
          <cell r="AR13286">
            <v>7</v>
          </cell>
          <cell r="AS13286">
            <v>0</v>
          </cell>
          <cell r="AT13286">
            <v>0</v>
          </cell>
          <cell r="AU13286">
            <v>0</v>
          </cell>
          <cell r="AV13286" t="str">
            <v>VIABLE</v>
          </cell>
        </row>
        <row r="13287">
          <cell r="AP13287">
            <v>356527</v>
          </cell>
          <cell r="AQ13287">
            <v>7002479</v>
          </cell>
          <cell r="AR13287">
            <v>7</v>
          </cell>
          <cell r="AS13287">
            <v>0</v>
          </cell>
          <cell r="AT13287">
            <v>0</v>
          </cell>
          <cell r="AU13287">
            <v>0</v>
          </cell>
          <cell r="AV13287" t="str">
            <v>VIABLE</v>
          </cell>
        </row>
        <row r="13288">
          <cell r="AP13288">
            <v>356350</v>
          </cell>
          <cell r="AQ13288">
            <v>7002415</v>
          </cell>
          <cell r="AR13288">
            <v>7</v>
          </cell>
          <cell r="AS13288">
            <v>0</v>
          </cell>
          <cell r="AT13288">
            <v>0</v>
          </cell>
          <cell r="AU13288">
            <v>0</v>
          </cell>
          <cell r="AV13288" t="str">
            <v>VIABLE</v>
          </cell>
        </row>
        <row r="13289">
          <cell r="AP13289">
            <v>357759</v>
          </cell>
          <cell r="AQ13289">
            <v>7002960</v>
          </cell>
          <cell r="AR13289">
            <v>7</v>
          </cell>
          <cell r="AS13289">
            <v>0</v>
          </cell>
          <cell r="AT13289">
            <v>0</v>
          </cell>
          <cell r="AU13289">
            <v>0</v>
          </cell>
          <cell r="AV13289" t="str">
            <v>VIABLE</v>
          </cell>
        </row>
        <row r="13290">
          <cell r="AP13290">
            <v>357213</v>
          </cell>
          <cell r="AQ13290">
            <v>7002726</v>
          </cell>
          <cell r="AR13290">
            <v>7</v>
          </cell>
          <cell r="AS13290">
            <v>0</v>
          </cell>
          <cell r="AT13290">
            <v>0</v>
          </cell>
          <cell r="AU13290">
            <v>0</v>
          </cell>
          <cell r="AV13290" t="str">
            <v>VIABLE</v>
          </cell>
        </row>
        <row r="13291">
          <cell r="AP13291">
            <v>356907</v>
          </cell>
          <cell r="AQ13291">
            <v>7002615</v>
          </cell>
          <cell r="AR13291">
            <v>7</v>
          </cell>
          <cell r="AS13291">
            <v>0</v>
          </cell>
          <cell r="AT13291">
            <v>0</v>
          </cell>
          <cell r="AU13291">
            <v>0</v>
          </cell>
          <cell r="AV13291" t="str">
            <v>VIABLE</v>
          </cell>
        </row>
        <row r="13292">
          <cell r="AP13292">
            <v>357009</v>
          </cell>
          <cell r="AQ13292">
            <v>7002651</v>
          </cell>
          <cell r="AR13292">
            <v>7</v>
          </cell>
          <cell r="AS13292">
            <v>0</v>
          </cell>
          <cell r="AT13292">
            <v>0</v>
          </cell>
          <cell r="AU13292">
            <v>0</v>
          </cell>
          <cell r="AV13292" t="str">
            <v>VIABLE</v>
          </cell>
        </row>
        <row r="13293">
          <cell r="AP13293">
            <v>358422</v>
          </cell>
          <cell r="AQ13293">
            <v>7003242</v>
          </cell>
          <cell r="AR13293">
            <v>7</v>
          </cell>
          <cell r="AS13293">
            <v>0</v>
          </cell>
          <cell r="AT13293">
            <v>0</v>
          </cell>
          <cell r="AU13293">
            <v>0</v>
          </cell>
          <cell r="AV13293" t="str">
            <v>VIABLE</v>
          </cell>
        </row>
        <row r="13294">
          <cell r="AP13294">
            <v>357492</v>
          </cell>
          <cell r="AQ13294">
            <v>7002842</v>
          </cell>
          <cell r="AR13294">
            <v>7</v>
          </cell>
          <cell r="AS13294">
            <v>0</v>
          </cell>
          <cell r="AT13294">
            <v>0</v>
          </cell>
          <cell r="AU13294">
            <v>0</v>
          </cell>
          <cell r="AV13294" t="str">
            <v>VIABLE</v>
          </cell>
        </row>
        <row r="13295">
          <cell r="AP13295">
            <v>356784</v>
          </cell>
          <cell r="AQ13295">
            <v>7002571</v>
          </cell>
          <cell r="AR13295">
            <v>7</v>
          </cell>
          <cell r="AS13295">
            <v>0</v>
          </cell>
          <cell r="AT13295">
            <v>0</v>
          </cell>
          <cell r="AU13295">
            <v>0</v>
          </cell>
          <cell r="AV13295" t="str">
            <v>VIABLE</v>
          </cell>
        </row>
        <row r="13296">
          <cell r="AP13296">
            <v>357921</v>
          </cell>
          <cell r="AQ13296">
            <v>7003035</v>
          </cell>
          <cell r="AR13296">
            <v>7</v>
          </cell>
          <cell r="AS13296">
            <v>0</v>
          </cell>
          <cell r="AT13296">
            <v>0</v>
          </cell>
          <cell r="AU13296">
            <v>0</v>
          </cell>
          <cell r="AV13296" t="str">
            <v>VIABLE</v>
          </cell>
        </row>
        <row r="13297">
          <cell r="AP13297">
            <v>356257</v>
          </cell>
          <cell r="AQ13297">
            <v>7002380</v>
          </cell>
          <cell r="AR13297">
            <v>7</v>
          </cell>
          <cell r="AS13297">
            <v>0</v>
          </cell>
          <cell r="AT13297">
            <v>0</v>
          </cell>
          <cell r="AU13297">
            <v>0</v>
          </cell>
          <cell r="AV13297" t="str">
            <v>VIABLE</v>
          </cell>
        </row>
        <row r="13298">
          <cell r="AP13298">
            <v>354566</v>
          </cell>
          <cell r="AQ13298">
            <v>7001715</v>
          </cell>
          <cell r="AR13298">
            <v>7</v>
          </cell>
          <cell r="AS13298">
            <v>0</v>
          </cell>
          <cell r="AT13298">
            <v>0</v>
          </cell>
          <cell r="AU13298">
            <v>0</v>
          </cell>
          <cell r="AV13298" t="str">
            <v>VIABLE</v>
          </cell>
        </row>
        <row r="13299">
          <cell r="AP13299">
            <v>471509</v>
          </cell>
          <cell r="AQ13299">
            <v>7008099</v>
          </cell>
          <cell r="AR13299">
            <v>7</v>
          </cell>
          <cell r="AS13299">
            <v>0</v>
          </cell>
          <cell r="AT13299">
            <v>0</v>
          </cell>
          <cell r="AU13299">
            <v>0</v>
          </cell>
          <cell r="AV13299" t="str">
            <v>VIABLE</v>
          </cell>
        </row>
        <row r="13300">
          <cell r="AP13300">
            <v>354353</v>
          </cell>
          <cell r="AQ13300">
            <v>7001638</v>
          </cell>
          <cell r="AR13300">
            <v>7</v>
          </cell>
          <cell r="AS13300">
            <v>0</v>
          </cell>
          <cell r="AT13300">
            <v>0</v>
          </cell>
          <cell r="AU13300">
            <v>0</v>
          </cell>
          <cell r="AV13300" t="str">
            <v>VIABLE</v>
          </cell>
        </row>
        <row r="13301">
          <cell r="AP13301">
            <v>471508</v>
          </cell>
          <cell r="AQ13301">
            <v>7008098</v>
          </cell>
          <cell r="AR13301">
            <v>7</v>
          </cell>
          <cell r="AS13301">
            <v>0</v>
          </cell>
          <cell r="AT13301">
            <v>0</v>
          </cell>
          <cell r="AU13301">
            <v>0</v>
          </cell>
          <cell r="AV13301" t="str">
            <v>VIABLE</v>
          </cell>
        </row>
        <row r="13302">
          <cell r="AP13302">
            <v>355865</v>
          </cell>
          <cell r="AQ13302">
            <v>7002243</v>
          </cell>
          <cell r="AR13302">
            <v>7</v>
          </cell>
          <cell r="AS13302">
            <v>0</v>
          </cell>
          <cell r="AT13302">
            <v>0</v>
          </cell>
          <cell r="AU13302">
            <v>0</v>
          </cell>
          <cell r="AV13302" t="str">
            <v>VIABLE</v>
          </cell>
        </row>
        <row r="13303">
          <cell r="AP13303">
            <v>354694</v>
          </cell>
          <cell r="AQ13303">
            <v>7001769</v>
          </cell>
          <cell r="AR13303">
            <v>7</v>
          </cell>
          <cell r="AS13303">
            <v>0</v>
          </cell>
          <cell r="AT13303">
            <v>0</v>
          </cell>
          <cell r="AU13303">
            <v>0</v>
          </cell>
          <cell r="AV13303" t="str">
            <v>VIABLE</v>
          </cell>
        </row>
        <row r="13304">
          <cell r="AP13304">
            <v>354166</v>
          </cell>
          <cell r="AQ13304">
            <v>7001563</v>
          </cell>
          <cell r="AR13304">
            <v>7</v>
          </cell>
          <cell r="AS13304">
            <v>0</v>
          </cell>
          <cell r="AT13304">
            <v>0</v>
          </cell>
          <cell r="AU13304">
            <v>0</v>
          </cell>
          <cell r="AV13304" t="str">
            <v>VIABLE</v>
          </cell>
        </row>
        <row r="13305">
          <cell r="AP13305">
            <v>354817</v>
          </cell>
          <cell r="AQ13305">
            <v>7001828</v>
          </cell>
          <cell r="AR13305">
            <v>7</v>
          </cell>
          <cell r="AS13305">
            <v>0</v>
          </cell>
          <cell r="AT13305">
            <v>0</v>
          </cell>
          <cell r="AU13305">
            <v>0</v>
          </cell>
          <cell r="AV13305" t="str">
            <v>VIABLE</v>
          </cell>
        </row>
        <row r="13306">
          <cell r="AP13306">
            <v>91012487</v>
          </cell>
          <cell r="AQ13306">
            <v>50006837</v>
          </cell>
          <cell r="AR13306">
            <v>7</v>
          </cell>
          <cell r="AS13306">
            <v>0</v>
          </cell>
          <cell r="AT13306">
            <v>0</v>
          </cell>
          <cell r="AU13306">
            <v>0</v>
          </cell>
          <cell r="AV13306" t="str">
            <v>VIABLE</v>
          </cell>
        </row>
        <row r="13307">
          <cell r="AP13307">
            <v>355367</v>
          </cell>
          <cell r="AQ13307">
            <v>7002038</v>
          </cell>
          <cell r="AR13307">
            <v>7</v>
          </cell>
          <cell r="AS13307">
            <v>0</v>
          </cell>
          <cell r="AT13307">
            <v>0</v>
          </cell>
          <cell r="AU13307">
            <v>0</v>
          </cell>
          <cell r="AV13307" t="str">
            <v>VIABLE</v>
          </cell>
        </row>
        <row r="13308">
          <cell r="AP13308">
            <v>356148</v>
          </cell>
          <cell r="AQ13308">
            <v>7002343</v>
          </cell>
          <cell r="AR13308">
            <v>7</v>
          </cell>
          <cell r="AS13308">
            <v>0</v>
          </cell>
          <cell r="AT13308">
            <v>0</v>
          </cell>
          <cell r="AU13308">
            <v>0</v>
          </cell>
          <cell r="AV13308" t="str">
            <v>VIABLE</v>
          </cell>
        </row>
        <row r="13309">
          <cell r="AP13309">
            <v>91012486</v>
          </cell>
          <cell r="AQ13309">
            <v>50006836</v>
          </cell>
          <cell r="AR13309">
            <v>7</v>
          </cell>
          <cell r="AS13309">
            <v>0</v>
          </cell>
          <cell r="AT13309">
            <v>0</v>
          </cell>
          <cell r="AU13309">
            <v>0</v>
          </cell>
          <cell r="AV13309" t="str">
            <v>VIABLE</v>
          </cell>
        </row>
        <row r="13310">
          <cell r="AP13310">
            <v>471511</v>
          </cell>
          <cell r="AQ13310">
            <v>7008101</v>
          </cell>
          <cell r="AR13310">
            <v>7</v>
          </cell>
          <cell r="AS13310">
            <v>0</v>
          </cell>
          <cell r="AT13310">
            <v>0</v>
          </cell>
          <cell r="AU13310">
            <v>0</v>
          </cell>
          <cell r="AV13310" t="str">
            <v>VIABLE</v>
          </cell>
        </row>
        <row r="13311">
          <cell r="AP13311">
            <v>357378</v>
          </cell>
          <cell r="AQ13311">
            <v>7002794</v>
          </cell>
          <cell r="AR13311">
            <v>7</v>
          </cell>
          <cell r="AS13311">
            <v>0</v>
          </cell>
          <cell r="AT13311">
            <v>0</v>
          </cell>
          <cell r="AU13311">
            <v>0</v>
          </cell>
          <cell r="AV13311" t="str">
            <v>VIABLE</v>
          </cell>
        </row>
        <row r="13312">
          <cell r="AP13312">
            <v>355773</v>
          </cell>
          <cell r="AQ13312">
            <v>7002205</v>
          </cell>
          <cell r="AR13312">
            <v>7</v>
          </cell>
          <cell r="AS13312">
            <v>0</v>
          </cell>
          <cell r="AT13312">
            <v>0</v>
          </cell>
          <cell r="AU13312">
            <v>0</v>
          </cell>
          <cell r="AV13312" t="str">
            <v>VIABLE</v>
          </cell>
        </row>
        <row r="13313">
          <cell r="AP13313">
            <v>357939</v>
          </cell>
          <cell r="AQ13313">
            <v>7003043</v>
          </cell>
          <cell r="AR13313">
            <v>7</v>
          </cell>
          <cell r="AS13313">
            <v>0</v>
          </cell>
          <cell r="AT13313">
            <v>0</v>
          </cell>
          <cell r="AU13313">
            <v>0</v>
          </cell>
          <cell r="AV13313" t="str">
            <v>VIABLE</v>
          </cell>
        </row>
        <row r="13314">
          <cell r="AP13314">
            <v>357579</v>
          </cell>
          <cell r="AQ13314">
            <v>7002879</v>
          </cell>
          <cell r="AR13314">
            <v>7</v>
          </cell>
          <cell r="AS13314">
            <v>0</v>
          </cell>
          <cell r="AT13314">
            <v>0</v>
          </cell>
          <cell r="AU13314">
            <v>0</v>
          </cell>
          <cell r="AV13314" t="str">
            <v>VIABLE</v>
          </cell>
        </row>
        <row r="13315">
          <cell r="AP13315">
            <v>356299</v>
          </cell>
          <cell r="AQ13315">
            <v>7002396</v>
          </cell>
          <cell r="AR13315">
            <v>7</v>
          </cell>
          <cell r="AS13315">
            <v>0</v>
          </cell>
          <cell r="AT13315">
            <v>0</v>
          </cell>
          <cell r="AU13315">
            <v>0</v>
          </cell>
          <cell r="AV13315" t="str">
            <v>VIABLE</v>
          </cell>
        </row>
        <row r="13316">
          <cell r="AP13316">
            <v>91022822</v>
          </cell>
          <cell r="AQ13316">
            <v>7008934</v>
          </cell>
          <cell r="AR13316">
            <v>7</v>
          </cell>
          <cell r="AS13316">
            <v>0</v>
          </cell>
          <cell r="AT13316">
            <v>0</v>
          </cell>
          <cell r="AU13316">
            <v>0</v>
          </cell>
          <cell r="AV13316" t="str">
            <v>VIABLE</v>
          </cell>
        </row>
        <row r="13317">
          <cell r="AP13317">
            <v>91012773</v>
          </cell>
          <cell r="AQ13317">
            <v>70003616</v>
          </cell>
          <cell r="AR13317">
            <v>7</v>
          </cell>
          <cell r="AS13317">
            <v>0</v>
          </cell>
          <cell r="AT13317">
            <v>0</v>
          </cell>
          <cell r="AU13317">
            <v>0</v>
          </cell>
          <cell r="AV13317" t="str">
            <v>VIABLE</v>
          </cell>
        </row>
        <row r="13318">
          <cell r="AP13318">
            <v>91012771</v>
          </cell>
          <cell r="AQ13318">
            <v>7003197</v>
          </cell>
          <cell r="AR13318">
            <v>7</v>
          </cell>
          <cell r="AS13318">
            <v>0</v>
          </cell>
          <cell r="AT13318">
            <v>0</v>
          </cell>
          <cell r="AU13318">
            <v>0</v>
          </cell>
          <cell r="AV13318" t="str">
            <v>VIABLE</v>
          </cell>
        </row>
        <row r="13319">
          <cell r="AP13319">
            <v>355987</v>
          </cell>
          <cell r="AQ13319">
            <v>7002285</v>
          </cell>
          <cell r="AR13319">
            <v>7</v>
          </cell>
          <cell r="AS13319">
            <v>0</v>
          </cell>
          <cell r="AT13319">
            <v>0</v>
          </cell>
          <cell r="AU13319">
            <v>0</v>
          </cell>
          <cell r="AV13319" t="str">
            <v>VIABLE</v>
          </cell>
        </row>
        <row r="13320">
          <cell r="AP13320">
            <v>356545</v>
          </cell>
          <cell r="AQ13320">
            <v>7002485</v>
          </cell>
          <cell r="AR13320">
            <v>7</v>
          </cell>
          <cell r="AS13320">
            <v>0</v>
          </cell>
          <cell r="AT13320">
            <v>0</v>
          </cell>
          <cell r="AU13320">
            <v>0</v>
          </cell>
          <cell r="AV13320" t="str">
            <v>VIABLE</v>
          </cell>
        </row>
        <row r="13321">
          <cell r="AP13321">
            <v>359388</v>
          </cell>
          <cell r="AQ13321">
            <v>7003616</v>
          </cell>
          <cell r="AR13321">
            <v>7</v>
          </cell>
          <cell r="AS13321">
            <v>0</v>
          </cell>
          <cell r="AT13321">
            <v>0</v>
          </cell>
          <cell r="AU13321">
            <v>0</v>
          </cell>
          <cell r="AV13321" t="str">
            <v>VIABLE</v>
          </cell>
        </row>
        <row r="13322">
          <cell r="AP13322">
            <v>358302</v>
          </cell>
          <cell r="AQ13322">
            <v>7003197</v>
          </cell>
          <cell r="AR13322">
            <v>7</v>
          </cell>
          <cell r="AS13322">
            <v>0</v>
          </cell>
          <cell r="AT13322">
            <v>0</v>
          </cell>
          <cell r="AU13322">
            <v>0</v>
          </cell>
          <cell r="AV13322" t="str">
            <v>RESERVADO FDL BOSA</v>
          </cell>
        </row>
        <row r="13323">
          <cell r="AP13323">
            <v>357183</v>
          </cell>
          <cell r="AQ13323">
            <v>7002712</v>
          </cell>
          <cell r="AR13323">
            <v>7</v>
          </cell>
          <cell r="AS13323">
            <v>0</v>
          </cell>
          <cell r="AT13323">
            <v>0</v>
          </cell>
          <cell r="AU13323">
            <v>0</v>
          </cell>
          <cell r="AV13323" t="str">
            <v>VIABLE</v>
          </cell>
        </row>
        <row r="13324">
          <cell r="AP13324">
            <v>356736</v>
          </cell>
          <cell r="AQ13324">
            <v>7002555</v>
          </cell>
          <cell r="AR13324">
            <v>7</v>
          </cell>
          <cell r="AS13324">
            <v>0</v>
          </cell>
          <cell r="AT13324">
            <v>0</v>
          </cell>
          <cell r="AU13324">
            <v>0</v>
          </cell>
          <cell r="AV13324" t="str">
            <v>VIABLE</v>
          </cell>
        </row>
        <row r="13325">
          <cell r="AP13325">
            <v>358635</v>
          </cell>
          <cell r="AQ13325">
            <v>7003332</v>
          </cell>
          <cell r="AR13325">
            <v>7</v>
          </cell>
          <cell r="AS13325">
            <v>0</v>
          </cell>
          <cell r="AT13325">
            <v>0</v>
          </cell>
          <cell r="AU13325">
            <v>0</v>
          </cell>
          <cell r="AV13325" t="str">
            <v>RESERVADO FDL BOSA</v>
          </cell>
        </row>
        <row r="13326">
          <cell r="AP13326">
            <v>356985</v>
          </cell>
          <cell r="AQ13326">
            <v>7002643</v>
          </cell>
          <cell r="AR13326">
            <v>7</v>
          </cell>
          <cell r="AS13326">
            <v>0</v>
          </cell>
          <cell r="AT13326">
            <v>0</v>
          </cell>
          <cell r="AU13326">
            <v>0</v>
          </cell>
          <cell r="AV13326" t="str">
            <v>VIABLE</v>
          </cell>
        </row>
        <row r="13327">
          <cell r="AP13327">
            <v>357000</v>
          </cell>
          <cell r="AQ13327">
            <v>7002648</v>
          </cell>
          <cell r="AR13327">
            <v>7</v>
          </cell>
          <cell r="AS13327">
            <v>42278</v>
          </cell>
          <cell r="AT13327" t="str">
            <v>CONV-1292-2012 Terminado Rehabilitación UAERMV Circuito Movilidad  -</v>
          </cell>
          <cell r="AU13327">
            <v>0</v>
          </cell>
          <cell r="AV13327" t="str">
            <v>VIABLE</v>
          </cell>
        </row>
        <row r="13328">
          <cell r="AP13328">
            <v>356599</v>
          </cell>
          <cell r="AQ13328">
            <v>7002506</v>
          </cell>
          <cell r="AR13328">
            <v>7</v>
          </cell>
          <cell r="AS13328">
            <v>0</v>
          </cell>
          <cell r="AT13328">
            <v>0</v>
          </cell>
          <cell r="AU13328">
            <v>0</v>
          </cell>
          <cell r="AV13328" t="str">
            <v>VIABLE</v>
          </cell>
        </row>
        <row r="13329">
          <cell r="AP13329">
            <v>357108</v>
          </cell>
          <cell r="AQ13329">
            <v>7002686</v>
          </cell>
          <cell r="AR13329">
            <v>7</v>
          </cell>
          <cell r="AS13329">
            <v>42697</v>
          </cell>
          <cell r="AT13329" t="str">
            <v>COP-21-2015 Terminado Construcción FDL BOSA Local REPORTE 2016 -</v>
          </cell>
          <cell r="AU13329">
            <v>0</v>
          </cell>
          <cell r="AV13329" t="str">
            <v>FDL BOSA</v>
          </cell>
        </row>
        <row r="13330">
          <cell r="AP13330">
            <v>357105</v>
          </cell>
          <cell r="AQ13330">
            <v>7002685</v>
          </cell>
          <cell r="AR13330">
            <v>7</v>
          </cell>
          <cell r="AS13330">
            <v>42278</v>
          </cell>
          <cell r="AT13330" t="str">
            <v>CONV-1292-2012 Terminado Rehabilitación UAERMV Circuito Movilidad  -</v>
          </cell>
          <cell r="AU13330">
            <v>0</v>
          </cell>
          <cell r="AV13330" t="str">
            <v>VIABLE</v>
          </cell>
        </row>
        <row r="13331">
          <cell r="AP13331">
            <v>356560</v>
          </cell>
          <cell r="AQ13331">
            <v>50008425</v>
          </cell>
          <cell r="AR13331">
            <v>7</v>
          </cell>
          <cell r="AS13331">
            <v>40864</v>
          </cell>
          <cell r="AT13331" t="str">
            <v>UMV-78-2010 Terminado Rehabilitación UAERMV Circuito Movilidad  -</v>
          </cell>
          <cell r="AU13331">
            <v>0</v>
          </cell>
          <cell r="AV13331" t="str">
            <v>RESERVADO FDL BOSA</v>
          </cell>
        </row>
        <row r="13332">
          <cell r="AP13332">
            <v>357033</v>
          </cell>
          <cell r="AQ13332">
            <v>50008452</v>
          </cell>
          <cell r="AR13332">
            <v>7</v>
          </cell>
          <cell r="AS13332">
            <v>0</v>
          </cell>
          <cell r="AT13332">
            <v>0</v>
          </cell>
          <cell r="AU13332">
            <v>0</v>
          </cell>
          <cell r="AV13332" t="str">
            <v>FDL BOSA</v>
          </cell>
        </row>
        <row r="13333">
          <cell r="AP13333">
            <v>356658</v>
          </cell>
          <cell r="AQ13333">
            <v>7002526</v>
          </cell>
          <cell r="AR13333">
            <v>7</v>
          </cell>
          <cell r="AS13333">
            <v>42583</v>
          </cell>
          <cell r="AT13333" t="str">
            <v>COP-25-2015 En Ejecución Conservacion FDL BOSA Circuito Movilidad SD -</v>
          </cell>
          <cell r="AU13333">
            <v>0</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v>0</v>
          </cell>
          <cell r="AV13334" t="str">
            <v>RESERVADO FDL BOSA</v>
          </cell>
        </row>
        <row r="13335">
          <cell r="AP13335">
            <v>356937</v>
          </cell>
          <cell r="AQ13335">
            <v>7002625</v>
          </cell>
          <cell r="AR13335">
            <v>7</v>
          </cell>
          <cell r="AS13335">
            <v>0</v>
          </cell>
          <cell r="AT13335">
            <v>0</v>
          </cell>
          <cell r="AU13335">
            <v>0</v>
          </cell>
          <cell r="AV13335" t="str">
            <v>VIABLE</v>
          </cell>
        </row>
        <row r="13336">
          <cell r="AP13336">
            <v>357057</v>
          </cell>
          <cell r="AQ13336">
            <v>7002669</v>
          </cell>
          <cell r="AR13336">
            <v>7</v>
          </cell>
          <cell r="AS13336">
            <v>0</v>
          </cell>
          <cell r="AT13336">
            <v>0</v>
          </cell>
          <cell r="AU13336">
            <v>0</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v>0</v>
          </cell>
          <cell r="AV13337" t="str">
            <v>UAERMV</v>
          </cell>
        </row>
        <row r="13338">
          <cell r="AP13338">
            <v>356626</v>
          </cell>
          <cell r="AQ13338">
            <v>7002515</v>
          </cell>
          <cell r="AR13338">
            <v>7</v>
          </cell>
          <cell r="AS13338">
            <v>0</v>
          </cell>
          <cell r="AT13338">
            <v>0</v>
          </cell>
          <cell r="AU13338">
            <v>0</v>
          </cell>
          <cell r="AV13338" t="str">
            <v>VIABLE</v>
          </cell>
        </row>
        <row r="13339">
          <cell r="AP13339">
            <v>356838</v>
          </cell>
          <cell r="AQ13339">
            <v>7002590</v>
          </cell>
          <cell r="AR13339">
            <v>7</v>
          </cell>
          <cell r="AS13339">
            <v>42278</v>
          </cell>
          <cell r="AT13339" t="str">
            <v>CONV-1292-2012 Terminado Rehabilitación UAERMV Circuito Movilidad  -</v>
          </cell>
          <cell r="AU13339">
            <v>0</v>
          </cell>
          <cell r="AV13339" t="str">
            <v>VIABLE</v>
          </cell>
        </row>
        <row r="13340">
          <cell r="AP13340">
            <v>357288</v>
          </cell>
          <cell r="AQ13340">
            <v>7002752</v>
          </cell>
          <cell r="AR13340">
            <v>7</v>
          </cell>
          <cell r="AS13340">
            <v>0</v>
          </cell>
          <cell r="AT13340">
            <v>0</v>
          </cell>
          <cell r="AU13340">
            <v>0</v>
          </cell>
          <cell r="AV13340" t="str">
            <v>FDL BOSA</v>
          </cell>
        </row>
        <row r="13341">
          <cell r="AP13341">
            <v>356904</v>
          </cell>
          <cell r="AQ13341">
            <v>7002614</v>
          </cell>
          <cell r="AR13341">
            <v>7</v>
          </cell>
          <cell r="AS13341">
            <v>42697</v>
          </cell>
          <cell r="AT13341" t="str">
            <v>COP-21-2015 Terminado Conservacion FDL BOSA Local REPORTE 2016 -</v>
          </cell>
          <cell r="AU13341">
            <v>0</v>
          </cell>
          <cell r="AV13341" t="str">
            <v>FDL BOSA</v>
          </cell>
        </row>
        <row r="13342">
          <cell r="AP13342">
            <v>356898</v>
          </cell>
          <cell r="AQ13342">
            <v>7002612</v>
          </cell>
          <cell r="AR13342">
            <v>7</v>
          </cell>
          <cell r="AS13342">
            <v>42278</v>
          </cell>
          <cell r="AT13342" t="str">
            <v>CONV-1292-2012 Terminado Rehabilitación UAERMV Circuito Movilidad  -</v>
          </cell>
          <cell r="AU13342">
            <v>0</v>
          </cell>
          <cell r="AV13342" t="str">
            <v>VIABLE</v>
          </cell>
        </row>
        <row r="13343">
          <cell r="AP13343">
            <v>357249</v>
          </cell>
          <cell r="AQ13343">
            <v>7002738</v>
          </cell>
          <cell r="AR13343">
            <v>7</v>
          </cell>
          <cell r="AS13343">
            <v>42583</v>
          </cell>
          <cell r="AT13343" t="str">
            <v>COP-25-2015 En Ejecución Conservacion FDL BOSA Circuito Movilidad SD -</v>
          </cell>
          <cell r="AU13343">
            <v>0</v>
          </cell>
          <cell r="AV13343" t="str">
            <v>RESERVADO FDL BOSA</v>
          </cell>
        </row>
        <row r="13344">
          <cell r="AP13344">
            <v>356922</v>
          </cell>
          <cell r="AQ13344">
            <v>7002620</v>
          </cell>
          <cell r="AR13344">
            <v>7</v>
          </cell>
          <cell r="AS13344">
            <v>0</v>
          </cell>
          <cell r="AT13344">
            <v>0</v>
          </cell>
          <cell r="AU13344">
            <v>0</v>
          </cell>
          <cell r="AV13344" t="str">
            <v>VIABLE</v>
          </cell>
        </row>
        <row r="13345">
          <cell r="AP13345">
            <v>357066</v>
          </cell>
          <cell r="AQ13345">
            <v>7002672</v>
          </cell>
          <cell r="AR13345">
            <v>7</v>
          </cell>
          <cell r="AS13345">
            <v>42583</v>
          </cell>
          <cell r="AT13345" t="str">
            <v>COP-25-2015 En Ejecución Conservacion FDL BOSA Circuito Movilidad SD -</v>
          </cell>
          <cell r="AU13345">
            <v>0</v>
          </cell>
          <cell r="AV13345" t="str">
            <v>RESERVADO FDL BOSA</v>
          </cell>
        </row>
        <row r="13346">
          <cell r="AP13346">
            <v>356835</v>
          </cell>
          <cell r="AQ13346">
            <v>7002589</v>
          </cell>
          <cell r="AR13346">
            <v>7</v>
          </cell>
          <cell r="AS13346">
            <v>0</v>
          </cell>
          <cell r="AT13346">
            <v>0</v>
          </cell>
          <cell r="AU13346">
            <v>0</v>
          </cell>
          <cell r="AV13346" t="str">
            <v>VIABLE</v>
          </cell>
        </row>
        <row r="13347">
          <cell r="AP13347">
            <v>356623</v>
          </cell>
          <cell r="AQ13347">
            <v>7002514</v>
          </cell>
          <cell r="AR13347">
            <v>7</v>
          </cell>
          <cell r="AS13347">
            <v>42278</v>
          </cell>
          <cell r="AT13347" t="str">
            <v>CONV-1292-2012 Terminado Rehabilitación UAERMV Local  -</v>
          </cell>
          <cell r="AU13347">
            <v>0</v>
          </cell>
          <cell r="AV13347" t="str">
            <v>VIABLE</v>
          </cell>
        </row>
        <row r="13348">
          <cell r="AP13348">
            <v>357420</v>
          </cell>
          <cell r="AQ13348">
            <v>7002811</v>
          </cell>
          <cell r="AR13348">
            <v>7</v>
          </cell>
          <cell r="AS13348">
            <v>0</v>
          </cell>
          <cell r="AT13348">
            <v>0</v>
          </cell>
          <cell r="AU13348">
            <v>0</v>
          </cell>
          <cell r="AV13348" t="str">
            <v>FDL BOSA</v>
          </cell>
        </row>
        <row r="13349">
          <cell r="AP13349">
            <v>356832</v>
          </cell>
          <cell r="AQ13349">
            <v>7002588</v>
          </cell>
          <cell r="AR13349">
            <v>7</v>
          </cell>
          <cell r="AS13349">
            <v>40864</v>
          </cell>
          <cell r="AT13349" t="str">
            <v>SD Terminado Mantenimiento Periódico UAERMV Circuito Movilidad  -</v>
          </cell>
          <cell r="AU13349">
            <v>0</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v>0</v>
          </cell>
          <cell r="AV13350" t="str">
            <v>VIABLE</v>
          </cell>
        </row>
        <row r="13351">
          <cell r="AP13351">
            <v>357246</v>
          </cell>
          <cell r="AQ13351">
            <v>7002737</v>
          </cell>
          <cell r="AR13351">
            <v>7</v>
          </cell>
          <cell r="AS13351">
            <v>42278</v>
          </cell>
          <cell r="AT13351" t="str">
            <v>CONV-1292-2012 Terminado Rehabilitación UAERMV Circuito Movilidad  -</v>
          </cell>
          <cell r="AU13351">
            <v>0</v>
          </cell>
          <cell r="AV13351" t="str">
            <v>VIABLE</v>
          </cell>
        </row>
        <row r="13352">
          <cell r="AP13352">
            <v>353713</v>
          </cell>
          <cell r="AQ13352">
            <v>7001395</v>
          </cell>
          <cell r="AR13352">
            <v>7</v>
          </cell>
          <cell r="AS13352">
            <v>0</v>
          </cell>
          <cell r="AT13352">
            <v>0</v>
          </cell>
          <cell r="AU13352">
            <v>0</v>
          </cell>
          <cell r="AV13352" t="str">
            <v>VIABLE</v>
          </cell>
        </row>
        <row r="13353">
          <cell r="AP13353">
            <v>91013518</v>
          </cell>
          <cell r="AQ13353">
            <v>30000593</v>
          </cell>
          <cell r="AR13353">
            <v>7</v>
          </cell>
          <cell r="AS13353">
            <v>0</v>
          </cell>
          <cell r="AT13353">
            <v>0</v>
          </cell>
          <cell r="AU13353">
            <v>0</v>
          </cell>
          <cell r="AV13353" t="str">
            <v>VIABLE</v>
          </cell>
        </row>
        <row r="13354">
          <cell r="AP13354">
            <v>500174</v>
          </cell>
          <cell r="AQ13354">
            <v>7008397</v>
          </cell>
          <cell r="AR13354">
            <v>7</v>
          </cell>
          <cell r="AS13354">
            <v>0</v>
          </cell>
          <cell r="AT13354">
            <v>0</v>
          </cell>
          <cell r="AU13354">
            <v>0</v>
          </cell>
          <cell r="AV13354" t="str">
            <v>VIABLE</v>
          </cell>
        </row>
        <row r="13355">
          <cell r="AP13355">
            <v>500172</v>
          </cell>
          <cell r="AQ13355">
            <v>7008395</v>
          </cell>
          <cell r="AR13355">
            <v>7</v>
          </cell>
          <cell r="AS13355">
            <v>0</v>
          </cell>
          <cell r="AT13355">
            <v>0</v>
          </cell>
          <cell r="AU13355">
            <v>0</v>
          </cell>
          <cell r="AV13355" t="str">
            <v>VIABLE</v>
          </cell>
        </row>
        <row r="13356">
          <cell r="AP13356">
            <v>500171</v>
          </cell>
          <cell r="AQ13356">
            <v>7008394</v>
          </cell>
          <cell r="AR13356">
            <v>7</v>
          </cell>
          <cell r="AS13356">
            <v>0</v>
          </cell>
          <cell r="AT13356">
            <v>0</v>
          </cell>
          <cell r="AU13356">
            <v>0</v>
          </cell>
          <cell r="AV13356" t="str">
            <v>VIABLE</v>
          </cell>
        </row>
        <row r="13357">
          <cell r="AP13357">
            <v>500170</v>
          </cell>
          <cell r="AQ13357">
            <v>7008393</v>
          </cell>
          <cell r="AR13357">
            <v>7</v>
          </cell>
          <cell r="AS13357">
            <v>0</v>
          </cell>
          <cell r="AT13357">
            <v>0</v>
          </cell>
          <cell r="AU13357">
            <v>0</v>
          </cell>
          <cell r="AV13357" t="str">
            <v>VIABLE</v>
          </cell>
        </row>
        <row r="13358">
          <cell r="AP13358">
            <v>500176</v>
          </cell>
          <cell r="AQ13358">
            <v>7008399</v>
          </cell>
          <cell r="AR13358">
            <v>7</v>
          </cell>
          <cell r="AS13358">
            <v>0</v>
          </cell>
          <cell r="AT13358">
            <v>0</v>
          </cell>
          <cell r="AU13358">
            <v>0</v>
          </cell>
          <cell r="AV13358" t="str">
            <v>VIABLE</v>
          </cell>
        </row>
        <row r="13359">
          <cell r="AP13359">
            <v>500175</v>
          </cell>
          <cell r="AQ13359">
            <v>7008398</v>
          </cell>
          <cell r="AR13359">
            <v>7</v>
          </cell>
          <cell r="AS13359">
            <v>0</v>
          </cell>
          <cell r="AT13359">
            <v>0</v>
          </cell>
          <cell r="AU13359">
            <v>0</v>
          </cell>
          <cell r="AV13359" t="str">
            <v>VIABLE</v>
          </cell>
        </row>
        <row r="13360">
          <cell r="AP13360">
            <v>357045</v>
          </cell>
          <cell r="AQ13360">
            <v>7002664</v>
          </cell>
          <cell r="AR13360">
            <v>7</v>
          </cell>
          <cell r="AS13360">
            <v>0</v>
          </cell>
          <cell r="AT13360">
            <v>0</v>
          </cell>
          <cell r="AU13360">
            <v>0</v>
          </cell>
          <cell r="AV13360" t="str">
            <v>VIABLE</v>
          </cell>
        </row>
        <row r="13361">
          <cell r="AP13361">
            <v>356539</v>
          </cell>
          <cell r="AQ13361">
            <v>7002483</v>
          </cell>
          <cell r="AR13361">
            <v>7</v>
          </cell>
          <cell r="AS13361">
            <v>0</v>
          </cell>
          <cell r="AT13361">
            <v>0</v>
          </cell>
          <cell r="AU13361">
            <v>0</v>
          </cell>
          <cell r="AV13361" t="str">
            <v>VIABLE</v>
          </cell>
        </row>
        <row r="13362">
          <cell r="AP13362">
            <v>356233</v>
          </cell>
          <cell r="AQ13362">
            <v>7002371</v>
          </cell>
          <cell r="AR13362">
            <v>7</v>
          </cell>
          <cell r="AS13362">
            <v>0</v>
          </cell>
          <cell r="AT13362">
            <v>0</v>
          </cell>
          <cell r="AU13362">
            <v>0</v>
          </cell>
          <cell r="AV13362" t="str">
            <v>VIABLE</v>
          </cell>
        </row>
        <row r="13363">
          <cell r="AP13363">
            <v>473576</v>
          </cell>
          <cell r="AQ13363">
            <v>7008093</v>
          </cell>
          <cell r="AR13363">
            <v>7</v>
          </cell>
          <cell r="AS13363">
            <v>0</v>
          </cell>
          <cell r="AT13363">
            <v>0</v>
          </cell>
          <cell r="AU13363">
            <v>0</v>
          </cell>
          <cell r="AV13363" t="str">
            <v>VIABLE</v>
          </cell>
        </row>
        <row r="13364">
          <cell r="AP13364">
            <v>91012781</v>
          </cell>
          <cell r="AQ13364">
            <v>50003097</v>
          </cell>
          <cell r="AR13364">
            <v>7</v>
          </cell>
          <cell r="AS13364">
            <v>0</v>
          </cell>
          <cell r="AT13364">
            <v>0</v>
          </cell>
          <cell r="AU13364">
            <v>0</v>
          </cell>
          <cell r="AV13364" t="str">
            <v>VIABLE</v>
          </cell>
        </row>
        <row r="13365">
          <cell r="AP13365">
            <v>357117</v>
          </cell>
          <cell r="AQ13365">
            <v>7002689</v>
          </cell>
          <cell r="AR13365">
            <v>7</v>
          </cell>
          <cell r="AS13365">
            <v>0</v>
          </cell>
          <cell r="AT13365">
            <v>0</v>
          </cell>
          <cell r="AU13365">
            <v>0</v>
          </cell>
          <cell r="AV13365" t="str">
            <v>VIABLE</v>
          </cell>
        </row>
        <row r="13366">
          <cell r="AP13366">
            <v>356715</v>
          </cell>
          <cell r="AQ13366">
            <v>7002548</v>
          </cell>
          <cell r="AR13366">
            <v>7</v>
          </cell>
          <cell r="AS13366">
            <v>0</v>
          </cell>
          <cell r="AT13366">
            <v>0</v>
          </cell>
          <cell r="AU13366">
            <v>0</v>
          </cell>
          <cell r="AV13366" t="str">
            <v>VIABLE</v>
          </cell>
        </row>
        <row r="13367">
          <cell r="AP13367">
            <v>357435</v>
          </cell>
          <cell r="AQ13367">
            <v>7002816</v>
          </cell>
          <cell r="AR13367">
            <v>7</v>
          </cell>
          <cell r="AS13367">
            <v>0</v>
          </cell>
          <cell r="AT13367">
            <v>0</v>
          </cell>
          <cell r="AU13367">
            <v>0</v>
          </cell>
          <cell r="AV13367" t="str">
            <v>VIABLE</v>
          </cell>
        </row>
        <row r="13368">
          <cell r="AP13368">
            <v>357051</v>
          </cell>
          <cell r="AQ13368">
            <v>7002666</v>
          </cell>
          <cell r="AR13368">
            <v>7</v>
          </cell>
          <cell r="AS13368">
            <v>0</v>
          </cell>
          <cell r="AT13368">
            <v>0</v>
          </cell>
          <cell r="AU13368">
            <v>0</v>
          </cell>
          <cell r="AV13368" t="str">
            <v>VIABLE</v>
          </cell>
        </row>
        <row r="13369">
          <cell r="AP13369">
            <v>356335</v>
          </cell>
          <cell r="AQ13369">
            <v>7002410</v>
          </cell>
          <cell r="AR13369">
            <v>7</v>
          </cell>
          <cell r="AS13369">
            <v>0</v>
          </cell>
          <cell r="AT13369">
            <v>0</v>
          </cell>
          <cell r="AU13369">
            <v>0</v>
          </cell>
          <cell r="AV13369" t="str">
            <v>VIABLE</v>
          </cell>
        </row>
        <row r="13370">
          <cell r="AP13370">
            <v>357339</v>
          </cell>
          <cell r="AQ13370">
            <v>7002777</v>
          </cell>
          <cell r="AR13370">
            <v>7</v>
          </cell>
          <cell r="AS13370">
            <v>0</v>
          </cell>
          <cell r="AT13370">
            <v>0</v>
          </cell>
          <cell r="AU13370">
            <v>0</v>
          </cell>
          <cell r="AV13370" t="str">
            <v>VIABLE</v>
          </cell>
        </row>
        <row r="13371">
          <cell r="AP13371">
            <v>357318</v>
          </cell>
          <cell r="AQ13371">
            <v>7002768</v>
          </cell>
          <cell r="AR13371">
            <v>7</v>
          </cell>
          <cell r="AS13371">
            <v>0</v>
          </cell>
          <cell r="AT13371">
            <v>0</v>
          </cell>
          <cell r="AU13371">
            <v>0</v>
          </cell>
          <cell r="AV13371" t="str">
            <v>VIABLE</v>
          </cell>
        </row>
        <row r="13372">
          <cell r="AP13372">
            <v>473575</v>
          </cell>
          <cell r="AQ13372">
            <v>7008092</v>
          </cell>
          <cell r="AR13372">
            <v>7</v>
          </cell>
          <cell r="AS13372">
            <v>0</v>
          </cell>
          <cell r="AT13372">
            <v>0</v>
          </cell>
          <cell r="AU13372">
            <v>0</v>
          </cell>
          <cell r="AV13372" t="str">
            <v>VIABLE</v>
          </cell>
        </row>
        <row r="13373">
          <cell r="AP13373">
            <v>356124</v>
          </cell>
          <cell r="AQ13373">
            <v>7002333</v>
          </cell>
          <cell r="AR13373">
            <v>7</v>
          </cell>
          <cell r="AS13373">
            <v>0</v>
          </cell>
          <cell r="AT13373">
            <v>0</v>
          </cell>
          <cell r="AU13373">
            <v>0</v>
          </cell>
          <cell r="AV13373" t="str">
            <v>VIABLE</v>
          </cell>
        </row>
        <row r="13374">
          <cell r="AP13374">
            <v>805214</v>
          </cell>
          <cell r="AQ13374">
            <v>7002442</v>
          </cell>
          <cell r="AR13374">
            <v>7</v>
          </cell>
          <cell r="AS13374">
            <v>0</v>
          </cell>
          <cell r="AT13374">
            <v>0</v>
          </cell>
          <cell r="AU13374">
            <v>0</v>
          </cell>
          <cell r="AV13374" t="str">
            <v>VIABLE</v>
          </cell>
        </row>
        <row r="13375">
          <cell r="AP13375">
            <v>357141</v>
          </cell>
          <cell r="AQ13375">
            <v>7002697</v>
          </cell>
          <cell r="AR13375">
            <v>7</v>
          </cell>
          <cell r="AS13375">
            <v>0</v>
          </cell>
          <cell r="AT13375">
            <v>0</v>
          </cell>
          <cell r="AU13375">
            <v>0</v>
          </cell>
          <cell r="AV13375" t="str">
            <v>VIABLE</v>
          </cell>
        </row>
        <row r="13376">
          <cell r="AP13376">
            <v>356353</v>
          </cell>
          <cell r="AQ13376">
            <v>7002416</v>
          </cell>
          <cell r="AR13376">
            <v>7</v>
          </cell>
          <cell r="AS13376">
            <v>0</v>
          </cell>
          <cell r="AT13376">
            <v>0</v>
          </cell>
          <cell r="AU13376">
            <v>0</v>
          </cell>
          <cell r="AV13376" t="str">
            <v>VIABLE</v>
          </cell>
        </row>
        <row r="13377">
          <cell r="AP13377">
            <v>357219</v>
          </cell>
          <cell r="AQ13377">
            <v>7002728</v>
          </cell>
          <cell r="AR13377">
            <v>7</v>
          </cell>
          <cell r="AS13377">
            <v>0</v>
          </cell>
          <cell r="AT13377">
            <v>0</v>
          </cell>
          <cell r="AU13377">
            <v>0</v>
          </cell>
          <cell r="AV13377" t="str">
            <v>VIABLE</v>
          </cell>
        </row>
        <row r="13378">
          <cell r="AP13378">
            <v>357147</v>
          </cell>
          <cell r="AQ13378">
            <v>7002700</v>
          </cell>
          <cell r="AR13378">
            <v>7</v>
          </cell>
          <cell r="AS13378">
            <v>0</v>
          </cell>
          <cell r="AT13378">
            <v>0</v>
          </cell>
          <cell r="AU13378">
            <v>0</v>
          </cell>
          <cell r="AV13378" t="str">
            <v>VIABLE</v>
          </cell>
        </row>
        <row r="13379">
          <cell r="AP13379">
            <v>356943</v>
          </cell>
          <cell r="AQ13379">
            <v>7002627</v>
          </cell>
          <cell r="AR13379">
            <v>7</v>
          </cell>
          <cell r="AS13379">
            <v>0</v>
          </cell>
          <cell r="AT13379">
            <v>0</v>
          </cell>
          <cell r="AU13379">
            <v>0</v>
          </cell>
          <cell r="AV13379" t="str">
            <v>VIABLE</v>
          </cell>
        </row>
        <row r="13380">
          <cell r="AP13380">
            <v>355981</v>
          </cell>
          <cell r="AQ13380">
            <v>7002283</v>
          </cell>
          <cell r="AR13380">
            <v>7</v>
          </cell>
          <cell r="AS13380">
            <v>0</v>
          </cell>
          <cell r="AT13380">
            <v>0</v>
          </cell>
          <cell r="AU13380">
            <v>0</v>
          </cell>
          <cell r="AV13380" t="str">
            <v>VIABLE</v>
          </cell>
        </row>
        <row r="13381">
          <cell r="AP13381">
            <v>356127</v>
          </cell>
          <cell r="AQ13381">
            <v>7002334</v>
          </cell>
          <cell r="AR13381">
            <v>7</v>
          </cell>
          <cell r="AS13381">
            <v>0</v>
          </cell>
          <cell r="AT13381">
            <v>0</v>
          </cell>
          <cell r="AU13381">
            <v>0</v>
          </cell>
          <cell r="AV13381" t="str">
            <v>VIABLE</v>
          </cell>
        </row>
        <row r="13382">
          <cell r="AP13382">
            <v>805219</v>
          </cell>
          <cell r="AQ13382">
            <v>7002719</v>
          </cell>
          <cell r="AR13382">
            <v>7</v>
          </cell>
          <cell r="AS13382">
            <v>0</v>
          </cell>
          <cell r="AT13382">
            <v>0</v>
          </cell>
          <cell r="AU13382">
            <v>0</v>
          </cell>
          <cell r="AV13382" t="str">
            <v>VIABLE</v>
          </cell>
        </row>
        <row r="13383">
          <cell r="AP13383">
            <v>357438</v>
          </cell>
          <cell r="AQ13383">
            <v>7002817</v>
          </cell>
          <cell r="AR13383">
            <v>7</v>
          </cell>
          <cell r="AS13383">
            <v>0</v>
          </cell>
          <cell r="AT13383">
            <v>0</v>
          </cell>
          <cell r="AU13383">
            <v>0</v>
          </cell>
          <cell r="AV13383" t="str">
            <v>VIABLE</v>
          </cell>
        </row>
        <row r="13384">
          <cell r="AP13384">
            <v>358524</v>
          </cell>
          <cell r="AQ13384">
            <v>7003286</v>
          </cell>
          <cell r="AR13384">
            <v>7</v>
          </cell>
          <cell r="AS13384">
            <v>0</v>
          </cell>
          <cell r="AT13384">
            <v>0</v>
          </cell>
          <cell r="AU13384">
            <v>0</v>
          </cell>
          <cell r="AV13384" t="str">
            <v>VIABLE</v>
          </cell>
        </row>
        <row r="13385">
          <cell r="AP13385">
            <v>359187</v>
          </cell>
          <cell r="AQ13385">
            <v>7003540</v>
          </cell>
          <cell r="AR13385">
            <v>7</v>
          </cell>
          <cell r="AS13385">
            <v>0</v>
          </cell>
          <cell r="AT13385">
            <v>0</v>
          </cell>
          <cell r="AU13385">
            <v>0</v>
          </cell>
          <cell r="AV13385" t="str">
            <v>VIABLE</v>
          </cell>
        </row>
        <row r="13386">
          <cell r="AP13386">
            <v>91022936</v>
          </cell>
          <cell r="AQ13386">
            <v>7008922</v>
          </cell>
          <cell r="AR13386">
            <v>7</v>
          </cell>
          <cell r="AS13386">
            <v>0</v>
          </cell>
          <cell r="AT13386">
            <v>0</v>
          </cell>
          <cell r="AU13386">
            <v>0</v>
          </cell>
          <cell r="AV13386" t="str">
            <v>VIABLE</v>
          </cell>
        </row>
        <row r="13387">
          <cell r="AP13387">
            <v>91022857</v>
          </cell>
          <cell r="AQ13387">
            <v>7008923</v>
          </cell>
          <cell r="AR13387">
            <v>7</v>
          </cell>
          <cell r="AS13387">
            <v>0</v>
          </cell>
          <cell r="AT13387">
            <v>0</v>
          </cell>
          <cell r="AU13387">
            <v>0</v>
          </cell>
          <cell r="AV13387" t="str">
            <v>VIABLE</v>
          </cell>
        </row>
        <row r="13388">
          <cell r="AP13388">
            <v>358653</v>
          </cell>
          <cell r="AQ13388">
            <v>7003338</v>
          </cell>
          <cell r="AR13388">
            <v>7</v>
          </cell>
          <cell r="AS13388">
            <v>0</v>
          </cell>
          <cell r="AT13388">
            <v>0</v>
          </cell>
          <cell r="AU13388">
            <v>0</v>
          </cell>
          <cell r="AV13388" t="str">
            <v>VIABLE</v>
          </cell>
        </row>
        <row r="13389">
          <cell r="AP13389">
            <v>359118</v>
          </cell>
          <cell r="AQ13389">
            <v>7003516</v>
          </cell>
          <cell r="AR13389">
            <v>7</v>
          </cell>
          <cell r="AS13389">
            <v>0</v>
          </cell>
          <cell r="AT13389">
            <v>0</v>
          </cell>
          <cell r="AU13389">
            <v>0</v>
          </cell>
          <cell r="AV13389" t="str">
            <v>VIABLE</v>
          </cell>
        </row>
        <row r="13390">
          <cell r="AP13390">
            <v>358599</v>
          </cell>
          <cell r="AQ13390">
            <v>7003316</v>
          </cell>
          <cell r="AR13390">
            <v>7</v>
          </cell>
          <cell r="AS13390">
            <v>0</v>
          </cell>
          <cell r="AT13390">
            <v>0</v>
          </cell>
          <cell r="AU13390">
            <v>0</v>
          </cell>
          <cell r="AV13390" t="str">
            <v>VIABLE</v>
          </cell>
        </row>
        <row r="13391">
          <cell r="AP13391">
            <v>359073</v>
          </cell>
          <cell r="AQ13391">
            <v>7003499</v>
          </cell>
          <cell r="AR13391">
            <v>7</v>
          </cell>
          <cell r="AS13391">
            <v>0</v>
          </cell>
          <cell r="AT13391">
            <v>0</v>
          </cell>
          <cell r="AU13391">
            <v>0</v>
          </cell>
          <cell r="AV13391" t="str">
            <v>VIABLE</v>
          </cell>
        </row>
        <row r="13392">
          <cell r="AP13392">
            <v>358938</v>
          </cell>
          <cell r="AQ13392">
            <v>7003450</v>
          </cell>
          <cell r="AR13392">
            <v>7</v>
          </cell>
          <cell r="AS13392">
            <v>0</v>
          </cell>
          <cell r="AT13392">
            <v>0</v>
          </cell>
          <cell r="AU13392">
            <v>0</v>
          </cell>
          <cell r="AV13392" t="str">
            <v>VIABLE</v>
          </cell>
        </row>
        <row r="13393">
          <cell r="AP13393">
            <v>358887</v>
          </cell>
          <cell r="AQ13393">
            <v>7003429</v>
          </cell>
          <cell r="AR13393">
            <v>7</v>
          </cell>
          <cell r="AS13393">
            <v>0</v>
          </cell>
          <cell r="AT13393">
            <v>0</v>
          </cell>
          <cell r="AU13393">
            <v>0</v>
          </cell>
          <cell r="AV13393" t="str">
            <v>VIABLE</v>
          </cell>
        </row>
        <row r="13394">
          <cell r="AP13394">
            <v>359334</v>
          </cell>
          <cell r="AQ13394">
            <v>7003597</v>
          </cell>
          <cell r="AR13394">
            <v>7</v>
          </cell>
          <cell r="AS13394">
            <v>0</v>
          </cell>
          <cell r="AT13394">
            <v>0</v>
          </cell>
          <cell r="AU13394">
            <v>0</v>
          </cell>
          <cell r="AV13394" t="str">
            <v>VIABLE</v>
          </cell>
        </row>
        <row r="13395">
          <cell r="AP13395">
            <v>358785</v>
          </cell>
          <cell r="AQ13395">
            <v>7003389</v>
          </cell>
          <cell r="AR13395">
            <v>7</v>
          </cell>
          <cell r="AS13395">
            <v>0</v>
          </cell>
          <cell r="AT13395">
            <v>0</v>
          </cell>
          <cell r="AU13395">
            <v>0</v>
          </cell>
          <cell r="AV13395" t="str">
            <v>VIABLE</v>
          </cell>
        </row>
        <row r="13396">
          <cell r="AP13396">
            <v>359109</v>
          </cell>
          <cell r="AQ13396">
            <v>7003512</v>
          </cell>
          <cell r="AR13396">
            <v>7</v>
          </cell>
          <cell r="AS13396">
            <v>0</v>
          </cell>
          <cell r="AT13396">
            <v>0</v>
          </cell>
          <cell r="AU13396">
            <v>0</v>
          </cell>
          <cell r="AV13396" t="str">
            <v>VIABLE</v>
          </cell>
        </row>
        <row r="13397">
          <cell r="AP13397">
            <v>358971</v>
          </cell>
          <cell r="AQ13397">
            <v>7003463</v>
          </cell>
          <cell r="AR13397">
            <v>7</v>
          </cell>
          <cell r="AS13397">
            <v>0</v>
          </cell>
          <cell r="AT13397">
            <v>0</v>
          </cell>
          <cell r="AU13397">
            <v>0</v>
          </cell>
          <cell r="AV13397" t="str">
            <v>VIABLE</v>
          </cell>
        </row>
        <row r="13398">
          <cell r="AP13398">
            <v>91012669</v>
          </cell>
          <cell r="AQ13398">
            <v>50008657</v>
          </cell>
          <cell r="AR13398">
            <v>7</v>
          </cell>
          <cell r="AS13398">
            <v>0</v>
          </cell>
          <cell r="AT13398">
            <v>0</v>
          </cell>
          <cell r="AU13398">
            <v>0</v>
          </cell>
          <cell r="AV13398" t="str">
            <v>VIABLE</v>
          </cell>
        </row>
        <row r="13399">
          <cell r="AP13399">
            <v>91012671</v>
          </cell>
          <cell r="AQ13399">
            <v>50008676</v>
          </cell>
          <cell r="AR13399">
            <v>7</v>
          </cell>
          <cell r="AS13399">
            <v>0</v>
          </cell>
          <cell r="AT13399">
            <v>0</v>
          </cell>
          <cell r="AU13399">
            <v>0</v>
          </cell>
          <cell r="AV13399" t="str">
            <v>VIABLE</v>
          </cell>
        </row>
        <row r="13400">
          <cell r="AP13400">
            <v>91012672</v>
          </cell>
          <cell r="AQ13400">
            <v>50008957</v>
          </cell>
          <cell r="AR13400">
            <v>7</v>
          </cell>
          <cell r="AS13400">
            <v>0</v>
          </cell>
          <cell r="AT13400">
            <v>0</v>
          </cell>
          <cell r="AU13400">
            <v>0</v>
          </cell>
          <cell r="AV13400" t="str">
            <v>VIABLE</v>
          </cell>
        </row>
        <row r="13401">
          <cell r="AP13401">
            <v>91012697</v>
          </cell>
          <cell r="AQ13401">
            <v>50008660</v>
          </cell>
          <cell r="AR13401">
            <v>7</v>
          </cell>
          <cell r="AS13401">
            <v>0</v>
          </cell>
          <cell r="AT13401">
            <v>0</v>
          </cell>
          <cell r="AU13401">
            <v>0</v>
          </cell>
          <cell r="AV13401" t="str">
            <v>VIABLE</v>
          </cell>
        </row>
        <row r="13402">
          <cell r="AP13402">
            <v>91012686</v>
          </cell>
          <cell r="AQ13402">
            <v>50008658</v>
          </cell>
          <cell r="AR13402">
            <v>7</v>
          </cell>
          <cell r="AS13402">
            <v>0</v>
          </cell>
          <cell r="AT13402">
            <v>0</v>
          </cell>
          <cell r="AU13402">
            <v>0</v>
          </cell>
          <cell r="AV13402" t="str">
            <v>VIABLE</v>
          </cell>
        </row>
        <row r="13403">
          <cell r="AP13403">
            <v>91012678</v>
          </cell>
          <cell r="AQ13403">
            <v>50008659</v>
          </cell>
          <cell r="AR13403">
            <v>7</v>
          </cell>
          <cell r="AS13403">
            <v>0</v>
          </cell>
          <cell r="AT13403">
            <v>0</v>
          </cell>
          <cell r="AU13403">
            <v>0</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v>0</v>
          </cell>
          <cell r="AT13405">
            <v>0</v>
          </cell>
          <cell r="AU13405">
            <v>0</v>
          </cell>
          <cell r="AV13405" t="str">
            <v>VIABLE</v>
          </cell>
        </row>
        <row r="13406">
          <cell r="AP13406">
            <v>91012706</v>
          </cell>
          <cell r="AQ13406">
            <v>50009382</v>
          </cell>
          <cell r="AR13406">
            <v>7</v>
          </cell>
          <cell r="AS13406">
            <v>0</v>
          </cell>
          <cell r="AT13406">
            <v>0</v>
          </cell>
          <cell r="AU13406">
            <v>0</v>
          </cell>
          <cell r="AV13406" t="str">
            <v>VIABLE</v>
          </cell>
        </row>
        <row r="13407">
          <cell r="AP13407">
            <v>91012698</v>
          </cell>
          <cell r="AQ13407">
            <v>50009385</v>
          </cell>
          <cell r="AR13407">
            <v>7</v>
          </cell>
          <cell r="AS13407">
            <v>0</v>
          </cell>
          <cell r="AT13407">
            <v>0</v>
          </cell>
          <cell r="AU13407">
            <v>0</v>
          </cell>
          <cell r="AV13407" t="str">
            <v>VIABLE</v>
          </cell>
        </row>
        <row r="13408">
          <cell r="AP13408">
            <v>91011574</v>
          </cell>
          <cell r="AQ13408">
            <v>50006636</v>
          </cell>
          <cell r="AR13408">
            <v>7</v>
          </cell>
          <cell r="AS13408">
            <v>0</v>
          </cell>
          <cell r="AT13408">
            <v>0</v>
          </cell>
          <cell r="AU13408">
            <v>0</v>
          </cell>
          <cell r="AV13408" t="str">
            <v>FDL BOSA</v>
          </cell>
        </row>
        <row r="13409">
          <cell r="AP13409">
            <v>363878</v>
          </cell>
          <cell r="AQ13409">
            <v>7005472</v>
          </cell>
          <cell r="AR13409">
            <v>7</v>
          </cell>
          <cell r="AS13409">
            <v>0</v>
          </cell>
          <cell r="AT13409">
            <v>0</v>
          </cell>
          <cell r="AU13409">
            <v>0</v>
          </cell>
          <cell r="AV13409" t="str">
            <v>VIABLE</v>
          </cell>
        </row>
        <row r="13410">
          <cell r="AP13410">
            <v>364015</v>
          </cell>
          <cell r="AQ13410">
            <v>7005524</v>
          </cell>
          <cell r="AR13410">
            <v>7</v>
          </cell>
          <cell r="AS13410">
            <v>0</v>
          </cell>
          <cell r="AT13410">
            <v>0</v>
          </cell>
          <cell r="AU13410">
            <v>0</v>
          </cell>
          <cell r="AV13410" t="str">
            <v>VIABLE</v>
          </cell>
        </row>
        <row r="13411">
          <cell r="AP13411">
            <v>364612</v>
          </cell>
          <cell r="AQ13411">
            <v>7005750</v>
          </cell>
          <cell r="AR13411">
            <v>7</v>
          </cell>
          <cell r="AS13411">
            <v>0</v>
          </cell>
          <cell r="AT13411">
            <v>0</v>
          </cell>
          <cell r="AU13411">
            <v>0</v>
          </cell>
          <cell r="AV13411" t="str">
            <v>VIABLE</v>
          </cell>
        </row>
        <row r="13412">
          <cell r="AP13412">
            <v>364405</v>
          </cell>
          <cell r="AQ13412">
            <v>7005670</v>
          </cell>
          <cell r="AR13412">
            <v>7</v>
          </cell>
          <cell r="AS13412">
            <v>0</v>
          </cell>
          <cell r="AT13412">
            <v>0</v>
          </cell>
          <cell r="AU13412">
            <v>0</v>
          </cell>
          <cell r="AV13412" t="str">
            <v>VIABLE</v>
          </cell>
        </row>
        <row r="13413">
          <cell r="AP13413">
            <v>364115</v>
          </cell>
          <cell r="AQ13413">
            <v>7005563</v>
          </cell>
          <cell r="AR13413">
            <v>7</v>
          </cell>
          <cell r="AS13413">
            <v>0</v>
          </cell>
          <cell r="AT13413">
            <v>0</v>
          </cell>
          <cell r="AU13413">
            <v>0</v>
          </cell>
          <cell r="AV13413" t="str">
            <v>VIABLE</v>
          </cell>
        </row>
        <row r="13414">
          <cell r="AP13414">
            <v>364297</v>
          </cell>
          <cell r="AQ13414">
            <v>7005627</v>
          </cell>
          <cell r="AR13414">
            <v>7</v>
          </cell>
          <cell r="AS13414">
            <v>0</v>
          </cell>
          <cell r="AT13414">
            <v>0</v>
          </cell>
          <cell r="AU13414">
            <v>0</v>
          </cell>
          <cell r="AV13414" t="str">
            <v>FDL BOSA</v>
          </cell>
        </row>
        <row r="13415">
          <cell r="AP13415">
            <v>364617</v>
          </cell>
          <cell r="AQ13415">
            <v>50006637</v>
          </cell>
          <cell r="AR13415">
            <v>7</v>
          </cell>
          <cell r="AS13415">
            <v>0</v>
          </cell>
          <cell r="AT13415">
            <v>0</v>
          </cell>
          <cell r="AU13415">
            <v>0</v>
          </cell>
          <cell r="AV13415" t="str">
            <v>VIABLE</v>
          </cell>
        </row>
        <row r="13416">
          <cell r="AP13416">
            <v>364174</v>
          </cell>
          <cell r="AQ13416">
            <v>7005585</v>
          </cell>
          <cell r="AR13416">
            <v>7</v>
          </cell>
          <cell r="AS13416">
            <v>0</v>
          </cell>
          <cell r="AT13416">
            <v>0</v>
          </cell>
          <cell r="AU13416">
            <v>0</v>
          </cell>
          <cell r="AV13416" t="str">
            <v>FDL BOSA</v>
          </cell>
        </row>
        <row r="13417">
          <cell r="AP13417">
            <v>364127</v>
          </cell>
          <cell r="AQ13417">
            <v>7005567</v>
          </cell>
          <cell r="AR13417">
            <v>7</v>
          </cell>
          <cell r="AS13417">
            <v>0</v>
          </cell>
          <cell r="AT13417">
            <v>0</v>
          </cell>
          <cell r="AU13417">
            <v>0</v>
          </cell>
          <cell r="AV13417" t="str">
            <v>VIABLE</v>
          </cell>
        </row>
        <row r="13418">
          <cell r="AP13418">
            <v>353425</v>
          </cell>
          <cell r="AQ13418">
            <v>7001295</v>
          </cell>
          <cell r="AR13418">
            <v>7</v>
          </cell>
          <cell r="AS13418">
            <v>0</v>
          </cell>
          <cell r="AT13418">
            <v>0</v>
          </cell>
          <cell r="AU13418">
            <v>0</v>
          </cell>
          <cell r="AV13418" t="str">
            <v>VIABLE</v>
          </cell>
        </row>
        <row r="13419">
          <cell r="AP13419">
            <v>471535</v>
          </cell>
          <cell r="AQ13419">
            <v>7008143</v>
          </cell>
          <cell r="AR13419">
            <v>7</v>
          </cell>
          <cell r="AS13419">
            <v>0</v>
          </cell>
          <cell r="AT13419">
            <v>0</v>
          </cell>
          <cell r="AU13419">
            <v>0</v>
          </cell>
          <cell r="AV13419" t="str">
            <v>VIABLE</v>
          </cell>
        </row>
        <row r="13420">
          <cell r="AP13420">
            <v>352855</v>
          </cell>
          <cell r="AQ13420">
            <v>7001096</v>
          </cell>
          <cell r="AR13420">
            <v>7</v>
          </cell>
          <cell r="AS13420">
            <v>0</v>
          </cell>
          <cell r="AT13420">
            <v>0</v>
          </cell>
          <cell r="AU13420">
            <v>0</v>
          </cell>
          <cell r="AV13420" t="str">
            <v>VIABLE</v>
          </cell>
        </row>
        <row r="13421">
          <cell r="AP13421">
            <v>352540</v>
          </cell>
          <cell r="AQ13421">
            <v>7000979</v>
          </cell>
          <cell r="AR13421">
            <v>7</v>
          </cell>
          <cell r="AS13421">
            <v>0</v>
          </cell>
          <cell r="AT13421">
            <v>0</v>
          </cell>
          <cell r="AU13421">
            <v>0</v>
          </cell>
          <cell r="AV13421" t="str">
            <v>VIABLE</v>
          </cell>
        </row>
        <row r="13422">
          <cell r="AP13422">
            <v>352261</v>
          </cell>
          <cell r="AQ13422">
            <v>7000877</v>
          </cell>
          <cell r="AR13422">
            <v>7</v>
          </cell>
          <cell r="AS13422">
            <v>0</v>
          </cell>
          <cell r="AT13422">
            <v>0</v>
          </cell>
          <cell r="AU13422">
            <v>0</v>
          </cell>
          <cell r="AV13422" t="str">
            <v>VIABLE</v>
          </cell>
        </row>
        <row r="13423">
          <cell r="AP13423">
            <v>353680</v>
          </cell>
          <cell r="AQ13423">
            <v>7001384</v>
          </cell>
          <cell r="AR13423">
            <v>7</v>
          </cell>
          <cell r="AS13423">
            <v>0</v>
          </cell>
          <cell r="AT13423">
            <v>0</v>
          </cell>
          <cell r="AU13423">
            <v>0</v>
          </cell>
          <cell r="AV13423" t="str">
            <v>VIABLE</v>
          </cell>
        </row>
        <row r="13424">
          <cell r="AP13424">
            <v>353089</v>
          </cell>
          <cell r="AQ13424">
            <v>7001177</v>
          </cell>
          <cell r="AR13424">
            <v>7</v>
          </cell>
          <cell r="AS13424">
            <v>0</v>
          </cell>
          <cell r="AT13424">
            <v>0</v>
          </cell>
          <cell r="AU13424">
            <v>0</v>
          </cell>
          <cell r="AV13424" t="str">
            <v>VIABLE</v>
          </cell>
        </row>
        <row r="13425">
          <cell r="AP13425">
            <v>352984</v>
          </cell>
          <cell r="AQ13425">
            <v>7001141</v>
          </cell>
          <cell r="AR13425">
            <v>7</v>
          </cell>
          <cell r="AS13425">
            <v>0</v>
          </cell>
          <cell r="AT13425">
            <v>0</v>
          </cell>
          <cell r="AU13425">
            <v>0</v>
          </cell>
          <cell r="AV13425" t="str">
            <v>VIABLE</v>
          </cell>
        </row>
        <row r="13426">
          <cell r="AP13426">
            <v>352335</v>
          </cell>
          <cell r="AQ13426">
            <v>7000905</v>
          </cell>
          <cell r="AR13426">
            <v>7</v>
          </cell>
          <cell r="AS13426">
            <v>0</v>
          </cell>
          <cell r="AT13426">
            <v>0</v>
          </cell>
          <cell r="AU13426">
            <v>0</v>
          </cell>
          <cell r="AV13426" t="str">
            <v>VIABLE</v>
          </cell>
        </row>
        <row r="13427">
          <cell r="AP13427">
            <v>353317</v>
          </cell>
          <cell r="AQ13427">
            <v>7001258</v>
          </cell>
          <cell r="AR13427">
            <v>7</v>
          </cell>
          <cell r="AS13427">
            <v>0</v>
          </cell>
          <cell r="AT13427">
            <v>0</v>
          </cell>
          <cell r="AU13427">
            <v>0</v>
          </cell>
          <cell r="AV13427" t="str">
            <v>VIABLE</v>
          </cell>
        </row>
        <row r="13428">
          <cell r="AP13428">
            <v>353086</v>
          </cell>
          <cell r="AQ13428">
            <v>7001176</v>
          </cell>
          <cell r="AR13428">
            <v>7</v>
          </cell>
          <cell r="AS13428">
            <v>0</v>
          </cell>
          <cell r="AT13428">
            <v>0</v>
          </cell>
          <cell r="AU13428">
            <v>0</v>
          </cell>
          <cell r="AV13428" t="str">
            <v>VIABLE</v>
          </cell>
        </row>
        <row r="13429">
          <cell r="AP13429">
            <v>352445</v>
          </cell>
          <cell r="AQ13429">
            <v>7000943</v>
          </cell>
          <cell r="AR13429">
            <v>7</v>
          </cell>
          <cell r="AS13429">
            <v>0</v>
          </cell>
          <cell r="AT13429">
            <v>0</v>
          </cell>
          <cell r="AU13429">
            <v>0</v>
          </cell>
          <cell r="AV13429" t="str">
            <v>VIABLE</v>
          </cell>
        </row>
        <row r="13430">
          <cell r="AP13430">
            <v>353194</v>
          </cell>
          <cell r="AQ13430">
            <v>7001216</v>
          </cell>
          <cell r="AR13430">
            <v>7</v>
          </cell>
          <cell r="AS13430">
            <v>0</v>
          </cell>
          <cell r="AT13430">
            <v>0</v>
          </cell>
          <cell r="AU13430">
            <v>0</v>
          </cell>
          <cell r="AV13430" t="str">
            <v>VIABLE</v>
          </cell>
        </row>
        <row r="13431">
          <cell r="AP13431">
            <v>352639</v>
          </cell>
          <cell r="AQ13431">
            <v>7001020</v>
          </cell>
          <cell r="AR13431">
            <v>7</v>
          </cell>
          <cell r="AS13431">
            <v>0</v>
          </cell>
          <cell r="AT13431">
            <v>0</v>
          </cell>
          <cell r="AU13431">
            <v>0</v>
          </cell>
          <cell r="AV13431" t="str">
            <v>VIABLE</v>
          </cell>
        </row>
        <row r="13432">
          <cell r="AP13432">
            <v>353536</v>
          </cell>
          <cell r="AQ13432">
            <v>7001334</v>
          </cell>
          <cell r="AR13432">
            <v>7</v>
          </cell>
          <cell r="AS13432">
            <v>0</v>
          </cell>
          <cell r="AT13432">
            <v>0</v>
          </cell>
          <cell r="AU13432">
            <v>0</v>
          </cell>
          <cell r="AV13432" t="str">
            <v>VIABLE</v>
          </cell>
        </row>
        <row r="13433">
          <cell r="AP13433">
            <v>91010240</v>
          </cell>
          <cell r="AQ13433">
            <v>7004889</v>
          </cell>
          <cell r="AR13433">
            <v>7</v>
          </cell>
          <cell r="AS13433">
            <v>0</v>
          </cell>
          <cell r="AT13433">
            <v>0</v>
          </cell>
          <cell r="AU13433">
            <v>0</v>
          </cell>
          <cell r="AV13433" t="str">
            <v>VIABLE</v>
          </cell>
        </row>
        <row r="13434">
          <cell r="AP13434">
            <v>362439</v>
          </cell>
          <cell r="AQ13434">
            <v>7004889</v>
          </cell>
          <cell r="AR13434">
            <v>7</v>
          </cell>
          <cell r="AS13434">
            <v>0</v>
          </cell>
          <cell r="AT13434">
            <v>0</v>
          </cell>
          <cell r="AU13434">
            <v>0</v>
          </cell>
          <cell r="AV13434" t="str">
            <v>VIABLE</v>
          </cell>
        </row>
        <row r="13435">
          <cell r="AP13435">
            <v>480576</v>
          </cell>
          <cell r="AQ13435">
            <v>7005029</v>
          </cell>
          <cell r="AR13435">
            <v>7</v>
          </cell>
          <cell r="AS13435">
            <v>0</v>
          </cell>
          <cell r="AT13435">
            <v>0</v>
          </cell>
          <cell r="AU13435">
            <v>0</v>
          </cell>
          <cell r="AV13435" t="str">
            <v>VIABLE</v>
          </cell>
        </row>
        <row r="13436">
          <cell r="AP13436">
            <v>91010241</v>
          </cell>
          <cell r="AQ13436">
            <v>7004967</v>
          </cell>
          <cell r="AR13436">
            <v>7</v>
          </cell>
          <cell r="AS13436">
            <v>0</v>
          </cell>
          <cell r="AT13436">
            <v>0</v>
          </cell>
          <cell r="AU13436">
            <v>0</v>
          </cell>
          <cell r="AV13436" t="str">
            <v>VIABLE</v>
          </cell>
        </row>
        <row r="13437">
          <cell r="AP13437">
            <v>362802</v>
          </cell>
          <cell r="AQ13437">
            <v>7005028</v>
          </cell>
          <cell r="AR13437">
            <v>7</v>
          </cell>
          <cell r="AS13437">
            <v>0</v>
          </cell>
          <cell r="AT13437">
            <v>0</v>
          </cell>
          <cell r="AU13437">
            <v>0</v>
          </cell>
          <cell r="AV13437" t="str">
            <v>VIABLE</v>
          </cell>
        </row>
        <row r="13438">
          <cell r="AP13438">
            <v>91010268</v>
          </cell>
          <cell r="AQ13438">
            <v>7005028</v>
          </cell>
          <cell r="AR13438">
            <v>7</v>
          </cell>
          <cell r="AS13438">
            <v>0</v>
          </cell>
          <cell r="AT13438">
            <v>0</v>
          </cell>
          <cell r="AU13438">
            <v>0</v>
          </cell>
          <cell r="AV13438" t="str">
            <v>VIABLE</v>
          </cell>
        </row>
        <row r="13439">
          <cell r="AP13439">
            <v>362636</v>
          </cell>
          <cell r="AQ13439">
            <v>7004967</v>
          </cell>
          <cell r="AR13439">
            <v>7</v>
          </cell>
          <cell r="AS13439">
            <v>0</v>
          </cell>
          <cell r="AT13439">
            <v>0</v>
          </cell>
          <cell r="AU13439">
            <v>0</v>
          </cell>
          <cell r="AV13439" t="str">
            <v>VIABLE</v>
          </cell>
        </row>
        <row r="13440">
          <cell r="AP13440">
            <v>805215</v>
          </cell>
          <cell r="AQ13440">
            <v>7002535</v>
          </cell>
          <cell r="AR13440">
            <v>7</v>
          </cell>
          <cell r="AS13440">
            <v>0</v>
          </cell>
          <cell r="AT13440">
            <v>0</v>
          </cell>
          <cell r="AU13440">
            <v>0</v>
          </cell>
          <cell r="AV13440" t="str">
            <v>VIABLE</v>
          </cell>
        </row>
        <row r="13441">
          <cell r="AP13441">
            <v>820745</v>
          </cell>
          <cell r="AQ13441">
            <v>7002642</v>
          </cell>
          <cell r="AR13441">
            <v>7</v>
          </cell>
          <cell r="AS13441">
            <v>0</v>
          </cell>
          <cell r="AT13441">
            <v>0</v>
          </cell>
          <cell r="AU13441">
            <v>0</v>
          </cell>
          <cell r="AV13441" t="str">
            <v>VIABLE</v>
          </cell>
        </row>
        <row r="13442">
          <cell r="AP13442">
            <v>480133</v>
          </cell>
          <cell r="AQ13442">
            <v>7002720</v>
          </cell>
          <cell r="AR13442">
            <v>7</v>
          </cell>
          <cell r="AS13442">
            <v>0</v>
          </cell>
          <cell r="AT13442">
            <v>0</v>
          </cell>
          <cell r="AU13442">
            <v>0</v>
          </cell>
          <cell r="AV13442" t="str">
            <v>VIABLE</v>
          </cell>
        </row>
        <row r="13443">
          <cell r="AP13443">
            <v>302717</v>
          </cell>
          <cell r="AQ13443">
            <v>5005786</v>
          </cell>
          <cell r="AR13443">
            <v>5</v>
          </cell>
          <cell r="AS13443">
            <v>0</v>
          </cell>
          <cell r="AT13443">
            <v>0</v>
          </cell>
          <cell r="AU13443">
            <v>0</v>
          </cell>
          <cell r="AV13443" t="str">
            <v>VIABLE</v>
          </cell>
        </row>
        <row r="13444">
          <cell r="AP13444">
            <v>301901</v>
          </cell>
          <cell r="AQ13444">
            <v>5005417</v>
          </cell>
          <cell r="AR13444">
            <v>5</v>
          </cell>
          <cell r="AS13444">
            <v>0</v>
          </cell>
          <cell r="AT13444">
            <v>0</v>
          </cell>
          <cell r="AU13444">
            <v>0</v>
          </cell>
          <cell r="AV13444" t="str">
            <v>VIABLE</v>
          </cell>
        </row>
        <row r="13445">
          <cell r="AP13445">
            <v>302405</v>
          </cell>
          <cell r="AQ13445">
            <v>5005651</v>
          </cell>
          <cell r="AR13445">
            <v>5</v>
          </cell>
          <cell r="AS13445">
            <v>0</v>
          </cell>
          <cell r="AT13445">
            <v>0</v>
          </cell>
          <cell r="AU13445">
            <v>0</v>
          </cell>
          <cell r="AV13445" t="str">
            <v>VIABLE</v>
          </cell>
        </row>
        <row r="13446">
          <cell r="AP13446">
            <v>299888</v>
          </cell>
          <cell r="AQ13446">
            <v>5004477</v>
          </cell>
          <cell r="AR13446">
            <v>5</v>
          </cell>
          <cell r="AS13446">
            <v>0</v>
          </cell>
          <cell r="AT13446">
            <v>0</v>
          </cell>
          <cell r="AU13446">
            <v>0</v>
          </cell>
          <cell r="AV13446" t="str">
            <v>FDL 2016</v>
          </cell>
        </row>
        <row r="13447">
          <cell r="AP13447">
            <v>305834</v>
          </cell>
          <cell r="AQ13447">
            <v>5007069</v>
          </cell>
          <cell r="AR13447">
            <v>5</v>
          </cell>
          <cell r="AS13447">
            <v>41988</v>
          </cell>
          <cell r="AT13447" t="str">
            <v>SD Terminado Mantenimiento Periódico UAERMV Circuito Movilidad  -</v>
          </cell>
          <cell r="AU13447">
            <v>0</v>
          </cell>
          <cell r="AV13447" t="str">
            <v>VIABLE</v>
          </cell>
        </row>
        <row r="13448">
          <cell r="AP13448">
            <v>306239</v>
          </cell>
          <cell r="AQ13448">
            <v>5007254</v>
          </cell>
          <cell r="AR13448">
            <v>5</v>
          </cell>
          <cell r="AS13448">
            <v>41988</v>
          </cell>
          <cell r="AT13448" t="str">
            <v>SD Terminado Mantenimiento Periódico UAERMV Circuito Movilidad  -</v>
          </cell>
          <cell r="AU13448">
            <v>0</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v>0</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v>0</v>
          </cell>
          <cell r="AV13451" t="str">
            <v>VIABLE</v>
          </cell>
        </row>
        <row r="13452">
          <cell r="AP13452">
            <v>291165</v>
          </cell>
          <cell r="AQ13452">
            <v>5000563</v>
          </cell>
          <cell r="AR13452">
            <v>5</v>
          </cell>
          <cell r="AS13452">
            <v>0</v>
          </cell>
          <cell r="AT13452">
            <v>0</v>
          </cell>
          <cell r="AU13452">
            <v>0</v>
          </cell>
          <cell r="AV13452" t="str">
            <v>VIABLE</v>
          </cell>
        </row>
        <row r="13453">
          <cell r="AP13453">
            <v>601762</v>
          </cell>
          <cell r="AQ13453">
            <v>5000570</v>
          </cell>
          <cell r="AR13453">
            <v>5</v>
          </cell>
          <cell r="AS13453">
            <v>0</v>
          </cell>
          <cell r="AT13453">
            <v>0</v>
          </cell>
          <cell r="AU13453">
            <v>0</v>
          </cell>
          <cell r="AV13453" t="str">
            <v>VIABLE</v>
          </cell>
        </row>
        <row r="13454">
          <cell r="AP13454">
            <v>291198</v>
          </cell>
          <cell r="AQ13454">
            <v>5000575</v>
          </cell>
          <cell r="AR13454">
            <v>5</v>
          </cell>
          <cell r="AS13454">
            <v>0</v>
          </cell>
          <cell r="AT13454">
            <v>0</v>
          </cell>
          <cell r="AU13454">
            <v>0</v>
          </cell>
          <cell r="AV13454" t="str">
            <v>VIABLE</v>
          </cell>
        </row>
        <row r="13455">
          <cell r="AP13455">
            <v>291117</v>
          </cell>
          <cell r="AQ13455">
            <v>5000531</v>
          </cell>
          <cell r="AR13455">
            <v>5</v>
          </cell>
          <cell r="AS13455">
            <v>0</v>
          </cell>
          <cell r="AT13455">
            <v>0</v>
          </cell>
          <cell r="AU13455">
            <v>0</v>
          </cell>
          <cell r="AV13455" t="str">
            <v>VIABLE</v>
          </cell>
        </row>
        <row r="13456">
          <cell r="AP13456">
            <v>607153</v>
          </cell>
          <cell r="AQ13456">
            <v>5008369</v>
          </cell>
          <cell r="AR13456">
            <v>5</v>
          </cell>
          <cell r="AS13456">
            <v>0</v>
          </cell>
          <cell r="AT13456">
            <v>0</v>
          </cell>
          <cell r="AU13456">
            <v>0</v>
          </cell>
          <cell r="AV13456" t="str">
            <v>VIABLE</v>
          </cell>
        </row>
        <row r="13457">
          <cell r="AP13457">
            <v>293510</v>
          </cell>
          <cell r="AQ13457">
            <v>5001668</v>
          </cell>
          <cell r="AR13457">
            <v>5</v>
          </cell>
          <cell r="AS13457">
            <v>0</v>
          </cell>
          <cell r="AT13457">
            <v>0</v>
          </cell>
          <cell r="AU13457">
            <v>0</v>
          </cell>
          <cell r="AV13457" t="str">
            <v>VIABLE</v>
          </cell>
        </row>
        <row r="13458">
          <cell r="AP13458">
            <v>293474</v>
          </cell>
          <cell r="AQ13458">
            <v>5001655</v>
          </cell>
          <cell r="AR13458">
            <v>5</v>
          </cell>
          <cell r="AS13458">
            <v>0</v>
          </cell>
          <cell r="AT13458">
            <v>0</v>
          </cell>
          <cell r="AU13458">
            <v>0</v>
          </cell>
          <cell r="AV13458" t="str">
            <v>Proyectos en Factibilidad:Extensión de la Troncal</v>
          </cell>
        </row>
        <row r="13459">
          <cell r="AP13459">
            <v>293619</v>
          </cell>
          <cell r="AQ13459">
            <v>5001708</v>
          </cell>
          <cell r="AR13459">
            <v>5</v>
          </cell>
          <cell r="AS13459">
            <v>0</v>
          </cell>
          <cell r="AT13459">
            <v>0</v>
          </cell>
          <cell r="AU13459">
            <v>0</v>
          </cell>
          <cell r="AV13459" t="str">
            <v>VIABLE</v>
          </cell>
        </row>
        <row r="13460">
          <cell r="AP13460">
            <v>293652</v>
          </cell>
          <cell r="AQ13460">
            <v>5001720</v>
          </cell>
          <cell r="AR13460">
            <v>5</v>
          </cell>
          <cell r="AS13460">
            <v>0</v>
          </cell>
          <cell r="AT13460">
            <v>0</v>
          </cell>
          <cell r="AU13460">
            <v>0</v>
          </cell>
          <cell r="AV13460" t="str">
            <v>VIABLE</v>
          </cell>
        </row>
        <row r="13461">
          <cell r="AP13461">
            <v>293495</v>
          </cell>
          <cell r="AQ13461">
            <v>5001663</v>
          </cell>
          <cell r="AR13461">
            <v>5</v>
          </cell>
          <cell r="AS13461">
            <v>0</v>
          </cell>
          <cell r="AT13461">
            <v>0</v>
          </cell>
          <cell r="AU13461">
            <v>0</v>
          </cell>
          <cell r="AV13461" t="str">
            <v>VIABLE</v>
          </cell>
        </row>
        <row r="13462">
          <cell r="AP13462">
            <v>471325</v>
          </cell>
          <cell r="AQ13462">
            <v>5007850</v>
          </cell>
          <cell r="AR13462">
            <v>5</v>
          </cell>
          <cell r="AS13462">
            <v>0</v>
          </cell>
          <cell r="AT13462">
            <v>0</v>
          </cell>
          <cell r="AU13462">
            <v>0</v>
          </cell>
          <cell r="AV13462" t="str">
            <v>VIABLE</v>
          </cell>
        </row>
        <row r="13463">
          <cell r="AP13463">
            <v>293558</v>
          </cell>
          <cell r="AQ13463">
            <v>5001687</v>
          </cell>
          <cell r="AR13463">
            <v>5</v>
          </cell>
          <cell r="AS13463">
            <v>0</v>
          </cell>
          <cell r="AT13463">
            <v>0</v>
          </cell>
          <cell r="AU13463">
            <v>0</v>
          </cell>
          <cell r="AV13463" t="str">
            <v>VIABLE</v>
          </cell>
        </row>
        <row r="13464">
          <cell r="AP13464">
            <v>293673</v>
          </cell>
          <cell r="AQ13464">
            <v>5001729</v>
          </cell>
          <cell r="AR13464">
            <v>5</v>
          </cell>
          <cell r="AS13464">
            <v>0</v>
          </cell>
          <cell r="AT13464">
            <v>0</v>
          </cell>
          <cell r="AU13464">
            <v>0</v>
          </cell>
          <cell r="AV13464" t="str">
            <v>VIABLE</v>
          </cell>
        </row>
        <row r="13465">
          <cell r="AP13465">
            <v>293593</v>
          </cell>
          <cell r="AQ13465">
            <v>5001699</v>
          </cell>
          <cell r="AR13465">
            <v>5</v>
          </cell>
          <cell r="AS13465">
            <v>0</v>
          </cell>
          <cell r="AT13465">
            <v>0</v>
          </cell>
          <cell r="AU13465">
            <v>0</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v>0</v>
          </cell>
          <cell r="AT13468">
            <v>0</v>
          </cell>
          <cell r="AU13468">
            <v>0</v>
          </cell>
          <cell r="AV13468" t="str">
            <v>VIABLE</v>
          </cell>
        </row>
        <row r="13469">
          <cell r="AP13469">
            <v>293709</v>
          </cell>
          <cell r="AQ13469">
            <v>5001742</v>
          </cell>
          <cell r="AR13469">
            <v>5</v>
          </cell>
          <cell r="AS13469">
            <v>0</v>
          </cell>
          <cell r="AT13469">
            <v>0</v>
          </cell>
          <cell r="AU13469">
            <v>0</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v>0</v>
          </cell>
          <cell r="AT13474">
            <v>0</v>
          </cell>
          <cell r="AU13474">
            <v>0</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v>0</v>
          </cell>
          <cell r="AT13476">
            <v>0</v>
          </cell>
          <cell r="AU13476">
            <v>0</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v>0</v>
          </cell>
          <cell r="AT13478">
            <v>0</v>
          </cell>
          <cell r="AU13478">
            <v>0</v>
          </cell>
          <cell r="AV13478" t="str">
            <v>VIABLE</v>
          </cell>
        </row>
        <row r="13479">
          <cell r="AP13479">
            <v>304352</v>
          </cell>
          <cell r="AQ13479">
            <v>5006458</v>
          </cell>
          <cell r="AR13479">
            <v>5</v>
          </cell>
          <cell r="AS13479">
            <v>42313</v>
          </cell>
          <cell r="AT13479" t="str">
            <v>IDU-1699-2014 En Ejecución Mantenimiento Periódico IDU Circuito Movilidad  -</v>
          </cell>
          <cell r="AU13479">
            <v>0</v>
          </cell>
          <cell r="AV13479" t="str">
            <v>CTO IDU 2014</v>
          </cell>
        </row>
        <row r="13480">
          <cell r="AP13480">
            <v>304187</v>
          </cell>
          <cell r="AQ13480">
            <v>5006391</v>
          </cell>
          <cell r="AR13480">
            <v>5</v>
          </cell>
          <cell r="AS13480">
            <v>42313</v>
          </cell>
          <cell r="AT13480" t="str">
            <v>IDU-1699-2014 Terminado Mantenimiento Periódico IDU Circuito Movilidad  -</v>
          </cell>
          <cell r="AU13480">
            <v>0</v>
          </cell>
          <cell r="AV13480" t="str">
            <v>CTO IDU 2014</v>
          </cell>
        </row>
        <row r="13481">
          <cell r="AP13481">
            <v>304304</v>
          </cell>
          <cell r="AQ13481">
            <v>5006440</v>
          </cell>
          <cell r="AR13481">
            <v>5</v>
          </cell>
          <cell r="AS13481">
            <v>42313</v>
          </cell>
          <cell r="AT13481" t="str">
            <v>IDU-1699-2014 Terminado Mantenimiento Periódico IDU Circuito Movilidad  -</v>
          </cell>
          <cell r="AU13481">
            <v>0</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v>0</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v>0</v>
          </cell>
          <cell r="AV13483" t="str">
            <v>UMV 2016</v>
          </cell>
        </row>
        <row r="13484">
          <cell r="AP13484">
            <v>304568</v>
          </cell>
          <cell r="AQ13484">
            <v>5006537</v>
          </cell>
          <cell r="AR13484">
            <v>5</v>
          </cell>
          <cell r="AS13484">
            <v>42313</v>
          </cell>
          <cell r="AT13484" t="str">
            <v>IDU-1699-2014 En Ejecución Mantenimiento Periódico IDU Circuito Movilidad  -</v>
          </cell>
          <cell r="AU13484">
            <v>0</v>
          </cell>
          <cell r="AV13484" t="str">
            <v>CTO IDU 2014</v>
          </cell>
        </row>
        <row r="13485">
          <cell r="AP13485">
            <v>304085</v>
          </cell>
          <cell r="AQ13485">
            <v>5006353</v>
          </cell>
          <cell r="AR13485">
            <v>5</v>
          </cell>
          <cell r="AS13485">
            <v>42313</v>
          </cell>
          <cell r="AT13485" t="str">
            <v>IDU-1699-2014 Terminado Mantenimiento Periódico IDU Circuito Movilidad  -</v>
          </cell>
          <cell r="AU13485">
            <v>0</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v>0</v>
          </cell>
          <cell r="AT13487">
            <v>0</v>
          </cell>
          <cell r="AU13487">
            <v>0</v>
          </cell>
          <cell r="AV13487" t="str">
            <v>VIABLE</v>
          </cell>
        </row>
        <row r="13488">
          <cell r="AP13488">
            <v>301502</v>
          </cell>
          <cell r="AQ13488">
            <v>5005244</v>
          </cell>
          <cell r="AR13488">
            <v>5</v>
          </cell>
          <cell r="AS13488">
            <v>0</v>
          </cell>
          <cell r="AT13488">
            <v>0</v>
          </cell>
          <cell r="AU13488">
            <v>0</v>
          </cell>
          <cell r="AV13488" t="str">
            <v>VIABLE</v>
          </cell>
        </row>
        <row r="13489">
          <cell r="AP13489">
            <v>902505</v>
          </cell>
          <cell r="AQ13489">
            <v>50007851</v>
          </cell>
          <cell r="AR13489">
            <v>5</v>
          </cell>
          <cell r="AS13489">
            <v>0</v>
          </cell>
          <cell r="AT13489">
            <v>0</v>
          </cell>
          <cell r="AU13489">
            <v>0</v>
          </cell>
          <cell r="AV13489" t="str">
            <v>VIABLE</v>
          </cell>
        </row>
        <row r="13490">
          <cell r="AP13490">
            <v>302267</v>
          </cell>
          <cell r="AQ13490">
            <v>5005583</v>
          </cell>
          <cell r="AR13490">
            <v>5</v>
          </cell>
          <cell r="AS13490">
            <v>0</v>
          </cell>
          <cell r="AT13490">
            <v>0</v>
          </cell>
          <cell r="AU13490">
            <v>0</v>
          </cell>
          <cell r="AV13490" t="str">
            <v>VIABLE</v>
          </cell>
        </row>
        <row r="13491">
          <cell r="AP13491">
            <v>300889</v>
          </cell>
          <cell r="AQ13491">
            <v>5004946</v>
          </cell>
          <cell r="AR13491">
            <v>5</v>
          </cell>
          <cell r="AS13491">
            <v>0</v>
          </cell>
          <cell r="AT13491">
            <v>0</v>
          </cell>
          <cell r="AU13491">
            <v>0</v>
          </cell>
          <cell r="AV13491" t="str">
            <v>VIABLE</v>
          </cell>
        </row>
        <row r="13492">
          <cell r="AP13492">
            <v>301778</v>
          </cell>
          <cell r="AQ13492">
            <v>5005367</v>
          </cell>
          <cell r="AR13492">
            <v>5</v>
          </cell>
          <cell r="AS13492">
            <v>0</v>
          </cell>
          <cell r="AT13492">
            <v>0</v>
          </cell>
          <cell r="AU13492">
            <v>0</v>
          </cell>
          <cell r="AV13492" t="str">
            <v>VIABLE</v>
          </cell>
        </row>
        <row r="13493">
          <cell r="AP13493">
            <v>301334</v>
          </cell>
          <cell r="AQ13493">
            <v>5005167</v>
          </cell>
          <cell r="AR13493">
            <v>5</v>
          </cell>
          <cell r="AS13493">
            <v>0</v>
          </cell>
          <cell r="AT13493">
            <v>0</v>
          </cell>
          <cell r="AU13493">
            <v>0</v>
          </cell>
          <cell r="AV13493" t="str">
            <v>VIABLE</v>
          </cell>
        </row>
        <row r="13494">
          <cell r="AP13494">
            <v>478787</v>
          </cell>
          <cell r="AQ13494">
            <v>5004655</v>
          </cell>
          <cell r="AR13494">
            <v>5</v>
          </cell>
          <cell r="AS13494">
            <v>0</v>
          </cell>
          <cell r="AT13494">
            <v>0</v>
          </cell>
          <cell r="AU13494">
            <v>0</v>
          </cell>
          <cell r="AV13494" t="str">
            <v>VIABLE</v>
          </cell>
        </row>
        <row r="13495">
          <cell r="AP13495">
            <v>91021630</v>
          </cell>
          <cell r="AQ13495">
            <v>5009384</v>
          </cell>
          <cell r="AR13495">
            <v>5</v>
          </cell>
          <cell r="AS13495">
            <v>0</v>
          </cell>
          <cell r="AT13495">
            <v>0</v>
          </cell>
          <cell r="AU13495">
            <v>0</v>
          </cell>
          <cell r="AV13495" t="str">
            <v>VIABLE</v>
          </cell>
        </row>
        <row r="13496">
          <cell r="AP13496">
            <v>91015556</v>
          </cell>
          <cell r="AQ13496">
            <v>50005238</v>
          </cell>
          <cell r="AR13496">
            <v>5</v>
          </cell>
          <cell r="AS13496">
            <v>0</v>
          </cell>
          <cell r="AT13496">
            <v>0</v>
          </cell>
          <cell r="AU13496">
            <v>0</v>
          </cell>
          <cell r="AV13496" t="str">
            <v>VIABLE</v>
          </cell>
        </row>
        <row r="13497">
          <cell r="AP13497">
            <v>302123</v>
          </cell>
          <cell r="AQ13497">
            <v>5005512</v>
          </cell>
          <cell r="AR13497">
            <v>5</v>
          </cell>
          <cell r="AS13497">
            <v>0</v>
          </cell>
          <cell r="AT13497">
            <v>0</v>
          </cell>
          <cell r="AU13497">
            <v>0</v>
          </cell>
          <cell r="AV13497" t="str">
            <v>VIABLE</v>
          </cell>
        </row>
        <row r="13498">
          <cell r="AP13498">
            <v>301640</v>
          </cell>
          <cell r="AQ13498">
            <v>5005303</v>
          </cell>
          <cell r="AR13498">
            <v>5</v>
          </cell>
          <cell r="AS13498">
            <v>0</v>
          </cell>
          <cell r="AT13498">
            <v>0</v>
          </cell>
          <cell r="AU13498">
            <v>0</v>
          </cell>
          <cell r="AV13498" t="str">
            <v>VIABLE</v>
          </cell>
        </row>
        <row r="13499">
          <cell r="AP13499">
            <v>91015557</v>
          </cell>
          <cell r="AQ13499">
            <v>50005237</v>
          </cell>
          <cell r="AR13499">
            <v>5</v>
          </cell>
          <cell r="AS13499">
            <v>0</v>
          </cell>
          <cell r="AT13499">
            <v>0</v>
          </cell>
          <cell r="AU13499">
            <v>0</v>
          </cell>
          <cell r="AV13499" t="str">
            <v>VIABLE</v>
          </cell>
        </row>
        <row r="13500">
          <cell r="AP13500">
            <v>302489</v>
          </cell>
          <cell r="AQ13500">
            <v>5005683</v>
          </cell>
          <cell r="AR13500">
            <v>5</v>
          </cell>
          <cell r="AS13500">
            <v>0</v>
          </cell>
          <cell r="AT13500">
            <v>0</v>
          </cell>
          <cell r="AU13500">
            <v>0</v>
          </cell>
          <cell r="AV13500" t="str">
            <v>VIABLE</v>
          </cell>
        </row>
        <row r="13501">
          <cell r="AP13501">
            <v>301082</v>
          </cell>
          <cell r="AQ13501">
            <v>5005044</v>
          </cell>
          <cell r="AR13501">
            <v>5</v>
          </cell>
          <cell r="AS13501">
            <v>42409</v>
          </cell>
          <cell r="AT13501" t="str">
            <v>IDU-1699-2014 Terminado Mantenimiento Periódico IDU Circuito Movilidad  -</v>
          </cell>
          <cell r="AU13501">
            <v>0</v>
          </cell>
          <cell r="AV13501" t="str">
            <v>VIABLE</v>
          </cell>
        </row>
        <row r="13502">
          <cell r="AP13502">
            <v>301208</v>
          </cell>
          <cell r="AQ13502">
            <v>5005104</v>
          </cell>
          <cell r="AR13502">
            <v>5</v>
          </cell>
          <cell r="AS13502">
            <v>0</v>
          </cell>
          <cell r="AT13502">
            <v>0</v>
          </cell>
          <cell r="AU13502">
            <v>0</v>
          </cell>
          <cell r="AV13502" t="str">
            <v>VIABLE</v>
          </cell>
        </row>
        <row r="13503">
          <cell r="AP13503">
            <v>302042</v>
          </cell>
          <cell r="AQ13503">
            <v>5005479</v>
          </cell>
          <cell r="AR13503">
            <v>5</v>
          </cell>
          <cell r="AS13503">
            <v>42409</v>
          </cell>
          <cell r="AT13503" t="str">
            <v>IDU-1699-2014 Terminado Mantenimiento Periódico IDU Circuito Movilidad  -</v>
          </cell>
          <cell r="AU13503">
            <v>0</v>
          </cell>
          <cell r="AV13503" t="str">
            <v>VIABLE</v>
          </cell>
        </row>
        <row r="13504">
          <cell r="AP13504">
            <v>301940</v>
          </cell>
          <cell r="AQ13504">
            <v>5005435</v>
          </cell>
          <cell r="AR13504">
            <v>5</v>
          </cell>
          <cell r="AS13504">
            <v>0</v>
          </cell>
          <cell r="AT13504">
            <v>0</v>
          </cell>
          <cell r="AU13504">
            <v>0</v>
          </cell>
          <cell r="AV13504" t="str">
            <v>VIABLE</v>
          </cell>
        </row>
        <row r="13505">
          <cell r="AP13505">
            <v>295406</v>
          </cell>
          <cell r="AQ13505">
            <v>5002474</v>
          </cell>
          <cell r="AR13505">
            <v>5</v>
          </cell>
          <cell r="AS13505">
            <v>42766</v>
          </cell>
          <cell r="AT13505" t="str">
            <v>SD Reservado Mantenimiento Periódico IDU Intermedia EJECUCION SITP 2016 -</v>
          </cell>
          <cell r="AU13505">
            <v>0</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v>0</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v>0</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v>0</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v>0</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v>0</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v>0</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v>0</v>
          </cell>
          <cell r="AV13515" t="str">
            <v>IDU SITP 2016</v>
          </cell>
        </row>
        <row r="13516">
          <cell r="AP13516">
            <v>305408</v>
          </cell>
          <cell r="AQ13516">
            <v>5006890</v>
          </cell>
          <cell r="AR13516">
            <v>5</v>
          </cell>
          <cell r="AS13516">
            <v>0</v>
          </cell>
          <cell r="AT13516">
            <v>0</v>
          </cell>
          <cell r="AU13516">
            <v>0</v>
          </cell>
          <cell r="AV13516" t="str">
            <v>VIABLE</v>
          </cell>
        </row>
        <row r="13517">
          <cell r="AP13517">
            <v>305903</v>
          </cell>
          <cell r="AQ13517">
            <v>5007100</v>
          </cell>
          <cell r="AR13517">
            <v>5</v>
          </cell>
          <cell r="AS13517">
            <v>0</v>
          </cell>
          <cell r="AT13517">
            <v>0</v>
          </cell>
          <cell r="AU13517">
            <v>0</v>
          </cell>
          <cell r="AV13517" t="str">
            <v>VIABLE</v>
          </cell>
        </row>
        <row r="13518">
          <cell r="AP13518">
            <v>305960</v>
          </cell>
          <cell r="AQ13518">
            <v>5007133</v>
          </cell>
          <cell r="AR13518">
            <v>5</v>
          </cell>
          <cell r="AS13518">
            <v>0</v>
          </cell>
          <cell r="AT13518">
            <v>0</v>
          </cell>
          <cell r="AU13518">
            <v>0</v>
          </cell>
          <cell r="AV13518" t="str">
            <v>VIABLE</v>
          </cell>
        </row>
        <row r="13519">
          <cell r="AP13519">
            <v>305885</v>
          </cell>
          <cell r="AQ13519">
            <v>5007092</v>
          </cell>
          <cell r="AR13519">
            <v>5</v>
          </cell>
          <cell r="AS13519">
            <v>0</v>
          </cell>
          <cell r="AT13519">
            <v>0</v>
          </cell>
          <cell r="AU13519">
            <v>0</v>
          </cell>
          <cell r="AV13519" t="str">
            <v>VIABLE</v>
          </cell>
        </row>
        <row r="13520">
          <cell r="AP13520">
            <v>305987</v>
          </cell>
          <cell r="AQ13520">
            <v>5007147</v>
          </cell>
          <cell r="AR13520">
            <v>5</v>
          </cell>
          <cell r="AS13520">
            <v>0</v>
          </cell>
          <cell r="AT13520">
            <v>0</v>
          </cell>
          <cell r="AU13520">
            <v>0</v>
          </cell>
          <cell r="AV13520" t="str">
            <v>VIABLE</v>
          </cell>
        </row>
        <row r="13521">
          <cell r="AP13521">
            <v>305933</v>
          </cell>
          <cell r="AQ13521">
            <v>5007117</v>
          </cell>
          <cell r="AR13521">
            <v>5</v>
          </cell>
          <cell r="AS13521">
            <v>0</v>
          </cell>
          <cell r="AT13521">
            <v>0</v>
          </cell>
          <cell r="AU13521">
            <v>0</v>
          </cell>
          <cell r="AV13521" t="str">
            <v>VIABLE</v>
          </cell>
        </row>
        <row r="13522">
          <cell r="AP13522">
            <v>305954</v>
          </cell>
          <cell r="AQ13522">
            <v>5007129</v>
          </cell>
          <cell r="AR13522">
            <v>5</v>
          </cell>
          <cell r="AS13522">
            <v>0</v>
          </cell>
          <cell r="AT13522">
            <v>0</v>
          </cell>
          <cell r="AU13522">
            <v>0</v>
          </cell>
          <cell r="AV13522" t="str">
            <v>VIABLE</v>
          </cell>
        </row>
        <row r="13523">
          <cell r="AP13523">
            <v>306005</v>
          </cell>
          <cell r="AQ13523">
            <v>5007156</v>
          </cell>
          <cell r="AR13523">
            <v>5</v>
          </cell>
          <cell r="AS13523">
            <v>0</v>
          </cell>
          <cell r="AT13523">
            <v>0</v>
          </cell>
          <cell r="AU13523">
            <v>0</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v>0</v>
          </cell>
          <cell r="AV13524" t="str">
            <v>IDU SITP 2016</v>
          </cell>
        </row>
        <row r="13525">
          <cell r="AP13525">
            <v>304238</v>
          </cell>
          <cell r="AQ13525">
            <v>5006410</v>
          </cell>
          <cell r="AR13525">
            <v>5</v>
          </cell>
          <cell r="AS13525">
            <v>0</v>
          </cell>
          <cell r="AT13525">
            <v>0</v>
          </cell>
          <cell r="AU13525">
            <v>0</v>
          </cell>
          <cell r="AV13525" t="str">
            <v>VIABLE</v>
          </cell>
        </row>
        <row r="13526">
          <cell r="AP13526">
            <v>303875</v>
          </cell>
          <cell r="AQ13526">
            <v>5006268</v>
          </cell>
          <cell r="AR13526">
            <v>5</v>
          </cell>
          <cell r="AS13526">
            <v>0</v>
          </cell>
          <cell r="AT13526">
            <v>0</v>
          </cell>
          <cell r="AU13526">
            <v>0</v>
          </cell>
          <cell r="AV13526" t="str">
            <v>VIABLE</v>
          </cell>
        </row>
        <row r="13527">
          <cell r="AP13527">
            <v>303056</v>
          </cell>
          <cell r="AQ13527">
            <v>5005940</v>
          </cell>
          <cell r="AR13527">
            <v>5</v>
          </cell>
          <cell r="AS13527">
            <v>0</v>
          </cell>
          <cell r="AT13527">
            <v>0</v>
          </cell>
          <cell r="AU13527">
            <v>0</v>
          </cell>
          <cell r="AV13527" t="str">
            <v>VIABLE</v>
          </cell>
        </row>
        <row r="13528">
          <cell r="AP13528">
            <v>301991</v>
          </cell>
          <cell r="AQ13528">
            <v>5005455</v>
          </cell>
          <cell r="AR13528">
            <v>5</v>
          </cell>
          <cell r="AS13528">
            <v>0</v>
          </cell>
          <cell r="AT13528">
            <v>0</v>
          </cell>
          <cell r="AU13528">
            <v>0</v>
          </cell>
          <cell r="AV13528" t="str">
            <v>VIABLE</v>
          </cell>
        </row>
        <row r="13529">
          <cell r="AP13529">
            <v>303539</v>
          </cell>
          <cell r="AQ13529">
            <v>5006136</v>
          </cell>
          <cell r="AR13529">
            <v>5</v>
          </cell>
          <cell r="AS13529">
            <v>0</v>
          </cell>
          <cell r="AT13529">
            <v>0</v>
          </cell>
          <cell r="AU13529">
            <v>0</v>
          </cell>
          <cell r="AV13529" t="str">
            <v>VIABLE</v>
          </cell>
        </row>
        <row r="13530">
          <cell r="AP13530">
            <v>303746</v>
          </cell>
          <cell r="AQ13530">
            <v>5006219</v>
          </cell>
          <cell r="AR13530">
            <v>5</v>
          </cell>
          <cell r="AS13530">
            <v>0</v>
          </cell>
          <cell r="AT13530">
            <v>0</v>
          </cell>
          <cell r="AU13530">
            <v>0</v>
          </cell>
          <cell r="AV13530" t="str">
            <v>VIABLE</v>
          </cell>
        </row>
        <row r="13531">
          <cell r="AP13531">
            <v>303620</v>
          </cell>
          <cell r="AQ13531">
            <v>5006166</v>
          </cell>
          <cell r="AR13531">
            <v>5</v>
          </cell>
          <cell r="AS13531">
            <v>0</v>
          </cell>
          <cell r="AT13531">
            <v>0</v>
          </cell>
          <cell r="AU13531">
            <v>0</v>
          </cell>
          <cell r="AV13531" t="str">
            <v>VIABLE</v>
          </cell>
        </row>
        <row r="13532">
          <cell r="AP13532">
            <v>303752</v>
          </cell>
          <cell r="AQ13532">
            <v>5006221</v>
          </cell>
          <cell r="AR13532">
            <v>5</v>
          </cell>
          <cell r="AS13532">
            <v>0</v>
          </cell>
          <cell r="AT13532">
            <v>0</v>
          </cell>
          <cell r="AU13532">
            <v>0</v>
          </cell>
          <cell r="AV13532" t="str">
            <v>VIABLE</v>
          </cell>
        </row>
        <row r="13533">
          <cell r="AP13533">
            <v>91021672</v>
          </cell>
          <cell r="AQ13533">
            <v>5009518</v>
          </cell>
          <cell r="AR13533">
            <v>5</v>
          </cell>
          <cell r="AS13533">
            <v>0</v>
          </cell>
          <cell r="AT13533">
            <v>0</v>
          </cell>
          <cell r="AU13533">
            <v>0</v>
          </cell>
          <cell r="AV13533" t="str">
            <v>VIABLE</v>
          </cell>
        </row>
        <row r="13534">
          <cell r="AP13534">
            <v>303587</v>
          </cell>
          <cell r="AQ13534">
            <v>5006155</v>
          </cell>
          <cell r="AR13534">
            <v>5</v>
          </cell>
          <cell r="AS13534">
            <v>0</v>
          </cell>
          <cell r="AT13534">
            <v>0</v>
          </cell>
          <cell r="AU13534">
            <v>0</v>
          </cell>
          <cell r="AV13534" t="str">
            <v>VIABLE</v>
          </cell>
        </row>
        <row r="13535">
          <cell r="AP13535">
            <v>533854</v>
          </cell>
          <cell r="AQ13535">
            <v>5008238</v>
          </cell>
          <cell r="AR13535">
            <v>5</v>
          </cell>
          <cell r="AS13535">
            <v>0</v>
          </cell>
          <cell r="AT13535">
            <v>0</v>
          </cell>
          <cell r="AU13535">
            <v>0</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v>0</v>
          </cell>
          <cell r="AV13536" t="str">
            <v>VIABLE</v>
          </cell>
        </row>
        <row r="13537">
          <cell r="AP13537">
            <v>303764</v>
          </cell>
          <cell r="AQ13537">
            <v>5006225</v>
          </cell>
          <cell r="AR13537">
            <v>5</v>
          </cell>
          <cell r="AS13537">
            <v>0</v>
          </cell>
          <cell r="AT13537">
            <v>0</v>
          </cell>
          <cell r="AU13537">
            <v>0</v>
          </cell>
          <cell r="AV13537" t="str">
            <v>VIABLE</v>
          </cell>
        </row>
        <row r="13538">
          <cell r="AP13538">
            <v>303098</v>
          </cell>
          <cell r="AQ13538">
            <v>5005957</v>
          </cell>
          <cell r="AR13538">
            <v>5</v>
          </cell>
          <cell r="AS13538">
            <v>0</v>
          </cell>
          <cell r="AT13538">
            <v>0</v>
          </cell>
          <cell r="AU13538">
            <v>0</v>
          </cell>
          <cell r="AV13538" t="str">
            <v>VIABLE</v>
          </cell>
        </row>
        <row r="13539">
          <cell r="AP13539">
            <v>290841</v>
          </cell>
          <cell r="AQ13539">
            <v>5000387</v>
          </cell>
          <cell r="AR13539">
            <v>5</v>
          </cell>
          <cell r="AS13539">
            <v>0</v>
          </cell>
          <cell r="AT13539">
            <v>0</v>
          </cell>
          <cell r="AU13539">
            <v>0</v>
          </cell>
          <cell r="AV13539" t="str">
            <v>VIABLE</v>
          </cell>
        </row>
        <row r="13540">
          <cell r="AP13540">
            <v>291048</v>
          </cell>
          <cell r="AQ13540">
            <v>5000477</v>
          </cell>
          <cell r="AR13540">
            <v>5</v>
          </cell>
          <cell r="AS13540">
            <v>0</v>
          </cell>
          <cell r="AT13540">
            <v>0</v>
          </cell>
          <cell r="AU13540">
            <v>0</v>
          </cell>
          <cell r="AV13540" t="str">
            <v>VIABLE</v>
          </cell>
        </row>
        <row r="13541">
          <cell r="AP13541">
            <v>290949</v>
          </cell>
          <cell r="AQ13541">
            <v>5000432</v>
          </cell>
          <cell r="AR13541">
            <v>5</v>
          </cell>
          <cell r="AS13541">
            <v>0</v>
          </cell>
          <cell r="AT13541">
            <v>0</v>
          </cell>
          <cell r="AU13541">
            <v>0</v>
          </cell>
          <cell r="AV13541" t="str">
            <v>VIABLE</v>
          </cell>
        </row>
        <row r="13542">
          <cell r="AP13542">
            <v>290916</v>
          </cell>
          <cell r="AQ13542">
            <v>5000418</v>
          </cell>
          <cell r="AR13542">
            <v>5</v>
          </cell>
          <cell r="AS13542">
            <v>0</v>
          </cell>
          <cell r="AT13542">
            <v>0</v>
          </cell>
          <cell r="AU13542">
            <v>0</v>
          </cell>
          <cell r="AV13542" t="str">
            <v>VIABLE</v>
          </cell>
        </row>
        <row r="13543">
          <cell r="AP13543">
            <v>290997</v>
          </cell>
          <cell r="AQ13543">
            <v>5000451</v>
          </cell>
          <cell r="AR13543">
            <v>5</v>
          </cell>
          <cell r="AS13543">
            <v>0</v>
          </cell>
          <cell r="AT13543">
            <v>0</v>
          </cell>
          <cell r="AU13543">
            <v>0</v>
          </cell>
          <cell r="AV13543" t="str">
            <v>VIABLE</v>
          </cell>
        </row>
        <row r="13544">
          <cell r="AP13544">
            <v>304103</v>
          </cell>
          <cell r="AQ13544">
            <v>5006359</v>
          </cell>
          <cell r="AR13544">
            <v>5</v>
          </cell>
          <cell r="AS13544">
            <v>0</v>
          </cell>
          <cell r="AT13544">
            <v>0</v>
          </cell>
          <cell r="AU13544">
            <v>0</v>
          </cell>
          <cell r="AV13544" t="str">
            <v>VIABLE</v>
          </cell>
        </row>
        <row r="13545">
          <cell r="AP13545">
            <v>304163</v>
          </cell>
          <cell r="AQ13545">
            <v>5006383</v>
          </cell>
          <cell r="AR13545">
            <v>5</v>
          </cell>
          <cell r="AS13545">
            <v>0</v>
          </cell>
          <cell r="AT13545">
            <v>0</v>
          </cell>
          <cell r="AU13545">
            <v>0</v>
          </cell>
          <cell r="AV13545" t="str">
            <v>VIABLE</v>
          </cell>
        </row>
        <row r="13546">
          <cell r="AP13546">
            <v>304241</v>
          </cell>
          <cell r="AQ13546">
            <v>5006411</v>
          </cell>
          <cell r="AR13546">
            <v>5</v>
          </cell>
          <cell r="AS13546">
            <v>0</v>
          </cell>
          <cell r="AT13546">
            <v>0</v>
          </cell>
          <cell r="AU13546">
            <v>0</v>
          </cell>
          <cell r="AV13546" t="str">
            <v>VIABLE</v>
          </cell>
        </row>
        <row r="13547">
          <cell r="AP13547">
            <v>304058</v>
          </cell>
          <cell r="AQ13547">
            <v>5006340</v>
          </cell>
          <cell r="AR13547">
            <v>5</v>
          </cell>
          <cell r="AS13547">
            <v>0</v>
          </cell>
          <cell r="AT13547">
            <v>0</v>
          </cell>
          <cell r="AU13547">
            <v>0</v>
          </cell>
          <cell r="AV13547" t="str">
            <v>VIABLE</v>
          </cell>
        </row>
        <row r="13548">
          <cell r="AP13548">
            <v>304205</v>
          </cell>
          <cell r="AQ13548">
            <v>5006397</v>
          </cell>
          <cell r="AR13548">
            <v>5</v>
          </cell>
          <cell r="AS13548">
            <v>0</v>
          </cell>
          <cell r="AT13548">
            <v>0</v>
          </cell>
          <cell r="AU13548">
            <v>0</v>
          </cell>
          <cell r="AV13548" t="str">
            <v>VIABLE</v>
          </cell>
        </row>
        <row r="13549">
          <cell r="AP13549">
            <v>303977</v>
          </cell>
          <cell r="AQ13549">
            <v>5006306</v>
          </cell>
          <cell r="AR13549">
            <v>5</v>
          </cell>
          <cell r="AS13549">
            <v>0</v>
          </cell>
          <cell r="AT13549">
            <v>0</v>
          </cell>
          <cell r="AU13549">
            <v>0</v>
          </cell>
          <cell r="AV13549" t="str">
            <v>VIABLE</v>
          </cell>
        </row>
        <row r="13550">
          <cell r="AP13550">
            <v>293880</v>
          </cell>
          <cell r="AQ13550">
            <v>5001805</v>
          </cell>
          <cell r="AR13550">
            <v>5</v>
          </cell>
          <cell r="AS13550">
            <v>0</v>
          </cell>
          <cell r="AT13550">
            <v>0</v>
          </cell>
          <cell r="AU13550">
            <v>0</v>
          </cell>
          <cell r="AV13550" t="str">
            <v>VIABLE</v>
          </cell>
        </row>
        <row r="13551">
          <cell r="AP13551">
            <v>293522</v>
          </cell>
          <cell r="AQ13551">
            <v>5001672</v>
          </cell>
          <cell r="AR13551">
            <v>5</v>
          </cell>
          <cell r="AS13551">
            <v>0</v>
          </cell>
          <cell r="AT13551">
            <v>0</v>
          </cell>
          <cell r="AU13551">
            <v>0</v>
          </cell>
          <cell r="AV13551" t="str">
            <v>VIABLE</v>
          </cell>
        </row>
        <row r="13552">
          <cell r="AP13552">
            <v>293015</v>
          </cell>
          <cell r="AQ13552">
            <v>5001467</v>
          </cell>
          <cell r="AR13552">
            <v>5</v>
          </cell>
          <cell r="AS13552">
            <v>0</v>
          </cell>
          <cell r="AT13552">
            <v>0</v>
          </cell>
          <cell r="AU13552">
            <v>0</v>
          </cell>
          <cell r="AV13552" t="str">
            <v>VIABLE</v>
          </cell>
        </row>
        <row r="13553">
          <cell r="AP13553">
            <v>293158</v>
          </cell>
          <cell r="AQ13553">
            <v>5001526</v>
          </cell>
          <cell r="AR13553">
            <v>5</v>
          </cell>
          <cell r="AS13553">
            <v>0</v>
          </cell>
          <cell r="AT13553">
            <v>0</v>
          </cell>
          <cell r="AU13553">
            <v>0</v>
          </cell>
          <cell r="AV13553" t="str">
            <v>VIABLE</v>
          </cell>
        </row>
        <row r="13554">
          <cell r="AP13554">
            <v>293260</v>
          </cell>
          <cell r="AQ13554">
            <v>5001567</v>
          </cell>
          <cell r="AR13554">
            <v>5</v>
          </cell>
          <cell r="AS13554">
            <v>0</v>
          </cell>
          <cell r="AT13554">
            <v>0</v>
          </cell>
          <cell r="AU13554">
            <v>0</v>
          </cell>
          <cell r="AV13554" t="str">
            <v>VIABLE</v>
          </cell>
        </row>
        <row r="13555">
          <cell r="AP13555">
            <v>471346</v>
          </cell>
          <cell r="AQ13555">
            <v>5007874</v>
          </cell>
          <cell r="AR13555">
            <v>5</v>
          </cell>
          <cell r="AS13555">
            <v>0</v>
          </cell>
          <cell r="AT13555">
            <v>0</v>
          </cell>
          <cell r="AU13555">
            <v>0</v>
          </cell>
          <cell r="AV13555" t="str">
            <v>VIABLE</v>
          </cell>
        </row>
        <row r="13556">
          <cell r="AP13556">
            <v>305525</v>
          </cell>
          <cell r="AQ13556">
            <v>5006934</v>
          </cell>
          <cell r="AR13556">
            <v>5</v>
          </cell>
          <cell r="AS13556">
            <v>0</v>
          </cell>
          <cell r="AT13556">
            <v>0</v>
          </cell>
          <cell r="AU13556">
            <v>0</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v>0</v>
          </cell>
          <cell r="AV13557" t="str">
            <v>PPL</v>
          </cell>
        </row>
        <row r="13558">
          <cell r="AP13558">
            <v>305000</v>
          </cell>
          <cell r="AQ13558">
            <v>5006711</v>
          </cell>
          <cell r="AR13558">
            <v>5</v>
          </cell>
          <cell r="AS13558">
            <v>0</v>
          </cell>
          <cell r="AT13558">
            <v>0</v>
          </cell>
          <cell r="AU13558">
            <v>0</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v>0</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v>0</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v>0</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v>0</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v>0</v>
          </cell>
          <cell r="AV13563" t="str">
            <v>PPL</v>
          </cell>
        </row>
        <row r="13564">
          <cell r="AP13564">
            <v>305351</v>
          </cell>
          <cell r="AQ13564">
            <v>5006865</v>
          </cell>
          <cell r="AR13564">
            <v>5</v>
          </cell>
          <cell r="AS13564">
            <v>0</v>
          </cell>
          <cell r="AT13564">
            <v>0</v>
          </cell>
          <cell r="AU13564">
            <v>0</v>
          </cell>
          <cell r="AV13564" t="str">
            <v>VIABLE</v>
          </cell>
        </row>
        <row r="13565">
          <cell r="AP13565">
            <v>305303</v>
          </cell>
          <cell r="AQ13565">
            <v>5006843</v>
          </cell>
          <cell r="AR13565">
            <v>5</v>
          </cell>
          <cell r="AS13565">
            <v>0</v>
          </cell>
          <cell r="AT13565">
            <v>0</v>
          </cell>
          <cell r="AU13565">
            <v>0</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v>0</v>
          </cell>
          <cell r="AV13566" t="str">
            <v>PPL</v>
          </cell>
        </row>
        <row r="13567">
          <cell r="AP13567">
            <v>305447</v>
          </cell>
          <cell r="AQ13567">
            <v>5006907</v>
          </cell>
          <cell r="AR13567">
            <v>5</v>
          </cell>
          <cell r="AS13567">
            <v>0</v>
          </cell>
          <cell r="AT13567">
            <v>0</v>
          </cell>
          <cell r="AU13567">
            <v>0</v>
          </cell>
          <cell r="AV13567" t="str">
            <v>VIABLE</v>
          </cell>
        </row>
        <row r="13568">
          <cell r="AP13568">
            <v>471381</v>
          </cell>
          <cell r="AQ13568">
            <v>5007917</v>
          </cell>
          <cell r="AR13568">
            <v>5</v>
          </cell>
          <cell r="AS13568">
            <v>0</v>
          </cell>
          <cell r="AT13568">
            <v>0</v>
          </cell>
          <cell r="AU13568">
            <v>0</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v>0</v>
          </cell>
          <cell r="AT13570">
            <v>0</v>
          </cell>
          <cell r="AU13570">
            <v>0</v>
          </cell>
          <cell r="AV13570" t="str">
            <v>VIABLE</v>
          </cell>
        </row>
        <row r="13571">
          <cell r="AP13571">
            <v>293913</v>
          </cell>
          <cell r="AQ13571">
            <v>5001816</v>
          </cell>
          <cell r="AR13571">
            <v>5</v>
          </cell>
          <cell r="AS13571">
            <v>0</v>
          </cell>
          <cell r="AT13571">
            <v>0</v>
          </cell>
          <cell r="AU13571">
            <v>0</v>
          </cell>
          <cell r="AV13571" t="str">
            <v>VIABLE</v>
          </cell>
        </row>
        <row r="13572">
          <cell r="AP13572">
            <v>294846</v>
          </cell>
          <cell r="AQ13572">
            <v>5002220</v>
          </cell>
          <cell r="AR13572">
            <v>5</v>
          </cell>
          <cell r="AS13572">
            <v>0</v>
          </cell>
          <cell r="AT13572">
            <v>0</v>
          </cell>
          <cell r="AU13572">
            <v>0</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v>0</v>
          </cell>
          <cell r="AT13574">
            <v>0</v>
          </cell>
          <cell r="AU13574">
            <v>0</v>
          </cell>
          <cell r="AV13574" t="str">
            <v>VIABLE</v>
          </cell>
        </row>
        <row r="13575">
          <cell r="AP13575">
            <v>294756</v>
          </cell>
          <cell r="AQ13575">
            <v>5002174</v>
          </cell>
          <cell r="AR13575">
            <v>5</v>
          </cell>
          <cell r="AS13575">
            <v>0</v>
          </cell>
          <cell r="AT13575">
            <v>0</v>
          </cell>
          <cell r="AU13575">
            <v>0</v>
          </cell>
          <cell r="AV13575" t="str">
            <v>VIABLE</v>
          </cell>
        </row>
        <row r="13576">
          <cell r="AP13576">
            <v>294488</v>
          </cell>
          <cell r="AQ13576">
            <v>5002046</v>
          </cell>
          <cell r="AR13576">
            <v>5</v>
          </cell>
          <cell r="AS13576">
            <v>0</v>
          </cell>
          <cell r="AT13576">
            <v>0</v>
          </cell>
          <cell r="AU13576">
            <v>0</v>
          </cell>
          <cell r="AV13576" t="str">
            <v>VIABLE</v>
          </cell>
        </row>
        <row r="13577">
          <cell r="AP13577">
            <v>293753</v>
          </cell>
          <cell r="AQ13577">
            <v>5001762</v>
          </cell>
          <cell r="AR13577">
            <v>5</v>
          </cell>
          <cell r="AS13577">
            <v>0</v>
          </cell>
          <cell r="AT13577">
            <v>0</v>
          </cell>
          <cell r="AU13577">
            <v>0</v>
          </cell>
          <cell r="AV13577" t="str">
            <v>VIABLE</v>
          </cell>
        </row>
        <row r="13578">
          <cell r="AP13578">
            <v>294344</v>
          </cell>
          <cell r="AQ13578">
            <v>5001984</v>
          </cell>
          <cell r="AR13578">
            <v>5</v>
          </cell>
          <cell r="AS13578">
            <v>0</v>
          </cell>
          <cell r="AT13578">
            <v>0</v>
          </cell>
          <cell r="AU13578">
            <v>0</v>
          </cell>
          <cell r="AV13578" t="str">
            <v>VIABLE</v>
          </cell>
        </row>
        <row r="13579">
          <cell r="AP13579">
            <v>91021812</v>
          </cell>
          <cell r="AQ13579">
            <v>5009631</v>
          </cell>
          <cell r="AR13579">
            <v>5</v>
          </cell>
          <cell r="AS13579">
            <v>0</v>
          </cell>
          <cell r="AT13579">
            <v>0</v>
          </cell>
          <cell r="AU13579">
            <v>0</v>
          </cell>
          <cell r="AV13579" t="str">
            <v>VIABLE</v>
          </cell>
        </row>
        <row r="13580">
          <cell r="AP13580">
            <v>606498</v>
          </cell>
          <cell r="AQ13580">
            <v>5007645</v>
          </cell>
          <cell r="AR13580">
            <v>5</v>
          </cell>
          <cell r="AS13580">
            <v>0</v>
          </cell>
          <cell r="AT13580">
            <v>0</v>
          </cell>
          <cell r="AU13580">
            <v>0</v>
          </cell>
          <cell r="AV13580" t="str">
            <v>VIABLE</v>
          </cell>
        </row>
        <row r="13581">
          <cell r="AP13581">
            <v>306909</v>
          </cell>
          <cell r="AQ13581">
            <v>5007654</v>
          </cell>
          <cell r="AR13581">
            <v>5</v>
          </cell>
          <cell r="AS13581">
            <v>0</v>
          </cell>
          <cell r="AT13581">
            <v>0</v>
          </cell>
          <cell r="AU13581">
            <v>0</v>
          </cell>
          <cell r="AV13581" t="str">
            <v>VIABLE</v>
          </cell>
        </row>
        <row r="13582">
          <cell r="AP13582">
            <v>306948</v>
          </cell>
          <cell r="AQ13582">
            <v>5007671</v>
          </cell>
          <cell r="AR13582">
            <v>5</v>
          </cell>
          <cell r="AS13582">
            <v>0</v>
          </cell>
          <cell r="AT13582">
            <v>0</v>
          </cell>
          <cell r="AU13582">
            <v>0</v>
          </cell>
          <cell r="AV13582" t="str">
            <v>VIABLE</v>
          </cell>
        </row>
        <row r="13583">
          <cell r="AP13583">
            <v>306945</v>
          </cell>
          <cell r="AQ13583">
            <v>5007668</v>
          </cell>
          <cell r="AR13583">
            <v>5</v>
          </cell>
          <cell r="AS13583">
            <v>0</v>
          </cell>
          <cell r="AT13583">
            <v>0</v>
          </cell>
          <cell r="AU13583">
            <v>0</v>
          </cell>
          <cell r="AV13583" t="str">
            <v>VIABLE</v>
          </cell>
        </row>
        <row r="13584">
          <cell r="AP13584">
            <v>306927</v>
          </cell>
          <cell r="AQ13584">
            <v>5007660</v>
          </cell>
          <cell r="AR13584">
            <v>5</v>
          </cell>
          <cell r="AS13584">
            <v>0</v>
          </cell>
          <cell r="AT13584">
            <v>0</v>
          </cell>
          <cell r="AU13584">
            <v>0</v>
          </cell>
          <cell r="AV13584" t="str">
            <v>VIABLE</v>
          </cell>
        </row>
        <row r="13585">
          <cell r="AP13585">
            <v>91021656</v>
          </cell>
          <cell r="AQ13585">
            <v>5009632</v>
          </cell>
          <cell r="AR13585">
            <v>5</v>
          </cell>
          <cell r="AS13585">
            <v>0</v>
          </cell>
          <cell r="AT13585">
            <v>0</v>
          </cell>
          <cell r="AU13585">
            <v>0</v>
          </cell>
          <cell r="AV13585" t="str">
            <v>VIABLE</v>
          </cell>
        </row>
        <row r="13586">
          <cell r="AP13586">
            <v>292339</v>
          </cell>
          <cell r="AQ13586">
            <v>5001142</v>
          </cell>
          <cell r="AR13586">
            <v>5</v>
          </cell>
          <cell r="AS13586">
            <v>0</v>
          </cell>
          <cell r="AT13586">
            <v>0</v>
          </cell>
          <cell r="AU13586">
            <v>0</v>
          </cell>
          <cell r="AV13586" t="str">
            <v>VIABLE</v>
          </cell>
        </row>
        <row r="13587">
          <cell r="AP13587">
            <v>292043</v>
          </cell>
          <cell r="AQ13587">
            <v>5000978</v>
          </cell>
          <cell r="AR13587">
            <v>5</v>
          </cell>
          <cell r="AS13587">
            <v>0</v>
          </cell>
          <cell r="AT13587">
            <v>0</v>
          </cell>
          <cell r="AU13587">
            <v>0</v>
          </cell>
          <cell r="AV13587" t="str">
            <v>VIABLE</v>
          </cell>
        </row>
        <row r="13588">
          <cell r="AP13588">
            <v>292101</v>
          </cell>
          <cell r="AQ13588">
            <v>5001021</v>
          </cell>
          <cell r="AR13588">
            <v>5</v>
          </cell>
          <cell r="AS13588">
            <v>0</v>
          </cell>
          <cell r="AT13588">
            <v>0</v>
          </cell>
          <cell r="AU13588">
            <v>0</v>
          </cell>
          <cell r="AV13588" t="str">
            <v>VIABLE</v>
          </cell>
        </row>
        <row r="13589">
          <cell r="AP13589">
            <v>292610</v>
          </cell>
          <cell r="AQ13589">
            <v>5001282</v>
          </cell>
          <cell r="AR13589">
            <v>5</v>
          </cell>
          <cell r="AS13589">
            <v>0</v>
          </cell>
          <cell r="AT13589">
            <v>0</v>
          </cell>
          <cell r="AU13589">
            <v>0</v>
          </cell>
          <cell r="AV13589" t="str">
            <v>VIABLE</v>
          </cell>
        </row>
        <row r="13590">
          <cell r="AP13590">
            <v>292214</v>
          </cell>
          <cell r="AQ13590">
            <v>5001090</v>
          </cell>
          <cell r="AR13590">
            <v>5</v>
          </cell>
          <cell r="AS13590">
            <v>0</v>
          </cell>
          <cell r="AT13590">
            <v>0</v>
          </cell>
          <cell r="AU13590">
            <v>0</v>
          </cell>
          <cell r="AV13590" t="str">
            <v>VIABLE</v>
          </cell>
        </row>
        <row r="13591">
          <cell r="AP13591">
            <v>292454</v>
          </cell>
          <cell r="AQ13591">
            <v>5001192</v>
          </cell>
          <cell r="AR13591">
            <v>5</v>
          </cell>
          <cell r="AS13591">
            <v>0</v>
          </cell>
          <cell r="AT13591">
            <v>0</v>
          </cell>
          <cell r="AU13591">
            <v>0</v>
          </cell>
          <cell r="AV13591" t="str">
            <v>VIABLE</v>
          </cell>
        </row>
        <row r="13592">
          <cell r="AP13592">
            <v>292158</v>
          </cell>
          <cell r="AQ13592">
            <v>5001063</v>
          </cell>
          <cell r="AR13592">
            <v>5</v>
          </cell>
          <cell r="AS13592">
            <v>0</v>
          </cell>
          <cell r="AT13592">
            <v>0</v>
          </cell>
          <cell r="AU13592">
            <v>0</v>
          </cell>
          <cell r="AV13592" t="str">
            <v>VIABLE</v>
          </cell>
        </row>
        <row r="13593">
          <cell r="AP13593">
            <v>606596</v>
          </cell>
          <cell r="AQ13593">
            <v>5001367</v>
          </cell>
          <cell r="AR13593">
            <v>5</v>
          </cell>
          <cell r="AS13593">
            <v>0</v>
          </cell>
          <cell r="AT13593">
            <v>0</v>
          </cell>
          <cell r="AU13593">
            <v>0</v>
          </cell>
          <cell r="AV13593" t="str">
            <v>VIABLE</v>
          </cell>
        </row>
        <row r="13594">
          <cell r="AP13594">
            <v>292398</v>
          </cell>
          <cell r="AQ13594">
            <v>5001167</v>
          </cell>
          <cell r="AR13594">
            <v>5</v>
          </cell>
          <cell r="AS13594">
            <v>0</v>
          </cell>
          <cell r="AT13594">
            <v>0</v>
          </cell>
          <cell r="AU13594">
            <v>0</v>
          </cell>
          <cell r="AV13594" t="str">
            <v>VIABLE</v>
          </cell>
        </row>
        <row r="13595">
          <cell r="AP13595">
            <v>292541</v>
          </cell>
          <cell r="AQ13595">
            <v>5001234</v>
          </cell>
          <cell r="AR13595">
            <v>5</v>
          </cell>
          <cell r="AS13595">
            <v>0</v>
          </cell>
          <cell r="AT13595">
            <v>0</v>
          </cell>
          <cell r="AU13595">
            <v>0</v>
          </cell>
          <cell r="AV13595" t="str">
            <v>VIABLE</v>
          </cell>
        </row>
        <row r="13596">
          <cell r="AP13596">
            <v>471313</v>
          </cell>
          <cell r="AQ13596">
            <v>5007838</v>
          </cell>
          <cell r="AR13596">
            <v>5</v>
          </cell>
          <cell r="AS13596">
            <v>0</v>
          </cell>
          <cell r="AT13596">
            <v>0</v>
          </cell>
          <cell r="AU13596">
            <v>0</v>
          </cell>
          <cell r="AV13596" t="str">
            <v>VIABLE</v>
          </cell>
        </row>
        <row r="13597">
          <cell r="AP13597">
            <v>292478</v>
          </cell>
          <cell r="AQ13597">
            <v>5001202</v>
          </cell>
          <cell r="AR13597">
            <v>5</v>
          </cell>
          <cell r="AS13597">
            <v>0</v>
          </cell>
          <cell r="AT13597">
            <v>0</v>
          </cell>
          <cell r="AU13597">
            <v>0</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v>0</v>
          </cell>
          <cell r="AT13606">
            <v>0</v>
          </cell>
          <cell r="AU13606">
            <v>0</v>
          </cell>
          <cell r="AV13606" t="str">
            <v>VIABLE</v>
          </cell>
        </row>
        <row r="13607">
          <cell r="AP13607">
            <v>298900</v>
          </cell>
          <cell r="AQ13607">
            <v>5004065</v>
          </cell>
          <cell r="AR13607">
            <v>5</v>
          </cell>
          <cell r="AS13607">
            <v>0</v>
          </cell>
          <cell r="AT13607">
            <v>0</v>
          </cell>
          <cell r="AU13607">
            <v>0</v>
          </cell>
          <cell r="AV13607" t="str">
            <v>VIABLE</v>
          </cell>
        </row>
        <row r="13608">
          <cell r="AP13608">
            <v>91015660</v>
          </cell>
          <cell r="AQ13608">
            <v>5003902</v>
          </cell>
          <cell r="AR13608">
            <v>5</v>
          </cell>
          <cell r="AS13608">
            <v>0</v>
          </cell>
          <cell r="AT13608">
            <v>0</v>
          </cell>
          <cell r="AU13608">
            <v>0</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v>0</v>
          </cell>
          <cell r="AV13610" t="str">
            <v>IDU SITP 2016</v>
          </cell>
        </row>
        <row r="13611">
          <cell r="AP13611">
            <v>290709</v>
          </cell>
          <cell r="AQ13611">
            <v>5000311</v>
          </cell>
          <cell r="AR13611">
            <v>5</v>
          </cell>
          <cell r="AS13611">
            <v>0</v>
          </cell>
          <cell r="AT13611">
            <v>0</v>
          </cell>
          <cell r="AU13611">
            <v>0</v>
          </cell>
          <cell r="AV13611" t="str">
            <v>NO SITP</v>
          </cell>
        </row>
        <row r="13612">
          <cell r="AP13612">
            <v>91022525</v>
          </cell>
          <cell r="AQ13612">
            <v>5009177</v>
          </cell>
          <cell r="AR13612">
            <v>5</v>
          </cell>
          <cell r="AS13612">
            <v>0</v>
          </cell>
          <cell r="AT13612">
            <v>0</v>
          </cell>
          <cell r="AU13612">
            <v>0</v>
          </cell>
          <cell r="AV13612" t="str">
            <v>FDL 2016</v>
          </cell>
        </row>
        <row r="13613">
          <cell r="AP13613">
            <v>471272</v>
          </cell>
          <cell r="AQ13613">
            <v>5007785</v>
          </cell>
          <cell r="AR13613">
            <v>5</v>
          </cell>
          <cell r="AS13613">
            <v>0</v>
          </cell>
          <cell r="AT13613">
            <v>0</v>
          </cell>
          <cell r="AU13613">
            <v>0</v>
          </cell>
          <cell r="AV13613" t="str">
            <v>VIABLE</v>
          </cell>
        </row>
        <row r="13614">
          <cell r="AP13614">
            <v>290658</v>
          </cell>
          <cell r="AQ13614">
            <v>5000292</v>
          </cell>
          <cell r="AR13614">
            <v>5</v>
          </cell>
          <cell r="AS13614">
            <v>0</v>
          </cell>
          <cell r="AT13614">
            <v>0</v>
          </cell>
          <cell r="AU13614">
            <v>0</v>
          </cell>
          <cell r="AV13614" t="str">
            <v>VIABLE</v>
          </cell>
        </row>
        <row r="13615">
          <cell r="AP13615">
            <v>290631</v>
          </cell>
          <cell r="AQ13615">
            <v>5000282</v>
          </cell>
          <cell r="AR13615">
            <v>5</v>
          </cell>
          <cell r="AS13615">
            <v>0</v>
          </cell>
          <cell r="AT13615">
            <v>0</v>
          </cell>
          <cell r="AU13615">
            <v>0</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v>0</v>
          </cell>
          <cell r="AT13617">
            <v>0</v>
          </cell>
          <cell r="AU13617">
            <v>0</v>
          </cell>
          <cell r="AV13617" t="str">
            <v>FDL 2016</v>
          </cell>
        </row>
        <row r="13618">
          <cell r="AP13618">
            <v>290688</v>
          </cell>
          <cell r="AQ13618">
            <v>5000302</v>
          </cell>
          <cell r="AR13618">
            <v>5</v>
          </cell>
          <cell r="AS13618">
            <v>0</v>
          </cell>
          <cell r="AT13618">
            <v>0</v>
          </cell>
          <cell r="AU13618">
            <v>0</v>
          </cell>
          <cell r="AV13618" t="str">
            <v>VIABLE</v>
          </cell>
        </row>
        <row r="13619">
          <cell r="AP13619">
            <v>290676</v>
          </cell>
          <cell r="AQ13619">
            <v>5000298</v>
          </cell>
          <cell r="AR13619">
            <v>5</v>
          </cell>
          <cell r="AS13619">
            <v>0</v>
          </cell>
          <cell r="AT13619">
            <v>0</v>
          </cell>
          <cell r="AU13619">
            <v>0</v>
          </cell>
          <cell r="AV13619" t="str">
            <v>VIABLE</v>
          </cell>
        </row>
        <row r="13620">
          <cell r="AP13620">
            <v>290616</v>
          </cell>
          <cell r="AQ13620">
            <v>5000275</v>
          </cell>
          <cell r="AR13620">
            <v>5</v>
          </cell>
          <cell r="AS13620">
            <v>0</v>
          </cell>
          <cell r="AT13620">
            <v>0</v>
          </cell>
          <cell r="AU13620">
            <v>0</v>
          </cell>
          <cell r="AV13620" t="str">
            <v>VIABLE</v>
          </cell>
        </row>
        <row r="13621">
          <cell r="AP13621">
            <v>290652</v>
          </cell>
          <cell r="AQ13621">
            <v>5000289</v>
          </cell>
          <cell r="AR13621">
            <v>5</v>
          </cell>
          <cell r="AS13621">
            <v>0</v>
          </cell>
          <cell r="AT13621">
            <v>0</v>
          </cell>
          <cell r="AU13621">
            <v>0</v>
          </cell>
          <cell r="AV13621" t="str">
            <v>VIABLE</v>
          </cell>
        </row>
        <row r="13622">
          <cell r="AP13622">
            <v>290697</v>
          </cell>
          <cell r="AQ13622">
            <v>5000306</v>
          </cell>
          <cell r="AR13622">
            <v>5</v>
          </cell>
          <cell r="AS13622">
            <v>0</v>
          </cell>
          <cell r="AT13622">
            <v>0</v>
          </cell>
          <cell r="AU13622">
            <v>0</v>
          </cell>
          <cell r="AV13622" t="str">
            <v>VIABLE</v>
          </cell>
        </row>
        <row r="13623">
          <cell r="AP13623">
            <v>91016584</v>
          </cell>
          <cell r="AQ13623">
            <v>5009644</v>
          </cell>
          <cell r="AR13623">
            <v>5</v>
          </cell>
          <cell r="AS13623">
            <v>0</v>
          </cell>
          <cell r="AT13623">
            <v>0</v>
          </cell>
          <cell r="AU13623">
            <v>0</v>
          </cell>
          <cell r="AV13623" t="str">
            <v>VIABLE</v>
          </cell>
        </row>
        <row r="13624">
          <cell r="AP13624">
            <v>91016571</v>
          </cell>
          <cell r="AQ13624">
            <v>5007775</v>
          </cell>
          <cell r="AR13624">
            <v>5</v>
          </cell>
          <cell r="AS13624">
            <v>0</v>
          </cell>
          <cell r="AT13624">
            <v>0</v>
          </cell>
          <cell r="AU13624">
            <v>0</v>
          </cell>
          <cell r="AV13624" t="str">
            <v>VIABLE</v>
          </cell>
        </row>
        <row r="13625">
          <cell r="AP13625">
            <v>290721</v>
          </cell>
          <cell r="AQ13625">
            <v>5000316</v>
          </cell>
          <cell r="AR13625">
            <v>5</v>
          </cell>
          <cell r="AS13625">
            <v>0</v>
          </cell>
          <cell r="AT13625">
            <v>0</v>
          </cell>
          <cell r="AU13625">
            <v>0</v>
          </cell>
          <cell r="AV13625" t="str">
            <v>VIABLE</v>
          </cell>
        </row>
        <row r="13626">
          <cell r="AP13626">
            <v>290589</v>
          </cell>
          <cell r="AQ13626">
            <v>5000265</v>
          </cell>
          <cell r="AR13626">
            <v>5</v>
          </cell>
          <cell r="AS13626">
            <v>0</v>
          </cell>
          <cell r="AT13626">
            <v>0</v>
          </cell>
          <cell r="AU13626">
            <v>0</v>
          </cell>
          <cell r="AV13626" t="str">
            <v>VIABLE</v>
          </cell>
        </row>
        <row r="13627">
          <cell r="AP13627">
            <v>290601</v>
          </cell>
          <cell r="AQ13627">
            <v>5000270</v>
          </cell>
          <cell r="AR13627">
            <v>5</v>
          </cell>
          <cell r="AS13627">
            <v>0</v>
          </cell>
          <cell r="AT13627">
            <v>0</v>
          </cell>
          <cell r="AU13627">
            <v>0</v>
          </cell>
          <cell r="AV13627" t="str">
            <v>VIABLE</v>
          </cell>
        </row>
        <row r="13628">
          <cell r="AP13628">
            <v>290667</v>
          </cell>
          <cell r="AQ13628">
            <v>5000295</v>
          </cell>
          <cell r="AR13628">
            <v>5</v>
          </cell>
          <cell r="AS13628">
            <v>0</v>
          </cell>
          <cell r="AT13628">
            <v>0</v>
          </cell>
          <cell r="AU13628">
            <v>0</v>
          </cell>
          <cell r="AV13628" t="str">
            <v>VIABLE</v>
          </cell>
        </row>
        <row r="13629">
          <cell r="AP13629">
            <v>290625</v>
          </cell>
          <cell r="AQ13629">
            <v>5000279</v>
          </cell>
          <cell r="AR13629">
            <v>5</v>
          </cell>
          <cell r="AS13629">
            <v>0</v>
          </cell>
          <cell r="AT13629">
            <v>0</v>
          </cell>
          <cell r="AU13629">
            <v>0</v>
          </cell>
          <cell r="AV13629" t="str">
            <v>VIABLE</v>
          </cell>
        </row>
        <row r="13630">
          <cell r="AP13630">
            <v>305405</v>
          </cell>
          <cell r="AQ13630">
            <v>5006888</v>
          </cell>
          <cell r="AR13630">
            <v>5</v>
          </cell>
          <cell r="AS13630">
            <v>0</v>
          </cell>
          <cell r="AT13630">
            <v>0</v>
          </cell>
          <cell r="AU13630">
            <v>0</v>
          </cell>
          <cell r="AV13630" t="str">
            <v>VIABLE</v>
          </cell>
        </row>
        <row r="13631">
          <cell r="AP13631">
            <v>305546</v>
          </cell>
          <cell r="AQ13631">
            <v>5006942</v>
          </cell>
          <cell r="AR13631">
            <v>5</v>
          </cell>
          <cell r="AS13631">
            <v>0</v>
          </cell>
          <cell r="AT13631">
            <v>0</v>
          </cell>
          <cell r="AU13631">
            <v>0</v>
          </cell>
          <cell r="AV13631" t="str">
            <v>VIABLE</v>
          </cell>
        </row>
        <row r="13632">
          <cell r="AP13632">
            <v>305231</v>
          </cell>
          <cell r="AQ13632">
            <v>5006813</v>
          </cell>
          <cell r="AR13632">
            <v>5</v>
          </cell>
          <cell r="AS13632">
            <v>0</v>
          </cell>
          <cell r="AT13632">
            <v>0</v>
          </cell>
          <cell r="AU13632">
            <v>0</v>
          </cell>
          <cell r="AV13632" t="str">
            <v>VIABLE</v>
          </cell>
        </row>
        <row r="13633">
          <cell r="AP13633">
            <v>305702</v>
          </cell>
          <cell r="AQ13633">
            <v>5006999</v>
          </cell>
          <cell r="AR13633">
            <v>5</v>
          </cell>
          <cell r="AS13633">
            <v>0</v>
          </cell>
          <cell r="AT13633">
            <v>0</v>
          </cell>
          <cell r="AU13633">
            <v>0</v>
          </cell>
          <cell r="AV13633" t="str">
            <v>VIABLE</v>
          </cell>
        </row>
        <row r="13634">
          <cell r="AP13634">
            <v>305192</v>
          </cell>
          <cell r="AQ13634">
            <v>5006794</v>
          </cell>
          <cell r="AR13634">
            <v>5</v>
          </cell>
          <cell r="AS13634">
            <v>0</v>
          </cell>
          <cell r="AT13634">
            <v>0</v>
          </cell>
          <cell r="AU13634">
            <v>0</v>
          </cell>
          <cell r="AV13634" t="str">
            <v>VIABLE</v>
          </cell>
        </row>
        <row r="13635">
          <cell r="AP13635">
            <v>296313</v>
          </cell>
          <cell r="AQ13635">
            <v>5002936</v>
          </cell>
          <cell r="AR13635">
            <v>5</v>
          </cell>
          <cell r="AS13635">
            <v>0</v>
          </cell>
          <cell r="AT13635">
            <v>0</v>
          </cell>
          <cell r="AU13635">
            <v>0</v>
          </cell>
          <cell r="AV13635" t="str">
            <v>VIABLE</v>
          </cell>
        </row>
        <row r="13636">
          <cell r="AP13636">
            <v>296263</v>
          </cell>
          <cell r="AQ13636">
            <v>5002913</v>
          </cell>
          <cell r="AR13636">
            <v>5</v>
          </cell>
          <cell r="AS13636">
            <v>42313</v>
          </cell>
          <cell r="AT13636" t="str">
            <v>IDU-1699-2014 En Ejecución Mantenimiento Periódico IDU Circuito Movilidad  -</v>
          </cell>
          <cell r="AU13636">
            <v>0</v>
          </cell>
          <cell r="AV13636" t="str">
            <v>CTO IDU 2014</v>
          </cell>
        </row>
        <row r="13637">
          <cell r="AP13637">
            <v>296307</v>
          </cell>
          <cell r="AQ13637">
            <v>5002932</v>
          </cell>
          <cell r="AR13637">
            <v>5</v>
          </cell>
          <cell r="AS13637">
            <v>0</v>
          </cell>
          <cell r="AT13637">
            <v>0</v>
          </cell>
          <cell r="AU13637">
            <v>0</v>
          </cell>
          <cell r="AV13637" t="str">
            <v>VIABLE</v>
          </cell>
        </row>
        <row r="13638">
          <cell r="AP13638">
            <v>296210</v>
          </cell>
          <cell r="AQ13638">
            <v>5002888</v>
          </cell>
          <cell r="AR13638">
            <v>5</v>
          </cell>
          <cell r="AS13638">
            <v>42313</v>
          </cell>
          <cell r="AT13638" t="str">
            <v>IDU-1699-2014 En Ejecución Mantenimiento Periódico IDU Circuito Movilidad  -</v>
          </cell>
          <cell r="AU13638">
            <v>0</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v>0</v>
          </cell>
          <cell r="AV13639" t="str">
            <v>CTO IDU 2014</v>
          </cell>
        </row>
        <row r="13640">
          <cell r="AP13640">
            <v>296351</v>
          </cell>
          <cell r="AQ13640">
            <v>5002949</v>
          </cell>
          <cell r="AR13640">
            <v>5</v>
          </cell>
          <cell r="AS13640">
            <v>0</v>
          </cell>
          <cell r="AT13640">
            <v>0</v>
          </cell>
          <cell r="AU13640">
            <v>0</v>
          </cell>
          <cell r="AV13640" t="str">
            <v>VIABLE</v>
          </cell>
        </row>
        <row r="13641">
          <cell r="AP13641">
            <v>296389</v>
          </cell>
          <cell r="AQ13641">
            <v>5002966</v>
          </cell>
          <cell r="AR13641">
            <v>5</v>
          </cell>
          <cell r="AS13641">
            <v>0</v>
          </cell>
          <cell r="AT13641">
            <v>0</v>
          </cell>
          <cell r="AU13641">
            <v>0</v>
          </cell>
          <cell r="AV13641" t="str">
            <v>VIABLE</v>
          </cell>
        </row>
        <row r="13642">
          <cell r="AP13642">
            <v>296339</v>
          </cell>
          <cell r="AQ13642">
            <v>5002945</v>
          </cell>
          <cell r="AR13642">
            <v>5</v>
          </cell>
          <cell r="AS13642">
            <v>0</v>
          </cell>
          <cell r="AT13642">
            <v>0</v>
          </cell>
          <cell r="AU13642">
            <v>0</v>
          </cell>
          <cell r="AV13642" t="str">
            <v>VIABLE</v>
          </cell>
        </row>
        <row r="13643">
          <cell r="AP13643">
            <v>296290</v>
          </cell>
          <cell r="AQ13643">
            <v>5002927</v>
          </cell>
          <cell r="AR13643">
            <v>5</v>
          </cell>
          <cell r="AS13643">
            <v>42409</v>
          </cell>
          <cell r="AT13643" t="str">
            <v>IDU-1699-2014 Terminado Mantenimiento Periódico IDU Circuito Movilidad  -</v>
          </cell>
          <cell r="AU13643">
            <v>0</v>
          </cell>
          <cell r="AV13643" t="str">
            <v>CTO IDU 2014</v>
          </cell>
        </row>
        <row r="13644">
          <cell r="AP13644">
            <v>296319</v>
          </cell>
          <cell r="AQ13644">
            <v>5002938</v>
          </cell>
          <cell r="AR13644">
            <v>5</v>
          </cell>
          <cell r="AS13644">
            <v>42409</v>
          </cell>
          <cell r="AT13644" t="str">
            <v>IDU-1699-2014 Terminado Mantenimiento Periódico IDU Circuito Movilidad  -</v>
          </cell>
          <cell r="AU13644">
            <v>0</v>
          </cell>
          <cell r="AV13644" t="str">
            <v>CTO IDU 2014</v>
          </cell>
        </row>
        <row r="13645">
          <cell r="AP13645">
            <v>296374</v>
          </cell>
          <cell r="AQ13645">
            <v>5002959</v>
          </cell>
          <cell r="AR13645">
            <v>5</v>
          </cell>
          <cell r="AS13645">
            <v>0</v>
          </cell>
          <cell r="AT13645">
            <v>0</v>
          </cell>
          <cell r="AU13645">
            <v>0</v>
          </cell>
          <cell r="AV13645" t="str">
            <v>VIABLE</v>
          </cell>
        </row>
        <row r="13646">
          <cell r="AP13646">
            <v>296440</v>
          </cell>
          <cell r="AQ13646">
            <v>5002989</v>
          </cell>
          <cell r="AR13646">
            <v>5</v>
          </cell>
          <cell r="AS13646">
            <v>0</v>
          </cell>
          <cell r="AT13646">
            <v>0</v>
          </cell>
          <cell r="AU13646">
            <v>0</v>
          </cell>
          <cell r="AV13646" t="str">
            <v>VIABLE</v>
          </cell>
        </row>
        <row r="13647">
          <cell r="AP13647">
            <v>473689</v>
          </cell>
          <cell r="AQ13647">
            <v>5007869</v>
          </cell>
          <cell r="AR13647">
            <v>5</v>
          </cell>
          <cell r="AS13647">
            <v>0</v>
          </cell>
          <cell r="AT13647">
            <v>0</v>
          </cell>
          <cell r="AU13647">
            <v>0</v>
          </cell>
          <cell r="AV13647" t="str">
            <v>VIABLE</v>
          </cell>
        </row>
        <row r="13648">
          <cell r="AP13648">
            <v>296452</v>
          </cell>
          <cell r="AQ13648">
            <v>5002993</v>
          </cell>
          <cell r="AR13648">
            <v>5</v>
          </cell>
          <cell r="AS13648">
            <v>0</v>
          </cell>
          <cell r="AT13648">
            <v>0</v>
          </cell>
          <cell r="AU13648">
            <v>0</v>
          </cell>
          <cell r="AV13648" t="str">
            <v>VIABLE</v>
          </cell>
        </row>
        <row r="13649">
          <cell r="AP13649">
            <v>296398</v>
          </cell>
          <cell r="AQ13649">
            <v>5002971</v>
          </cell>
          <cell r="AR13649">
            <v>5</v>
          </cell>
          <cell r="AS13649">
            <v>0</v>
          </cell>
          <cell r="AT13649">
            <v>0</v>
          </cell>
          <cell r="AU13649">
            <v>0</v>
          </cell>
          <cell r="AV13649" t="str">
            <v>VIABLE</v>
          </cell>
        </row>
        <row r="13650">
          <cell r="AP13650">
            <v>296463</v>
          </cell>
          <cell r="AQ13650">
            <v>5002996</v>
          </cell>
          <cell r="AR13650">
            <v>5</v>
          </cell>
          <cell r="AS13650">
            <v>42409</v>
          </cell>
          <cell r="AT13650" t="str">
            <v>IDU-1699-2014 Terminado Mantenimiento Periódico IDU Circuito Movilidad  -</v>
          </cell>
          <cell r="AU13650">
            <v>0</v>
          </cell>
          <cell r="AV13650" t="str">
            <v>CTO IDU 2014</v>
          </cell>
        </row>
        <row r="13651">
          <cell r="AP13651">
            <v>296496</v>
          </cell>
          <cell r="AQ13651">
            <v>5003007</v>
          </cell>
          <cell r="AR13651">
            <v>5</v>
          </cell>
          <cell r="AS13651">
            <v>0</v>
          </cell>
          <cell r="AT13651">
            <v>0</v>
          </cell>
          <cell r="AU13651">
            <v>0</v>
          </cell>
          <cell r="AV13651" t="str">
            <v>VIABLE</v>
          </cell>
        </row>
        <row r="13652">
          <cell r="AP13652">
            <v>296499</v>
          </cell>
          <cell r="AQ13652">
            <v>5003008</v>
          </cell>
          <cell r="AR13652">
            <v>5</v>
          </cell>
          <cell r="AS13652">
            <v>0</v>
          </cell>
          <cell r="AT13652">
            <v>0</v>
          </cell>
          <cell r="AU13652">
            <v>0</v>
          </cell>
          <cell r="AV13652" t="str">
            <v>VIABLE</v>
          </cell>
        </row>
        <row r="13653">
          <cell r="AP13653">
            <v>296434</v>
          </cell>
          <cell r="AQ13653">
            <v>5002986</v>
          </cell>
          <cell r="AR13653">
            <v>5</v>
          </cell>
          <cell r="AS13653">
            <v>0</v>
          </cell>
          <cell r="AT13653">
            <v>0</v>
          </cell>
          <cell r="AU13653">
            <v>0</v>
          </cell>
          <cell r="AV13653" t="str">
            <v>VIABLE</v>
          </cell>
        </row>
        <row r="13654">
          <cell r="AP13654">
            <v>296416</v>
          </cell>
          <cell r="AQ13654">
            <v>5002978</v>
          </cell>
          <cell r="AR13654">
            <v>5</v>
          </cell>
          <cell r="AS13654">
            <v>0</v>
          </cell>
          <cell r="AT13654">
            <v>0</v>
          </cell>
          <cell r="AU13654">
            <v>0</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v>0</v>
          </cell>
          <cell r="AT13673">
            <v>0</v>
          </cell>
          <cell r="AU13673">
            <v>0</v>
          </cell>
          <cell r="AV13673" t="str">
            <v>VIABLE</v>
          </cell>
        </row>
        <row r="13674">
          <cell r="AP13674">
            <v>294996</v>
          </cell>
          <cell r="AQ13674">
            <v>5002301</v>
          </cell>
          <cell r="AR13674">
            <v>5</v>
          </cell>
          <cell r="AS13674">
            <v>0</v>
          </cell>
          <cell r="AT13674">
            <v>0</v>
          </cell>
          <cell r="AU13674">
            <v>0</v>
          </cell>
          <cell r="AV13674" t="str">
            <v>VIABLE</v>
          </cell>
        </row>
        <row r="13675">
          <cell r="AP13675">
            <v>294610</v>
          </cell>
          <cell r="AQ13675">
            <v>5002109</v>
          </cell>
          <cell r="AR13675">
            <v>5</v>
          </cell>
          <cell r="AS13675">
            <v>0</v>
          </cell>
          <cell r="AT13675">
            <v>0</v>
          </cell>
          <cell r="AU13675">
            <v>0</v>
          </cell>
          <cell r="AV13675" t="str">
            <v>VIABLE</v>
          </cell>
        </row>
        <row r="13676">
          <cell r="AP13676">
            <v>294580</v>
          </cell>
          <cell r="AQ13676">
            <v>5002096</v>
          </cell>
          <cell r="AR13676">
            <v>5</v>
          </cell>
          <cell r="AS13676">
            <v>0</v>
          </cell>
          <cell r="AT13676">
            <v>0</v>
          </cell>
          <cell r="AU13676">
            <v>0</v>
          </cell>
          <cell r="AV13676" t="str">
            <v>VIABLE</v>
          </cell>
        </row>
        <row r="13677">
          <cell r="AP13677">
            <v>294586</v>
          </cell>
          <cell r="AQ13677">
            <v>5002098</v>
          </cell>
          <cell r="AR13677">
            <v>5</v>
          </cell>
          <cell r="AS13677">
            <v>0</v>
          </cell>
          <cell r="AT13677">
            <v>0</v>
          </cell>
          <cell r="AU13677">
            <v>0</v>
          </cell>
          <cell r="AV13677" t="str">
            <v>VIABLE</v>
          </cell>
        </row>
        <row r="13678">
          <cell r="AP13678">
            <v>295259</v>
          </cell>
          <cell r="AQ13678">
            <v>5002411</v>
          </cell>
          <cell r="AR13678">
            <v>5</v>
          </cell>
          <cell r="AS13678">
            <v>0</v>
          </cell>
          <cell r="AT13678">
            <v>0</v>
          </cell>
          <cell r="AU13678">
            <v>0</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v>0</v>
          </cell>
          <cell r="AT13681">
            <v>0</v>
          </cell>
          <cell r="AU13681">
            <v>0</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v>0</v>
          </cell>
          <cell r="AT13683">
            <v>0</v>
          </cell>
          <cell r="AU13683">
            <v>0</v>
          </cell>
          <cell r="AV13683" t="str">
            <v>VIABLE</v>
          </cell>
        </row>
        <row r="13684">
          <cell r="AP13684">
            <v>290553</v>
          </cell>
          <cell r="AQ13684">
            <v>5000249</v>
          </cell>
          <cell r="AR13684">
            <v>5</v>
          </cell>
          <cell r="AS13684">
            <v>0</v>
          </cell>
          <cell r="AT13684">
            <v>0</v>
          </cell>
          <cell r="AU13684">
            <v>0</v>
          </cell>
          <cell r="AV13684" t="str">
            <v>VIABLE</v>
          </cell>
        </row>
        <row r="13685">
          <cell r="AP13685">
            <v>290547</v>
          </cell>
          <cell r="AQ13685">
            <v>5000247</v>
          </cell>
          <cell r="AR13685">
            <v>5</v>
          </cell>
          <cell r="AS13685">
            <v>0</v>
          </cell>
          <cell r="AT13685">
            <v>0</v>
          </cell>
          <cell r="AU13685">
            <v>0</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v>0</v>
          </cell>
          <cell r="AT13689">
            <v>0</v>
          </cell>
          <cell r="AU13689">
            <v>0</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v>0</v>
          </cell>
          <cell r="AT13693">
            <v>0</v>
          </cell>
          <cell r="AU13693">
            <v>0</v>
          </cell>
          <cell r="AV13693" t="str">
            <v>VIABLE</v>
          </cell>
        </row>
        <row r="13694">
          <cell r="AP13694">
            <v>290577</v>
          </cell>
          <cell r="AQ13694">
            <v>5000261</v>
          </cell>
          <cell r="AR13694">
            <v>5</v>
          </cell>
          <cell r="AS13694">
            <v>0</v>
          </cell>
          <cell r="AT13694">
            <v>0</v>
          </cell>
          <cell r="AU13694">
            <v>0</v>
          </cell>
          <cell r="AV13694" t="str">
            <v>VIABLE</v>
          </cell>
        </row>
        <row r="13695">
          <cell r="AP13695">
            <v>471269</v>
          </cell>
          <cell r="AQ13695">
            <v>5007781</v>
          </cell>
          <cell r="AR13695">
            <v>5</v>
          </cell>
          <cell r="AS13695">
            <v>42313</v>
          </cell>
          <cell r="AT13695" t="str">
            <v>IDU-72-2008 Terminado Construcción IDU Circuito Movilidad  -</v>
          </cell>
          <cell r="AU13695">
            <v>0</v>
          </cell>
          <cell r="AV13695" t="str">
            <v>VIABLE</v>
          </cell>
        </row>
        <row r="13696">
          <cell r="AP13696">
            <v>290559</v>
          </cell>
          <cell r="AQ13696">
            <v>5000253</v>
          </cell>
          <cell r="AR13696">
            <v>5</v>
          </cell>
          <cell r="AS13696">
            <v>0</v>
          </cell>
          <cell r="AT13696">
            <v>0</v>
          </cell>
          <cell r="AU13696">
            <v>0</v>
          </cell>
          <cell r="AV13696" t="str">
            <v>VIABLE</v>
          </cell>
        </row>
        <row r="13697">
          <cell r="AP13697">
            <v>290583</v>
          </cell>
          <cell r="AQ13697">
            <v>5000263</v>
          </cell>
          <cell r="AR13697">
            <v>5</v>
          </cell>
          <cell r="AS13697">
            <v>0</v>
          </cell>
          <cell r="AT13697">
            <v>0</v>
          </cell>
          <cell r="AU13697">
            <v>0</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v>0</v>
          </cell>
          <cell r="AT13699">
            <v>0</v>
          </cell>
          <cell r="AU13699">
            <v>0</v>
          </cell>
          <cell r="AV13699" t="str">
            <v>VIABLE</v>
          </cell>
        </row>
        <row r="13700">
          <cell r="AP13700">
            <v>300200</v>
          </cell>
          <cell r="AQ13700">
            <v>5004621</v>
          </cell>
          <cell r="AR13700">
            <v>5</v>
          </cell>
          <cell r="AS13700">
            <v>0</v>
          </cell>
          <cell r="AT13700">
            <v>0</v>
          </cell>
          <cell r="AU13700">
            <v>0</v>
          </cell>
          <cell r="AV13700" t="str">
            <v>VIABLE</v>
          </cell>
        </row>
        <row r="13701">
          <cell r="AP13701">
            <v>478755</v>
          </cell>
          <cell r="AQ13701">
            <v>5004542</v>
          </cell>
          <cell r="AR13701">
            <v>5</v>
          </cell>
          <cell r="AS13701">
            <v>0</v>
          </cell>
          <cell r="AT13701">
            <v>0</v>
          </cell>
          <cell r="AU13701">
            <v>0</v>
          </cell>
          <cell r="AV13701" t="str">
            <v>VIABLE</v>
          </cell>
        </row>
        <row r="13702">
          <cell r="AP13702">
            <v>478778</v>
          </cell>
          <cell r="AQ13702">
            <v>5004619</v>
          </cell>
          <cell r="AR13702">
            <v>5</v>
          </cell>
          <cell r="AS13702">
            <v>0</v>
          </cell>
          <cell r="AT13702">
            <v>0</v>
          </cell>
          <cell r="AU13702">
            <v>0</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v>0</v>
          </cell>
          <cell r="AT13705">
            <v>0</v>
          </cell>
          <cell r="AU13705">
            <v>0</v>
          </cell>
          <cell r="AV13705" t="str">
            <v>VIABLE</v>
          </cell>
        </row>
        <row r="13706">
          <cell r="AP13706">
            <v>478770</v>
          </cell>
          <cell r="AQ13706">
            <v>5004594</v>
          </cell>
          <cell r="AR13706">
            <v>5</v>
          </cell>
          <cell r="AS13706">
            <v>0</v>
          </cell>
          <cell r="AT13706">
            <v>0</v>
          </cell>
          <cell r="AU13706">
            <v>0</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v>0</v>
          </cell>
          <cell r="AT13708">
            <v>0</v>
          </cell>
          <cell r="AU13708">
            <v>0</v>
          </cell>
          <cell r="AV13708" t="str">
            <v>VIABLE</v>
          </cell>
        </row>
        <row r="13709">
          <cell r="AP13709">
            <v>478777</v>
          </cell>
          <cell r="AQ13709">
            <v>5004611</v>
          </cell>
          <cell r="AR13709">
            <v>5</v>
          </cell>
          <cell r="AS13709">
            <v>0</v>
          </cell>
          <cell r="AT13709">
            <v>0</v>
          </cell>
          <cell r="AU13709">
            <v>0</v>
          </cell>
          <cell r="AV13709" t="str">
            <v>VIABLE</v>
          </cell>
        </row>
        <row r="13710">
          <cell r="AP13710">
            <v>478764</v>
          </cell>
          <cell r="AQ13710">
            <v>5004575</v>
          </cell>
          <cell r="AR13710">
            <v>5</v>
          </cell>
          <cell r="AS13710">
            <v>0</v>
          </cell>
          <cell r="AT13710">
            <v>0</v>
          </cell>
          <cell r="AU13710">
            <v>0</v>
          </cell>
          <cell r="AV13710" t="str">
            <v>VIABLE</v>
          </cell>
        </row>
        <row r="13711">
          <cell r="AP13711">
            <v>306900</v>
          </cell>
          <cell r="AQ13711">
            <v>5007649</v>
          </cell>
          <cell r="AR13711">
            <v>5</v>
          </cell>
          <cell r="AS13711">
            <v>42515</v>
          </cell>
          <cell r="AT13711" t="str">
            <v>IDU-2128-2013 Terminado Conservacion IDU Local SD -</v>
          </cell>
          <cell r="AU13711">
            <v>0</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v>0</v>
          </cell>
          <cell r="AT13713">
            <v>0</v>
          </cell>
          <cell r="AU13713">
            <v>0</v>
          </cell>
          <cell r="AV13713" t="str">
            <v>VIABLE</v>
          </cell>
        </row>
        <row r="13714">
          <cell r="AP13714">
            <v>306942</v>
          </cell>
          <cell r="AQ13714">
            <v>5007666</v>
          </cell>
          <cell r="AR13714">
            <v>5</v>
          </cell>
          <cell r="AS13714">
            <v>42515</v>
          </cell>
          <cell r="AT13714" t="str">
            <v>IDU-2128-2013 Terminado Conservacion IDU Local SD -</v>
          </cell>
          <cell r="AU13714">
            <v>0</v>
          </cell>
          <cell r="AV13714" t="str">
            <v>VIABLE</v>
          </cell>
        </row>
        <row r="13715">
          <cell r="AP13715">
            <v>306918</v>
          </cell>
          <cell r="AQ13715">
            <v>5007657</v>
          </cell>
          <cell r="AR13715">
            <v>5</v>
          </cell>
          <cell r="AS13715">
            <v>42515</v>
          </cell>
          <cell r="AT13715" t="str">
            <v>IDU-2128-2013 Terminado Conservacion IDU Local SD -</v>
          </cell>
          <cell r="AU13715">
            <v>0</v>
          </cell>
          <cell r="AV13715" t="str">
            <v>VIABLE</v>
          </cell>
        </row>
        <row r="13716">
          <cell r="AP13716">
            <v>91021647</v>
          </cell>
          <cell r="AQ13716">
            <v>5009601</v>
          </cell>
          <cell r="AR13716">
            <v>5</v>
          </cell>
          <cell r="AS13716">
            <v>0</v>
          </cell>
          <cell r="AT13716">
            <v>0</v>
          </cell>
          <cell r="AU13716">
            <v>0</v>
          </cell>
          <cell r="AV13716" t="str">
            <v>VIABLE</v>
          </cell>
        </row>
        <row r="13717">
          <cell r="AP13717">
            <v>91021652</v>
          </cell>
          <cell r="AQ13717">
            <v>5009606</v>
          </cell>
          <cell r="AR13717">
            <v>5</v>
          </cell>
          <cell r="AS13717">
            <v>0</v>
          </cell>
          <cell r="AT13717">
            <v>0</v>
          </cell>
          <cell r="AU13717">
            <v>0</v>
          </cell>
          <cell r="AV13717" t="str">
            <v>VIABLE</v>
          </cell>
        </row>
        <row r="13718">
          <cell r="AP13718">
            <v>479575</v>
          </cell>
          <cell r="AQ13718">
            <v>5007687</v>
          </cell>
          <cell r="AR13718">
            <v>5</v>
          </cell>
          <cell r="AS13718">
            <v>0</v>
          </cell>
          <cell r="AT13718">
            <v>0</v>
          </cell>
          <cell r="AU13718">
            <v>0</v>
          </cell>
          <cell r="AV13718" t="str">
            <v>VIABLE</v>
          </cell>
        </row>
        <row r="13719">
          <cell r="AP13719">
            <v>471297</v>
          </cell>
          <cell r="AQ13719">
            <v>5007821</v>
          </cell>
          <cell r="AR13719">
            <v>5</v>
          </cell>
          <cell r="AS13719">
            <v>42515</v>
          </cell>
          <cell r="AT13719" t="str">
            <v>IDU-2128-2013 Terminado Conservacion IDU Local SD -</v>
          </cell>
          <cell r="AU13719">
            <v>0</v>
          </cell>
          <cell r="AV13719" t="str">
            <v>VIABLE</v>
          </cell>
        </row>
        <row r="13720">
          <cell r="AP13720">
            <v>306888</v>
          </cell>
          <cell r="AQ13720">
            <v>5007640</v>
          </cell>
          <cell r="AR13720">
            <v>5</v>
          </cell>
          <cell r="AS13720">
            <v>42515</v>
          </cell>
          <cell r="AT13720" t="str">
            <v>IDU-2128-2013 Terminado Conservacion IDU Local SD -</v>
          </cell>
          <cell r="AU13720">
            <v>0</v>
          </cell>
          <cell r="AV13720" t="str">
            <v>VIABLE</v>
          </cell>
        </row>
        <row r="13721">
          <cell r="AP13721">
            <v>301250</v>
          </cell>
          <cell r="AQ13721">
            <v>5005126</v>
          </cell>
          <cell r="AR13721">
            <v>5</v>
          </cell>
          <cell r="AS13721">
            <v>0</v>
          </cell>
          <cell r="AT13721">
            <v>0</v>
          </cell>
          <cell r="AU13721">
            <v>0</v>
          </cell>
          <cell r="AV13721" t="str">
            <v>VIABLE</v>
          </cell>
        </row>
        <row r="13722">
          <cell r="AP13722">
            <v>300895</v>
          </cell>
          <cell r="AQ13722">
            <v>5004948</v>
          </cell>
          <cell r="AR13722">
            <v>5</v>
          </cell>
          <cell r="AS13722">
            <v>0</v>
          </cell>
          <cell r="AT13722">
            <v>0</v>
          </cell>
          <cell r="AU13722">
            <v>0</v>
          </cell>
          <cell r="AV13722" t="str">
            <v>VIABLE</v>
          </cell>
        </row>
        <row r="13723">
          <cell r="AP13723">
            <v>300924</v>
          </cell>
          <cell r="AQ13723">
            <v>5004961</v>
          </cell>
          <cell r="AR13723">
            <v>5</v>
          </cell>
          <cell r="AS13723">
            <v>0</v>
          </cell>
          <cell r="AT13723">
            <v>0</v>
          </cell>
          <cell r="AU13723">
            <v>0</v>
          </cell>
          <cell r="AV13723" t="str">
            <v>VIABLE</v>
          </cell>
        </row>
        <row r="13724">
          <cell r="AP13724">
            <v>301148</v>
          </cell>
          <cell r="AQ13724">
            <v>5005077</v>
          </cell>
          <cell r="AR13724">
            <v>5</v>
          </cell>
          <cell r="AS13724">
            <v>0</v>
          </cell>
          <cell r="AT13724">
            <v>0</v>
          </cell>
          <cell r="AU13724">
            <v>0</v>
          </cell>
          <cell r="AV13724" t="str">
            <v>VIABLE</v>
          </cell>
        </row>
        <row r="13725">
          <cell r="AP13725">
            <v>301205</v>
          </cell>
          <cell r="AQ13725">
            <v>5005102</v>
          </cell>
          <cell r="AR13725">
            <v>5</v>
          </cell>
          <cell r="AS13725">
            <v>0</v>
          </cell>
          <cell r="AT13725">
            <v>0</v>
          </cell>
          <cell r="AU13725">
            <v>0</v>
          </cell>
          <cell r="AV13725" t="str">
            <v>VIABLE</v>
          </cell>
        </row>
        <row r="13726">
          <cell r="AP13726">
            <v>300844</v>
          </cell>
          <cell r="AQ13726">
            <v>5004924</v>
          </cell>
          <cell r="AR13726">
            <v>5</v>
          </cell>
          <cell r="AS13726">
            <v>0</v>
          </cell>
          <cell r="AT13726">
            <v>0</v>
          </cell>
          <cell r="AU13726">
            <v>0</v>
          </cell>
          <cell r="AV13726" t="str">
            <v>VIABLE</v>
          </cell>
        </row>
        <row r="13727">
          <cell r="AP13727">
            <v>300871</v>
          </cell>
          <cell r="AQ13727">
            <v>5004934</v>
          </cell>
          <cell r="AR13727">
            <v>5</v>
          </cell>
          <cell r="AS13727">
            <v>0</v>
          </cell>
          <cell r="AT13727">
            <v>0</v>
          </cell>
          <cell r="AU13727">
            <v>0</v>
          </cell>
          <cell r="AV13727" t="str">
            <v>VIABLE</v>
          </cell>
        </row>
        <row r="13728">
          <cell r="AP13728">
            <v>301044</v>
          </cell>
          <cell r="AQ13728">
            <v>5005029</v>
          </cell>
          <cell r="AR13728">
            <v>5</v>
          </cell>
          <cell r="AS13728">
            <v>0</v>
          </cell>
          <cell r="AT13728">
            <v>0</v>
          </cell>
          <cell r="AU13728">
            <v>0</v>
          </cell>
          <cell r="AV13728" t="str">
            <v>VIABLE</v>
          </cell>
        </row>
        <row r="13729">
          <cell r="AP13729">
            <v>300814</v>
          </cell>
          <cell r="AQ13729">
            <v>5004913</v>
          </cell>
          <cell r="AR13729">
            <v>5</v>
          </cell>
          <cell r="AS13729">
            <v>0</v>
          </cell>
          <cell r="AT13729">
            <v>0</v>
          </cell>
          <cell r="AU13729">
            <v>0</v>
          </cell>
          <cell r="AV13729" t="str">
            <v>VIABLE</v>
          </cell>
        </row>
        <row r="13730">
          <cell r="AP13730">
            <v>300939</v>
          </cell>
          <cell r="AQ13730">
            <v>5004974</v>
          </cell>
          <cell r="AR13730">
            <v>5</v>
          </cell>
          <cell r="AS13730">
            <v>0</v>
          </cell>
          <cell r="AT13730">
            <v>0</v>
          </cell>
          <cell r="AU13730">
            <v>0</v>
          </cell>
          <cell r="AV13730" t="str">
            <v>VIABLE</v>
          </cell>
        </row>
        <row r="13731">
          <cell r="AP13731">
            <v>301008</v>
          </cell>
          <cell r="AQ13731">
            <v>5005012</v>
          </cell>
          <cell r="AR13731">
            <v>5</v>
          </cell>
          <cell r="AS13731">
            <v>0</v>
          </cell>
          <cell r="AT13731">
            <v>0</v>
          </cell>
          <cell r="AU13731">
            <v>0</v>
          </cell>
          <cell r="AV13731" t="str">
            <v>VIABLE</v>
          </cell>
        </row>
        <row r="13732">
          <cell r="AP13732">
            <v>300668</v>
          </cell>
          <cell r="AQ13732">
            <v>5004847</v>
          </cell>
          <cell r="AR13732">
            <v>5</v>
          </cell>
          <cell r="AS13732">
            <v>0</v>
          </cell>
          <cell r="AT13732">
            <v>0</v>
          </cell>
          <cell r="AU13732">
            <v>0</v>
          </cell>
          <cell r="AV13732" t="str">
            <v>VIABLE</v>
          </cell>
        </row>
        <row r="13733">
          <cell r="AP13733">
            <v>301088</v>
          </cell>
          <cell r="AQ13733">
            <v>5005046</v>
          </cell>
          <cell r="AR13733">
            <v>5</v>
          </cell>
          <cell r="AS13733">
            <v>0</v>
          </cell>
          <cell r="AT13733">
            <v>0</v>
          </cell>
          <cell r="AU13733">
            <v>0</v>
          </cell>
          <cell r="AV13733" t="str">
            <v>VIABLE</v>
          </cell>
        </row>
        <row r="13734">
          <cell r="AP13734">
            <v>301265</v>
          </cell>
          <cell r="AQ13734">
            <v>5005133</v>
          </cell>
          <cell r="AR13734">
            <v>5</v>
          </cell>
          <cell r="AS13734">
            <v>0</v>
          </cell>
          <cell r="AT13734">
            <v>0</v>
          </cell>
          <cell r="AU13734">
            <v>0</v>
          </cell>
          <cell r="AV13734" t="str">
            <v>VIABLE</v>
          </cell>
        </row>
        <row r="13735">
          <cell r="AP13735">
            <v>301103</v>
          </cell>
          <cell r="AQ13735">
            <v>5005054</v>
          </cell>
          <cell r="AR13735">
            <v>5</v>
          </cell>
          <cell r="AS13735">
            <v>0</v>
          </cell>
          <cell r="AT13735">
            <v>0</v>
          </cell>
          <cell r="AU13735">
            <v>0</v>
          </cell>
          <cell r="AV13735" t="str">
            <v>VIABLE</v>
          </cell>
        </row>
        <row r="13736">
          <cell r="AP13736">
            <v>300981</v>
          </cell>
          <cell r="AQ13736">
            <v>5004995</v>
          </cell>
          <cell r="AR13736">
            <v>5</v>
          </cell>
          <cell r="AS13736">
            <v>0</v>
          </cell>
          <cell r="AT13736">
            <v>0</v>
          </cell>
          <cell r="AU13736">
            <v>0</v>
          </cell>
          <cell r="AV13736" t="str">
            <v>VIABLE</v>
          </cell>
        </row>
        <row r="13737">
          <cell r="AP13737">
            <v>301169</v>
          </cell>
          <cell r="AQ13737">
            <v>5005088</v>
          </cell>
          <cell r="AR13737">
            <v>5</v>
          </cell>
          <cell r="AS13737">
            <v>0</v>
          </cell>
          <cell r="AT13737">
            <v>0</v>
          </cell>
          <cell r="AU13737">
            <v>0</v>
          </cell>
          <cell r="AV13737" t="str">
            <v>VIABLE</v>
          </cell>
        </row>
        <row r="13738">
          <cell r="AP13738">
            <v>300763</v>
          </cell>
          <cell r="AQ13738">
            <v>5004890</v>
          </cell>
          <cell r="AR13738">
            <v>5</v>
          </cell>
          <cell r="AS13738">
            <v>0</v>
          </cell>
          <cell r="AT13738">
            <v>0</v>
          </cell>
          <cell r="AU13738">
            <v>0</v>
          </cell>
          <cell r="AV13738" t="str">
            <v>VIABLE</v>
          </cell>
        </row>
        <row r="13739">
          <cell r="AP13739">
            <v>302291</v>
          </cell>
          <cell r="AQ13739">
            <v>5005597</v>
          </cell>
          <cell r="AR13739">
            <v>5</v>
          </cell>
          <cell r="AS13739">
            <v>0</v>
          </cell>
          <cell r="AT13739">
            <v>0</v>
          </cell>
          <cell r="AU13739">
            <v>0</v>
          </cell>
          <cell r="AV13739" t="str">
            <v>VIABLE</v>
          </cell>
        </row>
        <row r="13740">
          <cell r="AP13740">
            <v>302621</v>
          </cell>
          <cell r="AQ13740">
            <v>5005750</v>
          </cell>
          <cell r="AR13740">
            <v>5</v>
          </cell>
          <cell r="AS13740">
            <v>0</v>
          </cell>
          <cell r="AT13740">
            <v>0</v>
          </cell>
          <cell r="AU13740">
            <v>0</v>
          </cell>
          <cell r="AV13740" t="str">
            <v>VIABLE</v>
          </cell>
        </row>
        <row r="13741">
          <cell r="AP13741">
            <v>301724</v>
          </cell>
          <cell r="AQ13741">
            <v>5005341</v>
          </cell>
          <cell r="AR13741">
            <v>5</v>
          </cell>
          <cell r="AS13741">
            <v>0</v>
          </cell>
          <cell r="AT13741">
            <v>0</v>
          </cell>
          <cell r="AU13741">
            <v>0</v>
          </cell>
          <cell r="AV13741" t="str">
            <v>VIABLE</v>
          </cell>
        </row>
        <row r="13742">
          <cell r="AP13742">
            <v>306744</v>
          </cell>
          <cell r="AQ13742">
            <v>5007549</v>
          </cell>
          <cell r="AR13742">
            <v>5</v>
          </cell>
          <cell r="AS13742">
            <v>42515</v>
          </cell>
          <cell r="AT13742" t="str">
            <v>IDU-2128-2013 Terminado Conservacion IDU Local SD -</v>
          </cell>
          <cell r="AU13742">
            <v>0</v>
          </cell>
          <cell r="AV13742" t="str">
            <v>VIABLE</v>
          </cell>
        </row>
        <row r="13743">
          <cell r="AP13743">
            <v>306858</v>
          </cell>
          <cell r="AQ13743">
            <v>5007612</v>
          </cell>
          <cell r="AR13743">
            <v>5</v>
          </cell>
          <cell r="AS13743">
            <v>42515</v>
          </cell>
          <cell r="AT13743" t="str">
            <v>IDU-2128-2013 Terminado Conservacion IDU Local SD -</v>
          </cell>
          <cell r="AU13743">
            <v>0</v>
          </cell>
          <cell r="AV13743" t="str">
            <v>VIABLE</v>
          </cell>
        </row>
        <row r="13744">
          <cell r="AP13744">
            <v>306819</v>
          </cell>
          <cell r="AQ13744">
            <v>5007589</v>
          </cell>
          <cell r="AR13744">
            <v>5</v>
          </cell>
          <cell r="AS13744">
            <v>42515</v>
          </cell>
          <cell r="AT13744" t="str">
            <v>IDU-2128-2013 Terminado Conservacion IDU Local SD -</v>
          </cell>
          <cell r="AU13744">
            <v>0</v>
          </cell>
          <cell r="AV13744" t="str">
            <v>VIABLE</v>
          </cell>
        </row>
        <row r="13745">
          <cell r="AP13745">
            <v>306597</v>
          </cell>
          <cell r="AQ13745">
            <v>5007481</v>
          </cell>
          <cell r="AR13745">
            <v>5</v>
          </cell>
          <cell r="AS13745">
            <v>42515</v>
          </cell>
          <cell r="AT13745" t="str">
            <v>IDU-2128-2013 Terminado Conservacion IDU Local SD -</v>
          </cell>
          <cell r="AU13745">
            <v>0</v>
          </cell>
          <cell r="AV13745" t="str">
            <v>VIABLE</v>
          </cell>
        </row>
        <row r="13746">
          <cell r="AP13746">
            <v>91021956</v>
          </cell>
          <cell r="AQ13746">
            <v>5009211</v>
          </cell>
          <cell r="AR13746">
            <v>5</v>
          </cell>
          <cell r="AS13746">
            <v>0</v>
          </cell>
          <cell r="AT13746">
            <v>0</v>
          </cell>
          <cell r="AU13746">
            <v>0</v>
          </cell>
          <cell r="AV13746" t="str">
            <v>VIABLE</v>
          </cell>
        </row>
        <row r="13747">
          <cell r="AP13747">
            <v>291316</v>
          </cell>
          <cell r="AQ13747">
            <v>5000623</v>
          </cell>
          <cell r="AR13747">
            <v>5</v>
          </cell>
          <cell r="AS13747">
            <v>0</v>
          </cell>
          <cell r="AT13747">
            <v>0</v>
          </cell>
          <cell r="AU13747">
            <v>0</v>
          </cell>
          <cell r="AV13747" t="str">
            <v>VIABLE</v>
          </cell>
        </row>
        <row r="13748">
          <cell r="AP13748">
            <v>291896</v>
          </cell>
          <cell r="AQ13748">
            <v>5000880</v>
          </cell>
          <cell r="AR13748">
            <v>5</v>
          </cell>
          <cell r="AS13748">
            <v>0</v>
          </cell>
          <cell r="AT13748">
            <v>0</v>
          </cell>
          <cell r="AU13748">
            <v>0</v>
          </cell>
          <cell r="AV13748" t="str">
            <v>VIABLE</v>
          </cell>
        </row>
        <row r="13749">
          <cell r="AP13749">
            <v>291791</v>
          </cell>
          <cell r="AQ13749">
            <v>5000825</v>
          </cell>
          <cell r="AR13749">
            <v>5</v>
          </cell>
          <cell r="AS13749">
            <v>0</v>
          </cell>
          <cell r="AT13749">
            <v>0</v>
          </cell>
          <cell r="AU13749">
            <v>0</v>
          </cell>
          <cell r="AV13749" t="str">
            <v>VIABLE</v>
          </cell>
        </row>
        <row r="13750">
          <cell r="AP13750">
            <v>291925</v>
          </cell>
          <cell r="AQ13750">
            <v>5000896</v>
          </cell>
          <cell r="AR13750">
            <v>5</v>
          </cell>
          <cell r="AS13750">
            <v>0</v>
          </cell>
          <cell r="AT13750">
            <v>0</v>
          </cell>
          <cell r="AU13750">
            <v>0</v>
          </cell>
          <cell r="AV13750" t="str">
            <v>VIABLE</v>
          </cell>
        </row>
        <row r="13751">
          <cell r="AP13751">
            <v>292002</v>
          </cell>
          <cell r="AQ13751">
            <v>5000943</v>
          </cell>
          <cell r="AR13751">
            <v>5</v>
          </cell>
          <cell r="AS13751">
            <v>0</v>
          </cell>
          <cell r="AT13751">
            <v>0</v>
          </cell>
          <cell r="AU13751">
            <v>0</v>
          </cell>
          <cell r="AV13751" t="str">
            <v>VIABLE</v>
          </cell>
        </row>
        <row r="13752">
          <cell r="AP13752">
            <v>291343</v>
          </cell>
          <cell r="AQ13752">
            <v>5000639</v>
          </cell>
          <cell r="AR13752">
            <v>5</v>
          </cell>
          <cell r="AS13752">
            <v>0</v>
          </cell>
          <cell r="AT13752">
            <v>0</v>
          </cell>
          <cell r="AU13752">
            <v>0</v>
          </cell>
          <cell r="AV13752" t="str">
            <v>VIABLE</v>
          </cell>
        </row>
        <row r="13753">
          <cell r="AP13753">
            <v>291572</v>
          </cell>
          <cell r="AQ13753">
            <v>5000727</v>
          </cell>
          <cell r="AR13753">
            <v>5</v>
          </cell>
          <cell r="AS13753">
            <v>0</v>
          </cell>
          <cell r="AT13753">
            <v>0</v>
          </cell>
          <cell r="AU13753">
            <v>0</v>
          </cell>
          <cell r="AV13753" t="str">
            <v>VIABLE</v>
          </cell>
        </row>
        <row r="13754">
          <cell r="AP13754">
            <v>291846</v>
          </cell>
          <cell r="AQ13754">
            <v>5000857</v>
          </cell>
          <cell r="AR13754">
            <v>5</v>
          </cell>
          <cell r="AS13754">
            <v>0</v>
          </cell>
          <cell r="AT13754">
            <v>0</v>
          </cell>
          <cell r="AU13754">
            <v>0</v>
          </cell>
          <cell r="AV13754" t="str">
            <v>VIABLE</v>
          </cell>
        </row>
        <row r="13755">
          <cell r="AP13755">
            <v>291968</v>
          </cell>
          <cell r="AQ13755">
            <v>5000921</v>
          </cell>
          <cell r="AR13755">
            <v>5</v>
          </cell>
          <cell r="AS13755">
            <v>0</v>
          </cell>
          <cell r="AT13755">
            <v>0</v>
          </cell>
          <cell r="AU13755">
            <v>0</v>
          </cell>
          <cell r="AV13755" t="str">
            <v>VIABLE</v>
          </cell>
        </row>
        <row r="13756">
          <cell r="AP13756">
            <v>291403</v>
          </cell>
          <cell r="AQ13756">
            <v>5000664</v>
          </cell>
          <cell r="AR13756">
            <v>5</v>
          </cell>
          <cell r="AS13756">
            <v>0</v>
          </cell>
          <cell r="AT13756">
            <v>0</v>
          </cell>
          <cell r="AU13756">
            <v>0</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v>0</v>
          </cell>
          <cell r="AT13759">
            <v>0</v>
          </cell>
          <cell r="AU13759">
            <v>0</v>
          </cell>
          <cell r="AV13759" t="str">
            <v>VIABLE</v>
          </cell>
        </row>
        <row r="13760">
          <cell r="AP13760">
            <v>295433</v>
          </cell>
          <cell r="AQ13760">
            <v>5002486</v>
          </cell>
          <cell r="AR13760">
            <v>5</v>
          </cell>
          <cell r="AS13760">
            <v>0</v>
          </cell>
          <cell r="AT13760">
            <v>0</v>
          </cell>
          <cell r="AU13760">
            <v>0</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v>0</v>
          </cell>
          <cell r="AT13763">
            <v>0</v>
          </cell>
          <cell r="AU13763">
            <v>0</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v>0</v>
          </cell>
          <cell r="AV13765" t="str">
            <v>VIABLE</v>
          </cell>
        </row>
        <row r="13766">
          <cell r="AP13766">
            <v>302624</v>
          </cell>
          <cell r="AQ13766">
            <v>5005751</v>
          </cell>
          <cell r="AR13766">
            <v>5</v>
          </cell>
          <cell r="AS13766">
            <v>42313</v>
          </cell>
          <cell r="AT13766" t="str">
            <v>IDU-1699-2014 Terminado Mantenimiento Periódico IDU Circuito Movilidad  -</v>
          </cell>
          <cell r="AU13766">
            <v>0</v>
          </cell>
          <cell r="AV13766" t="str">
            <v>VIABLE</v>
          </cell>
        </row>
        <row r="13767">
          <cell r="AP13767">
            <v>302339</v>
          </cell>
          <cell r="AQ13767">
            <v>5005619</v>
          </cell>
          <cell r="AR13767">
            <v>5</v>
          </cell>
          <cell r="AS13767">
            <v>0</v>
          </cell>
          <cell r="AT13767">
            <v>0</v>
          </cell>
          <cell r="AU13767">
            <v>0</v>
          </cell>
          <cell r="AV13767" t="str">
            <v>VIABLE</v>
          </cell>
        </row>
        <row r="13768">
          <cell r="AP13768">
            <v>302588</v>
          </cell>
          <cell r="AQ13768">
            <v>5005737</v>
          </cell>
          <cell r="AR13768">
            <v>5</v>
          </cell>
          <cell r="AS13768">
            <v>0</v>
          </cell>
          <cell r="AT13768">
            <v>0</v>
          </cell>
          <cell r="AU13768">
            <v>0</v>
          </cell>
          <cell r="AV13768" t="str">
            <v>VIABLE</v>
          </cell>
        </row>
        <row r="13769">
          <cell r="AP13769">
            <v>302648</v>
          </cell>
          <cell r="AQ13769">
            <v>5005759</v>
          </cell>
          <cell r="AR13769">
            <v>5</v>
          </cell>
          <cell r="AS13769">
            <v>42313</v>
          </cell>
          <cell r="AT13769" t="str">
            <v>IDU-1699-2014 Terminado Mantenimiento Periódico IDU Circuito Movilidad  -</v>
          </cell>
          <cell r="AU13769">
            <v>0</v>
          </cell>
          <cell r="AV13769" t="str">
            <v>VIABLE</v>
          </cell>
        </row>
        <row r="13770">
          <cell r="AP13770">
            <v>302525</v>
          </cell>
          <cell r="AQ13770">
            <v>5005706</v>
          </cell>
          <cell r="AR13770">
            <v>5</v>
          </cell>
          <cell r="AS13770">
            <v>0</v>
          </cell>
          <cell r="AT13770">
            <v>0</v>
          </cell>
          <cell r="AU13770">
            <v>0</v>
          </cell>
          <cell r="AV13770" t="str">
            <v>VIABLE</v>
          </cell>
        </row>
        <row r="13771">
          <cell r="AP13771">
            <v>302540</v>
          </cell>
          <cell r="AQ13771">
            <v>5005713</v>
          </cell>
          <cell r="AR13771">
            <v>5</v>
          </cell>
          <cell r="AS13771">
            <v>0</v>
          </cell>
          <cell r="AT13771">
            <v>0</v>
          </cell>
          <cell r="AU13771">
            <v>0</v>
          </cell>
          <cell r="AV13771" t="str">
            <v>VIABLE</v>
          </cell>
        </row>
        <row r="13772">
          <cell r="AP13772">
            <v>302573</v>
          </cell>
          <cell r="AQ13772">
            <v>5005731</v>
          </cell>
          <cell r="AR13772">
            <v>5</v>
          </cell>
          <cell r="AS13772">
            <v>0</v>
          </cell>
          <cell r="AT13772">
            <v>0</v>
          </cell>
          <cell r="AU13772">
            <v>0</v>
          </cell>
          <cell r="AV13772" t="str">
            <v>VIABLE</v>
          </cell>
        </row>
        <row r="13773">
          <cell r="AP13773">
            <v>302609</v>
          </cell>
          <cell r="AQ13773">
            <v>5005744</v>
          </cell>
          <cell r="AR13773">
            <v>5</v>
          </cell>
          <cell r="AS13773">
            <v>0</v>
          </cell>
          <cell r="AT13773">
            <v>0</v>
          </cell>
          <cell r="AU13773">
            <v>0</v>
          </cell>
          <cell r="AV13773" t="str">
            <v>VIABLE</v>
          </cell>
        </row>
        <row r="13774">
          <cell r="AP13774">
            <v>302654</v>
          </cell>
          <cell r="AQ13774">
            <v>5005761</v>
          </cell>
          <cell r="AR13774">
            <v>5</v>
          </cell>
          <cell r="AS13774">
            <v>0</v>
          </cell>
          <cell r="AT13774">
            <v>0</v>
          </cell>
          <cell r="AU13774">
            <v>0</v>
          </cell>
          <cell r="AV13774" t="str">
            <v>VIABLE</v>
          </cell>
        </row>
        <row r="13775">
          <cell r="AP13775">
            <v>302705</v>
          </cell>
          <cell r="AQ13775">
            <v>5005780</v>
          </cell>
          <cell r="AR13775">
            <v>5</v>
          </cell>
          <cell r="AS13775">
            <v>0</v>
          </cell>
          <cell r="AT13775">
            <v>0</v>
          </cell>
          <cell r="AU13775">
            <v>0</v>
          </cell>
          <cell r="AV13775" t="str">
            <v>VIABLE</v>
          </cell>
        </row>
        <row r="13776">
          <cell r="AP13776">
            <v>479084</v>
          </cell>
          <cell r="AQ13776">
            <v>5005722</v>
          </cell>
          <cell r="AR13776">
            <v>5</v>
          </cell>
          <cell r="AS13776">
            <v>42313</v>
          </cell>
          <cell r="AT13776" t="str">
            <v>IDU-1699-2014 Terminado Mantenimiento Periódico IDU Circuito Movilidad  -</v>
          </cell>
          <cell r="AU13776">
            <v>0</v>
          </cell>
          <cell r="AV13776" t="str">
            <v>VIABLE</v>
          </cell>
        </row>
        <row r="13777">
          <cell r="AP13777">
            <v>302615</v>
          </cell>
          <cell r="AQ13777">
            <v>5005747</v>
          </cell>
          <cell r="AR13777">
            <v>5</v>
          </cell>
          <cell r="AS13777">
            <v>42313</v>
          </cell>
          <cell r="AT13777" t="str">
            <v>IDU-1699-2014 Terminado Mantenimiento Periódico IDU Circuito Movilidad  -</v>
          </cell>
          <cell r="AU13777">
            <v>0</v>
          </cell>
          <cell r="AV13777" t="str">
            <v>VIABLE</v>
          </cell>
        </row>
        <row r="13778">
          <cell r="AP13778">
            <v>302558</v>
          </cell>
          <cell r="AQ13778">
            <v>5005721</v>
          </cell>
          <cell r="AR13778">
            <v>5</v>
          </cell>
          <cell r="AS13778">
            <v>42409</v>
          </cell>
          <cell r="AT13778" t="str">
            <v>IDU-1699-2014 Terminado Mantenimiento Periódico IDU Circuito Movilidad  -</v>
          </cell>
          <cell r="AU13778">
            <v>0</v>
          </cell>
          <cell r="AV13778" t="str">
            <v>VIABLE</v>
          </cell>
        </row>
        <row r="13779">
          <cell r="AP13779">
            <v>302465</v>
          </cell>
          <cell r="AQ13779">
            <v>5005674</v>
          </cell>
          <cell r="AR13779">
            <v>5</v>
          </cell>
          <cell r="AS13779">
            <v>0</v>
          </cell>
          <cell r="AT13779">
            <v>0</v>
          </cell>
          <cell r="AU13779">
            <v>0</v>
          </cell>
          <cell r="AV13779" t="str">
            <v>VIABLE</v>
          </cell>
        </row>
        <row r="13780">
          <cell r="AP13780">
            <v>302567</v>
          </cell>
          <cell r="AQ13780">
            <v>5005727</v>
          </cell>
          <cell r="AR13780">
            <v>5</v>
          </cell>
          <cell r="AS13780">
            <v>0</v>
          </cell>
          <cell r="AT13780">
            <v>0</v>
          </cell>
          <cell r="AU13780">
            <v>0</v>
          </cell>
          <cell r="AV13780" t="str">
            <v>VIABLE</v>
          </cell>
        </row>
        <row r="13781">
          <cell r="AP13781">
            <v>302513</v>
          </cell>
          <cell r="AQ13781">
            <v>5005701</v>
          </cell>
          <cell r="AR13781">
            <v>5</v>
          </cell>
          <cell r="AS13781">
            <v>42313</v>
          </cell>
          <cell r="AT13781" t="str">
            <v>IDU-1699-2014 Terminado Mantenimiento Periódico IDU Circuito Movilidad  -</v>
          </cell>
          <cell r="AU13781">
            <v>0</v>
          </cell>
          <cell r="AV13781" t="str">
            <v>VIABLE</v>
          </cell>
        </row>
        <row r="13782">
          <cell r="AP13782">
            <v>302675</v>
          </cell>
          <cell r="AQ13782">
            <v>5005768</v>
          </cell>
          <cell r="AR13782">
            <v>5</v>
          </cell>
          <cell r="AS13782">
            <v>42313</v>
          </cell>
          <cell r="AT13782" t="str">
            <v>IDU-1699-2014 Terminado Mantenimiento Periódico IDU Circuito Movilidad  -</v>
          </cell>
          <cell r="AU13782">
            <v>0</v>
          </cell>
          <cell r="AV13782" t="str">
            <v>VIABLE</v>
          </cell>
        </row>
        <row r="13783">
          <cell r="AP13783">
            <v>302696</v>
          </cell>
          <cell r="AQ13783">
            <v>5005776</v>
          </cell>
          <cell r="AR13783">
            <v>5</v>
          </cell>
          <cell r="AS13783">
            <v>42409</v>
          </cell>
          <cell r="AT13783" t="str">
            <v>IDU-1699-2014 Terminado Mantenimiento Periódico IDU Circuito Movilidad  -</v>
          </cell>
          <cell r="AU13783">
            <v>0</v>
          </cell>
          <cell r="AV13783" t="str">
            <v>VIABLE</v>
          </cell>
        </row>
        <row r="13784">
          <cell r="AP13784">
            <v>302546</v>
          </cell>
          <cell r="AQ13784">
            <v>5005715</v>
          </cell>
          <cell r="AR13784">
            <v>5</v>
          </cell>
          <cell r="AS13784">
            <v>42313</v>
          </cell>
          <cell r="AT13784" t="str">
            <v>IDU-1699-2014 Terminado Mantenimiento Periódico IDU Circuito Movilidad  -</v>
          </cell>
          <cell r="AU13784">
            <v>0</v>
          </cell>
          <cell r="AV13784" t="str">
            <v>VIABLE</v>
          </cell>
        </row>
        <row r="13785">
          <cell r="AP13785">
            <v>292073</v>
          </cell>
          <cell r="AQ13785">
            <v>5001001</v>
          </cell>
          <cell r="AR13785">
            <v>5</v>
          </cell>
          <cell r="AS13785">
            <v>0</v>
          </cell>
          <cell r="AT13785">
            <v>0</v>
          </cell>
          <cell r="AU13785">
            <v>0</v>
          </cell>
          <cell r="AV13785" t="str">
            <v>VIABLE</v>
          </cell>
        </row>
        <row r="13786">
          <cell r="AP13786">
            <v>292046</v>
          </cell>
          <cell r="AQ13786">
            <v>5000982</v>
          </cell>
          <cell r="AR13786">
            <v>5</v>
          </cell>
          <cell r="AS13786">
            <v>0</v>
          </cell>
          <cell r="AT13786">
            <v>0</v>
          </cell>
          <cell r="AU13786">
            <v>0</v>
          </cell>
          <cell r="AV13786" t="str">
            <v>VIABLE</v>
          </cell>
        </row>
        <row r="13787">
          <cell r="AP13787">
            <v>292107</v>
          </cell>
          <cell r="AQ13787">
            <v>5001028</v>
          </cell>
          <cell r="AR13787">
            <v>5</v>
          </cell>
          <cell r="AS13787">
            <v>0</v>
          </cell>
          <cell r="AT13787">
            <v>0</v>
          </cell>
          <cell r="AU13787">
            <v>0</v>
          </cell>
          <cell r="AV13787" t="str">
            <v>VIABLE</v>
          </cell>
        </row>
        <row r="13788">
          <cell r="AP13788">
            <v>292034</v>
          </cell>
          <cell r="AQ13788">
            <v>5000961</v>
          </cell>
          <cell r="AR13788">
            <v>5</v>
          </cell>
          <cell r="AS13788">
            <v>0</v>
          </cell>
          <cell r="AT13788">
            <v>0</v>
          </cell>
          <cell r="AU13788">
            <v>0</v>
          </cell>
          <cell r="AV13788" t="str">
            <v>VIABLE</v>
          </cell>
        </row>
        <row r="13789">
          <cell r="AP13789">
            <v>292234</v>
          </cell>
          <cell r="AQ13789">
            <v>5001098</v>
          </cell>
          <cell r="AR13789">
            <v>5</v>
          </cell>
          <cell r="AS13789">
            <v>0</v>
          </cell>
          <cell r="AT13789">
            <v>0</v>
          </cell>
          <cell r="AU13789">
            <v>0</v>
          </cell>
          <cell r="AV13789" t="str">
            <v>VIABLE</v>
          </cell>
        </row>
        <row r="13790">
          <cell r="AP13790">
            <v>292176</v>
          </cell>
          <cell r="AQ13790">
            <v>5001073</v>
          </cell>
          <cell r="AR13790">
            <v>5</v>
          </cell>
          <cell r="AS13790">
            <v>0</v>
          </cell>
          <cell r="AT13790">
            <v>0</v>
          </cell>
          <cell r="AU13790">
            <v>0</v>
          </cell>
          <cell r="AV13790" t="str">
            <v>VIABLE</v>
          </cell>
        </row>
        <row r="13791">
          <cell r="AP13791">
            <v>292407</v>
          </cell>
          <cell r="AQ13791">
            <v>5001173</v>
          </cell>
          <cell r="AR13791">
            <v>5</v>
          </cell>
          <cell r="AS13791">
            <v>0</v>
          </cell>
          <cell r="AT13791">
            <v>0</v>
          </cell>
          <cell r="AU13791">
            <v>0</v>
          </cell>
          <cell r="AV13791" t="str">
            <v>VIABLE</v>
          </cell>
        </row>
        <row r="13792">
          <cell r="AP13792">
            <v>471318</v>
          </cell>
          <cell r="AQ13792">
            <v>5007842</v>
          </cell>
          <cell r="AR13792">
            <v>5</v>
          </cell>
          <cell r="AS13792">
            <v>0</v>
          </cell>
          <cell r="AT13792">
            <v>0</v>
          </cell>
          <cell r="AU13792">
            <v>0</v>
          </cell>
          <cell r="AV13792" t="str">
            <v>VIABLE</v>
          </cell>
        </row>
        <row r="13793">
          <cell r="AP13793">
            <v>294637</v>
          </cell>
          <cell r="AQ13793">
            <v>5002125</v>
          </cell>
          <cell r="AR13793">
            <v>5</v>
          </cell>
          <cell r="AS13793">
            <v>0</v>
          </cell>
          <cell r="AT13793">
            <v>0</v>
          </cell>
          <cell r="AU13793">
            <v>0</v>
          </cell>
          <cell r="AV13793" t="str">
            <v>VIABLE</v>
          </cell>
        </row>
        <row r="13794">
          <cell r="AP13794">
            <v>294514</v>
          </cell>
          <cell r="AQ13794">
            <v>5002061</v>
          </cell>
          <cell r="AR13794">
            <v>5</v>
          </cell>
          <cell r="AS13794">
            <v>0</v>
          </cell>
          <cell r="AT13794">
            <v>0</v>
          </cell>
          <cell r="AU13794">
            <v>0</v>
          </cell>
          <cell r="AV13794" t="str">
            <v>VIABLE</v>
          </cell>
        </row>
        <row r="13795">
          <cell r="AP13795">
            <v>293840</v>
          </cell>
          <cell r="AQ13795">
            <v>5001793</v>
          </cell>
          <cell r="AR13795">
            <v>5</v>
          </cell>
          <cell r="AS13795">
            <v>0</v>
          </cell>
          <cell r="AT13795">
            <v>0</v>
          </cell>
          <cell r="AU13795">
            <v>0</v>
          </cell>
          <cell r="AV13795" t="str">
            <v>VIABLE</v>
          </cell>
        </row>
        <row r="13796">
          <cell r="AP13796">
            <v>294398</v>
          </cell>
          <cell r="AQ13796">
            <v>5002007</v>
          </cell>
          <cell r="AR13796">
            <v>5</v>
          </cell>
          <cell r="AS13796">
            <v>0</v>
          </cell>
          <cell r="AT13796">
            <v>0</v>
          </cell>
          <cell r="AU13796">
            <v>0</v>
          </cell>
          <cell r="AV13796" t="str">
            <v>VIABLE</v>
          </cell>
        </row>
        <row r="13797">
          <cell r="AP13797">
            <v>294121</v>
          </cell>
          <cell r="AQ13797">
            <v>5001893</v>
          </cell>
          <cell r="AR13797">
            <v>5</v>
          </cell>
          <cell r="AS13797">
            <v>0</v>
          </cell>
          <cell r="AT13797">
            <v>0</v>
          </cell>
          <cell r="AU13797">
            <v>0</v>
          </cell>
          <cell r="AV13797" t="str">
            <v>VIABLE</v>
          </cell>
        </row>
        <row r="13798">
          <cell r="AP13798">
            <v>294029</v>
          </cell>
          <cell r="AQ13798">
            <v>5001856</v>
          </cell>
          <cell r="AR13798">
            <v>5</v>
          </cell>
          <cell r="AS13798">
            <v>0</v>
          </cell>
          <cell r="AT13798">
            <v>0</v>
          </cell>
          <cell r="AU13798">
            <v>0</v>
          </cell>
          <cell r="AV13798" t="str">
            <v>VIABLE</v>
          </cell>
        </row>
        <row r="13799">
          <cell r="AP13799">
            <v>291302</v>
          </cell>
          <cell r="AQ13799">
            <v>5000618</v>
          </cell>
          <cell r="AR13799">
            <v>5</v>
          </cell>
          <cell r="AS13799">
            <v>0</v>
          </cell>
          <cell r="AT13799">
            <v>0</v>
          </cell>
          <cell r="AU13799">
            <v>0</v>
          </cell>
          <cell r="AV13799" t="str">
            <v>VIABLE</v>
          </cell>
        </row>
        <row r="13800">
          <cell r="AP13800">
            <v>294237</v>
          </cell>
          <cell r="AQ13800">
            <v>5001937</v>
          </cell>
          <cell r="AR13800">
            <v>5</v>
          </cell>
          <cell r="AS13800">
            <v>0</v>
          </cell>
          <cell r="AT13800">
            <v>0</v>
          </cell>
          <cell r="AU13800">
            <v>0</v>
          </cell>
          <cell r="AV13800" t="str">
            <v>VIABLE</v>
          </cell>
        </row>
        <row r="13801">
          <cell r="AP13801">
            <v>294723</v>
          </cell>
          <cell r="AQ13801">
            <v>5002161</v>
          </cell>
          <cell r="AR13801">
            <v>5</v>
          </cell>
          <cell r="AS13801">
            <v>0</v>
          </cell>
          <cell r="AT13801">
            <v>0</v>
          </cell>
          <cell r="AU13801">
            <v>0</v>
          </cell>
          <cell r="AV13801" t="str">
            <v>VIABLE</v>
          </cell>
        </row>
        <row r="13802">
          <cell r="AP13802">
            <v>294571</v>
          </cell>
          <cell r="AQ13802">
            <v>5002093</v>
          </cell>
          <cell r="AR13802">
            <v>5</v>
          </cell>
          <cell r="AS13802">
            <v>0</v>
          </cell>
          <cell r="AT13802">
            <v>0</v>
          </cell>
          <cell r="AU13802">
            <v>0</v>
          </cell>
          <cell r="AV13802" t="str">
            <v>VIABLE</v>
          </cell>
        </row>
        <row r="13803">
          <cell r="AP13803">
            <v>91021720</v>
          </cell>
          <cell r="AQ13803">
            <v>5009388</v>
          </cell>
          <cell r="AR13803">
            <v>5</v>
          </cell>
          <cell r="AS13803">
            <v>0</v>
          </cell>
          <cell r="AT13803">
            <v>0</v>
          </cell>
          <cell r="AU13803">
            <v>0</v>
          </cell>
          <cell r="AV13803" t="str">
            <v>VIABLE</v>
          </cell>
        </row>
        <row r="13804">
          <cell r="AP13804">
            <v>478925</v>
          </cell>
          <cell r="AQ13804">
            <v>5005096</v>
          </cell>
          <cell r="AR13804">
            <v>5</v>
          </cell>
          <cell r="AS13804">
            <v>0</v>
          </cell>
          <cell r="AT13804">
            <v>0</v>
          </cell>
          <cell r="AU13804">
            <v>0</v>
          </cell>
          <cell r="AV13804" t="str">
            <v>VIABLE</v>
          </cell>
        </row>
        <row r="13805">
          <cell r="AP13805">
            <v>300713</v>
          </cell>
          <cell r="AQ13805">
            <v>5004870</v>
          </cell>
          <cell r="AR13805">
            <v>5</v>
          </cell>
          <cell r="AS13805">
            <v>0</v>
          </cell>
          <cell r="AT13805">
            <v>0</v>
          </cell>
          <cell r="AU13805">
            <v>0</v>
          </cell>
          <cell r="AV13805" t="str">
            <v>VIABLE</v>
          </cell>
        </row>
        <row r="13806">
          <cell r="AP13806">
            <v>300506</v>
          </cell>
          <cell r="AQ13806">
            <v>5004764</v>
          </cell>
          <cell r="AR13806">
            <v>5</v>
          </cell>
          <cell r="AS13806">
            <v>0</v>
          </cell>
          <cell r="AT13806">
            <v>0</v>
          </cell>
          <cell r="AU13806">
            <v>0</v>
          </cell>
          <cell r="AV13806" t="str">
            <v>VIABLE</v>
          </cell>
        </row>
        <row r="13807">
          <cell r="AP13807">
            <v>301697</v>
          </cell>
          <cell r="AQ13807">
            <v>5005329</v>
          </cell>
          <cell r="AR13807">
            <v>5</v>
          </cell>
          <cell r="AS13807">
            <v>0</v>
          </cell>
          <cell r="AT13807">
            <v>0</v>
          </cell>
          <cell r="AU13807">
            <v>0</v>
          </cell>
          <cell r="AV13807" t="str">
            <v>VIABLE</v>
          </cell>
        </row>
        <row r="13808">
          <cell r="AP13808">
            <v>531657</v>
          </cell>
          <cell r="AQ13808">
            <v>5008123</v>
          </cell>
          <cell r="AR13808">
            <v>5</v>
          </cell>
          <cell r="AS13808">
            <v>0</v>
          </cell>
          <cell r="AT13808">
            <v>0</v>
          </cell>
          <cell r="AU13808">
            <v>0</v>
          </cell>
          <cell r="AV13808" t="str">
            <v>VIABLE</v>
          </cell>
        </row>
        <row r="13809">
          <cell r="AP13809">
            <v>301994</v>
          </cell>
          <cell r="AQ13809">
            <v>5005456</v>
          </cell>
          <cell r="AR13809">
            <v>5</v>
          </cell>
          <cell r="AS13809">
            <v>0</v>
          </cell>
          <cell r="AT13809">
            <v>0</v>
          </cell>
          <cell r="AU13809">
            <v>0</v>
          </cell>
          <cell r="AV13809" t="str">
            <v>VIABLE</v>
          </cell>
        </row>
        <row r="13810">
          <cell r="AP13810">
            <v>301439</v>
          </cell>
          <cell r="AQ13810">
            <v>5005214</v>
          </cell>
          <cell r="AR13810">
            <v>5</v>
          </cell>
          <cell r="AS13810">
            <v>0</v>
          </cell>
          <cell r="AT13810">
            <v>0</v>
          </cell>
          <cell r="AU13810">
            <v>0</v>
          </cell>
          <cell r="AV13810" t="str">
            <v>VIABLE</v>
          </cell>
        </row>
        <row r="13811">
          <cell r="AP13811">
            <v>301835</v>
          </cell>
          <cell r="AQ13811">
            <v>5005392</v>
          </cell>
          <cell r="AR13811">
            <v>5</v>
          </cell>
          <cell r="AS13811">
            <v>0</v>
          </cell>
          <cell r="AT13811">
            <v>0</v>
          </cell>
          <cell r="AU13811">
            <v>0</v>
          </cell>
          <cell r="AV13811" t="str">
            <v>VIABLE</v>
          </cell>
        </row>
        <row r="13812">
          <cell r="AP13812">
            <v>91021721</v>
          </cell>
          <cell r="AQ13812">
            <v>5009387</v>
          </cell>
          <cell r="AR13812">
            <v>5</v>
          </cell>
          <cell r="AS13812">
            <v>0</v>
          </cell>
          <cell r="AT13812">
            <v>0</v>
          </cell>
          <cell r="AU13812">
            <v>0</v>
          </cell>
          <cell r="AV13812" t="str">
            <v>VIABLE</v>
          </cell>
        </row>
        <row r="13813">
          <cell r="AP13813">
            <v>306008</v>
          </cell>
          <cell r="AQ13813">
            <v>5007157</v>
          </cell>
          <cell r="AR13813">
            <v>5</v>
          </cell>
          <cell r="AS13813">
            <v>0</v>
          </cell>
          <cell r="AT13813">
            <v>0</v>
          </cell>
          <cell r="AU13813">
            <v>0</v>
          </cell>
          <cell r="AV13813" t="str">
            <v>VIABLE</v>
          </cell>
        </row>
        <row r="13814">
          <cell r="AP13814">
            <v>305777</v>
          </cell>
          <cell r="AQ13814">
            <v>5007042</v>
          </cell>
          <cell r="AR13814">
            <v>5</v>
          </cell>
          <cell r="AS13814">
            <v>0</v>
          </cell>
          <cell r="AT13814">
            <v>0</v>
          </cell>
          <cell r="AU13814">
            <v>0</v>
          </cell>
          <cell r="AV13814" t="str">
            <v>VIABLE</v>
          </cell>
        </row>
        <row r="13815">
          <cell r="AP13815">
            <v>306203</v>
          </cell>
          <cell r="AQ13815">
            <v>5007237</v>
          </cell>
          <cell r="AR13815">
            <v>5</v>
          </cell>
          <cell r="AS13815">
            <v>0</v>
          </cell>
          <cell r="AT13815">
            <v>0</v>
          </cell>
          <cell r="AU13815">
            <v>0</v>
          </cell>
          <cell r="AV13815" t="str">
            <v>VIABLE</v>
          </cell>
        </row>
        <row r="13816">
          <cell r="AP13816">
            <v>306194</v>
          </cell>
          <cell r="AQ13816">
            <v>5007233</v>
          </cell>
          <cell r="AR13816">
            <v>5</v>
          </cell>
          <cell r="AS13816">
            <v>0</v>
          </cell>
          <cell r="AT13816">
            <v>0</v>
          </cell>
          <cell r="AU13816">
            <v>0</v>
          </cell>
          <cell r="AV13816" t="str">
            <v>VIABLE</v>
          </cell>
        </row>
        <row r="13817">
          <cell r="AP13817">
            <v>901737</v>
          </cell>
          <cell r="AQ13817">
            <v>30000733</v>
          </cell>
          <cell r="AR13817">
            <v>5</v>
          </cell>
          <cell r="AS13817">
            <v>0</v>
          </cell>
          <cell r="AT13817">
            <v>0</v>
          </cell>
          <cell r="AU13817">
            <v>0</v>
          </cell>
          <cell r="AV13817" t="str">
            <v>VIABLE</v>
          </cell>
        </row>
        <row r="13818">
          <cell r="AP13818">
            <v>302969</v>
          </cell>
          <cell r="AQ13818">
            <v>5005907</v>
          </cell>
          <cell r="AR13818">
            <v>5</v>
          </cell>
          <cell r="AS13818">
            <v>42409</v>
          </cell>
          <cell r="AT13818" t="str">
            <v>IDU-1699-2014 Terminado Mantenimiento Periódico IDU Arterial  -</v>
          </cell>
          <cell r="AU13818">
            <v>0</v>
          </cell>
          <cell r="AV13818" t="str">
            <v>ARTERIAL</v>
          </cell>
        </row>
        <row r="13819">
          <cell r="AP13819">
            <v>303710</v>
          </cell>
          <cell r="AQ13819">
            <v>5006205</v>
          </cell>
          <cell r="AR13819">
            <v>5</v>
          </cell>
          <cell r="AS13819">
            <v>42409</v>
          </cell>
          <cell r="AT13819" t="str">
            <v>IDU-1699-2014 Terminado Mantenimiento Periódico IDU Arterial  -</v>
          </cell>
          <cell r="AU13819">
            <v>0</v>
          </cell>
          <cell r="AV13819" t="str">
            <v>VIABLE</v>
          </cell>
        </row>
        <row r="13820">
          <cell r="AP13820">
            <v>303890</v>
          </cell>
          <cell r="AQ13820">
            <v>5006273</v>
          </cell>
          <cell r="AR13820">
            <v>5</v>
          </cell>
          <cell r="AS13820">
            <v>0</v>
          </cell>
          <cell r="AT13820">
            <v>0</v>
          </cell>
          <cell r="AU13820">
            <v>0</v>
          </cell>
          <cell r="AV13820" t="str">
            <v>VIABLE</v>
          </cell>
        </row>
        <row r="13821">
          <cell r="AP13821">
            <v>303482</v>
          </cell>
          <cell r="AQ13821">
            <v>5006109</v>
          </cell>
          <cell r="AR13821">
            <v>5</v>
          </cell>
          <cell r="AS13821">
            <v>0</v>
          </cell>
          <cell r="AT13821">
            <v>0</v>
          </cell>
          <cell r="AU13821">
            <v>0</v>
          </cell>
          <cell r="AV13821" t="str">
            <v>VIABLE</v>
          </cell>
        </row>
        <row r="13822">
          <cell r="AP13822">
            <v>91021673</v>
          </cell>
          <cell r="AQ13822">
            <v>5009418</v>
          </cell>
          <cell r="AR13822">
            <v>5</v>
          </cell>
          <cell r="AS13822">
            <v>0</v>
          </cell>
          <cell r="AT13822">
            <v>0</v>
          </cell>
          <cell r="AU13822">
            <v>0</v>
          </cell>
          <cell r="AV13822" t="str">
            <v>VIABLE</v>
          </cell>
        </row>
        <row r="13823">
          <cell r="AP13823">
            <v>304094</v>
          </cell>
          <cell r="AQ13823">
            <v>5006356</v>
          </cell>
          <cell r="AR13823">
            <v>5</v>
          </cell>
          <cell r="AS13823">
            <v>0</v>
          </cell>
          <cell r="AT13823">
            <v>0</v>
          </cell>
          <cell r="AU13823">
            <v>0</v>
          </cell>
          <cell r="AV13823" t="str">
            <v>VIABLE</v>
          </cell>
        </row>
        <row r="13824">
          <cell r="AP13824">
            <v>304217</v>
          </cell>
          <cell r="AQ13824">
            <v>5006401</v>
          </cell>
          <cell r="AR13824">
            <v>5</v>
          </cell>
          <cell r="AS13824">
            <v>0</v>
          </cell>
          <cell r="AT13824">
            <v>0</v>
          </cell>
          <cell r="AU13824">
            <v>0</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v>0</v>
          </cell>
          <cell r="AV13826" t="str">
            <v>ARTERIAL</v>
          </cell>
        </row>
        <row r="13827">
          <cell r="AP13827">
            <v>303632</v>
          </cell>
          <cell r="AQ13827">
            <v>5006173</v>
          </cell>
          <cell r="AR13827">
            <v>5</v>
          </cell>
          <cell r="AS13827">
            <v>0</v>
          </cell>
          <cell r="AT13827">
            <v>0</v>
          </cell>
          <cell r="AU13827">
            <v>0</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v>0</v>
          </cell>
          <cell r="AV13829" t="str">
            <v>IDU SITP 2016</v>
          </cell>
        </row>
        <row r="13830">
          <cell r="AP13830">
            <v>294810</v>
          </cell>
          <cell r="AQ13830">
            <v>5002197</v>
          </cell>
          <cell r="AR13830">
            <v>5</v>
          </cell>
          <cell r="AS13830">
            <v>0</v>
          </cell>
          <cell r="AT13830">
            <v>0</v>
          </cell>
          <cell r="AU13830">
            <v>0</v>
          </cell>
          <cell r="AV13830" t="str">
            <v>VIABLE</v>
          </cell>
        </row>
        <row r="13831">
          <cell r="AP13831">
            <v>471316</v>
          </cell>
          <cell r="AQ13831">
            <v>5007840</v>
          </cell>
          <cell r="AR13831">
            <v>5</v>
          </cell>
          <cell r="AS13831">
            <v>42731</v>
          </cell>
          <cell r="AT13831" t="str">
            <v>SD Reservado Rehabilitación IDU Circuito Movilidad EJECUCION SITP 2016 -</v>
          </cell>
          <cell r="AU13831">
            <v>0</v>
          </cell>
          <cell r="AV13831" t="str">
            <v>IDU SITP 2016</v>
          </cell>
        </row>
        <row r="13832">
          <cell r="AP13832">
            <v>293988</v>
          </cell>
          <cell r="AQ13832">
            <v>5001841</v>
          </cell>
          <cell r="AR13832">
            <v>5</v>
          </cell>
          <cell r="AS13832">
            <v>42313</v>
          </cell>
          <cell r="AT13832" t="str">
            <v>IDU-72-2008 Terminado Rehabilitación IDU Circuito Movilidad  -</v>
          </cell>
          <cell r="AU13832">
            <v>0</v>
          </cell>
          <cell r="AV13832" t="str">
            <v>VIABLE</v>
          </cell>
        </row>
        <row r="13833">
          <cell r="AP13833">
            <v>294720</v>
          </cell>
          <cell r="AQ13833">
            <v>5002160</v>
          </cell>
          <cell r="AR13833">
            <v>5</v>
          </cell>
          <cell r="AS13833">
            <v>42731</v>
          </cell>
          <cell r="AT13833" t="str">
            <v>SD Reservado Rehabilitación IDU Circuito Movilidad EJECUCION SITP 2016 -</v>
          </cell>
          <cell r="AU13833">
            <v>0</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v>0</v>
          </cell>
          <cell r="AV13838" t="str">
            <v>VIABLE</v>
          </cell>
        </row>
        <row r="13839">
          <cell r="AP13839">
            <v>91015937</v>
          </cell>
          <cell r="AQ13839">
            <v>5002197</v>
          </cell>
          <cell r="AR13839">
            <v>5</v>
          </cell>
          <cell r="AS13839">
            <v>0</v>
          </cell>
          <cell r="AT13839">
            <v>0</v>
          </cell>
          <cell r="AU13839">
            <v>0</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v>0</v>
          </cell>
          <cell r="AT13842">
            <v>0</v>
          </cell>
          <cell r="AU13842">
            <v>0</v>
          </cell>
          <cell r="AV13842" t="str">
            <v>VIABLE</v>
          </cell>
        </row>
        <row r="13843">
          <cell r="AP13843">
            <v>305420</v>
          </cell>
          <cell r="AQ13843">
            <v>5006896</v>
          </cell>
          <cell r="AR13843">
            <v>5</v>
          </cell>
          <cell r="AS13843">
            <v>0</v>
          </cell>
          <cell r="AT13843">
            <v>0</v>
          </cell>
          <cell r="AU13843">
            <v>0</v>
          </cell>
          <cell r="AV13843" t="str">
            <v>VIABLE</v>
          </cell>
        </row>
        <row r="13844">
          <cell r="AP13844">
            <v>305474</v>
          </cell>
          <cell r="AQ13844">
            <v>5006917</v>
          </cell>
          <cell r="AR13844">
            <v>5</v>
          </cell>
          <cell r="AS13844">
            <v>0</v>
          </cell>
          <cell r="AT13844">
            <v>0</v>
          </cell>
          <cell r="AU13844">
            <v>0</v>
          </cell>
          <cell r="AV13844" t="str">
            <v>VIABLE</v>
          </cell>
        </row>
        <row r="13845">
          <cell r="AP13845">
            <v>305510</v>
          </cell>
          <cell r="AQ13845">
            <v>5006929</v>
          </cell>
          <cell r="AR13845">
            <v>5</v>
          </cell>
          <cell r="AS13845">
            <v>0</v>
          </cell>
          <cell r="AT13845">
            <v>0</v>
          </cell>
          <cell r="AU13845">
            <v>0</v>
          </cell>
          <cell r="AV13845" t="str">
            <v>VIABLE</v>
          </cell>
        </row>
        <row r="13846">
          <cell r="AP13846">
            <v>305396</v>
          </cell>
          <cell r="AQ13846">
            <v>5006885</v>
          </cell>
          <cell r="AR13846">
            <v>5</v>
          </cell>
          <cell r="AS13846">
            <v>0</v>
          </cell>
          <cell r="AT13846">
            <v>0</v>
          </cell>
          <cell r="AU13846">
            <v>0</v>
          </cell>
          <cell r="AV13846" t="str">
            <v>VIABLE</v>
          </cell>
        </row>
        <row r="13847">
          <cell r="AP13847">
            <v>305564</v>
          </cell>
          <cell r="AQ13847">
            <v>5006949</v>
          </cell>
          <cell r="AR13847">
            <v>5</v>
          </cell>
          <cell r="AS13847">
            <v>0</v>
          </cell>
          <cell r="AT13847">
            <v>0</v>
          </cell>
          <cell r="AU13847">
            <v>0</v>
          </cell>
          <cell r="AV13847" t="str">
            <v>VIABLE</v>
          </cell>
        </row>
        <row r="13848">
          <cell r="AP13848">
            <v>305699</v>
          </cell>
          <cell r="AQ13848">
            <v>5006998</v>
          </cell>
          <cell r="AR13848">
            <v>5</v>
          </cell>
          <cell r="AS13848">
            <v>0</v>
          </cell>
          <cell r="AT13848">
            <v>0</v>
          </cell>
          <cell r="AU13848">
            <v>0</v>
          </cell>
          <cell r="AV13848" t="str">
            <v>VIABLE</v>
          </cell>
        </row>
        <row r="13849">
          <cell r="AP13849">
            <v>305450</v>
          </cell>
          <cell r="AQ13849">
            <v>5006908</v>
          </cell>
          <cell r="AR13849">
            <v>5</v>
          </cell>
          <cell r="AS13849">
            <v>0</v>
          </cell>
          <cell r="AT13849">
            <v>0</v>
          </cell>
          <cell r="AU13849">
            <v>0</v>
          </cell>
          <cell r="AV13849" t="str">
            <v>VIABLE</v>
          </cell>
        </row>
        <row r="13850">
          <cell r="AP13850">
            <v>305639</v>
          </cell>
          <cell r="AQ13850">
            <v>50007870</v>
          </cell>
          <cell r="AR13850">
            <v>5</v>
          </cell>
          <cell r="AS13850">
            <v>0</v>
          </cell>
          <cell r="AT13850">
            <v>0</v>
          </cell>
          <cell r="AU13850">
            <v>0</v>
          </cell>
          <cell r="AV13850" t="str">
            <v>VIABLE</v>
          </cell>
        </row>
        <row r="13851">
          <cell r="AP13851">
            <v>293735</v>
          </cell>
          <cell r="AQ13851">
            <v>5001754</v>
          </cell>
          <cell r="AR13851">
            <v>5</v>
          </cell>
          <cell r="AS13851">
            <v>0</v>
          </cell>
          <cell r="AT13851">
            <v>0</v>
          </cell>
          <cell r="AU13851">
            <v>0</v>
          </cell>
          <cell r="AV13851" t="str">
            <v>VIABLE</v>
          </cell>
        </row>
        <row r="13852">
          <cell r="AP13852">
            <v>293813</v>
          </cell>
          <cell r="AQ13852">
            <v>5001784</v>
          </cell>
          <cell r="AR13852">
            <v>5</v>
          </cell>
          <cell r="AS13852">
            <v>0</v>
          </cell>
          <cell r="AT13852">
            <v>0</v>
          </cell>
          <cell r="AU13852">
            <v>0</v>
          </cell>
          <cell r="AV13852" t="str">
            <v>VIABLE</v>
          </cell>
        </row>
        <row r="13853">
          <cell r="AP13853">
            <v>294018</v>
          </cell>
          <cell r="AQ13853">
            <v>5001853</v>
          </cell>
          <cell r="AR13853">
            <v>5</v>
          </cell>
          <cell r="AS13853">
            <v>0</v>
          </cell>
          <cell r="AT13853">
            <v>0</v>
          </cell>
          <cell r="AU13853">
            <v>0</v>
          </cell>
          <cell r="AV13853" t="str">
            <v>VIABLE</v>
          </cell>
        </row>
        <row r="13854">
          <cell r="AP13854">
            <v>293622</v>
          </cell>
          <cell r="AQ13854">
            <v>5001709</v>
          </cell>
          <cell r="AR13854">
            <v>5</v>
          </cell>
          <cell r="AS13854">
            <v>0</v>
          </cell>
          <cell r="AT13854">
            <v>0</v>
          </cell>
          <cell r="AU13854">
            <v>0</v>
          </cell>
          <cell r="AV13854" t="str">
            <v>VIABLE</v>
          </cell>
        </row>
        <row r="13855">
          <cell r="AP13855">
            <v>293685</v>
          </cell>
          <cell r="AQ13855">
            <v>5001733</v>
          </cell>
          <cell r="AR13855">
            <v>5</v>
          </cell>
          <cell r="AS13855">
            <v>0</v>
          </cell>
          <cell r="AT13855">
            <v>0</v>
          </cell>
          <cell r="AU13855">
            <v>0</v>
          </cell>
          <cell r="AV13855" t="str">
            <v>VIABLE</v>
          </cell>
        </row>
        <row r="13856">
          <cell r="AP13856">
            <v>293901</v>
          </cell>
          <cell r="AQ13856">
            <v>5001812</v>
          </cell>
          <cell r="AR13856">
            <v>5</v>
          </cell>
          <cell r="AS13856">
            <v>0</v>
          </cell>
          <cell r="AT13856">
            <v>0</v>
          </cell>
          <cell r="AU13856">
            <v>0</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v>0</v>
          </cell>
          <cell r="AT13861">
            <v>0</v>
          </cell>
          <cell r="AU13861">
            <v>0</v>
          </cell>
          <cell r="AV13861" t="str">
            <v>VIABLE</v>
          </cell>
        </row>
        <row r="13862">
          <cell r="AP13862">
            <v>298116</v>
          </cell>
          <cell r="AQ13862">
            <v>5003701</v>
          </cell>
          <cell r="AR13862">
            <v>5</v>
          </cell>
          <cell r="AS13862">
            <v>0</v>
          </cell>
          <cell r="AT13862">
            <v>0</v>
          </cell>
          <cell r="AU13862">
            <v>0</v>
          </cell>
          <cell r="AV13862" t="str">
            <v>VIABLE</v>
          </cell>
        </row>
        <row r="13863">
          <cell r="AP13863">
            <v>298323</v>
          </cell>
          <cell r="AQ13863">
            <v>5003791</v>
          </cell>
          <cell r="AR13863">
            <v>5</v>
          </cell>
          <cell r="AS13863">
            <v>0</v>
          </cell>
          <cell r="AT13863">
            <v>0</v>
          </cell>
          <cell r="AU13863">
            <v>0</v>
          </cell>
          <cell r="AV13863" t="str">
            <v>VIABLE</v>
          </cell>
        </row>
        <row r="13864">
          <cell r="AP13864">
            <v>298562</v>
          </cell>
          <cell r="AQ13864">
            <v>5003907</v>
          </cell>
          <cell r="AR13864">
            <v>5</v>
          </cell>
          <cell r="AS13864">
            <v>0</v>
          </cell>
          <cell r="AT13864">
            <v>0</v>
          </cell>
          <cell r="AU13864">
            <v>0</v>
          </cell>
          <cell r="AV13864" t="str">
            <v>VIABLE</v>
          </cell>
        </row>
        <row r="13865">
          <cell r="AP13865">
            <v>298344</v>
          </cell>
          <cell r="AQ13865">
            <v>5003804</v>
          </cell>
          <cell r="AR13865">
            <v>5</v>
          </cell>
          <cell r="AS13865">
            <v>0</v>
          </cell>
          <cell r="AT13865">
            <v>0</v>
          </cell>
          <cell r="AU13865">
            <v>0</v>
          </cell>
          <cell r="AV13865" t="str">
            <v>VIABLE</v>
          </cell>
        </row>
        <row r="13866">
          <cell r="AP13866">
            <v>298826</v>
          </cell>
          <cell r="AQ13866">
            <v>5004024</v>
          </cell>
          <cell r="AR13866">
            <v>5</v>
          </cell>
          <cell r="AS13866">
            <v>0</v>
          </cell>
          <cell r="AT13866">
            <v>0</v>
          </cell>
          <cell r="AU13866">
            <v>0</v>
          </cell>
          <cell r="AV13866" t="str">
            <v>VIABLE</v>
          </cell>
        </row>
        <row r="13867">
          <cell r="AP13867">
            <v>298095</v>
          </cell>
          <cell r="AQ13867">
            <v>5003690</v>
          </cell>
          <cell r="AR13867">
            <v>5</v>
          </cell>
          <cell r="AS13867">
            <v>0</v>
          </cell>
          <cell r="AT13867">
            <v>0</v>
          </cell>
          <cell r="AU13867">
            <v>0</v>
          </cell>
          <cell r="AV13867" t="str">
            <v>VIABLE</v>
          </cell>
        </row>
        <row r="13868">
          <cell r="AP13868">
            <v>298170</v>
          </cell>
          <cell r="AQ13868">
            <v>5003723</v>
          </cell>
          <cell r="AR13868">
            <v>5</v>
          </cell>
          <cell r="AS13868">
            <v>0</v>
          </cell>
          <cell r="AT13868">
            <v>0</v>
          </cell>
          <cell r="AU13868">
            <v>0</v>
          </cell>
          <cell r="AV13868" t="str">
            <v>VIABLE</v>
          </cell>
        </row>
        <row r="13869">
          <cell r="AP13869">
            <v>298622</v>
          </cell>
          <cell r="AQ13869">
            <v>5003938</v>
          </cell>
          <cell r="AR13869">
            <v>5</v>
          </cell>
          <cell r="AS13869">
            <v>0</v>
          </cell>
          <cell r="AT13869">
            <v>0</v>
          </cell>
          <cell r="AU13869">
            <v>0</v>
          </cell>
          <cell r="AV13869" t="str">
            <v>VIABLE</v>
          </cell>
        </row>
        <row r="13870">
          <cell r="AP13870">
            <v>298867</v>
          </cell>
          <cell r="AQ13870">
            <v>5004045</v>
          </cell>
          <cell r="AR13870">
            <v>5</v>
          </cell>
          <cell r="AS13870">
            <v>0</v>
          </cell>
          <cell r="AT13870">
            <v>0</v>
          </cell>
          <cell r="AU13870">
            <v>0</v>
          </cell>
          <cell r="AV13870" t="str">
            <v>VIABLE</v>
          </cell>
        </row>
        <row r="13871">
          <cell r="AP13871">
            <v>298206</v>
          </cell>
          <cell r="AQ13871">
            <v>5003736</v>
          </cell>
          <cell r="AR13871">
            <v>5</v>
          </cell>
          <cell r="AS13871">
            <v>0</v>
          </cell>
          <cell r="AT13871">
            <v>0</v>
          </cell>
          <cell r="AU13871">
            <v>0</v>
          </cell>
          <cell r="AV13871" t="str">
            <v>VIABLE</v>
          </cell>
        </row>
        <row r="13872">
          <cell r="AP13872">
            <v>298394</v>
          </cell>
          <cell r="AQ13872">
            <v>5003825</v>
          </cell>
          <cell r="AR13872">
            <v>5</v>
          </cell>
          <cell r="AS13872">
            <v>0</v>
          </cell>
          <cell r="AT13872">
            <v>0</v>
          </cell>
          <cell r="AU13872">
            <v>0</v>
          </cell>
          <cell r="AV13872" t="str">
            <v>VIABLE</v>
          </cell>
        </row>
        <row r="13873">
          <cell r="AP13873">
            <v>298053</v>
          </cell>
          <cell r="AQ13873">
            <v>5003673</v>
          </cell>
          <cell r="AR13873">
            <v>5</v>
          </cell>
          <cell r="AS13873">
            <v>0</v>
          </cell>
          <cell r="AT13873">
            <v>0</v>
          </cell>
          <cell r="AU13873">
            <v>0</v>
          </cell>
          <cell r="AV13873" t="str">
            <v>VIABLE</v>
          </cell>
        </row>
        <row r="13874">
          <cell r="AP13874">
            <v>298251</v>
          </cell>
          <cell r="AQ13874">
            <v>5003756</v>
          </cell>
          <cell r="AR13874">
            <v>5</v>
          </cell>
          <cell r="AS13874">
            <v>0</v>
          </cell>
          <cell r="AT13874">
            <v>0</v>
          </cell>
          <cell r="AU13874">
            <v>0</v>
          </cell>
          <cell r="AV13874" t="str">
            <v>VIABLE</v>
          </cell>
        </row>
        <row r="13875">
          <cell r="AP13875">
            <v>298739</v>
          </cell>
          <cell r="AQ13875">
            <v>5003983</v>
          </cell>
          <cell r="AR13875">
            <v>5</v>
          </cell>
          <cell r="AS13875">
            <v>0</v>
          </cell>
          <cell r="AT13875">
            <v>0</v>
          </cell>
          <cell r="AU13875">
            <v>0</v>
          </cell>
          <cell r="AV13875" t="str">
            <v>VIABLE</v>
          </cell>
        </row>
        <row r="13876">
          <cell r="AP13876">
            <v>298805</v>
          </cell>
          <cell r="AQ13876">
            <v>5004012</v>
          </cell>
          <cell r="AR13876">
            <v>5</v>
          </cell>
          <cell r="AS13876">
            <v>0</v>
          </cell>
          <cell r="AT13876">
            <v>0</v>
          </cell>
          <cell r="AU13876">
            <v>0</v>
          </cell>
          <cell r="AV13876" t="str">
            <v>VIABLE</v>
          </cell>
        </row>
        <row r="13877">
          <cell r="AP13877">
            <v>298637</v>
          </cell>
          <cell r="AQ13877">
            <v>5003943</v>
          </cell>
          <cell r="AR13877">
            <v>5</v>
          </cell>
          <cell r="AS13877">
            <v>0</v>
          </cell>
          <cell r="AT13877">
            <v>0</v>
          </cell>
          <cell r="AU13877">
            <v>0</v>
          </cell>
          <cell r="AV13877" t="str">
            <v>VIABLE</v>
          </cell>
        </row>
        <row r="13878">
          <cell r="AP13878">
            <v>298269</v>
          </cell>
          <cell r="AQ13878">
            <v>5003764</v>
          </cell>
          <cell r="AR13878">
            <v>5</v>
          </cell>
          <cell r="AS13878">
            <v>0</v>
          </cell>
          <cell r="AT13878">
            <v>0</v>
          </cell>
          <cell r="AU13878">
            <v>0</v>
          </cell>
          <cell r="AV13878" t="str">
            <v>VIABLE</v>
          </cell>
        </row>
        <row r="13879">
          <cell r="AP13879">
            <v>298391</v>
          </cell>
          <cell r="AQ13879">
            <v>5003822</v>
          </cell>
          <cell r="AR13879">
            <v>5</v>
          </cell>
          <cell r="AS13879">
            <v>0</v>
          </cell>
          <cell r="AT13879">
            <v>0</v>
          </cell>
          <cell r="AU13879">
            <v>0</v>
          </cell>
          <cell r="AV13879" t="str">
            <v>VIABLE</v>
          </cell>
        </row>
        <row r="13880">
          <cell r="AP13880">
            <v>298487</v>
          </cell>
          <cell r="AQ13880">
            <v>5003869</v>
          </cell>
          <cell r="AR13880">
            <v>5</v>
          </cell>
          <cell r="AS13880">
            <v>0</v>
          </cell>
          <cell r="AT13880">
            <v>0</v>
          </cell>
          <cell r="AU13880">
            <v>0</v>
          </cell>
          <cell r="AV13880" t="str">
            <v>VIABLE</v>
          </cell>
        </row>
        <row r="13881">
          <cell r="AP13881">
            <v>298903</v>
          </cell>
          <cell r="AQ13881">
            <v>5004067</v>
          </cell>
          <cell r="AR13881">
            <v>5</v>
          </cell>
          <cell r="AS13881">
            <v>0</v>
          </cell>
          <cell r="AT13881">
            <v>0</v>
          </cell>
          <cell r="AU13881">
            <v>0</v>
          </cell>
          <cell r="AV13881" t="str">
            <v>VIABLE</v>
          </cell>
        </row>
        <row r="13882">
          <cell r="AP13882">
            <v>298891</v>
          </cell>
          <cell r="AQ13882">
            <v>5004060</v>
          </cell>
          <cell r="AR13882">
            <v>5</v>
          </cell>
          <cell r="AS13882">
            <v>0</v>
          </cell>
          <cell r="AT13882">
            <v>0</v>
          </cell>
          <cell r="AU13882">
            <v>0</v>
          </cell>
          <cell r="AV13882" t="str">
            <v>VIABLE</v>
          </cell>
        </row>
        <row r="13883">
          <cell r="AP13883">
            <v>304607</v>
          </cell>
          <cell r="AQ13883">
            <v>5006550</v>
          </cell>
          <cell r="AR13883">
            <v>5</v>
          </cell>
          <cell r="AS13883">
            <v>0</v>
          </cell>
          <cell r="AT13883">
            <v>0</v>
          </cell>
          <cell r="AU13883">
            <v>0</v>
          </cell>
          <cell r="AV13883" t="str">
            <v>VIABLE</v>
          </cell>
        </row>
        <row r="13884">
          <cell r="AP13884">
            <v>471307</v>
          </cell>
          <cell r="AQ13884">
            <v>5007831</v>
          </cell>
          <cell r="AR13884">
            <v>5</v>
          </cell>
          <cell r="AS13884">
            <v>0</v>
          </cell>
          <cell r="AT13884">
            <v>0</v>
          </cell>
          <cell r="AU13884">
            <v>0</v>
          </cell>
          <cell r="AV13884" t="str">
            <v>VIABLE</v>
          </cell>
        </row>
        <row r="13885">
          <cell r="AP13885">
            <v>304463</v>
          </cell>
          <cell r="AQ13885">
            <v>5006500</v>
          </cell>
          <cell r="AR13885">
            <v>5</v>
          </cell>
          <cell r="AS13885">
            <v>0</v>
          </cell>
          <cell r="AT13885">
            <v>0</v>
          </cell>
          <cell r="AU13885">
            <v>0</v>
          </cell>
          <cell r="AV13885" t="str">
            <v>VIABLE</v>
          </cell>
        </row>
        <row r="13886">
          <cell r="AP13886">
            <v>304235</v>
          </cell>
          <cell r="AQ13886">
            <v>5006409</v>
          </cell>
          <cell r="AR13886">
            <v>5</v>
          </cell>
          <cell r="AS13886">
            <v>0</v>
          </cell>
          <cell r="AT13886">
            <v>0</v>
          </cell>
          <cell r="AU13886">
            <v>0</v>
          </cell>
          <cell r="AV13886" t="str">
            <v>VIABLE</v>
          </cell>
        </row>
        <row r="13887">
          <cell r="AP13887">
            <v>304526</v>
          </cell>
          <cell r="AQ13887">
            <v>5006522</v>
          </cell>
          <cell r="AR13887">
            <v>5</v>
          </cell>
          <cell r="AS13887">
            <v>0</v>
          </cell>
          <cell r="AT13887">
            <v>0</v>
          </cell>
          <cell r="AU13887">
            <v>0</v>
          </cell>
          <cell r="AV13887" t="str">
            <v>VIABLE</v>
          </cell>
        </row>
        <row r="13888">
          <cell r="AP13888">
            <v>304844</v>
          </cell>
          <cell r="AQ13888">
            <v>5006649</v>
          </cell>
          <cell r="AR13888">
            <v>5</v>
          </cell>
          <cell r="AS13888">
            <v>0</v>
          </cell>
          <cell r="AT13888">
            <v>0</v>
          </cell>
          <cell r="AU13888">
            <v>0</v>
          </cell>
          <cell r="AV13888" t="str">
            <v>VIABLE</v>
          </cell>
        </row>
        <row r="13889">
          <cell r="AP13889">
            <v>304319</v>
          </cell>
          <cell r="AQ13889">
            <v>5006446</v>
          </cell>
          <cell r="AR13889">
            <v>5</v>
          </cell>
          <cell r="AS13889">
            <v>0</v>
          </cell>
          <cell r="AT13889">
            <v>0</v>
          </cell>
          <cell r="AU13889">
            <v>0</v>
          </cell>
          <cell r="AV13889" t="str">
            <v>VIABLE</v>
          </cell>
        </row>
        <row r="13890">
          <cell r="AP13890">
            <v>304664</v>
          </cell>
          <cell r="AQ13890">
            <v>5006572</v>
          </cell>
          <cell r="AR13890">
            <v>5</v>
          </cell>
          <cell r="AS13890">
            <v>0</v>
          </cell>
          <cell r="AT13890">
            <v>0</v>
          </cell>
          <cell r="AU13890">
            <v>0</v>
          </cell>
          <cell r="AV13890" t="str">
            <v>VIABLE</v>
          </cell>
        </row>
        <row r="13891">
          <cell r="AP13891">
            <v>471306</v>
          </cell>
          <cell r="AQ13891">
            <v>5007830</v>
          </cell>
          <cell r="AR13891">
            <v>5</v>
          </cell>
          <cell r="AS13891">
            <v>0</v>
          </cell>
          <cell r="AT13891">
            <v>0</v>
          </cell>
          <cell r="AU13891">
            <v>0</v>
          </cell>
          <cell r="AV13891" t="str">
            <v>VIABLE</v>
          </cell>
        </row>
        <row r="13892">
          <cell r="AP13892">
            <v>304904</v>
          </cell>
          <cell r="AQ13892">
            <v>5006673</v>
          </cell>
          <cell r="AR13892">
            <v>5</v>
          </cell>
          <cell r="AS13892">
            <v>0</v>
          </cell>
          <cell r="AT13892">
            <v>0</v>
          </cell>
          <cell r="AU13892">
            <v>0</v>
          </cell>
          <cell r="AV13892" t="str">
            <v>VIABLE</v>
          </cell>
        </row>
        <row r="13893">
          <cell r="AP13893">
            <v>471305</v>
          </cell>
          <cell r="AQ13893">
            <v>5007829</v>
          </cell>
          <cell r="AR13893">
            <v>5</v>
          </cell>
          <cell r="AS13893">
            <v>0</v>
          </cell>
          <cell r="AT13893">
            <v>0</v>
          </cell>
          <cell r="AU13893">
            <v>0</v>
          </cell>
          <cell r="AV13893" t="str">
            <v>VIABLE</v>
          </cell>
        </row>
        <row r="13894">
          <cell r="AP13894">
            <v>304856</v>
          </cell>
          <cell r="AQ13894">
            <v>5006656</v>
          </cell>
          <cell r="AR13894">
            <v>5</v>
          </cell>
          <cell r="AS13894">
            <v>0</v>
          </cell>
          <cell r="AT13894">
            <v>0</v>
          </cell>
          <cell r="AU13894">
            <v>0</v>
          </cell>
          <cell r="AV13894" t="str">
            <v>VIABLE</v>
          </cell>
        </row>
        <row r="13895">
          <cell r="AP13895">
            <v>304247</v>
          </cell>
          <cell r="AQ13895">
            <v>5006414</v>
          </cell>
          <cell r="AR13895">
            <v>5</v>
          </cell>
          <cell r="AS13895">
            <v>0</v>
          </cell>
          <cell r="AT13895">
            <v>0</v>
          </cell>
          <cell r="AU13895">
            <v>0</v>
          </cell>
          <cell r="AV13895" t="str">
            <v>VIABLE</v>
          </cell>
        </row>
        <row r="13896">
          <cell r="AP13896">
            <v>304400</v>
          </cell>
          <cell r="AQ13896">
            <v>5006479</v>
          </cell>
          <cell r="AR13896">
            <v>5</v>
          </cell>
          <cell r="AS13896">
            <v>0</v>
          </cell>
          <cell r="AT13896">
            <v>0</v>
          </cell>
          <cell r="AU13896">
            <v>0</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v>0</v>
          </cell>
          <cell r="AV13897" t="str">
            <v>IDU SITP 2016</v>
          </cell>
        </row>
        <row r="13898">
          <cell r="AP13898">
            <v>290796</v>
          </cell>
          <cell r="AQ13898">
            <v>5000349</v>
          </cell>
          <cell r="AR13898">
            <v>5</v>
          </cell>
          <cell r="AS13898">
            <v>0</v>
          </cell>
          <cell r="AT13898">
            <v>0</v>
          </cell>
          <cell r="AU13898">
            <v>0</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v>0</v>
          </cell>
          <cell r="AT13900">
            <v>0</v>
          </cell>
          <cell r="AU13900">
            <v>0</v>
          </cell>
          <cell r="AV13900" t="str">
            <v>VIABLE</v>
          </cell>
        </row>
        <row r="13901">
          <cell r="AP13901">
            <v>290805</v>
          </cell>
          <cell r="AQ13901">
            <v>5000354</v>
          </cell>
          <cell r="AR13901">
            <v>5</v>
          </cell>
          <cell r="AS13901">
            <v>0</v>
          </cell>
          <cell r="AT13901">
            <v>0</v>
          </cell>
          <cell r="AU13901">
            <v>0</v>
          </cell>
          <cell r="AV13901" t="str">
            <v>VIABLE</v>
          </cell>
        </row>
        <row r="13902">
          <cell r="AP13902">
            <v>296147</v>
          </cell>
          <cell r="AQ13902">
            <v>5002845</v>
          </cell>
          <cell r="AR13902">
            <v>5</v>
          </cell>
          <cell r="AS13902">
            <v>0</v>
          </cell>
          <cell r="AT13902">
            <v>0</v>
          </cell>
          <cell r="AU13902">
            <v>0</v>
          </cell>
          <cell r="AV13902" t="str">
            <v>VIABLE</v>
          </cell>
        </row>
        <row r="13903">
          <cell r="AP13903">
            <v>295544</v>
          </cell>
          <cell r="AQ13903">
            <v>5002530</v>
          </cell>
          <cell r="AR13903">
            <v>5</v>
          </cell>
          <cell r="AS13903">
            <v>0</v>
          </cell>
          <cell r="AT13903">
            <v>0</v>
          </cell>
          <cell r="AU13903">
            <v>0</v>
          </cell>
          <cell r="AV13903" t="str">
            <v>VIABLE</v>
          </cell>
        </row>
        <row r="13904">
          <cell r="AP13904">
            <v>295777</v>
          </cell>
          <cell r="AQ13904">
            <v>5002657</v>
          </cell>
          <cell r="AR13904">
            <v>5</v>
          </cell>
          <cell r="AS13904">
            <v>0</v>
          </cell>
          <cell r="AT13904">
            <v>0</v>
          </cell>
          <cell r="AU13904">
            <v>0</v>
          </cell>
          <cell r="AV13904" t="str">
            <v>VIABLE</v>
          </cell>
        </row>
        <row r="13905">
          <cell r="AP13905">
            <v>295669</v>
          </cell>
          <cell r="AQ13905">
            <v>5002599</v>
          </cell>
          <cell r="AR13905">
            <v>5</v>
          </cell>
          <cell r="AS13905">
            <v>0</v>
          </cell>
          <cell r="AT13905">
            <v>0</v>
          </cell>
          <cell r="AU13905">
            <v>0</v>
          </cell>
          <cell r="AV13905" t="str">
            <v>VIABLE</v>
          </cell>
        </row>
        <row r="13906">
          <cell r="AP13906">
            <v>295997</v>
          </cell>
          <cell r="AQ13906">
            <v>5002755</v>
          </cell>
          <cell r="AR13906">
            <v>5</v>
          </cell>
          <cell r="AS13906">
            <v>0</v>
          </cell>
          <cell r="AT13906">
            <v>0</v>
          </cell>
          <cell r="AU13906">
            <v>0</v>
          </cell>
          <cell r="AV13906" t="str">
            <v>VIABLE</v>
          </cell>
        </row>
        <row r="13907">
          <cell r="AP13907">
            <v>296331</v>
          </cell>
          <cell r="AQ13907">
            <v>5002942</v>
          </cell>
          <cell r="AR13907">
            <v>5</v>
          </cell>
          <cell r="AS13907">
            <v>0</v>
          </cell>
          <cell r="AT13907">
            <v>0</v>
          </cell>
          <cell r="AU13907">
            <v>0</v>
          </cell>
          <cell r="AV13907" t="str">
            <v>VIABLE</v>
          </cell>
        </row>
        <row r="13908">
          <cell r="AP13908">
            <v>530495</v>
          </cell>
          <cell r="AQ13908">
            <v>5007934</v>
          </cell>
          <cell r="AR13908">
            <v>5</v>
          </cell>
          <cell r="AS13908">
            <v>0</v>
          </cell>
          <cell r="AT13908">
            <v>0</v>
          </cell>
          <cell r="AU13908">
            <v>0</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v>0</v>
          </cell>
          <cell r="AT13911">
            <v>0</v>
          </cell>
          <cell r="AU13911">
            <v>0</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v>0</v>
          </cell>
          <cell r="AT13913">
            <v>0</v>
          </cell>
          <cell r="AU13913">
            <v>0</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v>0</v>
          </cell>
          <cell r="AT13918">
            <v>0</v>
          </cell>
          <cell r="AU13918">
            <v>0</v>
          </cell>
          <cell r="AV13918" t="str">
            <v>POLIZA</v>
          </cell>
        </row>
        <row r="13919">
          <cell r="AP13919">
            <v>302945</v>
          </cell>
          <cell r="AQ13919">
            <v>5005896</v>
          </cell>
          <cell r="AR13919">
            <v>5</v>
          </cell>
          <cell r="AS13919">
            <v>0</v>
          </cell>
          <cell r="AT13919">
            <v>0</v>
          </cell>
          <cell r="AU13919">
            <v>0</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v>0</v>
          </cell>
          <cell r="AT13921">
            <v>0</v>
          </cell>
          <cell r="AU13921">
            <v>0</v>
          </cell>
          <cell r="AV13921" t="str">
            <v>VIABLE</v>
          </cell>
        </row>
        <row r="13922">
          <cell r="AP13922">
            <v>295295</v>
          </cell>
          <cell r="AQ13922">
            <v>5002426</v>
          </cell>
          <cell r="AR13922">
            <v>5</v>
          </cell>
          <cell r="AS13922">
            <v>0</v>
          </cell>
          <cell r="AT13922">
            <v>0</v>
          </cell>
          <cell r="AU13922">
            <v>0</v>
          </cell>
          <cell r="AV13922" t="str">
            <v>VIABLE</v>
          </cell>
        </row>
        <row r="13923">
          <cell r="AP13923">
            <v>295511</v>
          </cell>
          <cell r="AQ13923">
            <v>5002514</v>
          </cell>
          <cell r="AR13923">
            <v>5</v>
          </cell>
          <cell r="AS13923">
            <v>0</v>
          </cell>
          <cell r="AT13923">
            <v>0</v>
          </cell>
          <cell r="AU13923">
            <v>0</v>
          </cell>
          <cell r="AV13923" t="str">
            <v>VIABLE</v>
          </cell>
        </row>
        <row r="13924">
          <cell r="AP13924">
            <v>91022196</v>
          </cell>
          <cell r="AQ13924">
            <v>5009132</v>
          </cell>
          <cell r="AR13924">
            <v>5</v>
          </cell>
          <cell r="AS13924">
            <v>0</v>
          </cell>
          <cell r="AT13924">
            <v>0</v>
          </cell>
          <cell r="AU13924">
            <v>0</v>
          </cell>
          <cell r="AV13924" t="str">
            <v>VIABLE</v>
          </cell>
        </row>
        <row r="13925">
          <cell r="AP13925">
            <v>294909</v>
          </cell>
          <cell r="AQ13925">
            <v>5002267</v>
          </cell>
          <cell r="AR13925">
            <v>5</v>
          </cell>
          <cell r="AS13925">
            <v>0</v>
          </cell>
          <cell r="AT13925">
            <v>0</v>
          </cell>
          <cell r="AU13925">
            <v>0</v>
          </cell>
          <cell r="AV13925" t="str">
            <v>VIABLE</v>
          </cell>
        </row>
        <row r="13926">
          <cell r="AP13926">
            <v>295194</v>
          </cell>
          <cell r="AQ13926">
            <v>5002387</v>
          </cell>
          <cell r="AR13926">
            <v>5</v>
          </cell>
          <cell r="AS13926">
            <v>0</v>
          </cell>
          <cell r="AT13926">
            <v>0</v>
          </cell>
          <cell r="AU13926">
            <v>0</v>
          </cell>
          <cell r="AV13926" t="str">
            <v>VIABLE</v>
          </cell>
        </row>
        <row r="13927">
          <cell r="AP13927">
            <v>471285</v>
          </cell>
          <cell r="AQ13927">
            <v>5007803</v>
          </cell>
          <cell r="AR13927">
            <v>5</v>
          </cell>
          <cell r="AS13927">
            <v>42313</v>
          </cell>
          <cell r="AT13927" t="str">
            <v>IDU-1699-2014 Terminado Mantenimiento Periódico IDU Circuito Movilidad  -</v>
          </cell>
          <cell r="AU13927">
            <v>0</v>
          </cell>
          <cell r="AV13927" t="str">
            <v>VIABLE</v>
          </cell>
        </row>
        <row r="13928">
          <cell r="AP13928">
            <v>295256</v>
          </cell>
          <cell r="AQ13928">
            <v>5002410</v>
          </cell>
          <cell r="AR13928">
            <v>5</v>
          </cell>
          <cell r="AS13928">
            <v>0</v>
          </cell>
          <cell r="AT13928">
            <v>0</v>
          </cell>
          <cell r="AU13928">
            <v>0</v>
          </cell>
          <cell r="AV13928" t="str">
            <v>VIABLE</v>
          </cell>
        </row>
        <row r="13929">
          <cell r="AP13929">
            <v>91022198</v>
          </cell>
          <cell r="AQ13929">
            <v>5009147</v>
          </cell>
          <cell r="AR13929">
            <v>5</v>
          </cell>
          <cell r="AS13929">
            <v>0</v>
          </cell>
          <cell r="AT13929">
            <v>0</v>
          </cell>
          <cell r="AU13929">
            <v>0</v>
          </cell>
          <cell r="AV13929" t="str">
            <v>VIABLE</v>
          </cell>
        </row>
        <row r="13930">
          <cell r="AP13930">
            <v>295651</v>
          </cell>
          <cell r="AQ13930">
            <v>5002585</v>
          </cell>
          <cell r="AR13930">
            <v>5</v>
          </cell>
          <cell r="AS13930">
            <v>42313</v>
          </cell>
          <cell r="AT13930" t="str">
            <v>IDU-1699-2014 Terminado Mantenimiento Periódico IDU Circuito Movilidad  -</v>
          </cell>
          <cell r="AU13930">
            <v>0</v>
          </cell>
          <cell r="AV13930" t="str">
            <v>IDU CTO 1699</v>
          </cell>
        </row>
        <row r="13931">
          <cell r="AP13931">
            <v>294888</v>
          </cell>
          <cell r="AQ13931">
            <v>5002257</v>
          </cell>
          <cell r="AR13931">
            <v>5</v>
          </cell>
          <cell r="AS13931">
            <v>0</v>
          </cell>
          <cell r="AT13931">
            <v>0</v>
          </cell>
          <cell r="AU13931">
            <v>0</v>
          </cell>
          <cell r="AV13931" t="str">
            <v>VIABLE</v>
          </cell>
        </row>
        <row r="13932">
          <cell r="AP13932">
            <v>295268</v>
          </cell>
          <cell r="AQ13932">
            <v>5002414</v>
          </cell>
          <cell r="AR13932">
            <v>5</v>
          </cell>
          <cell r="AS13932">
            <v>0</v>
          </cell>
          <cell r="AT13932">
            <v>0</v>
          </cell>
          <cell r="AU13932">
            <v>0</v>
          </cell>
          <cell r="AV13932" t="str">
            <v>VIABLE</v>
          </cell>
        </row>
        <row r="13933">
          <cell r="AP13933">
            <v>294972</v>
          </cell>
          <cell r="AQ13933">
            <v>5002292</v>
          </cell>
          <cell r="AR13933">
            <v>5</v>
          </cell>
          <cell r="AS13933">
            <v>0</v>
          </cell>
          <cell r="AT13933">
            <v>0</v>
          </cell>
          <cell r="AU13933">
            <v>0</v>
          </cell>
          <cell r="AV13933" t="str">
            <v>VIABLE</v>
          </cell>
        </row>
        <row r="13934">
          <cell r="AP13934">
            <v>295113</v>
          </cell>
          <cell r="AQ13934">
            <v>5002351</v>
          </cell>
          <cell r="AR13934">
            <v>5</v>
          </cell>
          <cell r="AS13934">
            <v>0</v>
          </cell>
          <cell r="AT13934">
            <v>0</v>
          </cell>
          <cell r="AU13934">
            <v>0</v>
          </cell>
          <cell r="AV13934" t="str">
            <v>VIABLE</v>
          </cell>
        </row>
        <row r="13935">
          <cell r="AP13935">
            <v>294942</v>
          </cell>
          <cell r="AQ13935">
            <v>5002279</v>
          </cell>
          <cell r="AR13935">
            <v>5</v>
          </cell>
          <cell r="AS13935">
            <v>0</v>
          </cell>
          <cell r="AT13935">
            <v>0</v>
          </cell>
          <cell r="AU13935">
            <v>0</v>
          </cell>
          <cell r="AV13935" t="str">
            <v>VIABLE</v>
          </cell>
        </row>
        <row r="13936">
          <cell r="AP13936">
            <v>294867</v>
          </cell>
          <cell r="AQ13936">
            <v>5002246</v>
          </cell>
          <cell r="AR13936">
            <v>5</v>
          </cell>
          <cell r="AS13936">
            <v>0</v>
          </cell>
          <cell r="AT13936">
            <v>0</v>
          </cell>
          <cell r="AU13936">
            <v>0</v>
          </cell>
          <cell r="AV13936" t="str">
            <v>VIABLE</v>
          </cell>
        </row>
        <row r="13937">
          <cell r="AP13937">
            <v>294981</v>
          </cell>
          <cell r="AQ13937">
            <v>5002296</v>
          </cell>
          <cell r="AR13937">
            <v>5</v>
          </cell>
          <cell r="AS13937">
            <v>0</v>
          </cell>
          <cell r="AT13937">
            <v>0</v>
          </cell>
          <cell r="AU13937">
            <v>0</v>
          </cell>
          <cell r="AV13937" t="str">
            <v>VIABLE</v>
          </cell>
        </row>
        <row r="13938">
          <cell r="AP13938">
            <v>294963</v>
          </cell>
          <cell r="AQ13938">
            <v>5002288</v>
          </cell>
          <cell r="AR13938">
            <v>5</v>
          </cell>
          <cell r="AS13938">
            <v>0</v>
          </cell>
          <cell r="AT13938">
            <v>0</v>
          </cell>
          <cell r="AU13938">
            <v>0</v>
          </cell>
          <cell r="AV13938" t="str">
            <v>VIABLE</v>
          </cell>
        </row>
        <row r="13939">
          <cell r="AP13939">
            <v>295328</v>
          </cell>
          <cell r="AQ13939">
            <v>50007669</v>
          </cell>
          <cell r="AR13939">
            <v>5</v>
          </cell>
          <cell r="AS13939">
            <v>0</v>
          </cell>
          <cell r="AT13939">
            <v>0</v>
          </cell>
          <cell r="AU13939">
            <v>0</v>
          </cell>
          <cell r="AV13939" t="str">
            <v>VIABLE</v>
          </cell>
        </row>
        <row r="13940">
          <cell r="AP13940">
            <v>295023</v>
          </cell>
          <cell r="AQ13940">
            <v>5002311</v>
          </cell>
          <cell r="AR13940">
            <v>5</v>
          </cell>
          <cell r="AS13940">
            <v>0</v>
          </cell>
          <cell r="AT13940">
            <v>0</v>
          </cell>
          <cell r="AU13940">
            <v>0</v>
          </cell>
          <cell r="AV13940" t="str">
            <v>VIABLE</v>
          </cell>
        </row>
        <row r="13941">
          <cell r="AP13941">
            <v>91015918</v>
          </cell>
          <cell r="AQ13941">
            <v>50005065</v>
          </cell>
          <cell r="AR13941">
            <v>5</v>
          </cell>
          <cell r="AS13941">
            <v>0</v>
          </cell>
          <cell r="AT13941">
            <v>0</v>
          </cell>
          <cell r="AU13941">
            <v>0</v>
          </cell>
          <cell r="AV13941" t="str">
            <v>VIABLE</v>
          </cell>
        </row>
        <row r="13942">
          <cell r="AP13942">
            <v>294879</v>
          </cell>
          <cell r="AQ13942">
            <v>5002252</v>
          </cell>
          <cell r="AR13942">
            <v>5</v>
          </cell>
          <cell r="AS13942">
            <v>0</v>
          </cell>
          <cell r="AT13942">
            <v>0</v>
          </cell>
          <cell r="AU13942">
            <v>0</v>
          </cell>
          <cell r="AV13942" t="str">
            <v>VIABLE</v>
          </cell>
        </row>
        <row r="13943">
          <cell r="AP13943">
            <v>294966</v>
          </cell>
          <cell r="AQ13943">
            <v>5002289</v>
          </cell>
          <cell r="AR13943">
            <v>5</v>
          </cell>
          <cell r="AS13943">
            <v>0</v>
          </cell>
          <cell r="AT13943">
            <v>0</v>
          </cell>
          <cell r="AU13943">
            <v>0</v>
          </cell>
          <cell r="AV13943" t="str">
            <v>VIABLE</v>
          </cell>
        </row>
        <row r="13944">
          <cell r="AP13944">
            <v>294834</v>
          </cell>
          <cell r="AQ13944">
            <v>5002212</v>
          </cell>
          <cell r="AR13944">
            <v>5</v>
          </cell>
          <cell r="AS13944">
            <v>0</v>
          </cell>
          <cell r="AT13944">
            <v>0</v>
          </cell>
          <cell r="AU13944">
            <v>0</v>
          </cell>
          <cell r="AV13944" t="str">
            <v>VIABLE</v>
          </cell>
        </row>
        <row r="13945">
          <cell r="AP13945">
            <v>607176</v>
          </cell>
          <cell r="AQ13945">
            <v>5008378</v>
          </cell>
          <cell r="AR13945">
            <v>5</v>
          </cell>
          <cell r="AS13945">
            <v>0</v>
          </cell>
          <cell r="AT13945">
            <v>0</v>
          </cell>
          <cell r="AU13945">
            <v>0</v>
          </cell>
          <cell r="AV13945" t="str">
            <v>VIABLE</v>
          </cell>
        </row>
        <row r="13946">
          <cell r="AP13946">
            <v>600258</v>
          </cell>
          <cell r="AQ13946">
            <v>5002232</v>
          </cell>
          <cell r="AR13946">
            <v>5</v>
          </cell>
          <cell r="AS13946">
            <v>0</v>
          </cell>
          <cell r="AT13946">
            <v>0</v>
          </cell>
          <cell r="AU13946">
            <v>0</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v>0</v>
          </cell>
          <cell r="AT13948">
            <v>0</v>
          </cell>
          <cell r="AU13948">
            <v>0</v>
          </cell>
          <cell r="AV13948" t="str">
            <v>VIABLE</v>
          </cell>
        </row>
        <row r="13949">
          <cell r="AP13949">
            <v>291430</v>
          </cell>
          <cell r="AQ13949">
            <v>5000674</v>
          </cell>
          <cell r="AR13949">
            <v>5</v>
          </cell>
          <cell r="AS13949">
            <v>0</v>
          </cell>
          <cell r="AT13949">
            <v>0</v>
          </cell>
          <cell r="AU13949">
            <v>0</v>
          </cell>
          <cell r="AV13949" t="str">
            <v>VIABLE</v>
          </cell>
        </row>
        <row r="13950">
          <cell r="AP13950">
            <v>291971</v>
          </cell>
          <cell r="AQ13950">
            <v>5000925</v>
          </cell>
          <cell r="AR13950">
            <v>5</v>
          </cell>
          <cell r="AS13950">
            <v>0</v>
          </cell>
          <cell r="AT13950">
            <v>0</v>
          </cell>
          <cell r="AU13950">
            <v>0</v>
          </cell>
          <cell r="AV13950" t="str">
            <v>VIABLE</v>
          </cell>
        </row>
        <row r="13951">
          <cell r="AP13951">
            <v>291470</v>
          </cell>
          <cell r="AQ13951">
            <v>5000688</v>
          </cell>
          <cell r="AR13951">
            <v>5</v>
          </cell>
          <cell r="AS13951">
            <v>0</v>
          </cell>
          <cell r="AT13951">
            <v>0</v>
          </cell>
          <cell r="AU13951">
            <v>0</v>
          </cell>
          <cell r="AV13951" t="str">
            <v>VIABLE</v>
          </cell>
        </row>
        <row r="13952">
          <cell r="AP13952">
            <v>291613</v>
          </cell>
          <cell r="AQ13952">
            <v>5000740</v>
          </cell>
          <cell r="AR13952">
            <v>5</v>
          </cell>
          <cell r="AS13952">
            <v>0</v>
          </cell>
          <cell r="AT13952">
            <v>0</v>
          </cell>
          <cell r="AU13952">
            <v>0</v>
          </cell>
          <cell r="AV13952" t="str">
            <v>VIABLE</v>
          </cell>
        </row>
        <row r="13953">
          <cell r="AP13953">
            <v>291737</v>
          </cell>
          <cell r="AQ13953">
            <v>5000793</v>
          </cell>
          <cell r="AR13953">
            <v>5</v>
          </cell>
          <cell r="AS13953">
            <v>0</v>
          </cell>
          <cell r="AT13953">
            <v>0</v>
          </cell>
          <cell r="AU13953">
            <v>0</v>
          </cell>
          <cell r="AV13953" t="str">
            <v>VIABLE</v>
          </cell>
        </row>
        <row r="13954">
          <cell r="AP13954">
            <v>291776</v>
          </cell>
          <cell r="AQ13954">
            <v>5000811</v>
          </cell>
          <cell r="AR13954">
            <v>5</v>
          </cell>
          <cell r="AS13954">
            <v>0</v>
          </cell>
          <cell r="AT13954">
            <v>0</v>
          </cell>
          <cell r="AU13954">
            <v>0</v>
          </cell>
          <cell r="AV13954" t="str">
            <v>VIABLE</v>
          </cell>
        </row>
        <row r="13955">
          <cell r="AP13955">
            <v>291551</v>
          </cell>
          <cell r="AQ13955">
            <v>5000717</v>
          </cell>
          <cell r="AR13955">
            <v>5</v>
          </cell>
          <cell r="AS13955">
            <v>0</v>
          </cell>
          <cell r="AT13955">
            <v>0</v>
          </cell>
          <cell r="AU13955">
            <v>0</v>
          </cell>
          <cell r="AV13955" t="str">
            <v>VIABLE</v>
          </cell>
        </row>
        <row r="13956">
          <cell r="AP13956">
            <v>292057</v>
          </cell>
          <cell r="AQ13956">
            <v>5000996</v>
          </cell>
          <cell r="AR13956">
            <v>5</v>
          </cell>
          <cell r="AS13956">
            <v>0</v>
          </cell>
          <cell r="AT13956">
            <v>0</v>
          </cell>
          <cell r="AU13956">
            <v>0</v>
          </cell>
          <cell r="AV13956" t="str">
            <v>VIABLE</v>
          </cell>
        </row>
        <row r="13957">
          <cell r="AP13957">
            <v>291928</v>
          </cell>
          <cell r="AQ13957">
            <v>5000906</v>
          </cell>
          <cell r="AR13957">
            <v>5</v>
          </cell>
          <cell r="AS13957">
            <v>0</v>
          </cell>
          <cell r="AT13957">
            <v>0</v>
          </cell>
          <cell r="AU13957">
            <v>0</v>
          </cell>
          <cell r="AV13957" t="str">
            <v>VIABLE</v>
          </cell>
        </row>
        <row r="13958">
          <cell r="AP13958">
            <v>291803</v>
          </cell>
          <cell r="AQ13958">
            <v>5000831</v>
          </cell>
          <cell r="AR13958">
            <v>5</v>
          </cell>
          <cell r="AS13958">
            <v>0</v>
          </cell>
          <cell r="AT13958">
            <v>0</v>
          </cell>
          <cell r="AU13958">
            <v>0</v>
          </cell>
          <cell r="AV13958" t="str">
            <v>VIABLE</v>
          </cell>
        </row>
        <row r="13959">
          <cell r="AP13959">
            <v>291569</v>
          </cell>
          <cell r="AQ13959">
            <v>5000723</v>
          </cell>
          <cell r="AR13959">
            <v>5</v>
          </cell>
          <cell r="AS13959">
            <v>0</v>
          </cell>
          <cell r="AT13959">
            <v>0</v>
          </cell>
          <cell r="AU13959">
            <v>0</v>
          </cell>
          <cell r="AV13959" t="str">
            <v>VIABLE</v>
          </cell>
        </row>
        <row r="13960">
          <cell r="AP13960">
            <v>291521</v>
          </cell>
          <cell r="AQ13960">
            <v>5000706</v>
          </cell>
          <cell r="AR13960">
            <v>5</v>
          </cell>
          <cell r="AS13960">
            <v>0</v>
          </cell>
          <cell r="AT13960">
            <v>0</v>
          </cell>
          <cell r="AU13960">
            <v>0</v>
          </cell>
          <cell r="AV13960" t="str">
            <v>VIABLE</v>
          </cell>
        </row>
        <row r="13961">
          <cell r="AP13961">
            <v>291884</v>
          </cell>
          <cell r="AQ13961">
            <v>5000875</v>
          </cell>
          <cell r="AR13961">
            <v>5</v>
          </cell>
          <cell r="AS13961">
            <v>0</v>
          </cell>
          <cell r="AT13961">
            <v>0</v>
          </cell>
          <cell r="AU13961">
            <v>0</v>
          </cell>
          <cell r="AV13961" t="str">
            <v>VIABLE</v>
          </cell>
        </row>
        <row r="13962">
          <cell r="AP13962">
            <v>292022</v>
          </cell>
          <cell r="AQ13962">
            <v>5000953</v>
          </cell>
          <cell r="AR13962">
            <v>5</v>
          </cell>
          <cell r="AS13962">
            <v>0</v>
          </cell>
          <cell r="AT13962">
            <v>0</v>
          </cell>
          <cell r="AU13962">
            <v>0</v>
          </cell>
          <cell r="AV13962" t="str">
            <v>VIABLE</v>
          </cell>
        </row>
        <row r="13963">
          <cell r="AP13963">
            <v>291684</v>
          </cell>
          <cell r="AQ13963">
            <v>5000771</v>
          </cell>
          <cell r="AR13963">
            <v>5</v>
          </cell>
          <cell r="AS13963">
            <v>0</v>
          </cell>
          <cell r="AT13963">
            <v>0</v>
          </cell>
          <cell r="AU13963">
            <v>0</v>
          </cell>
          <cell r="AV13963" t="str">
            <v>VIABLE</v>
          </cell>
        </row>
        <row r="13964">
          <cell r="AP13964">
            <v>91016638</v>
          </cell>
          <cell r="AQ13964">
            <v>5007773</v>
          </cell>
          <cell r="AR13964">
            <v>5</v>
          </cell>
          <cell r="AS13964">
            <v>0</v>
          </cell>
          <cell r="AT13964">
            <v>0</v>
          </cell>
          <cell r="AU13964">
            <v>0</v>
          </cell>
          <cell r="AV13964" t="str">
            <v>VIABLE</v>
          </cell>
        </row>
        <row r="13965">
          <cell r="AP13965">
            <v>291913</v>
          </cell>
          <cell r="AQ13965">
            <v>5000887</v>
          </cell>
          <cell r="AR13965">
            <v>5</v>
          </cell>
          <cell r="AS13965">
            <v>0</v>
          </cell>
          <cell r="AT13965">
            <v>0</v>
          </cell>
          <cell r="AU13965">
            <v>0</v>
          </cell>
          <cell r="AV13965" t="str">
            <v>VIABLE</v>
          </cell>
        </row>
        <row r="13966">
          <cell r="AP13966">
            <v>291832</v>
          </cell>
          <cell r="AQ13966">
            <v>5000851</v>
          </cell>
          <cell r="AR13966">
            <v>5</v>
          </cell>
          <cell r="AS13966">
            <v>0</v>
          </cell>
          <cell r="AT13966">
            <v>0</v>
          </cell>
          <cell r="AU13966">
            <v>0</v>
          </cell>
          <cell r="AV13966" t="str">
            <v>VIABLE</v>
          </cell>
        </row>
        <row r="13967">
          <cell r="AP13967">
            <v>291982</v>
          </cell>
          <cell r="AQ13967">
            <v>5000937</v>
          </cell>
          <cell r="AR13967">
            <v>5</v>
          </cell>
          <cell r="AS13967">
            <v>0</v>
          </cell>
          <cell r="AT13967">
            <v>0</v>
          </cell>
          <cell r="AU13967">
            <v>0</v>
          </cell>
          <cell r="AV13967" t="str">
            <v>VIABLE</v>
          </cell>
        </row>
        <row r="13968">
          <cell r="AP13968">
            <v>291869</v>
          </cell>
          <cell r="AQ13968">
            <v>5000869</v>
          </cell>
          <cell r="AR13968">
            <v>5</v>
          </cell>
          <cell r="AS13968">
            <v>0</v>
          </cell>
          <cell r="AT13968">
            <v>0</v>
          </cell>
          <cell r="AU13968">
            <v>0</v>
          </cell>
          <cell r="AV13968" t="str">
            <v>VIABLE</v>
          </cell>
        </row>
        <row r="13969">
          <cell r="AP13969">
            <v>305645</v>
          </cell>
          <cell r="AQ13969">
            <v>5006979</v>
          </cell>
          <cell r="AR13969">
            <v>5</v>
          </cell>
          <cell r="AS13969">
            <v>42516</v>
          </cell>
          <cell r="AT13969" t="str">
            <v>SD Reservado Diagnostico IDU Circuito Movilidad SITP 2016 -</v>
          </cell>
          <cell r="AU13969">
            <v>0</v>
          </cell>
          <cell r="AV13969" t="str">
            <v>VIABLE</v>
          </cell>
        </row>
        <row r="13970">
          <cell r="AP13970">
            <v>479474</v>
          </cell>
          <cell r="AQ13970">
            <v>5007460</v>
          </cell>
          <cell r="AR13970">
            <v>5</v>
          </cell>
          <cell r="AS13970">
            <v>0</v>
          </cell>
          <cell r="AT13970">
            <v>0</v>
          </cell>
          <cell r="AU13970">
            <v>0</v>
          </cell>
          <cell r="AV13970" t="str">
            <v>VIABLE</v>
          </cell>
        </row>
        <row r="13971">
          <cell r="AP13971">
            <v>306473</v>
          </cell>
          <cell r="AQ13971">
            <v>5007391</v>
          </cell>
          <cell r="AR13971">
            <v>5</v>
          </cell>
          <cell r="AS13971">
            <v>0</v>
          </cell>
          <cell r="AT13971">
            <v>0</v>
          </cell>
          <cell r="AU13971">
            <v>0</v>
          </cell>
          <cell r="AV13971" t="str">
            <v>VIABLE</v>
          </cell>
        </row>
        <row r="13972">
          <cell r="AP13972">
            <v>306573</v>
          </cell>
          <cell r="AQ13972">
            <v>5007452</v>
          </cell>
          <cell r="AR13972">
            <v>5</v>
          </cell>
          <cell r="AS13972">
            <v>42515</v>
          </cell>
          <cell r="AT13972" t="str">
            <v>IDU-2128-2013 Terminado Conservacion IDU Expansion SD -</v>
          </cell>
          <cell r="AU13972">
            <v>0</v>
          </cell>
          <cell r="AV13972" t="str">
            <v>VIABLE</v>
          </cell>
        </row>
        <row r="13973">
          <cell r="AP13973">
            <v>306747</v>
          </cell>
          <cell r="AQ13973">
            <v>5007550</v>
          </cell>
          <cell r="AR13973">
            <v>5</v>
          </cell>
          <cell r="AS13973">
            <v>41519</v>
          </cell>
          <cell r="AT13973" t="str">
            <v>SD Terminado Mantenimiento Periódico UAERMV Local  -</v>
          </cell>
          <cell r="AU13973">
            <v>0</v>
          </cell>
          <cell r="AV13973" t="str">
            <v>VIABLE</v>
          </cell>
        </row>
        <row r="13974">
          <cell r="AP13974">
            <v>91021666</v>
          </cell>
          <cell r="AQ13974">
            <v>5009617</v>
          </cell>
          <cell r="AR13974">
            <v>5</v>
          </cell>
          <cell r="AS13974">
            <v>0</v>
          </cell>
          <cell r="AT13974">
            <v>0</v>
          </cell>
          <cell r="AU13974">
            <v>0</v>
          </cell>
          <cell r="AV13974" t="str">
            <v>VIABLE</v>
          </cell>
        </row>
        <row r="13975">
          <cell r="AP13975">
            <v>479480</v>
          </cell>
          <cell r="AQ13975">
            <v>5007468</v>
          </cell>
          <cell r="AR13975">
            <v>5</v>
          </cell>
          <cell r="AS13975">
            <v>0</v>
          </cell>
          <cell r="AT13975">
            <v>0</v>
          </cell>
          <cell r="AU13975">
            <v>0</v>
          </cell>
          <cell r="AV13975" t="str">
            <v>VIABLE</v>
          </cell>
        </row>
        <row r="13976">
          <cell r="AP13976">
            <v>306510</v>
          </cell>
          <cell r="AQ13976">
            <v>5007412</v>
          </cell>
          <cell r="AR13976">
            <v>5</v>
          </cell>
          <cell r="AS13976">
            <v>0</v>
          </cell>
          <cell r="AT13976">
            <v>0</v>
          </cell>
          <cell r="AU13976">
            <v>0</v>
          </cell>
          <cell r="AV13976" t="str">
            <v>VIABLE</v>
          </cell>
        </row>
        <row r="13977">
          <cell r="AP13977">
            <v>306490</v>
          </cell>
          <cell r="AQ13977">
            <v>5007403</v>
          </cell>
          <cell r="AR13977">
            <v>5</v>
          </cell>
          <cell r="AS13977">
            <v>0</v>
          </cell>
          <cell r="AT13977">
            <v>0</v>
          </cell>
          <cell r="AU13977">
            <v>0</v>
          </cell>
          <cell r="AV13977" t="str">
            <v>VIABLE</v>
          </cell>
        </row>
        <row r="13978">
          <cell r="AP13978">
            <v>306565</v>
          </cell>
          <cell r="AQ13978">
            <v>5007442</v>
          </cell>
          <cell r="AR13978">
            <v>5</v>
          </cell>
          <cell r="AS13978">
            <v>42515</v>
          </cell>
          <cell r="AT13978" t="str">
            <v>IDU-2128-2013 Terminado Conservacion IDU Local SD -</v>
          </cell>
          <cell r="AU13978">
            <v>0</v>
          </cell>
          <cell r="AV13978" t="str">
            <v>VIABLE</v>
          </cell>
        </row>
        <row r="13979">
          <cell r="AP13979">
            <v>91021667</v>
          </cell>
          <cell r="AQ13979">
            <v>5009619</v>
          </cell>
          <cell r="AR13979">
            <v>5</v>
          </cell>
          <cell r="AS13979">
            <v>0</v>
          </cell>
          <cell r="AT13979">
            <v>0</v>
          </cell>
          <cell r="AU13979">
            <v>0</v>
          </cell>
          <cell r="AV13979" t="str">
            <v>VIABLE</v>
          </cell>
        </row>
        <row r="13980">
          <cell r="AP13980">
            <v>306551</v>
          </cell>
          <cell r="AQ13980">
            <v>5007431</v>
          </cell>
          <cell r="AR13980">
            <v>5</v>
          </cell>
          <cell r="AS13980">
            <v>0</v>
          </cell>
          <cell r="AT13980">
            <v>0</v>
          </cell>
          <cell r="AU13980">
            <v>0</v>
          </cell>
          <cell r="AV13980" t="str">
            <v>VIABLE</v>
          </cell>
        </row>
        <row r="13981">
          <cell r="AP13981">
            <v>297954</v>
          </cell>
          <cell r="AQ13981">
            <v>5003625</v>
          </cell>
          <cell r="AR13981">
            <v>5</v>
          </cell>
          <cell r="AS13981">
            <v>0</v>
          </cell>
          <cell r="AT13981">
            <v>0</v>
          </cell>
          <cell r="AU13981">
            <v>0</v>
          </cell>
          <cell r="AV13981" t="str">
            <v>VIABLE</v>
          </cell>
        </row>
        <row r="13982">
          <cell r="AP13982">
            <v>298092</v>
          </cell>
          <cell r="AQ13982">
            <v>5003689</v>
          </cell>
          <cell r="AR13982">
            <v>5</v>
          </cell>
          <cell r="AS13982">
            <v>0</v>
          </cell>
          <cell r="AT13982">
            <v>0</v>
          </cell>
          <cell r="AU13982">
            <v>0</v>
          </cell>
          <cell r="AV13982" t="str">
            <v>VIABLE</v>
          </cell>
        </row>
        <row r="13983">
          <cell r="AP13983">
            <v>298370</v>
          </cell>
          <cell r="AQ13983">
            <v>5003815</v>
          </cell>
          <cell r="AR13983">
            <v>5</v>
          </cell>
          <cell r="AS13983">
            <v>0</v>
          </cell>
          <cell r="AT13983">
            <v>0</v>
          </cell>
          <cell r="AU13983">
            <v>0</v>
          </cell>
          <cell r="AV13983" t="str">
            <v>VIABLE</v>
          </cell>
        </row>
        <row r="13984">
          <cell r="AP13984">
            <v>298640</v>
          </cell>
          <cell r="AQ13984">
            <v>5003944</v>
          </cell>
          <cell r="AR13984">
            <v>5</v>
          </cell>
          <cell r="AS13984">
            <v>0</v>
          </cell>
          <cell r="AT13984">
            <v>0</v>
          </cell>
          <cell r="AU13984">
            <v>0</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v>0</v>
          </cell>
          <cell r="AV13985" t="str">
            <v>IDU SITP 2016</v>
          </cell>
        </row>
        <row r="13986">
          <cell r="AP13986">
            <v>298538</v>
          </cell>
          <cell r="AQ13986">
            <v>5003896</v>
          </cell>
          <cell r="AR13986">
            <v>5</v>
          </cell>
          <cell r="AS13986">
            <v>0</v>
          </cell>
          <cell r="AT13986">
            <v>0</v>
          </cell>
          <cell r="AU13986">
            <v>0</v>
          </cell>
          <cell r="AV13986" t="str">
            <v>VIABLE</v>
          </cell>
        </row>
        <row r="13987">
          <cell r="AP13987">
            <v>298209</v>
          </cell>
          <cell r="AQ13987">
            <v>5003738</v>
          </cell>
          <cell r="AR13987">
            <v>5</v>
          </cell>
          <cell r="AS13987">
            <v>0</v>
          </cell>
          <cell r="AT13987">
            <v>0</v>
          </cell>
          <cell r="AU13987">
            <v>0</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v>0</v>
          </cell>
          <cell r="AV13989" t="str">
            <v>VIABLE</v>
          </cell>
        </row>
        <row r="13990">
          <cell r="AP13990">
            <v>298296</v>
          </cell>
          <cell r="AQ13990">
            <v>5003779</v>
          </cell>
          <cell r="AR13990">
            <v>5</v>
          </cell>
          <cell r="AS13990">
            <v>0</v>
          </cell>
          <cell r="AT13990">
            <v>0</v>
          </cell>
          <cell r="AU13990">
            <v>0</v>
          </cell>
          <cell r="AV13990" t="str">
            <v>VIABLE</v>
          </cell>
        </row>
        <row r="13991">
          <cell r="AP13991">
            <v>298472</v>
          </cell>
          <cell r="AQ13991">
            <v>5003862</v>
          </cell>
          <cell r="AR13991">
            <v>5</v>
          </cell>
          <cell r="AS13991">
            <v>0</v>
          </cell>
          <cell r="AT13991">
            <v>0</v>
          </cell>
          <cell r="AU13991">
            <v>0</v>
          </cell>
          <cell r="AV13991" t="str">
            <v>VIABLE</v>
          </cell>
        </row>
        <row r="13992">
          <cell r="AP13992">
            <v>91015923</v>
          </cell>
          <cell r="AQ13992">
            <v>50000476</v>
          </cell>
          <cell r="AR13992">
            <v>5</v>
          </cell>
          <cell r="AS13992">
            <v>0</v>
          </cell>
          <cell r="AT13992">
            <v>0</v>
          </cell>
          <cell r="AU13992">
            <v>0</v>
          </cell>
          <cell r="AV13992" t="str">
            <v>VIABLE</v>
          </cell>
        </row>
        <row r="13993">
          <cell r="AP13993">
            <v>295379</v>
          </cell>
          <cell r="AQ13993">
            <v>5002460</v>
          </cell>
          <cell r="AR13993">
            <v>5</v>
          </cell>
          <cell r="AS13993">
            <v>0</v>
          </cell>
          <cell r="AT13993">
            <v>0</v>
          </cell>
          <cell r="AU13993">
            <v>0</v>
          </cell>
          <cell r="AV13993" t="str">
            <v>VIABLE</v>
          </cell>
        </row>
        <row r="13994">
          <cell r="AP13994">
            <v>810136</v>
          </cell>
          <cell r="AQ13994">
            <v>5002525</v>
          </cell>
          <cell r="AR13994">
            <v>5</v>
          </cell>
          <cell r="AS13994">
            <v>0</v>
          </cell>
          <cell r="AT13994">
            <v>0</v>
          </cell>
          <cell r="AU13994">
            <v>0</v>
          </cell>
          <cell r="AV13994" t="str">
            <v>VIABLE</v>
          </cell>
        </row>
        <row r="13995">
          <cell r="AP13995">
            <v>806194</v>
          </cell>
          <cell r="AQ13995">
            <v>5002558</v>
          </cell>
          <cell r="AR13995">
            <v>5</v>
          </cell>
          <cell r="AS13995">
            <v>0</v>
          </cell>
          <cell r="AT13995">
            <v>0</v>
          </cell>
          <cell r="AU13995">
            <v>0</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v>0</v>
          </cell>
          <cell r="AT13997">
            <v>0</v>
          </cell>
          <cell r="AU13997">
            <v>0</v>
          </cell>
          <cell r="AV13997" t="str">
            <v>VIABLE</v>
          </cell>
        </row>
        <row r="13998">
          <cell r="AP13998">
            <v>295415</v>
          </cell>
          <cell r="AQ13998">
            <v>5002477</v>
          </cell>
          <cell r="AR13998">
            <v>5</v>
          </cell>
          <cell r="AS13998">
            <v>0</v>
          </cell>
          <cell r="AT13998">
            <v>0</v>
          </cell>
          <cell r="AU13998">
            <v>0</v>
          </cell>
          <cell r="AV13998" t="str">
            <v>VIABLE</v>
          </cell>
        </row>
        <row r="13999">
          <cell r="AP13999">
            <v>810113</v>
          </cell>
          <cell r="AQ13999">
            <v>5002481</v>
          </cell>
          <cell r="AR13999">
            <v>5</v>
          </cell>
          <cell r="AS13999">
            <v>0</v>
          </cell>
          <cell r="AT13999">
            <v>0</v>
          </cell>
          <cell r="AU13999">
            <v>0</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v>0</v>
          </cell>
          <cell r="AT14001">
            <v>0</v>
          </cell>
          <cell r="AU14001">
            <v>0</v>
          </cell>
          <cell r="AV14001" t="str">
            <v>VIABLE</v>
          </cell>
        </row>
        <row r="14002">
          <cell r="AP14002">
            <v>295493</v>
          </cell>
          <cell r="AQ14002">
            <v>5002508</v>
          </cell>
          <cell r="AR14002">
            <v>5</v>
          </cell>
          <cell r="AS14002">
            <v>0</v>
          </cell>
          <cell r="AT14002">
            <v>0</v>
          </cell>
          <cell r="AU14002">
            <v>0</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v>0</v>
          </cell>
          <cell r="AT14004">
            <v>0</v>
          </cell>
          <cell r="AU14004">
            <v>0</v>
          </cell>
          <cell r="AV14004" t="str">
            <v>VIABLE</v>
          </cell>
        </row>
        <row r="14005">
          <cell r="AP14005">
            <v>290907</v>
          </cell>
          <cell r="AQ14005">
            <v>5000415</v>
          </cell>
          <cell r="AR14005">
            <v>5</v>
          </cell>
          <cell r="AS14005">
            <v>0</v>
          </cell>
          <cell r="AT14005">
            <v>0</v>
          </cell>
          <cell r="AU14005">
            <v>0</v>
          </cell>
          <cell r="AV14005" t="str">
            <v>VIABLE</v>
          </cell>
        </row>
        <row r="14006">
          <cell r="AP14006">
            <v>290832</v>
          </cell>
          <cell r="AQ14006">
            <v>50007670</v>
          </cell>
          <cell r="AR14006">
            <v>5</v>
          </cell>
          <cell r="AS14006">
            <v>0</v>
          </cell>
          <cell r="AT14006">
            <v>0</v>
          </cell>
          <cell r="AU14006">
            <v>0</v>
          </cell>
          <cell r="AV14006" t="str">
            <v>VIABLE</v>
          </cell>
        </row>
        <row r="14007">
          <cell r="AP14007">
            <v>290847</v>
          </cell>
          <cell r="AQ14007">
            <v>5000389</v>
          </cell>
          <cell r="AR14007">
            <v>5</v>
          </cell>
          <cell r="AS14007">
            <v>0</v>
          </cell>
          <cell r="AT14007">
            <v>0</v>
          </cell>
          <cell r="AU14007">
            <v>0</v>
          </cell>
          <cell r="AV14007" t="str">
            <v>VIABLE</v>
          </cell>
        </row>
        <row r="14008">
          <cell r="AP14008">
            <v>290955</v>
          </cell>
          <cell r="AQ14008">
            <v>5000434</v>
          </cell>
          <cell r="AR14008">
            <v>5</v>
          </cell>
          <cell r="AS14008">
            <v>0</v>
          </cell>
          <cell r="AT14008">
            <v>0</v>
          </cell>
          <cell r="AU14008">
            <v>0</v>
          </cell>
          <cell r="AV14008" t="str">
            <v>VIABLE</v>
          </cell>
        </row>
        <row r="14009">
          <cell r="AP14009">
            <v>471273</v>
          </cell>
          <cell r="AQ14009">
            <v>5007788</v>
          </cell>
          <cell r="AR14009">
            <v>5</v>
          </cell>
          <cell r="AS14009">
            <v>0</v>
          </cell>
          <cell r="AT14009">
            <v>0</v>
          </cell>
          <cell r="AU14009">
            <v>0</v>
          </cell>
          <cell r="AV14009" t="str">
            <v>VIABLE</v>
          </cell>
        </row>
        <row r="14010">
          <cell r="AP14010">
            <v>91021902</v>
          </cell>
          <cell r="AQ14010">
            <v>5009194</v>
          </cell>
          <cell r="AR14010">
            <v>5</v>
          </cell>
          <cell r="AS14010">
            <v>0</v>
          </cell>
          <cell r="AT14010">
            <v>0</v>
          </cell>
          <cell r="AU14010">
            <v>0</v>
          </cell>
          <cell r="AV14010" t="str">
            <v>VIABLE</v>
          </cell>
        </row>
        <row r="14011">
          <cell r="AP14011">
            <v>534168</v>
          </cell>
          <cell r="AQ14011">
            <v>5008313</v>
          </cell>
          <cell r="AR14011">
            <v>5</v>
          </cell>
          <cell r="AS14011">
            <v>0</v>
          </cell>
          <cell r="AT14011">
            <v>0</v>
          </cell>
          <cell r="AU14011">
            <v>0</v>
          </cell>
          <cell r="AV14011" t="str">
            <v>VIABLE</v>
          </cell>
        </row>
        <row r="14012">
          <cell r="AP14012">
            <v>291936</v>
          </cell>
          <cell r="AQ14012">
            <v>5000908</v>
          </cell>
          <cell r="AR14012">
            <v>5</v>
          </cell>
          <cell r="AS14012">
            <v>0</v>
          </cell>
          <cell r="AT14012">
            <v>0</v>
          </cell>
          <cell r="AU14012">
            <v>0</v>
          </cell>
          <cell r="AV14012" t="str">
            <v>VIABLE</v>
          </cell>
        </row>
        <row r="14013">
          <cell r="AP14013">
            <v>292051</v>
          </cell>
          <cell r="AQ14013">
            <v>5000988</v>
          </cell>
          <cell r="AR14013">
            <v>5</v>
          </cell>
          <cell r="AS14013">
            <v>0</v>
          </cell>
          <cell r="AT14013">
            <v>0</v>
          </cell>
          <cell r="AU14013">
            <v>0</v>
          </cell>
          <cell r="AV14013" t="str">
            <v>VIABLE</v>
          </cell>
        </row>
        <row r="14014">
          <cell r="AP14014">
            <v>292025</v>
          </cell>
          <cell r="AQ14014">
            <v>5000955</v>
          </cell>
          <cell r="AR14014">
            <v>5</v>
          </cell>
          <cell r="AS14014">
            <v>0</v>
          </cell>
          <cell r="AT14014">
            <v>0</v>
          </cell>
          <cell r="AU14014">
            <v>0</v>
          </cell>
          <cell r="AV14014" t="str">
            <v>VIABLE</v>
          </cell>
        </row>
        <row r="14015">
          <cell r="AP14015">
            <v>292112</v>
          </cell>
          <cell r="AQ14015">
            <v>5001029</v>
          </cell>
          <cell r="AR14015">
            <v>5</v>
          </cell>
          <cell r="AS14015">
            <v>0</v>
          </cell>
          <cell r="AT14015">
            <v>0</v>
          </cell>
          <cell r="AU14015">
            <v>0</v>
          </cell>
          <cell r="AV14015" t="str">
            <v>VIABLE</v>
          </cell>
        </row>
        <row r="14016">
          <cell r="AP14016">
            <v>292078</v>
          </cell>
          <cell r="AQ14016">
            <v>5001004</v>
          </cell>
          <cell r="AR14016">
            <v>5</v>
          </cell>
          <cell r="AS14016">
            <v>0</v>
          </cell>
          <cell r="AT14016">
            <v>0</v>
          </cell>
          <cell r="AU14016">
            <v>0</v>
          </cell>
          <cell r="AV14016" t="str">
            <v>VIABLE</v>
          </cell>
        </row>
        <row r="14017">
          <cell r="AP14017">
            <v>291987</v>
          </cell>
          <cell r="AQ14017">
            <v>5000938</v>
          </cell>
          <cell r="AR14017">
            <v>5</v>
          </cell>
          <cell r="AS14017">
            <v>0</v>
          </cell>
          <cell r="AT14017">
            <v>0</v>
          </cell>
          <cell r="AU14017">
            <v>0</v>
          </cell>
          <cell r="AV14017" t="str">
            <v>VIABLE</v>
          </cell>
        </row>
        <row r="14018">
          <cell r="AP14018">
            <v>292129</v>
          </cell>
          <cell r="AQ14018">
            <v>5001042</v>
          </cell>
          <cell r="AR14018">
            <v>5</v>
          </cell>
          <cell r="AS14018">
            <v>0</v>
          </cell>
          <cell r="AT14018">
            <v>0</v>
          </cell>
          <cell r="AU14018">
            <v>0</v>
          </cell>
          <cell r="AV14018" t="str">
            <v>VIABLE</v>
          </cell>
        </row>
        <row r="14019">
          <cell r="AP14019">
            <v>292040</v>
          </cell>
          <cell r="AQ14019">
            <v>5000974</v>
          </cell>
          <cell r="AR14019">
            <v>5</v>
          </cell>
          <cell r="AS14019">
            <v>0</v>
          </cell>
          <cell r="AT14019">
            <v>0</v>
          </cell>
          <cell r="AU14019">
            <v>0</v>
          </cell>
          <cell r="AV14019" t="str">
            <v>VIABLE</v>
          </cell>
        </row>
        <row r="14020">
          <cell r="AP14020">
            <v>292219</v>
          </cell>
          <cell r="AQ14020">
            <v>5001091</v>
          </cell>
          <cell r="AR14020">
            <v>5</v>
          </cell>
          <cell r="AS14020">
            <v>0</v>
          </cell>
          <cell r="AT14020">
            <v>0</v>
          </cell>
          <cell r="AU14020">
            <v>0</v>
          </cell>
          <cell r="AV14020" t="str">
            <v>VIABLE</v>
          </cell>
        </row>
        <row r="14021">
          <cell r="AP14021">
            <v>291257</v>
          </cell>
          <cell r="AQ14021">
            <v>5000602</v>
          </cell>
          <cell r="AR14021">
            <v>5</v>
          </cell>
          <cell r="AS14021">
            <v>0</v>
          </cell>
          <cell r="AT14021">
            <v>0</v>
          </cell>
          <cell r="AU14021">
            <v>0</v>
          </cell>
          <cell r="AV14021" t="str">
            <v>VIABLE</v>
          </cell>
        </row>
        <row r="14022">
          <cell r="AP14022">
            <v>291266</v>
          </cell>
          <cell r="AQ14022">
            <v>5000605</v>
          </cell>
          <cell r="AR14022">
            <v>5</v>
          </cell>
          <cell r="AS14022">
            <v>0</v>
          </cell>
          <cell r="AT14022">
            <v>0</v>
          </cell>
          <cell r="AU14022">
            <v>0</v>
          </cell>
          <cell r="AV14022" t="str">
            <v>VIABLE</v>
          </cell>
        </row>
        <row r="14023">
          <cell r="AP14023">
            <v>291305</v>
          </cell>
          <cell r="AQ14023">
            <v>5000619</v>
          </cell>
          <cell r="AR14023">
            <v>5</v>
          </cell>
          <cell r="AS14023">
            <v>0</v>
          </cell>
          <cell r="AT14023">
            <v>0</v>
          </cell>
          <cell r="AU14023">
            <v>0</v>
          </cell>
          <cell r="AV14023" t="str">
            <v>VIABLE</v>
          </cell>
        </row>
        <row r="14024">
          <cell r="AP14024">
            <v>291272</v>
          </cell>
          <cell r="AQ14024">
            <v>5000608</v>
          </cell>
          <cell r="AR14024">
            <v>5</v>
          </cell>
          <cell r="AS14024">
            <v>0</v>
          </cell>
          <cell r="AT14024">
            <v>0</v>
          </cell>
          <cell r="AU14024">
            <v>0</v>
          </cell>
          <cell r="AV14024" t="str">
            <v>VIABLE</v>
          </cell>
        </row>
        <row r="14025">
          <cell r="AP14025">
            <v>291296</v>
          </cell>
          <cell r="AQ14025">
            <v>5000616</v>
          </cell>
          <cell r="AR14025">
            <v>5</v>
          </cell>
          <cell r="AS14025">
            <v>0</v>
          </cell>
          <cell r="AT14025">
            <v>0</v>
          </cell>
          <cell r="AU14025">
            <v>0</v>
          </cell>
          <cell r="AV14025" t="str">
            <v>VIABLE</v>
          </cell>
        </row>
        <row r="14026">
          <cell r="AP14026">
            <v>291263</v>
          </cell>
          <cell r="AQ14026">
            <v>5000604</v>
          </cell>
          <cell r="AR14026">
            <v>5</v>
          </cell>
          <cell r="AS14026">
            <v>0</v>
          </cell>
          <cell r="AT14026">
            <v>0</v>
          </cell>
          <cell r="AU14026">
            <v>0</v>
          </cell>
          <cell r="AV14026" t="str">
            <v>VIABLE</v>
          </cell>
        </row>
        <row r="14027">
          <cell r="AP14027">
            <v>291278</v>
          </cell>
          <cell r="AQ14027">
            <v>5000610</v>
          </cell>
          <cell r="AR14027">
            <v>5</v>
          </cell>
          <cell r="AS14027">
            <v>0</v>
          </cell>
          <cell r="AT14027">
            <v>0</v>
          </cell>
          <cell r="AU14027">
            <v>0</v>
          </cell>
          <cell r="AV14027" t="str">
            <v>VIABLE</v>
          </cell>
        </row>
        <row r="14028">
          <cell r="AP14028">
            <v>291287</v>
          </cell>
          <cell r="AQ14028">
            <v>5000613</v>
          </cell>
          <cell r="AR14028">
            <v>5</v>
          </cell>
          <cell r="AS14028">
            <v>0</v>
          </cell>
          <cell r="AT14028">
            <v>0</v>
          </cell>
          <cell r="AU14028">
            <v>0</v>
          </cell>
          <cell r="AV14028" t="str">
            <v>VIABLE</v>
          </cell>
        </row>
        <row r="14029">
          <cell r="AP14029">
            <v>471279</v>
          </cell>
          <cell r="AQ14029">
            <v>5007794</v>
          </cell>
          <cell r="AR14029">
            <v>5</v>
          </cell>
          <cell r="AS14029">
            <v>0</v>
          </cell>
          <cell r="AT14029">
            <v>0</v>
          </cell>
          <cell r="AU14029">
            <v>0</v>
          </cell>
          <cell r="AV14029" t="str">
            <v>VIABLE</v>
          </cell>
        </row>
        <row r="14030">
          <cell r="AP14030">
            <v>471281</v>
          </cell>
          <cell r="AQ14030">
            <v>5007798</v>
          </cell>
          <cell r="AR14030">
            <v>5</v>
          </cell>
          <cell r="AS14030">
            <v>0</v>
          </cell>
          <cell r="AT14030">
            <v>0</v>
          </cell>
          <cell r="AU14030">
            <v>0</v>
          </cell>
          <cell r="AV14030" t="str">
            <v>VIABLE</v>
          </cell>
        </row>
        <row r="14031">
          <cell r="AP14031">
            <v>291299</v>
          </cell>
          <cell r="AQ14031">
            <v>5000617</v>
          </cell>
          <cell r="AR14031">
            <v>5</v>
          </cell>
          <cell r="AS14031">
            <v>0</v>
          </cell>
          <cell r="AT14031">
            <v>0</v>
          </cell>
          <cell r="AU14031">
            <v>0</v>
          </cell>
          <cell r="AV14031" t="str">
            <v>VIABLE</v>
          </cell>
        </row>
        <row r="14032">
          <cell r="AP14032">
            <v>291269</v>
          </cell>
          <cell r="AQ14032">
            <v>5000606</v>
          </cell>
          <cell r="AR14032">
            <v>5</v>
          </cell>
          <cell r="AS14032">
            <v>0</v>
          </cell>
          <cell r="AT14032">
            <v>0</v>
          </cell>
          <cell r="AU14032">
            <v>0</v>
          </cell>
          <cell r="AV14032" t="str">
            <v>VIABLE</v>
          </cell>
        </row>
        <row r="14033">
          <cell r="AP14033">
            <v>291281</v>
          </cell>
          <cell r="AQ14033">
            <v>5000611</v>
          </cell>
          <cell r="AR14033">
            <v>5</v>
          </cell>
          <cell r="AS14033">
            <v>0</v>
          </cell>
          <cell r="AT14033">
            <v>0</v>
          </cell>
          <cell r="AU14033">
            <v>0</v>
          </cell>
          <cell r="AV14033" t="str">
            <v>VIABLE</v>
          </cell>
        </row>
        <row r="14034">
          <cell r="AP14034">
            <v>607090</v>
          </cell>
          <cell r="AQ14034">
            <v>5008352</v>
          </cell>
          <cell r="AR14034">
            <v>5</v>
          </cell>
          <cell r="AS14034">
            <v>0</v>
          </cell>
          <cell r="AT14034">
            <v>0</v>
          </cell>
          <cell r="AU14034">
            <v>0</v>
          </cell>
          <cell r="AV14034" t="str">
            <v>VIABLE</v>
          </cell>
        </row>
        <row r="14035">
          <cell r="AP14035">
            <v>291290</v>
          </cell>
          <cell r="AQ14035">
            <v>5000614</v>
          </cell>
          <cell r="AR14035">
            <v>5</v>
          </cell>
          <cell r="AS14035">
            <v>0</v>
          </cell>
          <cell r="AT14035">
            <v>0</v>
          </cell>
          <cell r="AU14035">
            <v>0</v>
          </cell>
          <cell r="AV14035" t="str">
            <v>VIABLE</v>
          </cell>
        </row>
        <row r="14036">
          <cell r="AP14036">
            <v>297948</v>
          </cell>
          <cell r="AQ14036">
            <v>5003623</v>
          </cell>
          <cell r="AR14036">
            <v>5</v>
          </cell>
          <cell r="AS14036">
            <v>0</v>
          </cell>
          <cell r="AT14036">
            <v>0</v>
          </cell>
          <cell r="AU14036">
            <v>0</v>
          </cell>
          <cell r="AV14036" t="str">
            <v>VIABLE</v>
          </cell>
        </row>
        <row r="14037">
          <cell r="AP14037">
            <v>297936</v>
          </cell>
          <cell r="AQ14037">
            <v>5003617</v>
          </cell>
          <cell r="AR14037">
            <v>5</v>
          </cell>
          <cell r="AS14037">
            <v>0</v>
          </cell>
          <cell r="AT14037">
            <v>0</v>
          </cell>
          <cell r="AU14037">
            <v>0</v>
          </cell>
          <cell r="AV14037" t="str">
            <v>VIABLE</v>
          </cell>
        </row>
        <row r="14038">
          <cell r="AP14038">
            <v>297750</v>
          </cell>
          <cell r="AQ14038">
            <v>5003544</v>
          </cell>
          <cell r="AR14038">
            <v>5</v>
          </cell>
          <cell r="AS14038">
            <v>0</v>
          </cell>
          <cell r="AT14038">
            <v>0</v>
          </cell>
          <cell r="AU14038">
            <v>0</v>
          </cell>
          <cell r="AV14038" t="str">
            <v>VIABLE</v>
          </cell>
        </row>
        <row r="14039">
          <cell r="AP14039">
            <v>297496</v>
          </cell>
          <cell r="AQ14039">
            <v>5003448</v>
          </cell>
          <cell r="AR14039">
            <v>5</v>
          </cell>
          <cell r="AS14039">
            <v>0</v>
          </cell>
          <cell r="AT14039">
            <v>0</v>
          </cell>
          <cell r="AU14039">
            <v>0</v>
          </cell>
          <cell r="AV14039" t="str">
            <v>VIABLE</v>
          </cell>
        </row>
        <row r="14040">
          <cell r="AP14040">
            <v>297933</v>
          </cell>
          <cell r="AQ14040">
            <v>5003616</v>
          </cell>
          <cell r="AR14040">
            <v>5</v>
          </cell>
          <cell r="AS14040">
            <v>0</v>
          </cell>
          <cell r="AT14040">
            <v>0</v>
          </cell>
          <cell r="AU14040">
            <v>0</v>
          </cell>
          <cell r="AV14040" t="str">
            <v>VIABLE</v>
          </cell>
        </row>
        <row r="14041">
          <cell r="AP14041">
            <v>297200</v>
          </cell>
          <cell r="AQ14041">
            <v>5003338</v>
          </cell>
          <cell r="AR14041">
            <v>5</v>
          </cell>
          <cell r="AS14041">
            <v>0</v>
          </cell>
          <cell r="AT14041">
            <v>0</v>
          </cell>
          <cell r="AU14041">
            <v>0</v>
          </cell>
          <cell r="AV14041" t="str">
            <v>VIABLE</v>
          </cell>
        </row>
        <row r="14042">
          <cell r="AP14042">
            <v>298197</v>
          </cell>
          <cell r="AQ14042">
            <v>5003733</v>
          </cell>
          <cell r="AR14042">
            <v>5</v>
          </cell>
          <cell r="AS14042">
            <v>0</v>
          </cell>
          <cell r="AT14042">
            <v>0</v>
          </cell>
          <cell r="AU14042">
            <v>0</v>
          </cell>
          <cell r="AV14042" t="str">
            <v>VIABLE</v>
          </cell>
        </row>
        <row r="14043">
          <cell r="AP14043">
            <v>298188</v>
          </cell>
          <cell r="AQ14043">
            <v>5003729</v>
          </cell>
          <cell r="AR14043">
            <v>5</v>
          </cell>
          <cell r="AS14043">
            <v>0</v>
          </cell>
          <cell r="AT14043">
            <v>0</v>
          </cell>
          <cell r="AU14043">
            <v>0</v>
          </cell>
          <cell r="AV14043" t="str">
            <v>VIABLE</v>
          </cell>
        </row>
        <row r="14044">
          <cell r="AP14044">
            <v>297644</v>
          </cell>
          <cell r="AQ14044">
            <v>5003501</v>
          </cell>
          <cell r="AR14044">
            <v>5</v>
          </cell>
          <cell r="AS14044">
            <v>0</v>
          </cell>
          <cell r="AT14044">
            <v>0</v>
          </cell>
          <cell r="AU14044">
            <v>0</v>
          </cell>
          <cell r="AV14044" t="str">
            <v>VIABLE</v>
          </cell>
        </row>
        <row r="14045">
          <cell r="AP14045">
            <v>478499</v>
          </cell>
          <cell r="AQ14045">
            <v>5003396</v>
          </cell>
          <cell r="AR14045">
            <v>5</v>
          </cell>
          <cell r="AS14045">
            <v>0</v>
          </cell>
          <cell r="AT14045">
            <v>0</v>
          </cell>
          <cell r="AU14045">
            <v>0</v>
          </cell>
          <cell r="AV14045" t="str">
            <v>VIABLE</v>
          </cell>
        </row>
        <row r="14046">
          <cell r="AP14046">
            <v>91021941</v>
          </cell>
          <cell r="AQ14046">
            <v>5009336</v>
          </cell>
          <cell r="AR14046">
            <v>5</v>
          </cell>
          <cell r="AS14046">
            <v>0</v>
          </cell>
          <cell r="AT14046">
            <v>0</v>
          </cell>
          <cell r="AU14046">
            <v>0</v>
          </cell>
          <cell r="AV14046" t="str">
            <v>VIABLE</v>
          </cell>
        </row>
        <row r="14047">
          <cell r="AP14047">
            <v>298287</v>
          </cell>
          <cell r="AQ14047">
            <v>5003773</v>
          </cell>
          <cell r="AR14047">
            <v>5</v>
          </cell>
          <cell r="AS14047">
            <v>0</v>
          </cell>
          <cell r="AT14047">
            <v>0</v>
          </cell>
          <cell r="AU14047">
            <v>0</v>
          </cell>
          <cell r="AV14047" t="str">
            <v>VIABLE</v>
          </cell>
        </row>
        <row r="14048">
          <cell r="AP14048">
            <v>91021938</v>
          </cell>
          <cell r="AQ14048">
            <v>5009337</v>
          </cell>
          <cell r="AR14048">
            <v>5</v>
          </cell>
          <cell r="AS14048">
            <v>0</v>
          </cell>
          <cell r="AT14048">
            <v>0</v>
          </cell>
          <cell r="AU14048">
            <v>0</v>
          </cell>
          <cell r="AV14048" t="str">
            <v>VIABLE</v>
          </cell>
        </row>
        <row r="14049">
          <cell r="AP14049">
            <v>298047</v>
          </cell>
          <cell r="AQ14049">
            <v>5003671</v>
          </cell>
          <cell r="AR14049">
            <v>5</v>
          </cell>
          <cell r="AS14049">
            <v>0</v>
          </cell>
          <cell r="AT14049">
            <v>0</v>
          </cell>
          <cell r="AU14049">
            <v>0</v>
          </cell>
          <cell r="AV14049" t="str">
            <v>VIABLE</v>
          </cell>
        </row>
        <row r="14050">
          <cell r="AP14050">
            <v>297969</v>
          </cell>
          <cell r="AQ14050">
            <v>5003632</v>
          </cell>
          <cell r="AR14050">
            <v>5</v>
          </cell>
          <cell r="AS14050">
            <v>0</v>
          </cell>
          <cell r="AT14050">
            <v>0</v>
          </cell>
          <cell r="AU14050">
            <v>0</v>
          </cell>
          <cell r="AV14050" t="str">
            <v>VIABLE</v>
          </cell>
        </row>
        <row r="14051">
          <cell r="AP14051">
            <v>296691</v>
          </cell>
          <cell r="AQ14051">
            <v>5003109</v>
          </cell>
          <cell r="AR14051">
            <v>5</v>
          </cell>
          <cell r="AS14051">
            <v>0</v>
          </cell>
          <cell r="AT14051">
            <v>0</v>
          </cell>
          <cell r="AU14051">
            <v>0</v>
          </cell>
          <cell r="AV14051" t="str">
            <v>VIABLE</v>
          </cell>
        </row>
        <row r="14052">
          <cell r="AP14052">
            <v>297846</v>
          </cell>
          <cell r="AQ14052">
            <v>5003583</v>
          </cell>
          <cell r="AR14052">
            <v>5</v>
          </cell>
          <cell r="AS14052">
            <v>0</v>
          </cell>
          <cell r="AT14052">
            <v>0</v>
          </cell>
          <cell r="AU14052">
            <v>0</v>
          </cell>
          <cell r="AV14052" t="str">
            <v>VIABLE</v>
          </cell>
        </row>
        <row r="14053">
          <cell r="AP14053">
            <v>297083</v>
          </cell>
          <cell r="AQ14053">
            <v>5003289</v>
          </cell>
          <cell r="AR14053">
            <v>5</v>
          </cell>
          <cell r="AS14053">
            <v>0</v>
          </cell>
          <cell r="AT14053">
            <v>0</v>
          </cell>
          <cell r="AU14053">
            <v>0</v>
          </cell>
          <cell r="AV14053" t="str">
            <v>VIABLE</v>
          </cell>
        </row>
        <row r="14054">
          <cell r="AP14054">
            <v>298182</v>
          </cell>
          <cell r="AQ14054">
            <v>5003727</v>
          </cell>
          <cell r="AR14054">
            <v>5</v>
          </cell>
          <cell r="AS14054">
            <v>0</v>
          </cell>
          <cell r="AT14054">
            <v>0</v>
          </cell>
          <cell r="AU14054">
            <v>0</v>
          </cell>
          <cell r="AV14054" t="str">
            <v>VIABLE</v>
          </cell>
        </row>
        <row r="14055">
          <cell r="AP14055">
            <v>296159</v>
          </cell>
          <cell r="AQ14055">
            <v>5002857</v>
          </cell>
          <cell r="AR14055">
            <v>5</v>
          </cell>
          <cell r="AS14055">
            <v>0</v>
          </cell>
          <cell r="AT14055">
            <v>0</v>
          </cell>
          <cell r="AU14055">
            <v>0</v>
          </cell>
          <cell r="AV14055" t="str">
            <v>VIABLE</v>
          </cell>
        </row>
        <row r="14056">
          <cell r="AP14056">
            <v>296189</v>
          </cell>
          <cell r="AQ14056">
            <v>5002872</v>
          </cell>
          <cell r="AR14056">
            <v>5</v>
          </cell>
          <cell r="AS14056">
            <v>0</v>
          </cell>
          <cell r="AT14056">
            <v>0</v>
          </cell>
          <cell r="AU14056">
            <v>0</v>
          </cell>
          <cell r="AV14056" t="str">
            <v>VIABLE</v>
          </cell>
        </row>
        <row r="14057">
          <cell r="AP14057">
            <v>296141</v>
          </cell>
          <cell r="AQ14057">
            <v>5002843</v>
          </cell>
          <cell r="AR14057">
            <v>5</v>
          </cell>
          <cell r="AS14057">
            <v>0</v>
          </cell>
          <cell r="AT14057">
            <v>0</v>
          </cell>
          <cell r="AU14057">
            <v>0</v>
          </cell>
          <cell r="AV14057" t="str">
            <v>VIABLE</v>
          </cell>
        </row>
        <row r="14058">
          <cell r="AP14058">
            <v>531609</v>
          </cell>
          <cell r="AQ14058">
            <v>5008098</v>
          </cell>
          <cell r="AR14058">
            <v>5</v>
          </cell>
          <cell r="AS14058">
            <v>0</v>
          </cell>
          <cell r="AT14058">
            <v>0</v>
          </cell>
          <cell r="AU14058">
            <v>0</v>
          </cell>
          <cell r="AV14058" t="str">
            <v>VIABLE</v>
          </cell>
        </row>
        <row r="14059">
          <cell r="AP14059">
            <v>296224</v>
          </cell>
          <cell r="AQ14059">
            <v>5002893</v>
          </cell>
          <cell r="AR14059">
            <v>5</v>
          </cell>
          <cell r="AS14059">
            <v>0</v>
          </cell>
          <cell r="AT14059">
            <v>0</v>
          </cell>
          <cell r="AU14059">
            <v>0</v>
          </cell>
          <cell r="AV14059" t="str">
            <v>VIABLE</v>
          </cell>
        </row>
        <row r="14060">
          <cell r="AP14060">
            <v>296278</v>
          </cell>
          <cell r="AQ14060">
            <v>5002919</v>
          </cell>
          <cell r="AR14060">
            <v>5</v>
          </cell>
          <cell r="AS14060">
            <v>0</v>
          </cell>
          <cell r="AT14060">
            <v>0</v>
          </cell>
          <cell r="AU14060">
            <v>0</v>
          </cell>
          <cell r="AV14060" t="str">
            <v>VIABLE</v>
          </cell>
        </row>
        <row r="14061">
          <cell r="AP14061">
            <v>478337</v>
          </cell>
          <cell r="AQ14061">
            <v>5002822</v>
          </cell>
          <cell r="AR14061">
            <v>5</v>
          </cell>
          <cell r="AS14061">
            <v>0</v>
          </cell>
          <cell r="AT14061">
            <v>0</v>
          </cell>
          <cell r="AU14061">
            <v>0</v>
          </cell>
          <cell r="AV14061" t="str">
            <v>VIABLE</v>
          </cell>
        </row>
        <row r="14062">
          <cell r="AP14062">
            <v>91015992</v>
          </cell>
          <cell r="AQ14062">
            <v>50005432</v>
          </cell>
          <cell r="AR14062">
            <v>5</v>
          </cell>
          <cell r="AS14062">
            <v>0</v>
          </cell>
          <cell r="AT14062">
            <v>0</v>
          </cell>
          <cell r="AU14062">
            <v>0</v>
          </cell>
          <cell r="AV14062" t="str">
            <v>VIABLE</v>
          </cell>
        </row>
        <row r="14063">
          <cell r="AP14063">
            <v>91015991</v>
          </cell>
          <cell r="AQ14063">
            <v>50005432</v>
          </cell>
          <cell r="AR14063">
            <v>5</v>
          </cell>
          <cell r="AS14063">
            <v>0</v>
          </cell>
          <cell r="AT14063">
            <v>0</v>
          </cell>
          <cell r="AU14063">
            <v>0</v>
          </cell>
          <cell r="AV14063" t="str">
            <v>VIABLE</v>
          </cell>
        </row>
        <row r="14064">
          <cell r="AP14064">
            <v>296413</v>
          </cell>
          <cell r="AQ14064">
            <v>5002977</v>
          </cell>
          <cell r="AR14064">
            <v>5</v>
          </cell>
          <cell r="AS14064">
            <v>0</v>
          </cell>
          <cell r="AT14064">
            <v>0</v>
          </cell>
          <cell r="AU14064">
            <v>0</v>
          </cell>
          <cell r="AV14064" t="str">
            <v>VIABLE</v>
          </cell>
        </row>
        <row r="14065">
          <cell r="AP14065">
            <v>296257</v>
          </cell>
          <cell r="AQ14065">
            <v>5002911</v>
          </cell>
          <cell r="AR14065">
            <v>5</v>
          </cell>
          <cell r="AS14065">
            <v>0</v>
          </cell>
          <cell r="AT14065">
            <v>0</v>
          </cell>
          <cell r="AU14065">
            <v>0</v>
          </cell>
          <cell r="AV14065" t="str">
            <v>VIABLE</v>
          </cell>
        </row>
        <row r="14066">
          <cell r="AP14066">
            <v>91021937</v>
          </cell>
          <cell r="AQ14066">
            <v>5009334</v>
          </cell>
          <cell r="AR14066">
            <v>5</v>
          </cell>
          <cell r="AS14066">
            <v>0</v>
          </cell>
          <cell r="AT14066">
            <v>0</v>
          </cell>
          <cell r="AU14066">
            <v>0</v>
          </cell>
          <cell r="AV14066" t="str">
            <v>VIABLE</v>
          </cell>
        </row>
        <row r="14067">
          <cell r="AP14067">
            <v>91021952</v>
          </cell>
          <cell r="AQ14067">
            <v>5009333</v>
          </cell>
          <cell r="AR14067">
            <v>5</v>
          </cell>
          <cell r="AS14067">
            <v>0</v>
          </cell>
          <cell r="AT14067">
            <v>0</v>
          </cell>
          <cell r="AU14067">
            <v>0</v>
          </cell>
          <cell r="AV14067" t="str">
            <v>VIABLE</v>
          </cell>
        </row>
        <row r="14068">
          <cell r="AP14068">
            <v>91015993</v>
          </cell>
          <cell r="AQ14068">
            <v>50005433</v>
          </cell>
          <cell r="AR14068">
            <v>5</v>
          </cell>
          <cell r="AS14068">
            <v>0</v>
          </cell>
          <cell r="AT14068">
            <v>0</v>
          </cell>
          <cell r="AU14068">
            <v>0</v>
          </cell>
          <cell r="AV14068" t="str">
            <v>VIABLE</v>
          </cell>
        </row>
        <row r="14069">
          <cell r="AP14069">
            <v>296380</v>
          </cell>
          <cell r="AQ14069">
            <v>5002961</v>
          </cell>
          <cell r="AR14069">
            <v>5</v>
          </cell>
          <cell r="AS14069">
            <v>0</v>
          </cell>
          <cell r="AT14069">
            <v>0</v>
          </cell>
          <cell r="AU14069">
            <v>0</v>
          </cell>
          <cell r="AV14069" t="str">
            <v>VIABLE</v>
          </cell>
        </row>
        <row r="14070">
          <cell r="AP14070">
            <v>296383</v>
          </cell>
          <cell r="AQ14070">
            <v>5002962</v>
          </cell>
          <cell r="AR14070">
            <v>5</v>
          </cell>
          <cell r="AS14070">
            <v>0</v>
          </cell>
          <cell r="AT14070">
            <v>0</v>
          </cell>
          <cell r="AU14070">
            <v>0</v>
          </cell>
          <cell r="AV14070" t="str">
            <v>VIABLE</v>
          </cell>
        </row>
        <row r="14071">
          <cell r="AP14071">
            <v>296325</v>
          </cell>
          <cell r="AQ14071">
            <v>5002940</v>
          </cell>
          <cell r="AR14071">
            <v>5</v>
          </cell>
          <cell r="AS14071">
            <v>0</v>
          </cell>
          <cell r="AT14071">
            <v>0</v>
          </cell>
          <cell r="AU14071">
            <v>0</v>
          </cell>
          <cell r="AV14071" t="str">
            <v>VIABLE</v>
          </cell>
        </row>
        <row r="14072">
          <cell r="AP14072">
            <v>296198</v>
          </cell>
          <cell r="AQ14072">
            <v>5002882</v>
          </cell>
          <cell r="AR14072">
            <v>5</v>
          </cell>
          <cell r="AS14072">
            <v>0</v>
          </cell>
          <cell r="AT14072">
            <v>0</v>
          </cell>
          <cell r="AU14072">
            <v>0</v>
          </cell>
          <cell r="AV14072" t="str">
            <v>VIABLE</v>
          </cell>
        </row>
        <row r="14073">
          <cell r="AP14073">
            <v>91016015</v>
          </cell>
          <cell r="AQ14073">
            <v>5002977</v>
          </cell>
          <cell r="AR14073">
            <v>5</v>
          </cell>
          <cell r="AS14073">
            <v>0</v>
          </cell>
          <cell r="AT14073">
            <v>0</v>
          </cell>
          <cell r="AU14073">
            <v>0</v>
          </cell>
          <cell r="AV14073" t="str">
            <v>VIABLE</v>
          </cell>
        </row>
        <row r="14074">
          <cell r="AP14074">
            <v>296192</v>
          </cell>
          <cell r="AQ14074">
            <v>5002880</v>
          </cell>
          <cell r="AR14074">
            <v>5</v>
          </cell>
          <cell r="AS14074">
            <v>0</v>
          </cell>
          <cell r="AT14074">
            <v>0</v>
          </cell>
          <cell r="AU14074">
            <v>0</v>
          </cell>
          <cell r="AV14074" t="str">
            <v>VIABLE</v>
          </cell>
        </row>
        <row r="14075">
          <cell r="AP14075">
            <v>296304</v>
          </cell>
          <cell r="AQ14075">
            <v>5002931</v>
          </cell>
          <cell r="AR14075">
            <v>5</v>
          </cell>
          <cell r="AS14075">
            <v>0</v>
          </cell>
          <cell r="AT14075">
            <v>0</v>
          </cell>
          <cell r="AU14075">
            <v>0</v>
          </cell>
          <cell r="AV14075" t="str">
            <v>VIABLE</v>
          </cell>
        </row>
        <row r="14076">
          <cell r="AP14076">
            <v>296242</v>
          </cell>
          <cell r="AQ14076">
            <v>5002902</v>
          </cell>
          <cell r="AR14076">
            <v>5</v>
          </cell>
          <cell r="AS14076">
            <v>0</v>
          </cell>
          <cell r="AT14076">
            <v>0</v>
          </cell>
          <cell r="AU14076">
            <v>0</v>
          </cell>
          <cell r="AV14076" t="str">
            <v>VIABLE</v>
          </cell>
        </row>
        <row r="14077">
          <cell r="AP14077">
            <v>479475</v>
          </cell>
          <cell r="AQ14077">
            <v>5007461</v>
          </cell>
          <cell r="AR14077">
            <v>5</v>
          </cell>
          <cell r="AS14077">
            <v>0</v>
          </cell>
          <cell r="AT14077">
            <v>0</v>
          </cell>
          <cell r="AU14077">
            <v>0</v>
          </cell>
          <cell r="AV14077" t="str">
            <v>VIABLE</v>
          </cell>
        </row>
        <row r="14078">
          <cell r="AP14078">
            <v>479471</v>
          </cell>
          <cell r="AQ14078">
            <v>5007456</v>
          </cell>
          <cell r="AR14078">
            <v>5</v>
          </cell>
          <cell r="AS14078">
            <v>0</v>
          </cell>
          <cell r="AT14078">
            <v>0</v>
          </cell>
          <cell r="AU14078">
            <v>0</v>
          </cell>
          <cell r="AV14078" t="str">
            <v>VIABLE</v>
          </cell>
        </row>
        <row r="14079">
          <cell r="AP14079">
            <v>479465</v>
          </cell>
          <cell r="AQ14079">
            <v>5007449</v>
          </cell>
          <cell r="AR14079">
            <v>5</v>
          </cell>
          <cell r="AS14079">
            <v>0</v>
          </cell>
          <cell r="AT14079">
            <v>0</v>
          </cell>
          <cell r="AU14079">
            <v>0</v>
          </cell>
          <cell r="AV14079" t="str">
            <v>VIABLE</v>
          </cell>
        </row>
        <row r="14080">
          <cell r="AP14080">
            <v>479506</v>
          </cell>
          <cell r="AQ14080">
            <v>5007540</v>
          </cell>
          <cell r="AR14080">
            <v>5</v>
          </cell>
          <cell r="AS14080">
            <v>0</v>
          </cell>
          <cell r="AT14080">
            <v>0</v>
          </cell>
          <cell r="AU14080">
            <v>0</v>
          </cell>
          <cell r="AV14080" t="str">
            <v>VIABLE</v>
          </cell>
        </row>
        <row r="14081">
          <cell r="AP14081">
            <v>479487</v>
          </cell>
          <cell r="AQ14081">
            <v>5007479</v>
          </cell>
          <cell r="AR14081">
            <v>5</v>
          </cell>
          <cell r="AS14081">
            <v>0</v>
          </cell>
          <cell r="AT14081">
            <v>0</v>
          </cell>
          <cell r="AU14081">
            <v>0</v>
          </cell>
          <cell r="AV14081" t="str">
            <v>VIABLE</v>
          </cell>
        </row>
        <row r="14082">
          <cell r="AP14082">
            <v>91021677</v>
          </cell>
          <cell r="AQ14082">
            <v>5009611</v>
          </cell>
          <cell r="AR14082">
            <v>5</v>
          </cell>
          <cell r="AS14082">
            <v>0</v>
          </cell>
          <cell r="AT14082">
            <v>0</v>
          </cell>
          <cell r="AU14082">
            <v>0</v>
          </cell>
          <cell r="AV14082" t="str">
            <v>VIABLE</v>
          </cell>
        </row>
        <row r="14083">
          <cell r="AP14083">
            <v>91021676</v>
          </cell>
          <cell r="AQ14083">
            <v>5009610</v>
          </cell>
          <cell r="AR14083">
            <v>5</v>
          </cell>
          <cell r="AS14083">
            <v>0</v>
          </cell>
          <cell r="AT14083">
            <v>0</v>
          </cell>
          <cell r="AU14083">
            <v>0</v>
          </cell>
          <cell r="AV14083" t="str">
            <v>VIABLE</v>
          </cell>
        </row>
        <row r="14084">
          <cell r="AP14084">
            <v>479505</v>
          </cell>
          <cell r="AQ14084">
            <v>5007539</v>
          </cell>
          <cell r="AR14084">
            <v>5</v>
          </cell>
          <cell r="AS14084">
            <v>0</v>
          </cell>
          <cell r="AT14084">
            <v>0</v>
          </cell>
          <cell r="AU14084">
            <v>0</v>
          </cell>
          <cell r="AV14084" t="str">
            <v>VIABLE</v>
          </cell>
        </row>
        <row r="14085">
          <cell r="AP14085">
            <v>91021631</v>
          </cell>
          <cell r="AQ14085">
            <v>5009610</v>
          </cell>
          <cell r="AR14085">
            <v>5</v>
          </cell>
          <cell r="AS14085">
            <v>0</v>
          </cell>
          <cell r="AT14085">
            <v>0</v>
          </cell>
          <cell r="AU14085">
            <v>0</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SCV-036-2002"/>
    </sheetNames>
    <sheetDataSet>
      <sheetData sheetId="0" refreshError="1"/>
      <sheetData sheetId="1" refreshError="1"/>
      <sheetData sheetId="2" refreshError="1"/>
      <sheetData sheetId="3" refreshError="1"/>
      <sheetData sheetId="4" refreshError="1">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cell r="L6">
            <v>8802</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cell r="L7">
            <v>27140</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cell r="L12">
            <v>20627</v>
          </cell>
        </row>
        <row r="13">
          <cell r="A13">
            <v>210.6</v>
          </cell>
          <cell r="B13" t="str">
            <v>Conformación del separador</v>
          </cell>
          <cell r="L13">
            <v>10630</v>
          </cell>
        </row>
        <row r="14">
          <cell r="A14">
            <v>210.7</v>
          </cell>
          <cell r="B14" t="str">
            <v>Conformación y perfilacion de zonas verdes</v>
          </cell>
          <cell r="C14" t="str">
            <v>M2</v>
          </cell>
          <cell r="L14">
            <v>130</v>
          </cell>
        </row>
        <row r="15">
          <cell r="A15">
            <v>211</v>
          </cell>
          <cell r="B15" t="str">
            <v>REMOCION DE DERRUMBES</v>
          </cell>
          <cell r="C15" t="str">
            <v>M3</v>
          </cell>
          <cell r="D15">
            <v>2805</v>
          </cell>
          <cell r="E15">
            <v>2980</v>
          </cell>
          <cell r="F15">
            <v>2869.9</v>
          </cell>
          <cell r="G15">
            <v>3156.8900000000003</v>
          </cell>
          <cell r="H15">
            <v>2964</v>
          </cell>
          <cell r="I15">
            <v>2314</v>
          </cell>
          <cell r="J15">
            <v>2661</v>
          </cell>
          <cell r="K15">
            <v>2427</v>
          </cell>
          <cell r="L15">
            <v>3668</v>
          </cell>
        </row>
        <row r="16">
          <cell r="A16">
            <v>220</v>
          </cell>
          <cell r="B16" t="str">
            <v>TERRAPLEN</v>
          </cell>
          <cell r="C16" t="str">
            <v>M3</v>
          </cell>
          <cell r="D16">
            <v>2405</v>
          </cell>
          <cell r="E16">
            <v>2718</v>
          </cell>
          <cell r="F16">
            <v>2312.1999999999998</v>
          </cell>
          <cell r="G16">
            <v>2543.42</v>
          </cell>
          <cell r="H16">
            <v>2383</v>
          </cell>
          <cell r="I16">
            <v>2280</v>
          </cell>
          <cell r="J16">
            <v>2600</v>
          </cell>
          <cell r="K16">
            <v>2492</v>
          </cell>
        </row>
        <row r="17">
          <cell r="A17">
            <v>310</v>
          </cell>
          <cell r="B17" t="str">
            <v>CONFORM. CALZ EXIST.(Compactada sin mat)</v>
          </cell>
          <cell r="C17" t="str">
            <v>M2</v>
          </cell>
          <cell r="D17">
            <v>187</v>
          </cell>
          <cell r="E17">
            <v>205</v>
          </cell>
          <cell r="F17">
            <v>195.8</v>
          </cell>
          <cell r="G17">
            <v>215.38000000000002</v>
          </cell>
          <cell r="H17">
            <v>185</v>
          </cell>
          <cell r="I17">
            <v>160</v>
          </cell>
          <cell r="J17">
            <v>200</v>
          </cell>
          <cell r="K17">
            <v>185</v>
          </cell>
        </row>
        <row r="18">
          <cell r="A18">
            <v>311</v>
          </cell>
          <cell r="B18" t="str">
            <v>AFIRMADO</v>
          </cell>
          <cell r="C18" t="str">
            <v>M3</v>
          </cell>
          <cell r="D18">
            <v>20004</v>
          </cell>
          <cell r="E18">
            <v>40694</v>
          </cell>
          <cell r="F18">
            <v>33423.5</v>
          </cell>
          <cell r="G18">
            <v>36765.850000000006</v>
          </cell>
          <cell r="H18">
            <v>44339</v>
          </cell>
          <cell r="I18">
            <v>38432</v>
          </cell>
          <cell r="J18">
            <v>24337</v>
          </cell>
          <cell r="K18">
            <v>24847</v>
          </cell>
          <cell r="L18">
            <v>23210</v>
          </cell>
        </row>
        <row r="19">
          <cell r="A19">
            <v>311.10000000000002</v>
          </cell>
          <cell r="B19" t="str">
            <v>BACHEO CON MATERIAL DE AFIRMADO</v>
          </cell>
          <cell r="C19" t="str">
            <v>M3</v>
          </cell>
          <cell r="D19">
            <v>20004</v>
          </cell>
          <cell r="E19">
            <v>40694</v>
          </cell>
          <cell r="F19">
            <v>33423.5</v>
          </cell>
          <cell r="G19">
            <v>36765.850000000006</v>
          </cell>
          <cell r="H19">
            <v>44339</v>
          </cell>
          <cell r="I19">
            <v>38432</v>
          </cell>
          <cell r="J19">
            <v>24337</v>
          </cell>
          <cell r="K19">
            <v>24847</v>
          </cell>
        </row>
        <row r="20">
          <cell r="A20">
            <v>311.2</v>
          </cell>
          <cell r="B20" t="str">
            <v>RELLENO CON MATERIAL DE AFIRMADO</v>
          </cell>
          <cell r="C20" t="str">
            <v>M3</v>
          </cell>
          <cell r="D20">
            <v>20004</v>
          </cell>
          <cell r="E20">
            <v>40694</v>
          </cell>
          <cell r="F20">
            <v>33423.5</v>
          </cell>
          <cell r="G20">
            <v>36765.850000000006</v>
          </cell>
          <cell r="H20">
            <v>44339</v>
          </cell>
          <cell r="I20">
            <v>38432</v>
          </cell>
          <cell r="J20">
            <v>24337</v>
          </cell>
          <cell r="K20">
            <v>24847</v>
          </cell>
        </row>
        <row r="21">
          <cell r="A21">
            <v>320.2</v>
          </cell>
          <cell r="B21" t="str">
            <v>SUBBASE GRANULAR</v>
          </cell>
          <cell r="C21" t="str">
            <v>M3</v>
          </cell>
          <cell r="D21">
            <v>32435</v>
          </cell>
          <cell r="E21">
            <v>27157</v>
          </cell>
          <cell r="F21">
            <v>30005.8</v>
          </cell>
          <cell r="G21">
            <v>33006.380000000005</v>
          </cell>
          <cell r="H21">
            <v>53517</v>
          </cell>
          <cell r="I21">
            <v>47596</v>
          </cell>
          <cell r="J21">
            <v>35263</v>
          </cell>
          <cell r="K21">
            <v>29142</v>
          </cell>
        </row>
        <row r="22">
          <cell r="A22">
            <v>320.3</v>
          </cell>
          <cell r="B22" t="str">
            <v>SUBBASE GRANULAR</v>
          </cell>
          <cell r="C22" t="str">
            <v>M3</v>
          </cell>
          <cell r="D22">
            <v>23500</v>
          </cell>
          <cell r="E22">
            <v>23500</v>
          </cell>
          <cell r="F22">
            <v>25850</v>
          </cell>
          <cell r="G22">
            <v>28435.000000000004</v>
          </cell>
          <cell r="H22">
            <v>23500</v>
          </cell>
          <cell r="I22">
            <v>23500</v>
          </cell>
          <cell r="J22">
            <v>23500</v>
          </cell>
          <cell r="K22">
            <v>23500</v>
          </cell>
          <cell r="L22">
            <v>31354</v>
          </cell>
        </row>
        <row r="23">
          <cell r="A23">
            <v>320.39999999999998</v>
          </cell>
          <cell r="B23" t="str">
            <v>SUBBASE GRANULAR PARA BACHEO</v>
          </cell>
          <cell r="C23" t="str">
            <v>M3</v>
          </cell>
          <cell r="D23">
            <v>46183</v>
          </cell>
          <cell r="E23">
            <v>45899</v>
          </cell>
          <cell r="F23">
            <v>45230.9</v>
          </cell>
          <cell r="G23">
            <v>49753.990000000005</v>
          </cell>
          <cell r="H23">
            <v>65039</v>
          </cell>
          <cell r="I23">
            <v>58780</v>
          </cell>
          <cell r="J23">
            <v>46690</v>
          </cell>
          <cell r="K23">
            <v>42933</v>
          </cell>
        </row>
        <row r="24">
          <cell r="A24">
            <v>330.1</v>
          </cell>
          <cell r="B24" t="str">
            <v>BASE GRANULAR</v>
          </cell>
          <cell r="C24" t="str">
            <v>M3</v>
          </cell>
          <cell r="D24">
            <v>42754</v>
          </cell>
          <cell r="E24">
            <v>40694</v>
          </cell>
          <cell r="F24">
            <v>38294.300000000003</v>
          </cell>
          <cell r="G24">
            <v>42123.73</v>
          </cell>
          <cell r="H24">
            <v>60589</v>
          </cell>
          <cell r="I24">
            <v>38974</v>
          </cell>
          <cell r="J24">
            <v>51150</v>
          </cell>
          <cell r="K24">
            <v>32972</v>
          </cell>
          <cell r="L24">
            <v>40088</v>
          </cell>
        </row>
        <row r="25">
          <cell r="A25">
            <v>330.2</v>
          </cell>
          <cell r="B25" t="str">
            <v>BASE GRANULAR PARA BACHEO</v>
          </cell>
          <cell r="C25" t="str">
            <v>M3</v>
          </cell>
          <cell r="D25">
            <v>57558</v>
          </cell>
          <cell r="E25">
            <v>60524</v>
          </cell>
          <cell r="F25">
            <v>54569.9</v>
          </cell>
          <cell r="G25">
            <v>60026.890000000007</v>
          </cell>
          <cell r="H25">
            <v>73164</v>
          </cell>
          <cell r="I25">
            <v>51061</v>
          </cell>
          <cell r="J25">
            <v>63752</v>
          </cell>
          <cell r="K25">
            <v>47808</v>
          </cell>
        </row>
        <row r="26">
          <cell r="A26">
            <v>330.3</v>
          </cell>
          <cell r="B26" t="str">
            <v>BASE TRITURADA</v>
          </cell>
          <cell r="C26" t="str">
            <v>M3</v>
          </cell>
          <cell r="E26">
            <v>72975</v>
          </cell>
          <cell r="F26">
            <v>0</v>
          </cell>
          <cell r="G26">
            <v>0</v>
          </cell>
        </row>
        <row r="27">
          <cell r="A27">
            <v>341.3</v>
          </cell>
          <cell r="B27" t="str">
            <v>BASE ESTAB. FRES-CEM(3%) BASE GRANULAR(10%)</v>
          </cell>
          <cell r="C27" t="str">
            <v>M3</v>
          </cell>
          <cell r="D27">
            <v>57558</v>
          </cell>
          <cell r="E27">
            <v>60524</v>
          </cell>
          <cell r="F27">
            <v>79127</v>
          </cell>
          <cell r="G27">
            <v>87039.700000000012</v>
          </cell>
          <cell r="H27">
            <v>73164</v>
          </cell>
          <cell r="I27">
            <v>51061</v>
          </cell>
          <cell r="J27">
            <v>63752</v>
          </cell>
          <cell r="K27">
            <v>47808</v>
          </cell>
        </row>
        <row r="28">
          <cell r="A28">
            <v>411.2</v>
          </cell>
          <cell r="B28" t="str">
            <v>EMULSION ASFALTICA DE ROTURA LENTA CRL-1</v>
          </cell>
          <cell r="C28" t="str">
            <v>LT</v>
          </cell>
          <cell r="F28">
            <v>0</v>
          </cell>
          <cell r="G28">
            <v>0</v>
          </cell>
          <cell r="J28">
            <v>420</v>
          </cell>
        </row>
        <row r="29">
          <cell r="A29">
            <v>413.1</v>
          </cell>
          <cell r="B29" t="str">
            <v>EXCAVACION PARA REPARACION PAV. EXISTEN.</v>
          </cell>
          <cell r="C29" t="str">
            <v>M3</v>
          </cell>
          <cell r="D29">
            <v>19965</v>
          </cell>
          <cell r="E29">
            <v>20613</v>
          </cell>
          <cell r="F29">
            <v>20078.3</v>
          </cell>
          <cell r="G29">
            <v>22086.13</v>
          </cell>
          <cell r="H29">
            <v>20657</v>
          </cell>
          <cell r="I29">
            <v>16873</v>
          </cell>
          <cell r="J29">
            <v>19954</v>
          </cell>
          <cell r="K29">
            <v>19906</v>
          </cell>
          <cell r="L29">
            <v>27971</v>
          </cell>
        </row>
        <row r="30">
          <cell r="A30">
            <v>420</v>
          </cell>
          <cell r="B30" t="str">
            <v>IMPRIMACION (EMULSION)</v>
          </cell>
          <cell r="C30" t="str">
            <v>M2</v>
          </cell>
          <cell r="D30">
            <v>646</v>
          </cell>
          <cell r="E30">
            <v>1222</v>
          </cell>
          <cell r="F30">
            <v>887.7</v>
          </cell>
          <cell r="G30">
            <v>976.47000000000014</v>
          </cell>
          <cell r="H30">
            <v>580</v>
          </cell>
          <cell r="I30">
            <v>473</v>
          </cell>
          <cell r="J30">
            <v>560</v>
          </cell>
          <cell r="K30">
            <v>477</v>
          </cell>
          <cell r="L30">
            <v>842</v>
          </cell>
        </row>
        <row r="31">
          <cell r="A31">
            <v>421</v>
          </cell>
          <cell r="B31" t="str">
            <v>RIEGO DE LIGA</v>
          </cell>
          <cell r="C31" t="str">
            <v>M2</v>
          </cell>
          <cell r="D31">
            <v>332</v>
          </cell>
          <cell r="E31">
            <v>426</v>
          </cell>
          <cell r="F31">
            <v>314.60000000000002</v>
          </cell>
          <cell r="G31">
            <v>346.06000000000006</v>
          </cell>
          <cell r="H31">
            <v>377</v>
          </cell>
          <cell r="I31">
            <v>475</v>
          </cell>
          <cell r="J31">
            <v>381</v>
          </cell>
          <cell r="K31">
            <v>242</v>
          </cell>
          <cell r="L31">
            <v>656</v>
          </cell>
          <cell r="M31">
            <v>570</v>
          </cell>
        </row>
        <row r="32">
          <cell r="A32">
            <v>421.1</v>
          </cell>
          <cell r="B32" t="str">
            <v>RIEGO DE LIGA (CEMENTO ASFALTICO)</v>
          </cell>
          <cell r="C32" t="str">
            <v>M2</v>
          </cell>
          <cell r="D32">
            <v>332</v>
          </cell>
          <cell r="E32">
            <v>426</v>
          </cell>
          <cell r="F32">
            <v>314.60000000000002</v>
          </cell>
          <cell r="G32">
            <v>346.06000000000006</v>
          </cell>
          <cell r="H32">
            <v>377</v>
          </cell>
          <cell r="I32">
            <v>475</v>
          </cell>
          <cell r="J32">
            <v>381</v>
          </cell>
          <cell r="K32">
            <v>242</v>
          </cell>
        </row>
        <row r="33">
          <cell r="A33">
            <v>421.2</v>
          </cell>
          <cell r="B33" t="str">
            <v>RIEGO DE LIGA (EMULSION)</v>
          </cell>
          <cell r="C33" t="str">
            <v>M2</v>
          </cell>
          <cell r="D33">
            <v>430</v>
          </cell>
          <cell r="E33">
            <v>758</v>
          </cell>
          <cell r="F33">
            <v>565.4</v>
          </cell>
          <cell r="G33">
            <v>621.94000000000005</v>
          </cell>
          <cell r="H33">
            <v>397</v>
          </cell>
          <cell r="I33">
            <v>341</v>
          </cell>
          <cell r="J33">
            <v>400</v>
          </cell>
          <cell r="K33">
            <v>346</v>
          </cell>
        </row>
        <row r="34">
          <cell r="A34">
            <v>430</v>
          </cell>
          <cell r="B34" t="str">
            <v>TRATAMIENTO SUPERFICIAL SIMPLE</v>
          </cell>
          <cell r="C34" t="str">
            <v>M2</v>
          </cell>
          <cell r="D34">
            <v>2947</v>
          </cell>
          <cell r="E34">
            <v>3903</v>
          </cell>
          <cell r="F34">
            <v>3339.6</v>
          </cell>
          <cell r="G34">
            <v>3673.5600000000004</v>
          </cell>
          <cell r="H34">
            <v>2661</v>
          </cell>
          <cell r="I34">
            <v>2467</v>
          </cell>
          <cell r="J34">
            <v>2626</v>
          </cell>
          <cell r="K34">
            <v>2262</v>
          </cell>
        </row>
        <row r="35">
          <cell r="A35">
            <v>431</v>
          </cell>
          <cell r="B35" t="str">
            <v>TRATAMIENTO SUPERFICIAL DOBLE</v>
          </cell>
          <cell r="C35" t="str">
            <v>M2</v>
          </cell>
          <cell r="D35">
            <v>4729</v>
          </cell>
          <cell r="E35">
            <v>6887</v>
          </cell>
          <cell r="F35">
            <v>5562.7</v>
          </cell>
          <cell r="G35">
            <v>6118.97</v>
          </cell>
          <cell r="H35">
            <v>4141</v>
          </cell>
          <cell r="I35">
            <v>3778</v>
          </cell>
          <cell r="J35">
            <v>4047</v>
          </cell>
          <cell r="K35">
            <v>3345</v>
          </cell>
        </row>
        <row r="36">
          <cell r="A36">
            <v>432</v>
          </cell>
          <cell r="B36" t="str">
            <v>SELLO ARENA - EMULSION</v>
          </cell>
          <cell r="C36" t="str">
            <v>M2</v>
          </cell>
          <cell r="D36">
            <v>1834</v>
          </cell>
          <cell r="E36">
            <v>2133</v>
          </cell>
          <cell r="F36">
            <v>1920.6</v>
          </cell>
          <cell r="G36">
            <v>2112.66</v>
          </cell>
          <cell r="H36">
            <v>1507</v>
          </cell>
          <cell r="I36">
            <v>1360</v>
          </cell>
          <cell r="J36">
            <v>1620</v>
          </cell>
          <cell r="K36">
            <v>1364</v>
          </cell>
        </row>
        <row r="37">
          <cell r="A37">
            <v>432.1</v>
          </cell>
          <cell r="B37" t="str">
            <v>SELLO EMULSION CRML, rompimiento lento</v>
          </cell>
          <cell r="C37" t="str">
            <v>M2</v>
          </cell>
          <cell r="D37">
            <v>1834</v>
          </cell>
          <cell r="E37">
            <v>2133</v>
          </cell>
          <cell r="F37">
            <v>1920.6</v>
          </cell>
          <cell r="G37">
            <v>2112.66</v>
          </cell>
          <cell r="H37">
            <v>1507</v>
          </cell>
          <cell r="I37">
            <v>1360</v>
          </cell>
          <cell r="J37">
            <v>1620</v>
          </cell>
          <cell r="K37">
            <v>1364</v>
          </cell>
        </row>
        <row r="38">
          <cell r="A38">
            <v>433</v>
          </cell>
          <cell r="B38" t="str">
            <v>LECHADA ASFALTICA</v>
          </cell>
          <cell r="C38" t="str">
            <v>M2</v>
          </cell>
          <cell r="D38">
            <v>6299</v>
          </cell>
          <cell r="E38">
            <v>6634</v>
          </cell>
          <cell r="F38">
            <v>6972.9</v>
          </cell>
          <cell r="G38">
            <v>7670.1900000000005</v>
          </cell>
          <cell r="H38">
            <v>5708</v>
          </cell>
          <cell r="I38">
            <v>5428</v>
          </cell>
          <cell r="J38">
            <v>5517</v>
          </cell>
          <cell r="K38">
            <v>4134</v>
          </cell>
        </row>
        <row r="39">
          <cell r="A39">
            <v>440.1</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440.2</v>
          </cell>
          <cell r="B40" t="str">
            <v>MEZCLA DENSA EN FRIO</v>
          </cell>
          <cell r="C40" t="str">
            <v>M3</v>
          </cell>
          <cell r="D40">
            <v>176355</v>
          </cell>
          <cell r="E40">
            <v>200444</v>
          </cell>
          <cell r="F40">
            <v>202221.8</v>
          </cell>
          <cell r="G40">
            <v>222443.98</v>
          </cell>
          <cell r="H40">
            <v>199896</v>
          </cell>
          <cell r="I40">
            <v>199779</v>
          </cell>
          <cell r="J40">
            <v>208671</v>
          </cell>
          <cell r="K40">
            <v>143585</v>
          </cell>
        </row>
        <row r="41">
          <cell r="A41">
            <v>440.3</v>
          </cell>
          <cell r="B41" t="str">
            <v>MEZCLA DENSA EN FRIO</v>
          </cell>
          <cell r="C41" t="str">
            <v>M3</v>
          </cell>
          <cell r="D41">
            <v>176355</v>
          </cell>
          <cell r="E41">
            <v>200444</v>
          </cell>
          <cell r="F41">
            <v>202221.8</v>
          </cell>
          <cell r="G41">
            <v>222443.98</v>
          </cell>
          <cell r="H41">
            <v>199896</v>
          </cell>
          <cell r="I41">
            <v>199779</v>
          </cell>
          <cell r="J41">
            <v>208671</v>
          </cell>
          <cell r="K41">
            <v>143585</v>
          </cell>
        </row>
        <row r="42">
          <cell r="A42">
            <v>440.5</v>
          </cell>
          <cell r="B42" t="str">
            <v>MEZCLA DENSA EN FRIO PARA BACHEO</v>
          </cell>
          <cell r="C42" t="str">
            <v>M3</v>
          </cell>
          <cell r="D42">
            <v>180881</v>
          </cell>
          <cell r="E42">
            <v>204166</v>
          </cell>
          <cell r="F42">
            <v>206720.8</v>
          </cell>
          <cell r="G42">
            <v>227392.88</v>
          </cell>
          <cell r="H42">
            <v>203841</v>
          </cell>
          <cell r="I42">
            <v>202683</v>
          </cell>
          <cell r="J42">
            <v>213759</v>
          </cell>
          <cell r="K42">
            <v>147358</v>
          </cell>
        </row>
        <row r="43">
          <cell r="A43">
            <v>450.5</v>
          </cell>
          <cell r="B43" t="str">
            <v>PARCHEO CON MEZCLA DENSA EN CALIENTE</v>
          </cell>
          <cell r="C43" t="str">
            <v>M3</v>
          </cell>
          <cell r="D43">
            <v>192930</v>
          </cell>
          <cell r="E43">
            <v>200444</v>
          </cell>
          <cell r="F43">
            <v>211516.79999999999</v>
          </cell>
          <cell r="G43">
            <v>232668.48</v>
          </cell>
          <cell r="H43">
            <v>207696</v>
          </cell>
          <cell r="I43">
            <v>242679</v>
          </cell>
          <cell r="J43">
            <v>231746</v>
          </cell>
          <cell r="K43">
            <v>145860</v>
          </cell>
        </row>
        <row r="44">
          <cell r="A44">
            <v>450.6</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cell r="M44">
            <v>209300</v>
          </cell>
        </row>
        <row r="45">
          <cell r="A45">
            <v>450.7</v>
          </cell>
          <cell r="B45" t="str">
            <v>MEZCLA DENSA EN CALIENTE</v>
          </cell>
          <cell r="C45" t="str">
            <v>M3</v>
          </cell>
          <cell r="D45">
            <v>192930</v>
          </cell>
          <cell r="E45">
            <v>200444</v>
          </cell>
          <cell r="F45">
            <v>211516.79999999999</v>
          </cell>
          <cell r="G45">
            <v>232668.48</v>
          </cell>
          <cell r="H45">
            <v>207696</v>
          </cell>
          <cell r="I45">
            <v>242679</v>
          </cell>
          <cell r="J45">
            <v>231746</v>
          </cell>
          <cell r="K45">
            <v>145860</v>
          </cell>
          <cell r="M45">
            <v>205600</v>
          </cell>
        </row>
        <row r="46">
          <cell r="A46">
            <v>450.8</v>
          </cell>
          <cell r="B46" t="str">
            <v>MEZCLA DENSA EN CALIENTE</v>
          </cell>
          <cell r="C46" t="str">
            <v>M3</v>
          </cell>
          <cell r="D46">
            <v>192930</v>
          </cell>
          <cell r="E46">
            <v>200444</v>
          </cell>
          <cell r="F46">
            <v>211516.79999999999</v>
          </cell>
          <cell r="G46">
            <v>232668.48</v>
          </cell>
          <cell r="H46">
            <v>207696</v>
          </cell>
          <cell r="I46">
            <v>242679</v>
          </cell>
          <cell r="J46">
            <v>231746</v>
          </cell>
          <cell r="K46">
            <v>145860</v>
          </cell>
        </row>
        <row r="47">
          <cell r="A47">
            <v>450.11</v>
          </cell>
          <cell r="B47" t="str">
            <v>MEZCLA DENSA EN CALIENTE PARA BACHEO</v>
          </cell>
          <cell r="C47" t="str">
            <v>M3</v>
          </cell>
          <cell r="D47">
            <v>198283</v>
          </cell>
          <cell r="E47">
            <v>206058</v>
          </cell>
          <cell r="F47">
            <v>217730.7</v>
          </cell>
          <cell r="G47">
            <v>239503.77000000002</v>
          </cell>
          <cell r="H47">
            <v>214079</v>
          </cell>
          <cell r="I47">
            <v>250271</v>
          </cell>
          <cell r="J47">
            <v>239028</v>
          </cell>
          <cell r="K47">
            <v>149205</v>
          </cell>
        </row>
        <row r="48">
          <cell r="A48">
            <v>450.12</v>
          </cell>
          <cell r="B48" t="str">
            <v>MEZCLA DENSA EN CALIENTE PARA BACHEO</v>
          </cell>
          <cell r="C48" t="str">
            <v>M3</v>
          </cell>
          <cell r="D48">
            <v>198283</v>
          </cell>
          <cell r="E48">
            <v>206058</v>
          </cell>
          <cell r="F48">
            <v>217730.7</v>
          </cell>
          <cell r="G48">
            <v>239503.77000000002</v>
          </cell>
          <cell r="H48">
            <v>214079</v>
          </cell>
          <cell r="I48">
            <v>250271</v>
          </cell>
          <cell r="J48">
            <v>239028</v>
          </cell>
          <cell r="K48">
            <v>149205</v>
          </cell>
        </row>
        <row r="49">
          <cell r="A49">
            <v>450.13</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450.14</v>
          </cell>
          <cell r="B50" t="str">
            <v>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450.15</v>
          </cell>
          <cell r="B51" t="str">
            <v>MEZCLA DENSA EN CALIENTE</v>
          </cell>
          <cell r="C51" t="str">
            <v>M3</v>
          </cell>
          <cell r="D51">
            <v>192930</v>
          </cell>
          <cell r="E51">
            <v>200444</v>
          </cell>
          <cell r="F51">
            <v>211516.79999999999</v>
          </cell>
          <cell r="G51">
            <v>232668.48</v>
          </cell>
          <cell r="H51">
            <v>207696</v>
          </cell>
          <cell r="I51">
            <v>242679</v>
          </cell>
          <cell r="J51">
            <v>231746</v>
          </cell>
          <cell r="K51">
            <v>145860</v>
          </cell>
        </row>
        <row r="52">
          <cell r="A52">
            <v>450.16</v>
          </cell>
          <cell r="B52" t="str">
            <v>PARCHEO CON MEZCLA DENSA EN CALIENTE</v>
          </cell>
          <cell r="C52" t="str">
            <v>M3</v>
          </cell>
          <cell r="D52">
            <v>192930</v>
          </cell>
          <cell r="E52">
            <v>200444</v>
          </cell>
          <cell r="F52">
            <v>211516.79999999999</v>
          </cell>
          <cell r="G52">
            <v>232668.48</v>
          </cell>
          <cell r="H52">
            <v>207696</v>
          </cell>
          <cell r="I52">
            <v>242679</v>
          </cell>
          <cell r="J52">
            <v>231746</v>
          </cell>
          <cell r="K52">
            <v>145860</v>
          </cell>
          <cell r="L52">
            <v>308290</v>
          </cell>
        </row>
        <row r="53">
          <cell r="A53">
            <v>450.17</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cell r="L53">
            <v>251090</v>
          </cell>
        </row>
        <row r="54">
          <cell r="A54">
            <v>450.18</v>
          </cell>
          <cell r="B54" t="str">
            <v>MEZCLA DENSA EN CALIENTE MDC-2</v>
          </cell>
          <cell r="C54" t="str">
            <v>M3</v>
          </cell>
          <cell r="D54">
            <v>192930</v>
          </cell>
          <cell r="E54">
            <v>200444</v>
          </cell>
          <cell r="F54">
            <v>211516.79999999999</v>
          </cell>
          <cell r="G54">
            <v>232668.48</v>
          </cell>
          <cell r="H54">
            <v>207696</v>
          </cell>
          <cell r="I54">
            <v>242679</v>
          </cell>
          <cell r="J54">
            <v>231746</v>
          </cell>
          <cell r="K54">
            <v>145860</v>
          </cell>
        </row>
        <row r="55">
          <cell r="A55">
            <v>450.19</v>
          </cell>
          <cell r="B55" t="str">
            <v>MEZCLA DENSA EN CALIENTE MDC-2</v>
          </cell>
          <cell r="C55" t="str">
            <v>M3</v>
          </cell>
          <cell r="D55">
            <v>192930</v>
          </cell>
          <cell r="E55">
            <v>200444</v>
          </cell>
          <cell r="F55">
            <v>211516.79999999999</v>
          </cell>
          <cell r="G55">
            <v>232668.48</v>
          </cell>
          <cell r="H55">
            <v>207696</v>
          </cell>
          <cell r="I55">
            <v>242679</v>
          </cell>
          <cell r="J55">
            <v>231746</v>
          </cell>
          <cell r="K55">
            <v>145860</v>
          </cell>
        </row>
        <row r="56">
          <cell r="A56">
            <v>450.21</v>
          </cell>
          <cell r="B56" t="str">
            <v>MEZCLA DENSA EN CALIENTE MDC-3</v>
          </cell>
          <cell r="C56" t="str">
            <v>M3</v>
          </cell>
          <cell r="D56">
            <v>192930</v>
          </cell>
          <cell r="E56">
            <v>200444</v>
          </cell>
          <cell r="F56">
            <v>211516.79999999999</v>
          </cell>
          <cell r="G56">
            <v>232668.48</v>
          </cell>
          <cell r="H56">
            <v>207696</v>
          </cell>
          <cell r="I56">
            <v>242679</v>
          </cell>
          <cell r="J56">
            <v>231746</v>
          </cell>
          <cell r="K56">
            <v>145860</v>
          </cell>
        </row>
        <row r="57">
          <cell r="A57">
            <v>450.22</v>
          </cell>
          <cell r="B57" t="str">
            <v>PARCHEO CON MEZCLA DENSA EN CALIENTE</v>
          </cell>
          <cell r="C57" t="str">
            <v>M3</v>
          </cell>
          <cell r="D57">
            <v>192930</v>
          </cell>
          <cell r="E57">
            <v>200444</v>
          </cell>
          <cell r="F57">
            <v>211516.79999999999</v>
          </cell>
          <cell r="G57">
            <v>232668.48</v>
          </cell>
          <cell r="H57">
            <v>207696</v>
          </cell>
          <cell r="I57">
            <v>242679</v>
          </cell>
          <cell r="J57">
            <v>231746</v>
          </cell>
          <cell r="K57">
            <v>145860</v>
          </cell>
        </row>
        <row r="58">
          <cell r="A58">
            <v>450.23</v>
          </cell>
          <cell r="B58" t="str">
            <v>MEZCLA DENSA EN CALIENTE MDC-1</v>
          </cell>
          <cell r="C58" t="str">
            <v>M3</v>
          </cell>
          <cell r="D58">
            <v>192930</v>
          </cell>
          <cell r="E58">
            <v>200444</v>
          </cell>
          <cell r="F58">
            <v>211516.79999999999</v>
          </cell>
          <cell r="G58">
            <v>232668.48</v>
          </cell>
          <cell r="H58">
            <v>207696</v>
          </cell>
          <cell r="I58">
            <v>242679</v>
          </cell>
          <cell r="J58">
            <v>231746</v>
          </cell>
          <cell r="K58">
            <v>145860</v>
          </cell>
          <cell r="L58">
            <v>224665</v>
          </cell>
        </row>
        <row r="59">
          <cell r="A59">
            <v>450.24</v>
          </cell>
          <cell r="B59" t="str">
            <v>MEZCLA DENSA EN CALIENTE MDC-2</v>
          </cell>
          <cell r="C59" t="str">
            <v>M3</v>
          </cell>
          <cell r="D59">
            <v>192930</v>
          </cell>
          <cell r="E59">
            <v>200444</v>
          </cell>
          <cell r="F59">
            <v>211516.79999999999</v>
          </cell>
          <cell r="G59">
            <v>232668.48</v>
          </cell>
          <cell r="H59">
            <v>207696</v>
          </cell>
          <cell r="I59">
            <v>242679</v>
          </cell>
          <cell r="J59">
            <v>231746</v>
          </cell>
          <cell r="K59">
            <v>145860</v>
          </cell>
          <cell r="L59">
            <v>234011</v>
          </cell>
        </row>
        <row r="60">
          <cell r="A60">
            <v>450.25</v>
          </cell>
          <cell r="B60" t="str">
            <v>PARCHEO CON MEZCLA DENSA EN CALIENTE MDC-2</v>
          </cell>
          <cell r="L60">
            <v>256696</v>
          </cell>
        </row>
        <row r="61">
          <cell r="A61">
            <v>450.26</v>
          </cell>
          <cell r="B61" t="str">
            <v>MEZCLA DENSA EN CALIENTE MDC-2 PARA BACHEO</v>
          </cell>
          <cell r="C61" t="str">
            <v>M3</v>
          </cell>
          <cell r="D61">
            <v>192930</v>
          </cell>
          <cell r="E61">
            <v>200444</v>
          </cell>
          <cell r="F61">
            <v>211516.79999999999</v>
          </cell>
          <cell r="G61">
            <v>232668.48</v>
          </cell>
          <cell r="H61">
            <v>207696</v>
          </cell>
          <cell r="I61">
            <v>242679</v>
          </cell>
          <cell r="J61">
            <v>231746</v>
          </cell>
          <cell r="K61">
            <v>145860</v>
          </cell>
        </row>
        <row r="62">
          <cell r="A62">
            <v>450.27</v>
          </cell>
          <cell r="B62" t="str">
            <v>MEZCLA DENSA EN CALIENTE MDC-1</v>
          </cell>
          <cell r="C62" t="str">
            <v>M3</v>
          </cell>
          <cell r="D62">
            <v>192930</v>
          </cell>
          <cell r="E62">
            <v>200444</v>
          </cell>
          <cell r="F62">
            <v>211516.79999999999</v>
          </cell>
          <cell r="G62">
            <v>232668.48</v>
          </cell>
          <cell r="H62">
            <v>207696</v>
          </cell>
          <cell r="I62">
            <v>242679</v>
          </cell>
          <cell r="J62">
            <v>231746</v>
          </cell>
          <cell r="K62">
            <v>145860</v>
          </cell>
        </row>
        <row r="63">
          <cell r="A63">
            <v>450.28</v>
          </cell>
          <cell r="B63" t="str">
            <v>MEZCLA DENSA EN CALIENTE MDC-3</v>
          </cell>
          <cell r="L63">
            <v>299900</v>
          </cell>
        </row>
        <row r="64">
          <cell r="A64">
            <v>460</v>
          </cell>
          <cell r="B64" t="str">
            <v>FRESADO DE PAVIMENTO ASFALTICO (H= 0.20)</v>
          </cell>
          <cell r="C64" t="str">
            <v>M2</v>
          </cell>
          <cell r="D64">
            <v>6760</v>
          </cell>
          <cell r="E64">
            <v>8250</v>
          </cell>
          <cell r="F64">
            <v>9000.2000000000007</v>
          </cell>
          <cell r="G64">
            <v>9900.2200000000012</v>
          </cell>
          <cell r="H64">
            <v>8139</v>
          </cell>
          <cell r="I64">
            <v>7774</v>
          </cell>
          <cell r="J64">
            <v>8152</v>
          </cell>
          <cell r="K64">
            <v>7892</v>
          </cell>
          <cell r="M64">
            <v>2950</v>
          </cell>
        </row>
        <row r="65">
          <cell r="A65">
            <v>460.1</v>
          </cell>
          <cell r="B65" t="str">
            <v>FRESADO DE PAVIMENTO ASFALTICO (H= 0.20)</v>
          </cell>
          <cell r="C65" t="str">
            <v>M3</v>
          </cell>
          <cell r="D65">
            <v>33800</v>
          </cell>
          <cell r="E65">
            <v>41250</v>
          </cell>
          <cell r="F65">
            <v>45001</v>
          </cell>
          <cell r="G65">
            <v>49501.100000000006</v>
          </cell>
          <cell r="H65">
            <v>40695</v>
          </cell>
          <cell r="I65">
            <v>38870</v>
          </cell>
          <cell r="J65">
            <v>40760</v>
          </cell>
          <cell r="K65">
            <v>39460</v>
          </cell>
          <cell r="L65">
            <v>22424</v>
          </cell>
        </row>
        <row r="66">
          <cell r="A66">
            <v>460.3</v>
          </cell>
          <cell r="B66" t="str">
            <v>FRESADO DE PAVIMENTO ASFALTICO, M3 CON TRANS</v>
          </cell>
          <cell r="C66" t="str">
            <v>M3</v>
          </cell>
          <cell r="D66">
            <v>6760</v>
          </cell>
          <cell r="E66">
            <v>8250</v>
          </cell>
          <cell r="F66">
            <v>9000.2000000000007</v>
          </cell>
          <cell r="G66">
            <v>9900.2200000000012</v>
          </cell>
          <cell r="H66">
            <v>8139</v>
          </cell>
          <cell r="I66">
            <v>7774</v>
          </cell>
          <cell r="J66">
            <v>8152</v>
          </cell>
          <cell r="K66">
            <v>7892</v>
          </cell>
          <cell r="L66">
            <v>0</v>
          </cell>
        </row>
        <row r="67">
          <cell r="A67">
            <v>460.2</v>
          </cell>
          <cell r="B67" t="str">
            <v>FRESADO DE PAVIMENTO ASFALTICO, M3 SIN TRANS</v>
          </cell>
          <cell r="C67" t="str">
            <v>M3</v>
          </cell>
          <cell r="D67">
            <v>6760</v>
          </cell>
          <cell r="E67">
            <v>8250</v>
          </cell>
          <cell r="F67">
            <v>9000.2000000000007</v>
          </cell>
          <cell r="G67">
            <v>9900.2200000000012</v>
          </cell>
          <cell r="H67">
            <v>8139</v>
          </cell>
          <cell r="I67">
            <v>7774</v>
          </cell>
          <cell r="J67">
            <v>8152</v>
          </cell>
          <cell r="K67">
            <v>7892</v>
          </cell>
        </row>
        <row r="68">
          <cell r="A68">
            <v>461.1</v>
          </cell>
          <cell r="B68" t="str">
            <v>PAVIMENTO ASFALTICO RECICLADO EN FRIO</v>
          </cell>
          <cell r="C68" t="str">
            <v>M3</v>
          </cell>
          <cell r="D68">
            <v>41246</v>
          </cell>
          <cell r="E68">
            <v>42740</v>
          </cell>
          <cell r="F68">
            <v>43111.199999999997</v>
          </cell>
          <cell r="G68">
            <v>47422.32</v>
          </cell>
          <cell r="H68">
            <v>38775</v>
          </cell>
          <cell r="I68">
            <v>40002</v>
          </cell>
          <cell r="J68">
            <v>42089</v>
          </cell>
          <cell r="K68">
            <v>37835</v>
          </cell>
        </row>
        <row r="69">
          <cell r="A69">
            <v>461.2</v>
          </cell>
          <cell r="B69" t="str">
            <v>PAVIMENTO ASFALTICO RECICLADO EN FRIO</v>
          </cell>
          <cell r="C69" t="str">
            <v>M3</v>
          </cell>
          <cell r="D69">
            <v>41246</v>
          </cell>
          <cell r="E69">
            <v>42740</v>
          </cell>
          <cell r="F69">
            <v>43111.199999999997</v>
          </cell>
          <cell r="G69">
            <v>47422.32</v>
          </cell>
          <cell r="H69">
            <v>38775</v>
          </cell>
          <cell r="I69">
            <v>40002</v>
          </cell>
          <cell r="J69">
            <v>42089</v>
          </cell>
          <cell r="K69">
            <v>37835</v>
          </cell>
        </row>
        <row r="70">
          <cell r="A70">
            <v>461.3</v>
          </cell>
          <cell r="B70" t="str">
            <v>PAVIMENTO ASFALTICO RECICLADO EN FRIO</v>
          </cell>
          <cell r="C70" t="str">
            <v>M3</v>
          </cell>
          <cell r="D70">
            <v>41246</v>
          </cell>
          <cell r="E70">
            <v>42740</v>
          </cell>
          <cell r="F70">
            <v>43111.199999999997</v>
          </cell>
          <cell r="G70">
            <v>47422.32</v>
          </cell>
          <cell r="H70">
            <v>38775</v>
          </cell>
          <cell r="I70">
            <v>40002</v>
          </cell>
          <cell r="J70">
            <v>42089</v>
          </cell>
          <cell r="K70">
            <v>37835</v>
          </cell>
        </row>
        <row r="71">
          <cell r="A71">
            <v>462.1</v>
          </cell>
          <cell r="B71" t="str">
            <v>PAVIM ASF RECICLADO EN CALIENT</v>
          </cell>
          <cell r="C71" t="str">
            <v>M3</v>
          </cell>
          <cell r="D71">
            <v>51974</v>
          </cell>
          <cell r="E71">
            <v>54317</v>
          </cell>
          <cell r="F71">
            <v>57229.7</v>
          </cell>
          <cell r="G71">
            <v>62952.67</v>
          </cell>
          <cell r="H71">
            <v>54688</v>
          </cell>
          <cell r="I71">
            <v>59810</v>
          </cell>
          <cell r="J71">
            <v>59686</v>
          </cell>
          <cell r="K71">
            <v>44898</v>
          </cell>
        </row>
        <row r="72">
          <cell r="A72">
            <v>462.2</v>
          </cell>
          <cell r="B72" t="str">
            <v>PAVIM ASF RECICLADO EN CALIENT</v>
          </cell>
          <cell r="C72" t="str">
            <v>M3</v>
          </cell>
          <cell r="D72">
            <v>51974</v>
          </cell>
          <cell r="E72">
            <v>54317</v>
          </cell>
          <cell r="F72">
            <v>57229.7</v>
          </cell>
          <cell r="G72">
            <v>62952.67</v>
          </cell>
          <cell r="H72">
            <v>54688</v>
          </cell>
          <cell r="I72">
            <v>59810</v>
          </cell>
          <cell r="J72">
            <v>59686</v>
          </cell>
          <cell r="K72">
            <v>44898</v>
          </cell>
        </row>
        <row r="73">
          <cell r="A73">
            <v>462.3</v>
          </cell>
          <cell r="B73" t="str">
            <v>PAVIM ASF RECICLADO EN CALIENT</v>
          </cell>
          <cell r="C73" t="str">
            <v>M3</v>
          </cell>
          <cell r="D73">
            <v>51974</v>
          </cell>
          <cell r="E73">
            <v>54317</v>
          </cell>
          <cell r="F73">
            <v>57229.7</v>
          </cell>
          <cell r="G73">
            <v>62952.67</v>
          </cell>
          <cell r="H73">
            <v>54688</v>
          </cell>
          <cell r="I73">
            <v>59810</v>
          </cell>
          <cell r="J73">
            <v>59686</v>
          </cell>
          <cell r="K73">
            <v>44898</v>
          </cell>
        </row>
        <row r="74">
          <cell r="A74">
            <v>462.4</v>
          </cell>
          <cell r="B74" t="str">
            <v>PAVIM ASFALT RECICL. EN CALIENTE/BACHEO</v>
          </cell>
          <cell r="C74" t="str">
            <v>M3</v>
          </cell>
          <cell r="D74">
            <v>59712</v>
          </cell>
          <cell r="E74">
            <v>63531</v>
          </cell>
          <cell r="F74">
            <v>67435.5</v>
          </cell>
          <cell r="G74">
            <v>74179.05</v>
          </cell>
          <cell r="H74">
            <v>64121</v>
          </cell>
          <cell r="I74">
            <v>67941</v>
          </cell>
          <cell r="J74">
            <v>69250</v>
          </cell>
          <cell r="K74">
            <v>53307</v>
          </cell>
        </row>
        <row r="75">
          <cell r="A75">
            <v>510.1</v>
          </cell>
          <cell r="B75" t="str">
            <v>Adoquin peatonal</v>
          </cell>
          <cell r="L75">
            <v>41045</v>
          </cell>
        </row>
        <row r="76">
          <cell r="A76">
            <v>510.2</v>
          </cell>
          <cell r="B76" t="str">
            <v>Adoquin estructural vehicular</v>
          </cell>
          <cell r="C76" t="str">
            <v>m2</v>
          </cell>
          <cell r="L76">
            <v>52269</v>
          </cell>
        </row>
        <row r="77">
          <cell r="A77">
            <v>510.3</v>
          </cell>
        </row>
        <row r="78">
          <cell r="A78">
            <v>510.4</v>
          </cell>
          <cell r="B78" t="str">
            <v>Zona dura en adoquín peatonal</v>
          </cell>
          <cell r="L78">
            <v>41045</v>
          </cell>
        </row>
        <row r="79">
          <cell r="A79">
            <v>510.5</v>
          </cell>
          <cell r="B79" t="str">
            <v>Zona dura en adoquín estructural vehicular</v>
          </cell>
          <cell r="L79">
            <v>52269</v>
          </cell>
        </row>
        <row r="80">
          <cell r="A80">
            <v>600.20000000000005</v>
          </cell>
          <cell r="B80" t="str">
            <v>EXCAVACION VARIAS EN ROCA EN SECO</v>
          </cell>
          <cell r="C80" t="str">
            <v>M3</v>
          </cell>
          <cell r="D80">
            <v>26299</v>
          </cell>
          <cell r="E80">
            <v>24249</v>
          </cell>
          <cell r="F80">
            <v>24152.7</v>
          </cell>
          <cell r="G80">
            <v>26567.97</v>
          </cell>
          <cell r="H80">
            <v>26614</v>
          </cell>
          <cell r="I80">
            <v>23163</v>
          </cell>
          <cell r="J80">
            <v>27920</v>
          </cell>
          <cell r="K80">
            <v>23839</v>
          </cell>
        </row>
        <row r="81">
          <cell r="A81">
            <v>600.29999999999995</v>
          </cell>
          <cell r="B81" t="str">
            <v>EXCAVACION VARIAS EN ROCA BAJO AGUA</v>
          </cell>
          <cell r="C81" t="str">
            <v>M3</v>
          </cell>
          <cell r="D81">
            <v>32559</v>
          </cell>
          <cell r="E81">
            <v>31815</v>
          </cell>
          <cell r="F81">
            <v>32217.9</v>
          </cell>
          <cell r="G81">
            <v>35439.69</v>
          </cell>
          <cell r="H81">
            <v>34535</v>
          </cell>
          <cell r="I81">
            <v>27959</v>
          </cell>
          <cell r="J81">
            <v>34077</v>
          </cell>
          <cell r="K81">
            <v>32598</v>
          </cell>
        </row>
        <row r="82">
          <cell r="A82">
            <v>600.4</v>
          </cell>
          <cell r="B82" t="str">
            <v>Excavaciones</v>
          </cell>
          <cell r="C82" t="str">
            <v>m3</v>
          </cell>
          <cell r="L82">
            <v>6611</v>
          </cell>
        </row>
        <row r="83">
          <cell r="A83">
            <v>600.6</v>
          </cell>
          <cell r="B83" t="str">
            <v>EXCAVACION VARIAS SIN CLASIFICAR</v>
          </cell>
          <cell r="C83" t="str">
            <v>M3</v>
          </cell>
          <cell r="D83">
            <v>24079</v>
          </cell>
          <cell r="E83">
            <v>32998</v>
          </cell>
          <cell r="F83">
            <v>29815.5</v>
          </cell>
          <cell r="G83">
            <v>32797.050000000003</v>
          </cell>
          <cell r="H83">
            <v>25041</v>
          </cell>
          <cell r="I83">
            <v>21146</v>
          </cell>
          <cell r="J83">
            <v>24588</v>
          </cell>
          <cell r="K83">
            <v>22877</v>
          </cell>
          <cell r="L83">
            <v>24034</v>
          </cell>
        </row>
        <row r="84">
          <cell r="A84">
            <v>600.70000000000005</v>
          </cell>
          <cell r="B84" t="str">
            <v>EXCAVACION VARIAS MATERIAL COMUN EN SECO</v>
          </cell>
          <cell r="C84" t="str">
            <v>M3</v>
          </cell>
          <cell r="D84">
            <v>20506</v>
          </cell>
          <cell r="E84">
            <v>27959</v>
          </cell>
          <cell r="F84">
            <v>25264.799999999999</v>
          </cell>
          <cell r="G84">
            <v>27791.280000000002</v>
          </cell>
          <cell r="H84">
            <v>21311</v>
          </cell>
          <cell r="I84">
            <v>17988</v>
          </cell>
          <cell r="J84">
            <v>20890</v>
          </cell>
          <cell r="K84">
            <v>19430</v>
          </cell>
        </row>
        <row r="85">
          <cell r="A85">
            <v>600.79999999999995</v>
          </cell>
          <cell r="B85" t="str">
            <v>EXCAVACION VARIAS MAT. COMUN BAJO AGUA</v>
          </cell>
          <cell r="C85" t="str">
            <v>M3</v>
          </cell>
          <cell r="D85">
            <v>26161</v>
          </cell>
          <cell r="E85">
            <v>35331</v>
          </cell>
          <cell r="F85">
            <v>33086.9</v>
          </cell>
          <cell r="G85">
            <v>36395.590000000004</v>
          </cell>
          <cell r="H85">
            <v>27617</v>
          </cell>
          <cell r="I85">
            <v>24050</v>
          </cell>
          <cell r="J85">
            <v>26875</v>
          </cell>
          <cell r="K85">
            <v>23622</v>
          </cell>
        </row>
        <row r="86">
          <cell r="A86">
            <v>600.9</v>
          </cell>
          <cell r="B86" t="str">
            <v>EXCAVACIONES VARIAS EN ROCA BAJO AGUA</v>
          </cell>
          <cell r="C86" t="str">
            <v>M3</v>
          </cell>
          <cell r="D86">
            <v>32559</v>
          </cell>
          <cell r="E86">
            <v>31815</v>
          </cell>
          <cell r="F86">
            <v>32217.9</v>
          </cell>
          <cell r="G86">
            <v>35439.69</v>
          </cell>
          <cell r="H86">
            <v>34535</v>
          </cell>
          <cell r="I86">
            <v>27959</v>
          </cell>
          <cell r="J86">
            <v>34077</v>
          </cell>
          <cell r="K86">
            <v>32598</v>
          </cell>
        </row>
        <row r="87">
          <cell r="A87">
            <v>610.1</v>
          </cell>
          <cell r="B87" t="str">
            <v>RELLENO PARA ESTRUCTURAS</v>
          </cell>
          <cell r="C87" t="str">
            <v>M3</v>
          </cell>
          <cell r="D87">
            <v>19312</v>
          </cell>
          <cell r="E87">
            <v>17272</v>
          </cell>
          <cell r="F87">
            <v>21201.4</v>
          </cell>
          <cell r="G87">
            <v>23321.540000000005</v>
          </cell>
          <cell r="H87">
            <v>24786</v>
          </cell>
          <cell r="I87">
            <v>31143</v>
          </cell>
          <cell r="J87">
            <v>17365</v>
          </cell>
          <cell r="K87">
            <v>19312</v>
          </cell>
          <cell r="L87">
            <v>25431</v>
          </cell>
        </row>
        <row r="88">
          <cell r="A88">
            <v>623.1</v>
          </cell>
          <cell r="B88" t="str">
            <v>SUMINISTRO E HINCAMIENTO DE RIELES</v>
          </cell>
          <cell r="C88" t="str">
            <v>M3</v>
          </cell>
          <cell r="D88">
            <v>59266</v>
          </cell>
          <cell r="E88">
            <v>59266</v>
          </cell>
          <cell r="F88">
            <v>65192.6</v>
          </cell>
          <cell r="G88">
            <v>71711.86</v>
          </cell>
          <cell r="H88">
            <v>59266</v>
          </cell>
          <cell r="I88">
            <v>59266</v>
          </cell>
          <cell r="J88">
            <v>59266</v>
          </cell>
          <cell r="K88">
            <v>59266</v>
          </cell>
        </row>
        <row r="89">
          <cell r="A89">
            <v>623.20000000000005</v>
          </cell>
          <cell r="B89" t="str">
            <v>SUMINISTRO E INSTALACION DE RIELES</v>
          </cell>
          <cell r="C89" t="str">
            <v>M3</v>
          </cell>
          <cell r="D89">
            <v>49871</v>
          </cell>
          <cell r="E89">
            <v>49871</v>
          </cell>
          <cell r="F89">
            <v>54858.1</v>
          </cell>
          <cell r="G89">
            <v>60343.91</v>
          </cell>
          <cell r="H89">
            <v>49871</v>
          </cell>
          <cell r="I89">
            <v>49871</v>
          </cell>
          <cell r="J89">
            <v>49871</v>
          </cell>
          <cell r="K89">
            <v>49871</v>
          </cell>
        </row>
        <row r="90">
          <cell r="A90">
            <v>630.29999999999995</v>
          </cell>
          <cell r="B90" t="str">
            <v>CONCRETO CLASE C</v>
          </cell>
          <cell r="C90" t="str">
            <v>M3</v>
          </cell>
          <cell r="D90">
            <v>279236</v>
          </cell>
          <cell r="E90">
            <v>294531</v>
          </cell>
          <cell r="F90">
            <v>289946.8</v>
          </cell>
          <cell r="G90">
            <v>318941.48000000004</v>
          </cell>
          <cell r="H90">
            <v>285754</v>
          </cell>
          <cell r="I90">
            <v>267211</v>
          </cell>
          <cell r="J90">
            <v>270488</v>
          </cell>
          <cell r="K90">
            <v>213438</v>
          </cell>
        </row>
        <row r="91">
          <cell r="A91">
            <v>630.4</v>
          </cell>
          <cell r="B91" t="str">
            <v>CONCRETO CLASE D</v>
          </cell>
          <cell r="C91" t="str">
            <v>M3</v>
          </cell>
          <cell r="D91">
            <v>261647</v>
          </cell>
          <cell r="E91">
            <v>281102</v>
          </cell>
          <cell r="F91">
            <v>268925.8</v>
          </cell>
          <cell r="G91">
            <v>295818.38</v>
          </cell>
          <cell r="H91">
            <v>265299</v>
          </cell>
          <cell r="I91">
            <v>250493</v>
          </cell>
          <cell r="J91">
            <v>252334</v>
          </cell>
          <cell r="K91">
            <v>197162</v>
          </cell>
          <cell r="L91">
            <v>341675</v>
          </cell>
        </row>
        <row r="92">
          <cell r="A92">
            <v>630.5</v>
          </cell>
          <cell r="B92" t="str">
            <v>CONCRETO CLASE E</v>
          </cell>
          <cell r="C92" t="str">
            <v>M3</v>
          </cell>
          <cell r="D92">
            <v>239651</v>
          </cell>
          <cell r="E92">
            <v>260692</v>
          </cell>
          <cell r="F92">
            <v>242756.8</v>
          </cell>
          <cell r="G92">
            <v>267032.48</v>
          </cell>
          <cell r="H92">
            <v>237037</v>
          </cell>
          <cell r="I92">
            <v>229927</v>
          </cell>
          <cell r="J92">
            <v>227491</v>
          </cell>
          <cell r="K92">
            <v>175738</v>
          </cell>
        </row>
        <row r="93">
          <cell r="A93">
            <v>630.6</v>
          </cell>
          <cell r="B93" t="str">
            <v>CONCRETO CLASE F</v>
          </cell>
          <cell r="C93" t="str">
            <v>M3</v>
          </cell>
          <cell r="D93">
            <v>214526</v>
          </cell>
          <cell r="E93">
            <v>219476</v>
          </cell>
          <cell r="F93">
            <v>218079.4</v>
          </cell>
          <cell r="G93">
            <v>239887.34000000003</v>
          </cell>
          <cell r="H93">
            <v>213901</v>
          </cell>
          <cell r="I93">
            <v>200318</v>
          </cell>
          <cell r="J93">
            <v>202628</v>
          </cell>
          <cell r="K93">
            <v>155789</v>
          </cell>
          <cell r="L93">
            <v>265172</v>
          </cell>
        </row>
        <row r="94">
          <cell r="A94">
            <v>630.70000000000005</v>
          </cell>
          <cell r="B94" t="str">
            <v xml:space="preserve">CONCRETO CLASE G </v>
          </cell>
          <cell r="C94" t="str">
            <v>M3</v>
          </cell>
          <cell r="D94">
            <v>203415</v>
          </cell>
          <cell r="E94">
            <v>232154</v>
          </cell>
          <cell r="F94">
            <v>207572.2</v>
          </cell>
          <cell r="G94">
            <v>228329.42000000004</v>
          </cell>
          <cell r="H94">
            <v>191391</v>
          </cell>
          <cell r="I94">
            <v>202790</v>
          </cell>
          <cell r="J94">
            <v>186902</v>
          </cell>
          <cell r="K94">
            <v>137452</v>
          </cell>
        </row>
        <row r="95">
          <cell r="A95">
            <v>630.12</v>
          </cell>
          <cell r="B95" t="str">
            <v>CONCRETO CLASE G (BASES)</v>
          </cell>
          <cell r="C95" t="str">
            <v>M3</v>
          </cell>
          <cell r="D95">
            <v>190278</v>
          </cell>
          <cell r="E95">
            <v>213015</v>
          </cell>
          <cell r="F95">
            <v>194562.5</v>
          </cell>
          <cell r="G95">
            <v>214018.75000000003</v>
          </cell>
          <cell r="H95">
            <v>180440</v>
          </cell>
          <cell r="I95">
            <v>188474</v>
          </cell>
          <cell r="J95">
            <v>175647</v>
          </cell>
          <cell r="K95">
            <v>130090</v>
          </cell>
        </row>
        <row r="96">
          <cell r="A96">
            <v>630.13</v>
          </cell>
          <cell r="B96" t="str">
            <v>CONCRETO CLASE G (ELEVACIONES)</v>
          </cell>
          <cell r="C96" t="str">
            <v>M3</v>
          </cell>
          <cell r="D96">
            <v>203415</v>
          </cell>
          <cell r="E96">
            <v>232154</v>
          </cell>
          <cell r="F96">
            <v>207572.2</v>
          </cell>
          <cell r="G96">
            <v>228329.42000000004</v>
          </cell>
          <cell r="H96">
            <v>191391</v>
          </cell>
          <cell r="I96">
            <v>202790</v>
          </cell>
          <cell r="J96">
            <v>186902</v>
          </cell>
          <cell r="K96">
            <v>137452</v>
          </cell>
        </row>
        <row r="97">
          <cell r="A97">
            <v>630.15</v>
          </cell>
          <cell r="B97" t="str">
            <v>Sum y coloc bolsacretos clase E y hierro 1/2</v>
          </cell>
          <cell r="C97" t="str">
            <v>M3</v>
          </cell>
          <cell r="D97">
            <v>203415</v>
          </cell>
          <cell r="E97">
            <v>232154</v>
          </cell>
          <cell r="F97">
            <v>207572.2</v>
          </cell>
          <cell r="G97">
            <v>228329.42000000004</v>
          </cell>
          <cell r="H97">
            <v>191391</v>
          </cell>
          <cell r="I97">
            <v>202790</v>
          </cell>
          <cell r="J97">
            <v>186902</v>
          </cell>
          <cell r="K97">
            <v>137452</v>
          </cell>
        </row>
        <row r="98">
          <cell r="A98">
            <v>630.16</v>
          </cell>
          <cell r="B98" t="str">
            <v>Sum y coloc pentápodos clase E</v>
          </cell>
          <cell r="C98" t="str">
            <v>M3</v>
          </cell>
          <cell r="D98">
            <v>203415</v>
          </cell>
          <cell r="E98">
            <v>232154</v>
          </cell>
          <cell r="F98">
            <v>207572.2</v>
          </cell>
          <cell r="G98">
            <v>228329.42000000004</v>
          </cell>
          <cell r="H98">
            <v>191391</v>
          </cell>
          <cell r="I98">
            <v>202790</v>
          </cell>
          <cell r="J98">
            <v>186902</v>
          </cell>
          <cell r="K98">
            <v>137452</v>
          </cell>
        </row>
        <row r="99">
          <cell r="A99">
            <v>632</v>
          </cell>
          <cell r="B99" t="str">
            <v>BARANDA EN CONCRETO</v>
          </cell>
          <cell r="C99" t="str">
            <v>ML</v>
          </cell>
          <cell r="D99">
            <v>149763</v>
          </cell>
          <cell r="F99">
            <v>0</v>
          </cell>
          <cell r="G99">
            <v>0</v>
          </cell>
        </row>
        <row r="100">
          <cell r="A100">
            <v>632.1</v>
          </cell>
          <cell r="B100" t="str">
            <v>BaRANDA metalica tubular</v>
          </cell>
          <cell r="C100" t="str">
            <v>m</v>
          </cell>
          <cell r="L100">
            <v>126659</v>
          </cell>
        </row>
        <row r="101">
          <cell r="A101">
            <v>632.20000000000005</v>
          </cell>
          <cell r="B101" t="str">
            <v>Desisntalación BARANDA EN CONCRETO</v>
          </cell>
          <cell r="C101" t="str">
            <v>ML</v>
          </cell>
          <cell r="D101">
            <v>149763</v>
          </cell>
          <cell r="F101">
            <v>0</v>
          </cell>
          <cell r="G101">
            <v>0</v>
          </cell>
        </row>
        <row r="102">
          <cell r="A102">
            <v>632.29999999999995</v>
          </cell>
          <cell r="B102" t="str">
            <v>Sum Inst baranda tub hierro galvan d=2" y platina</v>
          </cell>
          <cell r="C102" t="str">
            <v>Ml</v>
          </cell>
          <cell r="L102">
            <v>126659</v>
          </cell>
        </row>
        <row r="103">
          <cell r="A103">
            <v>632.4</v>
          </cell>
          <cell r="B103" t="str">
            <v>Sum e inst tub hierro galvan d=2"</v>
          </cell>
          <cell r="C103" t="str">
            <v>Ml</v>
          </cell>
          <cell r="L103">
            <v>9027</v>
          </cell>
        </row>
        <row r="104">
          <cell r="A104">
            <v>640.1</v>
          </cell>
          <cell r="B104" t="str">
            <v>ACERO DE REFUERZO GRADO 37</v>
          </cell>
          <cell r="C104" t="str">
            <v>KG</v>
          </cell>
          <cell r="D104">
            <v>2449</v>
          </cell>
          <cell r="E104">
            <v>1517</v>
          </cell>
          <cell r="F104">
            <v>1977.8</v>
          </cell>
          <cell r="G104">
            <v>2175.58</v>
          </cell>
          <cell r="H104">
            <v>1717</v>
          </cell>
          <cell r="I104">
            <v>2006</v>
          </cell>
          <cell r="J104">
            <v>2261</v>
          </cell>
          <cell r="K104">
            <v>1461</v>
          </cell>
        </row>
        <row r="105">
          <cell r="A105">
            <v>640.29999999999995</v>
          </cell>
          <cell r="B105" t="str">
            <v>ACERO DE REFUERZO GRADO 60</v>
          </cell>
          <cell r="C105" t="str">
            <v>KG</v>
          </cell>
          <cell r="D105">
            <v>2586</v>
          </cell>
          <cell r="E105">
            <v>1517</v>
          </cell>
          <cell r="F105">
            <v>2427.6999999999998</v>
          </cell>
          <cell r="G105">
            <v>2670.47</v>
          </cell>
          <cell r="H105">
            <v>1957</v>
          </cell>
          <cell r="I105">
            <v>2142</v>
          </cell>
          <cell r="J105">
            <v>2534</v>
          </cell>
          <cell r="K105">
            <v>1461</v>
          </cell>
          <cell r="L105">
            <v>1757</v>
          </cell>
        </row>
        <row r="106">
          <cell r="A106">
            <v>646</v>
          </cell>
          <cell r="B106" t="str">
            <v>ANCLAJES O TIEBACKS</v>
          </cell>
          <cell r="C106" t="str">
            <v>ML</v>
          </cell>
          <cell r="D106">
            <v>170000</v>
          </cell>
          <cell r="E106">
            <v>170000</v>
          </cell>
          <cell r="F106">
            <v>187000</v>
          </cell>
          <cell r="G106">
            <v>205700.00000000003</v>
          </cell>
          <cell r="H106">
            <v>170000</v>
          </cell>
          <cell r="I106">
            <v>170000</v>
          </cell>
          <cell r="J106">
            <v>170000</v>
          </cell>
          <cell r="K106">
            <v>170000</v>
          </cell>
        </row>
        <row r="107">
          <cell r="A107">
            <v>660.1</v>
          </cell>
          <cell r="B107" t="str">
            <v>Tubería de concreto simple 450 mm</v>
          </cell>
          <cell r="C107" t="str">
            <v>ml</v>
          </cell>
          <cell r="L107">
            <v>16038</v>
          </cell>
        </row>
        <row r="108">
          <cell r="A108">
            <v>660.2</v>
          </cell>
          <cell r="B108" t="str">
            <v>TUBERIA DE CONCRETO SIMPLE DIAM = 600 mm</v>
          </cell>
          <cell r="C108" t="str">
            <v>M</v>
          </cell>
          <cell r="D108">
            <v>128505</v>
          </cell>
          <cell r="E108">
            <v>167497</v>
          </cell>
          <cell r="F108">
            <v>182777.1</v>
          </cell>
          <cell r="G108">
            <v>201054.81000000003</v>
          </cell>
          <cell r="H108">
            <v>176424</v>
          </cell>
          <cell r="I108">
            <v>171799</v>
          </cell>
          <cell r="J108">
            <v>153108</v>
          </cell>
          <cell r="K108">
            <v>112584</v>
          </cell>
        </row>
        <row r="109">
          <cell r="A109">
            <v>661</v>
          </cell>
          <cell r="B109" t="str">
            <v>TUBERIA CONCRETO REFORZADO DIAM = 900 mm</v>
          </cell>
          <cell r="C109" t="str">
            <v>M</v>
          </cell>
          <cell r="D109">
            <v>146874</v>
          </cell>
          <cell r="E109">
            <v>172251</v>
          </cell>
          <cell r="F109">
            <v>190800.5</v>
          </cell>
          <cell r="G109">
            <v>209880.55000000002</v>
          </cell>
          <cell r="H109">
            <v>190497</v>
          </cell>
          <cell r="I109">
            <v>219374</v>
          </cell>
          <cell r="J109">
            <v>233284</v>
          </cell>
          <cell r="K109">
            <v>150657</v>
          </cell>
        </row>
        <row r="110">
          <cell r="A110">
            <v>670.2</v>
          </cell>
          <cell r="B110" t="str">
            <v>DISIPADORES DE ENERGIA EN CONCRETO CICLP</v>
          </cell>
          <cell r="C110" t="str">
            <v>M3</v>
          </cell>
          <cell r="D110">
            <v>214496</v>
          </cell>
          <cell r="E110">
            <v>245929</v>
          </cell>
          <cell r="F110">
            <v>223802.7</v>
          </cell>
          <cell r="G110">
            <v>246182.97000000003</v>
          </cell>
          <cell r="H110">
            <v>201408</v>
          </cell>
          <cell r="I110">
            <v>206788</v>
          </cell>
          <cell r="J110">
            <v>189996</v>
          </cell>
          <cell r="K110">
            <v>154080</v>
          </cell>
        </row>
        <row r="111">
          <cell r="A111">
            <v>671</v>
          </cell>
          <cell r="B111" t="str">
            <v>CUNETAS REVESTIDAS EN EN CONCRETO</v>
          </cell>
          <cell r="C111" t="str">
            <v>M3</v>
          </cell>
          <cell r="D111">
            <v>237792</v>
          </cell>
          <cell r="E111">
            <v>251430</v>
          </cell>
          <cell r="F111">
            <v>253119.9</v>
          </cell>
          <cell r="G111">
            <v>278431.89</v>
          </cell>
          <cell r="H111">
            <v>239418</v>
          </cell>
          <cell r="I111">
            <v>218622</v>
          </cell>
          <cell r="J111">
            <v>229263</v>
          </cell>
          <cell r="K111">
            <v>183771</v>
          </cell>
          <cell r="L111">
            <v>363313</v>
          </cell>
        </row>
        <row r="112">
          <cell r="A112">
            <v>671.2</v>
          </cell>
          <cell r="B112" t="str">
            <v>Limpieza de Cunetas</v>
          </cell>
          <cell r="C112" t="str">
            <v>ML</v>
          </cell>
          <cell r="L112">
            <v>523</v>
          </cell>
        </row>
        <row r="113">
          <cell r="A113">
            <v>672</v>
          </cell>
          <cell r="B113" t="str">
            <v>BORDILLOS (H=0.40 m)</v>
          </cell>
          <cell r="C113" t="str">
            <v>M</v>
          </cell>
          <cell r="D113">
            <v>19432</v>
          </cell>
          <cell r="E113">
            <v>20543</v>
          </cell>
          <cell r="F113">
            <v>19295.099999999999</v>
          </cell>
          <cell r="G113">
            <v>21224.61</v>
          </cell>
          <cell r="H113">
            <v>18902</v>
          </cell>
          <cell r="I113">
            <v>18426</v>
          </cell>
          <cell r="J113">
            <v>17502</v>
          </cell>
          <cell r="K113">
            <v>13841</v>
          </cell>
          <cell r="L113">
            <v>29059</v>
          </cell>
        </row>
        <row r="114">
          <cell r="A114">
            <v>673</v>
          </cell>
          <cell r="B114" t="str">
            <v>MATERIAL FILTRANTE</v>
          </cell>
          <cell r="C114" t="str">
            <v>M3</v>
          </cell>
          <cell r="D114">
            <v>53643</v>
          </cell>
          <cell r="E114">
            <v>28752</v>
          </cell>
          <cell r="F114">
            <v>45012</v>
          </cell>
          <cell r="G114">
            <v>49513.200000000004</v>
          </cell>
          <cell r="H114">
            <v>47076</v>
          </cell>
          <cell r="I114">
            <v>42042</v>
          </cell>
          <cell r="J114">
            <v>44295</v>
          </cell>
          <cell r="K114">
            <v>26138</v>
          </cell>
          <cell r="L114">
            <v>49823</v>
          </cell>
        </row>
        <row r="115">
          <cell r="A115">
            <v>673.1</v>
          </cell>
          <cell r="B115" t="str">
            <v>DREN HORIZONTAL DE 1 A 10 M</v>
          </cell>
          <cell r="C115" t="str">
            <v>ML</v>
          </cell>
          <cell r="D115">
            <v>10100</v>
          </cell>
          <cell r="E115">
            <v>10100</v>
          </cell>
          <cell r="F115">
            <v>11110</v>
          </cell>
          <cell r="G115">
            <v>12221.000000000002</v>
          </cell>
          <cell r="H115">
            <v>10100</v>
          </cell>
          <cell r="I115">
            <v>10100</v>
          </cell>
          <cell r="J115">
            <v>10100</v>
          </cell>
          <cell r="K115">
            <v>10100</v>
          </cell>
        </row>
        <row r="116">
          <cell r="A116">
            <v>674.1</v>
          </cell>
          <cell r="B116" t="str">
            <v>Nivelación y reconstrucción de pozos de inspección</v>
          </cell>
          <cell r="C116" t="str">
            <v>U</v>
          </cell>
          <cell r="G116">
            <v>0</v>
          </cell>
          <cell r="K116">
            <v>0</v>
          </cell>
        </row>
        <row r="117">
          <cell r="A117">
            <v>674.2</v>
          </cell>
          <cell r="B117" t="str">
            <v>Nivelación y reconstrucción de sumideros</v>
          </cell>
          <cell r="C117" t="str">
            <v>U</v>
          </cell>
          <cell r="G117">
            <v>0</v>
          </cell>
          <cell r="K117">
            <v>0</v>
          </cell>
        </row>
        <row r="118">
          <cell r="A118">
            <v>674.3</v>
          </cell>
          <cell r="B118" t="str">
            <v>Nivelación y reconstrucción de cajas de válvulas de la EAAB</v>
          </cell>
          <cell r="C118" t="str">
            <v>U</v>
          </cell>
          <cell r="G118">
            <v>0</v>
          </cell>
          <cell r="K118">
            <v>0</v>
          </cell>
        </row>
        <row r="119">
          <cell r="A119">
            <v>674.4</v>
          </cell>
          <cell r="B119" t="str">
            <v>Nivelación y reconstrucción de cajas de energía de CODENSA</v>
          </cell>
          <cell r="C119" t="str">
            <v>U</v>
          </cell>
          <cell r="G119">
            <v>0</v>
          </cell>
          <cell r="K119">
            <v>0</v>
          </cell>
        </row>
        <row r="120">
          <cell r="A120">
            <v>674.5</v>
          </cell>
          <cell r="B120" t="str">
            <v>Nivelación y reconstrucción de cajas de la ETB</v>
          </cell>
          <cell r="C120" t="str">
            <v>U</v>
          </cell>
          <cell r="G120">
            <v>0</v>
          </cell>
          <cell r="K120">
            <v>0</v>
          </cell>
        </row>
        <row r="121">
          <cell r="A121">
            <v>674.6</v>
          </cell>
          <cell r="B121" t="str">
            <v>Reubicación de postes de CODENSA</v>
          </cell>
          <cell r="C121" t="str">
            <v>U</v>
          </cell>
          <cell r="G121">
            <v>0</v>
          </cell>
        </row>
        <row r="122">
          <cell r="A122">
            <v>681.1</v>
          </cell>
          <cell r="B122" t="str">
            <v>GAVIONES</v>
          </cell>
          <cell r="C122" t="str">
            <v>M3</v>
          </cell>
          <cell r="D122">
            <v>64592</v>
          </cell>
          <cell r="E122">
            <v>62409</v>
          </cell>
          <cell r="F122">
            <v>64017.8</v>
          </cell>
          <cell r="G122">
            <v>70419.58</v>
          </cell>
          <cell r="H122">
            <v>59158</v>
          </cell>
          <cell r="I122">
            <v>59474</v>
          </cell>
          <cell r="J122">
            <v>61987</v>
          </cell>
          <cell r="K122">
            <v>56797</v>
          </cell>
          <cell r="L122">
            <v>69159</v>
          </cell>
        </row>
        <row r="123">
          <cell r="A123">
            <v>681.2</v>
          </cell>
          <cell r="B123" t="str">
            <v>GAVIONES malla calibre 12</v>
          </cell>
          <cell r="C123" t="str">
            <v>M3</v>
          </cell>
          <cell r="D123">
            <v>64592</v>
          </cell>
          <cell r="E123">
            <v>62409</v>
          </cell>
          <cell r="F123">
            <v>64017.8</v>
          </cell>
          <cell r="G123">
            <v>70419.58</v>
          </cell>
          <cell r="H123">
            <v>59158</v>
          </cell>
          <cell r="I123">
            <v>59474</v>
          </cell>
          <cell r="J123">
            <v>61987</v>
          </cell>
          <cell r="K123">
            <v>56797</v>
          </cell>
          <cell r="L123">
            <v>76521</v>
          </cell>
        </row>
        <row r="124">
          <cell r="A124">
            <v>681.3</v>
          </cell>
          <cell r="B124" t="str">
            <v>Retiro de gaviones fallados</v>
          </cell>
          <cell r="C124" t="str">
            <v>m3</v>
          </cell>
          <cell r="L124">
            <v>8707</v>
          </cell>
        </row>
        <row r="125">
          <cell r="A125">
            <v>683</v>
          </cell>
          <cell r="B125" t="str">
            <v>Bolsacretos</v>
          </cell>
          <cell r="C125" t="str">
            <v>M3</v>
          </cell>
          <cell r="D125">
            <v>64592</v>
          </cell>
          <cell r="E125">
            <v>62409</v>
          </cell>
          <cell r="F125">
            <v>64017.8</v>
          </cell>
          <cell r="G125">
            <v>70419.58</v>
          </cell>
          <cell r="H125">
            <v>59158</v>
          </cell>
          <cell r="I125">
            <v>59474</v>
          </cell>
          <cell r="J125">
            <v>61987</v>
          </cell>
          <cell r="K125">
            <v>56797</v>
          </cell>
          <cell r="L125">
            <v>270212</v>
          </cell>
        </row>
        <row r="126">
          <cell r="A126">
            <v>683.2</v>
          </cell>
          <cell r="B126" t="str">
            <v>Bolsacretos Clase E</v>
          </cell>
          <cell r="C126" t="str">
            <v>M3</v>
          </cell>
          <cell r="D126">
            <v>64592</v>
          </cell>
          <cell r="E126">
            <v>62409</v>
          </cell>
          <cell r="F126">
            <v>64017.8</v>
          </cell>
          <cell r="G126">
            <v>70419.58</v>
          </cell>
          <cell r="H126">
            <v>59158</v>
          </cell>
          <cell r="I126">
            <v>59474</v>
          </cell>
          <cell r="J126">
            <v>61987</v>
          </cell>
          <cell r="K126">
            <v>56797</v>
          </cell>
        </row>
        <row r="127">
          <cell r="A127">
            <v>700.1</v>
          </cell>
          <cell r="B127" t="str">
            <v>LINEA DE DEMARCACION</v>
          </cell>
          <cell r="C127" t="str">
            <v>M</v>
          </cell>
          <cell r="D127">
            <v>620</v>
          </cell>
          <cell r="E127">
            <v>758</v>
          </cell>
          <cell r="F127">
            <v>629.20000000000005</v>
          </cell>
          <cell r="G127">
            <v>692.12000000000012</v>
          </cell>
          <cell r="H127">
            <v>688</v>
          </cell>
          <cell r="I127">
            <v>650</v>
          </cell>
          <cell r="J127">
            <v>706</v>
          </cell>
          <cell r="K127">
            <v>797</v>
          </cell>
        </row>
        <row r="128">
          <cell r="A128">
            <v>700.2</v>
          </cell>
          <cell r="B128" t="str">
            <v>MARCA VIAL</v>
          </cell>
          <cell r="C128" t="str">
            <v>M2</v>
          </cell>
          <cell r="D128">
            <v>10602</v>
          </cell>
          <cell r="E128">
            <v>13055</v>
          </cell>
          <cell r="F128">
            <v>11539</v>
          </cell>
          <cell r="G128">
            <v>12692.900000000001</v>
          </cell>
          <cell r="H128">
            <v>10656</v>
          </cell>
          <cell r="I128">
            <v>9929</v>
          </cell>
          <cell r="J128">
            <v>11011</v>
          </cell>
          <cell r="K128">
            <v>11092</v>
          </cell>
        </row>
        <row r="129">
          <cell r="A129">
            <v>701</v>
          </cell>
          <cell r="B129" t="str">
            <v>TACHA REFLECTIVA</v>
          </cell>
          <cell r="C129" t="str">
            <v>U</v>
          </cell>
          <cell r="D129">
            <v>10871</v>
          </cell>
          <cell r="E129">
            <v>10214</v>
          </cell>
          <cell r="F129">
            <v>9696.5</v>
          </cell>
          <cell r="G129">
            <v>10666.150000000001</v>
          </cell>
          <cell r="H129">
            <v>8087</v>
          </cell>
          <cell r="I129">
            <v>8758</v>
          </cell>
          <cell r="J129">
            <v>9450</v>
          </cell>
          <cell r="K129">
            <v>10274</v>
          </cell>
        </row>
        <row r="130">
          <cell r="A130">
            <v>710.1</v>
          </cell>
          <cell r="B130" t="str">
            <v>SEÑAL DE TRANSITO</v>
          </cell>
          <cell r="C130" t="str">
            <v>U</v>
          </cell>
          <cell r="D130">
            <v>136206</v>
          </cell>
          <cell r="E130">
            <v>108973</v>
          </cell>
          <cell r="F130">
            <v>90410.1</v>
          </cell>
          <cell r="G130">
            <v>99451.110000000015</v>
          </cell>
          <cell r="H130">
            <v>115436</v>
          </cell>
          <cell r="I130">
            <v>135715</v>
          </cell>
          <cell r="J130">
            <v>116936</v>
          </cell>
          <cell r="K130">
            <v>121453</v>
          </cell>
        </row>
        <row r="131">
          <cell r="A131">
            <v>711.1</v>
          </cell>
          <cell r="B131" t="str">
            <v>Aislamiento con cinta de peligro de la zona verde</v>
          </cell>
          <cell r="C131" t="str">
            <v>ml</v>
          </cell>
          <cell r="L131">
            <v>193</v>
          </cell>
        </row>
        <row r="132">
          <cell r="A132">
            <v>720</v>
          </cell>
          <cell r="B132" t="str">
            <v>POSTE DE KILOMETRAJE (MOJON)</v>
          </cell>
          <cell r="C132" t="str">
            <v>U</v>
          </cell>
          <cell r="D132">
            <v>67523</v>
          </cell>
          <cell r="E132">
            <v>71059</v>
          </cell>
          <cell r="F132">
            <v>58834.6</v>
          </cell>
          <cell r="G132">
            <v>64718.060000000005</v>
          </cell>
          <cell r="H132">
            <v>55920</v>
          </cell>
          <cell r="I132">
            <v>56476</v>
          </cell>
          <cell r="J132">
            <v>55156</v>
          </cell>
          <cell r="K132">
            <v>53075</v>
          </cell>
        </row>
        <row r="133">
          <cell r="A133">
            <v>730.1</v>
          </cell>
          <cell r="B133" t="str">
            <v>DEFENSA METALICA - CORREA SIMPLE</v>
          </cell>
          <cell r="C133" t="str">
            <v>M</v>
          </cell>
          <cell r="D133">
            <v>115865</v>
          </cell>
          <cell r="E133">
            <v>89369</v>
          </cell>
          <cell r="F133">
            <v>81757.5</v>
          </cell>
          <cell r="G133">
            <v>89933.25</v>
          </cell>
          <cell r="H133">
            <v>104683</v>
          </cell>
          <cell r="I133">
            <v>101349</v>
          </cell>
          <cell r="J133">
            <v>81770</v>
          </cell>
          <cell r="K133">
            <v>102996</v>
          </cell>
          <cell r="L133">
            <v>88000</v>
          </cell>
        </row>
        <row r="134">
          <cell r="A134">
            <v>730.2</v>
          </cell>
          <cell r="B134" t="str">
            <v>SECCION FINAL - DEFENSA METALICA</v>
          </cell>
          <cell r="C134" t="str">
            <v>U</v>
          </cell>
          <cell r="D134">
            <v>54925</v>
          </cell>
          <cell r="E134">
            <v>37375</v>
          </cell>
          <cell r="F134">
            <v>52731.8</v>
          </cell>
          <cell r="G134">
            <v>58004.98000000001</v>
          </cell>
          <cell r="H134">
            <v>36238</v>
          </cell>
          <cell r="I134">
            <v>37375</v>
          </cell>
          <cell r="J134">
            <v>36400</v>
          </cell>
          <cell r="K134">
            <v>30550</v>
          </cell>
        </row>
        <row r="135">
          <cell r="A135">
            <v>740</v>
          </cell>
          <cell r="B135" t="str">
            <v>CAPTAFAROS</v>
          </cell>
          <cell r="C135" t="str">
            <v>U</v>
          </cell>
          <cell r="D135">
            <v>9672</v>
          </cell>
          <cell r="E135">
            <v>9491</v>
          </cell>
          <cell r="F135">
            <v>7003.7</v>
          </cell>
          <cell r="G135">
            <v>7704.0700000000006</v>
          </cell>
          <cell r="H135">
            <v>6062</v>
          </cell>
          <cell r="I135">
            <v>7374</v>
          </cell>
          <cell r="J135">
            <v>8657</v>
          </cell>
          <cell r="K135">
            <v>7202</v>
          </cell>
        </row>
        <row r="136">
          <cell r="A136">
            <v>741</v>
          </cell>
          <cell r="B136" t="str">
            <v>PINTURA DE MUROS</v>
          </cell>
          <cell r="C136" t="str">
            <v>M2</v>
          </cell>
          <cell r="F136">
            <v>0</v>
          </cell>
          <cell r="G136">
            <v>0</v>
          </cell>
        </row>
        <row r="137">
          <cell r="A137">
            <v>810.3</v>
          </cell>
          <cell r="B137" t="str">
            <v>EMPRADIZACION CON BLOQUES DE CESPED</v>
          </cell>
          <cell r="C137" t="str">
            <v>M2</v>
          </cell>
          <cell r="D137">
            <v>4758</v>
          </cell>
          <cell r="E137">
            <v>6691</v>
          </cell>
          <cell r="F137">
            <v>6091.8</v>
          </cell>
          <cell r="G137">
            <v>6700.9800000000005</v>
          </cell>
          <cell r="H137">
            <v>6703</v>
          </cell>
          <cell r="I137">
            <v>7365</v>
          </cell>
          <cell r="J137">
            <v>6507</v>
          </cell>
          <cell r="K137">
            <v>5300</v>
          </cell>
          <cell r="L137">
            <v>8745</v>
          </cell>
        </row>
        <row r="138">
          <cell r="A138">
            <v>810.4</v>
          </cell>
          <cell r="B138" t="str">
            <v>EMPRADIZACION CON TIERRA ORG Y SEMILLAS</v>
          </cell>
          <cell r="C138" t="str">
            <v>M2</v>
          </cell>
          <cell r="D138">
            <v>6176</v>
          </cell>
          <cell r="E138">
            <v>6592</v>
          </cell>
          <cell r="F138">
            <v>6978.4</v>
          </cell>
          <cell r="G138">
            <v>7676.24</v>
          </cell>
          <cell r="H138">
            <v>6553</v>
          </cell>
          <cell r="I138">
            <v>4957</v>
          </cell>
          <cell r="J138">
            <v>7748</v>
          </cell>
          <cell r="K138">
            <v>11570</v>
          </cell>
        </row>
        <row r="139">
          <cell r="A139">
            <v>810.5</v>
          </cell>
          <cell r="B139" t="str">
            <v>Suministro y riego del separador (6 meses)</v>
          </cell>
          <cell r="L139">
            <v>7497</v>
          </cell>
        </row>
        <row r="140">
          <cell r="A140">
            <v>810.6</v>
          </cell>
          <cell r="B140" t="str">
            <v>Suministro y aplicación de tierra para sangrado</v>
          </cell>
          <cell r="L140">
            <v>26484</v>
          </cell>
        </row>
        <row r="141">
          <cell r="A141">
            <v>810.7</v>
          </cell>
          <cell r="B141" t="str">
            <v>Empradiz con hiedra</v>
          </cell>
          <cell r="C141" t="str">
            <v>M2</v>
          </cell>
          <cell r="L141">
            <v>9600</v>
          </cell>
        </row>
        <row r="142">
          <cell r="A142">
            <v>810.8</v>
          </cell>
          <cell r="B142" t="str">
            <v>Riego empradiz y árboles</v>
          </cell>
          <cell r="C142" t="str">
            <v>m2</v>
          </cell>
          <cell r="L142">
            <v>68</v>
          </cell>
        </row>
        <row r="143">
          <cell r="A143">
            <v>811.1</v>
          </cell>
          <cell r="B143" t="str">
            <v>Guayacán</v>
          </cell>
          <cell r="C143" t="str">
            <v>U</v>
          </cell>
          <cell r="L143">
            <v>15000</v>
          </cell>
        </row>
        <row r="144">
          <cell r="A144">
            <v>811.2</v>
          </cell>
          <cell r="B144" t="str">
            <v>Pimiento</v>
          </cell>
          <cell r="L144">
            <v>15000</v>
          </cell>
        </row>
        <row r="145">
          <cell r="A145">
            <v>811.3</v>
          </cell>
          <cell r="B145" t="str">
            <v>Caucho Sabanero</v>
          </cell>
          <cell r="L145">
            <v>20000</v>
          </cell>
        </row>
        <row r="146">
          <cell r="A146">
            <v>811.4</v>
          </cell>
          <cell r="B146" t="str">
            <v>Tierra negra abonada</v>
          </cell>
          <cell r="L146">
            <v>18000</v>
          </cell>
        </row>
        <row r="147">
          <cell r="A147">
            <v>811.5</v>
          </cell>
          <cell r="B147" t="str">
            <v>Magnolio</v>
          </cell>
          <cell r="L147">
            <v>20000</v>
          </cell>
        </row>
        <row r="148">
          <cell r="A148">
            <v>811.6</v>
          </cell>
          <cell r="B148" t="str">
            <v>Calesierro</v>
          </cell>
          <cell r="L148">
            <v>9000</v>
          </cell>
        </row>
        <row r="149">
          <cell r="A149">
            <v>811.7</v>
          </cell>
          <cell r="B149" t="str">
            <v>Dividivi</v>
          </cell>
          <cell r="L149">
            <v>4500</v>
          </cell>
        </row>
        <row r="150">
          <cell r="A150">
            <v>820.1</v>
          </cell>
          <cell r="B150" t="str">
            <v>GEOTEXTIL PARA FILTROS</v>
          </cell>
          <cell r="C150" t="str">
            <v>M2</v>
          </cell>
          <cell r="D150">
            <v>3799</v>
          </cell>
          <cell r="E150">
            <v>1863</v>
          </cell>
          <cell r="F150">
            <v>3935.8</v>
          </cell>
          <cell r="G150">
            <v>4329.38</v>
          </cell>
          <cell r="H150">
            <v>2656</v>
          </cell>
          <cell r="I150">
            <v>2596</v>
          </cell>
          <cell r="J150">
            <v>3578</v>
          </cell>
          <cell r="K150">
            <v>1963</v>
          </cell>
          <cell r="L150">
            <v>2520</v>
          </cell>
        </row>
        <row r="151">
          <cell r="A151">
            <v>820.2</v>
          </cell>
          <cell r="B151" t="str">
            <v>Geotextil tejido</v>
          </cell>
          <cell r="L151">
            <v>3412</v>
          </cell>
        </row>
        <row r="152">
          <cell r="A152">
            <v>820.3</v>
          </cell>
          <cell r="B152" t="str">
            <v>GEOMALLA BX 1100</v>
          </cell>
          <cell r="L152">
            <v>16264</v>
          </cell>
        </row>
        <row r="153">
          <cell r="A153">
            <v>900.1</v>
          </cell>
          <cell r="B153" t="str">
            <v>TRANS MAT - EXPLAN (100 - 1000M)</v>
          </cell>
          <cell r="C153" t="str">
            <v>M3xES</v>
          </cell>
          <cell r="D153">
            <v>650</v>
          </cell>
          <cell r="E153">
            <v>628</v>
          </cell>
          <cell r="F153">
            <v>572</v>
          </cell>
          <cell r="G153">
            <v>629.20000000000005</v>
          </cell>
          <cell r="H153">
            <v>650</v>
          </cell>
          <cell r="I153">
            <v>533</v>
          </cell>
          <cell r="J153">
            <v>572</v>
          </cell>
          <cell r="K153">
            <v>520</v>
          </cell>
        </row>
        <row r="154">
          <cell r="A154">
            <v>900.2</v>
          </cell>
          <cell r="B154" t="str">
            <v>TRANS MAT - EXPLAN (MAS DE - 1000M)</v>
          </cell>
          <cell r="C154" t="str">
            <v>M3xKM</v>
          </cell>
          <cell r="D154">
            <v>723</v>
          </cell>
          <cell r="E154">
            <v>698</v>
          </cell>
          <cell r="F154">
            <v>634.70000000000005</v>
          </cell>
          <cell r="G154">
            <v>698.17000000000007</v>
          </cell>
          <cell r="H154">
            <v>723</v>
          </cell>
          <cell r="I154">
            <v>593</v>
          </cell>
          <cell r="J154">
            <v>636</v>
          </cell>
          <cell r="K154">
            <v>577</v>
          </cell>
          <cell r="L154">
            <v>756</v>
          </cell>
        </row>
        <row r="155">
          <cell r="A155">
            <v>900.3</v>
          </cell>
          <cell r="B155" t="str">
            <v>TRANS MATERIALES PROV. DE DERRUMBES</v>
          </cell>
          <cell r="C155" t="str">
            <v>M3xKM</v>
          </cell>
          <cell r="D155">
            <v>723</v>
          </cell>
          <cell r="E155">
            <v>698</v>
          </cell>
          <cell r="F155">
            <v>634.70000000000005</v>
          </cell>
          <cell r="G155">
            <v>698.17000000000007</v>
          </cell>
          <cell r="H155">
            <v>723</v>
          </cell>
          <cell r="I155">
            <v>593</v>
          </cell>
          <cell r="J155">
            <v>636</v>
          </cell>
          <cell r="K155">
            <v>577</v>
          </cell>
          <cell r="L155">
            <v>813</v>
          </cell>
        </row>
        <row r="156">
          <cell r="F156">
            <v>0</v>
          </cell>
          <cell r="G156">
            <v>0</v>
          </cell>
        </row>
        <row r="157">
          <cell r="A157">
            <v>2000</v>
          </cell>
          <cell r="B157" t="str">
            <v>LIMPIEZA CALZADA EXISTENTE</v>
          </cell>
          <cell r="C157" t="str">
            <v>HA</v>
          </cell>
          <cell r="D157">
            <v>32468</v>
          </cell>
          <cell r="E157">
            <v>37271</v>
          </cell>
          <cell r="F157">
            <v>38209.599999999999</v>
          </cell>
          <cell r="G157">
            <v>42030.560000000005</v>
          </cell>
          <cell r="H157">
            <v>35556</v>
          </cell>
          <cell r="I157">
            <v>28812</v>
          </cell>
          <cell r="J157">
            <v>31985</v>
          </cell>
          <cell r="K157">
            <v>35718</v>
          </cell>
        </row>
        <row r="158">
          <cell r="A158">
            <v>2021</v>
          </cell>
          <cell r="B158" t="str">
            <v>DEMOLICIONES CONCRETO CICLOPEO</v>
          </cell>
          <cell r="C158" t="str">
            <v>M3</v>
          </cell>
          <cell r="D158">
            <v>18834</v>
          </cell>
          <cell r="E158">
            <v>16485</v>
          </cell>
          <cell r="F158">
            <v>16424.099999999999</v>
          </cell>
          <cell r="G158">
            <v>18066.509999999998</v>
          </cell>
          <cell r="H158">
            <v>19404</v>
          </cell>
          <cell r="I158">
            <v>15544</v>
          </cell>
          <cell r="J158">
            <v>18268</v>
          </cell>
          <cell r="K158">
            <v>17859</v>
          </cell>
        </row>
        <row r="159">
          <cell r="A159">
            <v>2022</v>
          </cell>
          <cell r="B159" t="str">
            <v>DEMOLICIONES DE MAMPOSTERIA</v>
          </cell>
          <cell r="C159" t="str">
            <v>M3</v>
          </cell>
          <cell r="D159">
            <v>18287</v>
          </cell>
          <cell r="E159">
            <v>24322</v>
          </cell>
          <cell r="F159">
            <v>21754.7</v>
          </cell>
          <cell r="G159">
            <v>23930.170000000002</v>
          </cell>
          <cell r="H159">
            <v>17644</v>
          </cell>
          <cell r="I159">
            <v>15690</v>
          </cell>
          <cell r="J159">
            <v>15707</v>
          </cell>
          <cell r="K159">
            <v>17203</v>
          </cell>
        </row>
        <row r="160">
          <cell r="A160">
            <v>2490</v>
          </cell>
          <cell r="B160" t="str">
            <v>EXT. COMP. CAPA ROD. - ASFALTO NATURAL</v>
          </cell>
          <cell r="C160" t="str">
            <v>M3</v>
          </cell>
          <cell r="D160">
            <v>128184</v>
          </cell>
          <cell r="F160">
            <v>123653.2</v>
          </cell>
          <cell r="G160">
            <v>136018.52000000002</v>
          </cell>
          <cell r="I160">
            <v>186061</v>
          </cell>
          <cell r="J160">
            <v>97000</v>
          </cell>
        </row>
        <row r="161">
          <cell r="A161">
            <v>2600</v>
          </cell>
          <cell r="B161" t="str">
            <v>RIEGO DE SELLO - ASFALTO LIQUIDO</v>
          </cell>
          <cell r="C161" t="str">
            <v>M2</v>
          </cell>
          <cell r="D161">
            <v>954</v>
          </cell>
          <cell r="E161">
            <v>878</v>
          </cell>
          <cell r="F161">
            <v>742.5</v>
          </cell>
          <cell r="G161">
            <v>816.75000000000011</v>
          </cell>
          <cell r="H161">
            <v>758</v>
          </cell>
          <cell r="I161">
            <v>698</v>
          </cell>
          <cell r="J161">
            <v>883</v>
          </cell>
          <cell r="K161">
            <v>655</v>
          </cell>
        </row>
        <row r="162">
          <cell r="A162">
            <v>2610</v>
          </cell>
          <cell r="B162" t="str">
            <v>RIEGO SELLO - EMULSION</v>
          </cell>
          <cell r="C162" t="str">
            <v>M2</v>
          </cell>
          <cell r="D162">
            <v>1119</v>
          </cell>
          <cell r="E162">
            <v>1573</v>
          </cell>
          <cell r="F162">
            <v>1312.3</v>
          </cell>
          <cell r="G162">
            <v>1443.53</v>
          </cell>
          <cell r="H162">
            <v>907</v>
          </cell>
          <cell r="I162">
            <v>776</v>
          </cell>
          <cell r="J162">
            <v>844</v>
          </cell>
          <cell r="K162">
            <v>680</v>
          </cell>
        </row>
        <row r="163">
          <cell r="A163">
            <v>2630</v>
          </cell>
          <cell r="B163" t="str">
            <v>SELLO FISURAS &gt; 3MM - EMULSION Y ARENA</v>
          </cell>
          <cell r="C163" t="str">
            <v>M</v>
          </cell>
          <cell r="D163">
            <v>153</v>
          </cell>
          <cell r="E163">
            <v>120</v>
          </cell>
          <cell r="F163">
            <v>143</v>
          </cell>
          <cell r="G163">
            <v>157.30000000000001</v>
          </cell>
          <cell r="H163">
            <v>113</v>
          </cell>
          <cell r="I163">
            <v>104</v>
          </cell>
          <cell r="J163">
            <v>96</v>
          </cell>
          <cell r="K163">
            <v>81</v>
          </cell>
        </row>
        <row r="164">
          <cell r="A164">
            <v>2640</v>
          </cell>
          <cell r="B164" t="str">
            <v>SELLO FISURAS &gt;3MM - EMULSION ASFALTIC</v>
          </cell>
          <cell r="C164" t="str">
            <v>M</v>
          </cell>
          <cell r="D164">
            <v>117</v>
          </cell>
          <cell r="E164">
            <v>181</v>
          </cell>
          <cell r="F164">
            <v>154</v>
          </cell>
          <cell r="G164">
            <v>169.4</v>
          </cell>
          <cell r="H164">
            <v>111</v>
          </cell>
          <cell r="I164">
            <v>98</v>
          </cell>
          <cell r="J164">
            <v>99</v>
          </cell>
          <cell r="K164">
            <v>111</v>
          </cell>
        </row>
        <row r="165">
          <cell r="A165">
            <v>3111</v>
          </cell>
          <cell r="B165" t="str">
            <v>BACHEO - CARRETERAS EN AFIRMADO</v>
          </cell>
          <cell r="C165" t="str">
            <v>M3</v>
          </cell>
          <cell r="D165">
            <v>28373</v>
          </cell>
          <cell r="E165">
            <v>50981</v>
          </cell>
          <cell r="F165">
            <v>41206</v>
          </cell>
          <cell r="G165">
            <v>45326.600000000006</v>
          </cell>
          <cell r="H165">
            <v>50801</v>
          </cell>
          <cell r="I165">
            <v>44896</v>
          </cell>
          <cell r="J165">
            <v>31470</v>
          </cell>
          <cell r="K165">
            <v>33248</v>
          </cell>
        </row>
        <row r="166">
          <cell r="A166">
            <v>3340</v>
          </cell>
          <cell r="B166" t="str">
            <v>SELLO FISURAS &lt; 3MM - EMULSION ASFALTIC</v>
          </cell>
          <cell r="C166" t="str">
            <v>M</v>
          </cell>
          <cell r="D166">
            <v>75</v>
          </cell>
          <cell r="E166">
            <v>94</v>
          </cell>
          <cell r="F166">
            <v>82.5</v>
          </cell>
          <cell r="G166">
            <v>90.750000000000014</v>
          </cell>
          <cell r="H166">
            <v>74</v>
          </cell>
          <cell r="I166">
            <v>60</v>
          </cell>
          <cell r="J166">
            <v>72</v>
          </cell>
          <cell r="K166">
            <v>72</v>
          </cell>
        </row>
        <row r="167">
          <cell r="A167">
            <v>4180</v>
          </cell>
          <cell r="B167" t="str">
            <v>CONFORMACION MANUAL CUNETAS</v>
          </cell>
          <cell r="C167" t="str">
            <v>M</v>
          </cell>
          <cell r="D167">
            <v>515</v>
          </cell>
          <cell r="E167">
            <v>763</v>
          </cell>
          <cell r="F167">
            <v>679.8</v>
          </cell>
          <cell r="G167">
            <v>747.78</v>
          </cell>
          <cell r="H167">
            <v>489</v>
          </cell>
          <cell r="I167">
            <v>450</v>
          </cell>
          <cell r="J167">
            <v>438</v>
          </cell>
          <cell r="K167">
            <v>515</v>
          </cell>
        </row>
        <row r="168">
          <cell r="A168">
            <v>4260</v>
          </cell>
          <cell r="B168" t="str">
            <v>LIMPIEZA CUNETA CON MOTONIVELADORA</v>
          </cell>
          <cell r="C168" t="str">
            <v>M</v>
          </cell>
          <cell r="D168">
            <v>98</v>
          </cell>
          <cell r="E168">
            <v>108</v>
          </cell>
          <cell r="F168">
            <v>113.3</v>
          </cell>
          <cell r="G168">
            <v>124.63000000000001</v>
          </cell>
          <cell r="H168">
            <v>108</v>
          </cell>
          <cell r="I168">
            <v>87</v>
          </cell>
          <cell r="J168">
            <v>98</v>
          </cell>
          <cell r="K168">
            <v>108</v>
          </cell>
        </row>
        <row r="169">
          <cell r="A169">
            <v>4300</v>
          </cell>
          <cell r="B169" t="str">
            <v>ZANJAS CORONACION EN CONCRETO</v>
          </cell>
          <cell r="C169" t="str">
            <v>M3</v>
          </cell>
          <cell r="D169">
            <v>209346</v>
          </cell>
          <cell r="E169">
            <v>212238</v>
          </cell>
          <cell r="F169">
            <v>221831.5</v>
          </cell>
          <cell r="G169">
            <v>244014.65000000002</v>
          </cell>
          <cell r="H169">
            <v>213935</v>
          </cell>
          <cell r="I169">
            <v>187175</v>
          </cell>
          <cell r="J169">
            <v>196443</v>
          </cell>
          <cell r="K169">
            <v>169120</v>
          </cell>
        </row>
        <row r="170">
          <cell r="A170">
            <v>4310</v>
          </cell>
          <cell r="B170" t="str">
            <v>ZANJAS DE CORONACION EN MAMPOSTERIA</v>
          </cell>
          <cell r="C170" t="str">
            <v>M3</v>
          </cell>
          <cell r="D170">
            <v>123666</v>
          </cell>
          <cell r="E170">
            <v>121546</v>
          </cell>
          <cell r="F170">
            <v>144047.20000000001</v>
          </cell>
          <cell r="G170">
            <v>158451.92000000001</v>
          </cell>
          <cell r="H170">
            <v>125529</v>
          </cell>
          <cell r="I170">
            <v>111691</v>
          </cell>
          <cell r="J170">
            <v>117728</v>
          </cell>
          <cell r="K170">
            <v>102892</v>
          </cell>
        </row>
        <row r="171">
          <cell r="A171">
            <v>4360</v>
          </cell>
          <cell r="B171" t="str">
            <v>LIMPIEZA CANALES EN TIERRA</v>
          </cell>
          <cell r="C171" t="str">
            <v>M</v>
          </cell>
          <cell r="D171">
            <v>1030</v>
          </cell>
          <cell r="E171">
            <v>1528</v>
          </cell>
          <cell r="F171">
            <v>1358.5</v>
          </cell>
          <cell r="G171">
            <v>1494.3500000000001</v>
          </cell>
          <cell r="H171">
            <v>978</v>
          </cell>
          <cell r="I171">
            <v>900</v>
          </cell>
          <cell r="J171">
            <v>875</v>
          </cell>
          <cell r="K171">
            <v>1030</v>
          </cell>
        </row>
        <row r="172">
          <cell r="A172">
            <v>4560</v>
          </cell>
          <cell r="B172" t="str">
            <v>DRENES HORIZONTALES TUBERIA 2"</v>
          </cell>
          <cell r="C172" t="str">
            <v>M</v>
          </cell>
          <cell r="D172">
            <v>63144</v>
          </cell>
          <cell r="E172">
            <v>66400</v>
          </cell>
          <cell r="F172">
            <v>73068.600000000006</v>
          </cell>
          <cell r="G172">
            <v>80375.460000000006</v>
          </cell>
          <cell r="H172">
            <v>67144</v>
          </cell>
          <cell r="I172">
            <v>64475</v>
          </cell>
          <cell r="J172">
            <v>63826</v>
          </cell>
          <cell r="K172">
            <v>62975</v>
          </cell>
        </row>
        <row r="173">
          <cell r="A173">
            <v>4860</v>
          </cell>
          <cell r="B173" t="str">
            <v>SUPERESTRUCTURAS PONTONES</v>
          </cell>
          <cell r="C173" t="str">
            <v>M3</v>
          </cell>
          <cell r="D173">
            <v>538616</v>
          </cell>
          <cell r="E173">
            <v>608491</v>
          </cell>
          <cell r="F173">
            <v>580783.5</v>
          </cell>
          <cell r="G173">
            <v>638861.85000000009</v>
          </cell>
          <cell r="H173">
            <v>503646</v>
          </cell>
          <cell r="I173">
            <v>685118</v>
          </cell>
          <cell r="J173">
            <v>511905</v>
          </cell>
          <cell r="K173">
            <v>335221</v>
          </cell>
        </row>
        <row r="174">
          <cell r="A174">
            <v>4880</v>
          </cell>
          <cell r="B174" t="str">
            <v>ALCANTARILLA DE CAJON</v>
          </cell>
          <cell r="C174" t="str">
            <v>M3</v>
          </cell>
          <cell r="D174">
            <v>318682</v>
          </cell>
          <cell r="E174">
            <v>364536</v>
          </cell>
          <cell r="F174">
            <v>321745.59999999998</v>
          </cell>
          <cell r="G174">
            <v>353920.16</v>
          </cell>
          <cell r="H174">
            <v>310804</v>
          </cell>
          <cell r="I174">
            <v>314379</v>
          </cell>
          <cell r="J174">
            <v>298178</v>
          </cell>
          <cell r="K174">
            <v>227071</v>
          </cell>
        </row>
        <row r="175">
          <cell r="A175">
            <v>4960</v>
          </cell>
          <cell r="B175" t="str">
            <v>LIMPIEZA OBRAS AREA &lt; = 0.62 M2</v>
          </cell>
          <cell r="C175" t="str">
            <v>M</v>
          </cell>
          <cell r="D175">
            <v>3432</v>
          </cell>
          <cell r="E175">
            <v>5090</v>
          </cell>
          <cell r="F175">
            <v>4529.8</v>
          </cell>
          <cell r="G175">
            <v>4982.7800000000007</v>
          </cell>
          <cell r="H175">
            <v>3260</v>
          </cell>
          <cell r="I175">
            <v>2999</v>
          </cell>
          <cell r="J175">
            <v>2917</v>
          </cell>
          <cell r="K175">
            <v>3432</v>
          </cell>
        </row>
        <row r="176">
          <cell r="A176">
            <v>4970</v>
          </cell>
          <cell r="B176" t="str">
            <v>LIMPIEZA OBRAS AREA &gt; 0.60 M2</v>
          </cell>
          <cell r="C176" t="str">
            <v>M3</v>
          </cell>
          <cell r="D176">
            <v>5148</v>
          </cell>
          <cell r="E176">
            <v>7635</v>
          </cell>
          <cell r="F176">
            <v>6795.8</v>
          </cell>
          <cell r="G176">
            <v>7475.380000000001</v>
          </cell>
          <cell r="H176">
            <v>4891</v>
          </cell>
          <cell r="I176">
            <v>4499</v>
          </cell>
          <cell r="J176">
            <v>4376</v>
          </cell>
          <cell r="K176">
            <v>5148</v>
          </cell>
        </row>
        <row r="177">
          <cell r="A177">
            <v>6006</v>
          </cell>
          <cell r="B177" t="str">
            <v>EXCAVACION MECANICA DESCOLES</v>
          </cell>
          <cell r="C177" t="str">
            <v>M3</v>
          </cell>
          <cell r="D177">
            <v>2470</v>
          </cell>
          <cell r="E177">
            <v>2275</v>
          </cell>
          <cell r="F177">
            <v>2502.5</v>
          </cell>
          <cell r="G177">
            <v>2752.75</v>
          </cell>
          <cell r="H177">
            <v>2275</v>
          </cell>
          <cell r="I177">
            <v>2275</v>
          </cell>
          <cell r="J177">
            <v>2275</v>
          </cell>
          <cell r="K177">
            <v>2925</v>
          </cell>
        </row>
        <row r="178">
          <cell r="A178">
            <v>7108</v>
          </cell>
          <cell r="B178" t="str">
            <v>SEÑALIZACION TEMPORAL</v>
          </cell>
          <cell r="C178" t="str">
            <v>SEÑAL</v>
          </cell>
          <cell r="D178">
            <v>108388</v>
          </cell>
          <cell r="E178">
            <v>98043</v>
          </cell>
          <cell r="F178">
            <v>90412.3</v>
          </cell>
          <cell r="G178">
            <v>99453.530000000013</v>
          </cell>
          <cell r="H178">
            <v>102627</v>
          </cell>
          <cell r="I178">
            <v>105278</v>
          </cell>
          <cell r="J178">
            <v>148143</v>
          </cell>
          <cell r="K178">
            <v>128213</v>
          </cell>
        </row>
        <row r="179">
          <cell r="A179">
            <v>7150</v>
          </cell>
          <cell r="B179" t="str">
            <v>CORTE TALUDES PARA AMPLIACION</v>
          </cell>
          <cell r="C179" t="str">
            <v>M3</v>
          </cell>
          <cell r="D179">
            <v>1268</v>
          </cell>
          <cell r="E179">
            <v>1754</v>
          </cell>
          <cell r="F179">
            <v>1844.7</v>
          </cell>
          <cell r="G179">
            <v>2029.1700000000003</v>
          </cell>
          <cell r="H179">
            <v>1522</v>
          </cell>
          <cell r="I179">
            <v>1451</v>
          </cell>
          <cell r="J179">
            <v>1643</v>
          </cell>
          <cell r="K179">
            <v>1658</v>
          </cell>
        </row>
        <row r="180">
          <cell r="A180">
            <v>7210</v>
          </cell>
          <cell r="B180" t="str">
            <v>RELLENO DE SOCAVACIONES EN TERRAPLENES</v>
          </cell>
          <cell r="C180" t="str">
            <v>M3</v>
          </cell>
          <cell r="D180">
            <v>20549</v>
          </cell>
          <cell r="E180">
            <v>18870</v>
          </cell>
          <cell r="F180">
            <v>22547.8</v>
          </cell>
          <cell r="G180">
            <v>24802.58</v>
          </cell>
          <cell r="H180">
            <v>25871</v>
          </cell>
          <cell r="I180">
            <v>32163</v>
          </cell>
          <cell r="J180">
            <v>18474</v>
          </cell>
          <cell r="K180">
            <v>20549</v>
          </cell>
        </row>
        <row r="181">
          <cell r="A181">
            <v>7304</v>
          </cell>
          <cell r="B181" t="str">
            <v>DEFENSA METALICA - CORREA DOBLE</v>
          </cell>
          <cell r="C181" t="str">
            <v>M</v>
          </cell>
          <cell r="D181">
            <v>203941</v>
          </cell>
          <cell r="E181">
            <v>153282</v>
          </cell>
          <cell r="F181">
            <v>132926.20000000001</v>
          </cell>
          <cell r="G181">
            <v>146218.82000000004</v>
          </cell>
          <cell r="H181">
            <v>186820</v>
          </cell>
          <cell r="I181">
            <v>179382</v>
          </cell>
          <cell r="J181">
            <v>144516</v>
          </cell>
          <cell r="K181">
            <v>184660</v>
          </cell>
        </row>
        <row r="182">
          <cell r="A182">
            <v>7360</v>
          </cell>
          <cell r="B182" t="str">
            <v>ROCERIA Y DESMONTE MANUAL</v>
          </cell>
          <cell r="C182" t="str">
            <v>Ha</v>
          </cell>
          <cell r="D182">
            <v>233188</v>
          </cell>
          <cell r="E182">
            <v>305418</v>
          </cell>
          <cell r="F182">
            <v>286608.3</v>
          </cell>
          <cell r="G182">
            <v>315269.13</v>
          </cell>
          <cell r="H182">
            <v>229151</v>
          </cell>
          <cell r="I182">
            <v>203055</v>
          </cell>
          <cell r="J182">
            <v>225388</v>
          </cell>
          <cell r="K182">
            <v>213460</v>
          </cell>
        </row>
        <row r="183">
          <cell r="A183">
            <v>7370</v>
          </cell>
          <cell r="B183" t="str">
            <v>ROCERIA Y DESMONTE MECANICO</v>
          </cell>
          <cell r="C183" t="str">
            <v>Ha</v>
          </cell>
          <cell r="D183">
            <v>175500</v>
          </cell>
          <cell r="E183">
            <v>170658</v>
          </cell>
          <cell r="F183">
            <v>163735</v>
          </cell>
          <cell r="G183">
            <v>180108.5</v>
          </cell>
          <cell r="H183">
            <v>174038</v>
          </cell>
          <cell r="I183">
            <v>139315</v>
          </cell>
          <cell r="J183">
            <v>151613</v>
          </cell>
          <cell r="K183">
            <v>143000</v>
          </cell>
        </row>
        <row r="184">
          <cell r="A184">
            <v>7390</v>
          </cell>
          <cell r="B184" t="str">
            <v>PODA,CORTE,RETIRO DE ARBOLES</v>
          </cell>
          <cell r="C184" t="str">
            <v>U</v>
          </cell>
          <cell r="D184">
            <v>17537</v>
          </cell>
          <cell r="E184">
            <v>17615</v>
          </cell>
          <cell r="F184">
            <v>15998.4</v>
          </cell>
          <cell r="G184">
            <v>17598.240000000002</v>
          </cell>
          <cell r="H184">
            <v>17473</v>
          </cell>
          <cell r="I184">
            <v>14450</v>
          </cell>
          <cell r="J184">
            <v>15395</v>
          </cell>
          <cell r="K184">
            <v>14287</v>
          </cell>
        </row>
        <row r="185">
          <cell r="A185">
            <v>7700</v>
          </cell>
          <cell r="B185" t="str">
            <v>INDICADORES ALINEAMINETO</v>
          </cell>
          <cell r="C185" t="str">
            <v>U</v>
          </cell>
          <cell r="D185">
            <v>85053</v>
          </cell>
          <cell r="E185">
            <v>110063</v>
          </cell>
          <cell r="F185">
            <v>100381.6</v>
          </cell>
          <cell r="G185">
            <v>110419.76000000001</v>
          </cell>
          <cell r="H185">
            <v>119113</v>
          </cell>
          <cell r="I185">
            <v>125761</v>
          </cell>
          <cell r="J185">
            <v>118613</v>
          </cell>
          <cell r="K185">
            <v>117410</v>
          </cell>
        </row>
        <row r="186">
          <cell r="A186">
            <v>7750</v>
          </cell>
          <cell r="B186" t="str">
            <v>PINTURA - RENOVACION INDICACIONES MOJON</v>
          </cell>
          <cell r="C186" t="str">
            <v>U</v>
          </cell>
          <cell r="D186">
            <v>7076</v>
          </cell>
          <cell r="E186">
            <v>9991</v>
          </cell>
          <cell r="F186">
            <v>6774.9</v>
          </cell>
          <cell r="G186">
            <v>7452.39</v>
          </cell>
          <cell r="H186">
            <v>8524</v>
          </cell>
          <cell r="I186">
            <v>9902</v>
          </cell>
          <cell r="J186">
            <v>9442</v>
          </cell>
          <cell r="K186">
            <v>7398</v>
          </cell>
        </row>
        <row r="187">
          <cell r="A187">
            <v>7780</v>
          </cell>
          <cell r="B187" t="str">
            <v>LIMPIEZA DE SEÑALES Y MOJONES</v>
          </cell>
          <cell r="C187" t="str">
            <v>U</v>
          </cell>
          <cell r="D187">
            <v>4585</v>
          </cell>
          <cell r="E187">
            <v>6665</v>
          </cell>
          <cell r="F187">
            <v>5041.3</v>
          </cell>
          <cell r="G187">
            <v>5545.43</v>
          </cell>
          <cell r="H187">
            <v>4913</v>
          </cell>
          <cell r="I187">
            <v>5273</v>
          </cell>
          <cell r="J187">
            <v>3825</v>
          </cell>
          <cell r="K187">
            <v>4623</v>
          </cell>
        </row>
        <row r="188">
          <cell r="A188">
            <v>7860</v>
          </cell>
          <cell r="B188" t="str">
            <v>LIMPIEZA DEFENSA METALICA</v>
          </cell>
          <cell r="C188" t="str">
            <v>M</v>
          </cell>
          <cell r="D188">
            <v>2188</v>
          </cell>
          <cell r="E188">
            <v>1875</v>
          </cell>
          <cell r="F188">
            <v>1552.1</v>
          </cell>
          <cell r="G188">
            <v>1707.31</v>
          </cell>
          <cell r="H188">
            <v>1538</v>
          </cell>
          <cell r="I188">
            <v>1663</v>
          </cell>
          <cell r="J188">
            <v>1183</v>
          </cell>
          <cell r="K188">
            <v>1752</v>
          </cell>
        </row>
        <row r="189">
          <cell r="A189">
            <v>7900</v>
          </cell>
          <cell r="B189" t="str">
            <v>RETIRO CERCAS - ZONAS LATERALES</v>
          </cell>
          <cell r="C189" t="str">
            <v>M</v>
          </cell>
          <cell r="D189">
            <v>772</v>
          </cell>
          <cell r="E189">
            <v>1145</v>
          </cell>
          <cell r="F189">
            <v>1019.7</v>
          </cell>
          <cell r="G189">
            <v>1121.67</v>
          </cell>
          <cell r="H189">
            <v>733</v>
          </cell>
          <cell r="I189">
            <v>675</v>
          </cell>
          <cell r="J189">
            <v>657</v>
          </cell>
          <cell r="K189">
            <v>772</v>
          </cell>
        </row>
        <row r="190">
          <cell r="A190">
            <v>8150</v>
          </cell>
          <cell r="B190" t="str">
            <v>ARBORIZACION</v>
          </cell>
          <cell r="C190" t="str">
            <v>U</v>
          </cell>
          <cell r="D190">
            <v>10644</v>
          </cell>
          <cell r="E190">
            <v>12715</v>
          </cell>
          <cell r="F190">
            <v>13470.6</v>
          </cell>
          <cell r="G190">
            <v>14817.660000000002</v>
          </cell>
          <cell r="H190">
            <v>10158</v>
          </cell>
          <cell r="I190">
            <v>8702</v>
          </cell>
          <cell r="J190">
            <v>10568</v>
          </cell>
          <cell r="K190">
            <v>8288</v>
          </cell>
        </row>
        <row r="191">
          <cell r="A191">
            <v>9400</v>
          </cell>
          <cell r="B191" t="str">
            <v>INSPECCION VISUAL CARRETERAS</v>
          </cell>
          <cell r="C191" t="str">
            <v>KM</v>
          </cell>
          <cell r="D191">
            <v>33735</v>
          </cell>
          <cell r="E191">
            <v>29205</v>
          </cell>
          <cell r="F191">
            <v>22951.5</v>
          </cell>
          <cell r="G191">
            <v>25246.65</v>
          </cell>
          <cell r="H191">
            <v>21970</v>
          </cell>
          <cell r="I191">
            <v>24912</v>
          </cell>
          <cell r="J191">
            <v>32825</v>
          </cell>
          <cell r="K191">
            <v>19825</v>
          </cell>
        </row>
      </sheetData>
      <sheetData sheetId="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s>
    <sheetDataSet>
      <sheetData sheetId="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sheetData sheetId="8"/>
      <sheetData sheetId="9"/>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sheetData sheetId="8"/>
      <sheetData sheetId="9"/>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row r="3">
          <cell r="C3">
            <v>737717</v>
          </cell>
        </row>
      </sheetData>
      <sheetData sheetId="7">
        <row r="1">
          <cell r="A1">
            <v>0</v>
          </cell>
        </row>
      </sheetData>
      <sheetData sheetId="8"/>
      <sheetData sheetId="9"/>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autoPageBreaks="0" fitToPage="1"/>
  </sheetPr>
  <dimension ref="A1:I369"/>
  <sheetViews>
    <sheetView showGridLines="0" tabSelected="1" view="pageBreakPreview" topLeftCell="C1" zoomScale="80" zoomScaleNormal="80" zoomScaleSheetLayoutView="80" workbookViewId="0">
      <selection activeCell="L355" sqref="L355"/>
    </sheetView>
  </sheetViews>
  <sheetFormatPr baseColWidth="10" defaultRowHeight="12.75"/>
  <cols>
    <col min="1" max="1" width="11.42578125" style="1296"/>
    <col min="2" max="2" width="12.140625" style="1291" customWidth="1"/>
    <col min="3" max="3" width="12.7109375" style="1406" customWidth="1"/>
    <col min="4" max="4" width="80" style="1310" customWidth="1"/>
    <col min="5" max="5" width="13.7109375" style="1291" customWidth="1"/>
    <col min="6" max="6" width="20.85546875" style="1389" customWidth="1"/>
    <col min="7" max="8" width="20.85546875" style="1390" customWidth="1"/>
    <col min="9" max="9" width="32.7109375" style="1391" customWidth="1"/>
    <col min="10" max="16384" width="11.42578125" style="1296"/>
  </cols>
  <sheetData>
    <row r="1" spans="2:9" ht="13.5" thickBot="1">
      <c r="D1" s="1292"/>
      <c r="F1" s="1293"/>
      <c r="G1" s="1294"/>
      <c r="H1" s="1294"/>
      <c r="I1" s="1294"/>
    </row>
    <row r="2" spans="2:9" ht="12.75" customHeight="1">
      <c r="B2" s="1697" t="s">
        <v>2</v>
      </c>
      <c r="C2" s="1698"/>
      <c r="D2" s="1698"/>
      <c r="E2" s="1698"/>
      <c r="F2" s="1698"/>
      <c r="G2" s="1698"/>
      <c r="H2" s="1698"/>
      <c r="I2" s="1712"/>
    </row>
    <row r="3" spans="2:9">
      <c r="B3" s="1715" t="s">
        <v>3</v>
      </c>
      <c r="C3" s="1716"/>
      <c r="D3" s="1716"/>
      <c r="E3" s="1716"/>
      <c r="F3" s="1716"/>
      <c r="G3" s="1716"/>
      <c r="H3" s="1716"/>
      <c r="I3" s="1713"/>
    </row>
    <row r="4" spans="2:9">
      <c r="B4" s="1699" t="s">
        <v>4</v>
      </c>
      <c r="C4" s="1700"/>
      <c r="D4" s="1700" t="s">
        <v>5</v>
      </c>
      <c r="E4" s="1700"/>
      <c r="F4" s="1700" t="s">
        <v>6</v>
      </c>
      <c r="G4" s="1700"/>
      <c r="H4" s="1700"/>
      <c r="I4" s="1713"/>
    </row>
    <row r="5" spans="2:9">
      <c r="B5" s="1717" t="s">
        <v>7</v>
      </c>
      <c r="C5" s="1718"/>
      <c r="D5" s="1716" t="s">
        <v>793</v>
      </c>
      <c r="E5" s="1716"/>
      <c r="F5" s="1719">
        <v>2</v>
      </c>
      <c r="G5" s="1719"/>
      <c r="H5" s="1719"/>
      <c r="I5" s="1714"/>
    </row>
    <row r="6" spans="2:9">
      <c r="B6" s="1709" t="s">
        <v>185</v>
      </c>
      <c r="C6" s="1710"/>
      <c r="D6" s="1710"/>
      <c r="E6" s="1710"/>
      <c r="F6" s="1710"/>
      <c r="G6" s="1710"/>
      <c r="H6" s="1710"/>
      <c r="I6" s="1711"/>
    </row>
    <row r="7" spans="2:9">
      <c r="B7" s="1709" t="s">
        <v>791</v>
      </c>
      <c r="C7" s="1710"/>
      <c r="D7" s="1710"/>
      <c r="E7" s="1710"/>
      <c r="F7" s="1710"/>
      <c r="G7" s="1710"/>
      <c r="H7" s="1710"/>
      <c r="I7" s="1711"/>
    </row>
    <row r="8" spans="2:9">
      <c r="B8" s="1709" t="s">
        <v>792</v>
      </c>
      <c r="C8" s="1710"/>
      <c r="D8" s="1710"/>
      <c r="E8" s="1710"/>
      <c r="F8" s="1710"/>
      <c r="G8" s="1710"/>
      <c r="H8" s="1710"/>
      <c r="I8" s="1711"/>
    </row>
    <row r="9" spans="2:9" ht="13.5" thickBot="1">
      <c r="B9" s="1701" t="s">
        <v>2018</v>
      </c>
      <c r="C9" s="1702"/>
      <c r="D9" s="1702"/>
      <c r="E9" s="1702"/>
      <c r="F9" s="1702"/>
      <c r="G9" s="1702"/>
      <c r="H9" s="1702"/>
      <c r="I9" s="1703"/>
    </row>
    <row r="10" spans="2:9" ht="52.5" customHeight="1" thickBot="1">
      <c r="B10" s="1704" t="s">
        <v>1374</v>
      </c>
      <c r="C10" s="1705"/>
      <c r="D10" s="1706" t="s">
        <v>1891</v>
      </c>
      <c r="E10" s="1707"/>
      <c r="F10" s="1707"/>
      <c r="G10" s="1707"/>
      <c r="H10" s="1707"/>
      <c r="I10" s="1708"/>
    </row>
    <row r="11" spans="2:9" ht="13.5" customHeight="1">
      <c r="B11" s="1720" t="s">
        <v>905</v>
      </c>
      <c r="C11" s="1721"/>
      <c r="D11" s="1721"/>
      <c r="E11" s="1721"/>
      <c r="F11" s="1721"/>
      <c r="G11" s="1721"/>
      <c r="H11" s="1721"/>
      <c r="I11" s="1722"/>
    </row>
    <row r="12" spans="2:9" ht="13.5" thickBot="1">
      <c r="B12" s="1297"/>
      <c r="C12" s="1407"/>
      <c r="D12" s="1298"/>
      <c r="E12" s="1298"/>
      <c r="F12" s="1298"/>
      <c r="G12" s="1298"/>
      <c r="H12" s="1298"/>
      <c r="I12" s="1392">
        <v>44029</v>
      </c>
    </row>
    <row r="13" spans="2:9" ht="26.25" thickBot="1">
      <c r="B13" s="1485" t="s">
        <v>1838</v>
      </c>
      <c r="C13" s="1408" t="s">
        <v>8</v>
      </c>
      <c r="D13" s="1299" t="s">
        <v>9</v>
      </c>
      <c r="E13" s="1300" t="s">
        <v>1</v>
      </c>
      <c r="F13" s="1301" t="s">
        <v>0</v>
      </c>
      <c r="G13" s="1360" t="s">
        <v>10</v>
      </c>
      <c r="H13" s="1360" t="s">
        <v>1878</v>
      </c>
      <c r="I13" s="1361" t="s">
        <v>11</v>
      </c>
    </row>
    <row r="14" spans="2:9" s="1393" customFormat="1" ht="13.5" thickBot="1">
      <c r="B14" s="1414"/>
      <c r="C14" s="1415"/>
      <c r="D14" s="1416"/>
      <c r="E14" s="1417"/>
      <c r="F14" s="1418"/>
      <c r="G14" s="1419"/>
      <c r="H14" s="1419"/>
      <c r="I14" s="1420"/>
    </row>
    <row r="15" spans="2:9" s="1398" customFormat="1" ht="13.5" thickBot="1">
      <c r="B15" s="1302"/>
      <c r="C15" s="1427">
        <v>1</v>
      </c>
      <c r="D15" s="1428" t="s">
        <v>813</v>
      </c>
      <c r="E15" s="1303"/>
      <c r="F15" s="1304"/>
      <c r="G15" s="1429"/>
      <c r="H15" s="1429"/>
      <c r="I15" s="1430">
        <v>4166856625</v>
      </c>
    </row>
    <row r="16" spans="2:9" s="1398" customFormat="1">
      <c r="B16" s="1442"/>
      <c r="C16" s="1421"/>
      <c r="D16" s="1422" t="s">
        <v>1839</v>
      </c>
      <c r="E16" s="1423"/>
      <c r="F16" s="1424"/>
      <c r="G16" s="1425"/>
      <c r="H16" s="1425"/>
      <c r="I16" s="1443"/>
    </row>
    <row r="17" spans="2:9" s="1310" customFormat="1" ht="25.5">
      <c r="B17" s="1307">
        <v>3012</v>
      </c>
      <c r="C17" s="1410">
        <v>1.0009999999999999</v>
      </c>
      <c r="D17" s="1309" t="s">
        <v>1477</v>
      </c>
      <c r="E17" s="1308" t="s">
        <v>48</v>
      </c>
      <c r="F17" s="1404">
        <v>34378</v>
      </c>
      <c r="G17" s="1386">
        <v>6095</v>
      </c>
      <c r="H17" s="1386">
        <v>8116</v>
      </c>
      <c r="I17" s="1444">
        <v>279011848</v>
      </c>
    </row>
    <row r="18" spans="2:9" s="1310" customFormat="1" ht="25.5">
      <c r="B18" s="1307">
        <v>4613</v>
      </c>
      <c r="C18" s="1410">
        <v>1.0019999999999998</v>
      </c>
      <c r="D18" s="1309" t="s">
        <v>121</v>
      </c>
      <c r="E18" s="1308" t="s">
        <v>60</v>
      </c>
      <c r="F18" s="1404">
        <v>4813</v>
      </c>
      <c r="G18" s="1386">
        <v>44347</v>
      </c>
      <c r="H18" s="1386">
        <v>59050</v>
      </c>
      <c r="I18" s="1444">
        <v>284207650</v>
      </c>
    </row>
    <row r="19" spans="2:9" s="1398" customFormat="1">
      <c r="B19" s="1445"/>
      <c r="C19" s="1409"/>
      <c r="D19" s="1400" t="s">
        <v>1840</v>
      </c>
      <c r="E19" s="1401"/>
      <c r="F19" s="1404"/>
      <c r="G19" s="1403"/>
      <c r="H19" s="1403"/>
      <c r="I19" s="1446"/>
    </row>
    <row r="20" spans="2:9" s="1310" customFormat="1">
      <c r="B20" s="1307">
        <v>3464</v>
      </c>
      <c r="C20" s="1410">
        <v>1.0029999999999997</v>
      </c>
      <c r="D20" s="1309" t="s">
        <v>84</v>
      </c>
      <c r="E20" s="1308" t="s">
        <v>60</v>
      </c>
      <c r="F20" s="1404">
        <v>30342</v>
      </c>
      <c r="G20" s="1386">
        <v>28088</v>
      </c>
      <c r="H20" s="1386">
        <v>37400</v>
      </c>
      <c r="I20" s="1444">
        <v>1134790800</v>
      </c>
    </row>
    <row r="21" spans="2:9" s="1310" customFormat="1">
      <c r="B21" s="1307">
        <v>3710</v>
      </c>
      <c r="C21" s="1410">
        <v>1.0039999999999996</v>
      </c>
      <c r="D21" s="1309" t="s">
        <v>1448</v>
      </c>
      <c r="E21" s="1308" t="s">
        <v>60</v>
      </c>
      <c r="F21" s="1404">
        <v>94</v>
      </c>
      <c r="G21" s="1386">
        <v>4508</v>
      </c>
      <c r="H21" s="1386">
        <v>6003</v>
      </c>
      <c r="I21" s="1444">
        <v>564282</v>
      </c>
    </row>
    <row r="22" spans="2:9" s="1310" customFormat="1" ht="25.5">
      <c r="B22" s="1307">
        <v>4613</v>
      </c>
      <c r="C22" s="1410">
        <v>1.0049999999999994</v>
      </c>
      <c r="D22" s="1309" t="s">
        <v>121</v>
      </c>
      <c r="E22" s="1308" t="s">
        <v>60</v>
      </c>
      <c r="F22" s="1404">
        <v>39567</v>
      </c>
      <c r="G22" s="1386">
        <v>44347</v>
      </c>
      <c r="H22" s="1386">
        <v>59050</v>
      </c>
      <c r="I22" s="1444">
        <v>2336431350</v>
      </c>
    </row>
    <row r="23" spans="2:9" s="1398" customFormat="1">
      <c r="B23" s="1445"/>
      <c r="C23" s="1409"/>
      <c r="D23" s="1400" t="s">
        <v>1841</v>
      </c>
      <c r="E23" s="1401"/>
      <c r="F23" s="1402"/>
      <c r="G23" s="1403"/>
      <c r="H23" s="1403"/>
      <c r="I23" s="1446"/>
    </row>
    <row r="24" spans="2:9" s="1310" customFormat="1">
      <c r="B24" s="1307">
        <v>3699</v>
      </c>
      <c r="C24" s="1410">
        <v>1.0059999999999993</v>
      </c>
      <c r="D24" s="1309" t="s">
        <v>263</v>
      </c>
      <c r="E24" s="1308" t="s">
        <v>54</v>
      </c>
      <c r="F24" s="1404">
        <v>31</v>
      </c>
      <c r="G24" s="1386">
        <v>138427</v>
      </c>
      <c r="H24" s="1386">
        <v>184321</v>
      </c>
      <c r="I24" s="1444">
        <v>5713951</v>
      </c>
    </row>
    <row r="25" spans="2:9" s="1310" customFormat="1" ht="25.5">
      <c r="B25" s="1307">
        <v>4101</v>
      </c>
      <c r="C25" s="1410">
        <v>1.0069999999999992</v>
      </c>
      <c r="D25" s="1309" t="s">
        <v>285</v>
      </c>
      <c r="E25" s="1308" t="s">
        <v>54</v>
      </c>
      <c r="F25" s="1404">
        <v>34</v>
      </c>
      <c r="G25" s="1386">
        <v>237661</v>
      </c>
      <c r="H25" s="1386">
        <v>316455</v>
      </c>
      <c r="I25" s="1444">
        <v>10759470</v>
      </c>
    </row>
    <row r="26" spans="2:9" s="1310" customFormat="1" ht="25.5">
      <c r="B26" s="1307">
        <v>3698</v>
      </c>
      <c r="C26" s="1410">
        <v>1.0079999999999991</v>
      </c>
      <c r="D26" s="1309" t="s">
        <v>262</v>
      </c>
      <c r="E26" s="1308" t="s">
        <v>54</v>
      </c>
      <c r="F26" s="1404">
        <v>12</v>
      </c>
      <c r="G26" s="1386">
        <v>246489</v>
      </c>
      <c r="H26" s="1386">
        <v>328210</v>
      </c>
      <c r="I26" s="1444">
        <v>3938520</v>
      </c>
    </row>
    <row r="27" spans="2:9" s="1310" customFormat="1" ht="25.5">
      <c r="B27" s="1307">
        <v>3695</v>
      </c>
      <c r="C27" s="1410">
        <v>1.008999999999999</v>
      </c>
      <c r="D27" s="1309" t="s">
        <v>261</v>
      </c>
      <c r="E27" s="1308" t="s">
        <v>54</v>
      </c>
      <c r="F27" s="1404">
        <v>1</v>
      </c>
      <c r="G27" s="1386">
        <v>536011</v>
      </c>
      <c r="H27" s="1386">
        <v>713720</v>
      </c>
      <c r="I27" s="1444">
        <v>713720</v>
      </c>
    </row>
    <row r="28" spans="2:9" s="1310" customFormat="1">
      <c r="B28" s="1307">
        <v>4802</v>
      </c>
      <c r="C28" s="1410">
        <v>1.0099999999999989</v>
      </c>
      <c r="D28" s="1309" t="s">
        <v>339</v>
      </c>
      <c r="E28" s="1308" t="s">
        <v>54</v>
      </c>
      <c r="F28" s="1404">
        <v>15</v>
      </c>
      <c r="G28" s="1386">
        <v>850000</v>
      </c>
      <c r="H28" s="1386">
        <v>1131809</v>
      </c>
      <c r="I28" s="1444">
        <v>16977135</v>
      </c>
    </row>
    <row r="29" spans="2:9" s="1310" customFormat="1">
      <c r="B29" s="1307">
        <v>4803</v>
      </c>
      <c r="C29" s="1410">
        <v>1.0109999999999988</v>
      </c>
      <c r="D29" s="1309" t="s">
        <v>340</v>
      </c>
      <c r="E29" s="1308" t="s">
        <v>54</v>
      </c>
      <c r="F29" s="1404">
        <v>17</v>
      </c>
      <c r="G29" s="1386">
        <v>1300000</v>
      </c>
      <c r="H29" s="1386">
        <v>1731002</v>
      </c>
      <c r="I29" s="1444">
        <v>29427034</v>
      </c>
    </row>
    <row r="30" spans="2:9" s="1310" customFormat="1">
      <c r="B30" s="1307">
        <v>4804</v>
      </c>
      <c r="C30" s="1410">
        <v>1.0119999999999987</v>
      </c>
      <c r="D30" s="1309" t="s">
        <v>341</v>
      </c>
      <c r="E30" s="1308" t="s">
        <v>54</v>
      </c>
      <c r="F30" s="1404">
        <v>5</v>
      </c>
      <c r="G30" s="1386">
        <v>2000000</v>
      </c>
      <c r="H30" s="1386">
        <v>2663080</v>
      </c>
      <c r="I30" s="1444">
        <v>13315400</v>
      </c>
    </row>
    <row r="31" spans="2:9" s="1310" customFormat="1" ht="25.5">
      <c r="B31" s="1307">
        <v>8534</v>
      </c>
      <c r="C31" s="1410">
        <v>1.0129999999999986</v>
      </c>
      <c r="D31" s="1309" t="s">
        <v>1782</v>
      </c>
      <c r="E31" s="1308" t="s">
        <v>54</v>
      </c>
      <c r="F31" s="1404">
        <v>1</v>
      </c>
      <c r="G31" s="1386">
        <v>171702</v>
      </c>
      <c r="H31" s="1386">
        <v>228628</v>
      </c>
      <c r="I31" s="1444">
        <v>228628</v>
      </c>
    </row>
    <row r="32" spans="2:9" s="1310" customFormat="1" ht="25.5">
      <c r="B32" s="1307">
        <v>8535</v>
      </c>
      <c r="C32" s="1410">
        <v>1.0139999999999985</v>
      </c>
      <c r="D32" s="1309" t="s">
        <v>1783</v>
      </c>
      <c r="E32" s="1308" t="s">
        <v>54</v>
      </c>
      <c r="F32" s="1404">
        <v>169</v>
      </c>
      <c r="G32" s="1386">
        <v>201701</v>
      </c>
      <c r="H32" s="1386">
        <v>268573</v>
      </c>
      <c r="I32" s="1444">
        <v>45388837</v>
      </c>
    </row>
    <row r="33" spans="2:9" s="1398" customFormat="1">
      <c r="B33" s="1445"/>
      <c r="C33" s="1409"/>
      <c r="D33" s="1400" t="s">
        <v>1842</v>
      </c>
      <c r="E33" s="1401"/>
      <c r="F33" s="1402"/>
      <c r="G33" s="1403"/>
      <c r="H33" s="1403"/>
      <c r="I33" s="1446"/>
    </row>
    <row r="34" spans="2:9" s="1310" customFormat="1" ht="39" thickBot="1">
      <c r="B34" s="1364">
        <v>8510</v>
      </c>
      <c r="C34" s="1431">
        <v>1.0149999999999983</v>
      </c>
      <c r="D34" s="1366" t="s">
        <v>1764</v>
      </c>
      <c r="E34" s="1365" t="s">
        <v>48</v>
      </c>
      <c r="F34" s="1623">
        <v>2400</v>
      </c>
      <c r="G34" s="1432">
        <v>1686</v>
      </c>
      <c r="H34" s="1432">
        <v>2245</v>
      </c>
      <c r="I34" s="1447">
        <v>5388000</v>
      </c>
    </row>
    <row r="35" spans="2:9" s="1398" customFormat="1" ht="13.5" thickBot="1">
      <c r="B35" s="1302"/>
      <c r="C35" s="1427">
        <v>2</v>
      </c>
      <c r="D35" s="1428" t="s">
        <v>1528</v>
      </c>
      <c r="E35" s="1303"/>
      <c r="F35" s="1304"/>
      <c r="G35" s="1429"/>
      <c r="H35" s="1429"/>
      <c r="I35" s="1430">
        <v>14342671744</v>
      </c>
    </row>
    <row r="36" spans="2:9" s="1398" customFormat="1">
      <c r="B36" s="1442"/>
      <c r="C36" s="1421"/>
      <c r="D36" s="1422" t="s">
        <v>1546</v>
      </c>
      <c r="E36" s="1423"/>
      <c r="F36" s="1424"/>
      <c r="G36" s="1425"/>
      <c r="H36" s="1425"/>
      <c r="I36" s="1448"/>
    </row>
    <row r="37" spans="2:9" s="1310" customFormat="1" ht="25.5">
      <c r="B37" s="1307">
        <v>4023</v>
      </c>
      <c r="C37" s="1410">
        <v>2.0009999999999999</v>
      </c>
      <c r="D37" s="1309" t="s">
        <v>281</v>
      </c>
      <c r="E37" s="1308" t="s">
        <v>48</v>
      </c>
      <c r="F37" s="1404">
        <v>69173</v>
      </c>
      <c r="G37" s="1386">
        <v>11619</v>
      </c>
      <c r="H37" s="1386">
        <v>15471</v>
      </c>
      <c r="I37" s="1444">
        <v>1070175483</v>
      </c>
    </row>
    <row r="38" spans="2:9" s="1310" customFormat="1" ht="25.5">
      <c r="B38" s="1307">
        <v>3454</v>
      </c>
      <c r="C38" s="1410">
        <v>2.0019999999999998</v>
      </c>
      <c r="D38" s="1309" t="s">
        <v>246</v>
      </c>
      <c r="E38" s="1308" t="s">
        <v>60</v>
      </c>
      <c r="F38" s="1404">
        <v>10279</v>
      </c>
      <c r="G38" s="1386">
        <v>73927</v>
      </c>
      <c r="H38" s="1386">
        <v>98437</v>
      </c>
      <c r="I38" s="1444">
        <v>1011833923</v>
      </c>
    </row>
    <row r="39" spans="2:9" s="1310" customFormat="1" ht="25.5">
      <c r="B39" s="1307">
        <v>4745</v>
      </c>
      <c r="C39" s="1410">
        <v>2.0029999999999997</v>
      </c>
      <c r="D39" s="1309" t="s">
        <v>1091</v>
      </c>
      <c r="E39" s="1308" t="s">
        <v>60</v>
      </c>
      <c r="F39" s="1404">
        <v>6853</v>
      </c>
      <c r="G39" s="1386">
        <v>136283</v>
      </c>
      <c r="H39" s="1386">
        <v>181466</v>
      </c>
      <c r="I39" s="1444">
        <v>1243586498</v>
      </c>
    </row>
    <row r="40" spans="2:9" s="1310" customFormat="1" ht="25.5">
      <c r="B40" s="1307">
        <v>6878</v>
      </c>
      <c r="C40" s="1410">
        <v>2.0039999999999996</v>
      </c>
      <c r="D40" s="1309" t="s">
        <v>1502</v>
      </c>
      <c r="E40" s="1308" t="s">
        <v>60</v>
      </c>
      <c r="F40" s="1404">
        <v>443</v>
      </c>
      <c r="G40" s="1386">
        <v>437241</v>
      </c>
      <c r="H40" s="1386">
        <v>582204</v>
      </c>
      <c r="I40" s="1444">
        <v>257916372</v>
      </c>
    </row>
    <row r="41" spans="2:9" s="1310" customFormat="1" ht="38.25">
      <c r="B41" s="1307">
        <v>6871</v>
      </c>
      <c r="C41" s="1410">
        <v>2.0049999999999994</v>
      </c>
      <c r="D41" s="1309" t="s">
        <v>1501</v>
      </c>
      <c r="E41" s="1308" t="s">
        <v>60</v>
      </c>
      <c r="F41" s="1404">
        <v>255</v>
      </c>
      <c r="G41" s="1386">
        <v>506506</v>
      </c>
      <c r="H41" s="1386">
        <v>674433</v>
      </c>
      <c r="I41" s="1444">
        <v>171980415</v>
      </c>
    </row>
    <row r="42" spans="2:9" s="1310" customFormat="1" ht="25.5">
      <c r="B42" s="1465">
        <v>3425</v>
      </c>
      <c r="C42" s="1410">
        <v>2.0059999999999993</v>
      </c>
      <c r="D42" s="1309" t="s">
        <v>1479</v>
      </c>
      <c r="E42" s="1308" t="s">
        <v>48</v>
      </c>
      <c r="F42" s="1404">
        <v>306</v>
      </c>
      <c r="G42" s="1386">
        <v>52113</v>
      </c>
      <c r="H42" s="1386">
        <v>69391</v>
      </c>
      <c r="I42" s="1444">
        <v>21233646</v>
      </c>
    </row>
    <row r="43" spans="2:9" s="1345" customFormat="1" ht="39.75" customHeight="1">
      <c r="B43" s="1462">
        <v>8777</v>
      </c>
      <c r="C43" s="1433">
        <v>2.0069999999999992</v>
      </c>
      <c r="D43" s="1309" t="s">
        <v>1961</v>
      </c>
      <c r="E43" s="1308" t="s">
        <v>48</v>
      </c>
      <c r="F43" s="1405">
        <v>3178</v>
      </c>
      <c r="G43" s="1386">
        <v>146373</v>
      </c>
      <c r="H43" s="1386">
        <v>194902</v>
      </c>
      <c r="I43" s="1444">
        <v>619398556</v>
      </c>
    </row>
    <row r="44" spans="2:9" s="1345" customFormat="1" ht="40.5" customHeight="1">
      <c r="B44" s="1462">
        <v>8778</v>
      </c>
      <c r="C44" s="1433">
        <v>2.0079999999999991</v>
      </c>
      <c r="D44" s="1309" t="s">
        <v>1973</v>
      </c>
      <c r="E44" s="1308" t="s">
        <v>48</v>
      </c>
      <c r="F44" s="1405">
        <v>5133</v>
      </c>
      <c r="G44" s="1386">
        <v>166758</v>
      </c>
      <c r="H44" s="1386">
        <v>222045</v>
      </c>
      <c r="I44" s="1444">
        <v>1139756985</v>
      </c>
    </row>
    <row r="45" spans="2:9" s="1345" customFormat="1" ht="39.75" customHeight="1">
      <c r="B45" s="1462">
        <v>8783</v>
      </c>
      <c r="C45" s="1433">
        <v>2.008999999999999</v>
      </c>
      <c r="D45" s="1309" t="s">
        <v>1977</v>
      </c>
      <c r="E45" s="1308" t="s">
        <v>48</v>
      </c>
      <c r="F45" s="1405">
        <v>3178</v>
      </c>
      <c r="G45" s="1386">
        <v>172122</v>
      </c>
      <c r="H45" s="1386">
        <v>229187</v>
      </c>
      <c r="I45" s="1444">
        <v>728356286</v>
      </c>
    </row>
    <row r="46" spans="2:9" s="1310" customFormat="1" ht="25.5">
      <c r="B46" s="1465">
        <v>8499</v>
      </c>
      <c r="C46" s="1433">
        <v>2.0099999999999989</v>
      </c>
      <c r="D46" s="1309" t="s">
        <v>1733</v>
      </c>
      <c r="E46" s="1308" t="s">
        <v>48</v>
      </c>
      <c r="F46" s="1404">
        <v>373</v>
      </c>
      <c r="G46" s="1386">
        <v>66399</v>
      </c>
      <c r="H46" s="1386">
        <v>88413</v>
      </c>
      <c r="I46" s="1444">
        <v>32978049</v>
      </c>
    </row>
    <row r="47" spans="2:9" s="1310" customFormat="1" ht="25.5">
      <c r="B47" s="1465">
        <v>3745</v>
      </c>
      <c r="C47" s="1433">
        <v>2.0109999999999988</v>
      </c>
      <c r="D47" s="1309" t="s">
        <v>265</v>
      </c>
      <c r="E47" s="1308" t="s">
        <v>48</v>
      </c>
      <c r="F47" s="1404">
        <v>4179</v>
      </c>
      <c r="G47" s="1386">
        <v>56180</v>
      </c>
      <c r="H47" s="1386">
        <v>74806</v>
      </c>
      <c r="I47" s="1444">
        <v>312614274</v>
      </c>
    </row>
    <row r="48" spans="2:9" s="1310" customFormat="1" ht="38.25">
      <c r="B48" s="1465">
        <v>8169</v>
      </c>
      <c r="C48" s="1433">
        <v>2.0119999999999987</v>
      </c>
      <c r="D48" s="1309" t="s">
        <v>1581</v>
      </c>
      <c r="E48" s="1308" t="s">
        <v>48</v>
      </c>
      <c r="F48" s="1404">
        <v>11</v>
      </c>
      <c r="G48" s="1386">
        <v>80627</v>
      </c>
      <c r="H48" s="1386">
        <v>107358</v>
      </c>
      <c r="I48" s="1444">
        <v>1180938</v>
      </c>
    </row>
    <row r="49" spans="2:9" s="1310" customFormat="1" ht="38.25">
      <c r="B49" s="1465">
        <v>8166</v>
      </c>
      <c r="C49" s="1433">
        <v>2.0129999999999986</v>
      </c>
      <c r="D49" s="1309" t="s">
        <v>1580</v>
      </c>
      <c r="E49" s="1308" t="s">
        <v>48</v>
      </c>
      <c r="F49" s="1404">
        <v>26</v>
      </c>
      <c r="G49" s="1386">
        <v>80627</v>
      </c>
      <c r="H49" s="1386">
        <v>107358</v>
      </c>
      <c r="I49" s="1444">
        <v>2791308</v>
      </c>
    </row>
    <row r="50" spans="2:9" s="1310" customFormat="1" ht="38.25">
      <c r="B50" s="1465">
        <v>4856</v>
      </c>
      <c r="C50" s="1433">
        <v>2.0139999999999985</v>
      </c>
      <c r="D50" s="1309" t="s">
        <v>990</v>
      </c>
      <c r="E50" s="1308" t="s">
        <v>48</v>
      </c>
      <c r="F50" s="1404">
        <v>2761</v>
      </c>
      <c r="G50" s="1386">
        <v>61707</v>
      </c>
      <c r="H50" s="1386">
        <v>82165</v>
      </c>
      <c r="I50" s="1444">
        <v>226857565</v>
      </c>
    </row>
    <row r="51" spans="2:9" s="1310" customFormat="1" ht="25.5">
      <c r="B51" s="1465">
        <v>8160</v>
      </c>
      <c r="C51" s="1410">
        <v>2.0149999999999983</v>
      </c>
      <c r="D51" s="1309" t="s">
        <v>1600</v>
      </c>
      <c r="E51" s="1308" t="s">
        <v>71</v>
      </c>
      <c r="F51" s="1404">
        <v>3228</v>
      </c>
      <c r="G51" s="1386">
        <v>14010</v>
      </c>
      <c r="H51" s="1386">
        <v>18655</v>
      </c>
      <c r="I51" s="1444">
        <v>60218340</v>
      </c>
    </row>
    <row r="52" spans="2:9" s="1345" customFormat="1" ht="42" customHeight="1">
      <c r="B52" s="1462">
        <v>8776</v>
      </c>
      <c r="C52" s="1433">
        <v>2.0159999999999982</v>
      </c>
      <c r="D52" s="1309" t="s">
        <v>1962</v>
      </c>
      <c r="E52" s="1308" t="s">
        <v>71</v>
      </c>
      <c r="F52" s="1405">
        <v>3224</v>
      </c>
      <c r="G52" s="1386">
        <v>16997</v>
      </c>
      <c r="H52" s="1386">
        <v>22632</v>
      </c>
      <c r="I52" s="1444">
        <v>72965568</v>
      </c>
    </row>
    <row r="53" spans="2:9" s="1310" customFormat="1" ht="38.25">
      <c r="B53" s="1307">
        <v>8723</v>
      </c>
      <c r="C53" s="1410">
        <v>2.0169999999999981</v>
      </c>
      <c r="D53" s="1309" t="s">
        <v>1862</v>
      </c>
      <c r="E53" s="1308" t="s">
        <v>71</v>
      </c>
      <c r="F53" s="1404">
        <v>853</v>
      </c>
      <c r="G53" s="1386">
        <v>150541</v>
      </c>
      <c r="H53" s="1386">
        <v>200451</v>
      </c>
      <c r="I53" s="1444">
        <v>170984703</v>
      </c>
    </row>
    <row r="54" spans="2:9" s="1310" customFormat="1">
      <c r="B54" s="1465">
        <v>4751</v>
      </c>
      <c r="C54" s="1410">
        <v>2.017999999999998</v>
      </c>
      <c r="D54" s="1309" t="s">
        <v>334</v>
      </c>
      <c r="E54" s="1308" t="s">
        <v>71</v>
      </c>
      <c r="F54" s="1404">
        <v>5510</v>
      </c>
      <c r="G54" s="1386">
        <v>10194</v>
      </c>
      <c r="H54" s="1386">
        <v>13574</v>
      </c>
      <c r="I54" s="1444">
        <v>74792740</v>
      </c>
    </row>
    <row r="55" spans="2:9" s="1310" customFormat="1">
      <c r="B55" s="1307">
        <v>3027</v>
      </c>
      <c r="C55" s="1410">
        <v>2.0189999999999979</v>
      </c>
      <c r="D55" s="1309" t="s">
        <v>190</v>
      </c>
      <c r="E55" s="1308" t="s">
        <v>71</v>
      </c>
      <c r="F55" s="1404">
        <v>7715</v>
      </c>
      <c r="G55" s="1386">
        <v>50589</v>
      </c>
      <c r="H55" s="1386">
        <v>67361</v>
      </c>
      <c r="I55" s="1444">
        <v>519690115</v>
      </c>
    </row>
    <row r="56" spans="2:9" s="1310" customFormat="1" ht="38.25">
      <c r="B56" s="1307">
        <v>6475</v>
      </c>
      <c r="C56" s="1410">
        <v>2.0199999999999978</v>
      </c>
      <c r="D56" s="1309" t="s">
        <v>997</v>
      </c>
      <c r="E56" s="1308" t="s">
        <v>71</v>
      </c>
      <c r="F56" s="1404">
        <v>29014</v>
      </c>
      <c r="G56" s="1386">
        <v>47376</v>
      </c>
      <c r="H56" s="1386">
        <v>63083</v>
      </c>
      <c r="I56" s="1444">
        <v>1830290162</v>
      </c>
    </row>
    <row r="57" spans="2:9" s="1310" customFormat="1">
      <c r="B57" s="1307">
        <v>3751</v>
      </c>
      <c r="C57" s="1410">
        <v>2.0209999999999977</v>
      </c>
      <c r="D57" s="1309" t="s">
        <v>266</v>
      </c>
      <c r="E57" s="1308" t="s">
        <v>71</v>
      </c>
      <c r="F57" s="1404">
        <v>594</v>
      </c>
      <c r="G57" s="1386">
        <v>39236</v>
      </c>
      <c r="H57" s="1386">
        <v>52244</v>
      </c>
      <c r="I57" s="1444">
        <v>31032936</v>
      </c>
    </row>
    <row r="58" spans="2:9" s="1310" customFormat="1" ht="25.5">
      <c r="B58" s="1307">
        <v>8107</v>
      </c>
      <c r="C58" s="1410">
        <v>2.0219999999999976</v>
      </c>
      <c r="D58" s="1309" t="s">
        <v>1582</v>
      </c>
      <c r="E58" s="1308" t="s">
        <v>54</v>
      </c>
      <c r="F58" s="1404">
        <v>73</v>
      </c>
      <c r="G58" s="1386">
        <v>34502</v>
      </c>
      <c r="H58" s="1386">
        <v>45941</v>
      </c>
      <c r="I58" s="1444">
        <v>3353693</v>
      </c>
    </row>
    <row r="59" spans="2:9" s="1398" customFormat="1">
      <c r="B59" s="1445"/>
      <c r="C59" s="1409"/>
      <c r="D59" s="1400" t="s">
        <v>1579</v>
      </c>
      <c r="E59" s="1401"/>
      <c r="F59" s="1402"/>
      <c r="G59" s="1403"/>
      <c r="H59" s="1403"/>
      <c r="I59" s="1449"/>
    </row>
    <row r="60" spans="2:9" s="1310" customFormat="1" ht="25.5">
      <c r="B60" s="1307">
        <v>3745</v>
      </c>
      <c r="C60" s="1410">
        <v>2.0229999999999975</v>
      </c>
      <c r="D60" s="1309" t="s">
        <v>265</v>
      </c>
      <c r="E60" s="1308" t="s">
        <v>48</v>
      </c>
      <c r="F60" s="1404">
        <v>1117</v>
      </c>
      <c r="G60" s="1386">
        <v>56180</v>
      </c>
      <c r="H60" s="1386">
        <v>74806</v>
      </c>
      <c r="I60" s="1444">
        <v>83558302</v>
      </c>
    </row>
    <row r="61" spans="2:9" s="1310" customFormat="1" ht="25.5">
      <c r="B61" s="1307">
        <v>3784</v>
      </c>
      <c r="C61" s="1410">
        <v>2.0239999999999974</v>
      </c>
      <c r="D61" s="1309" t="s">
        <v>270</v>
      </c>
      <c r="E61" s="1308" t="s">
        <v>71</v>
      </c>
      <c r="F61" s="1404">
        <v>296</v>
      </c>
      <c r="G61" s="1386">
        <v>23173</v>
      </c>
      <c r="H61" s="1386">
        <v>30856</v>
      </c>
      <c r="I61" s="1444">
        <v>9133376</v>
      </c>
    </row>
    <row r="62" spans="2:9" s="1310" customFormat="1">
      <c r="B62" s="1307">
        <v>4089</v>
      </c>
      <c r="C62" s="1410">
        <v>2.0249999999999972</v>
      </c>
      <c r="D62" s="1309" t="s">
        <v>88</v>
      </c>
      <c r="E62" s="1308" t="s">
        <v>71</v>
      </c>
      <c r="F62" s="1404">
        <v>2072</v>
      </c>
      <c r="G62" s="1386">
        <v>37176</v>
      </c>
      <c r="H62" s="1386">
        <v>49501</v>
      </c>
      <c r="I62" s="1444">
        <v>102566072</v>
      </c>
    </row>
    <row r="63" spans="2:9" s="1310" customFormat="1" ht="38.25">
      <c r="B63" s="1307">
        <v>8158</v>
      </c>
      <c r="C63" s="1410">
        <v>2.0259999999999971</v>
      </c>
      <c r="D63" s="1309" t="s">
        <v>1674</v>
      </c>
      <c r="E63" s="1308" t="s">
        <v>60</v>
      </c>
      <c r="F63" s="1404">
        <v>1087</v>
      </c>
      <c r="G63" s="1386">
        <v>467527</v>
      </c>
      <c r="H63" s="1386">
        <v>622531</v>
      </c>
      <c r="I63" s="1444">
        <v>676691197</v>
      </c>
    </row>
    <row r="64" spans="2:9" s="1398" customFormat="1">
      <c r="B64" s="1445"/>
      <c r="C64" s="1409"/>
      <c r="D64" s="1400" t="s">
        <v>1583</v>
      </c>
      <c r="E64" s="1401"/>
      <c r="F64" s="1402"/>
      <c r="G64" s="1403"/>
      <c r="H64" s="1403"/>
      <c r="I64" s="1449"/>
    </row>
    <row r="65" spans="2:9" s="1310" customFormat="1" ht="25.5">
      <c r="B65" s="1307">
        <v>4023</v>
      </c>
      <c r="C65" s="1410">
        <v>2.026999999999997</v>
      </c>
      <c r="D65" s="1309" t="s">
        <v>281</v>
      </c>
      <c r="E65" s="1308" t="s">
        <v>48</v>
      </c>
      <c r="F65" s="1404">
        <v>5006</v>
      </c>
      <c r="G65" s="1386">
        <v>11619</v>
      </c>
      <c r="H65" s="1386">
        <v>15471</v>
      </c>
      <c r="I65" s="1444">
        <v>77447826</v>
      </c>
    </row>
    <row r="66" spans="2:9" s="1310" customFormat="1" ht="25.5">
      <c r="B66" s="1307">
        <v>3454</v>
      </c>
      <c r="C66" s="1410">
        <v>2.0279999999999969</v>
      </c>
      <c r="D66" s="1309" t="s">
        <v>246</v>
      </c>
      <c r="E66" s="1308" t="s">
        <v>60</v>
      </c>
      <c r="F66" s="1404">
        <v>1080</v>
      </c>
      <c r="G66" s="1386">
        <v>73927</v>
      </c>
      <c r="H66" s="1386">
        <v>98437</v>
      </c>
      <c r="I66" s="1444">
        <v>106311960</v>
      </c>
    </row>
    <row r="67" spans="2:9" s="1310" customFormat="1" ht="25.5">
      <c r="B67" s="1307">
        <v>4513</v>
      </c>
      <c r="C67" s="1410">
        <v>2.0289999999999968</v>
      </c>
      <c r="D67" s="1309" t="s">
        <v>1089</v>
      </c>
      <c r="E67" s="1308" t="s">
        <v>60</v>
      </c>
      <c r="F67" s="1404">
        <v>540</v>
      </c>
      <c r="G67" s="1386">
        <v>141428</v>
      </c>
      <c r="H67" s="1386">
        <v>188317</v>
      </c>
      <c r="I67" s="1444">
        <v>101691180</v>
      </c>
    </row>
    <row r="68" spans="2:9" s="1310" customFormat="1" ht="25.5">
      <c r="B68" s="1307">
        <v>3394</v>
      </c>
      <c r="C68" s="1410">
        <v>2.0299999999999967</v>
      </c>
      <c r="D68" s="1309" t="s">
        <v>236</v>
      </c>
      <c r="E68" s="1308" t="s">
        <v>60</v>
      </c>
      <c r="F68" s="1404">
        <v>558</v>
      </c>
      <c r="G68" s="1386">
        <v>501501</v>
      </c>
      <c r="H68" s="1386">
        <v>667769</v>
      </c>
      <c r="I68" s="1444">
        <v>372615102</v>
      </c>
    </row>
    <row r="69" spans="2:9" s="1310" customFormat="1">
      <c r="B69" s="1307">
        <v>3708</v>
      </c>
      <c r="C69" s="1410">
        <v>2.0309999999999966</v>
      </c>
      <c r="D69" s="1309" t="s">
        <v>89</v>
      </c>
      <c r="E69" s="1308" t="s">
        <v>79</v>
      </c>
      <c r="F69" s="1404">
        <v>18007</v>
      </c>
      <c r="G69" s="1386">
        <v>3272</v>
      </c>
      <c r="H69" s="1386">
        <v>4357</v>
      </c>
      <c r="I69" s="1444">
        <v>78456499</v>
      </c>
    </row>
    <row r="70" spans="2:9" s="1310" customFormat="1" ht="51">
      <c r="B70" s="1465">
        <v>6099</v>
      </c>
      <c r="C70" s="1410">
        <v>2.0319999999999965</v>
      </c>
      <c r="D70" s="1309" t="s">
        <v>450</v>
      </c>
      <c r="E70" s="1308" t="s">
        <v>48</v>
      </c>
      <c r="F70" s="1404">
        <v>3601</v>
      </c>
      <c r="G70" s="1386">
        <v>35296</v>
      </c>
      <c r="H70" s="1386">
        <v>46998</v>
      </c>
      <c r="I70" s="1444">
        <v>169239798</v>
      </c>
    </row>
    <row r="71" spans="2:9" s="1310" customFormat="1" ht="30.75" customHeight="1">
      <c r="B71" s="1465">
        <v>3837</v>
      </c>
      <c r="C71" s="1410">
        <v>2.0329999999999964</v>
      </c>
      <c r="D71" s="1309" t="s">
        <v>273</v>
      </c>
      <c r="E71" s="1308" t="s">
        <v>71</v>
      </c>
      <c r="F71" s="1404">
        <v>2739</v>
      </c>
      <c r="G71" s="1386">
        <v>7683</v>
      </c>
      <c r="H71" s="1386">
        <v>10230</v>
      </c>
      <c r="I71" s="1444">
        <v>28019970</v>
      </c>
    </row>
    <row r="72" spans="2:9" s="1310" customFormat="1" ht="25.5" customHeight="1">
      <c r="B72" s="1465">
        <v>4239</v>
      </c>
      <c r="C72" s="1410">
        <v>2.0339999999999963</v>
      </c>
      <c r="D72" s="1309" t="s">
        <v>294</v>
      </c>
      <c r="E72" s="1308" t="s">
        <v>71</v>
      </c>
      <c r="F72" s="1404">
        <v>2739</v>
      </c>
      <c r="G72" s="1386">
        <v>4166</v>
      </c>
      <c r="H72" s="1386">
        <v>5547</v>
      </c>
      <c r="I72" s="1444">
        <v>15193233</v>
      </c>
    </row>
    <row r="73" spans="2:9" s="1310" customFormat="1" ht="25.5">
      <c r="B73" s="1307">
        <v>8512</v>
      </c>
      <c r="C73" s="1410">
        <v>2.0349999999999961</v>
      </c>
      <c r="D73" s="1309" t="s">
        <v>1766</v>
      </c>
      <c r="E73" s="1308" t="s">
        <v>71</v>
      </c>
      <c r="F73" s="1404">
        <v>19</v>
      </c>
      <c r="G73" s="1386">
        <v>160566</v>
      </c>
      <c r="H73" s="1386">
        <v>213800</v>
      </c>
      <c r="I73" s="1444">
        <v>4062200</v>
      </c>
    </row>
    <row r="74" spans="2:9" s="1310" customFormat="1" ht="25.5">
      <c r="B74" s="1307">
        <v>8501</v>
      </c>
      <c r="C74" s="1410">
        <v>2.035999999999996</v>
      </c>
      <c r="D74" s="1309" t="s">
        <v>1760</v>
      </c>
      <c r="E74" s="1308" t="s">
        <v>54</v>
      </c>
      <c r="F74" s="1404">
        <v>8</v>
      </c>
      <c r="G74" s="1386">
        <v>117268</v>
      </c>
      <c r="H74" s="1386">
        <v>156147</v>
      </c>
      <c r="I74" s="1444">
        <v>1249176</v>
      </c>
    </row>
    <row r="75" spans="2:9" s="1398" customFormat="1">
      <c r="B75" s="1445"/>
      <c r="C75" s="1409"/>
      <c r="D75" s="1400" t="s">
        <v>1882</v>
      </c>
      <c r="E75" s="1401"/>
      <c r="F75" s="1402"/>
      <c r="G75" s="1403"/>
      <c r="H75" s="1403"/>
      <c r="I75" s="1449"/>
    </row>
    <row r="76" spans="2:9" s="1310" customFormat="1" ht="25.5">
      <c r="B76" s="1465">
        <v>4023</v>
      </c>
      <c r="C76" s="1625">
        <v>2.0369999999999959</v>
      </c>
      <c r="D76" s="1309" t="s">
        <v>281</v>
      </c>
      <c r="E76" s="1308" t="s">
        <v>48</v>
      </c>
      <c r="F76" s="1404">
        <v>168</v>
      </c>
      <c r="G76" s="1386">
        <v>11619</v>
      </c>
      <c r="H76" s="1386">
        <v>15471</v>
      </c>
      <c r="I76" s="1444">
        <v>2599128</v>
      </c>
    </row>
    <row r="77" spans="2:9" s="1310" customFormat="1" ht="25.5">
      <c r="B77" s="1465">
        <v>3454</v>
      </c>
      <c r="C77" s="1625">
        <v>2.0379999999999958</v>
      </c>
      <c r="D77" s="1309" t="s">
        <v>246</v>
      </c>
      <c r="E77" s="1308" t="s">
        <v>60</v>
      </c>
      <c r="F77" s="1404">
        <v>43</v>
      </c>
      <c r="G77" s="1386">
        <v>73927</v>
      </c>
      <c r="H77" s="1386">
        <v>98437</v>
      </c>
      <c r="I77" s="1444">
        <v>4232791</v>
      </c>
    </row>
    <row r="78" spans="2:9" s="1310" customFormat="1" ht="25.5">
      <c r="B78" s="1465">
        <v>4487</v>
      </c>
      <c r="C78" s="1625">
        <v>2.0389999999999957</v>
      </c>
      <c r="D78" s="1309" t="s">
        <v>1088</v>
      </c>
      <c r="E78" s="1308" t="s">
        <v>60</v>
      </c>
      <c r="F78" s="1404">
        <v>21</v>
      </c>
      <c r="G78" s="1386">
        <v>133693</v>
      </c>
      <c r="H78" s="1386">
        <v>178018</v>
      </c>
      <c r="I78" s="1444">
        <v>3738378</v>
      </c>
    </row>
    <row r="79" spans="2:9" s="1310" customFormat="1" ht="25.5">
      <c r="B79" s="1465">
        <v>3748</v>
      </c>
      <c r="C79" s="1625">
        <v>2.0399999999999956</v>
      </c>
      <c r="D79" s="1309" t="s">
        <v>135</v>
      </c>
      <c r="E79" s="1308" t="s">
        <v>60</v>
      </c>
      <c r="F79" s="1404">
        <v>30</v>
      </c>
      <c r="G79" s="1386">
        <v>493816</v>
      </c>
      <c r="H79" s="1386">
        <v>657536</v>
      </c>
      <c r="I79" s="1444">
        <v>19726080</v>
      </c>
    </row>
    <row r="80" spans="2:9" s="1310" customFormat="1">
      <c r="B80" s="1465">
        <v>3708</v>
      </c>
      <c r="C80" s="1625">
        <v>2.0409999999999955</v>
      </c>
      <c r="D80" s="1309" t="s">
        <v>89</v>
      </c>
      <c r="E80" s="1308" t="s">
        <v>79</v>
      </c>
      <c r="F80" s="1404">
        <v>1430</v>
      </c>
      <c r="G80" s="1386">
        <v>3272</v>
      </c>
      <c r="H80" s="1386">
        <v>4357</v>
      </c>
      <c r="I80" s="1444">
        <v>6230510</v>
      </c>
    </row>
    <row r="81" spans="2:9" s="1310" customFormat="1" ht="51">
      <c r="B81" s="1465">
        <v>6099</v>
      </c>
      <c r="C81" s="1625">
        <v>2.0419999999999954</v>
      </c>
      <c r="D81" s="1309" t="s">
        <v>450</v>
      </c>
      <c r="E81" s="1308" t="s">
        <v>48</v>
      </c>
      <c r="F81" s="1404">
        <v>143</v>
      </c>
      <c r="G81" s="1386">
        <v>35296</v>
      </c>
      <c r="H81" s="1386">
        <v>46998</v>
      </c>
      <c r="I81" s="1444">
        <v>6720714</v>
      </c>
    </row>
    <row r="82" spans="2:9" s="1310" customFormat="1" ht="30.75" customHeight="1">
      <c r="B82" s="1465">
        <v>3837</v>
      </c>
      <c r="C82" s="1625">
        <v>2.0429999999999953</v>
      </c>
      <c r="D82" s="1309" t="s">
        <v>273</v>
      </c>
      <c r="E82" s="1308" t="s">
        <v>71</v>
      </c>
      <c r="F82" s="1404">
        <v>55</v>
      </c>
      <c r="G82" s="1386">
        <v>7683</v>
      </c>
      <c r="H82" s="1386">
        <v>10230</v>
      </c>
      <c r="I82" s="1444">
        <v>562650</v>
      </c>
    </row>
    <row r="83" spans="2:9" s="1310" customFormat="1" ht="25.5" customHeight="1">
      <c r="B83" s="1465">
        <v>4239</v>
      </c>
      <c r="C83" s="1625">
        <v>2.0439999999999952</v>
      </c>
      <c r="D83" s="1309" t="s">
        <v>294</v>
      </c>
      <c r="E83" s="1308" t="s">
        <v>71</v>
      </c>
      <c r="F83" s="1404">
        <v>55</v>
      </c>
      <c r="G83" s="1386">
        <v>4166</v>
      </c>
      <c r="H83" s="1386">
        <v>5547</v>
      </c>
      <c r="I83" s="1444">
        <v>305085</v>
      </c>
    </row>
    <row r="84" spans="2:9" s="1398" customFormat="1">
      <c r="B84" s="1445"/>
      <c r="C84" s="1409"/>
      <c r="D84" s="1400" t="s">
        <v>1883</v>
      </c>
      <c r="E84" s="1401"/>
      <c r="F84" s="1402"/>
      <c r="G84" s="1403"/>
      <c r="H84" s="1403"/>
      <c r="I84" s="1449"/>
    </row>
    <row r="85" spans="2:9" s="1310" customFormat="1" ht="25.5">
      <c r="B85" s="1465">
        <v>3454</v>
      </c>
      <c r="C85" s="1625">
        <v>2.044999999999995</v>
      </c>
      <c r="D85" s="1309" t="s">
        <v>246</v>
      </c>
      <c r="E85" s="1308" t="s">
        <v>60</v>
      </c>
      <c r="F85" s="1404">
        <v>1425</v>
      </c>
      <c r="G85" s="1386">
        <v>73927</v>
      </c>
      <c r="H85" s="1386">
        <v>98437</v>
      </c>
      <c r="I85" s="1444">
        <v>140272725</v>
      </c>
    </row>
    <row r="86" spans="2:9" s="1398" customFormat="1">
      <c r="B86" s="1445"/>
      <c r="C86" s="1409"/>
      <c r="D86" s="1400" t="s">
        <v>1884</v>
      </c>
      <c r="E86" s="1401"/>
      <c r="F86" s="1402"/>
      <c r="G86" s="1403"/>
      <c r="H86" s="1403"/>
      <c r="I86" s="1449"/>
    </row>
    <row r="87" spans="2:9" s="1310" customFormat="1" ht="25.5">
      <c r="B87" s="1307">
        <v>4023</v>
      </c>
      <c r="C87" s="1410">
        <v>2.0459999999999949</v>
      </c>
      <c r="D87" s="1309" t="s">
        <v>281</v>
      </c>
      <c r="E87" s="1308" t="s">
        <v>48</v>
      </c>
      <c r="F87" s="1404">
        <v>10542</v>
      </c>
      <c r="G87" s="1386">
        <v>11619</v>
      </c>
      <c r="H87" s="1386">
        <v>15471</v>
      </c>
      <c r="I87" s="1444">
        <v>163095282</v>
      </c>
    </row>
    <row r="88" spans="2:9" s="1310" customFormat="1" ht="25.5">
      <c r="B88" s="1307">
        <v>3454</v>
      </c>
      <c r="C88" s="1410">
        <v>2.0469999999999948</v>
      </c>
      <c r="D88" s="1309" t="s">
        <v>246</v>
      </c>
      <c r="E88" s="1308" t="s">
        <v>60</v>
      </c>
      <c r="F88" s="1404">
        <v>1679</v>
      </c>
      <c r="G88" s="1386">
        <v>73927</v>
      </c>
      <c r="H88" s="1386">
        <v>98437</v>
      </c>
      <c r="I88" s="1444">
        <v>165275723</v>
      </c>
    </row>
    <row r="89" spans="2:9" s="1310" customFormat="1" ht="25.5">
      <c r="B89" s="1307">
        <v>4513</v>
      </c>
      <c r="C89" s="1410">
        <v>2.0479999999999947</v>
      </c>
      <c r="D89" s="1309" t="s">
        <v>1089</v>
      </c>
      <c r="E89" s="1308" t="s">
        <v>60</v>
      </c>
      <c r="F89" s="1404">
        <v>1119</v>
      </c>
      <c r="G89" s="1386">
        <v>141428</v>
      </c>
      <c r="H89" s="1386">
        <v>188317</v>
      </c>
      <c r="I89" s="1444">
        <v>210726723</v>
      </c>
    </row>
    <row r="90" spans="2:9" s="1310" customFormat="1" ht="25.5">
      <c r="B90" s="1307">
        <v>3864</v>
      </c>
      <c r="C90" s="1410">
        <v>2.0489999999999946</v>
      </c>
      <c r="D90" s="1309" t="s">
        <v>274</v>
      </c>
      <c r="E90" s="1308" t="s">
        <v>48</v>
      </c>
      <c r="F90" s="1404">
        <v>5595</v>
      </c>
      <c r="G90" s="1386">
        <v>1934</v>
      </c>
      <c r="H90" s="1386">
        <v>2575</v>
      </c>
      <c r="I90" s="1444">
        <v>14407125</v>
      </c>
    </row>
    <row r="91" spans="2:9" s="1310" customFormat="1" ht="38.25">
      <c r="B91" s="1307">
        <v>4567</v>
      </c>
      <c r="C91" s="1410">
        <v>2.0499999999999945</v>
      </c>
      <c r="D91" s="1309" t="s">
        <v>989</v>
      </c>
      <c r="E91" s="1308" t="s">
        <v>60</v>
      </c>
      <c r="F91" s="1404">
        <v>280</v>
      </c>
      <c r="G91" s="1386">
        <v>890045</v>
      </c>
      <c r="H91" s="1386">
        <v>1185131</v>
      </c>
      <c r="I91" s="1444">
        <v>331836680</v>
      </c>
    </row>
    <row r="92" spans="2:9" s="1398" customFormat="1">
      <c r="B92" s="1445"/>
      <c r="C92" s="1409"/>
      <c r="D92" s="1400" t="s">
        <v>1885</v>
      </c>
      <c r="E92" s="1401"/>
      <c r="F92" s="1402"/>
      <c r="G92" s="1403"/>
      <c r="H92" s="1403"/>
      <c r="I92" s="1449"/>
    </row>
    <row r="93" spans="2:9" s="1310" customFormat="1" ht="25.5">
      <c r="B93" s="1307">
        <v>4023</v>
      </c>
      <c r="C93" s="1410">
        <v>2.0509999999999944</v>
      </c>
      <c r="D93" s="1309" t="s">
        <v>281</v>
      </c>
      <c r="E93" s="1308" t="s">
        <v>48</v>
      </c>
      <c r="F93" s="1404">
        <v>4048</v>
      </c>
      <c r="G93" s="1386">
        <v>11619</v>
      </c>
      <c r="H93" s="1386">
        <v>15471</v>
      </c>
      <c r="I93" s="1444">
        <v>62626608</v>
      </c>
    </row>
    <row r="94" spans="2:9" s="1310" customFormat="1" ht="25.5">
      <c r="B94" s="1307">
        <v>3454</v>
      </c>
      <c r="C94" s="1410">
        <v>2.0519999999999943</v>
      </c>
      <c r="D94" s="1309" t="s">
        <v>246</v>
      </c>
      <c r="E94" s="1308" t="s">
        <v>60</v>
      </c>
      <c r="F94" s="1404">
        <v>656</v>
      </c>
      <c r="G94" s="1386">
        <v>73927</v>
      </c>
      <c r="H94" s="1386">
        <v>98437</v>
      </c>
      <c r="I94" s="1444">
        <v>64574672</v>
      </c>
    </row>
    <row r="95" spans="2:9" s="1310" customFormat="1" ht="25.5">
      <c r="B95" s="1307">
        <v>4557</v>
      </c>
      <c r="C95" s="1410">
        <v>2.0529999999999942</v>
      </c>
      <c r="D95" s="1309" t="s">
        <v>1090</v>
      </c>
      <c r="E95" s="1308" t="s">
        <v>60</v>
      </c>
      <c r="F95" s="1404">
        <v>656</v>
      </c>
      <c r="G95" s="1386">
        <v>133693</v>
      </c>
      <c r="H95" s="1386">
        <v>178018</v>
      </c>
      <c r="I95" s="1444">
        <v>116779808</v>
      </c>
    </row>
    <row r="96" spans="2:9" s="1310" customFormat="1" ht="25.5">
      <c r="B96" s="1307">
        <v>4513</v>
      </c>
      <c r="C96" s="1410">
        <v>2.0539999999999941</v>
      </c>
      <c r="D96" s="1309" t="s">
        <v>1089</v>
      </c>
      <c r="E96" s="1308" t="s">
        <v>60</v>
      </c>
      <c r="F96" s="1404">
        <v>112</v>
      </c>
      <c r="G96" s="1386">
        <v>141428</v>
      </c>
      <c r="H96" s="1386">
        <v>188317</v>
      </c>
      <c r="I96" s="1444">
        <v>21091504</v>
      </c>
    </row>
    <row r="97" spans="2:9" s="1310" customFormat="1" ht="25.5">
      <c r="B97" s="1307">
        <v>3864</v>
      </c>
      <c r="C97" s="1410">
        <v>2.0549999999999939</v>
      </c>
      <c r="D97" s="1309" t="s">
        <v>274</v>
      </c>
      <c r="E97" s="1308" t="s">
        <v>48</v>
      </c>
      <c r="F97" s="1404">
        <v>2186</v>
      </c>
      <c r="G97" s="1386">
        <v>1934</v>
      </c>
      <c r="H97" s="1386">
        <v>2575</v>
      </c>
      <c r="I97" s="1444">
        <v>5628950</v>
      </c>
    </row>
    <row r="98" spans="2:9" s="1310" customFormat="1" ht="38.25">
      <c r="B98" s="1307">
        <v>4567</v>
      </c>
      <c r="C98" s="1410">
        <v>2.0559999999999938</v>
      </c>
      <c r="D98" s="1309" t="s">
        <v>989</v>
      </c>
      <c r="E98" s="1308" t="s">
        <v>60</v>
      </c>
      <c r="F98" s="1404">
        <v>350</v>
      </c>
      <c r="G98" s="1386">
        <v>890045</v>
      </c>
      <c r="H98" s="1386">
        <v>1185131</v>
      </c>
      <c r="I98" s="1444">
        <v>414795850</v>
      </c>
    </row>
    <row r="99" spans="2:9" s="1310" customFormat="1">
      <c r="B99" s="1307">
        <v>6309</v>
      </c>
      <c r="C99" s="1410">
        <v>2.0569999999999937</v>
      </c>
      <c r="D99" s="1309" t="s">
        <v>928</v>
      </c>
      <c r="E99" s="1308" t="s">
        <v>48</v>
      </c>
      <c r="F99" s="1404">
        <v>1446</v>
      </c>
      <c r="G99" s="1386">
        <v>12212</v>
      </c>
      <c r="H99" s="1386">
        <v>16261</v>
      </c>
      <c r="I99" s="1444">
        <v>23513406</v>
      </c>
    </row>
    <row r="100" spans="2:9" s="1398" customFormat="1">
      <c r="B100" s="1445"/>
      <c r="C100" s="1409"/>
      <c r="D100" s="1400" t="s">
        <v>1843</v>
      </c>
      <c r="E100" s="1401"/>
      <c r="F100" s="1402"/>
      <c r="G100" s="1403"/>
      <c r="H100" s="1403"/>
      <c r="I100" s="1449"/>
    </row>
    <row r="101" spans="2:9" s="1310" customFormat="1" ht="25.5">
      <c r="B101" s="1307">
        <v>7751</v>
      </c>
      <c r="C101" s="1410">
        <v>2.0579999999999936</v>
      </c>
      <c r="D101" s="1309" t="s">
        <v>1367</v>
      </c>
      <c r="E101" s="1308" t="s">
        <v>60</v>
      </c>
      <c r="F101" s="1404">
        <v>80</v>
      </c>
      <c r="G101" s="1386">
        <v>68720</v>
      </c>
      <c r="H101" s="1386">
        <v>91503</v>
      </c>
      <c r="I101" s="1444">
        <v>7320240</v>
      </c>
    </row>
    <row r="102" spans="2:9" s="1310" customFormat="1" ht="25.5">
      <c r="B102" s="1307">
        <v>4613</v>
      </c>
      <c r="C102" s="1410">
        <v>2.0589999999999935</v>
      </c>
      <c r="D102" s="1309" t="s">
        <v>121</v>
      </c>
      <c r="E102" s="1308" t="s">
        <v>60</v>
      </c>
      <c r="F102" s="1404">
        <v>104</v>
      </c>
      <c r="G102" s="1386">
        <v>44347</v>
      </c>
      <c r="H102" s="1386">
        <v>59050</v>
      </c>
      <c r="I102" s="1444">
        <v>6141200</v>
      </c>
    </row>
    <row r="103" spans="2:9" s="1310" customFormat="1" ht="25.5">
      <c r="B103" s="1307">
        <v>3866</v>
      </c>
      <c r="C103" s="1410">
        <v>2.0599999999999934</v>
      </c>
      <c r="D103" s="1309" t="s">
        <v>91</v>
      </c>
      <c r="E103" s="1308" t="s">
        <v>48</v>
      </c>
      <c r="F103" s="1404">
        <v>998</v>
      </c>
      <c r="G103" s="1386">
        <v>1432</v>
      </c>
      <c r="H103" s="1386">
        <v>1907</v>
      </c>
      <c r="I103" s="1444">
        <v>1903186</v>
      </c>
    </row>
    <row r="104" spans="2:9" s="1310" customFormat="1" ht="38.25">
      <c r="B104" s="1307">
        <v>4567</v>
      </c>
      <c r="C104" s="1410">
        <v>2.0609999999999933</v>
      </c>
      <c r="D104" s="1309" t="s">
        <v>989</v>
      </c>
      <c r="E104" s="1308" t="s">
        <v>60</v>
      </c>
      <c r="F104" s="1404">
        <v>80</v>
      </c>
      <c r="G104" s="1386">
        <v>890045</v>
      </c>
      <c r="H104" s="1386">
        <v>1185131</v>
      </c>
      <c r="I104" s="1444">
        <v>94810480</v>
      </c>
    </row>
    <row r="105" spans="2:9" s="1398" customFormat="1">
      <c r="B105" s="1445"/>
      <c r="C105" s="1409"/>
      <c r="D105" s="1400" t="s">
        <v>1547</v>
      </c>
      <c r="E105" s="1401"/>
      <c r="F105" s="1402"/>
      <c r="G105" s="1403"/>
      <c r="H105" s="1403"/>
      <c r="I105" s="1449"/>
    </row>
    <row r="106" spans="2:9" s="1310" customFormat="1" ht="25.5">
      <c r="B106" s="1307">
        <v>4697</v>
      </c>
      <c r="C106" s="1410">
        <v>2.0619999999999932</v>
      </c>
      <c r="D106" s="1309" t="s">
        <v>329</v>
      </c>
      <c r="E106" s="1308" t="s">
        <v>54</v>
      </c>
      <c r="F106" s="1404">
        <v>13</v>
      </c>
      <c r="G106" s="1386">
        <v>143341</v>
      </c>
      <c r="H106" s="1386">
        <v>190864</v>
      </c>
      <c r="I106" s="1444">
        <v>2481232</v>
      </c>
    </row>
    <row r="107" spans="2:9" s="1310" customFormat="1" ht="25.5">
      <c r="B107" s="1307">
        <v>4699</v>
      </c>
      <c r="C107" s="1410">
        <v>2.0629999999999931</v>
      </c>
      <c r="D107" s="1309" t="s">
        <v>330</v>
      </c>
      <c r="E107" s="1308" t="s">
        <v>54</v>
      </c>
      <c r="F107" s="1404">
        <v>800</v>
      </c>
      <c r="G107" s="1386">
        <v>141935</v>
      </c>
      <c r="H107" s="1386">
        <v>188992</v>
      </c>
      <c r="I107" s="1444">
        <v>151193600</v>
      </c>
    </row>
    <row r="108" spans="2:9" s="1310" customFormat="1" ht="38.25">
      <c r="B108" s="1307">
        <v>4920</v>
      </c>
      <c r="C108" s="1410">
        <v>2.063999999999993</v>
      </c>
      <c r="D108" s="1309" t="s">
        <v>1486</v>
      </c>
      <c r="E108" s="1308" t="s">
        <v>54</v>
      </c>
      <c r="F108" s="1404">
        <v>74</v>
      </c>
      <c r="G108" s="1386">
        <v>483209</v>
      </c>
      <c r="H108" s="1386">
        <v>643412</v>
      </c>
      <c r="I108" s="1444">
        <v>47612488</v>
      </c>
    </row>
    <row r="109" spans="2:9" s="1310" customFormat="1" ht="25.5">
      <c r="B109" s="1307">
        <v>3557</v>
      </c>
      <c r="C109" s="1410">
        <v>2.0649999999999928</v>
      </c>
      <c r="D109" s="1309" t="s">
        <v>255</v>
      </c>
      <c r="E109" s="1308" t="s">
        <v>54</v>
      </c>
      <c r="F109" s="1404">
        <v>5</v>
      </c>
      <c r="G109" s="1386">
        <v>8762449</v>
      </c>
      <c r="H109" s="1386">
        <v>11667551</v>
      </c>
      <c r="I109" s="1444">
        <v>58337755</v>
      </c>
    </row>
    <row r="110" spans="2:9" s="1398" customFormat="1">
      <c r="B110" s="1445"/>
      <c r="C110" s="1409"/>
      <c r="D110" s="1400" t="s">
        <v>1886</v>
      </c>
      <c r="E110" s="1401"/>
      <c r="F110" s="1402"/>
      <c r="G110" s="1403"/>
      <c r="H110" s="1403"/>
      <c r="I110" s="1449"/>
    </row>
    <row r="111" spans="2:9" s="1310" customFormat="1" ht="25.5">
      <c r="B111" s="1307">
        <v>6167</v>
      </c>
      <c r="C111" s="1410">
        <v>2.0659999999999927</v>
      </c>
      <c r="D111" s="1309" t="s">
        <v>1859</v>
      </c>
      <c r="E111" s="1308" t="s">
        <v>48</v>
      </c>
      <c r="F111" s="1404">
        <v>1622</v>
      </c>
      <c r="G111" s="1386">
        <v>20742</v>
      </c>
      <c r="H111" s="1386">
        <v>27619</v>
      </c>
      <c r="I111" s="1444">
        <v>44798018</v>
      </c>
    </row>
    <row r="112" spans="2:9" s="1310" customFormat="1" ht="25.5">
      <c r="B112" s="1307">
        <v>4705</v>
      </c>
      <c r="C112" s="1410">
        <v>2.0669999999999926</v>
      </c>
      <c r="D112" s="1309" t="s">
        <v>1857</v>
      </c>
      <c r="E112" s="1308" t="s">
        <v>48</v>
      </c>
      <c r="F112" s="1404">
        <v>180</v>
      </c>
      <c r="G112" s="1386">
        <v>61992</v>
      </c>
      <c r="H112" s="1386">
        <v>82545</v>
      </c>
      <c r="I112" s="1444">
        <v>14858100</v>
      </c>
    </row>
    <row r="113" spans="2:9" s="1310" customFormat="1" ht="51">
      <c r="B113" s="1307">
        <v>4819</v>
      </c>
      <c r="C113" s="1410">
        <v>2.0679999999999925</v>
      </c>
      <c r="D113" s="1309" t="s">
        <v>1858</v>
      </c>
      <c r="E113" s="1308" t="s">
        <v>71</v>
      </c>
      <c r="F113" s="1404">
        <v>1059</v>
      </c>
      <c r="G113" s="1386">
        <v>127826</v>
      </c>
      <c r="H113" s="1386">
        <v>170205</v>
      </c>
      <c r="I113" s="1444">
        <v>180247095</v>
      </c>
    </row>
    <row r="114" spans="2:9" s="1398" customFormat="1">
      <c r="B114" s="1445"/>
      <c r="C114" s="1409"/>
      <c r="D114" s="1399" t="s">
        <v>1584</v>
      </c>
      <c r="E114" s="1394"/>
      <c r="F114" s="1395"/>
      <c r="G114" s="1396"/>
      <c r="H114" s="1396"/>
      <c r="I114" s="1450"/>
    </row>
    <row r="115" spans="2:9" s="1398" customFormat="1">
      <c r="B115" s="1445"/>
      <c r="C115" s="1409"/>
      <c r="D115" s="1400" t="s">
        <v>1844</v>
      </c>
      <c r="E115" s="1401"/>
      <c r="F115" s="1402"/>
      <c r="G115" s="1403"/>
      <c r="H115" s="1403"/>
      <c r="I115" s="1449"/>
    </row>
    <row r="116" spans="2:9" s="1306" customFormat="1">
      <c r="B116" s="1307">
        <v>3721</v>
      </c>
      <c r="C116" s="1410">
        <v>2.0689999999999924</v>
      </c>
      <c r="D116" s="1309" t="s">
        <v>264</v>
      </c>
      <c r="E116" s="1308" t="s">
        <v>48</v>
      </c>
      <c r="F116" s="1404">
        <v>4792</v>
      </c>
      <c r="G116" s="1386">
        <v>13624</v>
      </c>
      <c r="H116" s="1386">
        <v>18141</v>
      </c>
      <c r="I116" s="1444">
        <v>86931672</v>
      </c>
    </row>
    <row r="117" spans="2:9" s="1306" customFormat="1">
      <c r="B117" s="1307">
        <v>3018</v>
      </c>
      <c r="C117" s="1410">
        <v>2.0699999999999923</v>
      </c>
      <c r="D117" s="1309" t="s">
        <v>189</v>
      </c>
      <c r="E117" s="1308" t="s">
        <v>60</v>
      </c>
      <c r="F117" s="1404">
        <v>3958</v>
      </c>
      <c r="G117" s="1386">
        <v>52730</v>
      </c>
      <c r="H117" s="1386">
        <v>70212</v>
      </c>
      <c r="I117" s="1444">
        <v>277899096</v>
      </c>
    </row>
    <row r="118" spans="2:9" s="1398" customFormat="1">
      <c r="B118" s="1445"/>
      <c r="C118" s="1409"/>
      <c r="D118" s="1400" t="s">
        <v>1845</v>
      </c>
      <c r="E118" s="1401"/>
      <c r="F118" s="1402"/>
      <c r="G118" s="1403"/>
      <c r="H118" s="1403"/>
      <c r="I118" s="1449"/>
    </row>
    <row r="119" spans="2:9" s="1310" customFormat="1">
      <c r="B119" s="1307">
        <v>3464</v>
      </c>
      <c r="C119" s="1410">
        <v>2.0709999999999922</v>
      </c>
      <c r="D119" s="1309" t="s">
        <v>84</v>
      </c>
      <c r="E119" s="1308" t="s">
        <v>60</v>
      </c>
      <c r="F119" s="1404">
        <v>357</v>
      </c>
      <c r="G119" s="1386">
        <v>28088</v>
      </c>
      <c r="H119" s="1386">
        <v>37400</v>
      </c>
      <c r="I119" s="1444">
        <v>13351800</v>
      </c>
    </row>
    <row r="120" spans="2:9" s="1310" customFormat="1" ht="25.5">
      <c r="B120" s="1307">
        <v>4613</v>
      </c>
      <c r="C120" s="1410">
        <v>2.0719999999999921</v>
      </c>
      <c r="D120" s="1309" t="s">
        <v>121</v>
      </c>
      <c r="E120" s="1308" t="s">
        <v>60</v>
      </c>
      <c r="F120" s="1404">
        <v>465</v>
      </c>
      <c r="G120" s="1386">
        <v>44347</v>
      </c>
      <c r="H120" s="1386">
        <v>59050</v>
      </c>
      <c r="I120" s="1444">
        <v>27458250</v>
      </c>
    </row>
    <row r="121" spans="2:9" s="1306" customFormat="1" ht="25.5">
      <c r="B121" s="1307">
        <v>3403</v>
      </c>
      <c r="C121" s="1410">
        <v>2.072999999999992</v>
      </c>
      <c r="D121" s="1309" t="s">
        <v>76</v>
      </c>
      <c r="E121" s="1308" t="s">
        <v>54</v>
      </c>
      <c r="F121" s="1404">
        <v>77</v>
      </c>
      <c r="G121" s="1386">
        <v>572738</v>
      </c>
      <c r="H121" s="1386">
        <v>762624</v>
      </c>
      <c r="I121" s="1444">
        <v>58722048</v>
      </c>
    </row>
    <row r="122" spans="2:9" s="1306" customFormat="1" ht="51">
      <c r="B122" s="1307">
        <v>4949</v>
      </c>
      <c r="C122" s="1410">
        <v>2.0739999999999919</v>
      </c>
      <c r="D122" s="1309" t="s">
        <v>1487</v>
      </c>
      <c r="E122" s="1308" t="s">
        <v>54</v>
      </c>
      <c r="F122" s="1404">
        <v>17</v>
      </c>
      <c r="G122" s="1386">
        <v>677965</v>
      </c>
      <c r="H122" s="1386">
        <v>902738</v>
      </c>
      <c r="I122" s="1444">
        <v>15346546</v>
      </c>
    </row>
    <row r="123" spans="2:9" s="1306" customFormat="1" ht="25.5">
      <c r="B123" s="1307">
        <v>5033</v>
      </c>
      <c r="C123" s="1410">
        <v>2.0749999999999917</v>
      </c>
      <c r="D123" s="1309" t="s">
        <v>389</v>
      </c>
      <c r="E123" s="1308" t="s">
        <v>54</v>
      </c>
      <c r="F123" s="1404">
        <v>10</v>
      </c>
      <c r="G123" s="1386">
        <v>207651</v>
      </c>
      <c r="H123" s="1386">
        <v>276496</v>
      </c>
      <c r="I123" s="1444">
        <v>2764960</v>
      </c>
    </row>
    <row r="124" spans="2:9" s="1310" customFormat="1" ht="25.5">
      <c r="B124" s="1307">
        <v>5037</v>
      </c>
      <c r="C124" s="1410">
        <v>2.0759999999999916</v>
      </c>
      <c r="D124" s="1309" t="s">
        <v>391</v>
      </c>
      <c r="E124" s="1308" t="s">
        <v>54</v>
      </c>
      <c r="F124" s="1404">
        <v>10</v>
      </c>
      <c r="G124" s="1386">
        <v>207651</v>
      </c>
      <c r="H124" s="1386">
        <v>276496</v>
      </c>
      <c r="I124" s="1444">
        <v>2764960</v>
      </c>
    </row>
    <row r="125" spans="2:9" s="1310" customFormat="1" ht="25.5">
      <c r="B125" s="1307">
        <v>5038</v>
      </c>
      <c r="C125" s="1410">
        <v>2.0769999999999915</v>
      </c>
      <c r="D125" s="1309" t="s">
        <v>392</v>
      </c>
      <c r="E125" s="1308" t="s">
        <v>54</v>
      </c>
      <c r="F125" s="1404">
        <v>10</v>
      </c>
      <c r="G125" s="1386">
        <v>207651</v>
      </c>
      <c r="H125" s="1386">
        <v>276496</v>
      </c>
      <c r="I125" s="1444">
        <v>2764960</v>
      </c>
    </row>
    <row r="126" spans="2:9" s="1306" customFormat="1" ht="38.25">
      <c r="B126" s="1307">
        <v>4884</v>
      </c>
      <c r="C126" s="1410">
        <v>2.0779999999999914</v>
      </c>
      <c r="D126" s="1309" t="s">
        <v>367</v>
      </c>
      <c r="E126" s="1308" t="s">
        <v>54</v>
      </c>
      <c r="F126" s="1404">
        <v>40</v>
      </c>
      <c r="G126" s="1386">
        <v>257651</v>
      </c>
      <c r="H126" s="1386">
        <v>343073</v>
      </c>
      <c r="I126" s="1444">
        <v>13722920</v>
      </c>
    </row>
    <row r="127" spans="2:9" s="1306" customFormat="1" ht="38.25">
      <c r="B127" s="1307">
        <v>4885</v>
      </c>
      <c r="C127" s="1410">
        <v>2.0789999999999913</v>
      </c>
      <c r="D127" s="1309" t="s">
        <v>368</v>
      </c>
      <c r="E127" s="1308" t="s">
        <v>54</v>
      </c>
      <c r="F127" s="1404">
        <v>1</v>
      </c>
      <c r="G127" s="1386">
        <v>207651</v>
      </c>
      <c r="H127" s="1386">
        <v>276496</v>
      </c>
      <c r="I127" s="1444">
        <v>276496</v>
      </c>
    </row>
    <row r="128" spans="2:9" s="1306" customFormat="1" ht="25.5">
      <c r="B128" s="1307">
        <v>5036</v>
      </c>
      <c r="C128" s="1410">
        <v>2.0799999999999912</v>
      </c>
      <c r="D128" s="1309" t="s">
        <v>390</v>
      </c>
      <c r="E128" s="1308" t="s">
        <v>54</v>
      </c>
      <c r="F128" s="1404">
        <v>53</v>
      </c>
      <c r="G128" s="1386">
        <v>195651</v>
      </c>
      <c r="H128" s="1386">
        <v>260517</v>
      </c>
      <c r="I128" s="1444">
        <v>13807401</v>
      </c>
    </row>
    <row r="129" spans="2:9" s="1306" customFormat="1" ht="25.5">
      <c r="B129" s="1307">
        <v>3552</v>
      </c>
      <c r="C129" s="1410">
        <v>2.0809999999999911</v>
      </c>
      <c r="D129" s="1309" t="s">
        <v>85</v>
      </c>
      <c r="E129" s="1308" t="s">
        <v>54</v>
      </c>
      <c r="F129" s="1404">
        <v>43</v>
      </c>
      <c r="G129" s="1386">
        <v>143083</v>
      </c>
      <c r="H129" s="1386">
        <v>190521</v>
      </c>
      <c r="I129" s="1444">
        <v>8192403</v>
      </c>
    </row>
    <row r="130" spans="2:9" s="1305" customFormat="1">
      <c r="B130" s="1451"/>
      <c r="C130" s="1434"/>
      <c r="D130" s="1435" t="s">
        <v>1887</v>
      </c>
      <c r="E130" s="1412"/>
      <c r="F130" s="1413"/>
      <c r="G130" s="1388"/>
      <c r="H130" s="1388"/>
      <c r="I130" s="1452"/>
    </row>
    <row r="131" spans="2:9">
      <c r="B131" s="1451"/>
      <c r="C131" s="1411">
        <v>3</v>
      </c>
      <c r="D131" s="1435" t="s">
        <v>814</v>
      </c>
      <c r="E131" s="1412"/>
      <c r="F131" s="1413"/>
      <c r="G131" s="1388"/>
      <c r="H131" s="1388"/>
      <c r="I131" s="1453">
        <v>1339425458</v>
      </c>
    </row>
    <row r="132" spans="2:9" s="1436" customFormat="1">
      <c r="B132" s="1445"/>
      <c r="C132" s="1409"/>
      <c r="D132" s="1400" t="s">
        <v>1757</v>
      </c>
      <c r="E132" s="1401"/>
      <c r="F132" s="1402"/>
      <c r="G132" s="1403"/>
      <c r="H132" s="1403"/>
      <c r="I132" s="1446">
        <v>219740881</v>
      </c>
    </row>
    <row r="133" spans="2:9" s="1436" customFormat="1">
      <c r="B133" s="1445"/>
      <c r="C133" s="1409"/>
      <c r="D133" s="1399" t="s">
        <v>1756</v>
      </c>
      <c r="E133" s="1394"/>
      <c r="F133" s="1395"/>
      <c r="G133" s="1396"/>
      <c r="H133" s="1396"/>
      <c r="I133" s="1449"/>
    </row>
    <row r="134" spans="2:9" s="1436" customFormat="1">
      <c r="B134" s="1445"/>
      <c r="C134" s="1409"/>
      <c r="D134" s="1400" t="s">
        <v>1846</v>
      </c>
      <c r="E134" s="1401"/>
      <c r="F134" s="1402"/>
      <c r="G134" s="1403"/>
      <c r="H134" s="1403"/>
      <c r="I134" s="1449"/>
    </row>
    <row r="135" spans="2:9" s="1306" customFormat="1" ht="25.5">
      <c r="B135" s="1307">
        <v>5023</v>
      </c>
      <c r="C135" s="1410">
        <v>3.0009999999999999</v>
      </c>
      <c r="D135" s="1309" t="s">
        <v>388</v>
      </c>
      <c r="E135" s="1308" t="s">
        <v>71</v>
      </c>
      <c r="F135" s="1404">
        <v>3335</v>
      </c>
      <c r="G135" s="1386">
        <v>17318</v>
      </c>
      <c r="H135" s="1386">
        <v>23060</v>
      </c>
      <c r="I135" s="1444">
        <v>76905100</v>
      </c>
    </row>
    <row r="136" spans="2:9" s="1310" customFormat="1" ht="25.5">
      <c r="B136" s="1307">
        <v>4907</v>
      </c>
      <c r="C136" s="1410">
        <v>3.0019999999999998</v>
      </c>
      <c r="D136" s="1309" t="s">
        <v>1017</v>
      </c>
      <c r="E136" s="1308" t="s">
        <v>60</v>
      </c>
      <c r="F136" s="1404">
        <v>591</v>
      </c>
      <c r="G136" s="1386">
        <v>110488</v>
      </c>
      <c r="H136" s="1386">
        <v>147119</v>
      </c>
      <c r="I136" s="1444">
        <v>86947329</v>
      </c>
    </row>
    <row r="137" spans="2:9" s="1306" customFormat="1" ht="25.5">
      <c r="B137" s="1307">
        <v>3024</v>
      </c>
      <c r="C137" s="1410">
        <v>3.0029999999999997</v>
      </c>
      <c r="D137" s="1309" t="s">
        <v>1013</v>
      </c>
      <c r="E137" s="1308" t="s">
        <v>60</v>
      </c>
      <c r="F137" s="1404">
        <v>364</v>
      </c>
      <c r="G137" s="1386">
        <v>95613</v>
      </c>
      <c r="H137" s="1386">
        <v>127313</v>
      </c>
      <c r="I137" s="1444">
        <v>46341932</v>
      </c>
    </row>
    <row r="138" spans="2:9" s="1306" customFormat="1">
      <c r="B138" s="1307">
        <v>8737</v>
      </c>
      <c r="C138" s="1410">
        <v>3.0039999999999996</v>
      </c>
      <c r="D138" s="1309" t="s">
        <v>1868</v>
      </c>
      <c r="E138" s="1308" t="s">
        <v>54</v>
      </c>
      <c r="F138" s="1404">
        <v>1390</v>
      </c>
      <c r="G138" s="1386">
        <v>5158</v>
      </c>
      <c r="H138" s="1386">
        <v>6868</v>
      </c>
      <c r="I138" s="1444">
        <v>9546520</v>
      </c>
    </row>
    <row r="139" spans="2:9" s="1398" customFormat="1">
      <c r="B139" s="1445"/>
      <c r="C139" s="1409"/>
      <c r="D139" s="1400" t="s">
        <v>1758</v>
      </c>
      <c r="E139" s="1401"/>
      <c r="F139" s="1402"/>
      <c r="G139" s="1403"/>
      <c r="H139" s="1403"/>
      <c r="I139" s="1449">
        <v>618785177</v>
      </c>
    </row>
    <row r="140" spans="2:9" s="1398" customFormat="1">
      <c r="B140" s="1445"/>
      <c r="C140" s="1409"/>
      <c r="D140" s="1399" t="s">
        <v>1756</v>
      </c>
      <c r="E140" s="1394"/>
      <c r="F140" s="1395"/>
      <c r="G140" s="1396"/>
      <c r="H140" s="1396"/>
      <c r="I140" s="1449"/>
    </row>
    <row r="141" spans="2:9" s="1306" customFormat="1">
      <c r="B141" s="1307">
        <v>3009</v>
      </c>
      <c r="C141" s="1410">
        <v>3.0049999999999994</v>
      </c>
      <c r="D141" s="1387" t="s">
        <v>188</v>
      </c>
      <c r="E141" s="1308" t="s">
        <v>60</v>
      </c>
      <c r="F141" s="1404">
        <v>1</v>
      </c>
      <c r="G141" s="1386">
        <v>28088</v>
      </c>
      <c r="H141" s="1386">
        <v>37400</v>
      </c>
      <c r="I141" s="1444">
        <v>37400</v>
      </c>
    </row>
    <row r="142" spans="2:9" s="1310" customFormat="1" ht="25.5">
      <c r="B142" s="1307">
        <v>4613</v>
      </c>
      <c r="C142" s="1410">
        <v>3.0059999999999993</v>
      </c>
      <c r="D142" s="1387" t="s">
        <v>121</v>
      </c>
      <c r="E142" s="1308" t="s">
        <v>60</v>
      </c>
      <c r="F142" s="1404">
        <v>50</v>
      </c>
      <c r="G142" s="1386">
        <v>44347</v>
      </c>
      <c r="H142" s="1386">
        <v>59050</v>
      </c>
      <c r="I142" s="1444">
        <v>2952500</v>
      </c>
    </row>
    <row r="143" spans="2:9" s="1310" customFormat="1" ht="38.25">
      <c r="B143" s="1454">
        <v>8545</v>
      </c>
      <c r="C143" s="1410">
        <v>3.0069999999999992</v>
      </c>
      <c r="D143" s="1387" t="s">
        <v>1789</v>
      </c>
      <c r="E143" s="1308" t="s">
        <v>60</v>
      </c>
      <c r="F143" s="1404">
        <v>35</v>
      </c>
      <c r="G143" s="1386">
        <v>29573</v>
      </c>
      <c r="H143" s="1386">
        <v>39378</v>
      </c>
      <c r="I143" s="1444">
        <v>1378230</v>
      </c>
    </row>
    <row r="144" spans="2:9" s="1306" customFormat="1" ht="63.75">
      <c r="B144" s="1454">
        <v>6089</v>
      </c>
      <c r="C144" s="1410">
        <v>3.0079999999999991</v>
      </c>
      <c r="D144" s="1387" t="s">
        <v>447</v>
      </c>
      <c r="E144" s="1308" t="s">
        <v>54</v>
      </c>
      <c r="F144" s="1404">
        <v>109</v>
      </c>
      <c r="G144" s="1386">
        <v>1917693</v>
      </c>
      <c r="H144" s="1386">
        <v>2553485</v>
      </c>
      <c r="I144" s="1444">
        <v>278329865</v>
      </c>
    </row>
    <row r="145" spans="2:9" ht="25.5">
      <c r="B145" s="1454">
        <v>6687</v>
      </c>
      <c r="C145" s="1410">
        <v>3.008999999999999</v>
      </c>
      <c r="D145" s="1387" t="s">
        <v>1148</v>
      </c>
      <c r="E145" s="1308" t="s">
        <v>54</v>
      </c>
      <c r="F145" s="1404">
        <v>3</v>
      </c>
      <c r="G145" s="1386">
        <v>1539869</v>
      </c>
      <c r="H145" s="1386">
        <v>2050397</v>
      </c>
      <c r="I145" s="1444">
        <v>6151191</v>
      </c>
    </row>
    <row r="146" spans="2:9" ht="51">
      <c r="B146" s="1454">
        <v>8155</v>
      </c>
      <c r="C146" s="1410">
        <v>3.0099999999999989</v>
      </c>
      <c r="D146" s="1387" t="s">
        <v>1672</v>
      </c>
      <c r="E146" s="1308" t="s">
        <v>54</v>
      </c>
      <c r="F146" s="1404">
        <v>9</v>
      </c>
      <c r="G146" s="1386">
        <v>1086200</v>
      </c>
      <c r="H146" s="1386">
        <v>1446319</v>
      </c>
      <c r="I146" s="1444">
        <v>13016871</v>
      </c>
    </row>
    <row r="147" spans="2:9" s="1306" customFormat="1" ht="25.5">
      <c r="B147" s="1307">
        <v>6715</v>
      </c>
      <c r="C147" s="1410">
        <v>3.0109999999999988</v>
      </c>
      <c r="D147" s="1387" t="s">
        <v>1149</v>
      </c>
      <c r="E147" s="1308" t="s">
        <v>54</v>
      </c>
      <c r="F147" s="1404">
        <v>1</v>
      </c>
      <c r="G147" s="1386">
        <v>1937219</v>
      </c>
      <c r="H147" s="1386">
        <v>2579485</v>
      </c>
      <c r="I147" s="1444">
        <v>2579485</v>
      </c>
    </row>
    <row r="148" spans="2:9" s="1310" customFormat="1" ht="63.75">
      <c r="B148" s="1454">
        <v>6090</v>
      </c>
      <c r="C148" s="1410">
        <v>3.0119999999999987</v>
      </c>
      <c r="D148" s="1387" t="s">
        <v>448</v>
      </c>
      <c r="E148" s="1308" t="s">
        <v>54</v>
      </c>
      <c r="F148" s="1404">
        <v>51</v>
      </c>
      <c r="G148" s="1386">
        <v>2055659</v>
      </c>
      <c r="H148" s="1386">
        <v>2737192</v>
      </c>
      <c r="I148" s="1444">
        <v>139596792</v>
      </c>
    </row>
    <row r="149" spans="2:9" s="1306" customFormat="1" ht="25.5">
      <c r="B149" s="1454">
        <v>6717</v>
      </c>
      <c r="C149" s="1410">
        <v>3.0129999999999986</v>
      </c>
      <c r="D149" s="1387" t="s">
        <v>1150</v>
      </c>
      <c r="E149" s="1308" t="s">
        <v>54</v>
      </c>
      <c r="F149" s="1404">
        <v>2</v>
      </c>
      <c r="G149" s="1386">
        <v>1729720</v>
      </c>
      <c r="H149" s="1386">
        <v>2303191</v>
      </c>
      <c r="I149" s="1444">
        <v>4606382</v>
      </c>
    </row>
    <row r="150" spans="2:9" s="1306" customFormat="1" ht="51">
      <c r="B150" s="1454">
        <v>8168</v>
      </c>
      <c r="C150" s="1410">
        <v>3.0139999999999985</v>
      </c>
      <c r="D150" s="1387" t="s">
        <v>1601</v>
      </c>
      <c r="E150" s="1308" t="s">
        <v>54</v>
      </c>
      <c r="F150" s="1404">
        <v>1</v>
      </c>
      <c r="G150" s="1386">
        <v>1523450</v>
      </c>
      <c r="H150" s="1386">
        <v>2028535</v>
      </c>
      <c r="I150" s="1444">
        <v>2028535</v>
      </c>
    </row>
    <row r="151" spans="2:9" ht="25.5">
      <c r="B151" s="1454">
        <v>6718</v>
      </c>
      <c r="C151" s="1410">
        <v>3.0149999999999983</v>
      </c>
      <c r="D151" s="1387" t="s">
        <v>1151</v>
      </c>
      <c r="E151" s="1308" t="s">
        <v>54</v>
      </c>
      <c r="F151" s="1404">
        <v>1</v>
      </c>
      <c r="G151" s="1386">
        <v>1793648</v>
      </c>
      <c r="H151" s="1386">
        <v>2388314</v>
      </c>
      <c r="I151" s="1444">
        <v>2388314</v>
      </c>
    </row>
    <row r="152" spans="2:9" ht="51">
      <c r="B152" s="1454">
        <v>8120</v>
      </c>
      <c r="C152" s="1410">
        <v>3.0159999999999982</v>
      </c>
      <c r="D152" s="1387" t="s">
        <v>1602</v>
      </c>
      <c r="E152" s="1308" t="s">
        <v>54</v>
      </c>
      <c r="F152" s="1404">
        <v>24</v>
      </c>
      <c r="G152" s="1386">
        <v>1372888</v>
      </c>
      <c r="H152" s="1386">
        <v>1828055</v>
      </c>
      <c r="I152" s="1444">
        <v>43873320</v>
      </c>
    </row>
    <row r="153" spans="2:9" s="1310" customFormat="1" ht="25.5">
      <c r="B153" s="1454">
        <v>6719</v>
      </c>
      <c r="C153" s="1410">
        <v>3.0169999999999981</v>
      </c>
      <c r="D153" s="1387" t="s">
        <v>1152</v>
      </c>
      <c r="E153" s="1308" t="s">
        <v>54</v>
      </c>
      <c r="F153" s="1404">
        <v>1</v>
      </c>
      <c r="G153" s="1386">
        <v>2098777</v>
      </c>
      <c r="H153" s="1386">
        <v>2794606</v>
      </c>
      <c r="I153" s="1444">
        <v>2794606</v>
      </c>
    </row>
    <row r="154" spans="2:9" s="1306" customFormat="1" ht="51">
      <c r="B154" s="1454">
        <v>8121</v>
      </c>
      <c r="C154" s="1410">
        <v>3.017999999999998</v>
      </c>
      <c r="D154" s="1387" t="s">
        <v>1604</v>
      </c>
      <c r="E154" s="1308" t="s">
        <v>54</v>
      </c>
      <c r="F154" s="1404">
        <v>8</v>
      </c>
      <c r="G154" s="1386">
        <v>1511818</v>
      </c>
      <c r="H154" s="1386">
        <v>2013046</v>
      </c>
      <c r="I154" s="1444">
        <v>16104368</v>
      </c>
    </row>
    <row r="155" spans="2:9" ht="63.75">
      <c r="B155" s="1454">
        <v>6091</v>
      </c>
      <c r="C155" s="1410">
        <v>3.0189999999999979</v>
      </c>
      <c r="D155" s="1387" t="s">
        <v>449</v>
      </c>
      <c r="E155" s="1308" t="s">
        <v>54</v>
      </c>
      <c r="F155" s="1404">
        <v>51</v>
      </c>
      <c r="G155" s="1386">
        <v>924319</v>
      </c>
      <c r="H155" s="1386">
        <v>1230768</v>
      </c>
      <c r="I155" s="1444">
        <v>62769168</v>
      </c>
    </row>
    <row r="156" spans="2:9" ht="38.25">
      <c r="B156" s="1454">
        <v>8122</v>
      </c>
      <c r="C156" s="1410">
        <v>3.0199999999999978</v>
      </c>
      <c r="D156" s="1387" t="s">
        <v>1603</v>
      </c>
      <c r="E156" s="1308" t="s">
        <v>54</v>
      </c>
      <c r="F156" s="1404">
        <v>51</v>
      </c>
      <c r="G156" s="1386">
        <v>582437</v>
      </c>
      <c r="H156" s="1386">
        <v>775538</v>
      </c>
      <c r="I156" s="1444">
        <v>39552438</v>
      </c>
    </row>
    <row r="157" spans="2:9" s="1310" customFormat="1" ht="38.25">
      <c r="B157" s="1454">
        <v>8154</v>
      </c>
      <c r="C157" s="1410">
        <v>3.0209999999999977</v>
      </c>
      <c r="D157" s="1387" t="s">
        <v>1671</v>
      </c>
      <c r="E157" s="1308" t="s">
        <v>54</v>
      </c>
      <c r="F157" s="1404">
        <v>1</v>
      </c>
      <c r="G157" s="1386">
        <v>469916</v>
      </c>
      <c r="H157" s="1386">
        <v>625712</v>
      </c>
      <c r="I157" s="1444">
        <v>625712</v>
      </c>
    </row>
    <row r="158" spans="2:9" s="1398" customFormat="1">
      <c r="B158" s="1445"/>
      <c r="C158" s="1409"/>
      <c r="D158" s="1400" t="s">
        <v>1847</v>
      </c>
      <c r="E158" s="1401"/>
      <c r="F158" s="1402"/>
      <c r="G158" s="1403"/>
      <c r="H158" s="1403"/>
      <c r="I158" s="1449">
        <v>146059471</v>
      </c>
    </row>
    <row r="159" spans="2:9" s="1398" customFormat="1">
      <c r="B159" s="1445"/>
      <c r="C159" s="1409"/>
      <c r="D159" s="1399" t="s">
        <v>1756</v>
      </c>
      <c r="E159" s="1394"/>
      <c r="F159" s="1395"/>
      <c r="G159" s="1396"/>
      <c r="H159" s="1396"/>
      <c r="I159" s="1449"/>
    </row>
    <row r="160" spans="2:9" s="1306" customFormat="1">
      <c r="B160" s="1454">
        <v>3009</v>
      </c>
      <c r="C160" s="1410">
        <v>3.0219999999999976</v>
      </c>
      <c r="D160" s="1387" t="s">
        <v>188</v>
      </c>
      <c r="E160" s="1308" t="s">
        <v>60</v>
      </c>
      <c r="F160" s="1404">
        <v>143</v>
      </c>
      <c r="G160" s="1386">
        <v>28088</v>
      </c>
      <c r="H160" s="1386">
        <v>37400</v>
      </c>
      <c r="I160" s="1444">
        <v>5348200</v>
      </c>
    </row>
    <row r="161" spans="2:9" s="1310" customFormat="1" ht="25.5">
      <c r="B161" s="1307">
        <v>3024</v>
      </c>
      <c r="C161" s="1410">
        <v>3.0229999999999975</v>
      </c>
      <c r="D161" s="1387" t="s">
        <v>1013</v>
      </c>
      <c r="E161" s="1308" t="s">
        <v>60</v>
      </c>
      <c r="F161" s="1404">
        <v>48</v>
      </c>
      <c r="G161" s="1386">
        <v>95613</v>
      </c>
      <c r="H161" s="1386">
        <v>127313</v>
      </c>
      <c r="I161" s="1444">
        <v>6111024</v>
      </c>
    </row>
    <row r="162" spans="2:9" s="1310" customFormat="1" ht="25.5">
      <c r="B162" s="1465">
        <v>3851</v>
      </c>
      <c r="C162" s="1625">
        <v>3.0239999999999974</v>
      </c>
      <c r="D162" s="1387" t="s">
        <v>1085</v>
      </c>
      <c r="E162" s="1308" t="s">
        <v>60</v>
      </c>
      <c r="F162" s="1404">
        <v>19</v>
      </c>
      <c r="G162" s="1386">
        <v>79548</v>
      </c>
      <c r="H162" s="1386">
        <v>105921</v>
      </c>
      <c r="I162" s="1444">
        <v>2012499</v>
      </c>
    </row>
    <row r="163" spans="2:9" s="1306" customFormat="1" ht="24.75" customHeight="1">
      <c r="B163" s="1463">
        <v>4613</v>
      </c>
      <c r="C163" s="1625">
        <v>3.0249999999999972</v>
      </c>
      <c r="D163" s="1387" t="s">
        <v>121</v>
      </c>
      <c r="E163" s="1308" t="s">
        <v>60</v>
      </c>
      <c r="F163" s="1404">
        <v>321</v>
      </c>
      <c r="G163" s="1386">
        <v>44347</v>
      </c>
      <c r="H163" s="1386">
        <v>59050</v>
      </c>
      <c r="I163" s="1444">
        <v>18955050</v>
      </c>
    </row>
    <row r="164" spans="2:9" s="1310" customFormat="1" ht="29.25" customHeight="1">
      <c r="B164" s="1465">
        <v>8643</v>
      </c>
      <c r="C164" s="1625">
        <v>3.0259999999999971</v>
      </c>
      <c r="D164" s="1387" t="s">
        <v>1812</v>
      </c>
      <c r="E164" s="1308" t="s">
        <v>183</v>
      </c>
      <c r="F164" s="1404">
        <v>68</v>
      </c>
      <c r="G164" s="1386">
        <v>52279</v>
      </c>
      <c r="H164" s="1386">
        <v>69612</v>
      </c>
      <c r="I164" s="1444">
        <v>4733616</v>
      </c>
    </row>
    <row r="165" spans="2:9" ht="47.25" customHeight="1">
      <c r="B165" s="1463">
        <v>8545</v>
      </c>
      <c r="C165" s="1625">
        <v>3.026999999999997</v>
      </c>
      <c r="D165" s="1387" t="s">
        <v>1789</v>
      </c>
      <c r="E165" s="1308" t="s">
        <v>60</v>
      </c>
      <c r="F165" s="1404">
        <v>97</v>
      </c>
      <c r="G165" s="1386">
        <v>29573</v>
      </c>
      <c r="H165" s="1386">
        <v>39378</v>
      </c>
      <c r="I165" s="1444">
        <v>3819666</v>
      </c>
    </row>
    <row r="166" spans="2:9" s="1310" customFormat="1">
      <c r="B166" s="1454">
        <v>4328</v>
      </c>
      <c r="C166" s="1410">
        <v>3.0279999999999969</v>
      </c>
      <c r="D166" s="1387" t="s">
        <v>306</v>
      </c>
      <c r="E166" s="1308" t="s">
        <v>54</v>
      </c>
      <c r="F166" s="1404">
        <v>9</v>
      </c>
      <c r="G166" s="1386">
        <v>2655491</v>
      </c>
      <c r="H166" s="1386">
        <v>3535892</v>
      </c>
      <c r="I166" s="1444">
        <v>31823028</v>
      </c>
    </row>
    <row r="167" spans="2:9" s="1306" customFormat="1">
      <c r="B167" s="1454">
        <v>4330</v>
      </c>
      <c r="C167" s="1410">
        <v>3.0289999999999968</v>
      </c>
      <c r="D167" s="1387" t="s">
        <v>308</v>
      </c>
      <c r="E167" s="1308" t="s">
        <v>54</v>
      </c>
      <c r="F167" s="1404">
        <v>5</v>
      </c>
      <c r="G167" s="1386">
        <v>646300</v>
      </c>
      <c r="H167" s="1386">
        <v>860574</v>
      </c>
      <c r="I167" s="1444">
        <v>4302870</v>
      </c>
    </row>
    <row r="168" spans="2:9" ht="25.5">
      <c r="B168" s="1454">
        <v>4790</v>
      </c>
      <c r="C168" s="1410">
        <v>3.0299999999999967</v>
      </c>
      <c r="D168" s="1387" t="s">
        <v>336</v>
      </c>
      <c r="E168" s="1308" t="s">
        <v>71</v>
      </c>
      <c r="F168" s="1404">
        <v>47</v>
      </c>
      <c r="G168" s="1386">
        <v>8388</v>
      </c>
      <c r="H168" s="1386">
        <v>11169</v>
      </c>
      <c r="I168" s="1444">
        <v>524943</v>
      </c>
    </row>
    <row r="169" spans="2:9">
      <c r="B169" s="1454">
        <v>4791</v>
      </c>
      <c r="C169" s="1410">
        <v>3.0309999999999966</v>
      </c>
      <c r="D169" s="1387" t="s">
        <v>337</v>
      </c>
      <c r="E169" s="1308" t="s">
        <v>71</v>
      </c>
      <c r="F169" s="1404">
        <v>829</v>
      </c>
      <c r="G169" s="1386">
        <v>19644</v>
      </c>
      <c r="H169" s="1386">
        <v>26157</v>
      </c>
      <c r="I169" s="1444">
        <v>21684153</v>
      </c>
    </row>
    <row r="170" spans="2:9" s="1310" customFormat="1" ht="51">
      <c r="B170" s="1454">
        <v>8134</v>
      </c>
      <c r="C170" s="1410">
        <v>3.0319999999999965</v>
      </c>
      <c r="D170" s="1387" t="s">
        <v>1704</v>
      </c>
      <c r="E170" s="1308" t="s">
        <v>54</v>
      </c>
      <c r="F170" s="1404">
        <v>8</v>
      </c>
      <c r="G170" s="1386">
        <v>588590</v>
      </c>
      <c r="H170" s="1386">
        <v>783731</v>
      </c>
      <c r="I170" s="1444">
        <v>6269848</v>
      </c>
    </row>
    <row r="171" spans="2:9" s="1306" customFormat="1" ht="51">
      <c r="B171" s="1454">
        <v>8140</v>
      </c>
      <c r="C171" s="1410">
        <v>3.0329999999999964</v>
      </c>
      <c r="D171" s="1387" t="s">
        <v>1605</v>
      </c>
      <c r="E171" s="1308" t="s">
        <v>54</v>
      </c>
      <c r="F171" s="1404">
        <v>14</v>
      </c>
      <c r="G171" s="1386">
        <v>989682</v>
      </c>
      <c r="H171" s="1386">
        <v>1317801</v>
      </c>
      <c r="I171" s="1444">
        <v>18449214</v>
      </c>
    </row>
    <row r="172" spans="2:9" ht="51.75" customHeight="1">
      <c r="B172" s="1454">
        <v>8145</v>
      </c>
      <c r="C172" s="1410">
        <v>3.0339999999999963</v>
      </c>
      <c r="D172" s="1387" t="s">
        <v>1606</v>
      </c>
      <c r="E172" s="1308" t="s">
        <v>54</v>
      </c>
      <c r="F172" s="1404">
        <v>29</v>
      </c>
      <c r="G172" s="1386">
        <v>554001</v>
      </c>
      <c r="H172" s="1386">
        <v>737674</v>
      </c>
      <c r="I172" s="1444">
        <v>21392546</v>
      </c>
    </row>
    <row r="173" spans="2:9" s="1310" customFormat="1" ht="51">
      <c r="B173" s="1454">
        <v>8146</v>
      </c>
      <c r="C173" s="1410">
        <v>3.0349999999999961</v>
      </c>
      <c r="D173" s="1387" t="s">
        <v>1667</v>
      </c>
      <c r="E173" s="1308" t="s">
        <v>54</v>
      </c>
      <c r="F173" s="1404">
        <v>2</v>
      </c>
      <c r="G173" s="1386">
        <v>237625</v>
      </c>
      <c r="H173" s="1386">
        <v>316407</v>
      </c>
      <c r="I173" s="1444">
        <v>632814</v>
      </c>
    </row>
    <row r="174" spans="2:9" s="1436" customFormat="1">
      <c r="B174" s="1445"/>
      <c r="C174" s="1409"/>
      <c r="D174" s="1400" t="s">
        <v>1848</v>
      </c>
      <c r="E174" s="1401"/>
      <c r="F174" s="1402"/>
      <c r="G174" s="1403"/>
      <c r="H174" s="1403"/>
      <c r="I174" s="1446">
        <v>354839929</v>
      </c>
    </row>
    <row r="175" spans="2:9" s="1436" customFormat="1">
      <c r="B175" s="1445"/>
      <c r="C175" s="1409"/>
      <c r="D175" s="1399" t="s">
        <v>1756</v>
      </c>
      <c r="E175" s="1394"/>
      <c r="F175" s="1395"/>
      <c r="G175" s="1396"/>
      <c r="H175" s="1396"/>
      <c r="I175" s="1449"/>
    </row>
    <row r="176" spans="2:9" s="1398" customFormat="1">
      <c r="B176" s="1445"/>
      <c r="C176" s="1409"/>
      <c r="D176" s="1400" t="s">
        <v>1849</v>
      </c>
      <c r="E176" s="1401"/>
      <c r="F176" s="1401"/>
      <c r="G176" s="1403"/>
      <c r="H176" s="1403"/>
      <c r="I176" s="1449"/>
    </row>
    <row r="177" spans="2:9" s="1306" customFormat="1">
      <c r="B177" s="1307">
        <v>3009</v>
      </c>
      <c r="C177" s="1410">
        <v>3.035999999999996</v>
      </c>
      <c r="D177" s="1387" t="s">
        <v>188</v>
      </c>
      <c r="E177" s="1308" t="s">
        <v>60</v>
      </c>
      <c r="F177" s="1404">
        <v>1967</v>
      </c>
      <c r="G177" s="1386">
        <v>28088</v>
      </c>
      <c r="H177" s="1386">
        <v>37400</v>
      </c>
      <c r="I177" s="1444">
        <v>73565800</v>
      </c>
    </row>
    <row r="178" spans="2:9" s="1306" customFormat="1" ht="25.5">
      <c r="B178" s="1307">
        <v>4792</v>
      </c>
      <c r="C178" s="1410">
        <v>3.0369999999999959</v>
      </c>
      <c r="D178" s="1387" t="s">
        <v>1016</v>
      </c>
      <c r="E178" s="1308" t="s">
        <v>60</v>
      </c>
      <c r="F178" s="1404">
        <v>1312</v>
      </c>
      <c r="G178" s="1386">
        <v>73826</v>
      </c>
      <c r="H178" s="1386">
        <v>98302</v>
      </c>
      <c r="I178" s="1444">
        <v>128972224</v>
      </c>
    </row>
    <row r="179" spans="2:9" s="1306" customFormat="1" ht="25.5">
      <c r="B179" s="1307">
        <v>4613</v>
      </c>
      <c r="C179" s="1410">
        <v>3.0379999999999958</v>
      </c>
      <c r="D179" s="1387" t="s">
        <v>121</v>
      </c>
      <c r="E179" s="1308" t="s">
        <v>60</v>
      </c>
      <c r="F179" s="1404">
        <v>2558</v>
      </c>
      <c r="G179" s="1386">
        <v>44347</v>
      </c>
      <c r="H179" s="1386">
        <v>59050</v>
      </c>
      <c r="I179" s="1444">
        <v>151049900</v>
      </c>
    </row>
    <row r="180" spans="2:9" s="1306" customFormat="1" ht="26.25" thickBot="1">
      <c r="B180" s="1307">
        <v>8165</v>
      </c>
      <c r="C180" s="1410">
        <v>3.0389999999999957</v>
      </c>
      <c r="D180" s="1387" t="s">
        <v>1678</v>
      </c>
      <c r="E180" s="1308" t="s">
        <v>54</v>
      </c>
      <c r="F180" s="1404">
        <v>3</v>
      </c>
      <c r="G180" s="1386">
        <v>313423</v>
      </c>
      <c r="H180" s="1386">
        <v>417335</v>
      </c>
      <c r="I180" s="1444">
        <v>1252005</v>
      </c>
    </row>
    <row r="181" spans="2:9" s="1436" customFormat="1" ht="13.5" thickBot="1">
      <c r="B181" s="1302"/>
      <c r="C181" s="1427">
        <v>4</v>
      </c>
      <c r="D181" s="1428" t="s">
        <v>1850</v>
      </c>
      <c r="E181" s="1303"/>
      <c r="F181" s="1304"/>
      <c r="G181" s="1429"/>
      <c r="H181" s="1429"/>
      <c r="I181" s="1430">
        <v>2992224510</v>
      </c>
    </row>
    <row r="182" spans="2:9" s="1436" customFormat="1">
      <c r="B182" s="1455"/>
      <c r="C182" s="1456"/>
      <c r="D182" s="1457" t="s">
        <v>1851</v>
      </c>
      <c r="E182" s="1458"/>
      <c r="F182" s="1459"/>
      <c r="G182" s="1460"/>
      <c r="H182" s="1460"/>
      <c r="I182" s="1461">
        <v>2109406316</v>
      </c>
    </row>
    <row r="183" spans="2:9" s="1398" customFormat="1">
      <c r="B183" s="1445"/>
      <c r="C183" s="1409"/>
      <c r="D183" s="1400" t="s">
        <v>1852</v>
      </c>
      <c r="E183" s="1401"/>
      <c r="F183" s="1402"/>
      <c r="G183" s="1403"/>
      <c r="H183" s="1403"/>
      <c r="I183" s="1449"/>
    </row>
    <row r="184" spans="2:9" s="1398" customFormat="1">
      <c r="B184" s="1445"/>
      <c r="C184" s="1409"/>
      <c r="D184" s="1399" t="s">
        <v>1756</v>
      </c>
      <c r="E184" s="1401"/>
      <c r="F184" s="1402"/>
      <c r="G184" s="1403"/>
      <c r="H184" s="1403"/>
      <c r="I184" s="1449"/>
    </row>
    <row r="185" spans="2:9" s="1398" customFormat="1">
      <c r="B185" s="1445"/>
      <c r="C185" s="1409"/>
      <c r="D185" s="1400" t="s">
        <v>1545</v>
      </c>
      <c r="E185" s="1401"/>
      <c r="F185" s="1402"/>
      <c r="G185" s="1403"/>
      <c r="H185" s="1403"/>
      <c r="I185" s="1449"/>
    </row>
    <row r="186" spans="2:9" s="1306" customFormat="1">
      <c r="B186" s="1307">
        <v>3009</v>
      </c>
      <c r="C186" s="1410">
        <v>4.0010000000000003</v>
      </c>
      <c r="D186" s="1387" t="s">
        <v>188</v>
      </c>
      <c r="E186" s="1308" t="s">
        <v>60</v>
      </c>
      <c r="F186" s="1404">
        <v>2213</v>
      </c>
      <c r="G186" s="1386">
        <v>28088</v>
      </c>
      <c r="H186" s="1386">
        <v>37400</v>
      </c>
      <c r="I186" s="1444">
        <v>82766200</v>
      </c>
    </row>
    <row r="187" spans="2:9" s="1310" customFormat="1">
      <c r="B187" s="1454">
        <v>3464</v>
      </c>
      <c r="C187" s="1410">
        <v>4.0020000000000007</v>
      </c>
      <c r="D187" s="1387" t="s">
        <v>84</v>
      </c>
      <c r="E187" s="1308" t="s">
        <v>60</v>
      </c>
      <c r="F187" s="1404">
        <v>628</v>
      </c>
      <c r="G187" s="1386">
        <v>28088</v>
      </c>
      <c r="H187" s="1386">
        <v>37400</v>
      </c>
      <c r="I187" s="1444">
        <v>23487200</v>
      </c>
    </row>
    <row r="188" spans="2:9" s="1310" customFormat="1" ht="38.25">
      <c r="B188" s="1454">
        <v>4837</v>
      </c>
      <c r="C188" s="1410">
        <v>4.003000000000001</v>
      </c>
      <c r="D188" s="1387" t="s">
        <v>343</v>
      </c>
      <c r="E188" s="1308" t="s">
        <v>60</v>
      </c>
      <c r="F188" s="1404">
        <v>287</v>
      </c>
      <c r="G188" s="1386">
        <v>152087</v>
      </c>
      <c r="H188" s="1386">
        <v>202510</v>
      </c>
      <c r="I188" s="1444">
        <v>58120370</v>
      </c>
    </row>
    <row r="189" spans="2:9" s="1310" customFormat="1" ht="25.5">
      <c r="B189" s="1454">
        <v>3052</v>
      </c>
      <c r="C189" s="1410">
        <v>4.0040000000000013</v>
      </c>
      <c r="D189" s="1387" t="s">
        <v>1084</v>
      </c>
      <c r="E189" s="1308" t="s">
        <v>60</v>
      </c>
      <c r="F189" s="1404">
        <v>161</v>
      </c>
      <c r="G189" s="1386">
        <v>78255</v>
      </c>
      <c r="H189" s="1386">
        <v>104200</v>
      </c>
      <c r="I189" s="1444">
        <v>16776200</v>
      </c>
    </row>
    <row r="190" spans="2:9" s="1310" customFormat="1" ht="25.5">
      <c r="B190" s="1454">
        <v>3050</v>
      </c>
      <c r="C190" s="1410">
        <v>4.0050000000000017</v>
      </c>
      <c r="D190" s="1387" t="s">
        <v>1014</v>
      </c>
      <c r="E190" s="1308" t="s">
        <v>60</v>
      </c>
      <c r="F190" s="1404">
        <v>745</v>
      </c>
      <c r="G190" s="1386">
        <v>24758</v>
      </c>
      <c r="H190" s="1386">
        <v>32966</v>
      </c>
      <c r="I190" s="1444">
        <v>24559670</v>
      </c>
    </row>
    <row r="191" spans="2:9" s="1310" customFormat="1" ht="25.5">
      <c r="B191" s="1465">
        <v>4487</v>
      </c>
      <c r="C191" s="1410">
        <v>4.006000000000002</v>
      </c>
      <c r="D191" s="1387" t="s">
        <v>1088</v>
      </c>
      <c r="E191" s="1308" t="s">
        <v>60</v>
      </c>
      <c r="F191" s="1404">
        <v>195</v>
      </c>
      <c r="G191" s="1386">
        <v>133693</v>
      </c>
      <c r="H191" s="1386">
        <v>178018</v>
      </c>
      <c r="I191" s="1444">
        <v>34713510</v>
      </c>
    </row>
    <row r="192" spans="2:9" s="1310" customFormat="1" ht="45" customHeight="1">
      <c r="B192" s="1465">
        <v>4567</v>
      </c>
      <c r="C192" s="1410">
        <v>4.0070000000000023</v>
      </c>
      <c r="D192" s="1387" t="s">
        <v>989</v>
      </c>
      <c r="E192" s="1308" t="s">
        <v>60</v>
      </c>
      <c r="F192" s="1404">
        <v>174</v>
      </c>
      <c r="G192" s="1386">
        <v>890045</v>
      </c>
      <c r="H192" s="1386">
        <v>1185131</v>
      </c>
      <c r="I192" s="1444">
        <v>206212794</v>
      </c>
    </row>
    <row r="193" spans="2:9" s="1310" customFormat="1" ht="25.5">
      <c r="B193" s="1465">
        <v>4613</v>
      </c>
      <c r="C193" s="1410">
        <v>4.0080000000000027</v>
      </c>
      <c r="D193" s="1387" t="s">
        <v>121</v>
      </c>
      <c r="E193" s="1308" t="s">
        <v>60</v>
      </c>
      <c r="F193" s="1404">
        <v>2725</v>
      </c>
      <c r="G193" s="1386">
        <v>44347</v>
      </c>
      <c r="H193" s="1386">
        <v>59050</v>
      </c>
      <c r="I193" s="1444">
        <v>160911250</v>
      </c>
    </row>
    <row r="194" spans="2:9" s="1310" customFormat="1" ht="29.25" customHeight="1">
      <c r="B194" s="1465">
        <v>8643</v>
      </c>
      <c r="C194" s="1410">
        <v>4.009000000000003</v>
      </c>
      <c r="D194" s="1387" t="s">
        <v>1812</v>
      </c>
      <c r="E194" s="1308" t="s">
        <v>183</v>
      </c>
      <c r="F194" s="1404">
        <v>2265</v>
      </c>
      <c r="G194" s="1386">
        <v>52279</v>
      </c>
      <c r="H194" s="1386">
        <v>69612</v>
      </c>
      <c r="I194" s="1444">
        <v>157671180</v>
      </c>
    </row>
    <row r="195" spans="2:9" s="1398" customFormat="1">
      <c r="B195" s="1445"/>
      <c r="C195" s="1409"/>
      <c r="D195" s="1400" t="s">
        <v>1558</v>
      </c>
      <c r="E195" s="1401"/>
      <c r="F195" s="1402"/>
      <c r="G195" s="1403"/>
      <c r="H195" s="1403"/>
      <c r="I195" s="1449"/>
    </row>
    <row r="196" spans="2:9" s="1436" customFormat="1" ht="25.5">
      <c r="B196" s="1462">
        <v>3044</v>
      </c>
      <c r="C196" s="1410">
        <v>4.0100000000000033</v>
      </c>
      <c r="D196" s="1387" t="s">
        <v>194</v>
      </c>
      <c r="E196" s="1308" t="s">
        <v>71</v>
      </c>
      <c r="F196" s="1404">
        <v>1288</v>
      </c>
      <c r="G196" s="1386">
        <v>73495</v>
      </c>
      <c r="H196" s="1386">
        <v>97862</v>
      </c>
      <c r="I196" s="1444">
        <v>126046256</v>
      </c>
    </row>
    <row r="197" spans="2:9" s="1436" customFormat="1" ht="25.5">
      <c r="B197" s="1463">
        <v>3045</v>
      </c>
      <c r="C197" s="1410">
        <v>4.0110000000000037</v>
      </c>
      <c r="D197" s="1387" t="s">
        <v>195</v>
      </c>
      <c r="E197" s="1308" t="s">
        <v>71</v>
      </c>
      <c r="F197" s="1404">
        <v>155</v>
      </c>
      <c r="G197" s="1386">
        <v>105440</v>
      </c>
      <c r="H197" s="1386">
        <v>140398</v>
      </c>
      <c r="I197" s="1444">
        <v>21761690</v>
      </c>
    </row>
    <row r="198" spans="2:9" s="1398" customFormat="1">
      <c r="B198" s="1445"/>
      <c r="C198" s="1409"/>
      <c r="D198" s="1400" t="s">
        <v>1585</v>
      </c>
      <c r="E198" s="1401"/>
      <c r="F198" s="1402"/>
      <c r="G198" s="1403"/>
      <c r="H198" s="1403"/>
      <c r="I198" s="1449"/>
    </row>
    <row r="199" spans="2:9">
      <c r="B199" s="1307">
        <v>3155</v>
      </c>
      <c r="C199" s="1410">
        <v>4.012000000000004</v>
      </c>
      <c r="D199" s="1387" t="s">
        <v>198</v>
      </c>
      <c r="E199" s="1308" t="s">
        <v>54</v>
      </c>
      <c r="F199" s="1404">
        <v>101</v>
      </c>
      <c r="G199" s="1386">
        <v>156651</v>
      </c>
      <c r="H199" s="1386">
        <v>208587</v>
      </c>
      <c r="I199" s="1444">
        <v>21067287</v>
      </c>
    </row>
    <row r="200" spans="2:9" ht="25.5">
      <c r="B200" s="1307">
        <v>4613</v>
      </c>
      <c r="C200" s="1410">
        <v>4.0130000000000043</v>
      </c>
      <c r="D200" s="1387" t="s">
        <v>121</v>
      </c>
      <c r="E200" s="1308" t="s">
        <v>60</v>
      </c>
      <c r="F200" s="1404">
        <v>317</v>
      </c>
      <c r="G200" s="1386">
        <v>44347</v>
      </c>
      <c r="H200" s="1386">
        <v>59050</v>
      </c>
      <c r="I200" s="1444">
        <v>18718850</v>
      </c>
    </row>
    <row r="201" spans="2:9">
      <c r="B201" s="1307">
        <v>4558</v>
      </c>
      <c r="C201" s="1410">
        <v>4.0140000000000047</v>
      </c>
      <c r="D201" s="1387" t="s">
        <v>325</v>
      </c>
      <c r="E201" s="1308" t="s">
        <v>54</v>
      </c>
      <c r="F201" s="1404">
        <v>154</v>
      </c>
      <c r="G201" s="1386">
        <v>4397585</v>
      </c>
      <c r="H201" s="1386">
        <v>5855560</v>
      </c>
      <c r="I201" s="1444">
        <v>901756240</v>
      </c>
    </row>
    <row r="202" spans="2:9" ht="51">
      <c r="B202" s="1307">
        <v>8638</v>
      </c>
      <c r="C202" s="1410">
        <v>4.015000000000005</v>
      </c>
      <c r="D202" s="1387" t="s">
        <v>1810</v>
      </c>
      <c r="E202" s="1308" t="s">
        <v>54</v>
      </c>
      <c r="F202" s="1404">
        <v>16</v>
      </c>
      <c r="G202" s="1386">
        <v>2742922</v>
      </c>
      <c r="H202" s="1386">
        <v>3652310</v>
      </c>
      <c r="I202" s="1444">
        <v>58436960</v>
      </c>
    </row>
    <row r="203" spans="2:9" ht="25.5">
      <c r="B203" s="1307">
        <v>3779</v>
      </c>
      <c r="C203" s="1410">
        <v>4.0160000000000053</v>
      </c>
      <c r="D203" s="1387" t="s">
        <v>269</v>
      </c>
      <c r="E203" s="1308" t="s">
        <v>54</v>
      </c>
      <c r="F203" s="1404">
        <v>232</v>
      </c>
      <c r="G203" s="1386">
        <v>328649</v>
      </c>
      <c r="H203" s="1386">
        <v>437609</v>
      </c>
      <c r="I203" s="1444">
        <v>101525288</v>
      </c>
    </row>
    <row r="204" spans="2:9" ht="38.25">
      <c r="B204" s="1307">
        <v>4553</v>
      </c>
      <c r="C204" s="1410">
        <v>4.0170000000000057</v>
      </c>
      <c r="D204" s="1387" t="s">
        <v>324</v>
      </c>
      <c r="E204" s="1308" t="s">
        <v>54</v>
      </c>
      <c r="F204" s="1404">
        <v>11</v>
      </c>
      <c r="G204" s="1386">
        <v>2467317</v>
      </c>
      <c r="H204" s="1386">
        <v>3285331</v>
      </c>
      <c r="I204" s="1444">
        <v>36138641</v>
      </c>
    </row>
    <row r="205" spans="2:9" s="1397" customFormat="1">
      <c r="B205" s="1445"/>
      <c r="C205" s="1409"/>
      <c r="D205" s="1400" t="s">
        <v>1853</v>
      </c>
      <c r="E205" s="1438"/>
      <c r="F205" s="1439"/>
      <c r="G205" s="1403"/>
      <c r="H205" s="1403"/>
      <c r="I205" s="1449"/>
    </row>
    <row r="206" spans="2:9" ht="38.25">
      <c r="B206" s="1307">
        <v>8509</v>
      </c>
      <c r="C206" s="1410">
        <v>4.018000000000006</v>
      </c>
      <c r="D206" s="1387" t="s">
        <v>1763</v>
      </c>
      <c r="E206" s="1308" t="s">
        <v>71</v>
      </c>
      <c r="F206" s="1404">
        <v>100</v>
      </c>
      <c r="G206" s="1386">
        <v>389616</v>
      </c>
      <c r="H206" s="1386">
        <v>518789</v>
      </c>
      <c r="I206" s="1444">
        <v>51878900</v>
      </c>
    </row>
    <row r="207" spans="2:9" ht="38.25">
      <c r="B207" s="1307">
        <v>8629</v>
      </c>
      <c r="C207" s="1410">
        <v>4.0190000000000063</v>
      </c>
      <c r="D207" s="1387" t="s">
        <v>1807</v>
      </c>
      <c r="E207" s="1308" t="s">
        <v>71</v>
      </c>
      <c r="F207" s="1404">
        <v>10</v>
      </c>
      <c r="G207" s="1386">
        <v>515030</v>
      </c>
      <c r="H207" s="1386">
        <v>685783</v>
      </c>
      <c r="I207" s="1444">
        <v>6857830</v>
      </c>
    </row>
    <row r="208" spans="2:9" s="1398" customFormat="1">
      <c r="B208" s="1445"/>
      <c r="C208" s="1409"/>
      <c r="D208" s="1400" t="s">
        <v>1854</v>
      </c>
      <c r="E208" s="1401"/>
      <c r="F208" s="1402"/>
      <c r="G208" s="1403"/>
      <c r="H208" s="1403"/>
      <c r="I208" s="1449">
        <v>882818194</v>
      </c>
    </row>
    <row r="209" spans="2:9" s="1398" customFormat="1">
      <c r="B209" s="1445"/>
      <c r="C209" s="1409"/>
      <c r="D209" s="1399" t="s">
        <v>1756</v>
      </c>
      <c r="E209" s="1401"/>
      <c r="F209" s="1402"/>
      <c r="G209" s="1403"/>
      <c r="H209" s="1403"/>
      <c r="I209" s="1449"/>
    </row>
    <row r="210" spans="2:9" s="1398" customFormat="1">
      <c r="B210" s="1445"/>
      <c r="C210" s="1409"/>
      <c r="D210" s="1400" t="s">
        <v>1545</v>
      </c>
      <c r="E210" s="1401"/>
      <c r="F210" s="1402"/>
      <c r="G210" s="1403"/>
      <c r="H210" s="1403"/>
      <c r="I210" s="1449"/>
    </row>
    <row r="211" spans="2:9" s="1310" customFormat="1">
      <c r="B211" s="1307">
        <v>3009</v>
      </c>
      <c r="C211" s="1410">
        <v>4.0200000000000067</v>
      </c>
      <c r="D211" s="1387" t="s">
        <v>188</v>
      </c>
      <c r="E211" s="1308" t="s">
        <v>60</v>
      </c>
      <c r="F211" s="1404">
        <v>708</v>
      </c>
      <c r="G211" s="1386">
        <v>28088</v>
      </c>
      <c r="H211" s="1386">
        <v>37400</v>
      </c>
      <c r="I211" s="1444">
        <v>26479200</v>
      </c>
    </row>
    <row r="212" spans="2:9" s="1310" customFormat="1" ht="38.25">
      <c r="B212" s="1454">
        <v>4837</v>
      </c>
      <c r="C212" s="1410">
        <v>4.021000000000007</v>
      </c>
      <c r="D212" s="1387" t="s">
        <v>343</v>
      </c>
      <c r="E212" s="1308" t="s">
        <v>60</v>
      </c>
      <c r="F212" s="1404">
        <v>217</v>
      </c>
      <c r="G212" s="1386">
        <v>152087</v>
      </c>
      <c r="H212" s="1386">
        <v>202510</v>
      </c>
      <c r="I212" s="1444">
        <v>43944670</v>
      </c>
    </row>
    <row r="213" spans="2:9" s="1306" customFormat="1" ht="25.5">
      <c r="B213" s="1307">
        <v>3050</v>
      </c>
      <c r="C213" s="1410">
        <v>4.0220000000000073</v>
      </c>
      <c r="D213" s="1387" t="s">
        <v>1014</v>
      </c>
      <c r="E213" s="1308" t="s">
        <v>60</v>
      </c>
      <c r="F213" s="1404">
        <v>56</v>
      </c>
      <c r="G213" s="1386">
        <v>24758</v>
      </c>
      <c r="H213" s="1386">
        <v>32966</v>
      </c>
      <c r="I213" s="1444">
        <v>1846096</v>
      </c>
    </row>
    <row r="214" spans="2:9" s="1310" customFormat="1" ht="25.5">
      <c r="B214" s="1307">
        <v>3052</v>
      </c>
      <c r="C214" s="1410">
        <v>4.0230000000000077</v>
      </c>
      <c r="D214" s="1387" t="s">
        <v>1084</v>
      </c>
      <c r="E214" s="1308" t="s">
        <v>60</v>
      </c>
      <c r="F214" s="1404">
        <v>398</v>
      </c>
      <c r="G214" s="1386">
        <v>78255</v>
      </c>
      <c r="H214" s="1386">
        <v>104200</v>
      </c>
      <c r="I214" s="1444">
        <v>41471600</v>
      </c>
    </row>
    <row r="215" spans="2:9" s="1310" customFormat="1" ht="25.5">
      <c r="B215" s="1307">
        <v>4613</v>
      </c>
      <c r="C215" s="1410">
        <v>4.024000000000008</v>
      </c>
      <c r="D215" s="1387" t="s">
        <v>121</v>
      </c>
      <c r="E215" s="1308" t="s">
        <v>60</v>
      </c>
      <c r="F215" s="1404">
        <v>847</v>
      </c>
      <c r="G215" s="1386">
        <v>44347</v>
      </c>
      <c r="H215" s="1386">
        <v>59050</v>
      </c>
      <c r="I215" s="1444">
        <v>50015350</v>
      </c>
    </row>
    <row r="216" spans="2:9" s="1397" customFormat="1">
      <c r="B216" s="1445"/>
      <c r="C216" s="1409"/>
      <c r="D216" s="1400" t="s">
        <v>1558</v>
      </c>
      <c r="E216" s="1438"/>
      <c r="F216" s="1439"/>
      <c r="G216" s="1403"/>
      <c r="H216" s="1403"/>
      <c r="I216" s="1449"/>
    </row>
    <row r="217" spans="2:9">
      <c r="B217" s="1307">
        <v>3226</v>
      </c>
      <c r="C217" s="1410">
        <v>4.0250000000000083</v>
      </c>
      <c r="D217" s="1387" t="s">
        <v>202</v>
      </c>
      <c r="E217" s="1308" t="s">
        <v>71</v>
      </c>
      <c r="F217" s="1404">
        <v>1399</v>
      </c>
      <c r="G217" s="1386">
        <v>42945</v>
      </c>
      <c r="H217" s="1386">
        <v>57183</v>
      </c>
      <c r="I217" s="1444">
        <v>79999017</v>
      </c>
    </row>
    <row r="218" spans="2:9">
      <c r="B218" s="1465">
        <v>3227</v>
      </c>
      <c r="C218" s="1625">
        <v>4.0260000000000087</v>
      </c>
      <c r="D218" s="1387" t="s">
        <v>203</v>
      </c>
      <c r="E218" s="1308" t="s">
        <v>71</v>
      </c>
      <c r="F218" s="1404">
        <v>921</v>
      </c>
      <c r="G218" s="1386">
        <v>90446</v>
      </c>
      <c r="H218" s="1386">
        <v>120432</v>
      </c>
      <c r="I218" s="1444">
        <v>110917872</v>
      </c>
    </row>
    <row r="219" spans="2:9">
      <c r="B219" s="1465">
        <v>3228</v>
      </c>
      <c r="C219" s="1625">
        <v>4.027000000000009</v>
      </c>
      <c r="D219" s="1387" t="s">
        <v>204</v>
      </c>
      <c r="E219" s="1308" t="s">
        <v>71</v>
      </c>
      <c r="F219" s="1404">
        <v>109</v>
      </c>
      <c r="G219" s="1386">
        <v>149806</v>
      </c>
      <c r="H219" s="1386">
        <v>199473</v>
      </c>
      <c r="I219" s="1444">
        <v>21742557</v>
      </c>
    </row>
    <row r="220" spans="2:9">
      <c r="B220" s="1465">
        <v>3230</v>
      </c>
      <c r="C220" s="1625">
        <v>4.0280000000000094</v>
      </c>
      <c r="D220" s="1387" t="s">
        <v>205</v>
      </c>
      <c r="E220" s="1308" t="s">
        <v>71</v>
      </c>
      <c r="F220" s="1404">
        <v>61</v>
      </c>
      <c r="G220" s="1386">
        <v>320590</v>
      </c>
      <c r="H220" s="1386">
        <v>426878</v>
      </c>
      <c r="I220" s="1444">
        <v>26039558</v>
      </c>
    </row>
    <row r="221" spans="2:9" s="1310" customFormat="1" ht="33" customHeight="1">
      <c r="B221" s="1465">
        <v>8728</v>
      </c>
      <c r="C221" s="1625">
        <v>4.0290000000000097</v>
      </c>
      <c r="D221" s="1387" t="s">
        <v>1866</v>
      </c>
      <c r="E221" s="1308" t="s">
        <v>71</v>
      </c>
      <c r="F221" s="1404">
        <v>36</v>
      </c>
      <c r="G221" s="1386">
        <v>805475</v>
      </c>
      <c r="H221" s="1386">
        <v>1072522</v>
      </c>
      <c r="I221" s="1444">
        <v>38610792</v>
      </c>
    </row>
    <row r="222" spans="2:9" s="1310" customFormat="1" ht="42.75" customHeight="1">
      <c r="B222" s="1465">
        <v>8721</v>
      </c>
      <c r="C222" s="1625">
        <v>4.03000000000001</v>
      </c>
      <c r="D222" s="1387" t="s">
        <v>1860</v>
      </c>
      <c r="E222" s="1308" t="s">
        <v>71</v>
      </c>
      <c r="F222" s="1404">
        <v>29</v>
      </c>
      <c r="G222" s="1386">
        <v>1097260</v>
      </c>
      <c r="H222" s="1386">
        <v>1461046</v>
      </c>
      <c r="I222" s="1444">
        <v>42370334</v>
      </c>
    </row>
    <row r="223" spans="2:9" s="1310" customFormat="1" ht="29.25" customHeight="1">
      <c r="B223" s="1465">
        <v>8729</v>
      </c>
      <c r="C223" s="1625">
        <v>4.0310000000000104</v>
      </c>
      <c r="D223" s="1387" t="s">
        <v>1867</v>
      </c>
      <c r="E223" s="1308" t="s">
        <v>71</v>
      </c>
      <c r="F223" s="1404">
        <v>31</v>
      </c>
      <c r="G223" s="1386">
        <v>1655149</v>
      </c>
      <c r="H223" s="1386">
        <v>2203897</v>
      </c>
      <c r="I223" s="1444">
        <v>68320807</v>
      </c>
    </row>
    <row r="224" spans="2:9" s="1397" customFormat="1">
      <c r="B224" s="1445"/>
      <c r="C224" s="1409"/>
      <c r="D224" s="1400" t="s">
        <v>1587</v>
      </c>
      <c r="E224" s="1438"/>
      <c r="F224" s="1439"/>
      <c r="G224" s="1403"/>
      <c r="H224" s="1403"/>
      <c r="I224" s="1449"/>
    </row>
    <row r="225" spans="2:9">
      <c r="B225" s="1465">
        <v>3620</v>
      </c>
      <c r="C225" s="1625">
        <v>4.0320000000000107</v>
      </c>
      <c r="D225" s="1387" t="s">
        <v>257</v>
      </c>
      <c r="E225" s="1308" t="s">
        <v>54</v>
      </c>
      <c r="F225" s="1404">
        <v>2</v>
      </c>
      <c r="G225" s="1386">
        <v>160139</v>
      </c>
      <c r="H225" s="1386">
        <v>213231</v>
      </c>
      <c r="I225" s="1444">
        <v>426462</v>
      </c>
    </row>
    <row r="226" spans="2:9">
      <c r="B226" s="1465">
        <v>3391</v>
      </c>
      <c r="C226" s="1625">
        <v>4.033000000000011</v>
      </c>
      <c r="D226" s="1387" t="s">
        <v>235</v>
      </c>
      <c r="E226" s="1308" t="s">
        <v>54</v>
      </c>
      <c r="F226" s="1404">
        <v>12</v>
      </c>
      <c r="G226" s="1386">
        <v>166089</v>
      </c>
      <c r="H226" s="1386">
        <v>221154</v>
      </c>
      <c r="I226" s="1444">
        <v>2653848</v>
      </c>
    </row>
    <row r="227" spans="2:9">
      <c r="B227" s="1465">
        <v>3305</v>
      </c>
      <c r="C227" s="1625">
        <v>4.0340000000000114</v>
      </c>
      <c r="D227" s="1387" t="s">
        <v>218</v>
      </c>
      <c r="E227" s="1308" t="s">
        <v>54</v>
      </c>
      <c r="F227" s="1404">
        <v>138</v>
      </c>
      <c r="G227" s="1386">
        <v>166089</v>
      </c>
      <c r="H227" s="1386">
        <v>221154</v>
      </c>
      <c r="I227" s="1444">
        <v>30519252</v>
      </c>
    </row>
    <row r="228" spans="2:9">
      <c r="B228" s="1465">
        <v>3293</v>
      </c>
      <c r="C228" s="1625">
        <v>4.0350000000000117</v>
      </c>
      <c r="D228" s="1387" t="s">
        <v>215</v>
      </c>
      <c r="E228" s="1308" t="s">
        <v>54</v>
      </c>
      <c r="F228" s="1404">
        <v>3</v>
      </c>
      <c r="G228" s="1386">
        <v>198219</v>
      </c>
      <c r="H228" s="1386">
        <v>263937</v>
      </c>
      <c r="I228" s="1444">
        <v>791811</v>
      </c>
    </row>
    <row r="229" spans="2:9">
      <c r="B229" s="1465">
        <v>3317</v>
      </c>
      <c r="C229" s="1625">
        <v>4.036000000000012</v>
      </c>
      <c r="D229" s="1387" t="s">
        <v>224</v>
      </c>
      <c r="E229" s="1308" t="s">
        <v>54</v>
      </c>
      <c r="F229" s="1404">
        <v>2</v>
      </c>
      <c r="G229" s="1386">
        <v>275823</v>
      </c>
      <c r="H229" s="1386">
        <v>367269</v>
      </c>
      <c r="I229" s="1444">
        <v>734538</v>
      </c>
    </row>
    <row r="230" spans="2:9">
      <c r="B230" s="1465">
        <v>3315</v>
      </c>
      <c r="C230" s="1625">
        <v>4.0370000000000124</v>
      </c>
      <c r="D230" s="1387" t="s">
        <v>222</v>
      </c>
      <c r="E230" s="1308" t="s">
        <v>54</v>
      </c>
      <c r="F230" s="1404">
        <v>14</v>
      </c>
      <c r="G230" s="1386">
        <v>281773</v>
      </c>
      <c r="H230" s="1386">
        <v>375192</v>
      </c>
      <c r="I230" s="1444">
        <v>5252688</v>
      </c>
    </row>
    <row r="231" spans="2:9">
      <c r="B231" s="1465">
        <v>3306</v>
      </c>
      <c r="C231" s="1625">
        <v>4.0380000000000127</v>
      </c>
      <c r="D231" s="1387" t="s">
        <v>219</v>
      </c>
      <c r="E231" s="1308" t="s">
        <v>54</v>
      </c>
      <c r="F231" s="1404">
        <v>154</v>
      </c>
      <c r="G231" s="1386">
        <v>340083</v>
      </c>
      <c r="H231" s="1386">
        <v>452834</v>
      </c>
      <c r="I231" s="1444">
        <v>69736436</v>
      </c>
    </row>
    <row r="232" spans="2:9">
      <c r="B232" s="1465">
        <v>3294</v>
      </c>
      <c r="C232" s="1625">
        <v>4.039000000000013</v>
      </c>
      <c r="D232" s="1387" t="s">
        <v>216</v>
      </c>
      <c r="E232" s="1308" t="s">
        <v>54</v>
      </c>
      <c r="F232" s="1404">
        <v>1</v>
      </c>
      <c r="G232" s="1386">
        <v>398393</v>
      </c>
      <c r="H232" s="1386">
        <v>530476</v>
      </c>
      <c r="I232" s="1444">
        <v>530476</v>
      </c>
    </row>
    <row r="233" spans="2:9">
      <c r="B233" s="1465">
        <v>4996</v>
      </c>
      <c r="C233" s="1625">
        <v>4.0400000000000134</v>
      </c>
      <c r="D233" s="1387" t="s">
        <v>1093</v>
      </c>
      <c r="E233" s="1308" t="s">
        <v>54</v>
      </c>
      <c r="F233" s="1404">
        <v>3</v>
      </c>
      <c r="G233" s="1386">
        <v>463229</v>
      </c>
      <c r="H233" s="1386">
        <v>616808</v>
      </c>
      <c r="I233" s="1444">
        <v>1850424</v>
      </c>
    </row>
    <row r="234" spans="2:9">
      <c r="B234" s="1465">
        <v>3307</v>
      </c>
      <c r="C234" s="1625">
        <v>4.0410000000000137</v>
      </c>
      <c r="D234" s="1387" t="s">
        <v>220</v>
      </c>
      <c r="E234" s="1308" t="s">
        <v>54</v>
      </c>
      <c r="F234" s="1404">
        <v>12</v>
      </c>
      <c r="G234" s="1386">
        <v>688676</v>
      </c>
      <c r="H234" s="1386">
        <v>917000</v>
      </c>
      <c r="I234" s="1444">
        <v>11004000</v>
      </c>
    </row>
    <row r="235" spans="2:9">
      <c r="B235" s="1465">
        <v>3318</v>
      </c>
      <c r="C235" s="1625">
        <v>4.042000000000014</v>
      </c>
      <c r="D235" s="1387" t="s">
        <v>225</v>
      </c>
      <c r="E235" s="1308" t="s">
        <v>54</v>
      </c>
      <c r="F235" s="1404">
        <v>2</v>
      </c>
      <c r="G235" s="1386">
        <v>1178711</v>
      </c>
      <c r="H235" s="1386">
        <v>1569501</v>
      </c>
      <c r="I235" s="1444">
        <v>3139002</v>
      </c>
    </row>
    <row r="236" spans="2:9">
      <c r="B236" s="1465">
        <v>3316</v>
      </c>
      <c r="C236" s="1625">
        <v>4.0430000000000144</v>
      </c>
      <c r="D236" s="1387" t="s">
        <v>223</v>
      </c>
      <c r="E236" s="1308" t="s">
        <v>54</v>
      </c>
      <c r="F236" s="1404">
        <v>6</v>
      </c>
      <c r="G236" s="1386">
        <v>1358401</v>
      </c>
      <c r="H236" s="1386">
        <v>1808765</v>
      </c>
      <c r="I236" s="1444">
        <v>10852590</v>
      </c>
    </row>
    <row r="237" spans="2:9">
      <c r="B237" s="1465">
        <v>3309</v>
      </c>
      <c r="C237" s="1625">
        <v>4.0440000000000147</v>
      </c>
      <c r="D237" s="1387" t="s">
        <v>221</v>
      </c>
      <c r="E237" s="1308" t="s">
        <v>54</v>
      </c>
      <c r="F237" s="1404">
        <v>10</v>
      </c>
      <c r="G237" s="1386">
        <v>1541899</v>
      </c>
      <c r="H237" s="1386">
        <v>2053100</v>
      </c>
      <c r="I237" s="1444">
        <v>20531000</v>
      </c>
    </row>
    <row r="238" spans="2:9">
      <c r="B238" s="1465">
        <v>3282</v>
      </c>
      <c r="C238" s="1625">
        <v>4.045000000000015</v>
      </c>
      <c r="D238" s="1387" t="s">
        <v>214</v>
      </c>
      <c r="E238" s="1308" t="s">
        <v>54</v>
      </c>
      <c r="F238" s="1404">
        <v>10</v>
      </c>
      <c r="G238" s="1386">
        <v>313367</v>
      </c>
      <c r="H238" s="1386">
        <v>417261</v>
      </c>
      <c r="I238" s="1444">
        <v>4172610</v>
      </c>
    </row>
    <row r="239" spans="2:9">
      <c r="B239" s="1465">
        <v>3253</v>
      </c>
      <c r="C239" s="1625">
        <v>4.0460000000000154</v>
      </c>
      <c r="D239" s="1387" t="s">
        <v>206</v>
      </c>
      <c r="E239" s="1308" t="s">
        <v>54</v>
      </c>
      <c r="F239" s="1404">
        <v>2</v>
      </c>
      <c r="G239" s="1386">
        <v>427925</v>
      </c>
      <c r="H239" s="1386">
        <v>569799</v>
      </c>
      <c r="I239" s="1444">
        <v>1139598</v>
      </c>
    </row>
    <row r="240" spans="2:9">
      <c r="B240" s="1465">
        <v>3254</v>
      </c>
      <c r="C240" s="1625">
        <v>4.0470000000000157</v>
      </c>
      <c r="D240" s="1387" t="s">
        <v>207</v>
      </c>
      <c r="E240" s="1308" t="s">
        <v>54</v>
      </c>
      <c r="F240" s="1404">
        <v>1</v>
      </c>
      <c r="G240" s="1386">
        <v>530265</v>
      </c>
      <c r="H240" s="1386">
        <v>706069</v>
      </c>
      <c r="I240" s="1444">
        <v>706069</v>
      </c>
    </row>
    <row r="241" spans="2:9">
      <c r="B241" s="1465">
        <v>3259</v>
      </c>
      <c r="C241" s="1625">
        <v>4.048000000000016</v>
      </c>
      <c r="D241" s="1387" t="s">
        <v>210</v>
      </c>
      <c r="E241" s="1308" t="s">
        <v>54</v>
      </c>
      <c r="F241" s="1404">
        <v>1</v>
      </c>
      <c r="G241" s="1386">
        <v>912374</v>
      </c>
      <c r="H241" s="1386">
        <v>1214862</v>
      </c>
      <c r="I241" s="1444">
        <v>1214862</v>
      </c>
    </row>
    <row r="242" spans="2:9">
      <c r="B242" s="1465">
        <v>3272</v>
      </c>
      <c r="C242" s="1625">
        <v>4.0490000000000164</v>
      </c>
      <c r="D242" s="1387" t="s">
        <v>213</v>
      </c>
      <c r="E242" s="1308" t="s">
        <v>54</v>
      </c>
      <c r="F242" s="1404">
        <v>1</v>
      </c>
      <c r="G242" s="1386">
        <v>2658793</v>
      </c>
      <c r="H242" s="1386">
        <v>3540289</v>
      </c>
      <c r="I242" s="1444">
        <v>3540289</v>
      </c>
    </row>
    <row r="243" spans="2:9">
      <c r="B243" s="1465">
        <v>8722</v>
      </c>
      <c r="C243" s="1625">
        <v>4.0500000000000167</v>
      </c>
      <c r="D243" s="1387" t="s">
        <v>1861</v>
      </c>
      <c r="E243" s="1308" t="s">
        <v>54</v>
      </c>
      <c r="F243" s="1404">
        <v>2</v>
      </c>
      <c r="G243" s="1386">
        <v>147560</v>
      </c>
      <c r="H243" s="1386">
        <v>196482</v>
      </c>
      <c r="I243" s="1444">
        <v>392964</v>
      </c>
    </row>
    <row r="244" spans="2:9">
      <c r="B244" s="1465">
        <v>3405</v>
      </c>
      <c r="C244" s="1625">
        <v>4.051000000000017</v>
      </c>
      <c r="D244" s="1387" t="s">
        <v>239</v>
      </c>
      <c r="E244" s="1308" t="s">
        <v>54</v>
      </c>
      <c r="F244" s="1404">
        <v>6</v>
      </c>
      <c r="G244" s="1386">
        <v>263533</v>
      </c>
      <c r="H244" s="1386">
        <v>350905</v>
      </c>
      <c r="I244" s="1444">
        <v>2105430</v>
      </c>
    </row>
    <row r="245" spans="2:9">
      <c r="B245" s="1465">
        <v>3499</v>
      </c>
      <c r="C245" s="1625">
        <v>4.0520000000000174</v>
      </c>
      <c r="D245" s="1387" t="s">
        <v>251</v>
      </c>
      <c r="E245" s="1308" t="s">
        <v>54</v>
      </c>
      <c r="F245" s="1404">
        <v>2</v>
      </c>
      <c r="G245" s="1386">
        <v>402686</v>
      </c>
      <c r="H245" s="1386">
        <v>536193</v>
      </c>
      <c r="I245" s="1444">
        <v>1072386</v>
      </c>
    </row>
    <row r="246" spans="2:9">
      <c r="B246" s="1465">
        <v>3501</v>
      </c>
      <c r="C246" s="1625">
        <v>4.0530000000000177</v>
      </c>
      <c r="D246" s="1387" t="s">
        <v>252</v>
      </c>
      <c r="E246" s="1308" t="s">
        <v>54</v>
      </c>
      <c r="F246" s="1404">
        <v>4</v>
      </c>
      <c r="G246" s="1386">
        <v>797043</v>
      </c>
      <c r="H246" s="1386">
        <v>1061295</v>
      </c>
      <c r="I246" s="1444">
        <v>4245180</v>
      </c>
    </row>
    <row r="247" spans="2:9">
      <c r="B247" s="1465">
        <v>5750</v>
      </c>
      <c r="C247" s="1625">
        <v>4.054000000000018</v>
      </c>
      <c r="D247" s="1387" t="s">
        <v>420</v>
      </c>
      <c r="E247" s="1308" t="s">
        <v>54</v>
      </c>
      <c r="F247" s="1404">
        <v>7</v>
      </c>
      <c r="G247" s="1386">
        <v>293665</v>
      </c>
      <c r="H247" s="1386">
        <v>391027</v>
      </c>
      <c r="I247" s="1444">
        <v>2737189</v>
      </c>
    </row>
    <row r="248" spans="2:9">
      <c r="B248" s="1465">
        <v>5339</v>
      </c>
      <c r="C248" s="1625">
        <v>4.0550000000000184</v>
      </c>
      <c r="D248" s="1387" t="s">
        <v>409</v>
      </c>
      <c r="E248" s="1308" t="s">
        <v>54</v>
      </c>
      <c r="F248" s="1404">
        <v>1</v>
      </c>
      <c r="G248" s="1386">
        <v>377485</v>
      </c>
      <c r="H248" s="1386">
        <v>502636</v>
      </c>
      <c r="I248" s="1444">
        <v>502636</v>
      </c>
    </row>
    <row r="249" spans="2:9">
      <c r="B249" s="1465">
        <v>7477</v>
      </c>
      <c r="C249" s="1625">
        <v>4.0560000000000187</v>
      </c>
      <c r="D249" s="1387" t="s">
        <v>1214</v>
      </c>
      <c r="E249" s="1308" t="s">
        <v>54</v>
      </c>
      <c r="F249" s="1404">
        <v>1</v>
      </c>
      <c r="G249" s="1386">
        <v>995276</v>
      </c>
      <c r="H249" s="1386">
        <v>1325250</v>
      </c>
      <c r="I249" s="1444">
        <v>1325250</v>
      </c>
    </row>
    <row r="250" spans="2:9" s="1397" customFormat="1">
      <c r="B250" s="1445"/>
      <c r="C250" s="1409"/>
      <c r="D250" s="1400" t="s">
        <v>1855</v>
      </c>
      <c r="E250" s="1438"/>
      <c r="F250" s="1439"/>
      <c r="G250" s="1403"/>
      <c r="H250" s="1403"/>
      <c r="I250" s="1449"/>
    </row>
    <row r="251" spans="2:9" ht="25.5">
      <c r="B251" s="1307">
        <v>4402</v>
      </c>
      <c r="C251" s="1410">
        <v>4.057000000000019</v>
      </c>
      <c r="D251" s="1387" t="s">
        <v>313</v>
      </c>
      <c r="E251" s="1308" t="s">
        <v>54</v>
      </c>
      <c r="F251" s="1404">
        <v>12</v>
      </c>
      <c r="G251" s="1386">
        <v>719087</v>
      </c>
      <c r="H251" s="1386">
        <v>957493</v>
      </c>
      <c r="I251" s="1444">
        <v>11489916</v>
      </c>
    </row>
    <row r="252" spans="2:9" ht="25.5">
      <c r="B252" s="1307">
        <v>3324</v>
      </c>
      <c r="C252" s="1410">
        <v>4.0580000000000194</v>
      </c>
      <c r="D252" s="1387" t="s">
        <v>227</v>
      </c>
      <c r="E252" s="1308" t="s">
        <v>54</v>
      </c>
      <c r="F252" s="1404">
        <v>10</v>
      </c>
      <c r="G252" s="1386">
        <v>1354547</v>
      </c>
      <c r="H252" s="1386">
        <v>1803634</v>
      </c>
      <c r="I252" s="1444">
        <v>18036340</v>
      </c>
    </row>
    <row r="253" spans="2:9" ht="25.5">
      <c r="B253" s="1307">
        <v>3325</v>
      </c>
      <c r="C253" s="1410">
        <v>4.0590000000000197</v>
      </c>
      <c r="D253" s="1387" t="s">
        <v>228</v>
      </c>
      <c r="E253" s="1308" t="s">
        <v>54</v>
      </c>
      <c r="F253" s="1404">
        <v>2</v>
      </c>
      <c r="G253" s="1386">
        <v>1977418</v>
      </c>
      <c r="H253" s="1386">
        <v>2633011</v>
      </c>
      <c r="I253" s="1444">
        <v>5266022</v>
      </c>
    </row>
    <row r="254" spans="2:9" ht="25.5">
      <c r="B254" s="1307">
        <v>4403</v>
      </c>
      <c r="C254" s="1410">
        <v>4.06000000000002</v>
      </c>
      <c r="D254" s="1387" t="s">
        <v>314</v>
      </c>
      <c r="E254" s="1308" t="s">
        <v>54</v>
      </c>
      <c r="F254" s="1404">
        <v>1</v>
      </c>
      <c r="G254" s="1386">
        <v>4572434</v>
      </c>
      <c r="H254" s="1386">
        <v>6088379</v>
      </c>
      <c r="I254" s="1444">
        <v>6088379</v>
      </c>
    </row>
    <row r="255" spans="2:9" ht="25.5">
      <c r="B255" s="1307">
        <v>4978</v>
      </c>
      <c r="C255" s="1410">
        <v>4.0610000000000204</v>
      </c>
      <c r="D255" s="1387" t="s">
        <v>382</v>
      </c>
      <c r="E255" s="1308" t="s">
        <v>54</v>
      </c>
      <c r="F255" s="1404">
        <v>24</v>
      </c>
      <c r="G255" s="1386">
        <v>473003</v>
      </c>
      <c r="H255" s="1386">
        <v>629822</v>
      </c>
      <c r="I255" s="1444">
        <v>15115728</v>
      </c>
    </row>
    <row r="256" spans="2:9" ht="25.5">
      <c r="B256" s="1465">
        <v>4979</v>
      </c>
      <c r="C256" s="1625">
        <v>4.0620000000000207</v>
      </c>
      <c r="D256" s="1387" t="s">
        <v>383</v>
      </c>
      <c r="E256" s="1308" t="s">
        <v>54</v>
      </c>
      <c r="F256" s="1404">
        <v>1</v>
      </c>
      <c r="G256" s="1386">
        <v>513330</v>
      </c>
      <c r="H256" s="1386">
        <v>683519</v>
      </c>
      <c r="I256" s="1444">
        <v>683519</v>
      </c>
    </row>
    <row r="257" spans="2:9" s="1397" customFormat="1">
      <c r="B257" s="1445"/>
      <c r="C257" s="1409"/>
      <c r="D257" s="1464" t="s">
        <v>1588</v>
      </c>
      <c r="E257" s="1438"/>
      <c r="F257" s="1439"/>
      <c r="G257" s="1403"/>
      <c r="H257" s="1403"/>
      <c r="I257" s="1446"/>
    </row>
    <row r="258" spans="2:9" s="1437" customFormat="1" ht="25.5">
      <c r="B258" s="1465">
        <v>8422</v>
      </c>
      <c r="C258" s="1625">
        <v>4.063000000000021</v>
      </c>
      <c r="D258" s="1387" t="s">
        <v>1717</v>
      </c>
      <c r="E258" s="1308" t="s">
        <v>54</v>
      </c>
      <c r="F258" s="1404">
        <v>1</v>
      </c>
      <c r="G258" s="1386">
        <v>418464</v>
      </c>
      <c r="H258" s="1386">
        <v>557202</v>
      </c>
      <c r="I258" s="1444">
        <v>557202</v>
      </c>
    </row>
    <row r="259" spans="2:9" s="1437" customFormat="1" ht="25.5">
      <c r="B259" s="1465">
        <v>4841</v>
      </c>
      <c r="C259" s="1625">
        <v>4.0640000000000214</v>
      </c>
      <c r="D259" s="1387" t="s">
        <v>346</v>
      </c>
      <c r="E259" s="1308" t="s">
        <v>54</v>
      </c>
      <c r="F259" s="1404">
        <v>58</v>
      </c>
      <c r="G259" s="1386">
        <v>175011</v>
      </c>
      <c r="H259" s="1386">
        <v>233034</v>
      </c>
      <c r="I259" s="1444">
        <v>13515972</v>
      </c>
    </row>
    <row r="260" spans="2:9" s="1437" customFormat="1" ht="25.5">
      <c r="B260" s="1465">
        <v>4839</v>
      </c>
      <c r="C260" s="1625">
        <v>4.0650000000000217</v>
      </c>
      <c r="D260" s="1387" t="s">
        <v>344</v>
      </c>
      <c r="E260" s="1308" t="s">
        <v>54</v>
      </c>
      <c r="F260" s="1404">
        <v>18</v>
      </c>
      <c r="G260" s="1386">
        <v>402108</v>
      </c>
      <c r="H260" s="1386">
        <v>535423</v>
      </c>
      <c r="I260" s="1444">
        <v>9637614</v>
      </c>
    </row>
    <row r="261" spans="2:9" s="1437" customFormat="1" ht="25.5">
      <c r="B261" s="1465">
        <v>8351</v>
      </c>
      <c r="C261" s="1625">
        <v>4.066000000000022</v>
      </c>
      <c r="D261" s="1387" t="s">
        <v>1713</v>
      </c>
      <c r="E261" s="1308" t="s">
        <v>54</v>
      </c>
      <c r="F261" s="1404">
        <v>1</v>
      </c>
      <c r="G261" s="1386">
        <v>1416484</v>
      </c>
      <c r="H261" s="1386">
        <v>1886105</v>
      </c>
      <c r="I261" s="1444">
        <v>1886105</v>
      </c>
    </row>
    <row r="262" spans="2:9" s="1437" customFormat="1" ht="25.5">
      <c r="B262" s="1465">
        <v>4845</v>
      </c>
      <c r="C262" s="1625">
        <v>4.0670000000000224</v>
      </c>
      <c r="D262" s="1387" t="s">
        <v>350</v>
      </c>
      <c r="E262" s="1308" t="s">
        <v>54</v>
      </c>
      <c r="F262" s="1404">
        <v>2</v>
      </c>
      <c r="G262" s="1386">
        <v>730028</v>
      </c>
      <c r="H262" s="1386">
        <v>972061</v>
      </c>
      <c r="I262" s="1444">
        <v>1944122</v>
      </c>
    </row>
    <row r="263" spans="2:9" s="1437" customFormat="1" ht="25.5">
      <c r="B263" s="1465">
        <v>7659</v>
      </c>
      <c r="C263" s="1625">
        <v>4.0680000000000227</v>
      </c>
      <c r="D263" s="1387" t="s">
        <v>1224</v>
      </c>
      <c r="E263" s="1308" t="s">
        <v>54</v>
      </c>
      <c r="F263" s="1404">
        <v>1</v>
      </c>
      <c r="G263" s="1386">
        <v>5175035</v>
      </c>
      <c r="H263" s="1386">
        <v>6890766</v>
      </c>
      <c r="I263" s="1444">
        <v>6890766</v>
      </c>
    </row>
    <row r="264" spans="2:9" s="1437" customFormat="1" ht="25.5">
      <c r="B264" s="1465">
        <v>4844</v>
      </c>
      <c r="C264" s="1625">
        <v>4.069000000000023</v>
      </c>
      <c r="D264" s="1387" t="s">
        <v>349</v>
      </c>
      <c r="E264" s="1308" t="s">
        <v>54</v>
      </c>
      <c r="F264" s="1404">
        <v>7</v>
      </c>
      <c r="G264" s="1386">
        <v>2067530</v>
      </c>
      <c r="H264" s="1386">
        <v>2752999</v>
      </c>
      <c r="I264" s="1444">
        <v>19270993</v>
      </c>
    </row>
    <row r="265" spans="2:9" s="1437" customFormat="1" ht="25.5">
      <c r="B265" s="1465">
        <v>6512</v>
      </c>
      <c r="C265" s="1625">
        <v>4.0700000000000234</v>
      </c>
      <c r="D265" s="1387" t="s">
        <v>1494</v>
      </c>
      <c r="E265" s="1308" t="s">
        <v>60</v>
      </c>
      <c r="F265" s="1404">
        <v>1</v>
      </c>
      <c r="G265" s="1386">
        <v>420538</v>
      </c>
      <c r="H265" s="1386">
        <v>559963</v>
      </c>
      <c r="I265" s="1444">
        <v>559963</v>
      </c>
    </row>
    <row r="266" spans="2:9" s="1397" customFormat="1">
      <c r="B266" s="1445"/>
      <c r="C266" s="1409"/>
      <c r="D266" s="1400" t="s">
        <v>1589</v>
      </c>
      <c r="E266" s="1438"/>
      <c r="F266" s="1439"/>
      <c r="G266" s="1403"/>
      <c r="H266" s="1403"/>
      <c r="I266" s="1446"/>
    </row>
    <row r="267" spans="2:9" s="1437" customFormat="1" ht="43.5" customHeight="1">
      <c r="B267" s="1465">
        <v>4984</v>
      </c>
      <c r="C267" s="1625">
        <v>4.0710000000000237</v>
      </c>
      <c r="D267" s="1387" t="s">
        <v>384</v>
      </c>
      <c r="E267" s="1308" t="s">
        <v>54</v>
      </c>
      <c r="F267" s="1404">
        <v>6</v>
      </c>
      <c r="G267" s="1386">
        <v>216505</v>
      </c>
      <c r="H267" s="1386">
        <v>288285</v>
      </c>
      <c r="I267" s="1444">
        <v>1729710</v>
      </c>
    </row>
    <row r="268" spans="2:9" s="1437" customFormat="1" ht="43.5" customHeight="1" thickBot="1">
      <c r="B268" s="1465">
        <v>4877</v>
      </c>
      <c r="C268" s="1625">
        <v>4.072000000000024</v>
      </c>
      <c r="D268" s="1387" t="s">
        <v>364</v>
      </c>
      <c r="E268" s="1308" t="s">
        <v>54</v>
      </c>
      <c r="F268" s="1404">
        <v>127</v>
      </c>
      <c r="G268" s="1386">
        <v>220046</v>
      </c>
      <c r="H268" s="1386">
        <v>293000</v>
      </c>
      <c r="I268" s="1444">
        <v>37211000</v>
      </c>
    </row>
    <row r="269" spans="2:9" s="1305" customFormat="1" ht="13.5" thickBot="1">
      <c r="B269" s="1302"/>
      <c r="C269" s="1476">
        <v>5</v>
      </c>
      <c r="D269" s="1477" t="s">
        <v>1608</v>
      </c>
      <c r="E269" s="1303"/>
      <c r="F269" s="1304"/>
      <c r="G269" s="1429"/>
      <c r="H269" s="1429"/>
      <c r="I269" s="1478">
        <v>2319240105</v>
      </c>
    </row>
    <row r="270" spans="2:9" s="1398" customFormat="1">
      <c r="B270" s="1442"/>
      <c r="C270" s="1421"/>
      <c r="D270" s="1475" t="s">
        <v>1856</v>
      </c>
      <c r="E270" s="1440"/>
      <c r="F270" s="1441"/>
      <c r="G270" s="1426"/>
      <c r="H270" s="1426"/>
      <c r="I270" s="1448"/>
    </row>
    <row r="271" spans="2:9" s="1398" customFormat="1">
      <c r="B271" s="1445"/>
      <c r="C271" s="1409"/>
      <c r="D271" s="1400" t="s">
        <v>1888</v>
      </c>
      <c r="E271" s="1401"/>
      <c r="F271" s="1402"/>
      <c r="G271" s="1403"/>
      <c r="H271" s="1403"/>
      <c r="I271" s="1449"/>
    </row>
    <row r="272" spans="2:9" s="1306" customFormat="1" ht="38.25">
      <c r="B272" s="1307">
        <v>5220</v>
      </c>
      <c r="C272" s="1410">
        <v>5.0010000000000003</v>
      </c>
      <c r="D272" s="1387" t="s">
        <v>400</v>
      </c>
      <c r="E272" s="1308" t="s">
        <v>71</v>
      </c>
      <c r="F272" s="1404">
        <v>19190</v>
      </c>
      <c r="G272" s="1386">
        <v>7774</v>
      </c>
      <c r="H272" s="1386">
        <v>10351</v>
      </c>
      <c r="I272" s="1444">
        <v>198635690</v>
      </c>
    </row>
    <row r="273" spans="2:9" s="1306" customFormat="1" ht="51">
      <c r="B273" s="1307">
        <v>6573</v>
      </c>
      <c r="C273" s="1410">
        <v>5.0020000000000007</v>
      </c>
      <c r="D273" s="1387" t="s">
        <v>1108</v>
      </c>
      <c r="E273" s="1308" t="s">
        <v>48</v>
      </c>
      <c r="F273" s="1404">
        <v>1951</v>
      </c>
      <c r="G273" s="1386">
        <v>33626</v>
      </c>
      <c r="H273" s="1386">
        <v>44774</v>
      </c>
      <c r="I273" s="1444">
        <v>87354074</v>
      </c>
    </row>
    <row r="274" spans="2:9" s="1306" customFormat="1" ht="38.25">
      <c r="B274" s="1307">
        <v>5221</v>
      </c>
      <c r="C274" s="1410">
        <v>5.003000000000001</v>
      </c>
      <c r="D274" s="1387" t="s">
        <v>401</v>
      </c>
      <c r="E274" s="1308" t="s">
        <v>71</v>
      </c>
      <c r="F274" s="1404">
        <v>1195</v>
      </c>
      <c r="G274" s="1386">
        <v>8884</v>
      </c>
      <c r="H274" s="1386">
        <v>11829</v>
      </c>
      <c r="I274" s="1444">
        <v>14135655</v>
      </c>
    </row>
    <row r="275" spans="2:9" s="1306" customFormat="1" ht="38.25">
      <c r="B275" s="1307">
        <v>5848</v>
      </c>
      <c r="C275" s="1410">
        <v>5.0040000000000013</v>
      </c>
      <c r="D275" s="1387" t="s">
        <v>422</v>
      </c>
      <c r="E275" s="1308" t="s">
        <v>54</v>
      </c>
      <c r="F275" s="1404">
        <v>116</v>
      </c>
      <c r="G275" s="1386">
        <v>52583</v>
      </c>
      <c r="H275" s="1386">
        <v>70016</v>
      </c>
      <c r="I275" s="1444">
        <v>8121856</v>
      </c>
    </row>
    <row r="276" spans="2:9" s="1306" customFormat="1">
      <c r="B276" s="1307">
        <v>5226</v>
      </c>
      <c r="C276" s="1410">
        <v>5.0050000000000017</v>
      </c>
      <c r="D276" s="1387" t="s">
        <v>1095</v>
      </c>
      <c r="E276" s="1308" t="s">
        <v>71</v>
      </c>
      <c r="F276" s="1404">
        <v>1195</v>
      </c>
      <c r="G276" s="1386">
        <v>3405</v>
      </c>
      <c r="H276" s="1386">
        <v>4534</v>
      </c>
      <c r="I276" s="1444">
        <v>5418130</v>
      </c>
    </row>
    <row r="277" spans="2:9" s="1306" customFormat="1">
      <c r="B277" s="1307">
        <v>5227</v>
      </c>
      <c r="C277" s="1410">
        <v>5.006000000000002</v>
      </c>
      <c r="D277" s="1387" t="s">
        <v>1096</v>
      </c>
      <c r="E277" s="1308" t="s">
        <v>48</v>
      </c>
      <c r="F277" s="1404">
        <v>1951</v>
      </c>
      <c r="G277" s="1386">
        <v>11115</v>
      </c>
      <c r="H277" s="1386">
        <v>14800</v>
      </c>
      <c r="I277" s="1444">
        <v>28874800</v>
      </c>
    </row>
    <row r="278" spans="2:9" s="1306" customFormat="1">
      <c r="B278" s="1307">
        <v>5225</v>
      </c>
      <c r="C278" s="1410">
        <v>5.0070000000000023</v>
      </c>
      <c r="D278" s="1387" t="s">
        <v>1094</v>
      </c>
      <c r="E278" s="1308" t="s">
        <v>71</v>
      </c>
      <c r="F278" s="1404">
        <v>19190</v>
      </c>
      <c r="G278" s="1386">
        <v>2405</v>
      </c>
      <c r="H278" s="1386">
        <v>3202</v>
      </c>
      <c r="I278" s="1444">
        <v>61446380</v>
      </c>
    </row>
    <row r="279" spans="2:9" s="1306" customFormat="1" ht="51">
      <c r="B279" s="1307">
        <v>4832</v>
      </c>
      <c r="C279" s="1410">
        <v>5.0080000000000027</v>
      </c>
      <c r="D279" s="1387" t="s">
        <v>115</v>
      </c>
      <c r="E279" s="1308" t="s">
        <v>54</v>
      </c>
      <c r="F279" s="1404">
        <v>233</v>
      </c>
      <c r="G279" s="1386">
        <v>34682</v>
      </c>
      <c r="H279" s="1386">
        <v>46180</v>
      </c>
      <c r="I279" s="1444">
        <v>10759940</v>
      </c>
    </row>
    <row r="280" spans="2:9" s="1306" customFormat="1" ht="25.5">
      <c r="B280" s="1307">
        <v>5242</v>
      </c>
      <c r="C280" s="1410">
        <v>5.009000000000003</v>
      </c>
      <c r="D280" s="1387" t="s">
        <v>404</v>
      </c>
      <c r="E280" s="1308" t="s">
        <v>54</v>
      </c>
      <c r="F280" s="1404">
        <v>9</v>
      </c>
      <c r="G280" s="1386">
        <v>125525</v>
      </c>
      <c r="H280" s="1386">
        <v>167142</v>
      </c>
      <c r="I280" s="1444">
        <v>1504278</v>
      </c>
    </row>
    <row r="281" spans="2:9" s="1398" customFormat="1">
      <c r="B281" s="1445"/>
      <c r="C281" s="1409"/>
      <c r="D281" s="1400" t="s">
        <v>1889</v>
      </c>
      <c r="E281" s="1401"/>
      <c r="F281" s="1402"/>
      <c r="G281" s="1403"/>
      <c r="H281" s="1403"/>
      <c r="I281" s="1449"/>
    </row>
    <row r="282" spans="2:9" s="1306" customFormat="1">
      <c r="B282" s="1307">
        <v>3688</v>
      </c>
      <c r="C282" s="1410">
        <v>5.0100000000000033</v>
      </c>
      <c r="D282" s="1387" t="s">
        <v>260</v>
      </c>
      <c r="E282" s="1308" t="s">
        <v>54</v>
      </c>
      <c r="F282" s="1404">
        <v>6</v>
      </c>
      <c r="G282" s="1386">
        <v>37113</v>
      </c>
      <c r="H282" s="1386">
        <v>49417</v>
      </c>
      <c r="I282" s="1444">
        <v>296502</v>
      </c>
    </row>
    <row r="283" spans="2:9" s="1306" customFormat="1" ht="25.5">
      <c r="B283" s="1307">
        <v>6034</v>
      </c>
      <c r="C283" s="1410">
        <v>5.0110000000000037</v>
      </c>
      <c r="D283" s="1387" t="s">
        <v>436</v>
      </c>
      <c r="E283" s="1308" t="s">
        <v>54</v>
      </c>
      <c r="F283" s="1404">
        <v>8</v>
      </c>
      <c r="G283" s="1386">
        <v>244282</v>
      </c>
      <c r="H283" s="1386">
        <v>325271</v>
      </c>
      <c r="I283" s="1444">
        <v>2602168</v>
      </c>
    </row>
    <row r="284" spans="2:9" s="1306" customFormat="1" ht="25.5">
      <c r="B284" s="1307">
        <v>6848</v>
      </c>
      <c r="C284" s="1410">
        <v>5.012000000000004</v>
      </c>
      <c r="D284" s="1387" t="s">
        <v>1159</v>
      </c>
      <c r="E284" s="1308" t="s">
        <v>54</v>
      </c>
      <c r="F284" s="1404">
        <v>7</v>
      </c>
      <c r="G284" s="1386">
        <v>232606</v>
      </c>
      <c r="H284" s="1386">
        <v>309724</v>
      </c>
      <c r="I284" s="1444">
        <v>2168068</v>
      </c>
    </row>
    <row r="285" spans="2:9" s="1306" customFormat="1">
      <c r="B285" s="1307">
        <v>3430</v>
      </c>
      <c r="C285" s="1410">
        <v>5.0130000000000043</v>
      </c>
      <c r="D285" s="1387" t="s">
        <v>244</v>
      </c>
      <c r="E285" s="1308" t="s">
        <v>54</v>
      </c>
      <c r="F285" s="1404">
        <v>32</v>
      </c>
      <c r="G285" s="1386">
        <v>217904</v>
      </c>
      <c r="H285" s="1386">
        <v>290148</v>
      </c>
      <c r="I285" s="1444">
        <v>9284736</v>
      </c>
    </row>
    <row r="286" spans="2:9" s="1306" customFormat="1" ht="25.5">
      <c r="B286" s="1307">
        <v>7497</v>
      </c>
      <c r="C286" s="1410">
        <v>5.0140000000000047</v>
      </c>
      <c r="D286" s="1387" t="s">
        <v>1216</v>
      </c>
      <c r="E286" s="1308" t="s">
        <v>54</v>
      </c>
      <c r="F286" s="1404">
        <v>1</v>
      </c>
      <c r="G286" s="1386">
        <v>273700</v>
      </c>
      <c r="H286" s="1386">
        <v>364442</v>
      </c>
      <c r="I286" s="1444">
        <v>364442</v>
      </c>
    </row>
    <row r="287" spans="2:9" s="1306" customFormat="1" ht="38.25">
      <c r="B287" s="1307">
        <v>8092</v>
      </c>
      <c r="C287" s="1410">
        <v>5.015000000000005</v>
      </c>
      <c r="D287" s="1387" t="s">
        <v>1521</v>
      </c>
      <c r="E287" s="1308" t="s">
        <v>54</v>
      </c>
      <c r="F287" s="1404">
        <v>15</v>
      </c>
      <c r="G287" s="1386">
        <v>29211</v>
      </c>
      <c r="H287" s="1386">
        <v>38896</v>
      </c>
      <c r="I287" s="1444">
        <v>583440</v>
      </c>
    </row>
    <row r="288" spans="2:9" s="1398" customFormat="1">
      <c r="B288" s="1445"/>
      <c r="C288" s="1409"/>
      <c r="D288" s="1400" t="s">
        <v>1890</v>
      </c>
      <c r="E288" s="1401"/>
      <c r="F288" s="1402"/>
      <c r="G288" s="1403"/>
      <c r="H288" s="1403"/>
      <c r="I288" s="1449"/>
    </row>
    <row r="289" spans="2:9" s="1398" customFormat="1" ht="38.25">
      <c r="B289" s="1462">
        <v>5218</v>
      </c>
      <c r="C289" s="1410">
        <v>5.0160000000000053</v>
      </c>
      <c r="D289" s="1387" t="s">
        <v>399</v>
      </c>
      <c r="E289" s="1308" t="s">
        <v>71</v>
      </c>
      <c r="F289" s="1404">
        <v>6620</v>
      </c>
      <c r="G289" s="1386">
        <v>2200</v>
      </c>
      <c r="H289" s="1386">
        <v>2929</v>
      </c>
      <c r="I289" s="1444">
        <v>19389980</v>
      </c>
    </row>
    <row r="290" spans="2:9" s="1398" customFormat="1" ht="25.5">
      <c r="B290" s="1462">
        <v>6570</v>
      </c>
      <c r="C290" s="1410">
        <v>5.0170000000000057</v>
      </c>
      <c r="D290" s="1387" t="s">
        <v>1107</v>
      </c>
      <c r="E290" s="1308" t="s">
        <v>48</v>
      </c>
      <c r="F290" s="1404">
        <v>419</v>
      </c>
      <c r="G290" s="1386">
        <v>17500</v>
      </c>
      <c r="H290" s="1386">
        <v>23302</v>
      </c>
      <c r="I290" s="1444">
        <v>9763538</v>
      </c>
    </row>
    <row r="291" spans="2:9" s="1398" customFormat="1" ht="25.5">
      <c r="B291" s="1462">
        <v>7359</v>
      </c>
      <c r="C291" s="1410">
        <v>5.018000000000006</v>
      </c>
      <c r="D291" s="1387" t="s">
        <v>1206</v>
      </c>
      <c r="E291" s="1308" t="s">
        <v>54</v>
      </c>
      <c r="F291" s="1404">
        <v>15</v>
      </c>
      <c r="G291" s="1386">
        <v>233116</v>
      </c>
      <c r="H291" s="1386">
        <v>310403</v>
      </c>
      <c r="I291" s="1444">
        <v>4656045</v>
      </c>
    </row>
    <row r="292" spans="2:9" s="1398" customFormat="1">
      <c r="B292" s="1445"/>
      <c r="C292" s="1409"/>
      <c r="D292" s="1399" t="s">
        <v>1590</v>
      </c>
      <c r="E292" s="1394"/>
      <c r="F292" s="1395"/>
      <c r="G292" s="1396"/>
      <c r="H292" s="1396"/>
      <c r="I292" s="1450"/>
    </row>
    <row r="293" spans="2:9" s="1398" customFormat="1">
      <c r="B293" s="1445"/>
      <c r="C293" s="1409"/>
      <c r="D293" s="1400" t="s">
        <v>1591</v>
      </c>
      <c r="E293" s="1401"/>
      <c r="F293" s="1402"/>
      <c r="G293" s="1403"/>
      <c r="H293" s="1403"/>
      <c r="I293" s="1449"/>
    </row>
    <row r="294" spans="2:9" s="1398" customFormat="1">
      <c r="B294" s="1462">
        <v>3009</v>
      </c>
      <c r="C294" s="1410">
        <v>5.0190000000000063</v>
      </c>
      <c r="D294" s="1387" t="s">
        <v>188</v>
      </c>
      <c r="E294" s="1308" t="s">
        <v>60</v>
      </c>
      <c r="F294" s="1404">
        <v>644</v>
      </c>
      <c r="G294" s="1386">
        <v>28088</v>
      </c>
      <c r="H294" s="1386">
        <v>37400</v>
      </c>
      <c r="I294" s="1444">
        <v>24085600</v>
      </c>
    </row>
    <row r="295" spans="2:9" s="1306" customFormat="1" ht="25.5">
      <c r="B295" s="1307">
        <v>3052</v>
      </c>
      <c r="C295" s="1410">
        <v>5.0200000000000067</v>
      </c>
      <c r="D295" s="1387" t="s">
        <v>1084</v>
      </c>
      <c r="E295" s="1308" t="s">
        <v>60</v>
      </c>
      <c r="F295" s="1404">
        <v>247</v>
      </c>
      <c r="G295" s="1386">
        <v>78255</v>
      </c>
      <c r="H295" s="1386">
        <v>104200</v>
      </c>
      <c r="I295" s="1444">
        <v>25737400</v>
      </c>
    </row>
    <row r="296" spans="2:9" s="1306" customFormat="1" ht="25.5">
      <c r="B296" s="1307">
        <v>3024</v>
      </c>
      <c r="C296" s="1410">
        <v>5.021000000000007</v>
      </c>
      <c r="D296" s="1387" t="s">
        <v>1013</v>
      </c>
      <c r="E296" s="1308" t="s">
        <v>60</v>
      </c>
      <c r="F296" s="1404">
        <v>153</v>
      </c>
      <c r="G296" s="1386">
        <v>95613</v>
      </c>
      <c r="H296" s="1386">
        <v>127313</v>
      </c>
      <c r="I296" s="1444">
        <v>19478889</v>
      </c>
    </row>
    <row r="297" spans="2:9" s="1306" customFormat="1" ht="25.5">
      <c r="B297" s="1307">
        <v>4613</v>
      </c>
      <c r="C297" s="1410">
        <v>5.0220000000000073</v>
      </c>
      <c r="D297" s="1387" t="s">
        <v>121</v>
      </c>
      <c r="E297" s="1308" t="s">
        <v>60</v>
      </c>
      <c r="F297" s="1404">
        <v>837</v>
      </c>
      <c r="G297" s="1386">
        <v>44347</v>
      </c>
      <c r="H297" s="1386">
        <v>59050</v>
      </c>
      <c r="I297" s="1444">
        <v>49424850</v>
      </c>
    </row>
    <row r="298" spans="2:9" s="1306" customFormat="1" ht="25.5">
      <c r="B298" s="1307">
        <v>8497</v>
      </c>
      <c r="C298" s="1410">
        <v>5.0230000000000077</v>
      </c>
      <c r="D298" s="1387" t="s">
        <v>377</v>
      </c>
      <c r="E298" s="1308" t="s">
        <v>71</v>
      </c>
      <c r="F298" s="1404">
        <v>110</v>
      </c>
      <c r="G298" s="1386">
        <v>15449</v>
      </c>
      <c r="H298" s="1386">
        <v>20571</v>
      </c>
      <c r="I298" s="1444">
        <v>2262810</v>
      </c>
    </row>
    <row r="299" spans="2:9" s="1306" customFormat="1" ht="25.5">
      <c r="B299" s="1307">
        <v>8495</v>
      </c>
      <c r="C299" s="1410">
        <v>5.024000000000008</v>
      </c>
      <c r="D299" s="1387" t="s">
        <v>375</v>
      </c>
      <c r="E299" s="1308" t="s">
        <v>71</v>
      </c>
      <c r="F299" s="1404">
        <v>5145</v>
      </c>
      <c r="G299" s="1386">
        <v>9389</v>
      </c>
      <c r="H299" s="1386">
        <v>12502</v>
      </c>
      <c r="I299" s="1444">
        <v>64322790</v>
      </c>
    </row>
    <row r="300" spans="2:9" s="1306" customFormat="1" ht="25.5">
      <c r="B300" s="1307">
        <v>8496</v>
      </c>
      <c r="C300" s="1410">
        <v>5.0250000000000083</v>
      </c>
      <c r="D300" s="1387" t="s">
        <v>376</v>
      </c>
      <c r="E300" s="1308" t="s">
        <v>71</v>
      </c>
      <c r="F300" s="1404">
        <v>4958</v>
      </c>
      <c r="G300" s="1386">
        <v>6489</v>
      </c>
      <c r="H300" s="1386">
        <v>8640</v>
      </c>
      <c r="I300" s="1444">
        <v>42837120</v>
      </c>
    </row>
    <row r="301" spans="2:9" s="1306" customFormat="1" ht="38.25">
      <c r="B301" s="1307">
        <v>4104</v>
      </c>
      <c r="C301" s="1410">
        <v>5.0260000000000087</v>
      </c>
      <c r="D301" s="1387" t="s">
        <v>286</v>
      </c>
      <c r="E301" s="1308" t="s">
        <v>54</v>
      </c>
      <c r="F301" s="1404">
        <v>137</v>
      </c>
      <c r="G301" s="1386">
        <v>404704</v>
      </c>
      <c r="H301" s="1386">
        <v>538880</v>
      </c>
      <c r="I301" s="1444">
        <v>73826560</v>
      </c>
    </row>
    <row r="302" spans="2:9" s="1306" customFormat="1" ht="25.5">
      <c r="B302" s="1307">
        <v>3382</v>
      </c>
      <c r="C302" s="1410">
        <v>5.027000000000009</v>
      </c>
      <c r="D302" s="1387" t="s">
        <v>233</v>
      </c>
      <c r="E302" s="1308" t="s">
        <v>71</v>
      </c>
      <c r="F302" s="1404">
        <v>248</v>
      </c>
      <c r="G302" s="1386">
        <v>16474</v>
      </c>
      <c r="H302" s="1386">
        <v>21936</v>
      </c>
      <c r="I302" s="1444">
        <v>5440128</v>
      </c>
    </row>
    <row r="303" spans="2:9" s="1306" customFormat="1" ht="25.5">
      <c r="B303" s="1307">
        <v>3382</v>
      </c>
      <c r="C303" s="1410">
        <v>5.0280000000000094</v>
      </c>
      <c r="D303" s="1387" t="s">
        <v>233</v>
      </c>
      <c r="E303" s="1308" t="s">
        <v>71</v>
      </c>
      <c r="F303" s="1404">
        <v>112</v>
      </c>
      <c r="G303" s="1386">
        <v>16474</v>
      </c>
      <c r="H303" s="1386">
        <v>21936</v>
      </c>
      <c r="I303" s="1444">
        <v>2456832</v>
      </c>
    </row>
    <row r="304" spans="2:9">
      <c r="B304" s="1307">
        <v>3415</v>
      </c>
      <c r="C304" s="1410">
        <v>5.0290000000000097</v>
      </c>
      <c r="D304" s="1387" t="s">
        <v>242</v>
      </c>
      <c r="E304" s="1308" t="s">
        <v>71</v>
      </c>
      <c r="F304" s="1404">
        <v>955</v>
      </c>
      <c r="G304" s="1386">
        <v>30181</v>
      </c>
      <c r="H304" s="1386">
        <v>40187</v>
      </c>
      <c r="I304" s="1444">
        <v>38378585</v>
      </c>
    </row>
    <row r="305" spans="2:9">
      <c r="B305" s="1307">
        <v>5184</v>
      </c>
      <c r="C305" s="1410">
        <v>5.03000000000001</v>
      </c>
      <c r="D305" s="1387" t="s">
        <v>396</v>
      </c>
      <c r="E305" s="1308" t="s">
        <v>71</v>
      </c>
      <c r="F305" s="1404">
        <v>41</v>
      </c>
      <c r="G305" s="1386">
        <v>45009</v>
      </c>
      <c r="H305" s="1386">
        <v>59931</v>
      </c>
      <c r="I305" s="1444">
        <v>2457171</v>
      </c>
    </row>
    <row r="306" spans="2:9" ht="38.25">
      <c r="B306" s="1307">
        <v>6041</v>
      </c>
      <c r="C306" s="1410">
        <v>5.0310000000000104</v>
      </c>
      <c r="D306" s="1387" t="s">
        <v>439</v>
      </c>
      <c r="E306" s="1308" t="s">
        <v>54</v>
      </c>
      <c r="F306" s="1404">
        <v>4</v>
      </c>
      <c r="G306" s="1386">
        <v>3484388</v>
      </c>
      <c r="H306" s="1386">
        <v>4639602</v>
      </c>
      <c r="I306" s="1444">
        <v>18558408</v>
      </c>
    </row>
    <row r="307" spans="2:9" ht="38.25">
      <c r="B307" s="1307">
        <v>6044</v>
      </c>
      <c r="C307" s="1410">
        <v>5.0320000000000107</v>
      </c>
      <c r="D307" s="1387" t="s">
        <v>442</v>
      </c>
      <c r="E307" s="1308" t="s">
        <v>54</v>
      </c>
      <c r="F307" s="1404">
        <v>3</v>
      </c>
      <c r="G307" s="1386">
        <v>3336828</v>
      </c>
      <c r="H307" s="1386">
        <v>4443120</v>
      </c>
      <c r="I307" s="1444">
        <v>13329360</v>
      </c>
    </row>
    <row r="308" spans="2:9" ht="38.25">
      <c r="B308" s="1307">
        <v>6043</v>
      </c>
      <c r="C308" s="1410">
        <v>5.033000000000011</v>
      </c>
      <c r="D308" s="1387" t="s">
        <v>441</v>
      </c>
      <c r="E308" s="1308" t="s">
        <v>54</v>
      </c>
      <c r="F308" s="1404">
        <v>2</v>
      </c>
      <c r="G308" s="1386">
        <v>3612908</v>
      </c>
      <c r="H308" s="1386">
        <v>4810732</v>
      </c>
      <c r="I308" s="1444">
        <v>9621464</v>
      </c>
    </row>
    <row r="309" spans="2:9" ht="25.5">
      <c r="B309" s="1307">
        <v>4951</v>
      </c>
      <c r="C309" s="1410">
        <v>5.0340000000000114</v>
      </c>
      <c r="D309" s="1387" t="s">
        <v>1450</v>
      </c>
      <c r="E309" s="1308" t="s">
        <v>54</v>
      </c>
      <c r="F309" s="1404">
        <v>63</v>
      </c>
      <c r="G309" s="1386">
        <v>2483530</v>
      </c>
      <c r="H309" s="1386">
        <v>3306920</v>
      </c>
      <c r="I309" s="1444">
        <v>208335960</v>
      </c>
    </row>
    <row r="310" spans="2:9" ht="38.25">
      <c r="B310" s="1307">
        <v>5688</v>
      </c>
      <c r="C310" s="1410">
        <v>5.0350000000000117</v>
      </c>
      <c r="D310" s="1387" t="s">
        <v>416</v>
      </c>
      <c r="E310" s="1308" t="s">
        <v>54</v>
      </c>
      <c r="F310" s="1404">
        <v>16</v>
      </c>
      <c r="G310" s="1386">
        <v>2737944</v>
      </c>
      <c r="H310" s="1386">
        <v>3645682</v>
      </c>
      <c r="I310" s="1444">
        <v>58330912</v>
      </c>
    </row>
    <row r="311" spans="2:9" ht="25.5">
      <c r="B311" s="1307">
        <v>6038</v>
      </c>
      <c r="C311" s="1410">
        <v>5.036000000000012</v>
      </c>
      <c r="D311" s="1387" t="s">
        <v>437</v>
      </c>
      <c r="E311" s="1308" t="s">
        <v>54</v>
      </c>
      <c r="F311" s="1404">
        <v>3</v>
      </c>
      <c r="G311" s="1386">
        <v>3274034</v>
      </c>
      <c r="H311" s="1386">
        <v>4359507</v>
      </c>
      <c r="I311" s="1444">
        <v>13078521</v>
      </c>
    </row>
    <row r="312" spans="2:9" ht="25.5">
      <c r="B312" s="1307">
        <v>7522</v>
      </c>
      <c r="C312" s="1410">
        <v>5.0370000000000124</v>
      </c>
      <c r="D312" s="1387" t="s">
        <v>1221</v>
      </c>
      <c r="E312" s="1308" t="s">
        <v>54</v>
      </c>
      <c r="F312" s="1404">
        <v>46</v>
      </c>
      <c r="G312" s="1386">
        <v>1928632</v>
      </c>
      <c r="H312" s="1386">
        <v>2568051</v>
      </c>
      <c r="I312" s="1444">
        <v>118130346</v>
      </c>
    </row>
    <row r="313" spans="2:9" ht="25.5">
      <c r="B313" s="1307">
        <v>8537</v>
      </c>
      <c r="C313" s="1410">
        <v>5.0380000000000127</v>
      </c>
      <c r="D313" s="1387" t="s">
        <v>1785</v>
      </c>
      <c r="E313" s="1308" t="s">
        <v>54</v>
      </c>
      <c r="F313" s="1404">
        <v>2</v>
      </c>
      <c r="G313" s="1386">
        <v>1641605</v>
      </c>
      <c r="H313" s="1386">
        <v>2185863</v>
      </c>
      <c r="I313" s="1444">
        <v>4371726</v>
      </c>
    </row>
    <row r="314" spans="2:9" s="1306" customFormat="1">
      <c r="B314" s="1307">
        <v>5879</v>
      </c>
      <c r="C314" s="1410">
        <v>5.039000000000013</v>
      </c>
      <c r="D314" s="1387" t="s">
        <v>425</v>
      </c>
      <c r="E314" s="1308" t="s">
        <v>54</v>
      </c>
      <c r="F314" s="1404">
        <v>32</v>
      </c>
      <c r="G314" s="1386">
        <v>295288</v>
      </c>
      <c r="H314" s="1386">
        <v>393188</v>
      </c>
      <c r="I314" s="1444">
        <v>12582016</v>
      </c>
    </row>
    <row r="315" spans="2:9" s="1306" customFormat="1">
      <c r="B315" s="1307">
        <v>5880</v>
      </c>
      <c r="C315" s="1410">
        <v>5.0400000000000134</v>
      </c>
      <c r="D315" s="1387" t="s">
        <v>426</v>
      </c>
      <c r="E315" s="1308" t="s">
        <v>54</v>
      </c>
      <c r="F315" s="1404">
        <v>29</v>
      </c>
      <c r="G315" s="1386">
        <v>369109</v>
      </c>
      <c r="H315" s="1386">
        <v>491483</v>
      </c>
      <c r="I315" s="1444">
        <v>14253007</v>
      </c>
    </row>
    <row r="316" spans="2:9">
      <c r="B316" s="1307">
        <v>5877</v>
      </c>
      <c r="C316" s="1410">
        <v>5.0410000000000137</v>
      </c>
      <c r="D316" s="1387" t="s">
        <v>424</v>
      </c>
      <c r="E316" s="1308" t="s">
        <v>54</v>
      </c>
      <c r="F316" s="1404">
        <v>34</v>
      </c>
      <c r="G316" s="1386">
        <v>53685</v>
      </c>
      <c r="H316" s="1386">
        <v>71484</v>
      </c>
      <c r="I316" s="1444">
        <v>2430456</v>
      </c>
    </row>
    <row r="317" spans="2:9">
      <c r="B317" s="1307">
        <v>5876</v>
      </c>
      <c r="C317" s="1410">
        <v>5.042000000000014</v>
      </c>
      <c r="D317" s="1387" t="s">
        <v>423</v>
      </c>
      <c r="E317" s="1308" t="s">
        <v>54</v>
      </c>
      <c r="F317" s="1404">
        <v>45</v>
      </c>
      <c r="G317" s="1386">
        <v>268142</v>
      </c>
      <c r="H317" s="1386">
        <v>357042</v>
      </c>
      <c r="I317" s="1444">
        <v>16066890</v>
      </c>
    </row>
    <row r="318" spans="2:9" ht="25.5">
      <c r="B318" s="1307">
        <v>7356</v>
      </c>
      <c r="C318" s="1410">
        <v>5.0430000000000144</v>
      </c>
      <c r="D318" s="1387" t="s">
        <v>1205</v>
      </c>
      <c r="E318" s="1308" t="s">
        <v>54</v>
      </c>
      <c r="F318" s="1404">
        <v>110</v>
      </c>
      <c r="G318" s="1386">
        <v>1454481</v>
      </c>
      <c r="H318" s="1386">
        <v>1936700</v>
      </c>
      <c r="I318" s="1444">
        <v>213037000</v>
      </c>
    </row>
    <row r="319" spans="2:9">
      <c r="B319" s="1307">
        <v>6045</v>
      </c>
      <c r="C319" s="1410">
        <v>5.0440000000000147</v>
      </c>
      <c r="D319" s="1387" t="s">
        <v>443</v>
      </c>
      <c r="E319" s="1308" t="s">
        <v>54</v>
      </c>
      <c r="F319" s="1404">
        <v>110</v>
      </c>
      <c r="G319" s="1386">
        <v>5044682</v>
      </c>
      <c r="H319" s="1386">
        <v>6717196</v>
      </c>
      <c r="I319" s="1444">
        <v>738891560</v>
      </c>
    </row>
    <row r="320" spans="2:9" ht="38.25">
      <c r="B320" s="1307">
        <v>5388</v>
      </c>
      <c r="C320" s="1410">
        <v>5.045000000000015</v>
      </c>
      <c r="D320" s="1387" t="s">
        <v>412</v>
      </c>
      <c r="E320" s="1308" t="s">
        <v>54</v>
      </c>
      <c r="F320" s="1404">
        <v>94</v>
      </c>
      <c r="G320" s="1386">
        <v>496578</v>
      </c>
      <c r="H320" s="1386">
        <v>661213</v>
      </c>
      <c r="I320" s="1444">
        <v>62154022</v>
      </c>
    </row>
    <row r="322" spans="1:9">
      <c r="D322" s="1292"/>
      <c r="F322" s="1293"/>
      <c r="G322" s="1294"/>
      <c r="H322" s="1294"/>
      <c r="I322" s="1294"/>
    </row>
    <row r="323" spans="1:9">
      <c r="D323" s="1311" t="s">
        <v>1508</v>
      </c>
      <c r="E323" s="1312"/>
      <c r="F323" s="1313"/>
      <c r="G323" s="1314"/>
      <c r="H323" s="1314"/>
      <c r="I323" s="1315">
        <v>20828768474</v>
      </c>
    </row>
    <row r="324" spans="1:9">
      <c r="D324" s="1311" t="s">
        <v>1509</v>
      </c>
      <c r="E324" s="1316"/>
      <c r="F324" s="1317"/>
      <c r="G324" s="1318"/>
      <c r="H324" s="1318"/>
      <c r="I324" s="1315">
        <v>4331649968</v>
      </c>
    </row>
    <row r="325" spans="1:9" ht="14.25">
      <c r="D325" s="1311"/>
      <c r="E325" s="1319"/>
      <c r="F325" s="1320"/>
      <c r="G325" s="1321"/>
      <c r="H325" s="1321"/>
      <c r="I325" s="1315"/>
    </row>
    <row r="326" spans="1:9" ht="14.25">
      <c r="D326" s="1322" t="s">
        <v>1510</v>
      </c>
      <c r="E326" s="1323"/>
      <c r="F326" s="1324">
        <v>0.33154</v>
      </c>
      <c r="G326" s="1325"/>
      <c r="H326" s="1325"/>
      <c r="I326" s="1315">
        <v>25160418442</v>
      </c>
    </row>
    <row r="327" spans="1:9" ht="14.25">
      <c r="D327" s="1322"/>
      <c r="E327" s="1323"/>
      <c r="F327" s="1320"/>
      <c r="G327" s="1325"/>
      <c r="H327" s="1325"/>
      <c r="I327" s="1326"/>
    </row>
    <row r="328" spans="1:9" ht="14.25">
      <c r="D328" s="1322" t="s">
        <v>1659</v>
      </c>
      <c r="E328" s="1323"/>
      <c r="F328" s="1327"/>
      <c r="G328" s="1325"/>
      <c r="H328" s="1325"/>
      <c r="I328" s="1315">
        <v>1850769792</v>
      </c>
    </row>
    <row r="329" spans="1:9" ht="14.25">
      <c r="D329" s="1322"/>
      <c r="E329" s="1323"/>
      <c r="F329" s="1327"/>
      <c r="G329" s="1325"/>
      <c r="H329" s="1325"/>
      <c r="I329" s="1315"/>
    </row>
    <row r="330" spans="1:9" ht="14.25">
      <c r="A330" s="1295"/>
      <c r="D330" s="1322" t="s">
        <v>1555</v>
      </c>
      <c r="E330" s="1323"/>
      <c r="F330" s="1327"/>
      <c r="G330" s="1325"/>
      <c r="H330" s="1325"/>
      <c r="I330" s="1315">
        <v>683571104</v>
      </c>
    </row>
    <row r="331" spans="1:9" ht="14.25">
      <c r="A331" s="1295"/>
      <c r="D331" s="1322"/>
      <c r="E331" s="1323"/>
      <c r="F331" s="1327"/>
      <c r="G331" s="1325"/>
      <c r="H331" s="1325"/>
      <c r="I331" s="1315"/>
    </row>
    <row r="332" spans="1:9" ht="14.25">
      <c r="A332" s="1295"/>
      <c r="D332" s="1489" t="s">
        <v>1905</v>
      </c>
      <c r="E332" s="1323"/>
      <c r="F332" s="1327"/>
      <c r="G332" s="1325"/>
      <c r="H332" s="1325"/>
      <c r="I332" s="1315">
        <v>707390071</v>
      </c>
    </row>
    <row r="333" spans="1:9" ht="14.25">
      <c r="A333" s="1295"/>
      <c r="D333" s="1322"/>
      <c r="E333" s="1328"/>
      <c r="F333" s="1329"/>
      <c r="G333" s="1325"/>
      <c r="H333" s="1325"/>
      <c r="I333" s="1315"/>
    </row>
    <row r="334" spans="1:9" ht="14.25">
      <c r="A334" s="1295"/>
      <c r="D334" s="1322" t="s">
        <v>1511</v>
      </c>
      <c r="E334" s="1328"/>
      <c r="F334" s="1329"/>
      <c r="G334" s="1325"/>
      <c r="H334" s="1325"/>
      <c r="I334" s="1315">
        <v>28402149409</v>
      </c>
    </row>
    <row r="335" spans="1:9" ht="14.25">
      <c r="A335" s="1295"/>
      <c r="D335" s="1322"/>
      <c r="E335" s="1328"/>
      <c r="F335" s="1329"/>
      <c r="G335" s="1325"/>
      <c r="H335" s="1325"/>
      <c r="I335" s="1315"/>
    </row>
    <row r="336" spans="1:9" ht="14.25">
      <c r="A336" s="1295"/>
      <c r="D336" s="1330" t="s">
        <v>1556</v>
      </c>
      <c r="E336" s="1328"/>
      <c r="F336" s="1329"/>
      <c r="G336" s="1325"/>
      <c r="H336" s="1325"/>
      <c r="I336" s="1315">
        <v>1127732403</v>
      </c>
    </row>
    <row r="337" spans="1:9" ht="14.25">
      <c r="A337" s="1295"/>
      <c r="D337" s="1322"/>
      <c r="E337" s="1328"/>
      <c r="F337" s="1329"/>
      <c r="G337" s="1325"/>
      <c r="H337" s="1325"/>
      <c r="I337" s="1315"/>
    </row>
    <row r="338" spans="1:9" ht="30.75" customHeight="1">
      <c r="A338" s="1295"/>
      <c r="D338" s="1490" t="s">
        <v>1906</v>
      </c>
      <c r="E338" s="1328"/>
      <c r="F338" s="1329"/>
      <c r="G338" s="1325"/>
      <c r="H338" s="1325"/>
      <c r="I338" s="1315">
        <v>247519103</v>
      </c>
    </row>
    <row r="339" spans="1:9" ht="14.25">
      <c r="A339" s="1295"/>
      <c r="D339" s="1322"/>
      <c r="E339" s="1328"/>
      <c r="F339" s="1329"/>
      <c r="G339" s="1325"/>
      <c r="H339" s="1325"/>
      <c r="I339" s="1315"/>
    </row>
    <row r="340" spans="1:9" ht="14.25">
      <c r="A340" s="1295"/>
      <c r="D340" s="1330" t="s">
        <v>1512</v>
      </c>
      <c r="E340" s="1328"/>
      <c r="F340" s="1329"/>
      <c r="G340" s="1325"/>
      <c r="H340" s="1325"/>
      <c r="I340" s="1315">
        <v>100398937</v>
      </c>
    </row>
    <row r="341" spans="1:9" ht="14.25">
      <c r="A341" s="1295"/>
      <c r="D341" s="1331"/>
      <c r="E341" s="1328"/>
      <c r="F341" s="1329"/>
      <c r="G341" s="1325"/>
      <c r="H341" s="1325"/>
      <c r="I341" s="1325"/>
    </row>
    <row r="342" spans="1:9" ht="27.75" customHeight="1">
      <c r="A342" s="1295"/>
      <c r="D342" s="1490" t="s">
        <v>1907</v>
      </c>
      <c r="E342" s="1328"/>
      <c r="F342" s="1329"/>
      <c r="G342" s="1325"/>
      <c r="H342" s="1325"/>
      <c r="I342" s="1315">
        <v>290588296</v>
      </c>
    </row>
    <row r="343" spans="1:9" ht="14.25">
      <c r="A343" s="1295"/>
      <c r="D343" s="1332"/>
      <c r="E343" s="1328"/>
      <c r="F343" s="1329"/>
      <c r="G343" s="1325"/>
      <c r="H343" s="1325"/>
      <c r="I343" s="1315"/>
    </row>
    <row r="344" spans="1:9" ht="14.25">
      <c r="A344" s="1295"/>
      <c r="D344" s="1490" t="s">
        <v>2003</v>
      </c>
      <c r="E344" s="1328"/>
      <c r="F344" s="1329"/>
      <c r="G344" s="1325"/>
      <c r="H344" s="1325"/>
      <c r="I344" s="1315">
        <v>180931629</v>
      </c>
    </row>
    <row r="345" spans="1:9" ht="14.25">
      <c r="A345" s="1295"/>
      <c r="D345" s="1362"/>
      <c r="E345" s="1328"/>
      <c r="F345" s="1329"/>
      <c r="G345" s="1325"/>
      <c r="H345" s="1325"/>
      <c r="I345" s="1315"/>
    </row>
    <row r="346" spans="1:9" ht="14.25">
      <c r="A346" s="1295"/>
      <c r="D346" s="1385" t="s">
        <v>1880</v>
      </c>
      <c r="E346" s="1328"/>
      <c r="F346" s="1329"/>
      <c r="G346" s="1325"/>
      <c r="H346" s="1325"/>
      <c r="I346" s="1315">
        <v>632052872</v>
      </c>
    </row>
    <row r="347" spans="1:9" ht="14.25">
      <c r="A347" s="1295"/>
      <c r="D347" s="1332"/>
      <c r="E347" s="1328"/>
      <c r="F347" s="1329"/>
      <c r="G347" s="1325"/>
      <c r="H347" s="1325"/>
      <c r="I347" s="1315"/>
    </row>
    <row r="348" spans="1:9" ht="14.25">
      <c r="A348" s="1295"/>
      <c r="D348" s="1330" t="s">
        <v>815</v>
      </c>
      <c r="E348" s="1328"/>
      <c r="F348" s="1329"/>
      <c r="G348" s="1325"/>
      <c r="H348" s="1325"/>
      <c r="I348" s="1315">
        <v>30981372649</v>
      </c>
    </row>
    <row r="349" spans="1:9" ht="14.25">
      <c r="A349" s="1295"/>
      <c r="D349" s="1331"/>
      <c r="E349" s="1328"/>
      <c r="F349" s="1329"/>
      <c r="G349" s="1325"/>
      <c r="H349" s="1325"/>
      <c r="I349" s="1325"/>
    </row>
    <row r="350" spans="1:9" ht="14.25">
      <c r="A350" s="1295"/>
      <c r="D350" s="1331"/>
      <c r="E350" s="1328"/>
      <c r="F350" s="1329"/>
      <c r="G350" s="1325"/>
      <c r="H350" s="1325"/>
      <c r="I350" s="1325"/>
    </row>
    <row r="351" spans="1:9" ht="14.25">
      <c r="A351" s="1295"/>
      <c r="D351" s="1331"/>
      <c r="E351" s="1328"/>
      <c r="F351" s="1329"/>
      <c r="G351" s="1325"/>
      <c r="H351" s="1325"/>
      <c r="I351" s="1325"/>
    </row>
    <row r="352" spans="1:9" ht="14.25">
      <c r="A352" s="1295"/>
      <c r="D352" s="1331"/>
      <c r="E352" s="1328"/>
      <c r="F352" s="1329"/>
      <c r="G352" s="1325"/>
      <c r="H352" s="1325"/>
      <c r="I352" s="1325"/>
    </row>
    <row r="353" spans="1:9" ht="14.25">
      <c r="A353" s="1295"/>
      <c r="D353" s="1331"/>
      <c r="E353" s="1328"/>
      <c r="F353" s="1329"/>
      <c r="G353" s="1325"/>
      <c r="H353" s="1325"/>
      <c r="I353" s="1325"/>
    </row>
    <row r="354" spans="1:9" ht="14.25">
      <c r="A354" s="1295"/>
      <c r="D354" s="1331"/>
      <c r="E354" s="1328"/>
      <c r="F354" s="1329"/>
      <c r="G354" s="1325"/>
      <c r="H354" s="1325"/>
      <c r="I354" s="1325"/>
    </row>
    <row r="355" spans="1:9" ht="14.25">
      <c r="A355" s="1295"/>
      <c r="D355" s="1331"/>
      <c r="E355" s="1328"/>
      <c r="F355" s="1329"/>
      <c r="G355" s="1325"/>
      <c r="H355" s="1325"/>
      <c r="I355" s="1325"/>
    </row>
    <row r="356" spans="1:9" ht="14.25">
      <c r="A356" s="1295"/>
      <c r="D356" s="1331"/>
      <c r="E356" s="1328"/>
      <c r="F356" s="1329"/>
      <c r="G356" s="1325"/>
      <c r="H356" s="1325"/>
      <c r="I356" s="1325"/>
    </row>
    <row r="357" spans="1:9" ht="14.25">
      <c r="A357" s="1295"/>
      <c r="D357" s="1331"/>
      <c r="E357" s="1328"/>
      <c r="F357" s="1329"/>
      <c r="G357" s="1325"/>
      <c r="H357" s="1325"/>
      <c r="I357" s="1325"/>
    </row>
    <row r="358" spans="1:9">
      <c r="A358" s="1295"/>
      <c r="D358" s="1333"/>
      <c r="E358" s="1334"/>
      <c r="F358" s="1335"/>
      <c r="G358" s="1336"/>
      <c r="H358" s="1336"/>
      <c r="I358" s="1337"/>
    </row>
    <row r="359" spans="1:9">
      <c r="A359" s="1344"/>
      <c r="D359" s="1684"/>
      <c r="E359" s="1338"/>
      <c r="F359" s="1723" t="s">
        <v>2016</v>
      </c>
      <c r="G359" s="1723"/>
      <c r="H359" s="1723"/>
      <c r="I359" s="1723"/>
    </row>
    <row r="360" spans="1:9">
      <c r="A360" s="1344"/>
      <c r="D360" s="1684"/>
      <c r="E360" s="1338"/>
      <c r="F360" s="1724" t="s">
        <v>2015</v>
      </c>
      <c r="G360" s="1724"/>
      <c r="H360" s="1724"/>
      <c r="I360" s="1724"/>
    </row>
    <row r="361" spans="1:9">
      <c r="A361" s="1344"/>
      <c r="D361" s="1333"/>
      <c r="E361" s="1338"/>
      <c r="F361" s="1339"/>
      <c r="G361" s="1340"/>
      <c r="H361" s="1340"/>
      <c r="I361" s="1341"/>
    </row>
    <row r="362" spans="1:9">
      <c r="A362" s="1344"/>
      <c r="D362" s="1333"/>
      <c r="E362" s="1338"/>
      <c r="F362" s="1339"/>
      <c r="G362" s="1340"/>
      <c r="H362" s="1340"/>
      <c r="I362" s="1341"/>
    </row>
    <row r="363" spans="1:9">
      <c r="A363" s="1344"/>
      <c r="D363" s="1333"/>
      <c r="E363" s="1338"/>
      <c r="F363" s="1339"/>
      <c r="G363" s="1340"/>
      <c r="H363" s="1340"/>
      <c r="I363" s="1341"/>
    </row>
    <row r="364" spans="1:9">
      <c r="A364" s="1344"/>
      <c r="D364" s="1333"/>
      <c r="E364" s="1338"/>
      <c r="F364" s="1339"/>
      <c r="G364" s="1340"/>
      <c r="H364" s="1340"/>
      <c r="I364" s="1341"/>
    </row>
    <row r="365" spans="1:9">
      <c r="A365" s="1344"/>
      <c r="D365" s="1342"/>
      <c r="E365" s="1338"/>
      <c r="F365" s="1339"/>
      <c r="G365" s="1340"/>
      <c r="H365" s="1340"/>
      <c r="I365" s="1341"/>
    </row>
    <row r="366" spans="1:9">
      <c r="A366" s="1344"/>
      <c r="D366" s="1342"/>
      <c r="E366" s="1338"/>
      <c r="F366" s="1339"/>
      <c r="G366" s="1340"/>
      <c r="H366" s="1340"/>
      <c r="I366" s="1341"/>
    </row>
    <row r="367" spans="1:9">
      <c r="A367" s="1344"/>
      <c r="D367" s="1333"/>
      <c r="E367" s="1338"/>
      <c r="F367" s="1339"/>
      <c r="G367" s="1340"/>
      <c r="H367" s="1340"/>
      <c r="I367" s="1341"/>
    </row>
    <row r="368" spans="1:9">
      <c r="A368" s="1344"/>
      <c r="D368" s="1358" t="s">
        <v>2002</v>
      </c>
      <c r="E368" s="1343"/>
      <c r="F368" s="1723" t="s">
        <v>1876</v>
      </c>
      <c r="G368" s="1723"/>
      <c r="H368" s="1723"/>
      <c r="I368" s="1723"/>
    </row>
    <row r="369" spans="1:9">
      <c r="A369" s="1344"/>
      <c r="D369" s="1357" t="s">
        <v>187</v>
      </c>
      <c r="E369" s="1343"/>
      <c r="F369" s="1724" t="s">
        <v>1877</v>
      </c>
      <c r="G369" s="1724"/>
      <c r="H369" s="1724"/>
      <c r="I369" s="1724"/>
    </row>
  </sheetData>
  <mergeCells count="20">
    <mergeCell ref="B11:I11"/>
    <mergeCell ref="F359:I359"/>
    <mergeCell ref="F360:I360"/>
    <mergeCell ref="F368:I368"/>
    <mergeCell ref="F369:I369"/>
    <mergeCell ref="B2:H2"/>
    <mergeCell ref="B4:C4"/>
    <mergeCell ref="D4:E4"/>
    <mergeCell ref="B9:I9"/>
    <mergeCell ref="B10:C10"/>
    <mergeCell ref="D10:I10"/>
    <mergeCell ref="F4:H4"/>
    <mergeCell ref="B6:I6"/>
    <mergeCell ref="B7:I7"/>
    <mergeCell ref="B8:I8"/>
    <mergeCell ref="I2:I5"/>
    <mergeCell ref="B3:H3"/>
    <mergeCell ref="B5:C5"/>
    <mergeCell ref="D5:E5"/>
    <mergeCell ref="F5:H5"/>
  </mergeCells>
  <printOptions horizontalCentered="1"/>
  <pageMargins left="0.39370078740157483" right="0.19685039370078741" top="0.39370078740157483" bottom="0.39370078740157483" header="0.94488188976377963" footer="0"/>
  <pageSetup scale="40" fitToHeight="5" orientation="portrait" r:id="rId1"/>
  <headerFooter scaleWithDoc="0" alignWithMargins="0"/>
  <rowBreaks count="3" manualBreakCount="3">
    <brk id="91" min="1" max="8" man="1"/>
    <brk id="262" min="1" max="8" man="1"/>
    <brk id="268" min="1"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8">
    <tabColor rgb="FF92D050"/>
  </sheetPr>
  <dimension ref="A1:L361"/>
  <sheetViews>
    <sheetView view="pageBreakPreview" topLeftCell="A325" zoomScale="50" zoomScaleNormal="50" zoomScaleSheetLayoutView="50" workbookViewId="0">
      <selection activeCell="M359" sqref="M359"/>
    </sheetView>
  </sheetViews>
  <sheetFormatPr baseColWidth="10" defaultRowHeight="16.5"/>
  <cols>
    <col min="1" max="2" width="3.42578125" style="356" customWidth="1"/>
    <col min="3" max="3" width="8.140625" style="356" customWidth="1"/>
    <col min="4" max="4" width="11.28515625" style="355" customWidth="1"/>
    <col min="5" max="5" width="16.140625" style="385" customWidth="1"/>
    <col min="6" max="6" width="19.5703125" style="356" customWidth="1"/>
    <col min="7" max="7" width="91.28515625" style="924" customWidth="1"/>
    <col min="8" max="8" width="8.7109375" style="355" customWidth="1"/>
    <col min="9" max="9" width="10.7109375" style="355" customWidth="1"/>
    <col min="10" max="10" width="18.85546875" style="356" customWidth="1"/>
    <col min="11" max="11" width="23.85546875" style="356" customWidth="1"/>
    <col min="12" max="12" width="34" style="356" customWidth="1"/>
    <col min="13" max="16384" width="11.42578125" style="356"/>
  </cols>
  <sheetData>
    <row r="1" spans="1:12" ht="18" thickTop="1" thickBot="1">
      <c r="B1" s="357"/>
      <c r="C1" s="358"/>
      <c r="D1" s="359"/>
      <c r="E1" s="360"/>
      <c r="F1" s="358"/>
      <c r="G1" s="1466"/>
      <c r="H1" s="359"/>
      <c r="I1" s="359"/>
      <c r="J1" s="358"/>
      <c r="K1" s="358"/>
      <c r="L1" s="358"/>
    </row>
    <row r="2" spans="1:12">
      <c r="B2" s="361"/>
      <c r="C2" s="1777" t="s">
        <v>1386</v>
      </c>
      <c r="D2" s="1778"/>
      <c r="E2" s="1778"/>
      <c r="F2" s="1778"/>
      <c r="G2" s="1778"/>
      <c r="H2" s="1778"/>
      <c r="I2" s="1778"/>
      <c r="J2" s="1778"/>
      <c r="K2" s="1778"/>
      <c r="L2" s="1779"/>
    </row>
    <row r="3" spans="1:12">
      <c r="B3" s="361"/>
      <c r="C3" s="1780" t="s">
        <v>1387</v>
      </c>
      <c r="D3" s="1781"/>
      <c r="E3" s="1781"/>
      <c r="F3" s="1781"/>
      <c r="G3" s="1781"/>
      <c r="H3" s="1781"/>
      <c r="I3" s="1781"/>
      <c r="J3" s="1781"/>
      <c r="K3" s="1781"/>
      <c r="L3" s="1782"/>
    </row>
    <row r="4" spans="1:12">
      <c r="B4" s="362"/>
      <c r="C4" s="1783" t="s">
        <v>1388</v>
      </c>
      <c r="D4" s="1784"/>
      <c r="E4" s="1784"/>
      <c r="F4" s="1784"/>
      <c r="G4" s="1784"/>
      <c r="H4" s="1784"/>
      <c r="I4" s="1784"/>
      <c r="J4" s="1784"/>
      <c r="K4" s="1784"/>
      <c r="L4" s="1785"/>
    </row>
    <row r="5" spans="1:12" ht="17.25" thickBot="1">
      <c r="B5" s="361"/>
      <c r="C5" s="1786"/>
      <c r="D5" s="1787"/>
      <c r="E5" s="1787"/>
      <c r="F5" s="1787"/>
      <c r="G5" s="1787"/>
      <c r="H5" s="1787"/>
      <c r="I5" s="1787"/>
      <c r="J5" s="1787"/>
      <c r="K5" s="1787"/>
      <c r="L5" s="1788"/>
    </row>
    <row r="6" spans="1:12" ht="17.25" thickBot="1">
      <c r="B6" s="499"/>
      <c r="C6" s="1197"/>
      <c r="D6" s="1198"/>
      <c r="E6" s="1199"/>
      <c r="F6" s="1197"/>
      <c r="G6" s="1467"/>
      <c r="H6" s="1198"/>
      <c r="I6" s="1198"/>
      <c r="J6" s="1197"/>
      <c r="K6" s="1197"/>
      <c r="L6" s="1197"/>
    </row>
    <row r="7" spans="1:12" s="365" customFormat="1" ht="17.25" thickBot="1">
      <c r="A7" s="363"/>
      <c r="B7" s="364"/>
      <c r="C7" s="1795" t="s">
        <v>1658</v>
      </c>
      <c r="D7" s="1796"/>
      <c r="E7" s="1796"/>
      <c r="F7" s="1796"/>
      <c r="G7" s="1796"/>
      <c r="H7" s="1796"/>
      <c r="I7" s="1796"/>
      <c r="J7" s="1796"/>
      <c r="K7" s="1796"/>
      <c r="L7" s="1797"/>
    </row>
    <row r="8" spans="1:12" ht="16.5" customHeight="1">
      <c r="A8" s="354"/>
      <c r="B8" s="361"/>
      <c r="C8" s="1798" t="s">
        <v>1389</v>
      </c>
      <c r="D8" s="1800" t="s">
        <v>1390</v>
      </c>
      <c r="E8" s="1793" t="s">
        <v>1391</v>
      </c>
      <c r="F8" s="1802"/>
      <c r="G8" s="1803" t="s">
        <v>1392</v>
      </c>
      <c r="H8" s="1789" t="s">
        <v>1393</v>
      </c>
      <c r="I8" s="1790"/>
      <c r="J8" s="1800" t="s">
        <v>0</v>
      </c>
      <c r="K8" s="1805" t="s">
        <v>847</v>
      </c>
      <c r="L8" s="1807" t="s">
        <v>1396</v>
      </c>
    </row>
    <row r="9" spans="1:12" ht="17.25" thickBot="1">
      <c r="A9" s="354"/>
      <c r="B9" s="361"/>
      <c r="C9" s="1799"/>
      <c r="D9" s="1801"/>
      <c r="E9" s="366" t="s">
        <v>1394</v>
      </c>
      <c r="F9" s="366" t="s">
        <v>1395</v>
      </c>
      <c r="G9" s="1804"/>
      <c r="H9" s="1791"/>
      <c r="I9" s="1792"/>
      <c r="J9" s="1801"/>
      <c r="K9" s="1806"/>
      <c r="L9" s="1808"/>
    </row>
    <row r="10" spans="1:12" ht="17.25" thickBot="1">
      <c r="A10" s="354"/>
      <c r="B10" s="361"/>
      <c r="C10" s="1188"/>
      <c r="D10" s="1363">
        <v>1</v>
      </c>
      <c r="E10" s="1189"/>
      <c r="F10" s="1189"/>
      <c r="G10" s="1468" t="s">
        <v>813</v>
      </c>
      <c r="H10" s="1727"/>
      <c r="I10" s="1727"/>
      <c r="J10" s="1189"/>
      <c r="K10" s="1189"/>
      <c r="L10" s="1190"/>
    </row>
    <row r="11" spans="1:12" s="796" customFormat="1">
      <c r="A11" s="793"/>
      <c r="B11" s="794"/>
      <c r="C11" s="1183"/>
      <c r="D11" s="1184"/>
      <c r="E11" s="1185"/>
      <c r="F11" s="1185"/>
      <c r="G11" s="1470" t="s">
        <v>1839</v>
      </c>
      <c r="H11" s="1793"/>
      <c r="I11" s="1794"/>
      <c r="J11" s="1186"/>
      <c r="K11" s="795"/>
      <c r="L11" s="372"/>
    </row>
    <row r="12" spans="1:12" ht="40.5" customHeight="1">
      <c r="A12" s="354"/>
      <c r="B12" s="361"/>
      <c r="C12" s="367">
        <v>3012</v>
      </c>
      <c r="D12" s="894">
        <v>1.0009999999999999</v>
      </c>
      <c r="E12" s="369"/>
      <c r="F12" s="369"/>
      <c r="G12" s="1469" t="s">
        <v>1477</v>
      </c>
      <c r="H12" s="1725" t="s">
        <v>48</v>
      </c>
      <c r="I12" s="1726"/>
      <c r="J12" s="370">
        <v>34378</v>
      </c>
      <c r="K12" s="371">
        <v>8116</v>
      </c>
      <c r="L12" s="368">
        <v>279011848</v>
      </c>
    </row>
    <row r="13" spans="1:12" ht="40.5" customHeight="1">
      <c r="A13" s="354"/>
      <c r="B13" s="361"/>
      <c r="C13" s="367">
        <v>4613</v>
      </c>
      <c r="D13" s="894">
        <v>1.0019999999999998</v>
      </c>
      <c r="E13" s="369"/>
      <c r="F13" s="369"/>
      <c r="G13" s="1469" t="s">
        <v>121</v>
      </c>
      <c r="H13" s="1725" t="s">
        <v>60</v>
      </c>
      <c r="I13" s="1726"/>
      <c r="J13" s="370">
        <v>4813</v>
      </c>
      <c r="K13" s="371">
        <v>59050</v>
      </c>
      <c r="L13" s="368">
        <v>284207650</v>
      </c>
    </row>
    <row r="14" spans="1:12" s="796" customFormat="1">
      <c r="A14" s="793"/>
      <c r="B14" s="794"/>
      <c r="C14" s="1183"/>
      <c r="D14" s="1184"/>
      <c r="E14" s="1185"/>
      <c r="F14" s="1185"/>
      <c r="G14" s="1470" t="s">
        <v>1840</v>
      </c>
      <c r="H14" s="1728"/>
      <c r="I14" s="1729"/>
      <c r="J14" s="1186"/>
      <c r="K14" s="795"/>
      <c r="L14" s="372"/>
    </row>
    <row r="15" spans="1:12">
      <c r="A15" s="354"/>
      <c r="B15" s="361"/>
      <c r="C15" s="367">
        <v>3464</v>
      </c>
      <c r="D15" s="894">
        <v>1.0029999999999997</v>
      </c>
      <c r="E15" s="369"/>
      <c r="F15" s="369"/>
      <c r="G15" s="1469" t="s">
        <v>84</v>
      </c>
      <c r="H15" s="1725" t="s">
        <v>60</v>
      </c>
      <c r="I15" s="1726"/>
      <c r="J15" s="370">
        <v>30342</v>
      </c>
      <c r="K15" s="371">
        <v>37400</v>
      </c>
      <c r="L15" s="368">
        <v>1134790800</v>
      </c>
    </row>
    <row r="16" spans="1:12">
      <c r="A16" s="354"/>
      <c r="B16" s="361"/>
      <c r="C16" s="367">
        <v>3710</v>
      </c>
      <c r="D16" s="894">
        <v>1.0039999999999996</v>
      </c>
      <c r="E16" s="369"/>
      <c r="F16" s="369"/>
      <c r="G16" s="1469" t="s">
        <v>1448</v>
      </c>
      <c r="H16" s="1725" t="s">
        <v>60</v>
      </c>
      <c r="I16" s="1726"/>
      <c r="J16" s="370">
        <v>94</v>
      </c>
      <c r="K16" s="371">
        <v>6003</v>
      </c>
      <c r="L16" s="368">
        <v>564282</v>
      </c>
    </row>
    <row r="17" spans="1:12" ht="40.5" customHeight="1">
      <c r="A17" s="354"/>
      <c r="B17" s="361"/>
      <c r="C17" s="367">
        <v>4613</v>
      </c>
      <c r="D17" s="894">
        <v>1.0049999999999994</v>
      </c>
      <c r="E17" s="369"/>
      <c r="F17" s="369"/>
      <c r="G17" s="1469" t="s">
        <v>121</v>
      </c>
      <c r="H17" s="1725" t="s">
        <v>60</v>
      </c>
      <c r="I17" s="1726"/>
      <c r="J17" s="370">
        <v>39567</v>
      </c>
      <c r="K17" s="371">
        <v>59050</v>
      </c>
      <c r="L17" s="368">
        <v>2336431350</v>
      </c>
    </row>
    <row r="18" spans="1:12" s="796" customFormat="1">
      <c r="A18" s="793"/>
      <c r="B18" s="794"/>
      <c r="C18" s="1183"/>
      <c r="D18" s="1184"/>
      <c r="E18" s="1185"/>
      <c r="F18" s="1185"/>
      <c r="G18" s="1470" t="s">
        <v>1841</v>
      </c>
      <c r="H18" s="1728"/>
      <c r="I18" s="1729"/>
      <c r="J18" s="1186"/>
      <c r="K18" s="795"/>
      <c r="L18" s="372"/>
    </row>
    <row r="19" spans="1:12" ht="40.5" customHeight="1">
      <c r="A19" s="354"/>
      <c r="B19" s="361"/>
      <c r="C19" s="367">
        <v>3699</v>
      </c>
      <c r="D19" s="894">
        <v>1.0059999999999993</v>
      </c>
      <c r="E19" s="369"/>
      <c r="F19" s="369"/>
      <c r="G19" s="1469" t="s">
        <v>263</v>
      </c>
      <c r="H19" s="1725" t="s">
        <v>54</v>
      </c>
      <c r="I19" s="1726"/>
      <c r="J19" s="370">
        <v>31</v>
      </c>
      <c r="K19" s="371">
        <v>184321</v>
      </c>
      <c r="L19" s="368">
        <v>5713951</v>
      </c>
    </row>
    <row r="20" spans="1:12" ht="40.5" customHeight="1">
      <c r="A20" s="354"/>
      <c r="B20" s="361"/>
      <c r="C20" s="367">
        <v>4101</v>
      </c>
      <c r="D20" s="894">
        <v>1.0069999999999992</v>
      </c>
      <c r="E20" s="369"/>
      <c r="F20" s="369"/>
      <c r="G20" s="1469" t="s">
        <v>285</v>
      </c>
      <c r="H20" s="1725" t="s">
        <v>54</v>
      </c>
      <c r="I20" s="1726"/>
      <c r="J20" s="370">
        <v>34</v>
      </c>
      <c r="K20" s="371">
        <v>316455</v>
      </c>
      <c r="L20" s="368">
        <v>10759470</v>
      </c>
    </row>
    <row r="21" spans="1:12" ht="40.5" customHeight="1">
      <c r="A21" s="354"/>
      <c r="B21" s="361"/>
      <c r="C21" s="367">
        <v>3698</v>
      </c>
      <c r="D21" s="894">
        <v>1.0079999999999991</v>
      </c>
      <c r="E21" s="369"/>
      <c r="F21" s="369"/>
      <c r="G21" s="1469" t="s">
        <v>262</v>
      </c>
      <c r="H21" s="1725" t="s">
        <v>54</v>
      </c>
      <c r="I21" s="1726"/>
      <c r="J21" s="370">
        <v>12</v>
      </c>
      <c r="K21" s="371">
        <v>328210</v>
      </c>
      <c r="L21" s="368">
        <v>3938520</v>
      </c>
    </row>
    <row r="22" spans="1:12" ht="40.5" customHeight="1">
      <c r="A22" s="354"/>
      <c r="B22" s="361"/>
      <c r="C22" s="367">
        <v>3695</v>
      </c>
      <c r="D22" s="894">
        <v>1.008999999999999</v>
      </c>
      <c r="E22" s="369"/>
      <c r="F22" s="369"/>
      <c r="G22" s="1469" t="s">
        <v>261</v>
      </c>
      <c r="H22" s="1725" t="s">
        <v>54</v>
      </c>
      <c r="I22" s="1726"/>
      <c r="J22" s="370">
        <v>1</v>
      </c>
      <c r="K22" s="371">
        <v>713720</v>
      </c>
      <c r="L22" s="368">
        <v>713720</v>
      </c>
    </row>
    <row r="23" spans="1:12" ht="40.5" customHeight="1">
      <c r="A23" s="354"/>
      <c r="B23" s="361"/>
      <c r="C23" s="367">
        <v>4802</v>
      </c>
      <c r="D23" s="894">
        <v>1.0099999999999989</v>
      </c>
      <c r="E23" s="369"/>
      <c r="F23" s="369"/>
      <c r="G23" s="1469" t="s">
        <v>339</v>
      </c>
      <c r="H23" s="1725" t="s">
        <v>54</v>
      </c>
      <c r="I23" s="1726"/>
      <c r="J23" s="370">
        <v>15</v>
      </c>
      <c r="K23" s="371">
        <v>1131809</v>
      </c>
      <c r="L23" s="368">
        <v>16977135</v>
      </c>
    </row>
    <row r="24" spans="1:12" ht="40.5" customHeight="1">
      <c r="A24" s="354"/>
      <c r="B24" s="361"/>
      <c r="C24" s="367">
        <v>4803</v>
      </c>
      <c r="D24" s="894">
        <v>1.0109999999999988</v>
      </c>
      <c r="E24" s="369"/>
      <c r="F24" s="369"/>
      <c r="G24" s="1469" t="s">
        <v>340</v>
      </c>
      <c r="H24" s="1725" t="s">
        <v>54</v>
      </c>
      <c r="I24" s="1726"/>
      <c r="J24" s="370">
        <v>17</v>
      </c>
      <c r="K24" s="371">
        <v>1731002</v>
      </c>
      <c r="L24" s="368">
        <v>29427034</v>
      </c>
    </row>
    <row r="25" spans="1:12" ht="40.5" customHeight="1">
      <c r="A25" s="354"/>
      <c r="B25" s="361"/>
      <c r="C25" s="367">
        <v>4804</v>
      </c>
      <c r="D25" s="894">
        <v>1.0119999999999987</v>
      </c>
      <c r="E25" s="369"/>
      <c r="F25" s="369"/>
      <c r="G25" s="1469" t="s">
        <v>341</v>
      </c>
      <c r="H25" s="1725" t="s">
        <v>54</v>
      </c>
      <c r="I25" s="1726"/>
      <c r="J25" s="370">
        <v>5</v>
      </c>
      <c r="K25" s="371">
        <v>2663080</v>
      </c>
      <c r="L25" s="368">
        <v>13315400</v>
      </c>
    </row>
    <row r="26" spans="1:12" ht="40.5" customHeight="1">
      <c r="A26" s="354"/>
      <c r="B26" s="361"/>
      <c r="C26" s="367">
        <v>8534</v>
      </c>
      <c r="D26" s="894">
        <v>1.0129999999999986</v>
      </c>
      <c r="E26" s="369"/>
      <c r="F26" s="369"/>
      <c r="G26" s="1469" t="s">
        <v>1782</v>
      </c>
      <c r="H26" s="1725" t="s">
        <v>54</v>
      </c>
      <c r="I26" s="1726"/>
      <c r="J26" s="370">
        <v>1</v>
      </c>
      <c r="K26" s="371">
        <v>228628</v>
      </c>
      <c r="L26" s="368">
        <v>228628</v>
      </c>
    </row>
    <row r="27" spans="1:12" ht="40.5" customHeight="1">
      <c r="A27" s="354"/>
      <c r="B27" s="361"/>
      <c r="C27" s="367">
        <v>8535</v>
      </c>
      <c r="D27" s="894">
        <v>1.0139999999999985</v>
      </c>
      <c r="E27" s="369"/>
      <c r="F27" s="369"/>
      <c r="G27" s="1469" t="s">
        <v>1783</v>
      </c>
      <c r="H27" s="1725" t="s">
        <v>54</v>
      </c>
      <c r="I27" s="1726"/>
      <c r="J27" s="370">
        <v>169</v>
      </c>
      <c r="K27" s="371">
        <v>268573</v>
      </c>
      <c r="L27" s="368">
        <v>45388837</v>
      </c>
    </row>
    <row r="28" spans="1:12" s="796" customFormat="1">
      <c r="A28" s="793"/>
      <c r="B28" s="794"/>
      <c r="C28" s="1183"/>
      <c r="D28" s="1184"/>
      <c r="E28" s="1185"/>
      <c r="F28" s="1185"/>
      <c r="G28" s="1470" t="s">
        <v>1842</v>
      </c>
      <c r="H28" s="1728"/>
      <c r="I28" s="1729"/>
      <c r="J28" s="1186"/>
      <c r="K28" s="795"/>
      <c r="L28" s="372"/>
    </row>
    <row r="29" spans="1:12" ht="47.25">
      <c r="A29" s="354"/>
      <c r="B29" s="361"/>
      <c r="C29" s="367">
        <v>8510</v>
      </c>
      <c r="D29" s="894">
        <v>1.0149999999999983</v>
      </c>
      <c r="E29" s="369"/>
      <c r="F29" s="369"/>
      <c r="G29" s="1469" t="s">
        <v>1764</v>
      </c>
      <c r="H29" s="1725" t="s">
        <v>48</v>
      </c>
      <c r="I29" s="1726"/>
      <c r="J29" s="370">
        <v>2400</v>
      </c>
      <c r="K29" s="371">
        <v>2245</v>
      </c>
      <c r="L29" s="368">
        <v>5388000</v>
      </c>
    </row>
    <row r="30" spans="1:12" ht="17.25" thickBot="1">
      <c r="A30" s="354"/>
      <c r="B30" s="361"/>
      <c r="C30" s="1196" t="s">
        <v>867</v>
      </c>
      <c r="D30" s="1191"/>
      <c r="E30" s="1192"/>
      <c r="F30" s="1192"/>
      <c r="G30" s="1471"/>
      <c r="H30" s="1193"/>
      <c r="I30" s="1193"/>
      <c r="J30" s="1194"/>
      <c r="K30" s="1195"/>
      <c r="L30" s="503">
        <v>4166856625</v>
      </c>
    </row>
    <row r="31" spans="1:12" s="796" customFormat="1" ht="17.25" thickBot="1">
      <c r="A31" s="793"/>
      <c r="B31" s="794"/>
      <c r="C31" s="1188"/>
      <c r="D31" s="1363">
        <v>2</v>
      </c>
      <c r="E31" s="1189"/>
      <c r="F31" s="1189"/>
      <c r="G31" s="1468" t="s">
        <v>1528</v>
      </c>
      <c r="H31" s="1727"/>
      <c r="I31" s="1727"/>
      <c r="J31" s="1189"/>
      <c r="K31" s="1189"/>
      <c r="L31" s="1190"/>
    </row>
    <row r="32" spans="1:12" s="796" customFormat="1">
      <c r="A32" s="793"/>
      <c r="B32" s="794"/>
      <c r="C32" s="1183"/>
      <c r="D32" s="1184"/>
      <c r="E32" s="1185"/>
      <c r="F32" s="1185"/>
      <c r="G32" s="1470" t="s">
        <v>1546</v>
      </c>
      <c r="H32" s="1728"/>
      <c r="I32" s="1729"/>
      <c r="J32" s="1186"/>
      <c r="K32" s="795"/>
      <c r="L32" s="372"/>
    </row>
    <row r="33" spans="1:12" ht="31.5">
      <c r="A33" s="354"/>
      <c r="B33" s="361"/>
      <c r="C33" s="367">
        <v>4023</v>
      </c>
      <c r="D33" s="894">
        <v>2.0009999999999999</v>
      </c>
      <c r="E33" s="369"/>
      <c r="F33" s="369"/>
      <c r="G33" s="1469" t="s">
        <v>281</v>
      </c>
      <c r="H33" s="1725" t="s">
        <v>48</v>
      </c>
      <c r="I33" s="1726"/>
      <c r="J33" s="370">
        <v>69173</v>
      </c>
      <c r="K33" s="371">
        <v>15471</v>
      </c>
      <c r="L33" s="368">
        <v>1070175483</v>
      </c>
    </row>
    <row r="34" spans="1:12" ht="31.5">
      <c r="A34" s="354"/>
      <c r="B34" s="361"/>
      <c r="C34" s="367">
        <v>3454</v>
      </c>
      <c r="D34" s="894">
        <v>2.0019999999999998</v>
      </c>
      <c r="E34" s="369"/>
      <c r="F34" s="369"/>
      <c r="G34" s="1469" t="s">
        <v>246</v>
      </c>
      <c r="H34" s="1725" t="s">
        <v>60</v>
      </c>
      <c r="I34" s="1726"/>
      <c r="J34" s="370">
        <v>10279</v>
      </c>
      <c r="K34" s="371">
        <v>98437</v>
      </c>
      <c r="L34" s="368">
        <v>1011833923</v>
      </c>
    </row>
    <row r="35" spans="1:12" ht="31.5">
      <c r="A35" s="354"/>
      <c r="B35" s="361"/>
      <c r="C35" s="367">
        <v>4745</v>
      </c>
      <c r="D35" s="894">
        <v>2.0029999999999997</v>
      </c>
      <c r="E35" s="369"/>
      <c r="F35" s="369"/>
      <c r="G35" s="1469" t="s">
        <v>1091</v>
      </c>
      <c r="H35" s="1725" t="s">
        <v>60</v>
      </c>
      <c r="I35" s="1726"/>
      <c r="J35" s="370">
        <v>6853</v>
      </c>
      <c r="K35" s="371">
        <v>181466</v>
      </c>
      <c r="L35" s="368">
        <v>1243586498</v>
      </c>
    </row>
    <row r="36" spans="1:12" ht="31.5">
      <c r="A36" s="354"/>
      <c r="B36" s="361"/>
      <c r="C36" s="367">
        <v>6878</v>
      </c>
      <c r="D36" s="894">
        <v>2.0039999999999996</v>
      </c>
      <c r="E36" s="369"/>
      <c r="F36" s="369"/>
      <c r="G36" s="1469" t="s">
        <v>1502</v>
      </c>
      <c r="H36" s="1725" t="s">
        <v>60</v>
      </c>
      <c r="I36" s="1726"/>
      <c r="J36" s="370">
        <v>443</v>
      </c>
      <c r="K36" s="371">
        <v>582204</v>
      </c>
      <c r="L36" s="368">
        <v>257916372</v>
      </c>
    </row>
    <row r="37" spans="1:12" ht="31.5">
      <c r="A37" s="354"/>
      <c r="B37" s="361"/>
      <c r="C37" s="367">
        <v>6871</v>
      </c>
      <c r="D37" s="894">
        <v>2.0049999999999994</v>
      </c>
      <c r="E37" s="369"/>
      <c r="F37" s="369"/>
      <c r="G37" s="1469" t="s">
        <v>1501</v>
      </c>
      <c r="H37" s="1725" t="s">
        <v>60</v>
      </c>
      <c r="I37" s="1726"/>
      <c r="J37" s="370">
        <v>255</v>
      </c>
      <c r="K37" s="371">
        <v>674433</v>
      </c>
      <c r="L37" s="368">
        <v>171980415</v>
      </c>
    </row>
    <row r="38" spans="1:12" ht="31.5">
      <c r="A38" s="354"/>
      <c r="B38" s="361"/>
      <c r="C38" s="367">
        <v>3425</v>
      </c>
      <c r="D38" s="894">
        <v>2.0059999999999993</v>
      </c>
      <c r="E38" s="369"/>
      <c r="F38" s="369"/>
      <c r="G38" s="1469" t="s">
        <v>1479</v>
      </c>
      <c r="H38" s="1725" t="s">
        <v>48</v>
      </c>
      <c r="I38" s="1726"/>
      <c r="J38" s="370">
        <v>306</v>
      </c>
      <c r="K38" s="371">
        <v>69391</v>
      </c>
      <c r="L38" s="368">
        <v>21233646</v>
      </c>
    </row>
    <row r="39" spans="1:12" ht="47.25">
      <c r="A39" s="354"/>
      <c r="B39" s="361"/>
      <c r="C39" s="367">
        <v>8777</v>
      </c>
      <c r="D39" s="894">
        <v>2.0069999999999992</v>
      </c>
      <c r="E39" s="369"/>
      <c r="F39" s="369"/>
      <c r="G39" s="1469" t="s">
        <v>1961</v>
      </c>
      <c r="H39" s="1725" t="s">
        <v>48</v>
      </c>
      <c r="I39" s="1726"/>
      <c r="J39" s="370">
        <v>3178</v>
      </c>
      <c r="K39" s="371">
        <v>194902</v>
      </c>
      <c r="L39" s="368">
        <v>619398556</v>
      </c>
    </row>
    <row r="40" spans="1:12" ht="47.25">
      <c r="A40" s="354"/>
      <c r="B40" s="361"/>
      <c r="C40" s="367">
        <v>8778</v>
      </c>
      <c r="D40" s="894">
        <v>2.0079999999999991</v>
      </c>
      <c r="E40" s="369"/>
      <c r="F40" s="369"/>
      <c r="G40" s="1469" t="s">
        <v>1973</v>
      </c>
      <c r="H40" s="1725" t="s">
        <v>48</v>
      </c>
      <c r="I40" s="1726"/>
      <c r="J40" s="370">
        <v>5133</v>
      </c>
      <c r="K40" s="371">
        <v>222045</v>
      </c>
      <c r="L40" s="368">
        <v>1139756985</v>
      </c>
    </row>
    <row r="41" spans="1:12" ht="47.25">
      <c r="A41" s="354"/>
      <c r="B41" s="361"/>
      <c r="C41" s="367">
        <v>8783</v>
      </c>
      <c r="D41" s="894">
        <v>2.008999999999999</v>
      </c>
      <c r="E41" s="369"/>
      <c r="F41" s="369"/>
      <c r="G41" s="1469" t="s">
        <v>1977</v>
      </c>
      <c r="H41" s="1725" t="s">
        <v>48</v>
      </c>
      <c r="I41" s="1726"/>
      <c r="J41" s="370">
        <v>3178</v>
      </c>
      <c r="K41" s="371">
        <v>229187</v>
      </c>
      <c r="L41" s="368">
        <v>728356286</v>
      </c>
    </row>
    <row r="42" spans="1:12" ht="31.5">
      <c r="A42" s="354"/>
      <c r="B42" s="361"/>
      <c r="C42" s="367">
        <v>8499</v>
      </c>
      <c r="D42" s="894">
        <v>2.0099999999999989</v>
      </c>
      <c r="E42" s="369"/>
      <c r="F42" s="369"/>
      <c r="G42" s="1469" t="s">
        <v>1733</v>
      </c>
      <c r="H42" s="1725" t="s">
        <v>48</v>
      </c>
      <c r="I42" s="1726"/>
      <c r="J42" s="370">
        <v>373</v>
      </c>
      <c r="K42" s="371">
        <v>88413</v>
      </c>
      <c r="L42" s="368">
        <v>32978049</v>
      </c>
    </row>
    <row r="43" spans="1:12" ht="31.5">
      <c r="A43" s="354"/>
      <c r="B43" s="361"/>
      <c r="C43" s="367">
        <v>3745</v>
      </c>
      <c r="D43" s="894">
        <v>2.0109999999999988</v>
      </c>
      <c r="E43" s="369"/>
      <c r="F43" s="369"/>
      <c r="G43" s="1469" t="s">
        <v>265</v>
      </c>
      <c r="H43" s="1725" t="s">
        <v>48</v>
      </c>
      <c r="I43" s="1726"/>
      <c r="J43" s="370">
        <v>4179</v>
      </c>
      <c r="K43" s="371">
        <v>74806</v>
      </c>
      <c r="L43" s="368">
        <v>312614274</v>
      </c>
    </row>
    <row r="44" spans="1:12" ht="47.25">
      <c r="A44" s="354"/>
      <c r="B44" s="361"/>
      <c r="C44" s="367">
        <v>8169</v>
      </c>
      <c r="D44" s="894">
        <v>2.0119999999999987</v>
      </c>
      <c r="E44" s="369"/>
      <c r="F44" s="369"/>
      <c r="G44" s="1469" t="s">
        <v>1581</v>
      </c>
      <c r="H44" s="1725" t="s">
        <v>48</v>
      </c>
      <c r="I44" s="1726"/>
      <c r="J44" s="370">
        <v>11</v>
      </c>
      <c r="K44" s="371">
        <v>107358</v>
      </c>
      <c r="L44" s="368">
        <v>1180938</v>
      </c>
    </row>
    <row r="45" spans="1:12" ht="47.25">
      <c r="A45" s="354"/>
      <c r="B45" s="361"/>
      <c r="C45" s="367">
        <v>8166</v>
      </c>
      <c r="D45" s="894">
        <v>2.0129999999999986</v>
      </c>
      <c r="E45" s="369"/>
      <c r="F45" s="369"/>
      <c r="G45" s="1469" t="s">
        <v>1580</v>
      </c>
      <c r="H45" s="1725" t="s">
        <v>48</v>
      </c>
      <c r="I45" s="1726"/>
      <c r="J45" s="370">
        <v>26</v>
      </c>
      <c r="K45" s="371">
        <v>107358</v>
      </c>
      <c r="L45" s="368">
        <v>2791308</v>
      </c>
    </row>
    <row r="46" spans="1:12" ht="47.25">
      <c r="A46" s="354"/>
      <c r="B46" s="361"/>
      <c r="C46" s="367">
        <v>4856</v>
      </c>
      <c r="D46" s="894">
        <v>2.0139999999999985</v>
      </c>
      <c r="E46" s="369"/>
      <c r="F46" s="369"/>
      <c r="G46" s="1469" t="s">
        <v>990</v>
      </c>
      <c r="H46" s="1725" t="s">
        <v>48</v>
      </c>
      <c r="I46" s="1726"/>
      <c r="J46" s="370">
        <v>2761</v>
      </c>
      <c r="K46" s="371">
        <v>82165</v>
      </c>
      <c r="L46" s="368">
        <v>226857565</v>
      </c>
    </row>
    <row r="47" spans="1:12" ht="31.5">
      <c r="A47" s="354"/>
      <c r="B47" s="361"/>
      <c r="C47" s="367">
        <v>8160</v>
      </c>
      <c r="D47" s="894">
        <v>2.0149999999999983</v>
      </c>
      <c r="E47" s="369"/>
      <c r="F47" s="369"/>
      <c r="G47" s="1469" t="s">
        <v>1600</v>
      </c>
      <c r="H47" s="1725" t="s">
        <v>71</v>
      </c>
      <c r="I47" s="1726"/>
      <c r="J47" s="370">
        <v>3228</v>
      </c>
      <c r="K47" s="371">
        <v>18655</v>
      </c>
      <c r="L47" s="368">
        <v>60218340</v>
      </c>
    </row>
    <row r="48" spans="1:12" ht="47.25">
      <c r="A48" s="354"/>
      <c r="B48" s="361"/>
      <c r="C48" s="367">
        <v>8776</v>
      </c>
      <c r="D48" s="894">
        <v>2.0159999999999982</v>
      </c>
      <c r="E48" s="369"/>
      <c r="F48" s="369"/>
      <c r="G48" s="1469" t="s">
        <v>1962</v>
      </c>
      <c r="H48" s="1725" t="s">
        <v>71</v>
      </c>
      <c r="I48" s="1726"/>
      <c r="J48" s="370">
        <v>3224</v>
      </c>
      <c r="K48" s="371">
        <v>22632</v>
      </c>
      <c r="L48" s="368">
        <v>72965568</v>
      </c>
    </row>
    <row r="49" spans="1:12" ht="47.25">
      <c r="A49" s="354"/>
      <c r="B49" s="361"/>
      <c r="C49" s="367">
        <v>8723</v>
      </c>
      <c r="D49" s="894">
        <v>2.0169999999999981</v>
      </c>
      <c r="E49" s="369"/>
      <c r="F49" s="369"/>
      <c r="G49" s="1469" t="s">
        <v>1862</v>
      </c>
      <c r="H49" s="1725" t="s">
        <v>71</v>
      </c>
      <c r="I49" s="1726"/>
      <c r="J49" s="370">
        <v>853</v>
      </c>
      <c r="K49" s="371">
        <v>200451</v>
      </c>
      <c r="L49" s="368">
        <v>170984703</v>
      </c>
    </row>
    <row r="50" spans="1:12">
      <c r="A50" s="354"/>
      <c r="B50" s="361"/>
      <c r="C50" s="367">
        <v>4751</v>
      </c>
      <c r="D50" s="894">
        <v>2.017999999999998</v>
      </c>
      <c r="E50" s="369"/>
      <c r="F50" s="369"/>
      <c r="G50" s="1469" t="s">
        <v>334</v>
      </c>
      <c r="H50" s="1725" t="s">
        <v>71</v>
      </c>
      <c r="I50" s="1726"/>
      <c r="J50" s="370">
        <v>5510</v>
      </c>
      <c r="K50" s="371">
        <v>13574</v>
      </c>
      <c r="L50" s="368">
        <v>74792740</v>
      </c>
    </row>
    <row r="51" spans="1:12">
      <c r="A51" s="354"/>
      <c r="B51" s="361"/>
      <c r="C51" s="367">
        <v>3027</v>
      </c>
      <c r="D51" s="894">
        <v>2.0189999999999979</v>
      </c>
      <c r="E51" s="369"/>
      <c r="F51" s="369"/>
      <c r="G51" s="1469" t="s">
        <v>190</v>
      </c>
      <c r="H51" s="1725" t="s">
        <v>71</v>
      </c>
      <c r="I51" s="1726"/>
      <c r="J51" s="370">
        <v>7715</v>
      </c>
      <c r="K51" s="371">
        <v>67361</v>
      </c>
      <c r="L51" s="368">
        <v>519690115</v>
      </c>
    </row>
    <row r="52" spans="1:12" ht="31.5">
      <c r="A52" s="354"/>
      <c r="B52" s="361"/>
      <c r="C52" s="367">
        <v>6475</v>
      </c>
      <c r="D52" s="894">
        <v>2.0199999999999978</v>
      </c>
      <c r="E52" s="369"/>
      <c r="F52" s="369"/>
      <c r="G52" s="1469" t="s">
        <v>997</v>
      </c>
      <c r="H52" s="1725" t="s">
        <v>71</v>
      </c>
      <c r="I52" s="1726"/>
      <c r="J52" s="370">
        <v>29014</v>
      </c>
      <c r="K52" s="371">
        <v>63083</v>
      </c>
      <c r="L52" s="368">
        <v>1830290162</v>
      </c>
    </row>
    <row r="53" spans="1:12">
      <c r="A53" s="354"/>
      <c r="B53" s="361"/>
      <c r="C53" s="367">
        <v>3751</v>
      </c>
      <c r="D53" s="894">
        <v>2.0209999999999977</v>
      </c>
      <c r="E53" s="369"/>
      <c r="F53" s="369"/>
      <c r="G53" s="1469" t="s">
        <v>266</v>
      </c>
      <c r="H53" s="1725" t="s">
        <v>71</v>
      </c>
      <c r="I53" s="1726"/>
      <c r="J53" s="370">
        <v>594</v>
      </c>
      <c r="K53" s="371">
        <v>52244</v>
      </c>
      <c r="L53" s="368">
        <v>31032936</v>
      </c>
    </row>
    <row r="54" spans="1:12" ht="31.5">
      <c r="A54" s="354"/>
      <c r="B54" s="361"/>
      <c r="C54" s="367">
        <v>8107</v>
      </c>
      <c r="D54" s="894">
        <v>2.0219999999999976</v>
      </c>
      <c r="E54" s="369"/>
      <c r="F54" s="369"/>
      <c r="G54" s="1469" t="s">
        <v>1582</v>
      </c>
      <c r="H54" s="1725" t="s">
        <v>54</v>
      </c>
      <c r="I54" s="1726"/>
      <c r="J54" s="370">
        <v>73</v>
      </c>
      <c r="K54" s="371">
        <v>45941</v>
      </c>
      <c r="L54" s="368">
        <v>3353693</v>
      </c>
    </row>
    <row r="55" spans="1:12" s="796" customFormat="1">
      <c r="A55" s="793"/>
      <c r="B55" s="794"/>
      <c r="C55" s="1183"/>
      <c r="D55" s="1184"/>
      <c r="E55" s="1185"/>
      <c r="F55" s="1185"/>
      <c r="G55" s="1470" t="s">
        <v>1579</v>
      </c>
      <c r="H55" s="1728"/>
      <c r="I55" s="1729"/>
      <c r="J55" s="1186"/>
      <c r="K55" s="795"/>
      <c r="L55" s="372"/>
    </row>
    <row r="56" spans="1:12" ht="31.5">
      <c r="A56" s="354"/>
      <c r="B56" s="361"/>
      <c r="C56" s="367">
        <v>3745</v>
      </c>
      <c r="D56" s="894">
        <v>2.0229999999999975</v>
      </c>
      <c r="E56" s="369"/>
      <c r="F56" s="369"/>
      <c r="G56" s="1469" t="s">
        <v>265</v>
      </c>
      <c r="H56" s="1725" t="s">
        <v>48</v>
      </c>
      <c r="I56" s="1726"/>
      <c r="J56" s="370">
        <v>1117</v>
      </c>
      <c r="K56" s="371">
        <v>74806</v>
      </c>
      <c r="L56" s="368">
        <v>83558302</v>
      </c>
    </row>
    <row r="57" spans="1:12" ht="31.5">
      <c r="A57" s="354"/>
      <c r="B57" s="361"/>
      <c r="C57" s="367">
        <v>3784</v>
      </c>
      <c r="D57" s="894">
        <v>2.0239999999999974</v>
      </c>
      <c r="E57" s="369"/>
      <c r="F57" s="369"/>
      <c r="G57" s="1469" t="s">
        <v>270</v>
      </c>
      <c r="H57" s="1725" t="s">
        <v>71</v>
      </c>
      <c r="I57" s="1726"/>
      <c r="J57" s="370">
        <v>296</v>
      </c>
      <c r="K57" s="371">
        <v>30856</v>
      </c>
      <c r="L57" s="368">
        <v>9133376</v>
      </c>
    </row>
    <row r="58" spans="1:12">
      <c r="A58" s="354"/>
      <c r="B58" s="361"/>
      <c r="C58" s="367">
        <v>4089</v>
      </c>
      <c r="D58" s="894">
        <v>2.0249999999999972</v>
      </c>
      <c r="E58" s="369"/>
      <c r="F58" s="369"/>
      <c r="G58" s="1469" t="s">
        <v>88</v>
      </c>
      <c r="H58" s="1725" t="s">
        <v>71</v>
      </c>
      <c r="I58" s="1726"/>
      <c r="J58" s="370">
        <v>2072</v>
      </c>
      <c r="K58" s="371">
        <v>49501</v>
      </c>
      <c r="L58" s="368">
        <v>102566072</v>
      </c>
    </row>
    <row r="59" spans="1:12" ht="47.25">
      <c r="A59" s="354"/>
      <c r="B59" s="361"/>
      <c r="C59" s="367">
        <v>8158</v>
      </c>
      <c r="D59" s="894">
        <v>2.0259999999999971</v>
      </c>
      <c r="E59" s="369"/>
      <c r="F59" s="369"/>
      <c r="G59" s="1469" t="s">
        <v>1674</v>
      </c>
      <c r="H59" s="1725" t="s">
        <v>60</v>
      </c>
      <c r="I59" s="1726"/>
      <c r="J59" s="370">
        <v>1087</v>
      </c>
      <c r="K59" s="371">
        <v>622531</v>
      </c>
      <c r="L59" s="368">
        <v>676691197</v>
      </c>
    </row>
    <row r="60" spans="1:12" s="796" customFormat="1">
      <c r="A60" s="793"/>
      <c r="B60" s="794"/>
      <c r="C60" s="1183"/>
      <c r="D60" s="1184"/>
      <c r="E60" s="1185"/>
      <c r="F60" s="1185"/>
      <c r="G60" s="1470" t="s">
        <v>1583</v>
      </c>
      <c r="H60" s="1728"/>
      <c r="I60" s="1729"/>
      <c r="J60" s="1186"/>
      <c r="K60" s="795"/>
      <c r="L60" s="372"/>
    </row>
    <row r="61" spans="1:12" ht="31.5">
      <c r="A61" s="354"/>
      <c r="B61" s="361"/>
      <c r="C61" s="367">
        <v>4023</v>
      </c>
      <c r="D61" s="894">
        <v>2.026999999999997</v>
      </c>
      <c r="E61" s="369"/>
      <c r="F61" s="369"/>
      <c r="G61" s="1469" t="s">
        <v>281</v>
      </c>
      <c r="H61" s="1725" t="s">
        <v>48</v>
      </c>
      <c r="I61" s="1726"/>
      <c r="J61" s="370">
        <v>5006</v>
      </c>
      <c r="K61" s="371">
        <v>15471</v>
      </c>
      <c r="L61" s="368">
        <v>77447826</v>
      </c>
    </row>
    <row r="62" spans="1:12" ht="31.5">
      <c r="A62" s="354"/>
      <c r="B62" s="361"/>
      <c r="C62" s="367">
        <v>3454</v>
      </c>
      <c r="D62" s="894">
        <v>2.0279999999999969</v>
      </c>
      <c r="E62" s="369"/>
      <c r="F62" s="369"/>
      <c r="G62" s="1469" t="s">
        <v>246</v>
      </c>
      <c r="H62" s="1725" t="s">
        <v>60</v>
      </c>
      <c r="I62" s="1726"/>
      <c r="J62" s="370">
        <v>1080</v>
      </c>
      <c r="K62" s="371">
        <v>98437</v>
      </c>
      <c r="L62" s="368">
        <v>106311960</v>
      </c>
    </row>
    <row r="63" spans="1:12" ht="31.5">
      <c r="A63" s="354"/>
      <c r="B63" s="361"/>
      <c r="C63" s="367">
        <v>4513</v>
      </c>
      <c r="D63" s="894">
        <v>2.0289999999999968</v>
      </c>
      <c r="E63" s="369"/>
      <c r="F63" s="369"/>
      <c r="G63" s="1469" t="s">
        <v>1089</v>
      </c>
      <c r="H63" s="1725" t="s">
        <v>60</v>
      </c>
      <c r="I63" s="1726"/>
      <c r="J63" s="370">
        <v>540</v>
      </c>
      <c r="K63" s="371">
        <v>188317</v>
      </c>
      <c r="L63" s="368">
        <v>101691180</v>
      </c>
    </row>
    <row r="64" spans="1:12" ht="31.5">
      <c r="A64" s="354"/>
      <c r="B64" s="361"/>
      <c r="C64" s="367">
        <v>3394</v>
      </c>
      <c r="D64" s="894">
        <v>2.0299999999999967</v>
      </c>
      <c r="E64" s="369"/>
      <c r="F64" s="369"/>
      <c r="G64" s="1469" t="s">
        <v>236</v>
      </c>
      <c r="H64" s="1725" t="s">
        <v>60</v>
      </c>
      <c r="I64" s="1726"/>
      <c r="J64" s="370">
        <v>558</v>
      </c>
      <c r="K64" s="371">
        <v>667769</v>
      </c>
      <c r="L64" s="368">
        <v>372615102</v>
      </c>
    </row>
    <row r="65" spans="1:12">
      <c r="A65" s="354"/>
      <c r="B65" s="361"/>
      <c r="C65" s="367">
        <v>3708</v>
      </c>
      <c r="D65" s="894">
        <v>2.0309999999999966</v>
      </c>
      <c r="E65" s="369"/>
      <c r="F65" s="369"/>
      <c r="G65" s="1469" t="s">
        <v>89</v>
      </c>
      <c r="H65" s="1725" t="s">
        <v>79</v>
      </c>
      <c r="I65" s="1726"/>
      <c r="J65" s="370">
        <v>18007</v>
      </c>
      <c r="K65" s="371">
        <v>4357</v>
      </c>
      <c r="L65" s="368">
        <v>78456499</v>
      </c>
    </row>
    <row r="66" spans="1:12" ht="63">
      <c r="A66" s="354"/>
      <c r="B66" s="361"/>
      <c r="C66" s="367">
        <v>6099</v>
      </c>
      <c r="D66" s="894">
        <v>2.0319999999999965</v>
      </c>
      <c r="E66" s="369"/>
      <c r="F66" s="369"/>
      <c r="G66" s="1469" t="s">
        <v>450</v>
      </c>
      <c r="H66" s="1725" t="s">
        <v>48</v>
      </c>
      <c r="I66" s="1726"/>
      <c r="J66" s="370">
        <v>3601</v>
      </c>
      <c r="K66" s="371">
        <v>46998</v>
      </c>
      <c r="L66" s="368">
        <v>169239798</v>
      </c>
    </row>
    <row r="67" spans="1:12" ht="39" customHeight="1">
      <c r="A67" s="354"/>
      <c r="B67" s="361"/>
      <c r="C67" s="367">
        <v>3837</v>
      </c>
      <c r="D67" s="894">
        <v>2.0329999999999964</v>
      </c>
      <c r="E67" s="369"/>
      <c r="F67" s="369"/>
      <c r="G67" s="1469" t="s">
        <v>273</v>
      </c>
      <c r="H67" s="1725" t="s">
        <v>71</v>
      </c>
      <c r="I67" s="1726"/>
      <c r="J67" s="370">
        <v>2739</v>
      </c>
      <c r="K67" s="371">
        <v>10230</v>
      </c>
      <c r="L67" s="368">
        <v>28019970</v>
      </c>
    </row>
    <row r="68" spans="1:12" ht="25.5" customHeight="1">
      <c r="A68" s="354"/>
      <c r="B68" s="361"/>
      <c r="C68" s="367">
        <v>4239</v>
      </c>
      <c r="D68" s="894">
        <v>2.0339999999999963</v>
      </c>
      <c r="E68" s="369"/>
      <c r="F68" s="369"/>
      <c r="G68" s="1469" t="s">
        <v>294</v>
      </c>
      <c r="H68" s="1725" t="s">
        <v>71</v>
      </c>
      <c r="I68" s="1726"/>
      <c r="J68" s="370">
        <v>2739</v>
      </c>
      <c r="K68" s="371">
        <v>5547</v>
      </c>
      <c r="L68" s="368">
        <v>15193233</v>
      </c>
    </row>
    <row r="69" spans="1:12" ht="31.5">
      <c r="A69" s="354"/>
      <c r="B69" s="361"/>
      <c r="C69" s="367">
        <v>8512</v>
      </c>
      <c r="D69" s="894">
        <v>2.0349999999999961</v>
      </c>
      <c r="E69" s="369"/>
      <c r="F69" s="369"/>
      <c r="G69" s="1469" t="s">
        <v>1766</v>
      </c>
      <c r="H69" s="1725" t="s">
        <v>71</v>
      </c>
      <c r="I69" s="1726"/>
      <c r="J69" s="370">
        <v>19</v>
      </c>
      <c r="K69" s="371">
        <v>213800</v>
      </c>
      <c r="L69" s="368">
        <v>4062200</v>
      </c>
    </row>
    <row r="70" spans="1:12" ht="31.5">
      <c r="A70" s="354"/>
      <c r="B70" s="361"/>
      <c r="C70" s="367">
        <v>8501</v>
      </c>
      <c r="D70" s="894">
        <v>2.035999999999996</v>
      </c>
      <c r="E70" s="369"/>
      <c r="F70" s="369"/>
      <c r="G70" s="1469" t="s">
        <v>1760</v>
      </c>
      <c r="H70" s="1725" t="s">
        <v>54</v>
      </c>
      <c r="I70" s="1726"/>
      <c r="J70" s="370">
        <v>8</v>
      </c>
      <c r="K70" s="371">
        <v>156147</v>
      </c>
      <c r="L70" s="368">
        <v>1249176</v>
      </c>
    </row>
    <row r="71" spans="1:12" s="796" customFormat="1">
      <c r="A71" s="793"/>
      <c r="B71" s="794"/>
      <c r="C71" s="1183"/>
      <c r="D71" s="1184"/>
      <c r="E71" s="1185"/>
      <c r="F71" s="1185"/>
      <c r="G71" s="1470" t="s">
        <v>1882</v>
      </c>
      <c r="H71" s="1728"/>
      <c r="I71" s="1729"/>
      <c r="J71" s="1186"/>
      <c r="K71" s="795"/>
      <c r="L71" s="372"/>
    </row>
    <row r="72" spans="1:12" ht="31.5">
      <c r="A72" s="354"/>
      <c r="B72" s="361"/>
      <c r="C72" s="367">
        <v>4023</v>
      </c>
      <c r="D72" s="894">
        <v>2.0369999999999959</v>
      </c>
      <c r="E72" s="369"/>
      <c r="F72" s="369"/>
      <c r="G72" s="1469" t="s">
        <v>281</v>
      </c>
      <c r="H72" s="1725" t="s">
        <v>48</v>
      </c>
      <c r="I72" s="1726"/>
      <c r="J72" s="370">
        <v>168</v>
      </c>
      <c r="K72" s="371">
        <v>15471</v>
      </c>
      <c r="L72" s="368">
        <v>2599128</v>
      </c>
    </row>
    <row r="73" spans="1:12" ht="31.5">
      <c r="A73" s="354"/>
      <c r="B73" s="361"/>
      <c r="C73" s="367">
        <v>3454</v>
      </c>
      <c r="D73" s="894">
        <v>2.0379999999999958</v>
      </c>
      <c r="E73" s="369"/>
      <c r="F73" s="369"/>
      <c r="G73" s="1469" t="s">
        <v>246</v>
      </c>
      <c r="H73" s="1725" t="s">
        <v>60</v>
      </c>
      <c r="I73" s="1726"/>
      <c r="J73" s="370">
        <v>43</v>
      </c>
      <c r="K73" s="371">
        <v>98437</v>
      </c>
      <c r="L73" s="368">
        <v>4232791</v>
      </c>
    </row>
    <row r="74" spans="1:12" ht="31.5">
      <c r="A74" s="354"/>
      <c r="B74" s="361"/>
      <c r="C74" s="367">
        <v>4487</v>
      </c>
      <c r="D74" s="894">
        <v>2.0389999999999957</v>
      </c>
      <c r="E74" s="369"/>
      <c r="F74" s="369"/>
      <c r="G74" s="1469" t="s">
        <v>1088</v>
      </c>
      <c r="H74" s="1725" t="s">
        <v>60</v>
      </c>
      <c r="I74" s="1726"/>
      <c r="J74" s="370">
        <v>21</v>
      </c>
      <c r="K74" s="371">
        <v>178018</v>
      </c>
      <c r="L74" s="368">
        <v>3738378</v>
      </c>
    </row>
    <row r="75" spans="1:12" ht="31.5">
      <c r="A75" s="354"/>
      <c r="B75" s="361"/>
      <c r="C75" s="367">
        <v>3748</v>
      </c>
      <c r="D75" s="894">
        <v>2.0399999999999956</v>
      </c>
      <c r="E75" s="369"/>
      <c r="F75" s="369"/>
      <c r="G75" s="1469" t="s">
        <v>135</v>
      </c>
      <c r="H75" s="1725" t="s">
        <v>60</v>
      </c>
      <c r="I75" s="1726"/>
      <c r="J75" s="370">
        <v>30</v>
      </c>
      <c r="K75" s="371">
        <v>657536</v>
      </c>
      <c r="L75" s="368">
        <v>19726080</v>
      </c>
    </row>
    <row r="76" spans="1:12">
      <c r="A76" s="354"/>
      <c r="B76" s="361"/>
      <c r="C76" s="367">
        <v>3708</v>
      </c>
      <c r="D76" s="894">
        <v>2.0409999999999955</v>
      </c>
      <c r="E76" s="369"/>
      <c r="F76" s="369"/>
      <c r="G76" s="1469" t="s">
        <v>89</v>
      </c>
      <c r="H76" s="1725" t="s">
        <v>79</v>
      </c>
      <c r="I76" s="1726"/>
      <c r="J76" s="370">
        <v>1430</v>
      </c>
      <c r="K76" s="371">
        <v>4357</v>
      </c>
      <c r="L76" s="368">
        <v>6230510</v>
      </c>
    </row>
    <row r="77" spans="1:12" ht="63">
      <c r="A77" s="354"/>
      <c r="B77" s="361"/>
      <c r="C77" s="367">
        <v>6099</v>
      </c>
      <c r="D77" s="894">
        <v>2.0419999999999954</v>
      </c>
      <c r="E77" s="369"/>
      <c r="F77" s="369"/>
      <c r="G77" s="1469" t="s">
        <v>450</v>
      </c>
      <c r="H77" s="1725" t="s">
        <v>48</v>
      </c>
      <c r="I77" s="1726"/>
      <c r="J77" s="370">
        <v>143</v>
      </c>
      <c r="K77" s="371">
        <v>46998</v>
      </c>
      <c r="L77" s="368">
        <v>6720714</v>
      </c>
    </row>
    <row r="78" spans="1:12" ht="31.5">
      <c r="A78" s="354"/>
      <c r="B78" s="361"/>
      <c r="C78" s="367">
        <v>3837</v>
      </c>
      <c r="D78" s="894">
        <v>2.0429999999999953</v>
      </c>
      <c r="E78" s="369"/>
      <c r="F78" s="369"/>
      <c r="G78" s="1469" t="s">
        <v>273</v>
      </c>
      <c r="H78" s="1725" t="s">
        <v>71</v>
      </c>
      <c r="I78" s="1726"/>
      <c r="J78" s="370">
        <v>55</v>
      </c>
      <c r="K78" s="371">
        <v>10230</v>
      </c>
      <c r="L78" s="368">
        <v>562650</v>
      </c>
    </row>
    <row r="79" spans="1:12">
      <c r="A79" s="354"/>
      <c r="B79" s="361"/>
      <c r="C79" s="367">
        <v>4239</v>
      </c>
      <c r="D79" s="894">
        <v>2.0439999999999952</v>
      </c>
      <c r="E79" s="369"/>
      <c r="F79" s="369"/>
      <c r="G79" s="1469" t="s">
        <v>294</v>
      </c>
      <c r="H79" s="1725" t="s">
        <v>71</v>
      </c>
      <c r="I79" s="1726"/>
      <c r="J79" s="370">
        <v>55</v>
      </c>
      <c r="K79" s="371">
        <v>5547</v>
      </c>
      <c r="L79" s="368">
        <v>305085</v>
      </c>
    </row>
    <row r="80" spans="1:12" ht="31.5">
      <c r="A80" s="354"/>
      <c r="B80" s="361"/>
      <c r="C80" s="367">
        <v>3454</v>
      </c>
      <c r="D80" s="894">
        <v>2.044999999999995</v>
      </c>
      <c r="E80" s="369"/>
      <c r="F80" s="369"/>
      <c r="G80" s="1469" t="s">
        <v>246</v>
      </c>
      <c r="H80" s="1725" t="s">
        <v>60</v>
      </c>
      <c r="I80" s="1726"/>
      <c r="J80" s="370">
        <v>1425</v>
      </c>
      <c r="K80" s="371">
        <v>98437</v>
      </c>
      <c r="L80" s="368">
        <v>140272725</v>
      </c>
    </row>
    <row r="81" spans="1:12" s="796" customFormat="1">
      <c r="A81" s="793"/>
      <c r="B81" s="794"/>
      <c r="C81" s="1183"/>
      <c r="D81" s="1184"/>
      <c r="E81" s="1185"/>
      <c r="F81" s="1185"/>
      <c r="G81" s="1470" t="s">
        <v>1884</v>
      </c>
      <c r="H81" s="1728"/>
      <c r="I81" s="1729"/>
      <c r="J81" s="1186"/>
      <c r="K81" s="795"/>
      <c r="L81" s="372"/>
    </row>
    <row r="82" spans="1:12" ht="31.5">
      <c r="A82" s="354"/>
      <c r="B82" s="361"/>
      <c r="C82" s="367">
        <v>4023</v>
      </c>
      <c r="D82" s="894">
        <v>2.0459999999999949</v>
      </c>
      <c r="E82" s="369"/>
      <c r="F82" s="369"/>
      <c r="G82" s="1469" t="s">
        <v>281</v>
      </c>
      <c r="H82" s="1725" t="s">
        <v>48</v>
      </c>
      <c r="I82" s="1726"/>
      <c r="J82" s="370">
        <v>10542</v>
      </c>
      <c r="K82" s="371">
        <v>15471</v>
      </c>
      <c r="L82" s="368">
        <v>163095282</v>
      </c>
    </row>
    <row r="83" spans="1:12" ht="31.5">
      <c r="A83" s="354"/>
      <c r="B83" s="361"/>
      <c r="C83" s="367">
        <v>3454</v>
      </c>
      <c r="D83" s="894">
        <v>2.0469999999999948</v>
      </c>
      <c r="E83" s="369"/>
      <c r="F83" s="369"/>
      <c r="G83" s="1469" t="s">
        <v>246</v>
      </c>
      <c r="H83" s="1725" t="s">
        <v>60</v>
      </c>
      <c r="I83" s="1726"/>
      <c r="J83" s="370">
        <v>1679</v>
      </c>
      <c r="K83" s="371">
        <v>98437</v>
      </c>
      <c r="L83" s="368">
        <v>165275723</v>
      </c>
    </row>
    <row r="84" spans="1:12" ht="31.5">
      <c r="A84" s="354"/>
      <c r="B84" s="361"/>
      <c r="C84" s="367">
        <v>4513</v>
      </c>
      <c r="D84" s="894">
        <v>2.0479999999999947</v>
      </c>
      <c r="E84" s="369"/>
      <c r="F84" s="369"/>
      <c r="G84" s="1469" t="s">
        <v>1089</v>
      </c>
      <c r="H84" s="1725" t="s">
        <v>60</v>
      </c>
      <c r="I84" s="1726"/>
      <c r="J84" s="370">
        <v>1119</v>
      </c>
      <c r="K84" s="371">
        <v>188317</v>
      </c>
      <c r="L84" s="368">
        <v>210726723</v>
      </c>
    </row>
    <row r="85" spans="1:12">
      <c r="A85" s="354"/>
      <c r="B85" s="361"/>
      <c r="C85" s="367">
        <v>3864</v>
      </c>
      <c r="D85" s="894">
        <v>2.0489999999999946</v>
      </c>
      <c r="E85" s="369"/>
      <c r="F85" s="369"/>
      <c r="G85" s="1469" t="s">
        <v>274</v>
      </c>
      <c r="H85" s="1725" t="s">
        <v>48</v>
      </c>
      <c r="I85" s="1726"/>
      <c r="J85" s="370">
        <v>5595</v>
      </c>
      <c r="K85" s="371">
        <v>2575</v>
      </c>
      <c r="L85" s="368">
        <v>14407125</v>
      </c>
    </row>
    <row r="86" spans="1:12" ht="47.25">
      <c r="A86" s="354"/>
      <c r="B86" s="361"/>
      <c r="C86" s="367">
        <v>4567</v>
      </c>
      <c r="D86" s="894">
        <v>2.0499999999999945</v>
      </c>
      <c r="E86" s="369"/>
      <c r="F86" s="369"/>
      <c r="G86" s="1469" t="s">
        <v>989</v>
      </c>
      <c r="H86" s="1725" t="s">
        <v>60</v>
      </c>
      <c r="I86" s="1726"/>
      <c r="J86" s="370">
        <v>280</v>
      </c>
      <c r="K86" s="371">
        <v>1185131</v>
      </c>
      <c r="L86" s="368">
        <v>331836680</v>
      </c>
    </row>
    <row r="87" spans="1:12" s="796" customFormat="1">
      <c r="A87" s="793"/>
      <c r="B87" s="794"/>
      <c r="C87" s="1183"/>
      <c r="D87" s="1184"/>
      <c r="E87" s="1185"/>
      <c r="F87" s="1185"/>
      <c r="G87" s="1470" t="s">
        <v>1885</v>
      </c>
      <c r="H87" s="1728"/>
      <c r="I87" s="1729"/>
      <c r="J87" s="1186"/>
      <c r="K87" s="795"/>
      <c r="L87" s="372"/>
    </row>
    <row r="88" spans="1:12" ht="31.5">
      <c r="A88" s="354"/>
      <c r="B88" s="361"/>
      <c r="C88" s="367">
        <v>4023</v>
      </c>
      <c r="D88" s="894">
        <v>2.0509999999999944</v>
      </c>
      <c r="E88" s="369"/>
      <c r="F88" s="369"/>
      <c r="G88" s="1469" t="s">
        <v>281</v>
      </c>
      <c r="H88" s="1725" t="s">
        <v>48</v>
      </c>
      <c r="I88" s="1726"/>
      <c r="J88" s="370">
        <v>4048</v>
      </c>
      <c r="K88" s="371">
        <v>15471</v>
      </c>
      <c r="L88" s="368">
        <v>62626608</v>
      </c>
    </row>
    <row r="89" spans="1:12" ht="31.5">
      <c r="A89" s="354"/>
      <c r="B89" s="361"/>
      <c r="C89" s="367">
        <v>3454</v>
      </c>
      <c r="D89" s="894">
        <v>2.0519999999999943</v>
      </c>
      <c r="E89" s="369"/>
      <c r="F89" s="369"/>
      <c r="G89" s="1469" t="s">
        <v>246</v>
      </c>
      <c r="H89" s="1725" t="s">
        <v>60</v>
      </c>
      <c r="I89" s="1726"/>
      <c r="J89" s="370">
        <v>656</v>
      </c>
      <c r="K89" s="371">
        <v>98437</v>
      </c>
      <c r="L89" s="368">
        <v>64574672</v>
      </c>
    </row>
    <row r="90" spans="1:12" ht="31.5">
      <c r="A90" s="354"/>
      <c r="B90" s="361"/>
      <c r="C90" s="367">
        <v>4557</v>
      </c>
      <c r="D90" s="894">
        <v>2.0529999999999942</v>
      </c>
      <c r="E90" s="369"/>
      <c r="F90" s="369"/>
      <c r="G90" s="1469" t="s">
        <v>1090</v>
      </c>
      <c r="H90" s="1725" t="s">
        <v>60</v>
      </c>
      <c r="I90" s="1726"/>
      <c r="J90" s="370">
        <v>656</v>
      </c>
      <c r="K90" s="371">
        <v>178018</v>
      </c>
      <c r="L90" s="368">
        <v>116779808</v>
      </c>
    </row>
    <row r="91" spans="1:12" ht="31.5">
      <c r="A91" s="354"/>
      <c r="B91" s="361"/>
      <c r="C91" s="367">
        <v>4513</v>
      </c>
      <c r="D91" s="894">
        <v>2.0539999999999941</v>
      </c>
      <c r="E91" s="369"/>
      <c r="F91" s="369"/>
      <c r="G91" s="1469" t="s">
        <v>1089</v>
      </c>
      <c r="H91" s="1725" t="s">
        <v>60</v>
      </c>
      <c r="I91" s="1726"/>
      <c r="J91" s="370">
        <v>112</v>
      </c>
      <c r="K91" s="371">
        <v>188317</v>
      </c>
      <c r="L91" s="368">
        <v>21091504</v>
      </c>
    </row>
    <row r="92" spans="1:12">
      <c r="A92" s="354"/>
      <c r="B92" s="361"/>
      <c r="C92" s="367">
        <v>3864</v>
      </c>
      <c r="D92" s="894">
        <v>2.0549999999999939</v>
      </c>
      <c r="E92" s="369"/>
      <c r="F92" s="369"/>
      <c r="G92" s="1469" t="s">
        <v>274</v>
      </c>
      <c r="H92" s="1725" t="s">
        <v>48</v>
      </c>
      <c r="I92" s="1726"/>
      <c r="J92" s="370">
        <v>2186</v>
      </c>
      <c r="K92" s="371">
        <v>2575</v>
      </c>
      <c r="L92" s="368">
        <v>5628950</v>
      </c>
    </row>
    <row r="93" spans="1:12" ht="47.25">
      <c r="A93" s="354"/>
      <c r="B93" s="361"/>
      <c r="C93" s="367">
        <v>4567</v>
      </c>
      <c r="D93" s="894">
        <v>2.0559999999999938</v>
      </c>
      <c r="E93" s="369"/>
      <c r="F93" s="369"/>
      <c r="G93" s="1469" t="s">
        <v>989</v>
      </c>
      <c r="H93" s="1725" t="s">
        <v>60</v>
      </c>
      <c r="I93" s="1726"/>
      <c r="J93" s="370">
        <v>350</v>
      </c>
      <c r="K93" s="371">
        <v>1185131</v>
      </c>
      <c r="L93" s="368">
        <v>414795850</v>
      </c>
    </row>
    <row r="94" spans="1:12">
      <c r="A94" s="354"/>
      <c r="B94" s="361"/>
      <c r="C94" s="367">
        <v>6309</v>
      </c>
      <c r="D94" s="894">
        <v>2.0569999999999937</v>
      </c>
      <c r="E94" s="369"/>
      <c r="F94" s="369"/>
      <c r="G94" s="1469" t="s">
        <v>928</v>
      </c>
      <c r="H94" s="1725" t="s">
        <v>48</v>
      </c>
      <c r="I94" s="1726"/>
      <c r="J94" s="370">
        <v>1446</v>
      </c>
      <c r="K94" s="371">
        <v>16261</v>
      </c>
      <c r="L94" s="368">
        <v>23513406</v>
      </c>
    </row>
    <row r="95" spans="1:12" s="796" customFormat="1">
      <c r="A95" s="793"/>
      <c r="B95" s="794"/>
      <c r="C95" s="1183"/>
      <c r="D95" s="1184"/>
      <c r="E95" s="1185"/>
      <c r="F95" s="1185"/>
      <c r="G95" s="1470" t="s">
        <v>1843</v>
      </c>
      <c r="H95" s="1728"/>
      <c r="I95" s="1729"/>
      <c r="J95" s="1186"/>
      <c r="K95" s="795"/>
      <c r="L95" s="372"/>
    </row>
    <row r="96" spans="1:12" ht="31.5">
      <c r="A96" s="354"/>
      <c r="B96" s="361"/>
      <c r="C96" s="367">
        <v>7751</v>
      </c>
      <c r="D96" s="894">
        <v>2.0579999999999936</v>
      </c>
      <c r="E96" s="369"/>
      <c r="F96" s="369"/>
      <c r="G96" s="1469" t="s">
        <v>1367</v>
      </c>
      <c r="H96" s="1725" t="s">
        <v>60</v>
      </c>
      <c r="I96" s="1726"/>
      <c r="J96" s="370">
        <v>80</v>
      </c>
      <c r="K96" s="371">
        <v>91503</v>
      </c>
      <c r="L96" s="368">
        <v>7320240</v>
      </c>
    </row>
    <row r="97" spans="1:12" ht="31.5">
      <c r="A97" s="354"/>
      <c r="B97" s="361"/>
      <c r="C97" s="367">
        <v>4613</v>
      </c>
      <c r="D97" s="894">
        <v>2.0589999999999935</v>
      </c>
      <c r="E97" s="369"/>
      <c r="F97" s="369"/>
      <c r="G97" s="1469" t="s">
        <v>121</v>
      </c>
      <c r="H97" s="1725" t="s">
        <v>60</v>
      </c>
      <c r="I97" s="1726"/>
      <c r="J97" s="370">
        <v>104</v>
      </c>
      <c r="K97" s="371">
        <v>59050</v>
      </c>
      <c r="L97" s="368">
        <v>6141200</v>
      </c>
    </row>
    <row r="98" spans="1:12">
      <c r="A98" s="354"/>
      <c r="B98" s="361"/>
      <c r="C98" s="367">
        <v>3866</v>
      </c>
      <c r="D98" s="894">
        <v>2.0599999999999934</v>
      </c>
      <c r="E98" s="369"/>
      <c r="F98" s="369"/>
      <c r="G98" s="1469" t="s">
        <v>91</v>
      </c>
      <c r="H98" s="1725" t="s">
        <v>48</v>
      </c>
      <c r="I98" s="1726"/>
      <c r="J98" s="370">
        <v>998</v>
      </c>
      <c r="K98" s="371">
        <v>1907</v>
      </c>
      <c r="L98" s="368">
        <v>1903186</v>
      </c>
    </row>
    <row r="99" spans="1:12" ht="47.25">
      <c r="A99" s="354"/>
      <c r="B99" s="361"/>
      <c r="C99" s="367">
        <v>4567</v>
      </c>
      <c r="D99" s="894">
        <v>2.0609999999999933</v>
      </c>
      <c r="E99" s="369"/>
      <c r="F99" s="369"/>
      <c r="G99" s="1469" t="s">
        <v>989</v>
      </c>
      <c r="H99" s="1725" t="s">
        <v>60</v>
      </c>
      <c r="I99" s="1726"/>
      <c r="J99" s="370">
        <v>80</v>
      </c>
      <c r="K99" s="371">
        <v>1185131</v>
      </c>
      <c r="L99" s="368">
        <v>94810480</v>
      </c>
    </row>
    <row r="100" spans="1:12" s="796" customFormat="1">
      <c r="A100" s="793"/>
      <c r="B100" s="794"/>
      <c r="C100" s="1183"/>
      <c r="D100" s="1184"/>
      <c r="E100" s="1185"/>
      <c r="F100" s="1185"/>
      <c r="G100" s="1470" t="s">
        <v>1547</v>
      </c>
      <c r="H100" s="1728"/>
      <c r="I100" s="1729"/>
      <c r="J100" s="1186"/>
      <c r="K100" s="795"/>
      <c r="L100" s="372"/>
    </row>
    <row r="101" spans="1:12" ht="31.5">
      <c r="A101" s="354"/>
      <c r="B101" s="361"/>
      <c r="C101" s="367">
        <v>4697</v>
      </c>
      <c r="D101" s="894">
        <v>2.0619999999999932</v>
      </c>
      <c r="E101" s="369"/>
      <c r="F101" s="369"/>
      <c r="G101" s="1469" t="s">
        <v>329</v>
      </c>
      <c r="H101" s="1725" t="s">
        <v>54</v>
      </c>
      <c r="I101" s="1726"/>
      <c r="J101" s="370">
        <v>13</v>
      </c>
      <c r="K101" s="371">
        <v>190864</v>
      </c>
      <c r="L101" s="368">
        <v>2481232</v>
      </c>
    </row>
    <row r="102" spans="1:12" ht="31.5">
      <c r="A102" s="354"/>
      <c r="B102" s="361"/>
      <c r="C102" s="367">
        <v>4699</v>
      </c>
      <c r="D102" s="894">
        <v>2.0629999999999931</v>
      </c>
      <c r="E102" s="369"/>
      <c r="F102" s="369"/>
      <c r="G102" s="1469" t="s">
        <v>330</v>
      </c>
      <c r="H102" s="1725" t="s">
        <v>54</v>
      </c>
      <c r="I102" s="1726"/>
      <c r="J102" s="370">
        <v>800</v>
      </c>
      <c r="K102" s="371">
        <v>188992</v>
      </c>
      <c r="L102" s="368">
        <v>151193600</v>
      </c>
    </row>
    <row r="103" spans="1:12" ht="31.5">
      <c r="A103" s="354"/>
      <c r="B103" s="361"/>
      <c r="C103" s="367">
        <v>4920</v>
      </c>
      <c r="D103" s="894">
        <v>2.063999999999993</v>
      </c>
      <c r="E103" s="369"/>
      <c r="F103" s="369"/>
      <c r="G103" s="1469" t="s">
        <v>1486</v>
      </c>
      <c r="H103" s="1725" t="s">
        <v>54</v>
      </c>
      <c r="I103" s="1726"/>
      <c r="J103" s="370">
        <v>74</v>
      </c>
      <c r="K103" s="371">
        <v>643412</v>
      </c>
      <c r="L103" s="368">
        <v>47612488</v>
      </c>
    </row>
    <row r="104" spans="1:12" ht="31.5">
      <c r="A104" s="354"/>
      <c r="B104" s="361"/>
      <c r="C104" s="367">
        <v>3557</v>
      </c>
      <c r="D104" s="894">
        <v>2.0649999999999928</v>
      </c>
      <c r="E104" s="369"/>
      <c r="F104" s="369"/>
      <c r="G104" s="1469" t="s">
        <v>255</v>
      </c>
      <c r="H104" s="1725" t="s">
        <v>54</v>
      </c>
      <c r="I104" s="1726"/>
      <c r="J104" s="370">
        <v>5</v>
      </c>
      <c r="K104" s="371">
        <v>11667551</v>
      </c>
      <c r="L104" s="368">
        <v>58337755</v>
      </c>
    </row>
    <row r="105" spans="1:12" s="796" customFormat="1">
      <c r="A105" s="793"/>
      <c r="B105" s="794"/>
      <c r="C105" s="1183"/>
      <c r="D105" s="1184"/>
      <c r="E105" s="1185"/>
      <c r="F105" s="1185"/>
      <c r="G105" s="1470" t="s">
        <v>1886</v>
      </c>
      <c r="H105" s="1728"/>
      <c r="I105" s="1729"/>
      <c r="J105" s="1186"/>
      <c r="K105" s="795"/>
      <c r="L105" s="372"/>
    </row>
    <row r="106" spans="1:12" ht="31.5">
      <c r="A106" s="354"/>
      <c r="B106" s="361"/>
      <c r="C106" s="367">
        <v>6167</v>
      </c>
      <c r="D106" s="894">
        <v>2.0659999999999927</v>
      </c>
      <c r="E106" s="369"/>
      <c r="F106" s="369"/>
      <c r="G106" s="1469" t="s">
        <v>1859</v>
      </c>
      <c r="H106" s="1725" t="s">
        <v>48</v>
      </c>
      <c r="I106" s="1726"/>
      <c r="J106" s="370">
        <v>1622</v>
      </c>
      <c r="K106" s="371">
        <v>27619</v>
      </c>
      <c r="L106" s="368">
        <v>44798018</v>
      </c>
    </row>
    <row r="107" spans="1:12" ht="31.5">
      <c r="A107" s="354"/>
      <c r="B107" s="361"/>
      <c r="C107" s="367">
        <v>4705</v>
      </c>
      <c r="D107" s="894">
        <v>2.0669999999999926</v>
      </c>
      <c r="E107" s="369"/>
      <c r="F107" s="369"/>
      <c r="G107" s="1469" t="s">
        <v>1857</v>
      </c>
      <c r="H107" s="1725" t="s">
        <v>48</v>
      </c>
      <c r="I107" s="1726"/>
      <c r="J107" s="370">
        <v>180</v>
      </c>
      <c r="K107" s="371">
        <v>82545</v>
      </c>
      <c r="L107" s="368">
        <v>14858100</v>
      </c>
    </row>
    <row r="108" spans="1:12" ht="47.25">
      <c r="A108" s="354"/>
      <c r="B108" s="361"/>
      <c r="C108" s="367">
        <v>4819</v>
      </c>
      <c r="D108" s="894">
        <v>2.0679999999999925</v>
      </c>
      <c r="E108" s="369"/>
      <c r="F108" s="369"/>
      <c r="G108" s="1469" t="s">
        <v>1858</v>
      </c>
      <c r="H108" s="1725" t="s">
        <v>71</v>
      </c>
      <c r="I108" s="1726"/>
      <c r="J108" s="370">
        <v>1059</v>
      </c>
      <c r="K108" s="371">
        <v>170205</v>
      </c>
      <c r="L108" s="368">
        <v>180247095</v>
      </c>
    </row>
    <row r="109" spans="1:12" s="796" customFormat="1">
      <c r="A109" s="793"/>
      <c r="B109" s="794"/>
      <c r="C109" s="1183"/>
      <c r="D109" s="1184"/>
      <c r="E109" s="1185"/>
      <c r="F109" s="1185"/>
      <c r="G109" s="1470" t="s">
        <v>1584</v>
      </c>
      <c r="H109" s="1728"/>
      <c r="I109" s="1729"/>
      <c r="J109" s="1186"/>
      <c r="K109" s="795"/>
      <c r="L109" s="372"/>
    </row>
    <row r="110" spans="1:12" s="796" customFormat="1">
      <c r="A110" s="793"/>
      <c r="B110" s="794"/>
      <c r="C110" s="1183"/>
      <c r="D110" s="1184"/>
      <c r="E110" s="1185"/>
      <c r="F110" s="1185"/>
      <c r="G110" s="1470" t="s">
        <v>1844</v>
      </c>
      <c r="H110" s="1728"/>
      <c r="I110" s="1729"/>
      <c r="J110" s="1186"/>
      <c r="K110" s="795"/>
      <c r="L110" s="372"/>
    </row>
    <row r="111" spans="1:12">
      <c r="A111" s="354"/>
      <c r="B111" s="361"/>
      <c r="C111" s="367">
        <v>3721</v>
      </c>
      <c r="D111" s="894">
        <v>2.0689999999999924</v>
      </c>
      <c r="E111" s="369"/>
      <c r="F111" s="369"/>
      <c r="G111" s="1469" t="s">
        <v>264</v>
      </c>
      <c r="H111" s="1725" t="s">
        <v>48</v>
      </c>
      <c r="I111" s="1726"/>
      <c r="J111" s="370">
        <v>4792</v>
      </c>
      <c r="K111" s="371">
        <v>18141</v>
      </c>
      <c r="L111" s="368">
        <v>86931672</v>
      </c>
    </row>
    <row r="112" spans="1:12">
      <c r="A112" s="354"/>
      <c r="B112" s="361"/>
      <c r="C112" s="367">
        <v>3018</v>
      </c>
      <c r="D112" s="894">
        <v>2.0699999999999923</v>
      </c>
      <c r="E112" s="369"/>
      <c r="F112" s="369"/>
      <c r="G112" s="1469" t="s">
        <v>189</v>
      </c>
      <c r="H112" s="1725" t="s">
        <v>60</v>
      </c>
      <c r="I112" s="1726"/>
      <c r="J112" s="370">
        <v>3958</v>
      </c>
      <c r="K112" s="371">
        <v>70212</v>
      </c>
      <c r="L112" s="368">
        <v>277899096</v>
      </c>
    </row>
    <row r="113" spans="1:12" s="796" customFormat="1">
      <c r="A113" s="793"/>
      <c r="B113" s="794"/>
      <c r="C113" s="1183"/>
      <c r="D113" s="1184"/>
      <c r="E113" s="1185"/>
      <c r="F113" s="1185"/>
      <c r="G113" s="1470" t="s">
        <v>1845</v>
      </c>
      <c r="H113" s="1728"/>
      <c r="I113" s="1729"/>
      <c r="J113" s="1186"/>
      <c r="K113" s="795"/>
      <c r="L113" s="372"/>
    </row>
    <row r="114" spans="1:12">
      <c r="A114" s="354"/>
      <c r="B114" s="361"/>
      <c r="C114" s="367">
        <v>3464</v>
      </c>
      <c r="D114" s="894">
        <v>2.0709999999999922</v>
      </c>
      <c r="E114" s="369"/>
      <c r="F114" s="369"/>
      <c r="G114" s="1469" t="s">
        <v>84</v>
      </c>
      <c r="H114" s="1725" t="s">
        <v>60</v>
      </c>
      <c r="I114" s="1726"/>
      <c r="J114" s="370">
        <v>357</v>
      </c>
      <c r="K114" s="371">
        <v>37400</v>
      </c>
      <c r="L114" s="368">
        <v>13351800</v>
      </c>
    </row>
    <row r="115" spans="1:12" ht="31.5">
      <c r="A115" s="354"/>
      <c r="B115" s="361"/>
      <c r="C115" s="367">
        <v>4613</v>
      </c>
      <c r="D115" s="894">
        <v>2.0719999999999921</v>
      </c>
      <c r="E115" s="369"/>
      <c r="F115" s="369"/>
      <c r="G115" s="1469" t="s">
        <v>121</v>
      </c>
      <c r="H115" s="1725" t="s">
        <v>60</v>
      </c>
      <c r="I115" s="1726"/>
      <c r="J115" s="370">
        <v>465</v>
      </c>
      <c r="K115" s="371">
        <v>59050</v>
      </c>
      <c r="L115" s="368">
        <v>27458250</v>
      </c>
    </row>
    <row r="116" spans="1:12" ht="31.5">
      <c r="A116" s="354"/>
      <c r="B116" s="361"/>
      <c r="C116" s="367">
        <v>3403</v>
      </c>
      <c r="D116" s="894">
        <v>2.072999999999992</v>
      </c>
      <c r="E116" s="369"/>
      <c r="F116" s="369"/>
      <c r="G116" s="1469" t="s">
        <v>76</v>
      </c>
      <c r="H116" s="1725" t="s">
        <v>54</v>
      </c>
      <c r="I116" s="1726"/>
      <c r="J116" s="370">
        <v>77</v>
      </c>
      <c r="K116" s="371">
        <v>762624</v>
      </c>
      <c r="L116" s="368">
        <v>58722048</v>
      </c>
    </row>
    <row r="117" spans="1:12" ht="47.25">
      <c r="A117" s="354"/>
      <c r="B117" s="361"/>
      <c r="C117" s="367">
        <v>4949</v>
      </c>
      <c r="D117" s="894">
        <v>2.0739999999999919</v>
      </c>
      <c r="E117" s="369"/>
      <c r="F117" s="369"/>
      <c r="G117" s="1469" t="s">
        <v>1487</v>
      </c>
      <c r="H117" s="1725" t="s">
        <v>54</v>
      </c>
      <c r="I117" s="1726"/>
      <c r="J117" s="370">
        <v>17</v>
      </c>
      <c r="K117" s="371">
        <v>902738</v>
      </c>
      <c r="L117" s="368">
        <v>15346546</v>
      </c>
    </row>
    <row r="118" spans="1:12" ht="31.5">
      <c r="A118" s="354"/>
      <c r="B118" s="361"/>
      <c r="C118" s="367">
        <v>5033</v>
      </c>
      <c r="D118" s="894">
        <v>2.0749999999999917</v>
      </c>
      <c r="E118" s="369"/>
      <c r="F118" s="369"/>
      <c r="G118" s="1469" t="s">
        <v>389</v>
      </c>
      <c r="H118" s="1725" t="s">
        <v>54</v>
      </c>
      <c r="I118" s="1726"/>
      <c r="J118" s="370">
        <v>10</v>
      </c>
      <c r="K118" s="371">
        <v>276496</v>
      </c>
      <c r="L118" s="368">
        <v>2764960</v>
      </c>
    </row>
    <row r="119" spans="1:12" ht="31.5">
      <c r="A119" s="354"/>
      <c r="B119" s="361"/>
      <c r="C119" s="367">
        <v>5037</v>
      </c>
      <c r="D119" s="894">
        <v>2.0759999999999916</v>
      </c>
      <c r="E119" s="369"/>
      <c r="F119" s="369"/>
      <c r="G119" s="1469" t="s">
        <v>391</v>
      </c>
      <c r="H119" s="1725" t="s">
        <v>54</v>
      </c>
      <c r="I119" s="1726"/>
      <c r="J119" s="370">
        <v>10</v>
      </c>
      <c r="K119" s="371">
        <v>276496</v>
      </c>
      <c r="L119" s="368">
        <v>2764960</v>
      </c>
    </row>
    <row r="120" spans="1:12" ht="31.5">
      <c r="A120" s="354"/>
      <c r="B120" s="361"/>
      <c r="C120" s="367">
        <v>5038</v>
      </c>
      <c r="D120" s="894">
        <v>2.0769999999999915</v>
      </c>
      <c r="E120" s="369"/>
      <c r="F120" s="369"/>
      <c r="G120" s="1469" t="s">
        <v>392</v>
      </c>
      <c r="H120" s="1725" t="s">
        <v>54</v>
      </c>
      <c r="I120" s="1726"/>
      <c r="J120" s="370">
        <v>10</v>
      </c>
      <c r="K120" s="371">
        <v>276496</v>
      </c>
      <c r="L120" s="368">
        <v>2764960</v>
      </c>
    </row>
    <row r="121" spans="1:12" ht="47.25">
      <c r="A121" s="354"/>
      <c r="B121" s="361"/>
      <c r="C121" s="367">
        <v>4884</v>
      </c>
      <c r="D121" s="894">
        <v>2.0779999999999914</v>
      </c>
      <c r="E121" s="369"/>
      <c r="F121" s="369"/>
      <c r="G121" s="1469" t="s">
        <v>367</v>
      </c>
      <c r="H121" s="1725" t="s">
        <v>54</v>
      </c>
      <c r="I121" s="1726"/>
      <c r="J121" s="370">
        <v>40</v>
      </c>
      <c r="K121" s="371">
        <v>343073</v>
      </c>
      <c r="L121" s="368">
        <v>13722920</v>
      </c>
    </row>
    <row r="122" spans="1:12" ht="47.25">
      <c r="A122" s="354"/>
      <c r="B122" s="361"/>
      <c r="C122" s="367">
        <v>4885</v>
      </c>
      <c r="D122" s="894">
        <v>2.0789999999999913</v>
      </c>
      <c r="E122" s="369"/>
      <c r="F122" s="369"/>
      <c r="G122" s="1469" t="s">
        <v>368</v>
      </c>
      <c r="H122" s="1725" t="s">
        <v>54</v>
      </c>
      <c r="I122" s="1726"/>
      <c r="J122" s="370">
        <v>1</v>
      </c>
      <c r="K122" s="371">
        <v>276496</v>
      </c>
      <c r="L122" s="368">
        <v>276496</v>
      </c>
    </row>
    <row r="123" spans="1:12" ht="31.5">
      <c r="A123" s="354"/>
      <c r="B123" s="361"/>
      <c r="C123" s="367">
        <v>5036</v>
      </c>
      <c r="D123" s="894">
        <v>2.0799999999999912</v>
      </c>
      <c r="E123" s="369"/>
      <c r="F123" s="369"/>
      <c r="G123" s="1469" t="s">
        <v>390</v>
      </c>
      <c r="H123" s="1725" t="s">
        <v>54</v>
      </c>
      <c r="I123" s="1726"/>
      <c r="J123" s="370">
        <v>53</v>
      </c>
      <c r="K123" s="371">
        <v>260517</v>
      </c>
      <c r="L123" s="368">
        <v>13807401</v>
      </c>
    </row>
    <row r="124" spans="1:12" ht="31.5">
      <c r="A124" s="354"/>
      <c r="B124" s="361"/>
      <c r="C124" s="367">
        <v>3552</v>
      </c>
      <c r="D124" s="894">
        <v>2.0809999999999911</v>
      </c>
      <c r="E124" s="369"/>
      <c r="F124" s="369"/>
      <c r="G124" s="1469" t="s">
        <v>85</v>
      </c>
      <c r="H124" s="1725" t="s">
        <v>54</v>
      </c>
      <c r="I124" s="1726"/>
      <c r="J124" s="370">
        <v>43</v>
      </c>
      <c r="K124" s="371">
        <v>190521</v>
      </c>
      <c r="L124" s="368">
        <v>8192403</v>
      </c>
    </row>
    <row r="125" spans="1:12" ht="17.25" thickBot="1">
      <c r="A125" s="354"/>
      <c r="B125" s="361"/>
      <c r="C125" s="1196" t="s">
        <v>867</v>
      </c>
      <c r="D125" s="1191"/>
      <c r="E125" s="1192"/>
      <c r="F125" s="1192"/>
      <c r="G125" s="1471"/>
      <c r="H125" s="1193"/>
      <c r="I125" s="1193"/>
      <c r="J125" s="1194"/>
      <c r="K125" s="1195"/>
      <c r="L125" s="503">
        <v>14342671744</v>
      </c>
    </row>
    <row r="126" spans="1:12" s="796" customFormat="1" ht="17.25" thickBot="1">
      <c r="A126" s="793"/>
      <c r="B126" s="794"/>
      <c r="C126" s="1188"/>
      <c r="D126" s="1363">
        <v>3</v>
      </c>
      <c r="E126" s="1189"/>
      <c r="F126" s="1189"/>
      <c r="G126" s="1468" t="s">
        <v>814</v>
      </c>
      <c r="H126" s="1727"/>
      <c r="I126" s="1727"/>
      <c r="J126" s="1189"/>
      <c r="K126" s="1189"/>
      <c r="L126" s="1190"/>
    </row>
    <row r="127" spans="1:12" s="796" customFormat="1">
      <c r="A127" s="793"/>
      <c r="B127" s="794"/>
      <c r="C127" s="1183"/>
      <c r="D127" s="1184"/>
      <c r="E127" s="1185"/>
      <c r="F127" s="1185"/>
      <c r="G127" s="1470" t="s">
        <v>1757</v>
      </c>
      <c r="H127" s="1728"/>
      <c r="I127" s="1729"/>
      <c r="J127" s="1186"/>
      <c r="K127" s="795"/>
      <c r="L127" s="372"/>
    </row>
    <row r="128" spans="1:12">
      <c r="A128" s="354"/>
      <c r="B128" s="361"/>
      <c r="C128" s="367"/>
      <c r="D128" s="894"/>
      <c r="E128" s="369"/>
      <c r="F128" s="369"/>
      <c r="G128" s="1470" t="s">
        <v>1756</v>
      </c>
      <c r="H128" s="1725"/>
      <c r="I128" s="1726"/>
      <c r="J128" s="370"/>
      <c r="K128" s="371"/>
      <c r="L128" s="368"/>
    </row>
    <row r="129" spans="1:12">
      <c r="A129" s="354"/>
      <c r="B129" s="361"/>
      <c r="C129" s="367"/>
      <c r="D129" s="894"/>
      <c r="E129" s="369"/>
      <c r="F129" s="369"/>
      <c r="G129" s="1470" t="s">
        <v>1846</v>
      </c>
      <c r="H129" s="1725"/>
      <c r="I129" s="1726"/>
      <c r="J129" s="370"/>
      <c r="K129" s="371"/>
      <c r="L129" s="368"/>
    </row>
    <row r="130" spans="1:12">
      <c r="A130" s="354"/>
      <c r="B130" s="361"/>
      <c r="C130" s="367">
        <v>5023</v>
      </c>
      <c r="D130" s="894">
        <v>3.0009999999999999</v>
      </c>
      <c r="E130" s="369"/>
      <c r="F130" s="369"/>
      <c r="G130" s="1469" t="s">
        <v>388</v>
      </c>
      <c r="H130" s="1725" t="s">
        <v>71</v>
      </c>
      <c r="I130" s="1726"/>
      <c r="J130" s="370">
        <v>3335</v>
      </c>
      <c r="K130" s="371">
        <v>23060</v>
      </c>
      <c r="L130" s="368">
        <v>76905100</v>
      </c>
    </row>
    <row r="131" spans="1:12" ht="31.5">
      <c r="A131" s="354"/>
      <c r="B131" s="361"/>
      <c r="C131" s="367">
        <v>4907</v>
      </c>
      <c r="D131" s="894">
        <v>3.0019999999999998</v>
      </c>
      <c r="E131" s="369"/>
      <c r="F131" s="369"/>
      <c r="G131" s="1469" t="s">
        <v>1017</v>
      </c>
      <c r="H131" s="1725" t="s">
        <v>60</v>
      </c>
      <c r="I131" s="1726"/>
      <c r="J131" s="370">
        <v>591</v>
      </c>
      <c r="K131" s="371">
        <v>147119</v>
      </c>
      <c r="L131" s="368">
        <v>86947329</v>
      </c>
    </row>
    <row r="132" spans="1:12" ht="31.5">
      <c r="A132" s="354"/>
      <c r="B132" s="361"/>
      <c r="C132" s="367">
        <v>3024</v>
      </c>
      <c r="D132" s="894">
        <v>3.0029999999999997</v>
      </c>
      <c r="E132" s="369"/>
      <c r="F132" s="369"/>
      <c r="G132" s="1469" t="s">
        <v>1013</v>
      </c>
      <c r="H132" s="1725" t="s">
        <v>60</v>
      </c>
      <c r="I132" s="1726"/>
      <c r="J132" s="370">
        <v>364</v>
      </c>
      <c r="K132" s="371">
        <v>127313</v>
      </c>
      <c r="L132" s="368">
        <v>46341932</v>
      </c>
    </row>
    <row r="133" spans="1:12">
      <c r="A133" s="354"/>
      <c r="B133" s="361"/>
      <c r="C133" s="367">
        <v>8737</v>
      </c>
      <c r="D133" s="894">
        <v>3.0039999999999996</v>
      </c>
      <c r="E133" s="369"/>
      <c r="F133" s="369"/>
      <c r="G133" s="1469" t="s">
        <v>1868</v>
      </c>
      <c r="H133" s="1725" t="s">
        <v>54</v>
      </c>
      <c r="I133" s="1726"/>
      <c r="J133" s="370">
        <v>1390</v>
      </c>
      <c r="K133" s="371">
        <v>6868</v>
      </c>
      <c r="L133" s="368">
        <v>9546520</v>
      </c>
    </row>
    <row r="134" spans="1:12">
      <c r="A134" s="354"/>
      <c r="B134" s="361"/>
      <c r="C134" s="367"/>
      <c r="D134" s="894"/>
      <c r="E134" s="369"/>
      <c r="F134" s="369"/>
      <c r="G134" s="1470" t="s">
        <v>1758</v>
      </c>
      <c r="H134" s="1725"/>
      <c r="I134" s="1726"/>
      <c r="J134" s="370"/>
      <c r="K134" s="371"/>
      <c r="L134" s="368"/>
    </row>
    <row r="135" spans="1:12">
      <c r="A135" s="354"/>
      <c r="B135" s="361"/>
      <c r="C135" s="367"/>
      <c r="D135" s="894"/>
      <c r="E135" s="369"/>
      <c r="F135" s="369"/>
      <c r="G135" s="1470" t="s">
        <v>1756</v>
      </c>
      <c r="H135" s="1725"/>
      <c r="I135" s="1726"/>
      <c r="J135" s="370"/>
      <c r="K135" s="371"/>
      <c r="L135" s="368"/>
    </row>
    <row r="136" spans="1:12">
      <c r="A136" s="354"/>
      <c r="B136" s="361"/>
      <c r="C136" s="367">
        <v>3009</v>
      </c>
      <c r="D136" s="894">
        <v>3.0049999999999994</v>
      </c>
      <c r="E136" s="369"/>
      <c r="F136" s="369"/>
      <c r="G136" s="1469" t="s">
        <v>188</v>
      </c>
      <c r="H136" s="1725" t="s">
        <v>60</v>
      </c>
      <c r="I136" s="1726"/>
      <c r="J136" s="370">
        <v>1</v>
      </c>
      <c r="K136" s="371">
        <v>37400</v>
      </c>
      <c r="L136" s="368">
        <v>37400</v>
      </c>
    </row>
    <row r="137" spans="1:12" ht="31.5">
      <c r="A137" s="354"/>
      <c r="B137" s="361"/>
      <c r="C137" s="367">
        <v>4613</v>
      </c>
      <c r="D137" s="894">
        <v>3.0059999999999993</v>
      </c>
      <c r="E137" s="369"/>
      <c r="F137" s="369"/>
      <c r="G137" s="1469" t="s">
        <v>121</v>
      </c>
      <c r="H137" s="1725" t="s">
        <v>60</v>
      </c>
      <c r="I137" s="1726"/>
      <c r="J137" s="370">
        <v>50</v>
      </c>
      <c r="K137" s="371">
        <v>59050</v>
      </c>
      <c r="L137" s="368">
        <v>2952500</v>
      </c>
    </row>
    <row r="138" spans="1:12" ht="47.25">
      <c r="A138" s="354"/>
      <c r="B138" s="361"/>
      <c r="C138" s="367">
        <v>8545</v>
      </c>
      <c r="D138" s="894">
        <v>3.0069999999999992</v>
      </c>
      <c r="E138" s="369"/>
      <c r="F138" s="369"/>
      <c r="G138" s="1469" t="s">
        <v>1789</v>
      </c>
      <c r="H138" s="1725" t="s">
        <v>60</v>
      </c>
      <c r="I138" s="1726"/>
      <c r="J138" s="370">
        <v>35</v>
      </c>
      <c r="K138" s="371">
        <v>39378</v>
      </c>
      <c r="L138" s="368">
        <v>1378230</v>
      </c>
    </row>
    <row r="139" spans="1:12" ht="63">
      <c r="A139" s="354"/>
      <c r="B139" s="361"/>
      <c r="C139" s="367">
        <v>6089</v>
      </c>
      <c r="D139" s="894">
        <v>3.0079999999999991</v>
      </c>
      <c r="E139" s="369"/>
      <c r="F139" s="369"/>
      <c r="G139" s="1469" t="s">
        <v>447</v>
      </c>
      <c r="H139" s="1725" t="s">
        <v>54</v>
      </c>
      <c r="I139" s="1726"/>
      <c r="J139" s="370">
        <v>109</v>
      </c>
      <c r="K139" s="371">
        <v>2553485</v>
      </c>
      <c r="L139" s="368">
        <v>278329865</v>
      </c>
    </row>
    <row r="140" spans="1:12" ht="31.5">
      <c r="A140" s="354"/>
      <c r="B140" s="361"/>
      <c r="C140" s="367">
        <v>6687</v>
      </c>
      <c r="D140" s="894">
        <v>3.008999999999999</v>
      </c>
      <c r="E140" s="369"/>
      <c r="F140" s="369"/>
      <c r="G140" s="1469" t="s">
        <v>1148</v>
      </c>
      <c r="H140" s="1725" t="s">
        <v>54</v>
      </c>
      <c r="I140" s="1726"/>
      <c r="J140" s="370">
        <v>3</v>
      </c>
      <c r="K140" s="371">
        <v>2050397</v>
      </c>
      <c r="L140" s="368">
        <v>6151191</v>
      </c>
    </row>
    <row r="141" spans="1:12" ht="47.25">
      <c r="A141" s="354"/>
      <c r="B141" s="361"/>
      <c r="C141" s="367">
        <v>8155</v>
      </c>
      <c r="D141" s="894">
        <v>3.0099999999999989</v>
      </c>
      <c r="E141" s="369"/>
      <c r="F141" s="369"/>
      <c r="G141" s="1469" t="s">
        <v>1672</v>
      </c>
      <c r="H141" s="1725" t="s">
        <v>54</v>
      </c>
      <c r="I141" s="1726"/>
      <c r="J141" s="370">
        <v>9</v>
      </c>
      <c r="K141" s="371">
        <v>1446319</v>
      </c>
      <c r="L141" s="368">
        <v>13016871</v>
      </c>
    </row>
    <row r="142" spans="1:12" ht="31.5">
      <c r="A142" s="354"/>
      <c r="B142" s="361"/>
      <c r="C142" s="367">
        <v>6715</v>
      </c>
      <c r="D142" s="894">
        <v>3.0109999999999988</v>
      </c>
      <c r="E142" s="369"/>
      <c r="F142" s="369"/>
      <c r="G142" s="1469" t="s">
        <v>1149</v>
      </c>
      <c r="H142" s="1725" t="s">
        <v>54</v>
      </c>
      <c r="I142" s="1726"/>
      <c r="J142" s="370">
        <v>1</v>
      </c>
      <c r="K142" s="371">
        <v>2579485</v>
      </c>
      <c r="L142" s="368">
        <v>2579485</v>
      </c>
    </row>
    <row r="143" spans="1:12" ht="63">
      <c r="A143" s="354"/>
      <c r="B143" s="361"/>
      <c r="C143" s="367">
        <v>6090</v>
      </c>
      <c r="D143" s="894">
        <v>3.0119999999999987</v>
      </c>
      <c r="E143" s="369"/>
      <c r="F143" s="369"/>
      <c r="G143" s="1469" t="s">
        <v>448</v>
      </c>
      <c r="H143" s="1725" t="s">
        <v>54</v>
      </c>
      <c r="I143" s="1726"/>
      <c r="J143" s="370">
        <v>51</v>
      </c>
      <c r="K143" s="371">
        <v>2737192</v>
      </c>
      <c r="L143" s="368">
        <v>139596792</v>
      </c>
    </row>
    <row r="144" spans="1:12" ht="31.5">
      <c r="A144" s="354"/>
      <c r="B144" s="361"/>
      <c r="C144" s="367">
        <v>6717</v>
      </c>
      <c r="D144" s="894">
        <v>3.0129999999999986</v>
      </c>
      <c r="E144" s="369"/>
      <c r="F144" s="369"/>
      <c r="G144" s="1469" t="s">
        <v>1150</v>
      </c>
      <c r="H144" s="1725" t="s">
        <v>54</v>
      </c>
      <c r="I144" s="1726"/>
      <c r="J144" s="370">
        <v>2</v>
      </c>
      <c r="K144" s="371">
        <v>2303191</v>
      </c>
      <c r="L144" s="368">
        <v>4606382</v>
      </c>
    </row>
    <row r="145" spans="1:12" ht="47.25">
      <c r="A145" s="354"/>
      <c r="B145" s="361"/>
      <c r="C145" s="367">
        <v>8168</v>
      </c>
      <c r="D145" s="894">
        <v>3.0139999999999985</v>
      </c>
      <c r="E145" s="369"/>
      <c r="F145" s="369"/>
      <c r="G145" s="1469" t="s">
        <v>1601</v>
      </c>
      <c r="H145" s="1725" t="s">
        <v>54</v>
      </c>
      <c r="I145" s="1726"/>
      <c r="J145" s="370">
        <v>1</v>
      </c>
      <c r="K145" s="371">
        <v>2028535</v>
      </c>
      <c r="L145" s="368">
        <v>2028535</v>
      </c>
    </row>
    <row r="146" spans="1:12" ht="31.5">
      <c r="A146" s="354"/>
      <c r="B146" s="361"/>
      <c r="C146" s="367">
        <v>6718</v>
      </c>
      <c r="D146" s="894">
        <v>3.0149999999999983</v>
      </c>
      <c r="E146" s="369"/>
      <c r="F146" s="369"/>
      <c r="G146" s="1469" t="s">
        <v>1151</v>
      </c>
      <c r="H146" s="1725" t="s">
        <v>54</v>
      </c>
      <c r="I146" s="1726"/>
      <c r="J146" s="370">
        <v>1</v>
      </c>
      <c r="K146" s="371">
        <v>2388314</v>
      </c>
      <c r="L146" s="368">
        <v>2388314</v>
      </c>
    </row>
    <row r="147" spans="1:12" ht="47.25">
      <c r="A147" s="354"/>
      <c r="B147" s="361"/>
      <c r="C147" s="367">
        <v>8120</v>
      </c>
      <c r="D147" s="894">
        <v>3.0159999999999982</v>
      </c>
      <c r="E147" s="369"/>
      <c r="F147" s="369"/>
      <c r="G147" s="1469" t="s">
        <v>1602</v>
      </c>
      <c r="H147" s="1725" t="s">
        <v>54</v>
      </c>
      <c r="I147" s="1726"/>
      <c r="J147" s="370">
        <v>24</v>
      </c>
      <c r="K147" s="371">
        <v>1828055</v>
      </c>
      <c r="L147" s="368">
        <v>43873320</v>
      </c>
    </row>
    <row r="148" spans="1:12" ht="31.5">
      <c r="A148" s="354"/>
      <c r="B148" s="361"/>
      <c r="C148" s="367">
        <v>6719</v>
      </c>
      <c r="D148" s="894">
        <v>3.0169999999999981</v>
      </c>
      <c r="E148" s="369"/>
      <c r="F148" s="369"/>
      <c r="G148" s="1469" t="s">
        <v>1152</v>
      </c>
      <c r="H148" s="1725" t="s">
        <v>54</v>
      </c>
      <c r="I148" s="1726"/>
      <c r="J148" s="370">
        <v>1</v>
      </c>
      <c r="K148" s="371">
        <v>2794606</v>
      </c>
      <c r="L148" s="368">
        <v>2794606</v>
      </c>
    </row>
    <row r="149" spans="1:12" ht="47.25">
      <c r="A149" s="354"/>
      <c r="B149" s="361"/>
      <c r="C149" s="367">
        <v>8121</v>
      </c>
      <c r="D149" s="894">
        <v>3.017999999999998</v>
      </c>
      <c r="E149" s="369"/>
      <c r="F149" s="369"/>
      <c r="G149" s="1469" t="s">
        <v>1604</v>
      </c>
      <c r="H149" s="1725" t="s">
        <v>54</v>
      </c>
      <c r="I149" s="1726"/>
      <c r="J149" s="370">
        <v>8</v>
      </c>
      <c r="K149" s="371">
        <v>2013046</v>
      </c>
      <c r="L149" s="368">
        <v>16104368</v>
      </c>
    </row>
    <row r="150" spans="1:12" ht="78.75">
      <c r="A150" s="354"/>
      <c r="B150" s="361"/>
      <c r="C150" s="367">
        <v>6091</v>
      </c>
      <c r="D150" s="894">
        <v>3.0189999999999979</v>
      </c>
      <c r="E150" s="369"/>
      <c r="F150" s="369"/>
      <c r="G150" s="1469" t="s">
        <v>449</v>
      </c>
      <c r="H150" s="1725" t="s">
        <v>54</v>
      </c>
      <c r="I150" s="1726"/>
      <c r="J150" s="370">
        <v>51</v>
      </c>
      <c r="K150" s="371">
        <v>1230768</v>
      </c>
      <c r="L150" s="368">
        <v>62769168</v>
      </c>
    </row>
    <row r="151" spans="1:12" ht="47.25">
      <c r="A151" s="354"/>
      <c r="B151" s="361"/>
      <c r="C151" s="367">
        <v>8122</v>
      </c>
      <c r="D151" s="894">
        <v>3.0199999999999978</v>
      </c>
      <c r="E151" s="369"/>
      <c r="F151" s="369"/>
      <c r="G151" s="1469" t="s">
        <v>1603</v>
      </c>
      <c r="H151" s="1725" t="s">
        <v>54</v>
      </c>
      <c r="I151" s="1726"/>
      <c r="J151" s="370">
        <v>51</v>
      </c>
      <c r="K151" s="371">
        <v>775538</v>
      </c>
      <c r="L151" s="368">
        <v>39552438</v>
      </c>
    </row>
    <row r="152" spans="1:12" ht="47.25">
      <c r="A152" s="354"/>
      <c r="B152" s="361"/>
      <c r="C152" s="367">
        <v>8154</v>
      </c>
      <c r="D152" s="894">
        <v>3.0209999999999977</v>
      </c>
      <c r="E152" s="369"/>
      <c r="F152" s="369"/>
      <c r="G152" s="1469" t="s">
        <v>1671</v>
      </c>
      <c r="H152" s="1725" t="s">
        <v>54</v>
      </c>
      <c r="I152" s="1726"/>
      <c r="J152" s="370">
        <v>1</v>
      </c>
      <c r="K152" s="371">
        <v>625712</v>
      </c>
      <c r="L152" s="368">
        <v>625712</v>
      </c>
    </row>
    <row r="153" spans="1:12">
      <c r="A153" s="354"/>
      <c r="B153" s="361"/>
      <c r="C153" s="367"/>
      <c r="D153" s="894"/>
      <c r="E153" s="369"/>
      <c r="F153" s="369"/>
      <c r="G153" s="1470" t="s">
        <v>1847</v>
      </c>
      <c r="H153" s="1725"/>
      <c r="I153" s="1726"/>
      <c r="J153" s="370"/>
      <c r="K153" s="371"/>
      <c r="L153" s="368"/>
    </row>
    <row r="154" spans="1:12">
      <c r="A154" s="354"/>
      <c r="B154" s="361"/>
      <c r="C154" s="367"/>
      <c r="D154" s="894"/>
      <c r="E154" s="369"/>
      <c r="F154" s="369"/>
      <c r="G154" s="1470" t="s">
        <v>1756</v>
      </c>
      <c r="H154" s="1725"/>
      <c r="I154" s="1726"/>
      <c r="J154" s="370"/>
      <c r="K154" s="371"/>
      <c r="L154" s="368"/>
    </row>
    <row r="155" spans="1:12">
      <c r="A155" s="354"/>
      <c r="B155" s="361"/>
      <c r="C155" s="367">
        <v>3009</v>
      </c>
      <c r="D155" s="894">
        <v>3.0219999999999976</v>
      </c>
      <c r="E155" s="369"/>
      <c r="F155" s="369"/>
      <c r="G155" s="1469" t="s">
        <v>188</v>
      </c>
      <c r="H155" s="1725" t="s">
        <v>60</v>
      </c>
      <c r="I155" s="1726"/>
      <c r="J155" s="370">
        <v>143</v>
      </c>
      <c r="K155" s="371">
        <v>37400</v>
      </c>
      <c r="L155" s="368">
        <v>5348200</v>
      </c>
    </row>
    <row r="156" spans="1:12" ht="31.5">
      <c r="A156" s="354"/>
      <c r="B156" s="361"/>
      <c r="C156" s="367">
        <v>3024</v>
      </c>
      <c r="D156" s="894">
        <v>3.0229999999999975</v>
      </c>
      <c r="E156" s="369"/>
      <c r="F156" s="369"/>
      <c r="G156" s="1469" t="s">
        <v>1013</v>
      </c>
      <c r="H156" s="1725" t="s">
        <v>60</v>
      </c>
      <c r="I156" s="1726"/>
      <c r="J156" s="370">
        <v>48</v>
      </c>
      <c r="K156" s="371">
        <v>127313</v>
      </c>
      <c r="L156" s="368">
        <v>6111024</v>
      </c>
    </row>
    <row r="157" spans="1:12" ht="31.5">
      <c r="A157" s="354"/>
      <c r="B157" s="361"/>
      <c r="C157" s="367">
        <v>3851</v>
      </c>
      <c r="D157" s="894">
        <v>3.0239999999999974</v>
      </c>
      <c r="E157" s="369"/>
      <c r="F157" s="369"/>
      <c r="G157" s="1469" t="s">
        <v>1085</v>
      </c>
      <c r="H157" s="1725" t="s">
        <v>60</v>
      </c>
      <c r="I157" s="1726"/>
      <c r="J157" s="370">
        <v>19</v>
      </c>
      <c r="K157" s="371">
        <v>105921</v>
      </c>
      <c r="L157" s="368">
        <v>2012499</v>
      </c>
    </row>
    <row r="158" spans="1:12" ht="31.5">
      <c r="A158" s="354"/>
      <c r="B158" s="361"/>
      <c r="C158" s="367">
        <v>4613</v>
      </c>
      <c r="D158" s="894">
        <v>3.0249999999999972</v>
      </c>
      <c r="E158" s="369"/>
      <c r="F158" s="369"/>
      <c r="G158" s="1469" t="s">
        <v>121</v>
      </c>
      <c r="H158" s="1725" t="s">
        <v>60</v>
      </c>
      <c r="I158" s="1726"/>
      <c r="J158" s="370">
        <v>321</v>
      </c>
      <c r="K158" s="371">
        <v>59050</v>
      </c>
      <c r="L158" s="368">
        <v>18955050</v>
      </c>
    </row>
    <row r="159" spans="1:12" ht="31.5">
      <c r="A159" s="354"/>
      <c r="B159" s="361"/>
      <c r="C159" s="367">
        <v>8643</v>
      </c>
      <c r="D159" s="894">
        <v>3.0259999999999971</v>
      </c>
      <c r="E159" s="369"/>
      <c r="F159" s="369"/>
      <c r="G159" s="1469" t="s">
        <v>1812</v>
      </c>
      <c r="H159" s="1725" t="s">
        <v>183</v>
      </c>
      <c r="I159" s="1726"/>
      <c r="J159" s="370">
        <v>68</v>
      </c>
      <c r="K159" s="371">
        <v>69612</v>
      </c>
      <c r="L159" s="368">
        <v>4733616</v>
      </c>
    </row>
    <row r="160" spans="1:12" ht="47.25">
      <c r="A160" s="354"/>
      <c r="B160" s="361"/>
      <c r="C160" s="367">
        <v>8545</v>
      </c>
      <c r="D160" s="894">
        <v>3.026999999999997</v>
      </c>
      <c r="E160" s="369"/>
      <c r="F160" s="369"/>
      <c r="G160" s="1469" t="s">
        <v>1789</v>
      </c>
      <c r="H160" s="1725" t="s">
        <v>60</v>
      </c>
      <c r="I160" s="1726"/>
      <c r="J160" s="370">
        <v>97</v>
      </c>
      <c r="K160" s="371">
        <v>39378</v>
      </c>
      <c r="L160" s="368">
        <v>3819666</v>
      </c>
    </row>
    <row r="161" spans="1:12">
      <c r="A161" s="354"/>
      <c r="B161" s="361"/>
      <c r="C161" s="367">
        <v>4328</v>
      </c>
      <c r="D161" s="894">
        <v>3.0279999999999969</v>
      </c>
      <c r="E161" s="369"/>
      <c r="F161" s="369"/>
      <c r="G161" s="1469" t="s">
        <v>306</v>
      </c>
      <c r="H161" s="1725" t="s">
        <v>54</v>
      </c>
      <c r="I161" s="1726"/>
      <c r="J161" s="370">
        <v>9</v>
      </c>
      <c r="K161" s="371">
        <v>3535892</v>
      </c>
      <c r="L161" s="368">
        <v>31823028</v>
      </c>
    </row>
    <row r="162" spans="1:12">
      <c r="A162" s="354"/>
      <c r="B162" s="361"/>
      <c r="C162" s="367">
        <v>4330</v>
      </c>
      <c r="D162" s="894">
        <v>3.0289999999999968</v>
      </c>
      <c r="E162" s="369"/>
      <c r="F162" s="369"/>
      <c r="G162" s="1469" t="s">
        <v>308</v>
      </c>
      <c r="H162" s="1725" t="s">
        <v>54</v>
      </c>
      <c r="I162" s="1726"/>
      <c r="J162" s="370">
        <v>5</v>
      </c>
      <c r="K162" s="371">
        <v>860574</v>
      </c>
      <c r="L162" s="368">
        <v>4302870</v>
      </c>
    </row>
    <row r="163" spans="1:12">
      <c r="A163" s="354"/>
      <c r="B163" s="361"/>
      <c r="C163" s="367">
        <v>4790</v>
      </c>
      <c r="D163" s="894">
        <v>3.0299999999999967</v>
      </c>
      <c r="E163" s="369"/>
      <c r="F163" s="369"/>
      <c r="G163" s="1469" t="s">
        <v>336</v>
      </c>
      <c r="H163" s="1725" t="s">
        <v>71</v>
      </c>
      <c r="I163" s="1726"/>
      <c r="J163" s="370">
        <v>47</v>
      </c>
      <c r="K163" s="371">
        <v>11169</v>
      </c>
      <c r="L163" s="368">
        <v>524943</v>
      </c>
    </row>
    <row r="164" spans="1:12">
      <c r="A164" s="354"/>
      <c r="B164" s="361"/>
      <c r="C164" s="367">
        <v>4791</v>
      </c>
      <c r="D164" s="894">
        <v>3.0309999999999966</v>
      </c>
      <c r="E164" s="369"/>
      <c r="F164" s="369"/>
      <c r="G164" s="1469" t="s">
        <v>337</v>
      </c>
      <c r="H164" s="1725" t="s">
        <v>71</v>
      </c>
      <c r="I164" s="1726"/>
      <c r="J164" s="370">
        <v>829</v>
      </c>
      <c r="K164" s="371">
        <v>26157</v>
      </c>
      <c r="L164" s="368">
        <v>21684153</v>
      </c>
    </row>
    <row r="165" spans="1:12" ht="47.25">
      <c r="A165" s="354"/>
      <c r="B165" s="361"/>
      <c r="C165" s="367">
        <v>8134</v>
      </c>
      <c r="D165" s="894">
        <v>3.0319999999999965</v>
      </c>
      <c r="E165" s="369"/>
      <c r="F165" s="369"/>
      <c r="G165" s="1469" t="s">
        <v>1704</v>
      </c>
      <c r="H165" s="1725" t="s">
        <v>54</v>
      </c>
      <c r="I165" s="1726"/>
      <c r="J165" s="370">
        <v>8</v>
      </c>
      <c r="K165" s="371">
        <v>783731</v>
      </c>
      <c r="L165" s="368">
        <v>6269848</v>
      </c>
    </row>
    <row r="166" spans="1:12" ht="47.25">
      <c r="A166" s="354"/>
      <c r="B166" s="361"/>
      <c r="C166" s="367">
        <v>8140</v>
      </c>
      <c r="D166" s="894">
        <v>3.0329999999999964</v>
      </c>
      <c r="E166" s="369"/>
      <c r="F166" s="369"/>
      <c r="G166" s="1469" t="s">
        <v>1605</v>
      </c>
      <c r="H166" s="1725" t="s">
        <v>54</v>
      </c>
      <c r="I166" s="1726"/>
      <c r="J166" s="370">
        <v>14</v>
      </c>
      <c r="K166" s="371">
        <v>1317801</v>
      </c>
      <c r="L166" s="368">
        <v>18449214</v>
      </c>
    </row>
    <row r="167" spans="1:12" ht="47.25">
      <c r="A167" s="354"/>
      <c r="B167" s="361"/>
      <c r="C167" s="367">
        <v>8145</v>
      </c>
      <c r="D167" s="894">
        <v>3.0339999999999963</v>
      </c>
      <c r="E167" s="369"/>
      <c r="F167" s="369"/>
      <c r="G167" s="1469" t="s">
        <v>1606</v>
      </c>
      <c r="H167" s="1725" t="s">
        <v>54</v>
      </c>
      <c r="I167" s="1726"/>
      <c r="J167" s="370">
        <v>29</v>
      </c>
      <c r="K167" s="371">
        <v>737674</v>
      </c>
      <c r="L167" s="368">
        <v>21392546</v>
      </c>
    </row>
    <row r="168" spans="1:12" ht="47.25">
      <c r="A168" s="354"/>
      <c r="B168" s="361"/>
      <c r="C168" s="367">
        <v>8146</v>
      </c>
      <c r="D168" s="894">
        <v>3.0349999999999961</v>
      </c>
      <c r="E168" s="369"/>
      <c r="F168" s="369"/>
      <c r="G168" s="1469" t="s">
        <v>1667</v>
      </c>
      <c r="H168" s="1725" t="s">
        <v>54</v>
      </c>
      <c r="I168" s="1726"/>
      <c r="J168" s="370">
        <v>2</v>
      </c>
      <c r="K168" s="371">
        <v>316407</v>
      </c>
      <c r="L168" s="368">
        <v>632814</v>
      </c>
    </row>
    <row r="169" spans="1:12">
      <c r="A169" s="354"/>
      <c r="B169" s="361"/>
      <c r="C169" s="367"/>
      <c r="D169" s="894"/>
      <c r="E169" s="369"/>
      <c r="F169" s="369"/>
      <c r="G169" s="1470" t="s">
        <v>1848</v>
      </c>
      <c r="H169" s="1725"/>
      <c r="I169" s="1726"/>
      <c r="J169" s="370"/>
      <c r="K169" s="371"/>
      <c r="L169" s="368"/>
    </row>
    <row r="170" spans="1:12">
      <c r="A170" s="354"/>
      <c r="B170" s="361"/>
      <c r="C170" s="367"/>
      <c r="D170" s="894"/>
      <c r="E170" s="369"/>
      <c r="F170" s="369"/>
      <c r="G170" s="1470" t="s">
        <v>1756</v>
      </c>
      <c r="H170" s="1725"/>
      <c r="I170" s="1726"/>
      <c r="J170" s="370"/>
      <c r="K170" s="371"/>
      <c r="L170" s="368"/>
    </row>
    <row r="171" spans="1:12">
      <c r="A171" s="354"/>
      <c r="B171" s="361"/>
      <c r="C171" s="367"/>
      <c r="D171" s="894"/>
      <c r="E171" s="369"/>
      <c r="F171" s="369"/>
      <c r="G171" s="1470" t="s">
        <v>1849</v>
      </c>
      <c r="H171" s="1725"/>
      <c r="I171" s="1726"/>
      <c r="J171" s="370"/>
      <c r="K171" s="371"/>
      <c r="L171" s="368"/>
    </row>
    <row r="172" spans="1:12">
      <c r="A172" s="354"/>
      <c r="B172" s="361"/>
      <c r="C172" s="367">
        <v>3009</v>
      </c>
      <c r="D172" s="894">
        <v>3.035999999999996</v>
      </c>
      <c r="E172" s="369"/>
      <c r="F172" s="369"/>
      <c r="G172" s="1469" t="s">
        <v>188</v>
      </c>
      <c r="H172" s="1725" t="s">
        <v>60</v>
      </c>
      <c r="I172" s="1726"/>
      <c r="J172" s="370">
        <v>1967</v>
      </c>
      <c r="K172" s="371">
        <v>37400</v>
      </c>
      <c r="L172" s="368">
        <v>73565800</v>
      </c>
    </row>
    <row r="173" spans="1:12" ht="31.5">
      <c r="A173" s="354"/>
      <c r="B173" s="361"/>
      <c r="C173" s="367">
        <v>4792</v>
      </c>
      <c r="D173" s="894">
        <v>3.0369999999999959</v>
      </c>
      <c r="E173" s="369"/>
      <c r="F173" s="369"/>
      <c r="G173" s="1469" t="s">
        <v>1016</v>
      </c>
      <c r="H173" s="1725" t="s">
        <v>60</v>
      </c>
      <c r="I173" s="1726"/>
      <c r="J173" s="370">
        <v>1312</v>
      </c>
      <c r="K173" s="371">
        <v>98302</v>
      </c>
      <c r="L173" s="368">
        <v>128972224</v>
      </c>
    </row>
    <row r="174" spans="1:12" ht="31.5">
      <c r="A174" s="354"/>
      <c r="B174" s="361"/>
      <c r="C174" s="367">
        <v>4613</v>
      </c>
      <c r="D174" s="894">
        <v>3.0379999999999958</v>
      </c>
      <c r="E174" s="369"/>
      <c r="F174" s="369"/>
      <c r="G174" s="1469" t="s">
        <v>121</v>
      </c>
      <c r="H174" s="1725" t="s">
        <v>60</v>
      </c>
      <c r="I174" s="1726"/>
      <c r="J174" s="370">
        <v>2558</v>
      </c>
      <c r="K174" s="371">
        <v>59050</v>
      </c>
      <c r="L174" s="368">
        <v>151049900</v>
      </c>
    </row>
    <row r="175" spans="1:12" ht="31.5">
      <c r="A175" s="354"/>
      <c r="B175" s="361"/>
      <c r="C175" s="367">
        <v>8165</v>
      </c>
      <c r="D175" s="894">
        <v>3.0389999999999957</v>
      </c>
      <c r="E175" s="369"/>
      <c r="F175" s="369"/>
      <c r="G175" s="1469" t="s">
        <v>1678</v>
      </c>
      <c r="H175" s="1725" t="s">
        <v>54</v>
      </c>
      <c r="I175" s="1726"/>
      <c r="J175" s="370">
        <v>3</v>
      </c>
      <c r="K175" s="371">
        <v>417335</v>
      </c>
      <c r="L175" s="368">
        <v>1252005</v>
      </c>
    </row>
    <row r="176" spans="1:12" ht="17.25" thickBot="1">
      <c r="A176" s="354"/>
      <c r="B176" s="361"/>
      <c r="C176" s="1196" t="s">
        <v>867</v>
      </c>
      <c r="D176" s="1191"/>
      <c r="E176" s="1192"/>
      <c r="F176" s="1192"/>
      <c r="G176" s="1471"/>
      <c r="H176" s="1193"/>
      <c r="I176" s="1193"/>
      <c r="J176" s="1194"/>
      <c r="K176" s="1195"/>
      <c r="L176" s="503">
        <v>1339425458</v>
      </c>
    </row>
    <row r="177" spans="1:12" s="796" customFormat="1" ht="17.25" thickBot="1">
      <c r="A177" s="793"/>
      <c r="B177" s="794"/>
      <c r="C177" s="1188"/>
      <c r="D177" s="1363">
        <v>4</v>
      </c>
      <c r="E177" s="1189"/>
      <c r="F177" s="1189"/>
      <c r="G177" s="1468" t="s">
        <v>1850</v>
      </c>
      <c r="H177" s="1727"/>
      <c r="I177" s="1727"/>
      <c r="J177" s="1189"/>
      <c r="K177" s="1189"/>
      <c r="L177" s="1190"/>
    </row>
    <row r="178" spans="1:12" s="796" customFormat="1">
      <c r="A178" s="793"/>
      <c r="B178" s="794"/>
      <c r="C178" s="1183"/>
      <c r="D178" s="1187"/>
      <c r="E178" s="1185"/>
      <c r="F178" s="1185"/>
      <c r="G178" s="1470" t="s">
        <v>1851</v>
      </c>
      <c r="H178" s="1728"/>
      <c r="I178" s="1729"/>
      <c r="J178" s="1186"/>
      <c r="K178" s="795"/>
      <c r="L178" s="372"/>
    </row>
    <row r="179" spans="1:12" s="796" customFormat="1">
      <c r="A179" s="793"/>
      <c r="B179" s="794"/>
      <c r="C179" s="1183"/>
      <c r="D179" s="1187"/>
      <c r="E179" s="1185"/>
      <c r="F179" s="1185"/>
      <c r="G179" s="1470" t="s">
        <v>1852</v>
      </c>
      <c r="H179" s="1728"/>
      <c r="I179" s="1729"/>
      <c r="J179" s="1186"/>
      <c r="K179" s="795"/>
      <c r="L179" s="372"/>
    </row>
    <row r="180" spans="1:12" s="796" customFormat="1">
      <c r="A180" s="793"/>
      <c r="B180" s="794"/>
      <c r="C180" s="1183"/>
      <c r="D180" s="1187"/>
      <c r="E180" s="1185"/>
      <c r="F180" s="1185"/>
      <c r="G180" s="1470" t="s">
        <v>1756</v>
      </c>
      <c r="H180" s="1728"/>
      <c r="I180" s="1729"/>
      <c r="J180" s="1186"/>
      <c r="K180" s="795"/>
      <c r="L180" s="372"/>
    </row>
    <row r="181" spans="1:12">
      <c r="A181" s="354"/>
      <c r="B181" s="361"/>
      <c r="C181" s="367"/>
      <c r="D181" s="894"/>
      <c r="E181" s="369"/>
      <c r="F181" s="369"/>
      <c r="G181" s="1470" t="s">
        <v>1545</v>
      </c>
      <c r="H181" s="1725"/>
      <c r="I181" s="1726"/>
      <c r="J181" s="370"/>
      <c r="K181" s="371"/>
      <c r="L181" s="368"/>
    </row>
    <row r="182" spans="1:12">
      <c r="A182" s="354"/>
      <c r="B182" s="361"/>
      <c r="C182" s="367">
        <v>3009</v>
      </c>
      <c r="D182" s="894">
        <v>4.0010000000000003</v>
      </c>
      <c r="E182" s="369"/>
      <c r="F182" s="369"/>
      <c r="G182" s="1469" t="s">
        <v>188</v>
      </c>
      <c r="H182" s="1725" t="s">
        <v>60</v>
      </c>
      <c r="I182" s="1726"/>
      <c r="J182" s="370">
        <v>2213</v>
      </c>
      <c r="K182" s="371">
        <v>37400</v>
      </c>
      <c r="L182" s="368">
        <v>82766200</v>
      </c>
    </row>
    <row r="183" spans="1:12">
      <c r="A183" s="354"/>
      <c r="B183" s="361"/>
      <c r="C183" s="367">
        <v>3464</v>
      </c>
      <c r="D183" s="894">
        <v>4.0020000000000007</v>
      </c>
      <c r="E183" s="369"/>
      <c r="F183" s="369"/>
      <c r="G183" s="1469" t="s">
        <v>84</v>
      </c>
      <c r="H183" s="1725" t="s">
        <v>60</v>
      </c>
      <c r="I183" s="1726"/>
      <c r="J183" s="370">
        <v>628</v>
      </c>
      <c r="K183" s="371">
        <v>37400</v>
      </c>
      <c r="L183" s="368">
        <v>23487200</v>
      </c>
    </row>
    <row r="184" spans="1:12" ht="31.5">
      <c r="A184" s="354"/>
      <c r="B184" s="361"/>
      <c r="C184" s="367">
        <v>4837</v>
      </c>
      <c r="D184" s="894">
        <v>4.003000000000001</v>
      </c>
      <c r="E184" s="369"/>
      <c r="F184" s="369"/>
      <c r="G184" s="1469" t="s">
        <v>343</v>
      </c>
      <c r="H184" s="1725" t="s">
        <v>60</v>
      </c>
      <c r="I184" s="1726"/>
      <c r="J184" s="370">
        <v>287</v>
      </c>
      <c r="K184" s="371">
        <v>202510</v>
      </c>
      <c r="L184" s="368">
        <v>58120370</v>
      </c>
    </row>
    <row r="185" spans="1:12" ht="31.5">
      <c r="A185" s="354"/>
      <c r="B185" s="361"/>
      <c r="C185" s="367">
        <v>3052</v>
      </c>
      <c r="D185" s="894">
        <v>4.0040000000000013</v>
      </c>
      <c r="E185" s="369"/>
      <c r="F185" s="369"/>
      <c r="G185" s="1469" t="s">
        <v>1084</v>
      </c>
      <c r="H185" s="1725" t="s">
        <v>60</v>
      </c>
      <c r="I185" s="1726"/>
      <c r="J185" s="370">
        <v>161</v>
      </c>
      <c r="K185" s="371">
        <v>104200</v>
      </c>
      <c r="L185" s="368">
        <v>16776200</v>
      </c>
    </row>
    <row r="186" spans="1:12" ht="31.5">
      <c r="A186" s="354"/>
      <c r="B186" s="361"/>
      <c r="C186" s="367">
        <v>3050</v>
      </c>
      <c r="D186" s="894">
        <v>4.0050000000000017</v>
      </c>
      <c r="E186" s="369"/>
      <c r="F186" s="369"/>
      <c r="G186" s="1469" t="s">
        <v>1014</v>
      </c>
      <c r="H186" s="1725" t="s">
        <v>60</v>
      </c>
      <c r="I186" s="1726"/>
      <c r="J186" s="370">
        <v>745</v>
      </c>
      <c r="K186" s="371">
        <v>32966</v>
      </c>
      <c r="L186" s="368">
        <v>24559670</v>
      </c>
    </row>
    <row r="187" spans="1:12" ht="31.5">
      <c r="A187" s="354"/>
      <c r="B187" s="361"/>
      <c r="C187" s="367">
        <v>4487</v>
      </c>
      <c r="D187" s="894">
        <v>4.006000000000002</v>
      </c>
      <c r="E187" s="369"/>
      <c r="F187" s="369"/>
      <c r="G187" s="1469" t="s">
        <v>1088</v>
      </c>
      <c r="H187" s="1725" t="s">
        <v>60</v>
      </c>
      <c r="I187" s="1726"/>
      <c r="J187" s="370">
        <v>195</v>
      </c>
      <c r="K187" s="371">
        <v>178018</v>
      </c>
      <c r="L187" s="368">
        <v>34713510</v>
      </c>
    </row>
    <row r="188" spans="1:12" ht="47.25">
      <c r="A188" s="354"/>
      <c r="B188" s="361"/>
      <c r="C188" s="367">
        <v>4567</v>
      </c>
      <c r="D188" s="894">
        <v>4.0070000000000023</v>
      </c>
      <c r="E188" s="369"/>
      <c r="F188" s="369"/>
      <c r="G188" s="1469" t="s">
        <v>989</v>
      </c>
      <c r="H188" s="1725" t="s">
        <v>60</v>
      </c>
      <c r="I188" s="1726"/>
      <c r="J188" s="370">
        <v>174</v>
      </c>
      <c r="K188" s="371">
        <v>1185131</v>
      </c>
      <c r="L188" s="368">
        <v>206212794</v>
      </c>
    </row>
    <row r="189" spans="1:12" ht="31.5">
      <c r="A189" s="354"/>
      <c r="B189" s="361"/>
      <c r="C189" s="367">
        <v>4613</v>
      </c>
      <c r="D189" s="894">
        <v>4.0080000000000027</v>
      </c>
      <c r="E189" s="369"/>
      <c r="F189" s="369"/>
      <c r="G189" s="1469" t="s">
        <v>121</v>
      </c>
      <c r="H189" s="1725" t="s">
        <v>60</v>
      </c>
      <c r="I189" s="1726"/>
      <c r="J189" s="370">
        <v>2725</v>
      </c>
      <c r="K189" s="371">
        <v>59050</v>
      </c>
      <c r="L189" s="368">
        <v>160911250</v>
      </c>
    </row>
    <row r="190" spans="1:12" ht="31.5">
      <c r="A190" s="354"/>
      <c r="B190" s="361"/>
      <c r="C190" s="367">
        <v>8643</v>
      </c>
      <c r="D190" s="894">
        <v>4.009000000000003</v>
      </c>
      <c r="E190" s="369"/>
      <c r="F190" s="369"/>
      <c r="G190" s="1469" t="s">
        <v>1812</v>
      </c>
      <c r="H190" s="1725" t="s">
        <v>183</v>
      </c>
      <c r="I190" s="1726"/>
      <c r="J190" s="370">
        <v>2265</v>
      </c>
      <c r="K190" s="371">
        <v>69612</v>
      </c>
      <c r="L190" s="368">
        <v>157671180</v>
      </c>
    </row>
    <row r="191" spans="1:12">
      <c r="A191" s="354"/>
      <c r="B191" s="361"/>
      <c r="C191" s="367"/>
      <c r="D191" s="894"/>
      <c r="E191" s="369"/>
      <c r="F191" s="369"/>
      <c r="G191" s="1470" t="s">
        <v>1558</v>
      </c>
      <c r="H191" s="1725"/>
      <c r="I191" s="1726"/>
      <c r="J191" s="370"/>
      <c r="K191" s="371"/>
      <c r="L191" s="368"/>
    </row>
    <row r="192" spans="1:12" ht="31.5">
      <c r="A192" s="354"/>
      <c r="B192" s="361"/>
      <c r="C192" s="367">
        <v>3044</v>
      </c>
      <c r="D192" s="894">
        <v>4.0100000000000033</v>
      </c>
      <c r="E192" s="369"/>
      <c r="F192" s="369"/>
      <c r="G192" s="1469" t="s">
        <v>194</v>
      </c>
      <c r="H192" s="1725" t="s">
        <v>71</v>
      </c>
      <c r="I192" s="1726"/>
      <c r="J192" s="370">
        <v>1288</v>
      </c>
      <c r="K192" s="371">
        <v>97862</v>
      </c>
      <c r="L192" s="368">
        <v>126046256</v>
      </c>
    </row>
    <row r="193" spans="1:12" ht="31.5">
      <c r="A193" s="354"/>
      <c r="B193" s="361"/>
      <c r="C193" s="367">
        <v>3045</v>
      </c>
      <c r="D193" s="894">
        <v>4.0110000000000037</v>
      </c>
      <c r="E193" s="369"/>
      <c r="F193" s="369"/>
      <c r="G193" s="1469" t="s">
        <v>195</v>
      </c>
      <c r="H193" s="1725" t="s">
        <v>71</v>
      </c>
      <c r="I193" s="1726"/>
      <c r="J193" s="370">
        <v>155</v>
      </c>
      <c r="K193" s="371">
        <v>140398</v>
      </c>
      <c r="L193" s="368">
        <v>21761690</v>
      </c>
    </row>
    <row r="194" spans="1:12">
      <c r="A194" s="354"/>
      <c r="B194" s="361"/>
      <c r="C194" s="367"/>
      <c r="D194" s="894"/>
      <c r="E194" s="369"/>
      <c r="F194" s="369"/>
      <c r="G194" s="1470" t="s">
        <v>1585</v>
      </c>
      <c r="H194" s="1725"/>
      <c r="I194" s="1726"/>
      <c r="J194" s="370"/>
      <c r="K194" s="371"/>
      <c r="L194" s="368"/>
    </row>
    <row r="195" spans="1:12">
      <c r="A195" s="354"/>
      <c r="B195" s="361"/>
      <c r="C195" s="367">
        <v>3155</v>
      </c>
      <c r="D195" s="894">
        <v>4.012000000000004</v>
      </c>
      <c r="E195" s="369"/>
      <c r="F195" s="369"/>
      <c r="G195" s="1469" t="s">
        <v>198</v>
      </c>
      <c r="H195" s="1725" t="s">
        <v>54</v>
      </c>
      <c r="I195" s="1726"/>
      <c r="J195" s="370">
        <v>101</v>
      </c>
      <c r="K195" s="371">
        <v>208587</v>
      </c>
      <c r="L195" s="368">
        <v>21067287</v>
      </c>
    </row>
    <row r="196" spans="1:12" ht="31.5">
      <c r="A196" s="354"/>
      <c r="B196" s="361"/>
      <c r="C196" s="367">
        <v>4613</v>
      </c>
      <c r="D196" s="894">
        <v>4.0130000000000043</v>
      </c>
      <c r="E196" s="369"/>
      <c r="F196" s="369"/>
      <c r="G196" s="1469" t="s">
        <v>121</v>
      </c>
      <c r="H196" s="1725" t="s">
        <v>60</v>
      </c>
      <c r="I196" s="1726"/>
      <c r="J196" s="370">
        <v>317</v>
      </c>
      <c r="K196" s="371">
        <v>59050</v>
      </c>
      <c r="L196" s="368">
        <v>18718850</v>
      </c>
    </row>
    <row r="197" spans="1:12">
      <c r="A197" s="354"/>
      <c r="B197" s="361"/>
      <c r="C197" s="367">
        <v>4558</v>
      </c>
      <c r="D197" s="894">
        <v>4.0140000000000047</v>
      </c>
      <c r="E197" s="369"/>
      <c r="F197" s="369"/>
      <c r="G197" s="1469" t="s">
        <v>325</v>
      </c>
      <c r="H197" s="1725" t="s">
        <v>54</v>
      </c>
      <c r="I197" s="1726"/>
      <c r="J197" s="370">
        <v>154</v>
      </c>
      <c r="K197" s="371">
        <v>5855560</v>
      </c>
      <c r="L197" s="368">
        <v>901756240</v>
      </c>
    </row>
    <row r="198" spans="1:12" ht="47.25">
      <c r="A198" s="354"/>
      <c r="B198" s="361"/>
      <c r="C198" s="367">
        <v>8638</v>
      </c>
      <c r="D198" s="894">
        <v>4.015000000000005</v>
      </c>
      <c r="E198" s="369"/>
      <c r="F198" s="369"/>
      <c r="G198" s="1469" t="s">
        <v>1810</v>
      </c>
      <c r="H198" s="1725" t="s">
        <v>54</v>
      </c>
      <c r="I198" s="1726"/>
      <c r="J198" s="370">
        <v>16</v>
      </c>
      <c r="K198" s="371">
        <v>3652310</v>
      </c>
      <c r="L198" s="368">
        <v>58436960</v>
      </c>
    </row>
    <row r="199" spans="1:12" ht="31.5">
      <c r="A199" s="354"/>
      <c r="B199" s="361"/>
      <c r="C199" s="367">
        <v>3779</v>
      </c>
      <c r="D199" s="894">
        <v>4.0160000000000053</v>
      </c>
      <c r="E199" s="369"/>
      <c r="F199" s="369"/>
      <c r="G199" s="1469" t="s">
        <v>269</v>
      </c>
      <c r="H199" s="1725" t="s">
        <v>54</v>
      </c>
      <c r="I199" s="1726"/>
      <c r="J199" s="370">
        <v>232</v>
      </c>
      <c r="K199" s="371">
        <v>437609</v>
      </c>
      <c r="L199" s="368">
        <v>101525288</v>
      </c>
    </row>
    <row r="200" spans="1:12" ht="31.5">
      <c r="A200" s="354"/>
      <c r="B200" s="361"/>
      <c r="C200" s="367">
        <v>4553</v>
      </c>
      <c r="D200" s="894">
        <v>4.0170000000000057</v>
      </c>
      <c r="E200" s="369"/>
      <c r="F200" s="369"/>
      <c r="G200" s="1469" t="s">
        <v>324</v>
      </c>
      <c r="H200" s="1725" t="s">
        <v>54</v>
      </c>
      <c r="I200" s="1726"/>
      <c r="J200" s="370">
        <v>11</v>
      </c>
      <c r="K200" s="371">
        <v>3285331</v>
      </c>
      <c r="L200" s="368">
        <v>36138641</v>
      </c>
    </row>
    <row r="201" spans="1:12">
      <c r="A201" s="354"/>
      <c r="B201" s="361"/>
      <c r="C201" s="367"/>
      <c r="D201" s="894"/>
      <c r="E201" s="369"/>
      <c r="F201" s="369"/>
      <c r="G201" s="1470" t="s">
        <v>1853</v>
      </c>
      <c r="H201" s="1725"/>
      <c r="I201" s="1726"/>
      <c r="J201" s="370"/>
      <c r="K201" s="371"/>
      <c r="L201" s="368"/>
    </row>
    <row r="202" spans="1:12" ht="47.25">
      <c r="A202" s="354"/>
      <c r="B202" s="361"/>
      <c r="C202" s="367">
        <v>8509</v>
      </c>
      <c r="D202" s="894">
        <v>4.018000000000006</v>
      </c>
      <c r="E202" s="369"/>
      <c r="F202" s="369"/>
      <c r="G202" s="1469" t="s">
        <v>1763</v>
      </c>
      <c r="H202" s="1725" t="s">
        <v>71</v>
      </c>
      <c r="I202" s="1726"/>
      <c r="J202" s="370">
        <v>100</v>
      </c>
      <c r="K202" s="371">
        <v>518789</v>
      </c>
      <c r="L202" s="368">
        <v>51878900</v>
      </c>
    </row>
    <row r="203" spans="1:12" ht="47.25">
      <c r="A203" s="354"/>
      <c r="B203" s="361"/>
      <c r="C203" s="367">
        <v>8629</v>
      </c>
      <c r="D203" s="894">
        <v>4.0190000000000063</v>
      </c>
      <c r="E203" s="369"/>
      <c r="F203" s="369"/>
      <c r="G203" s="1469" t="s">
        <v>1807</v>
      </c>
      <c r="H203" s="1725" t="s">
        <v>71</v>
      </c>
      <c r="I203" s="1726"/>
      <c r="J203" s="370">
        <v>10</v>
      </c>
      <c r="K203" s="371">
        <v>685783</v>
      </c>
      <c r="L203" s="368">
        <v>6857830</v>
      </c>
    </row>
    <row r="204" spans="1:12">
      <c r="A204" s="354"/>
      <c r="B204" s="361"/>
      <c r="C204" s="367"/>
      <c r="D204" s="894"/>
      <c r="E204" s="369"/>
      <c r="F204" s="369"/>
      <c r="G204" s="1470" t="s">
        <v>1854</v>
      </c>
      <c r="H204" s="1725"/>
      <c r="I204" s="1726"/>
      <c r="J204" s="370"/>
      <c r="K204" s="371"/>
      <c r="L204" s="368"/>
    </row>
    <row r="205" spans="1:12">
      <c r="A205" s="354"/>
      <c r="B205" s="361"/>
      <c r="C205" s="367"/>
      <c r="D205" s="894"/>
      <c r="E205" s="369"/>
      <c r="F205" s="369"/>
      <c r="G205" s="1470" t="s">
        <v>1756</v>
      </c>
      <c r="H205" s="1725"/>
      <c r="I205" s="1726"/>
      <c r="J205" s="370"/>
      <c r="K205" s="371"/>
      <c r="L205" s="368"/>
    </row>
    <row r="206" spans="1:12">
      <c r="A206" s="354"/>
      <c r="B206" s="361"/>
      <c r="C206" s="367"/>
      <c r="D206" s="894"/>
      <c r="E206" s="369"/>
      <c r="F206" s="369"/>
      <c r="G206" s="1470" t="s">
        <v>1545</v>
      </c>
      <c r="H206" s="1725"/>
      <c r="I206" s="1726"/>
      <c r="J206" s="370"/>
      <c r="K206" s="371"/>
      <c r="L206" s="368"/>
    </row>
    <row r="207" spans="1:12">
      <c r="A207" s="354"/>
      <c r="B207" s="361"/>
      <c r="C207" s="367">
        <v>3009</v>
      </c>
      <c r="D207" s="894">
        <v>4.0200000000000067</v>
      </c>
      <c r="E207" s="369"/>
      <c r="F207" s="369"/>
      <c r="G207" s="1469" t="s">
        <v>188</v>
      </c>
      <c r="H207" s="1725" t="s">
        <v>60</v>
      </c>
      <c r="I207" s="1726"/>
      <c r="J207" s="370">
        <v>708</v>
      </c>
      <c r="K207" s="371">
        <v>37400</v>
      </c>
      <c r="L207" s="368">
        <v>26479200</v>
      </c>
    </row>
    <row r="208" spans="1:12" ht="31.5">
      <c r="A208" s="354"/>
      <c r="B208" s="361"/>
      <c r="C208" s="367">
        <v>4837</v>
      </c>
      <c r="D208" s="894">
        <v>4.021000000000007</v>
      </c>
      <c r="E208" s="369"/>
      <c r="F208" s="369"/>
      <c r="G208" s="1469" t="s">
        <v>343</v>
      </c>
      <c r="H208" s="1725" t="s">
        <v>60</v>
      </c>
      <c r="I208" s="1726"/>
      <c r="J208" s="370">
        <v>217</v>
      </c>
      <c r="K208" s="371">
        <v>202510</v>
      </c>
      <c r="L208" s="368">
        <v>43944670</v>
      </c>
    </row>
    <row r="209" spans="1:12" ht="31.5">
      <c r="A209" s="354"/>
      <c r="B209" s="361"/>
      <c r="C209" s="367">
        <v>3050</v>
      </c>
      <c r="D209" s="894">
        <v>4.0220000000000073</v>
      </c>
      <c r="E209" s="369"/>
      <c r="F209" s="369"/>
      <c r="G209" s="1469" t="s">
        <v>1014</v>
      </c>
      <c r="H209" s="1725" t="s">
        <v>60</v>
      </c>
      <c r="I209" s="1726"/>
      <c r="J209" s="370">
        <v>56</v>
      </c>
      <c r="K209" s="371">
        <v>32966</v>
      </c>
      <c r="L209" s="368">
        <v>1846096</v>
      </c>
    </row>
    <row r="210" spans="1:12" ht="31.5">
      <c r="A210" s="354"/>
      <c r="B210" s="361"/>
      <c r="C210" s="367">
        <v>3052</v>
      </c>
      <c r="D210" s="894">
        <v>4.0230000000000077</v>
      </c>
      <c r="E210" s="369"/>
      <c r="F210" s="369"/>
      <c r="G210" s="1469" t="s">
        <v>1084</v>
      </c>
      <c r="H210" s="1725" t="s">
        <v>60</v>
      </c>
      <c r="I210" s="1726"/>
      <c r="J210" s="370">
        <v>398</v>
      </c>
      <c r="K210" s="371">
        <v>104200</v>
      </c>
      <c r="L210" s="368">
        <v>41471600</v>
      </c>
    </row>
    <row r="211" spans="1:12" ht="31.5">
      <c r="A211" s="354"/>
      <c r="B211" s="361"/>
      <c r="C211" s="367">
        <v>4613</v>
      </c>
      <c r="D211" s="894">
        <v>4.024000000000008</v>
      </c>
      <c r="E211" s="369"/>
      <c r="F211" s="369"/>
      <c r="G211" s="1469" t="s">
        <v>121</v>
      </c>
      <c r="H211" s="1725" t="s">
        <v>60</v>
      </c>
      <c r="I211" s="1726"/>
      <c r="J211" s="370">
        <v>847</v>
      </c>
      <c r="K211" s="371">
        <v>59050</v>
      </c>
      <c r="L211" s="368">
        <v>50015350</v>
      </c>
    </row>
    <row r="212" spans="1:12">
      <c r="A212" s="354"/>
      <c r="B212" s="361"/>
      <c r="C212" s="367"/>
      <c r="D212" s="894"/>
      <c r="E212" s="369"/>
      <c r="F212" s="369"/>
      <c r="G212" s="1470" t="s">
        <v>1558</v>
      </c>
      <c r="H212" s="1725"/>
      <c r="I212" s="1726"/>
      <c r="J212" s="370"/>
      <c r="K212" s="371"/>
      <c r="L212" s="368"/>
    </row>
    <row r="213" spans="1:12">
      <c r="A213" s="354"/>
      <c r="B213" s="361"/>
      <c r="C213" s="367">
        <v>3226</v>
      </c>
      <c r="D213" s="894">
        <v>4.0250000000000083</v>
      </c>
      <c r="E213" s="369"/>
      <c r="F213" s="369"/>
      <c r="G213" s="1469" t="s">
        <v>202</v>
      </c>
      <c r="H213" s="1725" t="s">
        <v>71</v>
      </c>
      <c r="I213" s="1726"/>
      <c r="J213" s="370">
        <v>1399</v>
      </c>
      <c r="K213" s="371">
        <v>57183</v>
      </c>
      <c r="L213" s="368">
        <v>79999017</v>
      </c>
    </row>
    <row r="214" spans="1:12">
      <c r="A214" s="354"/>
      <c r="B214" s="361"/>
      <c r="C214" s="367">
        <v>3227</v>
      </c>
      <c r="D214" s="894">
        <v>4.0260000000000087</v>
      </c>
      <c r="E214" s="369"/>
      <c r="F214" s="369"/>
      <c r="G214" s="1469" t="s">
        <v>203</v>
      </c>
      <c r="H214" s="1725" t="s">
        <v>71</v>
      </c>
      <c r="I214" s="1726"/>
      <c r="J214" s="370">
        <v>921</v>
      </c>
      <c r="K214" s="371">
        <v>120432</v>
      </c>
      <c r="L214" s="368">
        <v>110917872</v>
      </c>
    </row>
    <row r="215" spans="1:12">
      <c r="A215" s="354"/>
      <c r="B215" s="361"/>
      <c r="C215" s="367">
        <v>3228</v>
      </c>
      <c r="D215" s="894">
        <v>4.027000000000009</v>
      </c>
      <c r="E215" s="369"/>
      <c r="F215" s="369"/>
      <c r="G215" s="1469" t="s">
        <v>204</v>
      </c>
      <c r="H215" s="1725" t="s">
        <v>71</v>
      </c>
      <c r="I215" s="1726"/>
      <c r="J215" s="370">
        <v>109</v>
      </c>
      <c r="K215" s="371">
        <v>199473</v>
      </c>
      <c r="L215" s="368">
        <v>21742557</v>
      </c>
    </row>
    <row r="216" spans="1:12">
      <c r="A216" s="354"/>
      <c r="B216" s="361"/>
      <c r="C216" s="367">
        <v>3230</v>
      </c>
      <c r="D216" s="894">
        <v>4.0280000000000094</v>
      </c>
      <c r="E216" s="369"/>
      <c r="F216" s="369"/>
      <c r="G216" s="1469" t="s">
        <v>205</v>
      </c>
      <c r="H216" s="1725" t="s">
        <v>71</v>
      </c>
      <c r="I216" s="1726"/>
      <c r="J216" s="370">
        <v>61</v>
      </c>
      <c r="K216" s="371">
        <v>426878</v>
      </c>
      <c r="L216" s="368">
        <v>26039558</v>
      </c>
    </row>
    <row r="217" spans="1:12" ht="31.5">
      <c r="A217" s="354"/>
      <c r="B217" s="361"/>
      <c r="C217" s="367">
        <v>8728</v>
      </c>
      <c r="D217" s="894">
        <v>4.0290000000000097</v>
      </c>
      <c r="E217" s="369"/>
      <c r="F217" s="369"/>
      <c r="G217" s="1469" t="s">
        <v>1866</v>
      </c>
      <c r="H217" s="1725" t="s">
        <v>71</v>
      </c>
      <c r="I217" s="1726"/>
      <c r="J217" s="370">
        <v>36</v>
      </c>
      <c r="K217" s="371">
        <v>1072522</v>
      </c>
      <c r="L217" s="368">
        <v>38610792</v>
      </c>
    </row>
    <row r="218" spans="1:12" ht="47.25">
      <c r="A218" s="354"/>
      <c r="B218" s="361"/>
      <c r="C218" s="367">
        <v>8721</v>
      </c>
      <c r="D218" s="894">
        <v>4.03000000000001</v>
      </c>
      <c r="E218" s="369"/>
      <c r="F218" s="369"/>
      <c r="G218" s="1469" t="s">
        <v>1860</v>
      </c>
      <c r="H218" s="1725" t="s">
        <v>71</v>
      </c>
      <c r="I218" s="1726"/>
      <c r="J218" s="370">
        <v>29</v>
      </c>
      <c r="K218" s="371">
        <v>1461046</v>
      </c>
      <c r="L218" s="368">
        <v>42370334</v>
      </c>
    </row>
    <row r="219" spans="1:12" ht="31.5">
      <c r="A219" s="354"/>
      <c r="B219" s="361"/>
      <c r="C219" s="367">
        <v>8729</v>
      </c>
      <c r="D219" s="894">
        <v>4.0310000000000104</v>
      </c>
      <c r="E219" s="369"/>
      <c r="F219" s="369"/>
      <c r="G219" s="1469" t="s">
        <v>1867</v>
      </c>
      <c r="H219" s="1725" t="s">
        <v>71</v>
      </c>
      <c r="I219" s="1726"/>
      <c r="J219" s="370">
        <v>31</v>
      </c>
      <c r="K219" s="371">
        <v>2203897</v>
      </c>
      <c r="L219" s="368">
        <v>68320807</v>
      </c>
    </row>
    <row r="220" spans="1:12">
      <c r="A220" s="354"/>
      <c r="B220" s="361"/>
      <c r="C220" s="367"/>
      <c r="D220" s="894"/>
      <c r="E220" s="369"/>
      <c r="F220" s="369"/>
      <c r="G220" s="1470" t="s">
        <v>1587</v>
      </c>
      <c r="H220" s="1725"/>
      <c r="I220" s="1726"/>
      <c r="J220" s="370"/>
      <c r="K220" s="371"/>
      <c r="L220" s="368"/>
    </row>
    <row r="221" spans="1:12">
      <c r="A221" s="354"/>
      <c r="B221" s="361"/>
      <c r="C221" s="367">
        <v>3620</v>
      </c>
      <c r="D221" s="894">
        <v>4.0320000000000107</v>
      </c>
      <c r="E221" s="369"/>
      <c r="F221" s="369"/>
      <c r="G221" s="1469" t="s">
        <v>257</v>
      </c>
      <c r="H221" s="1725" t="s">
        <v>54</v>
      </c>
      <c r="I221" s="1726"/>
      <c r="J221" s="370">
        <v>2</v>
      </c>
      <c r="K221" s="371">
        <v>213231</v>
      </c>
      <c r="L221" s="368">
        <v>426462</v>
      </c>
    </row>
    <row r="222" spans="1:12">
      <c r="A222" s="354"/>
      <c r="B222" s="361"/>
      <c r="C222" s="367">
        <v>3391</v>
      </c>
      <c r="D222" s="894">
        <v>4.033000000000011</v>
      </c>
      <c r="E222" s="369"/>
      <c r="F222" s="369"/>
      <c r="G222" s="1469" t="s">
        <v>235</v>
      </c>
      <c r="H222" s="1725" t="s">
        <v>54</v>
      </c>
      <c r="I222" s="1726"/>
      <c r="J222" s="370">
        <v>12</v>
      </c>
      <c r="K222" s="371">
        <v>221154</v>
      </c>
      <c r="L222" s="368">
        <v>2653848</v>
      </c>
    </row>
    <row r="223" spans="1:12">
      <c r="A223" s="354"/>
      <c r="B223" s="361"/>
      <c r="C223" s="367">
        <v>3305</v>
      </c>
      <c r="D223" s="894">
        <v>4.0340000000000114</v>
      </c>
      <c r="E223" s="369"/>
      <c r="F223" s="369"/>
      <c r="G223" s="1469" t="s">
        <v>218</v>
      </c>
      <c r="H223" s="1725" t="s">
        <v>54</v>
      </c>
      <c r="I223" s="1726"/>
      <c r="J223" s="370">
        <v>138</v>
      </c>
      <c r="K223" s="371">
        <v>221154</v>
      </c>
      <c r="L223" s="368">
        <v>30519252</v>
      </c>
    </row>
    <row r="224" spans="1:12">
      <c r="A224" s="354"/>
      <c r="B224" s="361"/>
      <c r="C224" s="367">
        <v>3293</v>
      </c>
      <c r="D224" s="894">
        <v>4.0350000000000117</v>
      </c>
      <c r="E224" s="369"/>
      <c r="F224" s="369"/>
      <c r="G224" s="1469" t="s">
        <v>215</v>
      </c>
      <c r="H224" s="1725" t="s">
        <v>54</v>
      </c>
      <c r="I224" s="1726"/>
      <c r="J224" s="370">
        <v>3</v>
      </c>
      <c r="K224" s="371">
        <v>263937</v>
      </c>
      <c r="L224" s="368">
        <v>791811</v>
      </c>
    </row>
    <row r="225" spans="1:12">
      <c r="A225" s="354"/>
      <c r="B225" s="361"/>
      <c r="C225" s="367">
        <v>3317</v>
      </c>
      <c r="D225" s="894">
        <v>4.036000000000012</v>
      </c>
      <c r="E225" s="369"/>
      <c r="F225" s="369"/>
      <c r="G225" s="1469" t="s">
        <v>224</v>
      </c>
      <c r="H225" s="1725" t="s">
        <v>54</v>
      </c>
      <c r="I225" s="1726"/>
      <c r="J225" s="370">
        <v>2</v>
      </c>
      <c r="K225" s="371">
        <v>367269</v>
      </c>
      <c r="L225" s="368">
        <v>734538</v>
      </c>
    </row>
    <row r="226" spans="1:12">
      <c r="A226" s="354"/>
      <c r="B226" s="361"/>
      <c r="C226" s="367">
        <v>3315</v>
      </c>
      <c r="D226" s="894">
        <v>4.0370000000000124</v>
      </c>
      <c r="E226" s="369"/>
      <c r="F226" s="369"/>
      <c r="G226" s="1469" t="s">
        <v>222</v>
      </c>
      <c r="H226" s="1725" t="s">
        <v>54</v>
      </c>
      <c r="I226" s="1726"/>
      <c r="J226" s="370">
        <v>14</v>
      </c>
      <c r="K226" s="371">
        <v>375192</v>
      </c>
      <c r="L226" s="368">
        <v>5252688</v>
      </c>
    </row>
    <row r="227" spans="1:12">
      <c r="A227" s="354"/>
      <c r="B227" s="361"/>
      <c r="C227" s="367">
        <v>3306</v>
      </c>
      <c r="D227" s="894">
        <v>4.0380000000000127</v>
      </c>
      <c r="E227" s="369"/>
      <c r="F227" s="369"/>
      <c r="G227" s="1469" t="s">
        <v>219</v>
      </c>
      <c r="H227" s="1725" t="s">
        <v>54</v>
      </c>
      <c r="I227" s="1726"/>
      <c r="J227" s="370">
        <v>154</v>
      </c>
      <c r="K227" s="371">
        <v>452834</v>
      </c>
      <c r="L227" s="368">
        <v>69736436</v>
      </c>
    </row>
    <row r="228" spans="1:12">
      <c r="A228" s="354"/>
      <c r="B228" s="361"/>
      <c r="C228" s="367">
        <v>3294</v>
      </c>
      <c r="D228" s="894">
        <v>4.039000000000013</v>
      </c>
      <c r="E228" s="369"/>
      <c r="F228" s="369"/>
      <c r="G228" s="1469" t="s">
        <v>216</v>
      </c>
      <c r="H228" s="1725" t="s">
        <v>54</v>
      </c>
      <c r="I228" s="1726"/>
      <c r="J228" s="370">
        <v>1</v>
      </c>
      <c r="K228" s="371">
        <v>530476</v>
      </c>
      <c r="L228" s="368">
        <v>530476</v>
      </c>
    </row>
    <row r="229" spans="1:12">
      <c r="A229" s="354"/>
      <c r="B229" s="361"/>
      <c r="C229" s="367">
        <v>4996</v>
      </c>
      <c r="D229" s="894">
        <v>4.0400000000000134</v>
      </c>
      <c r="E229" s="369"/>
      <c r="F229" s="369"/>
      <c r="G229" s="1469" t="s">
        <v>1093</v>
      </c>
      <c r="H229" s="1725" t="s">
        <v>54</v>
      </c>
      <c r="I229" s="1726"/>
      <c r="J229" s="370">
        <v>3</v>
      </c>
      <c r="K229" s="371">
        <v>616808</v>
      </c>
      <c r="L229" s="368">
        <v>1850424</v>
      </c>
    </row>
    <row r="230" spans="1:12">
      <c r="A230" s="354"/>
      <c r="B230" s="361"/>
      <c r="C230" s="367">
        <v>3307</v>
      </c>
      <c r="D230" s="894">
        <v>4.0410000000000137</v>
      </c>
      <c r="E230" s="369"/>
      <c r="F230" s="369"/>
      <c r="G230" s="1469" t="s">
        <v>220</v>
      </c>
      <c r="H230" s="1725" t="s">
        <v>54</v>
      </c>
      <c r="I230" s="1726"/>
      <c r="J230" s="370">
        <v>12</v>
      </c>
      <c r="K230" s="371">
        <v>917000</v>
      </c>
      <c r="L230" s="368">
        <v>11004000</v>
      </c>
    </row>
    <row r="231" spans="1:12">
      <c r="A231" s="354"/>
      <c r="B231" s="361"/>
      <c r="C231" s="367">
        <v>3318</v>
      </c>
      <c r="D231" s="894">
        <v>4.042000000000014</v>
      </c>
      <c r="E231" s="369"/>
      <c r="F231" s="369"/>
      <c r="G231" s="1469" t="s">
        <v>225</v>
      </c>
      <c r="H231" s="1725" t="s">
        <v>54</v>
      </c>
      <c r="I231" s="1726"/>
      <c r="J231" s="370">
        <v>2</v>
      </c>
      <c r="K231" s="371">
        <v>1569501</v>
      </c>
      <c r="L231" s="368">
        <v>3139002</v>
      </c>
    </row>
    <row r="232" spans="1:12">
      <c r="A232" s="354"/>
      <c r="B232" s="361"/>
      <c r="C232" s="367">
        <v>3316</v>
      </c>
      <c r="D232" s="894">
        <v>4.0430000000000144</v>
      </c>
      <c r="E232" s="369"/>
      <c r="F232" s="369"/>
      <c r="G232" s="1469" t="s">
        <v>223</v>
      </c>
      <c r="H232" s="1725" t="s">
        <v>54</v>
      </c>
      <c r="I232" s="1726"/>
      <c r="J232" s="370">
        <v>6</v>
      </c>
      <c r="K232" s="371">
        <v>1808765</v>
      </c>
      <c r="L232" s="368">
        <v>10852590</v>
      </c>
    </row>
    <row r="233" spans="1:12">
      <c r="A233" s="354"/>
      <c r="B233" s="361"/>
      <c r="C233" s="367">
        <v>3309</v>
      </c>
      <c r="D233" s="894">
        <v>4.0440000000000147</v>
      </c>
      <c r="E233" s="369"/>
      <c r="F233" s="369"/>
      <c r="G233" s="1469" t="s">
        <v>221</v>
      </c>
      <c r="H233" s="1725" t="s">
        <v>54</v>
      </c>
      <c r="I233" s="1726"/>
      <c r="J233" s="370">
        <v>10</v>
      </c>
      <c r="K233" s="371">
        <v>2053100</v>
      </c>
      <c r="L233" s="368">
        <v>20531000</v>
      </c>
    </row>
    <row r="234" spans="1:12">
      <c r="A234" s="354"/>
      <c r="B234" s="361"/>
      <c r="C234" s="367">
        <v>3282</v>
      </c>
      <c r="D234" s="894">
        <v>4.045000000000015</v>
      </c>
      <c r="E234" s="369"/>
      <c r="F234" s="369"/>
      <c r="G234" s="1469" t="s">
        <v>214</v>
      </c>
      <c r="H234" s="1725" t="s">
        <v>54</v>
      </c>
      <c r="I234" s="1726"/>
      <c r="J234" s="370">
        <v>10</v>
      </c>
      <c r="K234" s="371">
        <v>417261</v>
      </c>
      <c r="L234" s="368">
        <v>4172610</v>
      </c>
    </row>
    <row r="235" spans="1:12">
      <c r="A235" s="354"/>
      <c r="B235" s="361"/>
      <c r="C235" s="367">
        <v>3253</v>
      </c>
      <c r="D235" s="894">
        <v>4.0460000000000154</v>
      </c>
      <c r="E235" s="369"/>
      <c r="F235" s="369"/>
      <c r="G235" s="1469" t="s">
        <v>206</v>
      </c>
      <c r="H235" s="1725" t="s">
        <v>54</v>
      </c>
      <c r="I235" s="1726"/>
      <c r="J235" s="370">
        <v>2</v>
      </c>
      <c r="K235" s="371">
        <v>569799</v>
      </c>
      <c r="L235" s="368">
        <v>1139598</v>
      </c>
    </row>
    <row r="236" spans="1:12">
      <c r="A236" s="354"/>
      <c r="B236" s="361"/>
      <c r="C236" s="367">
        <v>3254</v>
      </c>
      <c r="D236" s="894">
        <v>4.0470000000000157</v>
      </c>
      <c r="E236" s="369"/>
      <c r="F236" s="369"/>
      <c r="G236" s="1469" t="s">
        <v>207</v>
      </c>
      <c r="H236" s="1725" t="s">
        <v>54</v>
      </c>
      <c r="I236" s="1726"/>
      <c r="J236" s="370">
        <v>1</v>
      </c>
      <c r="K236" s="371">
        <v>706069</v>
      </c>
      <c r="L236" s="368">
        <v>706069</v>
      </c>
    </row>
    <row r="237" spans="1:12">
      <c r="A237" s="354"/>
      <c r="B237" s="361"/>
      <c r="C237" s="367">
        <v>3259</v>
      </c>
      <c r="D237" s="894">
        <v>4.048000000000016</v>
      </c>
      <c r="E237" s="369"/>
      <c r="F237" s="369"/>
      <c r="G237" s="1469" t="s">
        <v>210</v>
      </c>
      <c r="H237" s="1725" t="s">
        <v>54</v>
      </c>
      <c r="I237" s="1726"/>
      <c r="J237" s="370">
        <v>1</v>
      </c>
      <c r="K237" s="371">
        <v>1214862</v>
      </c>
      <c r="L237" s="368">
        <v>1214862</v>
      </c>
    </row>
    <row r="238" spans="1:12">
      <c r="A238" s="354"/>
      <c r="B238" s="361"/>
      <c r="C238" s="367">
        <v>3272</v>
      </c>
      <c r="D238" s="894">
        <v>4.0490000000000164</v>
      </c>
      <c r="E238" s="369"/>
      <c r="F238" s="369"/>
      <c r="G238" s="1469" t="s">
        <v>213</v>
      </c>
      <c r="H238" s="1725" t="s">
        <v>54</v>
      </c>
      <c r="I238" s="1726"/>
      <c r="J238" s="370">
        <v>1</v>
      </c>
      <c r="K238" s="371">
        <v>3540289</v>
      </c>
      <c r="L238" s="368">
        <v>3540289</v>
      </c>
    </row>
    <row r="239" spans="1:12">
      <c r="A239" s="354"/>
      <c r="B239" s="361"/>
      <c r="C239" s="367">
        <v>8722</v>
      </c>
      <c r="D239" s="894">
        <v>4.0500000000000167</v>
      </c>
      <c r="E239" s="369"/>
      <c r="F239" s="369"/>
      <c r="G239" s="1469" t="s">
        <v>1861</v>
      </c>
      <c r="H239" s="1725" t="s">
        <v>54</v>
      </c>
      <c r="I239" s="1726"/>
      <c r="J239" s="370">
        <v>2</v>
      </c>
      <c r="K239" s="371">
        <v>196482</v>
      </c>
      <c r="L239" s="368">
        <v>392964</v>
      </c>
    </row>
    <row r="240" spans="1:12">
      <c r="A240" s="354"/>
      <c r="B240" s="361"/>
      <c r="C240" s="367">
        <v>3405</v>
      </c>
      <c r="D240" s="894">
        <v>4.051000000000017</v>
      </c>
      <c r="E240" s="369"/>
      <c r="F240" s="369"/>
      <c r="G240" s="1469" t="s">
        <v>239</v>
      </c>
      <c r="H240" s="1725" t="s">
        <v>54</v>
      </c>
      <c r="I240" s="1726"/>
      <c r="J240" s="370">
        <v>6</v>
      </c>
      <c r="K240" s="371">
        <v>350905</v>
      </c>
      <c r="L240" s="368">
        <v>2105430</v>
      </c>
    </row>
    <row r="241" spans="1:12">
      <c r="A241" s="354"/>
      <c r="B241" s="361"/>
      <c r="C241" s="367">
        <v>3499</v>
      </c>
      <c r="D241" s="894">
        <v>4.0520000000000174</v>
      </c>
      <c r="E241" s="369"/>
      <c r="F241" s="369"/>
      <c r="G241" s="1469" t="s">
        <v>251</v>
      </c>
      <c r="H241" s="1725" t="s">
        <v>54</v>
      </c>
      <c r="I241" s="1726"/>
      <c r="J241" s="370">
        <v>2</v>
      </c>
      <c r="K241" s="371">
        <v>536193</v>
      </c>
      <c r="L241" s="368">
        <v>1072386</v>
      </c>
    </row>
    <row r="242" spans="1:12">
      <c r="A242" s="354"/>
      <c r="B242" s="361"/>
      <c r="C242" s="367">
        <v>3501</v>
      </c>
      <c r="D242" s="894">
        <v>4.0530000000000177</v>
      </c>
      <c r="E242" s="369"/>
      <c r="F242" s="369"/>
      <c r="G242" s="1469" t="s">
        <v>252</v>
      </c>
      <c r="H242" s="1725" t="s">
        <v>54</v>
      </c>
      <c r="I242" s="1726"/>
      <c r="J242" s="370">
        <v>4</v>
      </c>
      <c r="K242" s="371">
        <v>1061295</v>
      </c>
      <c r="L242" s="368">
        <v>4245180</v>
      </c>
    </row>
    <row r="243" spans="1:12">
      <c r="A243" s="354"/>
      <c r="B243" s="361"/>
      <c r="C243" s="367">
        <v>5750</v>
      </c>
      <c r="D243" s="894">
        <v>4.054000000000018</v>
      </c>
      <c r="E243" s="369"/>
      <c r="F243" s="369"/>
      <c r="G243" s="1469" t="s">
        <v>420</v>
      </c>
      <c r="H243" s="1725" t="s">
        <v>54</v>
      </c>
      <c r="I243" s="1726"/>
      <c r="J243" s="370">
        <v>7</v>
      </c>
      <c r="K243" s="371">
        <v>391027</v>
      </c>
      <c r="L243" s="368">
        <v>2737189</v>
      </c>
    </row>
    <row r="244" spans="1:12">
      <c r="A244" s="354"/>
      <c r="B244" s="361"/>
      <c r="C244" s="367">
        <v>5339</v>
      </c>
      <c r="D244" s="894">
        <v>4.0550000000000184</v>
      </c>
      <c r="E244" s="369"/>
      <c r="F244" s="369"/>
      <c r="G244" s="1469" t="s">
        <v>409</v>
      </c>
      <c r="H244" s="1725" t="s">
        <v>54</v>
      </c>
      <c r="I244" s="1726"/>
      <c r="J244" s="370">
        <v>1</v>
      </c>
      <c r="K244" s="371">
        <v>502636</v>
      </c>
      <c r="L244" s="368">
        <v>502636</v>
      </c>
    </row>
    <row r="245" spans="1:12">
      <c r="A245" s="354"/>
      <c r="B245" s="361"/>
      <c r="C245" s="367">
        <v>7477</v>
      </c>
      <c r="D245" s="894">
        <v>4.0560000000000187</v>
      </c>
      <c r="E245" s="369"/>
      <c r="F245" s="369"/>
      <c r="G245" s="1469" t="s">
        <v>1214</v>
      </c>
      <c r="H245" s="1725" t="s">
        <v>54</v>
      </c>
      <c r="I245" s="1726"/>
      <c r="J245" s="370">
        <v>1</v>
      </c>
      <c r="K245" s="371">
        <v>1325250</v>
      </c>
      <c r="L245" s="368">
        <v>1325250</v>
      </c>
    </row>
    <row r="246" spans="1:12">
      <c r="A246" s="354"/>
      <c r="B246" s="361"/>
      <c r="C246" s="367"/>
      <c r="D246" s="894"/>
      <c r="E246" s="369"/>
      <c r="F246" s="369"/>
      <c r="G246" s="1470" t="s">
        <v>1855</v>
      </c>
      <c r="H246" s="1725"/>
      <c r="I246" s="1726"/>
      <c r="J246" s="370"/>
      <c r="K246" s="371"/>
      <c r="L246" s="368"/>
    </row>
    <row r="247" spans="1:12" ht="31.5">
      <c r="A247" s="354"/>
      <c r="B247" s="361"/>
      <c r="C247" s="367">
        <v>4402</v>
      </c>
      <c r="D247" s="894">
        <v>4.057000000000019</v>
      </c>
      <c r="E247" s="369"/>
      <c r="F247" s="369"/>
      <c r="G247" s="1469" t="s">
        <v>313</v>
      </c>
      <c r="H247" s="1725" t="s">
        <v>54</v>
      </c>
      <c r="I247" s="1726"/>
      <c r="J247" s="370">
        <v>12</v>
      </c>
      <c r="K247" s="371">
        <v>957493</v>
      </c>
      <c r="L247" s="368">
        <v>11489916</v>
      </c>
    </row>
    <row r="248" spans="1:12" ht="31.5">
      <c r="A248" s="354"/>
      <c r="B248" s="361"/>
      <c r="C248" s="367">
        <v>3324</v>
      </c>
      <c r="D248" s="894">
        <v>4.0580000000000194</v>
      </c>
      <c r="E248" s="369"/>
      <c r="F248" s="369"/>
      <c r="G248" s="1469" t="s">
        <v>227</v>
      </c>
      <c r="H248" s="1725" t="s">
        <v>54</v>
      </c>
      <c r="I248" s="1726"/>
      <c r="J248" s="370">
        <v>10</v>
      </c>
      <c r="K248" s="371">
        <v>1803634</v>
      </c>
      <c r="L248" s="368">
        <v>18036340</v>
      </c>
    </row>
    <row r="249" spans="1:12" ht="31.5">
      <c r="A249" s="354"/>
      <c r="B249" s="361"/>
      <c r="C249" s="367">
        <v>3325</v>
      </c>
      <c r="D249" s="894">
        <v>4.0590000000000197</v>
      </c>
      <c r="E249" s="369"/>
      <c r="F249" s="369"/>
      <c r="G249" s="1469" t="s">
        <v>228</v>
      </c>
      <c r="H249" s="1725" t="s">
        <v>54</v>
      </c>
      <c r="I249" s="1726"/>
      <c r="J249" s="370">
        <v>2</v>
      </c>
      <c r="K249" s="371">
        <v>2633011</v>
      </c>
      <c r="L249" s="368">
        <v>5266022</v>
      </c>
    </row>
    <row r="250" spans="1:12" ht="31.5">
      <c r="A250" s="354"/>
      <c r="B250" s="361"/>
      <c r="C250" s="367">
        <v>4403</v>
      </c>
      <c r="D250" s="894">
        <v>4.06000000000002</v>
      </c>
      <c r="E250" s="369"/>
      <c r="F250" s="369"/>
      <c r="G250" s="1469" t="s">
        <v>314</v>
      </c>
      <c r="H250" s="1725" t="s">
        <v>54</v>
      </c>
      <c r="I250" s="1726"/>
      <c r="J250" s="370">
        <v>1</v>
      </c>
      <c r="K250" s="371">
        <v>6088379</v>
      </c>
      <c r="L250" s="368">
        <v>6088379</v>
      </c>
    </row>
    <row r="251" spans="1:12" ht="31.5">
      <c r="A251" s="354"/>
      <c r="B251" s="361"/>
      <c r="C251" s="367">
        <v>4978</v>
      </c>
      <c r="D251" s="894">
        <v>4.0610000000000204</v>
      </c>
      <c r="E251" s="369"/>
      <c r="F251" s="369"/>
      <c r="G251" s="1469" t="s">
        <v>382</v>
      </c>
      <c r="H251" s="1725" t="s">
        <v>54</v>
      </c>
      <c r="I251" s="1726"/>
      <c r="J251" s="370">
        <v>24</v>
      </c>
      <c r="K251" s="371">
        <v>629822</v>
      </c>
      <c r="L251" s="368">
        <v>15115728</v>
      </c>
    </row>
    <row r="252" spans="1:12" ht="31.5">
      <c r="A252" s="354"/>
      <c r="B252" s="361"/>
      <c r="C252" s="367">
        <v>4979</v>
      </c>
      <c r="D252" s="894">
        <v>4.0620000000000207</v>
      </c>
      <c r="E252" s="369"/>
      <c r="F252" s="369"/>
      <c r="G252" s="1469" t="s">
        <v>383</v>
      </c>
      <c r="H252" s="1725" t="s">
        <v>54</v>
      </c>
      <c r="I252" s="1726"/>
      <c r="J252" s="370">
        <v>1</v>
      </c>
      <c r="K252" s="371">
        <v>683519</v>
      </c>
      <c r="L252" s="368">
        <v>683519</v>
      </c>
    </row>
    <row r="253" spans="1:12">
      <c r="A253" s="354"/>
      <c r="B253" s="361"/>
      <c r="C253" s="367"/>
      <c r="D253" s="894"/>
      <c r="E253" s="369"/>
      <c r="F253" s="369"/>
      <c r="G253" s="1470" t="s">
        <v>1588</v>
      </c>
      <c r="H253" s="1725"/>
      <c r="I253" s="1726"/>
      <c r="J253" s="370"/>
      <c r="K253" s="371"/>
      <c r="L253" s="368"/>
    </row>
    <row r="254" spans="1:12" ht="31.5">
      <c r="A254" s="354"/>
      <c r="B254" s="361"/>
      <c r="C254" s="367">
        <v>8422</v>
      </c>
      <c r="D254" s="894">
        <v>4.063000000000021</v>
      </c>
      <c r="E254" s="369"/>
      <c r="F254" s="369"/>
      <c r="G254" s="1469" t="s">
        <v>1717</v>
      </c>
      <c r="H254" s="1725" t="s">
        <v>54</v>
      </c>
      <c r="I254" s="1726"/>
      <c r="J254" s="370">
        <v>1</v>
      </c>
      <c r="K254" s="371">
        <v>557202</v>
      </c>
      <c r="L254" s="368">
        <v>557202</v>
      </c>
    </row>
    <row r="255" spans="1:12" ht="31.5">
      <c r="A255" s="354"/>
      <c r="B255" s="361"/>
      <c r="C255" s="367">
        <v>4841</v>
      </c>
      <c r="D255" s="894">
        <v>4.0640000000000214</v>
      </c>
      <c r="E255" s="369"/>
      <c r="F255" s="369"/>
      <c r="G255" s="1469" t="s">
        <v>346</v>
      </c>
      <c r="H255" s="1725" t="s">
        <v>54</v>
      </c>
      <c r="I255" s="1726"/>
      <c r="J255" s="370">
        <v>58</v>
      </c>
      <c r="K255" s="371">
        <v>233034</v>
      </c>
      <c r="L255" s="368">
        <v>13515972</v>
      </c>
    </row>
    <row r="256" spans="1:12" ht="31.5">
      <c r="A256" s="354"/>
      <c r="B256" s="361"/>
      <c r="C256" s="367">
        <v>4839</v>
      </c>
      <c r="D256" s="894">
        <v>4.0650000000000217</v>
      </c>
      <c r="E256" s="369"/>
      <c r="F256" s="369"/>
      <c r="G256" s="1469" t="s">
        <v>344</v>
      </c>
      <c r="H256" s="1725" t="s">
        <v>54</v>
      </c>
      <c r="I256" s="1726"/>
      <c r="J256" s="370">
        <v>18</v>
      </c>
      <c r="K256" s="371">
        <v>535423</v>
      </c>
      <c r="L256" s="368">
        <v>9637614</v>
      </c>
    </row>
    <row r="257" spans="1:12" ht="31.5">
      <c r="A257" s="354"/>
      <c r="B257" s="361"/>
      <c r="C257" s="367">
        <v>8351</v>
      </c>
      <c r="D257" s="894">
        <v>4.066000000000022</v>
      </c>
      <c r="E257" s="369"/>
      <c r="F257" s="369"/>
      <c r="G257" s="1469" t="s">
        <v>1713</v>
      </c>
      <c r="H257" s="1725" t="s">
        <v>54</v>
      </c>
      <c r="I257" s="1726"/>
      <c r="J257" s="370">
        <v>1</v>
      </c>
      <c r="K257" s="371">
        <v>1886105</v>
      </c>
      <c r="L257" s="368">
        <v>1886105</v>
      </c>
    </row>
    <row r="258" spans="1:12" ht="31.5">
      <c r="A258" s="354"/>
      <c r="B258" s="361"/>
      <c r="C258" s="367">
        <v>4845</v>
      </c>
      <c r="D258" s="894">
        <v>4.0670000000000224</v>
      </c>
      <c r="E258" s="369"/>
      <c r="F258" s="369"/>
      <c r="G258" s="1469" t="s">
        <v>350</v>
      </c>
      <c r="H258" s="1725" t="s">
        <v>54</v>
      </c>
      <c r="I258" s="1726"/>
      <c r="J258" s="370">
        <v>2</v>
      </c>
      <c r="K258" s="371">
        <v>972061</v>
      </c>
      <c r="L258" s="368">
        <v>1944122</v>
      </c>
    </row>
    <row r="259" spans="1:12" ht="31.5">
      <c r="A259" s="354"/>
      <c r="B259" s="361"/>
      <c r="C259" s="367">
        <v>7659</v>
      </c>
      <c r="D259" s="894">
        <v>4.0680000000000227</v>
      </c>
      <c r="E259" s="369"/>
      <c r="F259" s="369"/>
      <c r="G259" s="1469" t="s">
        <v>1224</v>
      </c>
      <c r="H259" s="1725" t="s">
        <v>54</v>
      </c>
      <c r="I259" s="1726"/>
      <c r="J259" s="370">
        <v>1</v>
      </c>
      <c r="K259" s="371">
        <v>6890766</v>
      </c>
      <c r="L259" s="368">
        <v>6890766</v>
      </c>
    </row>
    <row r="260" spans="1:12" ht="31.5">
      <c r="A260" s="354"/>
      <c r="B260" s="361"/>
      <c r="C260" s="367">
        <v>4844</v>
      </c>
      <c r="D260" s="894">
        <v>4.069000000000023</v>
      </c>
      <c r="E260" s="369"/>
      <c r="F260" s="369"/>
      <c r="G260" s="1469" t="s">
        <v>349</v>
      </c>
      <c r="H260" s="1725" t="s">
        <v>54</v>
      </c>
      <c r="I260" s="1726"/>
      <c r="J260" s="370">
        <v>7</v>
      </c>
      <c r="K260" s="371">
        <v>2752999</v>
      </c>
      <c r="L260" s="368">
        <v>19270993</v>
      </c>
    </row>
    <row r="261" spans="1:12" ht="31.5">
      <c r="A261" s="354"/>
      <c r="B261" s="361"/>
      <c r="C261" s="367">
        <v>6512</v>
      </c>
      <c r="D261" s="894">
        <v>4.0700000000000234</v>
      </c>
      <c r="E261" s="369"/>
      <c r="F261" s="369"/>
      <c r="G261" s="1469" t="s">
        <v>1494</v>
      </c>
      <c r="H261" s="1725" t="s">
        <v>60</v>
      </c>
      <c r="I261" s="1726"/>
      <c r="J261" s="370">
        <v>1</v>
      </c>
      <c r="K261" s="371">
        <v>559963</v>
      </c>
      <c r="L261" s="368">
        <v>559963</v>
      </c>
    </row>
    <row r="262" spans="1:12">
      <c r="A262" s="354"/>
      <c r="B262" s="361"/>
      <c r="C262" s="367"/>
      <c r="D262" s="894"/>
      <c r="E262" s="369"/>
      <c r="F262" s="369"/>
      <c r="G262" s="1470" t="s">
        <v>1589</v>
      </c>
      <c r="H262" s="1725"/>
      <c r="I262" s="1726"/>
      <c r="J262" s="370"/>
      <c r="K262" s="371"/>
      <c r="L262" s="368"/>
    </row>
    <row r="263" spans="1:12" ht="47.25">
      <c r="A263" s="354"/>
      <c r="B263" s="361"/>
      <c r="C263" s="367">
        <v>4984</v>
      </c>
      <c r="D263" s="894">
        <v>4.0710000000000237</v>
      </c>
      <c r="E263" s="369"/>
      <c r="F263" s="369"/>
      <c r="G263" s="1469" t="s">
        <v>384</v>
      </c>
      <c r="H263" s="1725" t="s">
        <v>54</v>
      </c>
      <c r="I263" s="1726"/>
      <c r="J263" s="370">
        <v>6</v>
      </c>
      <c r="K263" s="371">
        <v>288285</v>
      </c>
      <c r="L263" s="368">
        <v>1729710</v>
      </c>
    </row>
    <row r="264" spans="1:12" ht="47.25">
      <c r="A264" s="354"/>
      <c r="B264" s="361"/>
      <c r="C264" s="367">
        <v>4877</v>
      </c>
      <c r="D264" s="894">
        <v>4.072000000000024</v>
      </c>
      <c r="E264" s="369"/>
      <c r="F264" s="369"/>
      <c r="G264" s="1469" t="s">
        <v>364</v>
      </c>
      <c r="H264" s="1725" t="s">
        <v>54</v>
      </c>
      <c r="I264" s="1726"/>
      <c r="J264" s="370">
        <v>127</v>
      </c>
      <c r="K264" s="371">
        <v>293000</v>
      </c>
      <c r="L264" s="368">
        <v>37211000</v>
      </c>
    </row>
    <row r="265" spans="1:12" ht="17.25" thickBot="1">
      <c r="A265" s="354"/>
      <c r="B265" s="361"/>
      <c r="C265" s="1196" t="s">
        <v>867</v>
      </c>
      <c r="D265" s="1191"/>
      <c r="E265" s="1192"/>
      <c r="F265" s="1192"/>
      <c r="G265" s="1471"/>
      <c r="H265" s="1193"/>
      <c r="I265" s="1193"/>
      <c r="J265" s="1194"/>
      <c r="K265" s="1195"/>
      <c r="L265" s="503">
        <v>2992224510</v>
      </c>
    </row>
    <row r="266" spans="1:12" s="796" customFormat="1" ht="17.25" thickBot="1">
      <c r="A266" s="793"/>
      <c r="B266" s="794"/>
      <c r="C266" s="1188"/>
      <c r="D266" s="1363">
        <v>5</v>
      </c>
      <c r="E266" s="1189"/>
      <c r="F266" s="1189"/>
      <c r="G266" s="1468" t="s">
        <v>1608</v>
      </c>
      <c r="H266" s="1727"/>
      <c r="I266" s="1727"/>
      <c r="J266" s="1189"/>
      <c r="K266" s="1189"/>
      <c r="L266" s="1190"/>
    </row>
    <row r="267" spans="1:12" s="796" customFormat="1">
      <c r="A267" s="793"/>
      <c r="B267" s="794"/>
      <c r="C267" s="1183"/>
      <c r="D267" s="1187"/>
      <c r="E267" s="1185"/>
      <c r="F267" s="1185"/>
      <c r="G267" s="1470" t="s">
        <v>1856</v>
      </c>
      <c r="H267" s="1728"/>
      <c r="I267" s="1729"/>
      <c r="J267" s="1186"/>
      <c r="K267" s="795"/>
      <c r="L267" s="372"/>
    </row>
    <row r="268" spans="1:12">
      <c r="A268" s="354"/>
      <c r="B268" s="361"/>
      <c r="C268" s="367"/>
      <c r="D268" s="894"/>
      <c r="E268" s="369"/>
      <c r="F268" s="369"/>
      <c r="G268" s="1470" t="s">
        <v>1888</v>
      </c>
      <c r="H268" s="1725"/>
      <c r="I268" s="1726"/>
      <c r="J268" s="370"/>
      <c r="K268" s="371"/>
      <c r="L268" s="368"/>
    </row>
    <row r="269" spans="1:12" ht="47.25">
      <c r="A269" s="354"/>
      <c r="B269" s="361"/>
      <c r="C269" s="367">
        <v>5220</v>
      </c>
      <c r="D269" s="894">
        <v>5.0010000000000003</v>
      </c>
      <c r="E269" s="369"/>
      <c r="F269" s="369"/>
      <c r="G269" s="1469" t="s">
        <v>400</v>
      </c>
      <c r="H269" s="1725" t="s">
        <v>71</v>
      </c>
      <c r="I269" s="1726"/>
      <c r="J269" s="370">
        <v>19190</v>
      </c>
      <c r="K269" s="371">
        <v>10351</v>
      </c>
      <c r="L269" s="368">
        <v>198635690</v>
      </c>
    </row>
    <row r="270" spans="1:12" ht="47.25">
      <c r="A270" s="354"/>
      <c r="B270" s="361"/>
      <c r="C270" s="367">
        <v>6573</v>
      </c>
      <c r="D270" s="894">
        <v>5.0020000000000007</v>
      </c>
      <c r="E270" s="369"/>
      <c r="F270" s="369"/>
      <c r="G270" s="1469" t="s">
        <v>1108</v>
      </c>
      <c r="H270" s="1725" t="s">
        <v>48</v>
      </c>
      <c r="I270" s="1726"/>
      <c r="J270" s="370">
        <v>1951</v>
      </c>
      <c r="K270" s="371">
        <v>44774</v>
      </c>
      <c r="L270" s="368">
        <v>87354074</v>
      </c>
    </row>
    <row r="271" spans="1:12" ht="47.25">
      <c r="A271" s="354"/>
      <c r="B271" s="361"/>
      <c r="C271" s="367">
        <v>5221</v>
      </c>
      <c r="D271" s="894">
        <v>5.003000000000001</v>
      </c>
      <c r="E271" s="369"/>
      <c r="F271" s="369"/>
      <c r="G271" s="1469" t="s">
        <v>401</v>
      </c>
      <c r="H271" s="1725" t="s">
        <v>71</v>
      </c>
      <c r="I271" s="1726"/>
      <c r="J271" s="370">
        <v>1195</v>
      </c>
      <c r="K271" s="371">
        <v>11829</v>
      </c>
      <c r="L271" s="368">
        <v>14135655</v>
      </c>
    </row>
    <row r="272" spans="1:12" ht="47.25">
      <c r="A272" s="354"/>
      <c r="B272" s="361"/>
      <c r="C272" s="367">
        <v>5848</v>
      </c>
      <c r="D272" s="894">
        <v>5.0040000000000013</v>
      </c>
      <c r="E272" s="369"/>
      <c r="F272" s="369"/>
      <c r="G272" s="1469" t="s">
        <v>422</v>
      </c>
      <c r="H272" s="1725" t="s">
        <v>54</v>
      </c>
      <c r="I272" s="1726"/>
      <c r="J272" s="370">
        <v>116</v>
      </c>
      <c r="K272" s="371">
        <v>70016</v>
      </c>
      <c r="L272" s="368">
        <v>8121856</v>
      </c>
    </row>
    <row r="273" spans="1:12">
      <c r="A273" s="354"/>
      <c r="B273" s="361"/>
      <c r="C273" s="367">
        <v>5226</v>
      </c>
      <c r="D273" s="894">
        <v>5.0050000000000017</v>
      </c>
      <c r="E273" s="369"/>
      <c r="F273" s="369"/>
      <c r="G273" s="1469" t="s">
        <v>1095</v>
      </c>
      <c r="H273" s="1725" t="s">
        <v>71</v>
      </c>
      <c r="I273" s="1726"/>
      <c r="J273" s="370">
        <v>1195</v>
      </c>
      <c r="K273" s="371">
        <v>4534</v>
      </c>
      <c r="L273" s="368">
        <v>5418130</v>
      </c>
    </row>
    <row r="274" spans="1:12">
      <c r="A274" s="354"/>
      <c r="B274" s="361"/>
      <c r="C274" s="367">
        <v>5227</v>
      </c>
      <c r="D274" s="894">
        <v>5.006000000000002</v>
      </c>
      <c r="E274" s="369"/>
      <c r="F274" s="369"/>
      <c r="G274" s="1469" t="s">
        <v>1096</v>
      </c>
      <c r="H274" s="1725" t="s">
        <v>48</v>
      </c>
      <c r="I274" s="1726"/>
      <c r="J274" s="370">
        <v>1951</v>
      </c>
      <c r="K274" s="371">
        <v>14800</v>
      </c>
      <c r="L274" s="368">
        <v>28874800</v>
      </c>
    </row>
    <row r="275" spans="1:12">
      <c r="A275" s="354"/>
      <c r="B275" s="361"/>
      <c r="C275" s="367">
        <v>5225</v>
      </c>
      <c r="D275" s="894">
        <v>5.0070000000000023</v>
      </c>
      <c r="E275" s="369"/>
      <c r="F275" s="369"/>
      <c r="G275" s="1469" t="s">
        <v>1094</v>
      </c>
      <c r="H275" s="1725" t="s">
        <v>71</v>
      </c>
      <c r="I275" s="1726"/>
      <c r="J275" s="370">
        <v>19190</v>
      </c>
      <c r="K275" s="371">
        <v>3202</v>
      </c>
      <c r="L275" s="368">
        <v>61446380</v>
      </c>
    </row>
    <row r="276" spans="1:12" ht="63">
      <c r="A276" s="354"/>
      <c r="B276" s="361"/>
      <c r="C276" s="367">
        <v>4832</v>
      </c>
      <c r="D276" s="894">
        <v>5.0080000000000027</v>
      </c>
      <c r="E276" s="369"/>
      <c r="F276" s="369"/>
      <c r="G276" s="1469" t="s">
        <v>115</v>
      </c>
      <c r="H276" s="1725" t="s">
        <v>54</v>
      </c>
      <c r="I276" s="1726"/>
      <c r="J276" s="370">
        <v>233</v>
      </c>
      <c r="K276" s="371">
        <v>46180</v>
      </c>
      <c r="L276" s="368">
        <v>10759940</v>
      </c>
    </row>
    <row r="277" spans="1:12" ht="31.5">
      <c r="A277" s="354"/>
      <c r="B277" s="361"/>
      <c r="C277" s="367">
        <v>5242</v>
      </c>
      <c r="D277" s="894">
        <v>5.009000000000003</v>
      </c>
      <c r="E277" s="369"/>
      <c r="F277" s="369"/>
      <c r="G277" s="1469" t="s">
        <v>404</v>
      </c>
      <c r="H277" s="1725" t="s">
        <v>54</v>
      </c>
      <c r="I277" s="1726"/>
      <c r="J277" s="370">
        <v>9</v>
      </c>
      <c r="K277" s="371">
        <v>167142</v>
      </c>
      <c r="L277" s="368">
        <v>1504278</v>
      </c>
    </row>
    <row r="278" spans="1:12">
      <c r="A278" s="354"/>
      <c r="B278" s="361"/>
      <c r="C278" s="367"/>
      <c r="D278" s="894"/>
      <c r="E278" s="369"/>
      <c r="F278" s="369"/>
      <c r="G278" s="1470" t="s">
        <v>1889</v>
      </c>
      <c r="H278" s="1725"/>
      <c r="I278" s="1726"/>
      <c r="J278" s="370"/>
      <c r="K278" s="371"/>
      <c r="L278" s="368"/>
    </row>
    <row r="279" spans="1:12">
      <c r="A279" s="354"/>
      <c r="B279" s="361"/>
      <c r="C279" s="367">
        <v>3688</v>
      </c>
      <c r="D279" s="894">
        <v>5.0100000000000033</v>
      </c>
      <c r="E279" s="369"/>
      <c r="F279" s="369"/>
      <c r="G279" s="1469" t="s">
        <v>260</v>
      </c>
      <c r="H279" s="1725" t="s">
        <v>54</v>
      </c>
      <c r="I279" s="1726"/>
      <c r="J279" s="370">
        <v>6</v>
      </c>
      <c r="K279" s="371">
        <v>49417</v>
      </c>
      <c r="L279" s="368">
        <v>296502</v>
      </c>
    </row>
    <row r="280" spans="1:12" ht="31.5">
      <c r="A280" s="354"/>
      <c r="B280" s="361"/>
      <c r="C280" s="367">
        <v>6034</v>
      </c>
      <c r="D280" s="894">
        <v>5.0110000000000037</v>
      </c>
      <c r="E280" s="369"/>
      <c r="F280" s="369"/>
      <c r="G280" s="1469" t="s">
        <v>436</v>
      </c>
      <c r="H280" s="1725" t="s">
        <v>54</v>
      </c>
      <c r="I280" s="1726"/>
      <c r="J280" s="370">
        <v>8</v>
      </c>
      <c r="K280" s="371">
        <v>325271</v>
      </c>
      <c r="L280" s="368">
        <v>2602168</v>
      </c>
    </row>
    <row r="281" spans="1:12" ht="31.5">
      <c r="A281" s="354"/>
      <c r="B281" s="361"/>
      <c r="C281" s="367">
        <v>6848</v>
      </c>
      <c r="D281" s="894">
        <v>5.012000000000004</v>
      </c>
      <c r="E281" s="369"/>
      <c r="F281" s="369"/>
      <c r="G281" s="1469" t="s">
        <v>1159</v>
      </c>
      <c r="H281" s="1725" t="s">
        <v>54</v>
      </c>
      <c r="I281" s="1726"/>
      <c r="J281" s="370">
        <v>7</v>
      </c>
      <c r="K281" s="371">
        <v>309724</v>
      </c>
      <c r="L281" s="368">
        <v>2168068</v>
      </c>
    </row>
    <row r="282" spans="1:12">
      <c r="A282" s="354"/>
      <c r="B282" s="361"/>
      <c r="C282" s="367">
        <v>3430</v>
      </c>
      <c r="D282" s="894">
        <v>5.0130000000000043</v>
      </c>
      <c r="E282" s="369"/>
      <c r="F282" s="369"/>
      <c r="G282" s="1469" t="s">
        <v>244</v>
      </c>
      <c r="H282" s="1725" t="s">
        <v>54</v>
      </c>
      <c r="I282" s="1726"/>
      <c r="J282" s="370">
        <v>32</v>
      </c>
      <c r="K282" s="371">
        <v>290148</v>
      </c>
      <c r="L282" s="368">
        <v>9284736</v>
      </c>
    </row>
    <row r="283" spans="1:12" ht="31.5">
      <c r="A283" s="354"/>
      <c r="B283" s="361"/>
      <c r="C283" s="367">
        <v>7497</v>
      </c>
      <c r="D283" s="894">
        <v>5.0140000000000047</v>
      </c>
      <c r="E283" s="369"/>
      <c r="F283" s="369"/>
      <c r="G283" s="1469" t="s">
        <v>1216</v>
      </c>
      <c r="H283" s="1725" t="s">
        <v>54</v>
      </c>
      <c r="I283" s="1726"/>
      <c r="J283" s="370">
        <v>1</v>
      </c>
      <c r="K283" s="371">
        <v>364442</v>
      </c>
      <c r="L283" s="368">
        <v>364442</v>
      </c>
    </row>
    <row r="284" spans="1:12" ht="47.25">
      <c r="A284" s="354"/>
      <c r="B284" s="361"/>
      <c r="C284" s="367">
        <v>8092</v>
      </c>
      <c r="D284" s="894">
        <v>5.015000000000005</v>
      </c>
      <c r="E284" s="369"/>
      <c r="F284" s="369"/>
      <c r="G284" s="1469" t="s">
        <v>1521</v>
      </c>
      <c r="H284" s="1725" t="s">
        <v>54</v>
      </c>
      <c r="I284" s="1726"/>
      <c r="J284" s="370">
        <v>15</v>
      </c>
      <c r="K284" s="371">
        <v>38896</v>
      </c>
      <c r="L284" s="368">
        <v>583440</v>
      </c>
    </row>
    <row r="285" spans="1:12">
      <c r="A285" s="354"/>
      <c r="B285" s="361"/>
      <c r="C285" s="367"/>
      <c r="D285" s="894"/>
      <c r="E285" s="369"/>
      <c r="F285" s="369"/>
      <c r="G285" s="1470" t="s">
        <v>1890</v>
      </c>
      <c r="H285" s="1725"/>
      <c r="I285" s="1726"/>
      <c r="J285" s="370"/>
      <c r="K285" s="371"/>
      <c r="L285" s="368"/>
    </row>
    <row r="286" spans="1:12" ht="47.25">
      <c r="A286" s="354"/>
      <c r="B286" s="361"/>
      <c r="C286" s="367">
        <v>5218</v>
      </c>
      <c r="D286" s="894">
        <v>5.0160000000000053</v>
      </c>
      <c r="E286" s="369"/>
      <c r="F286" s="369"/>
      <c r="G286" s="1469" t="s">
        <v>399</v>
      </c>
      <c r="H286" s="1725" t="s">
        <v>71</v>
      </c>
      <c r="I286" s="1726"/>
      <c r="J286" s="370">
        <v>6620</v>
      </c>
      <c r="K286" s="371">
        <v>2929</v>
      </c>
      <c r="L286" s="368">
        <v>19389980</v>
      </c>
    </row>
    <row r="287" spans="1:12" ht="31.5">
      <c r="A287" s="354"/>
      <c r="B287" s="361"/>
      <c r="C287" s="367">
        <v>6570</v>
      </c>
      <c r="D287" s="894">
        <v>5.0170000000000057</v>
      </c>
      <c r="E287" s="369"/>
      <c r="F287" s="369"/>
      <c r="G287" s="1469" t="s">
        <v>1107</v>
      </c>
      <c r="H287" s="1725" t="s">
        <v>48</v>
      </c>
      <c r="I287" s="1726"/>
      <c r="J287" s="370">
        <v>419</v>
      </c>
      <c r="K287" s="371">
        <v>23302</v>
      </c>
      <c r="L287" s="368">
        <v>9763538</v>
      </c>
    </row>
    <row r="288" spans="1:12" ht="31.5">
      <c r="A288" s="354"/>
      <c r="B288" s="361"/>
      <c r="C288" s="367">
        <v>7359</v>
      </c>
      <c r="D288" s="894">
        <v>5.018000000000006</v>
      </c>
      <c r="E288" s="369"/>
      <c r="F288" s="369"/>
      <c r="G288" s="1469" t="s">
        <v>1206</v>
      </c>
      <c r="H288" s="1725" t="s">
        <v>54</v>
      </c>
      <c r="I288" s="1726"/>
      <c r="J288" s="370">
        <v>15</v>
      </c>
      <c r="K288" s="371">
        <v>310403</v>
      </c>
      <c r="L288" s="368">
        <v>4656045</v>
      </c>
    </row>
    <row r="289" spans="1:12">
      <c r="A289" s="354"/>
      <c r="B289" s="361"/>
      <c r="C289" s="367"/>
      <c r="D289" s="894"/>
      <c r="E289" s="369"/>
      <c r="F289" s="369"/>
      <c r="G289" s="1470" t="s">
        <v>1590</v>
      </c>
      <c r="H289" s="1725"/>
      <c r="I289" s="1726"/>
      <c r="J289" s="370"/>
      <c r="K289" s="371"/>
      <c r="L289" s="368"/>
    </row>
    <row r="290" spans="1:12">
      <c r="A290" s="354"/>
      <c r="B290" s="361"/>
      <c r="C290" s="367"/>
      <c r="D290" s="894"/>
      <c r="E290" s="369"/>
      <c r="F290" s="369"/>
      <c r="G290" s="1470" t="s">
        <v>1591</v>
      </c>
      <c r="H290" s="1725"/>
      <c r="I290" s="1726"/>
      <c r="J290" s="370"/>
      <c r="K290" s="371"/>
      <c r="L290" s="368"/>
    </row>
    <row r="291" spans="1:12">
      <c r="A291" s="354"/>
      <c r="B291" s="361"/>
      <c r="C291" s="367">
        <v>3009</v>
      </c>
      <c r="D291" s="894">
        <v>5.0190000000000063</v>
      </c>
      <c r="E291" s="369"/>
      <c r="F291" s="369"/>
      <c r="G291" s="1469" t="s">
        <v>188</v>
      </c>
      <c r="H291" s="1725" t="s">
        <v>60</v>
      </c>
      <c r="I291" s="1726"/>
      <c r="J291" s="370">
        <v>644</v>
      </c>
      <c r="K291" s="371">
        <v>37400</v>
      </c>
      <c r="L291" s="368">
        <v>24085600</v>
      </c>
    </row>
    <row r="292" spans="1:12" ht="31.5">
      <c r="A292" s="354"/>
      <c r="B292" s="361"/>
      <c r="C292" s="367">
        <v>3052</v>
      </c>
      <c r="D292" s="894">
        <v>5.0200000000000067</v>
      </c>
      <c r="E292" s="369"/>
      <c r="F292" s="369"/>
      <c r="G292" s="1469" t="s">
        <v>1084</v>
      </c>
      <c r="H292" s="1725" t="s">
        <v>60</v>
      </c>
      <c r="I292" s="1726"/>
      <c r="J292" s="370">
        <v>247</v>
      </c>
      <c r="K292" s="371">
        <v>104200</v>
      </c>
      <c r="L292" s="368">
        <v>25737400</v>
      </c>
    </row>
    <row r="293" spans="1:12" ht="31.5">
      <c r="A293" s="354"/>
      <c r="B293" s="361"/>
      <c r="C293" s="367">
        <v>3024</v>
      </c>
      <c r="D293" s="894">
        <v>5.021000000000007</v>
      </c>
      <c r="E293" s="369"/>
      <c r="F293" s="369"/>
      <c r="G293" s="1469" t="s">
        <v>1013</v>
      </c>
      <c r="H293" s="1725" t="s">
        <v>60</v>
      </c>
      <c r="I293" s="1726"/>
      <c r="J293" s="370">
        <v>153</v>
      </c>
      <c r="K293" s="371">
        <v>127313</v>
      </c>
      <c r="L293" s="368">
        <v>19478889</v>
      </c>
    </row>
    <row r="294" spans="1:12" ht="31.5">
      <c r="A294" s="354"/>
      <c r="B294" s="361"/>
      <c r="C294" s="367">
        <v>4613</v>
      </c>
      <c r="D294" s="894">
        <v>5.0220000000000073</v>
      </c>
      <c r="E294" s="369"/>
      <c r="F294" s="369"/>
      <c r="G294" s="1469" t="s">
        <v>121</v>
      </c>
      <c r="H294" s="1725" t="s">
        <v>60</v>
      </c>
      <c r="I294" s="1726"/>
      <c r="J294" s="370">
        <v>837</v>
      </c>
      <c r="K294" s="371">
        <v>59050</v>
      </c>
      <c r="L294" s="368">
        <v>49424850</v>
      </c>
    </row>
    <row r="295" spans="1:12" ht="31.5">
      <c r="A295" s="354"/>
      <c r="B295" s="361"/>
      <c r="C295" s="367">
        <v>8497</v>
      </c>
      <c r="D295" s="894">
        <v>5.0230000000000077</v>
      </c>
      <c r="E295" s="369"/>
      <c r="F295" s="369"/>
      <c r="G295" s="1469" t="s">
        <v>377</v>
      </c>
      <c r="H295" s="1725" t="s">
        <v>71</v>
      </c>
      <c r="I295" s="1726"/>
      <c r="J295" s="370">
        <v>110</v>
      </c>
      <c r="K295" s="371">
        <v>20571</v>
      </c>
      <c r="L295" s="368">
        <v>2262810</v>
      </c>
    </row>
    <row r="296" spans="1:12" ht="31.5">
      <c r="A296" s="354"/>
      <c r="B296" s="361"/>
      <c r="C296" s="367">
        <v>8495</v>
      </c>
      <c r="D296" s="894">
        <v>5.024000000000008</v>
      </c>
      <c r="E296" s="369"/>
      <c r="F296" s="369"/>
      <c r="G296" s="1469" t="s">
        <v>375</v>
      </c>
      <c r="H296" s="1725" t="s">
        <v>71</v>
      </c>
      <c r="I296" s="1726"/>
      <c r="J296" s="370">
        <v>5145</v>
      </c>
      <c r="K296" s="371">
        <v>12502</v>
      </c>
      <c r="L296" s="368">
        <v>64322790</v>
      </c>
    </row>
    <row r="297" spans="1:12" ht="31.5">
      <c r="A297" s="354"/>
      <c r="B297" s="361"/>
      <c r="C297" s="367">
        <v>8496</v>
      </c>
      <c r="D297" s="894">
        <v>5.0250000000000083</v>
      </c>
      <c r="E297" s="369"/>
      <c r="F297" s="369"/>
      <c r="G297" s="1469" t="s">
        <v>376</v>
      </c>
      <c r="H297" s="1725" t="s">
        <v>71</v>
      </c>
      <c r="I297" s="1726"/>
      <c r="J297" s="370">
        <v>4958</v>
      </c>
      <c r="K297" s="371">
        <v>8640</v>
      </c>
      <c r="L297" s="368">
        <v>42837120</v>
      </c>
    </row>
    <row r="298" spans="1:12" ht="47.25">
      <c r="A298" s="354"/>
      <c r="B298" s="361"/>
      <c r="C298" s="367">
        <v>4104</v>
      </c>
      <c r="D298" s="894">
        <v>5.0260000000000087</v>
      </c>
      <c r="E298" s="369"/>
      <c r="F298" s="369"/>
      <c r="G298" s="1469" t="s">
        <v>286</v>
      </c>
      <c r="H298" s="1725" t="s">
        <v>54</v>
      </c>
      <c r="I298" s="1726"/>
      <c r="J298" s="370">
        <v>137</v>
      </c>
      <c r="K298" s="371">
        <v>538880</v>
      </c>
      <c r="L298" s="368">
        <v>73826560</v>
      </c>
    </row>
    <row r="299" spans="1:12">
      <c r="A299" s="354"/>
      <c r="B299" s="361"/>
      <c r="C299" s="367">
        <v>3382</v>
      </c>
      <c r="D299" s="894">
        <v>5.027000000000009</v>
      </c>
      <c r="E299" s="369"/>
      <c r="F299" s="369"/>
      <c r="G299" s="1469" t="s">
        <v>233</v>
      </c>
      <c r="H299" s="1725" t="s">
        <v>71</v>
      </c>
      <c r="I299" s="1726"/>
      <c r="J299" s="370">
        <v>248</v>
      </c>
      <c r="K299" s="371">
        <v>21936</v>
      </c>
      <c r="L299" s="368">
        <v>5440128</v>
      </c>
    </row>
    <row r="300" spans="1:12">
      <c r="A300" s="354"/>
      <c r="B300" s="361"/>
      <c r="C300" s="367">
        <v>3382</v>
      </c>
      <c r="D300" s="894">
        <v>5.0280000000000094</v>
      </c>
      <c r="E300" s="369"/>
      <c r="F300" s="369"/>
      <c r="G300" s="1469" t="s">
        <v>233</v>
      </c>
      <c r="H300" s="1725" t="s">
        <v>71</v>
      </c>
      <c r="I300" s="1726"/>
      <c r="J300" s="370">
        <v>112</v>
      </c>
      <c r="K300" s="371">
        <v>21936</v>
      </c>
      <c r="L300" s="368">
        <v>2456832</v>
      </c>
    </row>
    <row r="301" spans="1:12">
      <c r="A301" s="354"/>
      <c r="B301" s="361"/>
      <c r="C301" s="367">
        <v>3415</v>
      </c>
      <c r="D301" s="894">
        <v>5.0290000000000097</v>
      </c>
      <c r="E301" s="369"/>
      <c r="F301" s="369"/>
      <c r="G301" s="1469" t="s">
        <v>242</v>
      </c>
      <c r="H301" s="1725" t="s">
        <v>71</v>
      </c>
      <c r="I301" s="1726"/>
      <c r="J301" s="370">
        <v>955</v>
      </c>
      <c r="K301" s="371">
        <v>40187</v>
      </c>
      <c r="L301" s="368">
        <v>38378585</v>
      </c>
    </row>
    <row r="302" spans="1:12">
      <c r="A302" s="354"/>
      <c r="B302" s="361"/>
      <c r="C302" s="367">
        <v>5184</v>
      </c>
      <c r="D302" s="894">
        <v>5.03000000000001</v>
      </c>
      <c r="E302" s="369"/>
      <c r="F302" s="369"/>
      <c r="G302" s="1469" t="s">
        <v>396</v>
      </c>
      <c r="H302" s="1725" t="s">
        <v>71</v>
      </c>
      <c r="I302" s="1726"/>
      <c r="J302" s="370">
        <v>41</v>
      </c>
      <c r="K302" s="371">
        <v>59931</v>
      </c>
      <c r="L302" s="368">
        <v>2457171</v>
      </c>
    </row>
    <row r="303" spans="1:12" ht="31.5">
      <c r="A303" s="354"/>
      <c r="B303" s="361"/>
      <c r="C303" s="367">
        <v>6041</v>
      </c>
      <c r="D303" s="894">
        <v>5.0310000000000104</v>
      </c>
      <c r="E303" s="369"/>
      <c r="F303" s="369"/>
      <c r="G303" s="1469" t="s">
        <v>439</v>
      </c>
      <c r="H303" s="1725" t="s">
        <v>54</v>
      </c>
      <c r="I303" s="1726"/>
      <c r="J303" s="370">
        <v>4</v>
      </c>
      <c r="K303" s="371">
        <v>4639602</v>
      </c>
      <c r="L303" s="368">
        <v>18558408</v>
      </c>
    </row>
    <row r="304" spans="1:12" ht="47.25">
      <c r="A304" s="354"/>
      <c r="B304" s="361"/>
      <c r="C304" s="367">
        <v>6044</v>
      </c>
      <c r="D304" s="894">
        <v>5.0320000000000107</v>
      </c>
      <c r="E304" s="369"/>
      <c r="F304" s="369"/>
      <c r="G304" s="1469" t="s">
        <v>442</v>
      </c>
      <c r="H304" s="1725" t="s">
        <v>54</v>
      </c>
      <c r="I304" s="1726"/>
      <c r="J304" s="370">
        <v>3</v>
      </c>
      <c r="K304" s="371">
        <v>4443120</v>
      </c>
      <c r="L304" s="368">
        <v>13329360</v>
      </c>
    </row>
    <row r="305" spans="1:12" ht="47.25">
      <c r="A305" s="354"/>
      <c r="B305" s="361"/>
      <c r="C305" s="367">
        <v>6043</v>
      </c>
      <c r="D305" s="894">
        <v>5.033000000000011</v>
      </c>
      <c r="E305" s="369"/>
      <c r="F305" s="369"/>
      <c r="G305" s="1469" t="s">
        <v>441</v>
      </c>
      <c r="H305" s="1725" t="s">
        <v>54</v>
      </c>
      <c r="I305" s="1726"/>
      <c r="J305" s="370">
        <v>2</v>
      </c>
      <c r="K305" s="371">
        <v>4810732</v>
      </c>
      <c r="L305" s="368">
        <v>9621464</v>
      </c>
    </row>
    <row r="306" spans="1:12" ht="31.5">
      <c r="A306" s="354"/>
      <c r="B306" s="361"/>
      <c r="C306" s="367">
        <v>4951</v>
      </c>
      <c r="D306" s="894">
        <v>5.0340000000000114</v>
      </c>
      <c r="E306" s="369"/>
      <c r="F306" s="369"/>
      <c r="G306" s="1469" t="s">
        <v>1450</v>
      </c>
      <c r="H306" s="1725" t="s">
        <v>54</v>
      </c>
      <c r="I306" s="1726"/>
      <c r="J306" s="370">
        <v>63</v>
      </c>
      <c r="K306" s="371">
        <v>3306920</v>
      </c>
      <c r="L306" s="368">
        <v>208335960</v>
      </c>
    </row>
    <row r="307" spans="1:12" ht="47.25">
      <c r="A307" s="354"/>
      <c r="B307" s="361"/>
      <c r="C307" s="367">
        <v>5688</v>
      </c>
      <c r="D307" s="894">
        <v>5.0350000000000117</v>
      </c>
      <c r="E307" s="369"/>
      <c r="F307" s="369"/>
      <c r="G307" s="1469" t="s">
        <v>416</v>
      </c>
      <c r="H307" s="1725" t="s">
        <v>54</v>
      </c>
      <c r="I307" s="1726"/>
      <c r="J307" s="370">
        <v>16</v>
      </c>
      <c r="K307" s="371">
        <v>3645682</v>
      </c>
      <c r="L307" s="368">
        <v>58330912</v>
      </c>
    </row>
    <row r="308" spans="1:12" ht="31.5">
      <c r="A308" s="354"/>
      <c r="B308" s="361"/>
      <c r="C308" s="367">
        <v>6038</v>
      </c>
      <c r="D308" s="894">
        <v>5.036000000000012</v>
      </c>
      <c r="E308" s="369"/>
      <c r="F308" s="369"/>
      <c r="G308" s="1469" t="s">
        <v>437</v>
      </c>
      <c r="H308" s="1725" t="s">
        <v>54</v>
      </c>
      <c r="I308" s="1726"/>
      <c r="J308" s="370">
        <v>3</v>
      </c>
      <c r="K308" s="371">
        <v>4359507</v>
      </c>
      <c r="L308" s="368">
        <v>13078521</v>
      </c>
    </row>
    <row r="309" spans="1:12" ht="31.5">
      <c r="A309" s="354"/>
      <c r="B309" s="361"/>
      <c r="C309" s="367">
        <v>7522</v>
      </c>
      <c r="D309" s="894">
        <v>5.0370000000000124</v>
      </c>
      <c r="E309" s="369"/>
      <c r="F309" s="369"/>
      <c r="G309" s="1469" t="s">
        <v>1221</v>
      </c>
      <c r="H309" s="1725" t="s">
        <v>54</v>
      </c>
      <c r="I309" s="1726"/>
      <c r="J309" s="370">
        <v>46</v>
      </c>
      <c r="K309" s="371">
        <v>2568051</v>
      </c>
      <c r="L309" s="368">
        <v>118130346</v>
      </c>
    </row>
    <row r="310" spans="1:12">
      <c r="A310" s="354"/>
      <c r="B310" s="361"/>
      <c r="C310" s="367">
        <v>8537</v>
      </c>
      <c r="D310" s="894">
        <v>5.0380000000000127</v>
      </c>
      <c r="E310" s="369"/>
      <c r="F310" s="369"/>
      <c r="G310" s="1469" t="s">
        <v>1785</v>
      </c>
      <c r="H310" s="1725" t="s">
        <v>54</v>
      </c>
      <c r="I310" s="1726"/>
      <c r="J310" s="370">
        <v>2</v>
      </c>
      <c r="K310" s="371">
        <v>2185863</v>
      </c>
      <c r="L310" s="368">
        <v>4371726</v>
      </c>
    </row>
    <row r="311" spans="1:12">
      <c r="A311" s="354"/>
      <c r="B311" s="361"/>
      <c r="C311" s="367">
        <v>5879</v>
      </c>
      <c r="D311" s="894">
        <v>5.039000000000013</v>
      </c>
      <c r="E311" s="369"/>
      <c r="F311" s="369"/>
      <c r="G311" s="1469" t="s">
        <v>425</v>
      </c>
      <c r="H311" s="1725" t="s">
        <v>54</v>
      </c>
      <c r="I311" s="1726"/>
      <c r="J311" s="370">
        <v>32</v>
      </c>
      <c r="K311" s="371">
        <v>393188</v>
      </c>
      <c r="L311" s="368">
        <v>12582016</v>
      </c>
    </row>
    <row r="312" spans="1:12">
      <c r="A312" s="354"/>
      <c r="B312" s="361"/>
      <c r="C312" s="367">
        <v>5880</v>
      </c>
      <c r="D312" s="894">
        <v>5.0400000000000134</v>
      </c>
      <c r="E312" s="369"/>
      <c r="F312" s="369"/>
      <c r="G312" s="1469" t="s">
        <v>426</v>
      </c>
      <c r="H312" s="1725" t="s">
        <v>54</v>
      </c>
      <c r="I312" s="1726"/>
      <c r="J312" s="370">
        <v>29</v>
      </c>
      <c r="K312" s="371">
        <v>491483</v>
      </c>
      <c r="L312" s="368">
        <v>14253007</v>
      </c>
    </row>
    <row r="313" spans="1:12">
      <c r="A313" s="354"/>
      <c r="B313" s="361"/>
      <c r="C313" s="367">
        <v>5877</v>
      </c>
      <c r="D313" s="894">
        <v>5.0410000000000137</v>
      </c>
      <c r="E313" s="369"/>
      <c r="F313" s="369"/>
      <c r="G313" s="1469" t="s">
        <v>424</v>
      </c>
      <c r="H313" s="1725" t="s">
        <v>54</v>
      </c>
      <c r="I313" s="1726"/>
      <c r="J313" s="370">
        <v>34</v>
      </c>
      <c r="K313" s="371">
        <v>71484</v>
      </c>
      <c r="L313" s="368">
        <v>2430456</v>
      </c>
    </row>
    <row r="314" spans="1:12">
      <c r="A314" s="354"/>
      <c r="B314" s="361"/>
      <c r="C314" s="367">
        <v>5876</v>
      </c>
      <c r="D314" s="894">
        <v>5.042000000000014</v>
      </c>
      <c r="E314" s="369"/>
      <c r="F314" s="369"/>
      <c r="G314" s="1469" t="s">
        <v>423</v>
      </c>
      <c r="H314" s="1725" t="s">
        <v>54</v>
      </c>
      <c r="I314" s="1726"/>
      <c r="J314" s="370">
        <v>45</v>
      </c>
      <c r="K314" s="371">
        <v>357042</v>
      </c>
      <c r="L314" s="368">
        <v>16066890</v>
      </c>
    </row>
    <row r="315" spans="1:12" ht="31.5">
      <c r="A315" s="354"/>
      <c r="B315" s="361"/>
      <c r="C315" s="367">
        <v>7356</v>
      </c>
      <c r="D315" s="894">
        <v>5.0430000000000144</v>
      </c>
      <c r="E315" s="369"/>
      <c r="F315" s="369"/>
      <c r="G315" s="1469" t="s">
        <v>1205</v>
      </c>
      <c r="H315" s="1725" t="s">
        <v>54</v>
      </c>
      <c r="I315" s="1726"/>
      <c r="J315" s="370">
        <v>110</v>
      </c>
      <c r="K315" s="371">
        <v>1936700</v>
      </c>
      <c r="L315" s="368">
        <v>213037000</v>
      </c>
    </row>
    <row r="316" spans="1:12">
      <c r="A316" s="354"/>
      <c r="B316" s="361"/>
      <c r="C316" s="367">
        <v>6045</v>
      </c>
      <c r="D316" s="894">
        <v>5.0440000000000147</v>
      </c>
      <c r="E316" s="369"/>
      <c r="F316" s="369"/>
      <c r="G316" s="1469" t="s">
        <v>443</v>
      </c>
      <c r="H316" s="1725" t="s">
        <v>54</v>
      </c>
      <c r="I316" s="1726"/>
      <c r="J316" s="370">
        <v>110</v>
      </c>
      <c r="K316" s="371">
        <v>6717196</v>
      </c>
      <c r="L316" s="368">
        <v>738891560</v>
      </c>
    </row>
    <row r="317" spans="1:12" ht="31.5">
      <c r="A317" s="354"/>
      <c r="B317" s="361"/>
      <c r="C317" s="367">
        <v>5388</v>
      </c>
      <c r="D317" s="894">
        <v>5.045000000000015</v>
      </c>
      <c r="E317" s="369"/>
      <c r="F317" s="369"/>
      <c r="G317" s="1469" t="s">
        <v>412</v>
      </c>
      <c r="H317" s="1725" t="s">
        <v>54</v>
      </c>
      <c r="I317" s="1726"/>
      <c r="J317" s="370">
        <v>94</v>
      </c>
      <c r="K317" s="371">
        <v>661213</v>
      </c>
      <c r="L317" s="368">
        <v>62154022</v>
      </c>
    </row>
    <row r="318" spans="1:12" ht="17.25" thickBot="1">
      <c r="A318" s="354"/>
      <c r="B318" s="361"/>
      <c r="C318" s="1196" t="s">
        <v>867</v>
      </c>
      <c r="D318" s="1191"/>
      <c r="E318" s="1192"/>
      <c r="F318" s="1192"/>
      <c r="G318" s="1471"/>
      <c r="H318" s="1193"/>
      <c r="I318" s="1193"/>
      <c r="J318" s="1194"/>
      <c r="K318" s="1195"/>
      <c r="L318" s="503">
        <v>2319240105</v>
      </c>
    </row>
    <row r="319" spans="1:12" s="373" customFormat="1" ht="30" customHeight="1" thickBot="1">
      <c r="A319" s="354"/>
      <c r="B319" s="361"/>
      <c r="C319" s="1733" t="s">
        <v>1510</v>
      </c>
      <c r="D319" s="1734"/>
      <c r="E319" s="1734"/>
      <c r="F319" s="1734"/>
      <c r="G319" s="1734"/>
      <c r="H319" s="1734"/>
      <c r="I319" s="1734"/>
      <c r="J319" s="1734"/>
      <c r="K319" s="1735"/>
      <c r="L319" s="504">
        <v>25160418442</v>
      </c>
    </row>
    <row r="320" spans="1:12" s="373" customFormat="1" thickBot="1">
      <c r="A320" s="354"/>
      <c r="B320" s="361"/>
      <c r="C320" s="1367"/>
      <c r="D320" s="1368"/>
      <c r="E320" s="1367"/>
      <c r="F320" s="1367"/>
      <c r="G320" s="1367"/>
      <c r="H320" s="1368"/>
      <c r="I320" s="1368"/>
      <c r="J320" s="1367"/>
      <c r="K320" s="1367"/>
      <c r="L320" s="374"/>
    </row>
    <row r="321" spans="1:12" s="373" customFormat="1" ht="30" customHeight="1" thickBot="1">
      <c r="A321" s="354"/>
      <c r="B321" s="361"/>
      <c r="C321" s="1733" t="s">
        <v>1659</v>
      </c>
      <c r="D321" s="1734"/>
      <c r="E321" s="1734"/>
      <c r="F321" s="1734"/>
      <c r="G321" s="1734"/>
      <c r="H321" s="1734"/>
      <c r="I321" s="1734"/>
      <c r="J321" s="1734"/>
      <c r="K321" s="1735"/>
      <c r="L321" s="504">
        <v>1850769792</v>
      </c>
    </row>
    <row r="322" spans="1:12" s="506" customFormat="1" thickBot="1">
      <c r="A322" s="363"/>
      <c r="B322" s="364"/>
      <c r="C322" s="508"/>
      <c r="D322" s="508"/>
      <c r="E322" s="508"/>
      <c r="F322" s="508"/>
      <c r="G322" s="508"/>
      <c r="H322" s="508"/>
      <c r="I322" s="508"/>
      <c r="J322" s="508"/>
      <c r="K322" s="508"/>
      <c r="L322" s="505"/>
    </row>
    <row r="323" spans="1:12" s="373" customFormat="1" ht="30" customHeight="1" thickBot="1">
      <c r="A323" s="354"/>
      <c r="B323" s="361"/>
      <c r="C323" s="1733" t="s">
        <v>1555</v>
      </c>
      <c r="D323" s="1734"/>
      <c r="E323" s="1734"/>
      <c r="F323" s="1734"/>
      <c r="G323" s="1734"/>
      <c r="H323" s="1734"/>
      <c r="I323" s="1734"/>
      <c r="J323" s="1734"/>
      <c r="K323" s="1735"/>
      <c r="L323" s="504">
        <v>683571104</v>
      </c>
    </row>
    <row r="324" spans="1:12" s="506" customFormat="1" thickBot="1">
      <c r="A324" s="363"/>
      <c r="B324" s="364"/>
      <c r="C324" s="508"/>
      <c r="D324" s="508"/>
      <c r="E324" s="508"/>
      <c r="F324" s="508"/>
      <c r="G324" s="508"/>
      <c r="H324" s="508"/>
      <c r="I324" s="508"/>
      <c r="J324" s="508"/>
      <c r="K324" s="508"/>
      <c r="L324" s="505"/>
    </row>
    <row r="325" spans="1:12" s="373" customFormat="1" ht="30" customHeight="1" thickBot="1">
      <c r="A325" s="354"/>
      <c r="B325" s="361"/>
      <c r="C325" s="1733" t="s">
        <v>1905</v>
      </c>
      <c r="D325" s="1734"/>
      <c r="E325" s="1734"/>
      <c r="F325" s="1734"/>
      <c r="G325" s="1734"/>
      <c r="H325" s="1734"/>
      <c r="I325" s="1734"/>
      <c r="J325" s="1734"/>
      <c r="K325" s="1735"/>
      <c r="L325" s="504">
        <v>707390071</v>
      </c>
    </row>
    <row r="326" spans="1:12" s="373" customFormat="1" thickBot="1">
      <c r="A326" s="354"/>
      <c r="B326" s="361"/>
      <c r="C326" s="1369"/>
      <c r="D326" s="1370"/>
      <c r="E326" s="1369"/>
      <c r="F326" s="1369"/>
      <c r="G326" s="1371"/>
      <c r="H326" s="1372"/>
      <c r="I326" s="1372"/>
      <c r="J326" s="1373"/>
      <c r="K326" s="922"/>
      <c r="L326" s="377"/>
    </row>
    <row r="327" spans="1:12" s="373" customFormat="1" ht="30" customHeight="1" thickBot="1">
      <c r="A327" s="354"/>
      <c r="B327" s="361"/>
      <c r="C327" s="1730" t="s">
        <v>1556</v>
      </c>
      <c r="D327" s="1731"/>
      <c r="E327" s="1731"/>
      <c r="F327" s="1731"/>
      <c r="G327" s="1731"/>
      <c r="H327" s="1731"/>
      <c r="I327" s="1731"/>
      <c r="J327" s="1731"/>
      <c r="K327" s="1732"/>
      <c r="L327" s="921">
        <v>1127732403</v>
      </c>
    </row>
    <row r="328" spans="1:12" s="373" customFormat="1" thickBot="1">
      <c r="A328" s="354"/>
      <c r="B328" s="361"/>
      <c r="C328" s="1369"/>
      <c r="D328" s="1370"/>
      <c r="E328" s="1369"/>
      <c r="F328" s="1369"/>
      <c r="G328" s="1371"/>
      <c r="H328" s="1372"/>
      <c r="I328" s="1372"/>
      <c r="J328" s="1374"/>
      <c r="K328" s="1375"/>
      <c r="L328" s="378"/>
    </row>
    <row r="329" spans="1:12" s="373" customFormat="1" ht="25.5" customHeight="1" thickBot="1">
      <c r="A329" s="354"/>
      <c r="B329" s="361"/>
      <c r="C329" s="1736" t="s">
        <v>1559</v>
      </c>
      <c r="D329" s="1737"/>
      <c r="E329" s="1737"/>
      <c r="F329" s="1737"/>
      <c r="G329" s="1737"/>
      <c r="H329" s="1737"/>
      <c r="I329" s="1737"/>
      <c r="J329" s="1737"/>
      <c r="K329" s="1738"/>
      <c r="L329" s="920">
        <v>29529881812</v>
      </c>
    </row>
    <row r="330" spans="1:12" s="373" customFormat="1" thickBot="1">
      <c r="A330" s="354"/>
      <c r="B330" s="361"/>
      <c r="C330" s="1369"/>
      <c r="D330" s="1370"/>
      <c r="E330" s="1369"/>
      <c r="F330" s="1369"/>
      <c r="G330" s="1376"/>
      <c r="H330" s="1377"/>
      <c r="I330" s="1377"/>
      <c r="J330" s="1378"/>
      <c r="K330" s="1379"/>
      <c r="L330" s="919"/>
    </row>
    <row r="331" spans="1:12" s="373" customFormat="1" ht="30" customHeight="1" thickBot="1">
      <c r="A331" s="354"/>
      <c r="B331" s="361"/>
      <c r="C331" s="1733" t="s">
        <v>1906</v>
      </c>
      <c r="D331" s="1734"/>
      <c r="E331" s="1734"/>
      <c r="F331" s="1734"/>
      <c r="G331" s="1734"/>
      <c r="H331" s="1734"/>
      <c r="I331" s="1734"/>
      <c r="J331" s="1734"/>
      <c r="K331" s="1735"/>
      <c r="L331" s="504">
        <v>247519103</v>
      </c>
    </row>
    <row r="332" spans="1:12" s="373" customFormat="1" thickBot="1">
      <c r="A332" s="354"/>
      <c r="B332" s="361"/>
      <c r="C332" s="1380"/>
      <c r="D332" s="1380"/>
      <c r="E332" s="1380"/>
      <c r="F332" s="1380"/>
      <c r="G332" s="1380"/>
      <c r="H332" s="1380"/>
      <c r="I332" s="1380"/>
      <c r="J332" s="1380"/>
      <c r="K332" s="1381"/>
      <c r="L332" s="482"/>
    </row>
    <row r="333" spans="1:12" s="373" customFormat="1" ht="30" customHeight="1" thickBot="1">
      <c r="A333" s="354"/>
      <c r="B333" s="361"/>
      <c r="C333" s="1733" t="s">
        <v>1512</v>
      </c>
      <c r="D333" s="1734"/>
      <c r="E333" s="1734"/>
      <c r="F333" s="1734"/>
      <c r="G333" s="1734"/>
      <c r="H333" s="1734"/>
      <c r="I333" s="1734"/>
      <c r="J333" s="1734"/>
      <c r="K333" s="1735"/>
      <c r="L333" s="504">
        <v>100398937</v>
      </c>
    </row>
    <row r="334" spans="1:12" s="373" customFormat="1" thickBot="1">
      <c r="A334" s="354"/>
      <c r="B334" s="361"/>
      <c r="C334" s="1380"/>
      <c r="D334" s="1380"/>
      <c r="E334" s="1380"/>
      <c r="F334" s="1380"/>
      <c r="G334" s="1380"/>
      <c r="H334" s="1380"/>
      <c r="I334" s="1380"/>
      <c r="J334" s="1380"/>
      <c r="K334" s="1380"/>
      <c r="L334" s="509"/>
    </row>
    <row r="335" spans="1:12" s="373" customFormat="1" ht="30" customHeight="1" thickBot="1">
      <c r="A335" s="354"/>
      <c r="B335" s="361"/>
      <c r="C335" s="1733" t="s">
        <v>1907</v>
      </c>
      <c r="D335" s="1734"/>
      <c r="E335" s="1734"/>
      <c r="F335" s="1734"/>
      <c r="G335" s="1734"/>
      <c r="H335" s="1734"/>
      <c r="I335" s="1734"/>
      <c r="J335" s="1734"/>
      <c r="K335" s="1735"/>
      <c r="L335" s="504">
        <v>290588296</v>
      </c>
    </row>
    <row r="336" spans="1:12" s="373" customFormat="1" thickBot="1">
      <c r="A336" s="354"/>
      <c r="B336" s="361"/>
      <c r="C336" s="1380"/>
      <c r="D336" s="1380"/>
      <c r="E336" s="1380"/>
      <c r="F336" s="1380"/>
      <c r="G336" s="1380"/>
      <c r="H336" s="1380"/>
      <c r="I336" s="1380"/>
      <c r="J336" s="1380"/>
      <c r="K336" s="1380"/>
      <c r="L336" s="509"/>
    </row>
    <row r="337" spans="1:12" s="373" customFormat="1" ht="30" customHeight="1" thickBot="1">
      <c r="A337" s="354"/>
      <c r="B337" s="361"/>
      <c r="C337" s="1776" t="s">
        <v>2003</v>
      </c>
      <c r="D337" s="1734"/>
      <c r="E337" s="1734"/>
      <c r="F337" s="1734"/>
      <c r="G337" s="1734"/>
      <c r="H337" s="1734"/>
      <c r="I337" s="1734"/>
      <c r="J337" s="1734"/>
      <c r="K337" s="1735"/>
      <c r="L337" s="504">
        <v>180931629</v>
      </c>
    </row>
    <row r="338" spans="1:12" s="373" customFormat="1" thickBot="1">
      <c r="A338" s="354"/>
      <c r="B338" s="361"/>
      <c r="C338" s="1380"/>
      <c r="D338" s="1380"/>
      <c r="E338" s="1380"/>
      <c r="F338" s="1380"/>
      <c r="G338" s="1380"/>
      <c r="H338" s="1380"/>
      <c r="I338" s="1380"/>
      <c r="J338" s="1380"/>
      <c r="K338" s="1380"/>
      <c r="L338" s="509"/>
    </row>
    <row r="339" spans="1:12" s="373" customFormat="1" ht="30" customHeight="1" thickBot="1">
      <c r="A339" s="354"/>
      <c r="B339" s="361"/>
      <c r="C339" s="1776" t="s">
        <v>1880</v>
      </c>
      <c r="D339" s="1734"/>
      <c r="E339" s="1734"/>
      <c r="F339" s="1734"/>
      <c r="G339" s="1734"/>
      <c r="H339" s="1734"/>
      <c r="I339" s="1734"/>
      <c r="J339" s="1734"/>
      <c r="K339" s="1735"/>
      <c r="L339" s="504">
        <v>632052872</v>
      </c>
    </row>
    <row r="340" spans="1:12" s="373" customFormat="1" thickBot="1">
      <c r="A340" s="354"/>
      <c r="B340" s="361"/>
      <c r="C340" s="1380"/>
      <c r="D340" s="1380"/>
      <c r="E340" s="1380"/>
      <c r="F340" s="1380"/>
      <c r="G340" s="1380"/>
      <c r="H340" s="1380"/>
      <c r="I340" s="1380"/>
      <c r="J340" s="1380"/>
      <c r="K340" s="1380"/>
      <c r="L340" s="509"/>
    </row>
    <row r="341" spans="1:12" s="373" customFormat="1" ht="30" customHeight="1" thickBot="1">
      <c r="A341" s="354"/>
      <c r="B341" s="361"/>
      <c r="C341" s="1754" t="s">
        <v>1881</v>
      </c>
      <c r="D341" s="1755"/>
      <c r="E341" s="1755"/>
      <c r="F341" s="1755"/>
      <c r="G341" s="1755"/>
      <c r="H341" s="1755"/>
      <c r="I341" s="1755"/>
      <c r="J341" s="1755"/>
      <c r="K341" s="1755"/>
      <c r="L341" s="928">
        <v>30981372649</v>
      </c>
    </row>
    <row r="342" spans="1:12" s="373" customFormat="1" thickBot="1">
      <c r="A342" s="354"/>
      <c r="B342" s="361"/>
      <c r="C342" s="375"/>
      <c r="D342" s="376"/>
      <c r="E342" s="379"/>
      <c r="F342" s="379"/>
      <c r="G342" s="1369"/>
      <c r="H342" s="376"/>
      <c r="I342" s="376"/>
      <c r="J342" s="380"/>
      <c r="K342" s="381"/>
      <c r="L342" s="382"/>
    </row>
    <row r="343" spans="1:12" s="373" customFormat="1" ht="24.95" customHeight="1">
      <c r="A343" s="354"/>
      <c r="B343" s="361"/>
      <c r="G343" s="1472"/>
      <c r="H343" s="1770" t="s">
        <v>1392</v>
      </c>
      <c r="I343" s="1771"/>
      <c r="J343" s="1772"/>
      <c r="K343" s="1772"/>
      <c r="L343" s="493" t="s">
        <v>1397</v>
      </c>
    </row>
    <row r="344" spans="1:12" s="373" customFormat="1" ht="24.95" customHeight="1">
      <c r="A344" s="354"/>
      <c r="B344" s="361"/>
      <c r="G344" s="1472"/>
      <c r="H344" s="1762" t="s">
        <v>1398</v>
      </c>
      <c r="I344" s="1763"/>
      <c r="J344" s="1764"/>
      <c r="K344" s="383" t="s">
        <v>1399</v>
      </c>
      <c r="L344" s="524">
        <v>0.26153999999999999</v>
      </c>
    </row>
    <row r="345" spans="1:12" s="373" customFormat="1" ht="24.95" customHeight="1">
      <c r="A345" s="354"/>
      <c r="B345" s="361"/>
      <c r="G345" s="1472"/>
      <c r="H345" s="1765" t="s">
        <v>1400</v>
      </c>
      <c r="I345" s="1766"/>
      <c r="J345" s="1767"/>
      <c r="K345" s="383" t="s">
        <v>1401</v>
      </c>
      <c r="L345" s="524">
        <v>0.01</v>
      </c>
    </row>
    <row r="346" spans="1:12" s="384" customFormat="1" ht="24.95" customHeight="1">
      <c r="A346" s="354"/>
      <c r="B346" s="361"/>
      <c r="G346" s="1473"/>
      <c r="H346" s="1768" t="s">
        <v>790</v>
      </c>
      <c r="I346" s="1769"/>
      <c r="J346" s="1764"/>
      <c r="K346" s="383" t="s">
        <v>1402</v>
      </c>
      <c r="L346" s="524">
        <v>0.06</v>
      </c>
    </row>
    <row r="347" spans="1:12" ht="24.95" customHeight="1" thickBot="1">
      <c r="A347" s="354"/>
      <c r="B347" s="361"/>
      <c r="D347" s="356"/>
      <c r="E347" s="356"/>
      <c r="H347" s="1759" t="s">
        <v>1403</v>
      </c>
      <c r="I347" s="1760"/>
      <c r="J347" s="1761"/>
      <c r="K347" s="494" t="s">
        <v>1404</v>
      </c>
      <c r="L347" s="525">
        <v>0.33154</v>
      </c>
    </row>
    <row r="348" spans="1:12" s="355" customFormat="1" ht="17.25" customHeight="1" thickBot="1">
      <c r="A348" s="495"/>
      <c r="B348" s="361"/>
      <c r="C348" s="495"/>
      <c r="D348" s="496"/>
      <c r="E348" s="497"/>
      <c r="F348" s="495"/>
      <c r="G348" s="498"/>
      <c r="H348" s="496"/>
      <c r="I348" s="496"/>
      <c r="J348" s="495"/>
      <c r="K348" s="495"/>
      <c r="L348" s="495"/>
    </row>
    <row r="349" spans="1:12" s="355" customFormat="1" ht="27.75" customHeight="1">
      <c r="A349" s="354"/>
      <c r="B349" s="361"/>
      <c r="C349" s="1739" t="s">
        <v>1560</v>
      </c>
      <c r="D349" s="1740"/>
      <c r="E349" s="1740"/>
      <c r="F349" s="1740"/>
      <c r="G349" s="1740"/>
      <c r="H349" s="1740"/>
      <c r="I349" s="1740"/>
      <c r="J349" s="1740"/>
      <c r="K349" s="1740"/>
      <c r="L349" s="1741"/>
    </row>
    <row r="350" spans="1:12" ht="20.25" hidden="1" customHeight="1">
      <c r="B350" s="499"/>
      <c r="C350" s="1742" t="s">
        <v>2019</v>
      </c>
      <c r="D350" s="1743"/>
      <c r="E350" s="1743"/>
      <c r="F350" s="1743"/>
      <c r="G350" s="1743"/>
      <c r="H350" s="1743"/>
      <c r="I350" s="1743"/>
      <c r="J350" s="1743"/>
      <c r="K350" s="1743"/>
      <c r="L350" s="1744"/>
    </row>
    <row r="351" spans="1:12" ht="18.75" hidden="1" customHeight="1">
      <c r="B351" s="499"/>
      <c r="C351" s="1756" t="s">
        <v>1568</v>
      </c>
      <c r="D351" s="1757"/>
      <c r="E351" s="1757"/>
      <c r="F351" s="1757"/>
      <c r="G351" s="1757"/>
      <c r="H351" s="1757"/>
      <c r="I351" s="1757"/>
      <c r="J351" s="1757"/>
      <c r="K351" s="1757"/>
      <c r="L351" s="1758"/>
    </row>
    <row r="352" spans="1:12" ht="27.75" customHeight="1">
      <c r="B352" s="499"/>
      <c r="C352" s="1745" t="s">
        <v>1900</v>
      </c>
      <c r="D352" s="1746"/>
      <c r="E352" s="1746"/>
      <c r="F352" s="1746"/>
      <c r="G352" s="1746"/>
      <c r="H352" s="1746"/>
      <c r="I352" s="1746"/>
      <c r="J352" s="1746"/>
      <c r="K352" s="1746"/>
      <c r="L352" s="1747"/>
    </row>
    <row r="353" spans="2:12" ht="27.75" customHeight="1">
      <c r="B353" s="499"/>
      <c r="C353" s="1748" t="s">
        <v>1901</v>
      </c>
      <c r="D353" s="1749"/>
      <c r="E353" s="1749"/>
      <c r="F353" s="1749"/>
      <c r="G353" s="1749"/>
      <c r="H353" s="1749"/>
      <c r="I353" s="1749"/>
      <c r="J353" s="1749"/>
      <c r="K353" s="1749"/>
      <c r="L353" s="1750"/>
    </row>
    <row r="354" spans="2:12" ht="27.75" customHeight="1">
      <c r="B354" s="499"/>
      <c r="C354" s="1745" t="s">
        <v>1902</v>
      </c>
      <c r="D354" s="1746"/>
      <c r="E354" s="1746"/>
      <c r="F354" s="1746"/>
      <c r="G354" s="1746"/>
      <c r="H354" s="1746"/>
      <c r="I354" s="1746"/>
      <c r="J354" s="1746"/>
      <c r="K354" s="1746"/>
      <c r="L354" s="1747"/>
    </row>
    <row r="355" spans="2:12" ht="27.75" customHeight="1">
      <c r="B355" s="499"/>
      <c r="C355" s="1751" t="s">
        <v>1903</v>
      </c>
      <c r="D355" s="1752"/>
      <c r="E355" s="1752"/>
      <c r="F355" s="1752"/>
      <c r="G355" s="1752"/>
      <c r="H355" s="1752"/>
      <c r="I355" s="1752"/>
      <c r="J355" s="1752"/>
      <c r="K355" s="1752"/>
      <c r="L355" s="1753"/>
    </row>
    <row r="356" spans="2:12" ht="35.25" customHeight="1" thickBot="1">
      <c r="B356" s="499"/>
      <c r="C356" s="1773" t="s">
        <v>1904</v>
      </c>
      <c r="D356" s="1774"/>
      <c r="E356" s="1774"/>
      <c r="F356" s="1774"/>
      <c r="G356" s="1774"/>
      <c r="H356" s="1774"/>
      <c r="I356" s="1774"/>
      <c r="J356" s="1774"/>
      <c r="K356" s="1774"/>
      <c r="L356" s="1775"/>
    </row>
    <row r="357" spans="2:12" ht="17.25" thickBot="1">
      <c r="B357" s="478"/>
      <c r="C357" s="500"/>
      <c r="D357" s="501"/>
      <c r="E357" s="502"/>
      <c r="F357" s="500"/>
      <c r="G357" s="1474"/>
      <c r="H357" s="501"/>
      <c r="I357" s="501"/>
      <c r="J357" s="500"/>
      <c r="K357" s="500"/>
      <c r="L357" s="500"/>
    </row>
    <row r="358" spans="2:12" ht="17.25" thickTop="1"/>
    <row r="359" spans="2:12">
      <c r="K359" s="924"/>
    </row>
    <row r="361" spans="2:12">
      <c r="K361" s="923"/>
    </row>
  </sheetData>
  <autoFilter ref="C8:L319" xr:uid="{00000000-0009-0000-0000-000001000000}">
    <filterColumn colId="2" showButton="0"/>
    <filterColumn colId="5" showButton="0"/>
  </autoFilter>
  <mergeCells count="341">
    <mergeCell ref="H278:I278"/>
    <mergeCell ref="H288:I288"/>
    <mergeCell ref="H289:I289"/>
    <mergeCell ref="H290:I290"/>
    <mergeCell ref="H274:I274"/>
    <mergeCell ref="H275:I275"/>
    <mergeCell ref="H85:I85"/>
    <mergeCell ref="H109:I109"/>
    <mergeCell ref="H110:I110"/>
    <mergeCell ref="H104:I104"/>
    <mergeCell ref="H102:I102"/>
    <mergeCell ref="H105:I105"/>
    <mergeCell ref="H121:I121"/>
    <mergeCell ref="H88:I88"/>
    <mergeCell ref="H89:I89"/>
    <mergeCell ref="H90:I90"/>
    <mergeCell ref="H91:I91"/>
    <mergeCell ref="H92:I92"/>
    <mergeCell ref="H93:I93"/>
    <mergeCell ref="H122:I122"/>
    <mergeCell ref="H103:I103"/>
    <mergeCell ref="H113:I113"/>
    <mergeCell ref="H158:I158"/>
    <mergeCell ref="H160:I160"/>
    <mergeCell ref="H315:I315"/>
    <mergeCell ref="H316:I316"/>
    <mergeCell ref="H317:I317"/>
    <mergeCell ref="H303:I303"/>
    <mergeCell ref="H304:I304"/>
    <mergeCell ref="H305:I305"/>
    <mergeCell ref="H306:I306"/>
    <mergeCell ref="H307:I307"/>
    <mergeCell ref="H308:I308"/>
    <mergeCell ref="H309:I309"/>
    <mergeCell ref="H313:I313"/>
    <mergeCell ref="H314:I314"/>
    <mergeCell ref="H310:I310"/>
    <mergeCell ref="H311:I311"/>
    <mergeCell ref="H312:I312"/>
    <mergeCell ref="H264:I264"/>
    <mergeCell ref="H262:I262"/>
    <mergeCell ref="H263:I263"/>
    <mergeCell ref="H248:I248"/>
    <mergeCell ref="H238:I238"/>
    <mergeCell ref="H239:I239"/>
    <mergeCell ref="H235:I235"/>
    <mergeCell ref="H236:I236"/>
    <mergeCell ref="H237:I237"/>
    <mergeCell ref="H258:I258"/>
    <mergeCell ref="H259:I259"/>
    <mergeCell ref="H260:I260"/>
    <mergeCell ref="H261:I261"/>
    <mergeCell ref="H241:I241"/>
    <mergeCell ref="H242:I242"/>
    <mergeCell ref="H243:I243"/>
    <mergeCell ref="H244:I244"/>
    <mergeCell ref="H245:I245"/>
    <mergeCell ref="H257:I257"/>
    <mergeCell ref="H254:I254"/>
    <mergeCell ref="H255:I255"/>
    <mergeCell ref="H256:I256"/>
    <mergeCell ref="H253:I253"/>
    <mergeCell ref="H249:I249"/>
    <mergeCell ref="H266:I266"/>
    <mergeCell ref="H267:I267"/>
    <mergeCell ref="H270:I270"/>
    <mergeCell ref="H271:I271"/>
    <mergeCell ref="H273:I273"/>
    <mergeCell ref="H272:I272"/>
    <mergeCell ref="H276:I276"/>
    <mergeCell ref="H277:I277"/>
    <mergeCell ref="H268:I268"/>
    <mergeCell ref="H269:I269"/>
    <mergeCell ref="H233:I233"/>
    <mergeCell ref="H234:I234"/>
    <mergeCell ref="H240:I240"/>
    <mergeCell ref="H178:I178"/>
    <mergeCell ref="H179:I179"/>
    <mergeCell ref="H180:I180"/>
    <mergeCell ref="H181:I181"/>
    <mergeCell ref="H182:I182"/>
    <mergeCell ref="H227:I227"/>
    <mergeCell ref="H228:I228"/>
    <mergeCell ref="H186:I186"/>
    <mergeCell ref="H195:I195"/>
    <mergeCell ref="H196:I196"/>
    <mergeCell ref="H190:I190"/>
    <mergeCell ref="H191:I191"/>
    <mergeCell ref="H192:I192"/>
    <mergeCell ref="H193:I193"/>
    <mergeCell ref="H194:I194"/>
    <mergeCell ref="H211:I211"/>
    <mergeCell ref="H209:I209"/>
    <mergeCell ref="H203:I203"/>
    <mergeCell ref="H204:I204"/>
    <mergeCell ref="H210:I210"/>
    <mergeCell ref="H187:I187"/>
    <mergeCell ref="H207:I207"/>
    <mergeCell ref="H208:I208"/>
    <mergeCell ref="H197:I197"/>
    <mergeCell ref="H198:I198"/>
    <mergeCell ref="H199:I199"/>
    <mergeCell ref="H200:I200"/>
    <mergeCell ref="H159:I159"/>
    <mergeCell ref="H127:I127"/>
    <mergeCell ref="H157:I157"/>
    <mergeCell ref="H153:I153"/>
    <mergeCell ref="H144:I144"/>
    <mergeCell ref="H145:I145"/>
    <mergeCell ref="H146:I146"/>
    <mergeCell ref="H147:I147"/>
    <mergeCell ref="H148:I148"/>
    <mergeCell ref="H149:I149"/>
    <mergeCell ref="H128:I128"/>
    <mergeCell ref="H129:I129"/>
    <mergeCell ref="H130:I130"/>
    <mergeCell ref="H131:I131"/>
    <mergeCell ref="H132:I132"/>
    <mergeCell ref="H133:I133"/>
    <mergeCell ref="H135:I135"/>
    <mergeCell ref="H136:I136"/>
    <mergeCell ref="H123:I123"/>
    <mergeCell ref="H108:I108"/>
    <mergeCell ref="H116:I116"/>
    <mergeCell ref="H117:I117"/>
    <mergeCell ref="H118:I118"/>
    <mergeCell ref="H119:I119"/>
    <mergeCell ref="H115:I115"/>
    <mergeCell ref="H137:I137"/>
    <mergeCell ref="H134:I134"/>
    <mergeCell ref="H126:I126"/>
    <mergeCell ref="H124:I124"/>
    <mergeCell ref="H120:I120"/>
    <mergeCell ref="H114:I114"/>
    <mergeCell ref="H112:I112"/>
    <mergeCell ref="H48:I48"/>
    <mergeCell ref="H67:I67"/>
    <mergeCell ref="H78:I78"/>
    <mergeCell ref="H72:I72"/>
    <mergeCell ref="H53:I53"/>
    <mergeCell ref="H69:I69"/>
    <mergeCell ref="H82:I82"/>
    <mergeCell ref="H83:I83"/>
    <mergeCell ref="H111:I111"/>
    <mergeCell ref="H84:I84"/>
    <mergeCell ref="H86:I86"/>
    <mergeCell ref="H87:I87"/>
    <mergeCell ref="H175:I175"/>
    <mergeCell ref="H140:I140"/>
    <mergeCell ref="H168:I168"/>
    <mergeCell ref="H46:I46"/>
    <mergeCell ref="H47:I47"/>
    <mergeCell ref="H75:I75"/>
    <mergeCell ref="H76:I76"/>
    <mergeCell ref="H77:I77"/>
    <mergeCell ref="H79:I79"/>
    <mergeCell ref="H80:I80"/>
    <mergeCell ref="H81:I81"/>
    <mergeCell ref="H73:I73"/>
    <mergeCell ref="H74:I74"/>
    <mergeCell ref="H49:I49"/>
    <mergeCell ref="H50:I50"/>
    <mergeCell ref="H51:I51"/>
    <mergeCell ref="H52:I52"/>
    <mergeCell ref="H68:I68"/>
    <mergeCell ref="H63:I63"/>
    <mergeCell ref="H64:I64"/>
    <mergeCell ref="H65:I65"/>
    <mergeCell ref="H66:I66"/>
    <mergeCell ref="H106:I106"/>
    <mergeCell ref="H107:I107"/>
    <mergeCell ref="H215:I215"/>
    <mergeCell ref="H216:I216"/>
    <mergeCell ref="H220:I220"/>
    <mergeCell ref="H221:I221"/>
    <mergeCell ref="H222:I222"/>
    <mergeCell ref="H223:I223"/>
    <mergeCell ref="H224:I224"/>
    <mergeCell ref="H217:I217"/>
    <mergeCell ref="H218:I218"/>
    <mergeCell ref="H219:I219"/>
    <mergeCell ref="C7:L7"/>
    <mergeCell ref="C8:C9"/>
    <mergeCell ref="D8:D9"/>
    <mergeCell ref="E8:F8"/>
    <mergeCell ref="G8:G9"/>
    <mergeCell ref="J8:J9"/>
    <mergeCell ref="K8:K9"/>
    <mergeCell ref="L8:L9"/>
    <mergeCell ref="H10:I10"/>
    <mergeCell ref="H230:I230"/>
    <mergeCell ref="H188:I188"/>
    <mergeCell ref="H152:I152"/>
    <mergeCell ref="H183:I183"/>
    <mergeCell ref="H184:I184"/>
    <mergeCell ref="H185:I185"/>
    <mergeCell ref="H173:I173"/>
    <mergeCell ref="H174:I174"/>
    <mergeCell ref="H33:I33"/>
    <mergeCell ref="H169:I169"/>
    <mergeCell ref="H170:I170"/>
    <mergeCell ref="H163:I163"/>
    <mergeCell ref="H172:I172"/>
    <mergeCell ref="H161:I161"/>
    <mergeCell ref="H167:I167"/>
    <mergeCell ref="H45:I45"/>
    <mergeCell ref="H42:I42"/>
    <mergeCell ref="H43:I43"/>
    <mergeCell ref="H44:I44"/>
    <mergeCell ref="H229:I229"/>
    <mergeCell ref="H138:I138"/>
    <mergeCell ref="H139:I139"/>
    <mergeCell ref="H213:I213"/>
    <mergeCell ref="H214:I214"/>
    <mergeCell ref="H11:I11"/>
    <mergeCell ref="H15:I15"/>
    <mergeCell ref="H16:I16"/>
    <mergeCell ref="H26:I26"/>
    <mergeCell ref="H17:I17"/>
    <mergeCell ref="H18:I18"/>
    <mergeCell ref="H41:I41"/>
    <mergeCell ref="H28:I28"/>
    <mergeCell ref="H27:I27"/>
    <mergeCell ref="H40:I40"/>
    <mergeCell ref="H39:I39"/>
    <mergeCell ref="H19:I19"/>
    <mergeCell ref="H12:I12"/>
    <mergeCell ref="H13:I13"/>
    <mergeCell ref="H14:I14"/>
    <mergeCell ref="C356:L356"/>
    <mergeCell ref="C335:K335"/>
    <mergeCell ref="C337:K337"/>
    <mergeCell ref="C339:K339"/>
    <mergeCell ref="C2:L2"/>
    <mergeCell ref="C3:L3"/>
    <mergeCell ref="C4:L5"/>
    <mergeCell ref="H8:I9"/>
    <mergeCell ref="H31:I31"/>
    <mergeCell ref="H32:I32"/>
    <mergeCell ref="H70:I70"/>
    <mergeCell ref="H71:I71"/>
    <mergeCell ref="H36:I36"/>
    <mergeCell ref="H37:I37"/>
    <mergeCell ref="H38:I38"/>
    <mergeCell ref="H29:I29"/>
    <mergeCell ref="H34:I34"/>
    <mergeCell ref="H35:I35"/>
    <mergeCell ref="H20:I20"/>
    <mergeCell ref="H21:I21"/>
    <mergeCell ref="H22:I22"/>
    <mergeCell ref="H23:I23"/>
    <mergeCell ref="H24:I24"/>
    <mergeCell ref="H25:I25"/>
    <mergeCell ref="C329:K329"/>
    <mergeCell ref="C333:K333"/>
    <mergeCell ref="C349:L349"/>
    <mergeCell ref="C350:L350"/>
    <mergeCell ref="C352:L352"/>
    <mergeCell ref="C353:L353"/>
    <mergeCell ref="C354:L354"/>
    <mergeCell ref="C355:L355"/>
    <mergeCell ref="C341:K341"/>
    <mergeCell ref="C331:K331"/>
    <mergeCell ref="C351:L351"/>
    <mergeCell ref="H347:J347"/>
    <mergeCell ref="H344:J344"/>
    <mergeCell ref="H345:J345"/>
    <mergeCell ref="H346:J346"/>
    <mergeCell ref="H343:K343"/>
    <mergeCell ref="C327:K327"/>
    <mergeCell ref="H279:I279"/>
    <mergeCell ref="H280:I280"/>
    <mergeCell ref="H283:I283"/>
    <mergeCell ref="H284:I284"/>
    <mergeCell ref="H285:I285"/>
    <mergeCell ref="H286:I286"/>
    <mergeCell ref="H287:I287"/>
    <mergeCell ref="H291:I291"/>
    <mergeCell ref="H292:I292"/>
    <mergeCell ref="H302:I302"/>
    <mergeCell ref="H281:I281"/>
    <mergeCell ref="H282:I282"/>
    <mergeCell ref="H295:I295"/>
    <mergeCell ref="H296:I296"/>
    <mergeCell ref="C321:K321"/>
    <mergeCell ref="C323:K323"/>
    <mergeCell ref="C325:K325"/>
    <mergeCell ref="C319:K319"/>
    <mergeCell ref="H298:I298"/>
    <mergeCell ref="H299:I299"/>
    <mergeCell ref="H300:I300"/>
    <mergeCell ref="H297:I297"/>
    <mergeCell ref="H301:I301"/>
    <mergeCell ref="H293:I293"/>
    <mergeCell ref="H294:I294"/>
    <mergeCell ref="H54:I54"/>
    <mergeCell ref="H55:I55"/>
    <mergeCell ref="H56:I56"/>
    <mergeCell ref="H57:I57"/>
    <mergeCell ref="H58:I58"/>
    <mergeCell ref="H59:I59"/>
    <mergeCell ref="H60:I60"/>
    <mergeCell ref="H61:I61"/>
    <mergeCell ref="H62:I62"/>
    <mergeCell ref="H94:I94"/>
    <mergeCell ref="H95:I95"/>
    <mergeCell ref="H96:I96"/>
    <mergeCell ref="H97:I97"/>
    <mergeCell ref="H98:I98"/>
    <mergeCell ref="H99:I99"/>
    <mergeCell ref="H100:I100"/>
    <mergeCell ref="H101:I101"/>
    <mergeCell ref="H201:I201"/>
    <mergeCell ref="H202:I202"/>
    <mergeCell ref="H212:I212"/>
    <mergeCell ref="H225:I225"/>
    <mergeCell ref="H226:I226"/>
    <mergeCell ref="H250:I250"/>
    <mergeCell ref="H251:I251"/>
    <mergeCell ref="H252:I252"/>
    <mergeCell ref="H246:I246"/>
    <mergeCell ref="H247:I247"/>
    <mergeCell ref="H171:I171"/>
    <mergeCell ref="H141:I141"/>
    <mergeCell ref="H142:I142"/>
    <mergeCell ref="H154:I154"/>
    <mergeCell ref="H155:I155"/>
    <mergeCell ref="H156:I156"/>
    <mergeCell ref="H164:I164"/>
    <mergeCell ref="H165:I165"/>
    <mergeCell ref="H166:I166"/>
    <mergeCell ref="H162:I162"/>
    <mergeCell ref="H143:I143"/>
    <mergeCell ref="H150:I150"/>
    <mergeCell ref="H151:I151"/>
    <mergeCell ref="H189:I189"/>
    <mergeCell ref="H231:I231"/>
    <mergeCell ref="H177:I177"/>
    <mergeCell ref="H232:I232"/>
    <mergeCell ref="H205:I205"/>
    <mergeCell ref="H206:I206"/>
  </mergeCells>
  <pageMargins left="0.70866141732283472" right="0.39370078740157483" top="0.59055118110236227" bottom="0.55118110236220474" header="0.31496062992125984" footer="0.31496062992125984"/>
  <pageSetup scale="38" fitToHeight="7" orientation="portrait" horizontalDpi="300" verticalDpi="300" r:id="rId1"/>
  <rowBreaks count="1" manualBreakCount="1">
    <brk id="314" max="1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4">
    <tabColor rgb="FF92D050"/>
    <pageSetUpPr fitToPage="1"/>
  </sheetPr>
  <dimension ref="A1:K87"/>
  <sheetViews>
    <sheetView view="pageBreakPreview" topLeftCell="A61" zoomScale="70" zoomScaleNormal="80" zoomScaleSheetLayoutView="70" workbookViewId="0">
      <selection activeCell="M359" sqref="M359"/>
    </sheetView>
  </sheetViews>
  <sheetFormatPr baseColWidth="10" defaultColWidth="11.42578125" defaultRowHeight="12.75"/>
  <cols>
    <col min="1" max="1" width="7.140625" style="479" bestFit="1" customWidth="1"/>
    <col min="2" max="2" width="6.140625" style="479" customWidth="1"/>
    <col min="3" max="3" width="47.140625" style="481" customWidth="1"/>
    <col min="4" max="4" width="14.7109375" style="481" customWidth="1"/>
    <col min="5" max="5" width="9.28515625" style="481" customWidth="1"/>
    <col min="6" max="6" width="9.7109375" style="481" customWidth="1"/>
    <col min="7" max="7" width="12.140625" style="481" customWidth="1"/>
    <col min="8" max="8" width="14.85546875" style="481" bestFit="1" customWidth="1"/>
    <col min="9" max="9" width="12.85546875" style="481" bestFit="1" customWidth="1"/>
    <col min="10" max="10" width="9.7109375" style="481" customWidth="1"/>
    <col min="11" max="11" width="18.140625" style="481" customWidth="1"/>
    <col min="12" max="16384" width="11.42578125" style="481"/>
  </cols>
  <sheetData>
    <row r="1" spans="1:11" ht="7.5" customHeight="1" thickBot="1"/>
    <row r="2" spans="1:11">
      <c r="B2" s="1820" t="s">
        <v>2</v>
      </c>
      <c r="C2" s="1821"/>
      <c r="D2" s="1137" t="s">
        <v>4</v>
      </c>
      <c r="E2" s="1822" t="s">
        <v>5</v>
      </c>
      <c r="F2" s="1822"/>
      <c r="G2" s="1822"/>
      <c r="H2" s="1138" t="s">
        <v>6</v>
      </c>
      <c r="I2" s="1823"/>
      <c r="J2" s="1824"/>
      <c r="K2" s="1825"/>
    </row>
    <row r="3" spans="1:11">
      <c r="B3" s="1832" t="s">
        <v>1647</v>
      </c>
      <c r="C3" s="1833"/>
      <c r="D3" s="1160"/>
      <c r="E3" s="1834"/>
      <c r="F3" s="1834"/>
      <c r="G3" s="1834"/>
      <c r="H3" s="1161"/>
      <c r="I3" s="1826"/>
      <c r="J3" s="1827"/>
      <c r="K3" s="1828"/>
    </row>
    <row r="4" spans="1:11">
      <c r="B4" s="1835" t="s">
        <v>185</v>
      </c>
      <c r="C4" s="1836"/>
      <c r="D4" s="1836"/>
      <c r="E4" s="1836"/>
      <c r="F4" s="1836"/>
      <c r="G4" s="1836"/>
      <c r="H4" s="1836"/>
      <c r="I4" s="1826"/>
      <c r="J4" s="1827"/>
      <c r="K4" s="1828"/>
    </row>
    <row r="5" spans="1:11">
      <c r="B5" s="1835" t="s">
        <v>791</v>
      </c>
      <c r="C5" s="1836"/>
      <c r="D5" s="1836"/>
      <c r="E5" s="1836"/>
      <c r="F5" s="1836"/>
      <c r="G5" s="1836"/>
      <c r="H5" s="1836"/>
      <c r="I5" s="1826"/>
      <c r="J5" s="1827"/>
      <c r="K5" s="1828"/>
    </row>
    <row r="6" spans="1:11">
      <c r="B6" s="1835" t="s">
        <v>792</v>
      </c>
      <c r="C6" s="1836"/>
      <c r="D6" s="1836"/>
      <c r="E6" s="1836"/>
      <c r="F6" s="1836"/>
      <c r="G6" s="1836"/>
      <c r="H6" s="1836"/>
      <c r="I6" s="1826"/>
      <c r="J6" s="1827"/>
      <c r="K6" s="1828"/>
    </row>
    <row r="7" spans="1:11" ht="13.5" thickBot="1">
      <c r="B7" s="1837" t="s">
        <v>2018</v>
      </c>
      <c r="C7" s="1838"/>
      <c r="D7" s="1838"/>
      <c r="E7" s="1838"/>
      <c r="F7" s="1838"/>
      <c r="G7" s="1838"/>
      <c r="H7" s="1838"/>
      <c r="I7" s="1829"/>
      <c r="J7" s="1830"/>
      <c r="K7" s="1831"/>
    </row>
    <row r="8" spans="1:11" ht="33" customHeight="1" thickBot="1">
      <c r="B8" s="1811" t="s">
        <v>1374</v>
      </c>
      <c r="C8" s="1812"/>
      <c r="D8" s="1813" t="s">
        <v>1891</v>
      </c>
      <c r="E8" s="1814"/>
      <c r="F8" s="1814"/>
      <c r="G8" s="1814"/>
      <c r="H8" s="1814"/>
      <c r="I8" s="1814"/>
      <c r="J8" s="1814"/>
      <c r="K8" s="1815"/>
    </row>
    <row r="9" spans="1:11" ht="13.5" thickBot="1">
      <c r="A9" s="481"/>
      <c r="B9" s="1162"/>
      <c r="C9" s="1162"/>
      <c r="D9" s="1162"/>
      <c r="E9" s="1162"/>
      <c r="F9" s="1162"/>
      <c r="G9" s="1162"/>
      <c r="H9" s="1162"/>
      <c r="I9" s="1162"/>
      <c r="J9" s="1162"/>
      <c r="K9" s="1163"/>
    </row>
    <row r="10" spans="1:11" ht="13.5" thickBot="1">
      <c r="A10" s="240"/>
      <c r="B10" s="1818" t="s">
        <v>1912</v>
      </c>
      <c r="C10" s="1819"/>
      <c r="D10" s="1819"/>
      <c r="E10" s="1491">
        <v>2</v>
      </c>
      <c r="F10" s="1819" t="s">
        <v>15</v>
      </c>
      <c r="G10" s="1839"/>
      <c r="H10" s="1492" t="s">
        <v>186</v>
      </c>
      <c r="I10" s="1816">
        <v>44029</v>
      </c>
      <c r="J10" s="1816"/>
      <c r="K10" s="1817"/>
    </row>
    <row r="11" spans="1:11" ht="7.5" customHeight="1">
      <c r="A11" s="240"/>
      <c r="B11" s="240"/>
      <c r="C11" s="1493"/>
      <c r="D11" s="1493"/>
      <c r="E11" s="1493"/>
      <c r="F11" s="1493"/>
      <c r="G11" s="1493"/>
      <c r="H11" s="1493"/>
      <c r="I11" s="1493"/>
      <c r="J11" s="1493"/>
      <c r="K11" s="1493"/>
    </row>
    <row r="12" spans="1:11" s="838" customFormat="1" ht="13.5" customHeight="1">
      <c r="A12" s="1844"/>
      <c r="B12" s="1844"/>
      <c r="C12" s="1845" t="s">
        <v>1908</v>
      </c>
      <c r="D12" s="1846"/>
      <c r="E12" s="1846"/>
      <c r="F12" s="1846"/>
      <c r="G12" s="1846"/>
      <c r="H12" s="1846"/>
      <c r="I12" s="1846"/>
      <c r="J12" s="1846"/>
      <c r="K12" s="1847"/>
    </row>
    <row r="13" spans="1:11" s="837" customFormat="1" ht="33.75" customHeight="1">
      <c r="A13" s="1844"/>
      <c r="B13" s="1844"/>
      <c r="C13" s="1844" t="s">
        <v>18</v>
      </c>
      <c r="D13" s="1844"/>
      <c r="E13" s="1494" t="s">
        <v>0</v>
      </c>
      <c r="F13" s="1844" t="s">
        <v>19</v>
      </c>
      <c r="G13" s="1488" t="s">
        <v>1697</v>
      </c>
      <c r="H13" s="1494" t="s">
        <v>1963</v>
      </c>
      <c r="I13" s="1494" t="s">
        <v>20</v>
      </c>
      <c r="J13" s="1494" t="s">
        <v>1648</v>
      </c>
      <c r="K13" s="1494" t="s">
        <v>21</v>
      </c>
    </row>
    <row r="14" spans="1:11" s="837" customFormat="1" ht="10.5" customHeight="1">
      <c r="A14" s="1844"/>
      <c r="B14" s="1844"/>
      <c r="C14" s="1844"/>
      <c r="D14" s="1844"/>
      <c r="E14" s="1495" t="s">
        <v>22</v>
      </c>
      <c r="F14" s="1844"/>
      <c r="G14" s="1495" t="s">
        <v>23</v>
      </c>
      <c r="H14" s="1495" t="s">
        <v>24</v>
      </c>
      <c r="I14" s="1495" t="s">
        <v>25</v>
      </c>
      <c r="J14" s="1495" t="s">
        <v>796</v>
      </c>
      <c r="K14" s="1495" t="s">
        <v>1649</v>
      </c>
    </row>
    <row r="15" spans="1:11" s="37" customFormat="1" ht="24">
      <c r="A15" s="1496" t="s">
        <v>1250</v>
      </c>
      <c r="B15" s="1496">
        <v>1.1000000000000001</v>
      </c>
      <c r="C15" s="1497" t="s">
        <v>795</v>
      </c>
      <c r="D15" s="1498"/>
      <c r="E15" s="1499"/>
      <c r="F15" s="1499"/>
      <c r="G15" s="1499"/>
      <c r="H15" s="1499"/>
      <c r="I15" s="1499"/>
      <c r="J15" s="1499"/>
      <c r="K15" s="1500"/>
    </row>
    <row r="16" spans="1:11" s="838" customFormat="1" ht="12">
      <c r="A16" s="1501">
        <v>9109</v>
      </c>
      <c r="B16" s="1502">
        <v>1.101</v>
      </c>
      <c r="C16" s="1809" t="s">
        <v>26</v>
      </c>
      <c r="D16" s="1810"/>
      <c r="E16" s="1503">
        <v>1</v>
      </c>
      <c r="F16" s="1503">
        <v>3</v>
      </c>
      <c r="G16" s="1504">
        <v>0.25</v>
      </c>
      <c r="H16" s="1505">
        <v>7650000</v>
      </c>
      <c r="I16" s="1506">
        <v>1.4508000000000001</v>
      </c>
      <c r="J16" s="1507">
        <v>2</v>
      </c>
      <c r="K16" s="1508">
        <v>5549310</v>
      </c>
    </row>
    <row r="17" spans="1:11" s="838" customFormat="1" ht="12">
      <c r="A17" s="1501">
        <v>9111</v>
      </c>
      <c r="B17" s="1502">
        <v>1.1019999999999999</v>
      </c>
      <c r="C17" s="1809" t="s">
        <v>1701</v>
      </c>
      <c r="D17" s="1810"/>
      <c r="E17" s="1503">
        <v>1</v>
      </c>
      <c r="F17" s="1503">
        <v>5</v>
      </c>
      <c r="G17" s="1509">
        <v>0.25</v>
      </c>
      <c r="H17" s="1505">
        <v>5875000</v>
      </c>
      <c r="I17" s="1506">
        <v>1.4517</v>
      </c>
      <c r="J17" s="1507">
        <v>2</v>
      </c>
      <c r="K17" s="1508">
        <v>4264369</v>
      </c>
    </row>
    <row r="18" spans="1:11" s="838" customFormat="1" ht="12">
      <c r="A18" s="1501">
        <v>9110</v>
      </c>
      <c r="B18" s="1502">
        <v>1.1029999999999998</v>
      </c>
      <c r="C18" s="1809" t="s">
        <v>1254</v>
      </c>
      <c r="D18" s="1810"/>
      <c r="E18" s="1503">
        <v>1</v>
      </c>
      <c r="F18" s="1503">
        <v>4</v>
      </c>
      <c r="G18" s="1509">
        <v>0.25</v>
      </c>
      <c r="H18" s="1505">
        <v>6514000</v>
      </c>
      <c r="I18" s="1506">
        <v>1.4513</v>
      </c>
      <c r="J18" s="1507">
        <v>2</v>
      </c>
      <c r="K18" s="1508">
        <v>4726884</v>
      </c>
    </row>
    <row r="19" spans="1:11" s="838" customFormat="1" ht="12">
      <c r="A19" s="1501">
        <v>9109</v>
      </c>
      <c r="B19" s="1502">
        <v>1.1039999999999996</v>
      </c>
      <c r="C19" s="1510" t="s">
        <v>911</v>
      </c>
      <c r="D19" s="1511"/>
      <c r="E19" s="1503">
        <v>1</v>
      </c>
      <c r="F19" s="1503">
        <v>3</v>
      </c>
      <c r="G19" s="1509">
        <v>0.5</v>
      </c>
      <c r="H19" s="1505">
        <v>7650000</v>
      </c>
      <c r="I19" s="1506">
        <v>1.4508000000000001</v>
      </c>
      <c r="J19" s="1507">
        <v>2</v>
      </c>
      <c r="K19" s="1508">
        <v>11098620</v>
      </c>
    </row>
    <row r="20" spans="1:11" s="838" customFormat="1" ht="12">
      <c r="A20" s="1501">
        <v>9110</v>
      </c>
      <c r="B20" s="1502">
        <v>1.1049999999999995</v>
      </c>
      <c r="C20" s="1809" t="s">
        <v>912</v>
      </c>
      <c r="D20" s="1810"/>
      <c r="E20" s="1503">
        <v>1</v>
      </c>
      <c r="F20" s="1503">
        <v>4</v>
      </c>
      <c r="G20" s="1509">
        <v>0.25</v>
      </c>
      <c r="H20" s="1505">
        <v>6514000</v>
      </c>
      <c r="I20" s="1506">
        <v>1.4513</v>
      </c>
      <c r="J20" s="1507">
        <v>2</v>
      </c>
      <c r="K20" s="1508">
        <v>4726884</v>
      </c>
    </row>
    <row r="21" spans="1:11" s="838" customFormat="1" ht="12">
      <c r="A21" s="1501">
        <v>9110</v>
      </c>
      <c r="B21" s="1502">
        <v>1.1059999999999994</v>
      </c>
      <c r="C21" s="1809" t="s">
        <v>1345</v>
      </c>
      <c r="D21" s="1810"/>
      <c r="E21" s="1503">
        <v>1</v>
      </c>
      <c r="F21" s="1503">
        <v>4</v>
      </c>
      <c r="G21" s="1509">
        <v>0.25</v>
      </c>
      <c r="H21" s="1505">
        <v>6514000</v>
      </c>
      <c r="I21" s="1506">
        <v>1.4513</v>
      </c>
      <c r="J21" s="1507">
        <v>2</v>
      </c>
      <c r="K21" s="1508">
        <v>4726884</v>
      </c>
    </row>
    <row r="22" spans="1:11" s="838" customFormat="1" ht="12">
      <c r="A22" s="1501">
        <v>9110</v>
      </c>
      <c r="B22" s="1502">
        <v>1.1069999999999993</v>
      </c>
      <c r="C22" s="1809" t="s">
        <v>840</v>
      </c>
      <c r="D22" s="1810"/>
      <c r="E22" s="1503">
        <v>1</v>
      </c>
      <c r="F22" s="1503">
        <v>4</v>
      </c>
      <c r="G22" s="1509">
        <v>0.25</v>
      </c>
      <c r="H22" s="1505">
        <v>6514000</v>
      </c>
      <c r="I22" s="1506">
        <v>1.4513</v>
      </c>
      <c r="J22" s="1507">
        <v>2</v>
      </c>
      <c r="K22" s="1508">
        <v>4726884</v>
      </c>
    </row>
    <row r="23" spans="1:11" s="838" customFormat="1" ht="11.25" customHeight="1">
      <c r="A23" s="1501">
        <v>9110</v>
      </c>
      <c r="B23" s="1502">
        <v>1.1079999999999992</v>
      </c>
      <c r="C23" s="1809" t="s">
        <v>1544</v>
      </c>
      <c r="D23" s="1810"/>
      <c r="E23" s="1503">
        <v>1</v>
      </c>
      <c r="F23" s="1503">
        <v>4</v>
      </c>
      <c r="G23" s="1509">
        <v>0.25</v>
      </c>
      <c r="H23" s="1505">
        <v>6514000</v>
      </c>
      <c r="I23" s="1506">
        <v>1.4513</v>
      </c>
      <c r="J23" s="1507">
        <v>2</v>
      </c>
      <c r="K23" s="1508">
        <v>4726884</v>
      </c>
    </row>
    <row r="24" spans="1:11" s="838" customFormat="1" ht="12">
      <c r="A24" s="1501">
        <v>9111</v>
      </c>
      <c r="B24" s="1502">
        <v>1.1089999999999991</v>
      </c>
      <c r="C24" s="1809" t="s">
        <v>1710</v>
      </c>
      <c r="D24" s="1810"/>
      <c r="E24" s="1503">
        <v>1</v>
      </c>
      <c r="F24" s="1503">
        <v>5</v>
      </c>
      <c r="G24" s="1509">
        <v>0.25</v>
      </c>
      <c r="H24" s="1505">
        <v>5875000</v>
      </c>
      <c r="I24" s="1506">
        <v>1.4517</v>
      </c>
      <c r="J24" s="1507">
        <v>2</v>
      </c>
      <c r="K24" s="1508">
        <v>4264369</v>
      </c>
    </row>
    <row r="25" spans="1:11" s="838" customFormat="1" ht="11.25" customHeight="1">
      <c r="A25" s="1501">
        <v>9112</v>
      </c>
      <c r="B25" s="1502">
        <v>1.109999999999999</v>
      </c>
      <c r="C25" s="1510" t="s">
        <v>1609</v>
      </c>
      <c r="D25" s="1511"/>
      <c r="E25" s="1503">
        <v>1</v>
      </c>
      <c r="F25" s="1503">
        <v>6</v>
      </c>
      <c r="G25" s="1509">
        <v>0.25</v>
      </c>
      <c r="H25" s="1505">
        <v>5240000</v>
      </c>
      <c r="I25" s="1506">
        <v>1.4520999999999999</v>
      </c>
      <c r="J25" s="1507">
        <v>2</v>
      </c>
      <c r="K25" s="1508">
        <v>3804502</v>
      </c>
    </row>
    <row r="26" spans="1:11" s="838" customFormat="1" ht="12">
      <c r="A26" s="1501">
        <v>9112</v>
      </c>
      <c r="B26" s="1502">
        <v>1.1109999999999989</v>
      </c>
      <c r="C26" s="1510" t="s">
        <v>1702</v>
      </c>
      <c r="D26" s="1511"/>
      <c r="E26" s="1503">
        <v>1</v>
      </c>
      <c r="F26" s="1503">
        <v>6</v>
      </c>
      <c r="G26" s="1512">
        <v>0.25</v>
      </c>
      <c r="H26" s="1505">
        <v>5240000</v>
      </c>
      <c r="I26" s="1506">
        <v>1.4520999999999999</v>
      </c>
      <c r="J26" s="1507">
        <v>2</v>
      </c>
      <c r="K26" s="1508">
        <v>3804502</v>
      </c>
    </row>
    <row r="27" spans="1:11" s="838" customFormat="1" ht="12">
      <c r="A27" s="1501">
        <v>9113</v>
      </c>
      <c r="B27" s="1502">
        <v>1.1119999999999988</v>
      </c>
      <c r="C27" s="1510" t="s">
        <v>1959</v>
      </c>
      <c r="D27" s="1511"/>
      <c r="E27" s="1503">
        <v>1</v>
      </c>
      <c r="F27" s="1503">
        <v>7</v>
      </c>
      <c r="G27" s="1512">
        <v>0.25</v>
      </c>
      <c r="H27" s="1505">
        <v>3961000</v>
      </c>
      <c r="I27" s="1506">
        <v>1.4535</v>
      </c>
      <c r="J27" s="1507">
        <v>2</v>
      </c>
      <c r="K27" s="1508">
        <v>2878657</v>
      </c>
    </row>
    <row r="28" spans="1:11" s="37" customFormat="1" ht="12">
      <c r="A28" s="1501"/>
      <c r="B28" s="1496">
        <v>1.2</v>
      </c>
      <c r="C28" s="1513" t="s">
        <v>798</v>
      </c>
      <c r="D28" s="1498"/>
      <c r="E28" s="1499"/>
      <c r="F28" s="1499"/>
      <c r="G28" s="1499"/>
      <c r="H28" s="1499"/>
      <c r="I28" s="1514"/>
      <c r="J28" s="1514"/>
      <c r="K28" s="1500"/>
    </row>
    <row r="29" spans="1:11" s="837" customFormat="1" ht="24" customHeight="1">
      <c r="A29" s="1515">
        <v>9085</v>
      </c>
      <c r="B29" s="1502">
        <v>1.2009999999999998</v>
      </c>
      <c r="C29" s="1840" t="s">
        <v>1048</v>
      </c>
      <c r="D29" s="1841"/>
      <c r="E29" s="1516">
        <v>1</v>
      </c>
      <c r="F29" s="1517" t="s">
        <v>799</v>
      </c>
      <c r="G29" s="1518">
        <v>0.25</v>
      </c>
      <c r="H29" s="1519">
        <v>2155000</v>
      </c>
      <c r="I29" s="1506">
        <v>1.4581</v>
      </c>
      <c r="J29" s="1507">
        <v>2</v>
      </c>
      <c r="K29" s="1508">
        <v>1571103</v>
      </c>
    </row>
    <row r="30" spans="1:11" s="837" customFormat="1" ht="25.5" customHeight="1">
      <c r="A30" s="1515">
        <v>9088</v>
      </c>
      <c r="B30" s="1502">
        <v>1.2019999999999997</v>
      </c>
      <c r="C30" s="1842" t="s">
        <v>1297</v>
      </c>
      <c r="D30" s="1843"/>
      <c r="E30" s="1516">
        <v>4</v>
      </c>
      <c r="F30" s="1517" t="s">
        <v>799</v>
      </c>
      <c r="G30" s="1518">
        <v>0.4</v>
      </c>
      <c r="H30" s="1519">
        <v>2555000</v>
      </c>
      <c r="I30" s="1506">
        <v>1.4564999999999999</v>
      </c>
      <c r="J30" s="1507">
        <v>2</v>
      </c>
      <c r="K30" s="1508">
        <v>11908344</v>
      </c>
    </row>
    <row r="31" spans="1:11" s="838" customFormat="1" ht="24.75" customHeight="1">
      <c r="A31" s="1515">
        <v>9098</v>
      </c>
      <c r="B31" s="1502">
        <v>1.2029999999999996</v>
      </c>
      <c r="C31" s="1840" t="s">
        <v>1052</v>
      </c>
      <c r="D31" s="1841"/>
      <c r="E31" s="1516">
        <v>4</v>
      </c>
      <c r="F31" s="1517" t="s">
        <v>799</v>
      </c>
      <c r="G31" s="1518">
        <v>0.4</v>
      </c>
      <c r="H31" s="1519">
        <v>1584000</v>
      </c>
      <c r="I31" s="1506">
        <v>1.5601</v>
      </c>
      <c r="J31" s="1507">
        <v>2</v>
      </c>
      <c r="K31" s="1508">
        <v>7907835</v>
      </c>
    </row>
    <row r="32" spans="1:11" s="838" customFormat="1" ht="21.75" customHeight="1">
      <c r="A32" s="1515">
        <v>9099</v>
      </c>
      <c r="B32" s="1502">
        <v>1.2039999999999995</v>
      </c>
      <c r="C32" s="1840" t="s">
        <v>1053</v>
      </c>
      <c r="D32" s="1841"/>
      <c r="E32" s="1516">
        <v>4</v>
      </c>
      <c r="F32" s="1517" t="s">
        <v>799</v>
      </c>
      <c r="G32" s="1518">
        <v>0.4</v>
      </c>
      <c r="H32" s="1519">
        <v>1380000</v>
      </c>
      <c r="I32" s="1506">
        <v>1.5767</v>
      </c>
      <c r="J32" s="1507">
        <v>2</v>
      </c>
      <c r="K32" s="1508">
        <v>6962707</v>
      </c>
    </row>
    <row r="33" spans="1:11" s="838" customFormat="1" ht="26.25" customHeight="1">
      <c r="A33" s="1515">
        <v>9089</v>
      </c>
      <c r="B33" s="1502">
        <v>1.2049999999999994</v>
      </c>
      <c r="C33" s="1840" t="s">
        <v>1050</v>
      </c>
      <c r="D33" s="1841"/>
      <c r="E33" s="1516">
        <v>1</v>
      </c>
      <c r="F33" s="1517" t="s">
        <v>799</v>
      </c>
      <c r="G33" s="1518">
        <v>0.25</v>
      </c>
      <c r="H33" s="1519">
        <v>2264000</v>
      </c>
      <c r="I33" s="1506">
        <v>1.4576</v>
      </c>
      <c r="J33" s="1507">
        <v>2</v>
      </c>
      <c r="K33" s="1508">
        <v>1650003</v>
      </c>
    </row>
    <row r="34" spans="1:11" s="838" customFormat="1" ht="22.5" customHeight="1">
      <c r="A34" s="1515">
        <v>9087</v>
      </c>
      <c r="B34" s="1502">
        <v>1.2059999999999993</v>
      </c>
      <c r="C34" s="1840" t="s">
        <v>1049</v>
      </c>
      <c r="D34" s="1841"/>
      <c r="E34" s="1516">
        <v>1</v>
      </c>
      <c r="F34" s="1517" t="s">
        <v>799</v>
      </c>
      <c r="G34" s="1518">
        <v>0.25</v>
      </c>
      <c r="H34" s="1519">
        <v>1826000</v>
      </c>
      <c r="I34" s="1506">
        <v>1.46</v>
      </c>
      <c r="J34" s="1507">
        <v>2</v>
      </c>
      <c r="K34" s="1508">
        <v>1332980</v>
      </c>
    </row>
    <row r="35" spans="1:11" s="838" customFormat="1" ht="12">
      <c r="A35" s="1515"/>
      <c r="B35" s="1520">
        <v>1.3</v>
      </c>
      <c r="C35" s="1497" t="s">
        <v>819</v>
      </c>
      <c r="D35" s="1521"/>
      <c r="E35" s="1522"/>
      <c r="F35" s="1522"/>
      <c r="G35" s="1523"/>
      <c r="H35" s="1524"/>
      <c r="I35" s="1525"/>
      <c r="J35" s="1526"/>
      <c r="K35" s="1527"/>
    </row>
    <row r="36" spans="1:11" s="838" customFormat="1" ht="24" customHeight="1">
      <c r="A36" s="1501">
        <v>9100</v>
      </c>
      <c r="B36" s="1502">
        <v>1.3009999999999999</v>
      </c>
      <c r="C36" s="1840" t="s">
        <v>1054</v>
      </c>
      <c r="D36" s="1841"/>
      <c r="E36" s="1516">
        <v>1</v>
      </c>
      <c r="F36" s="1528" t="s">
        <v>799</v>
      </c>
      <c r="G36" s="1518">
        <v>0.5</v>
      </c>
      <c r="H36" s="1519">
        <v>1149000</v>
      </c>
      <c r="I36" s="1506">
        <v>1.6026</v>
      </c>
      <c r="J36" s="1507">
        <v>2</v>
      </c>
      <c r="K36" s="1508">
        <v>1841387</v>
      </c>
    </row>
    <row r="37" spans="1:11" s="838" customFormat="1" ht="24" customHeight="1">
      <c r="A37" s="1501">
        <v>9105</v>
      </c>
      <c r="B37" s="1502">
        <v>1.3019999999999998</v>
      </c>
      <c r="C37" s="1840" t="s">
        <v>1056</v>
      </c>
      <c r="D37" s="1841"/>
      <c r="E37" s="1516">
        <v>1</v>
      </c>
      <c r="F37" s="1528" t="s">
        <v>799</v>
      </c>
      <c r="G37" s="1518">
        <v>0.5</v>
      </c>
      <c r="H37" s="1519">
        <v>1149000</v>
      </c>
      <c r="I37" s="1506">
        <v>1.6026</v>
      </c>
      <c r="J37" s="1507">
        <v>2</v>
      </c>
      <c r="K37" s="1508">
        <v>1841387</v>
      </c>
    </row>
    <row r="38" spans="1:11" s="838" customFormat="1" ht="12">
      <c r="A38" s="1529"/>
      <c r="B38" s="1529"/>
      <c r="C38" s="1849" t="s">
        <v>1611</v>
      </c>
      <c r="D38" s="1849"/>
      <c r="E38" s="1849"/>
      <c r="F38" s="1849"/>
      <c r="G38" s="1849"/>
      <c r="H38" s="1849"/>
      <c r="I38" s="1849"/>
      <c r="J38" s="1849"/>
      <c r="K38" s="1530">
        <v>94314495</v>
      </c>
    </row>
    <row r="39" spans="1:11" s="838" customFormat="1" ht="9.75" customHeight="1">
      <c r="A39" s="1529"/>
      <c r="B39" s="1531"/>
      <c r="C39" s="1850"/>
      <c r="D39" s="1850"/>
      <c r="E39" s="1850"/>
      <c r="F39" s="1850"/>
      <c r="G39" s="1850"/>
      <c r="H39" s="1850"/>
      <c r="I39" s="1850"/>
      <c r="J39" s="1850"/>
      <c r="K39" s="1850"/>
    </row>
    <row r="40" spans="1:11" s="909" customFormat="1" ht="38.25" customHeight="1">
      <c r="A40" s="1494" t="s">
        <v>1250</v>
      </c>
      <c r="B40" s="1494">
        <v>2</v>
      </c>
      <c r="C40" s="1851" t="s">
        <v>1909</v>
      </c>
      <c r="D40" s="1851"/>
      <c r="E40" s="1532" t="s">
        <v>797</v>
      </c>
      <c r="F40" s="1488" t="s">
        <v>1251</v>
      </c>
      <c r="G40" s="1549" t="s">
        <v>1698</v>
      </c>
      <c r="H40" s="1488" t="s">
        <v>27</v>
      </c>
      <c r="I40" s="1488" t="s">
        <v>28</v>
      </c>
      <c r="J40" s="1550" t="s">
        <v>1648</v>
      </c>
      <c r="K40" s="1488" t="s">
        <v>29</v>
      </c>
    </row>
    <row r="41" spans="1:11" s="838" customFormat="1" ht="24.75" customHeight="1">
      <c r="A41" s="1501">
        <v>9576</v>
      </c>
      <c r="B41" s="1501">
        <v>2.0009999999999999</v>
      </c>
      <c r="C41" s="1852" t="s">
        <v>969</v>
      </c>
      <c r="D41" s="1852"/>
      <c r="E41" s="1534">
        <v>1</v>
      </c>
      <c r="F41" s="1535">
        <v>50</v>
      </c>
      <c r="G41" s="1536">
        <v>1</v>
      </c>
      <c r="H41" s="1537">
        <v>50</v>
      </c>
      <c r="I41" s="1538">
        <v>29634</v>
      </c>
      <c r="J41" s="1507">
        <v>2</v>
      </c>
      <c r="K41" s="1539">
        <v>2963400</v>
      </c>
    </row>
    <row r="42" spans="1:11" s="838" customFormat="1" ht="22.5" customHeight="1">
      <c r="A42" s="1501">
        <v>9577</v>
      </c>
      <c r="B42" s="1501">
        <v>2.0019999999999998</v>
      </c>
      <c r="C42" s="1853" t="s">
        <v>970</v>
      </c>
      <c r="D42" s="1853"/>
      <c r="E42" s="1534">
        <v>1</v>
      </c>
      <c r="F42" s="1540">
        <v>100</v>
      </c>
      <c r="G42" s="1536">
        <v>0.25</v>
      </c>
      <c r="H42" s="1537">
        <v>25</v>
      </c>
      <c r="I42" s="1538">
        <v>11956</v>
      </c>
      <c r="J42" s="1507">
        <v>2</v>
      </c>
      <c r="K42" s="1539">
        <v>597800</v>
      </c>
    </row>
    <row r="43" spans="1:11" s="838" customFormat="1" ht="15" customHeight="1">
      <c r="A43" s="1501">
        <v>9578</v>
      </c>
      <c r="B43" s="1501">
        <v>2.0029999999999997</v>
      </c>
      <c r="C43" s="1852" t="s">
        <v>459</v>
      </c>
      <c r="D43" s="1852"/>
      <c r="E43" s="1534">
        <v>1</v>
      </c>
      <c r="F43" s="1534" t="s">
        <v>799</v>
      </c>
      <c r="G43" s="1536">
        <v>1</v>
      </c>
      <c r="H43" s="1534" t="s">
        <v>799</v>
      </c>
      <c r="I43" s="1538">
        <v>783688</v>
      </c>
      <c r="J43" s="1507">
        <v>2</v>
      </c>
      <c r="K43" s="1539">
        <v>1567376</v>
      </c>
    </row>
    <row r="44" spans="1:11" s="838" customFormat="1" ht="24" customHeight="1">
      <c r="A44" s="1541">
        <v>9456</v>
      </c>
      <c r="B44" s="1501">
        <v>2.0039999999999996</v>
      </c>
      <c r="C44" s="1852" t="s">
        <v>1828</v>
      </c>
      <c r="D44" s="1852"/>
      <c r="E44" s="1542">
        <v>1</v>
      </c>
      <c r="F44" s="1534" t="s">
        <v>799</v>
      </c>
      <c r="G44" s="1536">
        <v>0.5</v>
      </c>
      <c r="H44" s="1534" t="s">
        <v>799</v>
      </c>
      <c r="I44" s="1538">
        <v>4503000</v>
      </c>
      <c r="J44" s="1507">
        <v>2</v>
      </c>
      <c r="K44" s="1539">
        <v>4503000</v>
      </c>
    </row>
    <row r="45" spans="1:11" s="838" customFormat="1" ht="22.5" customHeight="1">
      <c r="A45" s="1515">
        <v>9117</v>
      </c>
      <c r="B45" s="1501">
        <v>2.0049999999999994</v>
      </c>
      <c r="C45" s="1840" t="s">
        <v>963</v>
      </c>
      <c r="D45" s="1841"/>
      <c r="E45" s="1516">
        <v>1</v>
      </c>
      <c r="F45" s="1517" t="s">
        <v>799</v>
      </c>
      <c r="G45" s="1518">
        <v>0.25</v>
      </c>
      <c r="H45" s="1534" t="s">
        <v>799</v>
      </c>
      <c r="I45" s="1538">
        <v>5289000</v>
      </c>
      <c r="J45" s="1507">
        <v>2</v>
      </c>
      <c r="K45" s="1539">
        <v>2644500</v>
      </c>
    </row>
    <row r="46" spans="1:11" s="838" customFormat="1" ht="22.5" customHeight="1">
      <c r="A46" s="1515">
        <v>9115</v>
      </c>
      <c r="B46" s="1501">
        <v>2.0059999999999993</v>
      </c>
      <c r="C46" s="1840" t="s">
        <v>962</v>
      </c>
      <c r="D46" s="1841"/>
      <c r="E46" s="1543">
        <v>4</v>
      </c>
      <c r="F46" s="1517" t="s">
        <v>799</v>
      </c>
      <c r="G46" s="1518">
        <v>0.4</v>
      </c>
      <c r="H46" s="1534" t="s">
        <v>799</v>
      </c>
      <c r="I46" s="1538">
        <v>3391000</v>
      </c>
      <c r="J46" s="1507">
        <v>2</v>
      </c>
      <c r="K46" s="1539">
        <v>10851200</v>
      </c>
    </row>
    <row r="47" spans="1:11" s="838" customFormat="1" ht="12">
      <c r="A47" s="1529"/>
      <c r="B47" s="1529"/>
      <c r="C47" s="1544" t="s">
        <v>1610</v>
      </c>
      <c r="D47" s="1545"/>
      <c r="E47" s="1545"/>
      <c r="F47" s="1545"/>
      <c r="G47" s="1545"/>
      <c r="H47" s="1545"/>
      <c r="I47" s="1545"/>
      <c r="J47" s="1545"/>
      <c r="K47" s="1530">
        <v>23127276</v>
      </c>
    </row>
    <row r="48" spans="1:11" s="838" customFormat="1" ht="9.75" customHeight="1">
      <c r="A48" s="1529"/>
      <c r="B48" s="1529"/>
      <c r="C48" s="1848"/>
      <c r="D48" s="1848"/>
      <c r="E48" s="1848"/>
      <c r="F48" s="1848"/>
      <c r="G48" s="1848"/>
      <c r="H48" s="1848"/>
      <c r="I48" s="1848"/>
      <c r="J48" s="1848"/>
      <c r="K48" s="1848"/>
    </row>
    <row r="49" spans="1:11" s="909" customFormat="1" ht="38.25" customHeight="1">
      <c r="A49" s="1494" t="s">
        <v>1250</v>
      </c>
      <c r="B49" s="1494">
        <v>3</v>
      </c>
      <c r="C49" s="1851" t="s">
        <v>1574</v>
      </c>
      <c r="D49" s="1851"/>
      <c r="E49" s="1532" t="s">
        <v>797</v>
      </c>
      <c r="F49" s="1494" t="s">
        <v>54</v>
      </c>
      <c r="G49" s="1856" t="s">
        <v>1699</v>
      </c>
      <c r="H49" s="1857"/>
      <c r="I49" s="1858" t="s">
        <v>1913</v>
      </c>
      <c r="J49" s="1859"/>
      <c r="K49" s="1494" t="s">
        <v>29</v>
      </c>
    </row>
    <row r="50" spans="1:11" s="838" customFormat="1" ht="24.75" customHeight="1">
      <c r="A50" s="1501">
        <v>10996</v>
      </c>
      <c r="B50" s="1502">
        <v>3.0009999999999999</v>
      </c>
      <c r="C50" s="1852" t="s">
        <v>1066</v>
      </c>
      <c r="D50" s="1852"/>
      <c r="E50" s="1546">
        <v>11</v>
      </c>
      <c r="F50" s="1535" t="s">
        <v>54</v>
      </c>
      <c r="G50" s="1854">
        <v>308200</v>
      </c>
      <c r="H50" s="1855"/>
      <c r="I50" s="1860">
        <v>1.1000000000000001</v>
      </c>
      <c r="J50" s="1861"/>
      <c r="K50" s="1539">
        <v>3729220</v>
      </c>
    </row>
    <row r="51" spans="1:11" s="838" customFormat="1" ht="37.5" customHeight="1">
      <c r="A51" s="1501">
        <v>11101</v>
      </c>
      <c r="B51" s="1502">
        <v>3.0019999999999998</v>
      </c>
      <c r="C51" s="1852" t="s">
        <v>1360</v>
      </c>
      <c r="D51" s="1852"/>
      <c r="E51" s="1546">
        <v>17</v>
      </c>
      <c r="F51" s="1535" t="s">
        <v>71</v>
      </c>
      <c r="G51" s="1854">
        <v>66000</v>
      </c>
      <c r="H51" s="1855"/>
      <c r="I51" s="1860">
        <v>1.1000000000000001</v>
      </c>
      <c r="J51" s="1861"/>
      <c r="K51" s="1539">
        <v>1234200</v>
      </c>
    </row>
    <row r="52" spans="1:11" s="838" customFormat="1" ht="33.75" customHeight="1">
      <c r="A52" s="1501">
        <v>7488</v>
      </c>
      <c r="B52" s="1502">
        <v>3.0029999999999997</v>
      </c>
      <c r="C52" s="1852" t="s">
        <v>1028</v>
      </c>
      <c r="D52" s="1852"/>
      <c r="E52" s="1546">
        <v>43</v>
      </c>
      <c r="F52" s="1535" t="s">
        <v>54</v>
      </c>
      <c r="G52" s="1854">
        <v>11550</v>
      </c>
      <c r="H52" s="1855"/>
      <c r="I52" s="1860">
        <v>1.1000000000000001</v>
      </c>
      <c r="J52" s="1861"/>
      <c r="K52" s="1539">
        <v>546315</v>
      </c>
    </row>
    <row r="53" spans="1:11" s="838" customFormat="1" ht="24.75" customHeight="1">
      <c r="A53" s="1501">
        <v>10019</v>
      </c>
      <c r="B53" s="1502">
        <v>3.0039999999999996</v>
      </c>
      <c r="C53" s="1852" t="s">
        <v>1082</v>
      </c>
      <c r="D53" s="1852"/>
      <c r="E53" s="1546">
        <v>43</v>
      </c>
      <c r="F53" s="1535" t="s">
        <v>54</v>
      </c>
      <c r="G53" s="1854">
        <v>45000</v>
      </c>
      <c r="H53" s="1855"/>
      <c r="I53" s="1860">
        <v>1.1000000000000001</v>
      </c>
      <c r="J53" s="1861"/>
      <c r="K53" s="1539">
        <v>2128500</v>
      </c>
    </row>
    <row r="54" spans="1:11" s="838" customFormat="1" ht="24.75" customHeight="1">
      <c r="A54" s="1501">
        <v>7490</v>
      </c>
      <c r="B54" s="1502">
        <v>3.0049999999999994</v>
      </c>
      <c r="C54" s="1852" t="s">
        <v>1029</v>
      </c>
      <c r="D54" s="1852"/>
      <c r="E54" s="1546">
        <v>43</v>
      </c>
      <c r="F54" s="1535" t="s">
        <v>54</v>
      </c>
      <c r="G54" s="1854">
        <v>185900</v>
      </c>
      <c r="H54" s="1855"/>
      <c r="I54" s="1860">
        <v>1.1000000000000001</v>
      </c>
      <c r="J54" s="1861"/>
      <c r="K54" s="1539">
        <v>8793070</v>
      </c>
    </row>
    <row r="55" spans="1:11" s="838" customFormat="1" ht="21.75" customHeight="1">
      <c r="A55" s="1501">
        <v>8012</v>
      </c>
      <c r="B55" s="1502">
        <v>3.0059999999999993</v>
      </c>
      <c r="C55" s="1852" t="s">
        <v>1037</v>
      </c>
      <c r="D55" s="1852"/>
      <c r="E55" s="1546">
        <v>11</v>
      </c>
      <c r="F55" s="1535" t="s">
        <v>54</v>
      </c>
      <c r="G55" s="1854">
        <v>112000</v>
      </c>
      <c r="H55" s="1855"/>
      <c r="I55" s="1860">
        <v>1.1000000000000001</v>
      </c>
      <c r="J55" s="1861"/>
      <c r="K55" s="1539">
        <v>1355200</v>
      </c>
    </row>
    <row r="56" spans="1:11" s="838" customFormat="1" ht="21.75" customHeight="1">
      <c r="A56" s="1501">
        <v>7496</v>
      </c>
      <c r="B56" s="1502">
        <v>3.0069999999999992</v>
      </c>
      <c r="C56" s="1852" t="s">
        <v>1030</v>
      </c>
      <c r="D56" s="1852"/>
      <c r="E56" s="1546">
        <v>6</v>
      </c>
      <c r="F56" s="1535" t="s">
        <v>54</v>
      </c>
      <c r="G56" s="1854">
        <v>57876</v>
      </c>
      <c r="H56" s="1855"/>
      <c r="I56" s="1860">
        <v>1.1000000000000001</v>
      </c>
      <c r="J56" s="1861"/>
      <c r="K56" s="1539">
        <v>381982</v>
      </c>
    </row>
    <row r="57" spans="1:11" s="838" customFormat="1" ht="27.75" customHeight="1">
      <c r="A57" s="1501">
        <v>10024</v>
      </c>
      <c r="B57" s="1502">
        <v>3.0079999999999991</v>
      </c>
      <c r="C57" s="1852" t="s">
        <v>1083</v>
      </c>
      <c r="D57" s="1852"/>
      <c r="E57" s="1546">
        <v>6</v>
      </c>
      <c r="F57" s="1535" t="s">
        <v>54</v>
      </c>
      <c r="G57" s="1854">
        <v>180000</v>
      </c>
      <c r="H57" s="1855"/>
      <c r="I57" s="1860">
        <v>1.1000000000000001</v>
      </c>
      <c r="J57" s="1861"/>
      <c r="K57" s="1539">
        <v>1188000</v>
      </c>
    </row>
    <row r="58" spans="1:11" s="838" customFormat="1" ht="26.25" customHeight="1">
      <c r="A58" s="1501">
        <v>7511</v>
      </c>
      <c r="B58" s="1502">
        <v>3.008999999999999</v>
      </c>
      <c r="C58" s="1852" t="s">
        <v>1031</v>
      </c>
      <c r="D58" s="1852"/>
      <c r="E58" s="1546">
        <v>6</v>
      </c>
      <c r="F58" s="1535" t="s">
        <v>54</v>
      </c>
      <c r="G58" s="1854">
        <v>277479</v>
      </c>
      <c r="H58" s="1855"/>
      <c r="I58" s="1860">
        <v>1.1000000000000001</v>
      </c>
      <c r="J58" s="1861"/>
      <c r="K58" s="1539">
        <v>1831361</v>
      </c>
    </row>
    <row r="59" spans="1:11" s="838" customFormat="1" ht="21.75" customHeight="1">
      <c r="A59" s="1501">
        <v>8062</v>
      </c>
      <c r="B59" s="1502">
        <v>3.0099999999999989</v>
      </c>
      <c r="C59" s="1852" t="s">
        <v>1038</v>
      </c>
      <c r="D59" s="1852"/>
      <c r="E59" s="1546">
        <v>4</v>
      </c>
      <c r="F59" s="1535" t="s">
        <v>54</v>
      </c>
      <c r="G59" s="1854">
        <v>920000</v>
      </c>
      <c r="H59" s="1855"/>
      <c r="I59" s="1860">
        <v>1.1000000000000001</v>
      </c>
      <c r="J59" s="1861"/>
      <c r="K59" s="1539">
        <v>4048000</v>
      </c>
    </row>
    <row r="60" spans="1:11" s="838" customFormat="1" ht="12">
      <c r="A60" s="1529"/>
      <c r="B60" s="1529"/>
      <c r="C60" s="1544" t="s">
        <v>1657</v>
      </c>
      <c r="D60" s="1545"/>
      <c r="E60" s="1545"/>
      <c r="F60" s="1545"/>
      <c r="G60" s="1545"/>
      <c r="H60" s="1545"/>
      <c r="I60" s="1545"/>
      <c r="J60" s="1545"/>
      <c r="K60" s="1530">
        <v>25235848</v>
      </c>
    </row>
    <row r="61" spans="1:11" s="838" customFormat="1" ht="12">
      <c r="A61" s="1529"/>
      <c r="B61" s="1529"/>
      <c r="C61" s="1552"/>
      <c r="D61" s="1552"/>
      <c r="E61" s="1552"/>
      <c r="F61" s="1552"/>
      <c r="G61" s="1552"/>
      <c r="H61" s="1552"/>
      <c r="I61" s="1552"/>
      <c r="J61" s="1545"/>
      <c r="K61" s="1547"/>
    </row>
    <row r="62" spans="1:11" s="838" customFormat="1" ht="12.75" customHeight="1">
      <c r="A62" s="1529"/>
      <c r="B62" s="1862" t="s">
        <v>1910</v>
      </c>
      <c r="C62" s="1862"/>
      <c r="D62" s="1862"/>
      <c r="E62" s="1862"/>
      <c r="F62" s="1862"/>
      <c r="G62" s="1862"/>
      <c r="H62" s="1862"/>
      <c r="I62" s="1862"/>
      <c r="J62" s="1545"/>
      <c r="K62" s="1530">
        <v>142677619</v>
      </c>
    </row>
    <row r="63" spans="1:11" s="838" customFormat="1" ht="12.75" customHeight="1">
      <c r="A63" s="1529"/>
      <c r="B63" s="1863" t="s">
        <v>1650</v>
      </c>
      <c r="C63" s="1863"/>
      <c r="D63" s="1863"/>
      <c r="E63" s="1863"/>
      <c r="F63" s="1863"/>
      <c r="G63" s="1863"/>
      <c r="H63" s="1863"/>
      <c r="I63" s="1863"/>
      <c r="J63" s="1548">
        <v>0.19</v>
      </c>
      <c r="K63" s="1530">
        <v>27108748</v>
      </c>
    </row>
    <row r="64" spans="1:11" s="838" customFormat="1" ht="12">
      <c r="A64" s="1529"/>
      <c r="B64" s="1553" t="s">
        <v>1914</v>
      </c>
      <c r="C64" s="1870" t="s">
        <v>1911</v>
      </c>
      <c r="D64" s="1871"/>
      <c r="E64" s="1871"/>
      <c r="F64" s="1871"/>
      <c r="G64" s="1871"/>
      <c r="H64" s="1871"/>
      <c r="I64" s="1871"/>
      <c r="J64" s="1545"/>
      <c r="K64" s="1530">
        <v>169786367</v>
      </c>
    </row>
    <row r="66" spans="1:11" ht="13.5" thickBot="1"/>
    <row r="67" spans="1:11" s="1493" customFormat="1" ht="31.5" customHeight="1" thickBot="1">
      <c r="A67" s="240"/>
      <c r="B67" s="1864" t="s">
        <v>2020</v>
      </c>
      <c r="C67" s="1865"/>
      <c r="D67" s="1866"/>
      <c r="E67" s="1554">
        <v>2</v>
      </c>
      <c r="F67" s="1867" t="s">
        <v>15</v>
      </c>
      <c r="G67" s="1868"/>
      <c r="H67" s="1555"/>
      <c r="I67" s="1869"/>
      <c r="J67" s="1869"/>
      <c r="K67" s="1869"/>
    </row>
    <row r="68" spans="1:11" s="1493" customFormat="1" ht="12">
      <c r="A68" s="240"/>
      <c r="B68" s="240"/>
    </row>
    <row r="69" spans="1:11" s="1493" customFormat="1" ht="12">
      <c r="A69" s="1872"/>
      <c r="B69" s="1872"/>
      <c r="C69" s="1873" t="s">
        <v>1915</v>
      </c>
      <c r="D69" s="1874"/>
      <c r="E69" s="1874"/>
      <c r="F69" s="1874"/>
      <c r="G69" s="1874"/>
      <c r="H69" s="1874"/>
      <c r="I69" s="1874"/>
      <c r="J69" s="1874"/>
      <c r="K69" s="1875"/>
    </row>
    <row r="70" spans="1:11" s="1493" customFormat="1" ht="48">
      <c r="A70" s="1872"/>
      <c r="B70" s="1872"/>
      <c r="C70" s="1872" t="s">
        <v>18</v>
      </c>
      <c r="D70" s="1872"/>
      <c r="E70" s="1533" t="s">
        <v>1916</v>
      </c>
      <c r="F70" s="1872" t="s">
        <v>19</v>
      </c>
      <c r="G70" s="1533" t="s">
        <v>1697</v>
      </c>
      <c r="H70" s="1533" t="s">
        <v>1917</v>
      </c>
      <c r="I70" s="1533" t="s">
        <v>20</v>
      </c>
      <c r="J70" s="1533" t="s">
        <v>1648</v>
      </c>
      <c r="K70" s="1533" t="s">
        <v>21</v>
      </c>
    </row>
    <row r="71" spans="1:11" s="1493" customFormat="1" ht="12">
      <c r="A71" s="1872"/>
      <c r="B71" s="1872"/>
      <c r="C71" s="1872"/>
      <c r="D71" s="1872"/>
      <c r="E71" s="1556" t="s">
        <v>22</v>
      </c>
      <c r="F71" s="1872"/>
      <c r="G71" s="1556" t="s">
        <v>23</v>
      </c>
      <c r="H71" s="1556" t="s">
        <v>24</v>
      </c>
      <c r="I71" s="1556" t="s">
        <v>25</v>
      </c>
      <c r="J71" s="1556" t="s">
        <v>796</v>
      </c>
      <c r="K71" s="1556" t="s">
        <v>2007</v>
      </c>
    </row>
    <row r="72" spans="1:11" s="1493" customFormat="1" ht="31.5" customHeight="1">
      <c r="A72" s="1557" t="s">
        <v>1250</v>
      </c>
      <c r="B72" s="1557">
        <v>4</v>
      </c>
      <c r="C72" s="1558" t="s">
        <v>795</v>
      </c>
      <c r="D72" s="1559"/>
      <c r="E72" s="1560"/>
      <c r="F72" s="1560"/>
      <c r="G72" s="1560"/>
      <c r="H72" s="1560"/>
      <c r="I72" s="1560"/>
      <c r="J72" s="1560"/>
      <c r="K72" s="1561"/>
    </row>
    <row r="73" spans="1:11" s="1493" customFormat="1" ht="12">
      <c r="A73" s="1562">
        <v>9467</v>
      </c>
      <c r="B73" s="1563">
        <v>4.0010000000000003</v>
      </c>
      <c r="C73" s="1809" t="s">
        <v>911</v>
      </c>
      <c r="D73" s="1810"/>
      <c r="E73" s="1564">
        <v>1</v>
      </c>
      <c r="F73" s="1564">
        <v>3</v>
      </c>
      <c r="G73" s="1509">
        <v>1</v>
      </c>
      <c r="H73" s="1539">
        <v>11099385</v>
      </c>
      <c r="I73" s="1565" t="s">
        <v>1918</v>
      </c>
      <c r="J73" s="1566">
        <v>2</v>
      </c>
      <c r="K73" s="1567">
        <v>22198770</v>
      </c>
    </row>
    <row r="74" spans="1:11" s="1493" customFormat="1" ht="12">
      <c r="A74" s="1562">
        <v>9468</v>
      </c>
      <c r="B74" s="1563">
        <v>4.0020000000000007</v>
      </c>
      <c r="C74" s="1809" t="s">
        <v>840</v>
      </c>
      <c r="D74" s="1810"/>
      <c r="E74" s="1564">
        <v>1</v>
      </c>
      <c r="F74" s="1564">
        <v>4</v>
      </c>
      <c r="G74" s="1509">
        <v>1</v>
      </c>
      <c r="H74" s="1539">
        <v>9454420</v>
      </c>
      <c r="I74" s="1565" t="s">
        <v>1918</v>
      </c>
      <c r="J74" s="1566">
        <v>2</v>
      </c>
      <c r="K74" s="1567">
        <v>18908840</v>
      </c>
    </row>
    <row r="75" spans="1:11" s="1493" customFormat="1" ht="12">
      <c r="A75" s="1562">
        <v>9468</v>
      </c>
      <c r="B75" s="1563">
        <v>4.003000000000001</v>
      </c>
      <c r="C75" s="1809" t="s">
        <v>1544</v>
      </c>
      <c r="D75" s="1810"/>
      <c r="E75" s="1564">
        <v>1</v>
      </c>
      <c r="F75" s="1564">
        <v>4</v>
      </c>
      <c r="G75" s="1509">
        <v>1</v>
      </c>
      <c r="H75" s="1539">
        <v>9454420</v>
      </c>
      <c r="I75" s="1565" t="s">
        <v>1918</v>
      </c>
      <c r="J75" s="1566">
        <v>2</v>
      </c>
      <c r="K75" s="1567">
        <v>18908840</v>
      </c>
    </row>
    <row r="76" spans="1:11" s="1493" customFormat="1" ht="12">
      <c r="A76" s="1562">
        <v>9471</v>
      </c>
      <c r="B76" s="1563">
        <v>4.0040000000000013</v>
      </c>
      <c r="C76" s="1809" t="s">
        <v>1700</v>
      </c>
      <c r="D76" s="1810"/>
      <c r="E76" s="1564">
        <v>1</v>
      </c>
      <c r="F76" s="1564">
        <v>7</v>
      </c>
      <c r="G76" s="1512">
        <v>0.5</v>
      </c>
      <c r="H76" s="1539">
        <v>5757314</v>
      </c>
      <c r="I76" s="1565" t="s">
        <v>1918</v>
      </c>
      <c r="J76" s="1566">
        <v>2</v>
      </c>
      <c r="K76" s="1567">
        <v>5757314</v>
      </c>
    </row>
    <row r="77" spans="1:11" s="1493" customFormat="1" ht="12">
      <c r="A77" s="1562">
        <v>9469</v>
      </c>
      <c r="B77" s="1563">
        <v>4.0050000000000017</v>
      </c>
      <c r="C77" s="1809" t="s">
        <v>849</v>
      </c>
      <c r="D77" s="1810"/>
      <c r="E77" s="1564">
        <v>1</v>
      </c>
      <c r="F77" s="1564">
        <v>5</v>
      </c>
      <c r="G77" s="1512">
        <v>0.5</v>
      </c>
      <c r="H77" s="1539">
        <v>8528738</v>
      </c>
      <c r="I77" s="1565" t="s">
        <v>1918</v>
      </c>
      <c r="J77" s="1566">
        <v>2</v>
      </c>
      <c r="K77" s="1567">
        <v>8528738</v>
      </c>
    </row>
    <row r="78" spans="1:11" s="1493" customFormat="1" ht="12">
      <c r="A78" s="1562">
        <v>9469</v>
      </c>
      <c r="B78" s="1563">
        <v>4.006000000000002</v>
      </c>
      <c r="C78" s="1809" t="s">
        <v>940</v>
      </c>
      <c r="D78" s="1810"/>
      <c r="E78" s="1564">
        <v>1</v>
      </c>
      <c r="F78" s="1564">
        <v>5</v>
      </c>
      <c r="G78" s="1512">
        <v>0.5</v>
      </c>
      <c r="H78" s="1539">
        <v>8528738</v>
      </c>
      <c r="I78" s="1565" t="s">
        <v>1918</v>
      </c>
      <c r="J78" s="1566">
        <v>2</v>
      </c>
      <c r="K78" s="1567">
        <v>8528738</v>
      </c>
    </row>
    <row r="79" spans="1:11" s="1493" customFormat="1" ht="12">
      <c r="A79" s="1562">
        <v>9468</v>
      </c>
      <c r="B79" s="1563">
        <v>4.0070000000000023</v>
      </c>
      <c r="C79" s="1809" t="s">
        <v>892</v>
      </c>
      <c r="D79" s="1810"/>
      <c r="E79" s="1564">
        <v>1</v>
      </c>
      <c r="F79" s="1564">
        <v>4</v>
      </c>
      <c r="G79" s="1512">
        <v>0.5</v>
      </c>
      <c r="H79" s="1539">
        <v>9454420</v>
      </c>
      <c r="I79" s="1565" t="s">
        <v>1918</v>
      </c>
      <c r="J79" s="1566">
        <v>2</v>
      </c>
      <c r="K79" s="1567">
        <v>9454420</v>
      </c>
    </row>
    <row r="80" spans="1:11" s="1493" customFormat="1" ht="12">
      <c r="A80" s="240"/>
      <c r="B80" s="240"/>
      <c r="C80" s="1882" t="s">
        <v>1611</v>
      </c>
      <c r="D80" s="1882"/>
      <c r="E80" s="1882"/>
      <c r="F80" s="1882"/>
      <c r="G80" s="1882"/>
      <c r="H80" s="1882"/>
      <c r="I80" s="1882"/>
      <c r="J80" s="1883"/>
      <c r="K80" s="1568">
        <v>92285660</v>
      </c>
    </row>
    <row r="81" spans="1:11" s="1493" customFormat="1" ht="12">
      <c r="A81" s="240"/>
      <c r="B81" s="1862" t="s">
        <v>1919</v>
      </c>
      <c r="C81" s="1862"/>
      <c r="D81" s="1862"/>
      <c r="E81" s="1862"/>
      <c r="F81" s="1862"/>
      <c r="G81" s="1862"/>
      <c r="H81" s="1862"/>
      <c r="I81" s="1862"/>
      <c r="J81" s="1569">
        <v>1.1000000000000001</v>
      </c>
      <c r="K81" s="1568">
        <v>101514226</v>
      </c>
    </row>
    <row r="82" spans="1:11" s="1493" customFormat="1" ht="12">
      <c r="A82" s="240"/>
      <c r="B82" s="1862" t="s">
        <v>1650</v>
      </c>
      <c r="C82" s="1862"/>
      <c r="D82" s="1862"/>
      <c r="E82" s="1862"/>
      <c r="F82" s="1862"/>
      <c r="G82" s="1862"/>
      <c r="H82" s="1862"/>
      <c r="I82" s="1862"/>
      <c r="J82" s="1570">
        <v>0.19</v>
      </c>
      <c r="K82" s="1568">
        <v>19287703</v>
      </c>
    </row>
    <row r="83" spans="1:11" s="1493" customFormat="1" ht="24.75" customHeight="1">
      <c r="A83" s="240"/>
      <c r="B83" s="1571" t="s">
        <v>23</v>
      </c>
      <c r="C83" s="1876" t="s">
        <v>2021</v>
      </c>
      <c r="D83" s="1877"/>
      <c r="E83" s="1877"/>
      <c r="F83" s="1877"/>
      <c r="G83" s="1877"/>
      <c r="H83" s="1877"/>
      <c r="I83" s="1877"/>
      <c r="J83" s="1551"/>
      <c r="K83" s="1568">
        <v>120801929</v>
      </c>
    </row>
    <row r="84" spans="1:11" s="1493" customFormat="1" ht="12">
      <c r="A84" s="240"/>
      <c r="B84" s="240"/>
    </row>
    <row r="85" spans="1:11" s="1493" customFormat="1" thickBot="1">
      <c r="A85" s="240"/>
      <c r="B85" s="240"/>
    </row>
    <row r="86" spans="1:11" s="1493" customFormat="1" ht="21" customHeight="1" thickBot="1">
      <c r="A86" s="240"/>
      <c r="B86" s="240"/>
      <c r="C86" s="1878" t="s">
        <v>1920</v>
      </c>
      <c r="D86" s="1879"/>
      <c r="E86" s="1879"/>
      <c r="F86" s="1879"/>
      <c r="G86" s="1879"/>
      <c r="H86" s="1879"/>
      <c r="I86" s="1880" t="s">
        <v>1921</v>
      </c>
      <c r="J86" s="1881"/>
      <c r="K86" s="1572">
        <v>290588296</v>
      </c>
    </row>
    <row r="87" spans="1:11">
      <c r="D87" s="1167"/>
      <c r="E87" s="1167"/>
    </row>
  </sheetData>
  <mergeCells count="102">
    <mergeCell ref="C83:I83"/>
    <mergeCell ref="C86:H86"/>
    <mergeCell ref="I86:J86"/>
    <mergeCell ref="C74:D74"/>
    <mergeCell ref="C75:D75"/>
    <mergeCell ref="C80:J80"/>
    <mergeCell ref="B81:I81"/>
    <mergeCell ref="B82:I82"/>
    <mergeCell ref="C76:D76"/>
    <mergeCell ref="C77:D77"/>
    <mergeCell ref="C78:D78"/>
    <mergeCell ref="C79:D79"/>
    <mergeCell ref="B62:I62"/>
    <mergeCell ref="B63:I63"/>
    <mergeCell ref="B67:D67"/>
    <mergeCell ref="F67:G67"/>
    <mergeCell ref="I67:K67"/>
    <mergeCell ref="C64:I64"/>
    <mergeCell ref="A69:A71"/>
    <mergeCell ref="B69:B71"/>
    <mergeCell ref="C69:K69"/>
    <mergeCell ref="C70:D71"/>
    <mergeCell ref="F70:F71"/>
    <mergeCell ref="I49:J49"/>
    <mergeCell ref="I50:J50"/>
    <mergeCell ref="I59:J59"/>
    <mergeCell ref="I58:J58"/>
    <mergeCell ref="I57:J57"/>
    <mergeCell ref="I56:J56"/>
    <mergeCell ref="I55:J55"/>
    <mergeCell ref="I54:J54"/>
    <mergeCell ref="I53:J53"/>
    <mergeCell ref="I52:J52"/>
    <mergeCell ref="I51:J51"/>
    <mergeCell ref="C58:D58"/>
    <mergeCell ref="G58:H58"/>
    <mergeCell ref="C59:D59"/>
    <mergeCell ref="G59:H59"/>
    <mergeCell ref="C49:D49"/>
    <mergeCell ref="C50:D50"/>
    <mergeCell ref="C53:D53"/>
    <mergeCell ref="G53:H53"/>
    <mergeCell ref="C54:D54"/>
    <mergeCell ref="G54:H54"/>
    <mergeCell ref="G49:H49"/>
    <mergeCell ref="G50:H50"/>
    <mergeCell ref="C51:D51"/>
    <mergeCell ref="G51:H51"/>
    <mergeCell ref="C52:D52"/>
    <mergeCell ref="G52:H52"/>
    <mergeCell ref="C56:D56"/>
    <mergeCell ref="G56:H56"/>
    <mergeCell ref="C57:D57"/>
    <mergeCell ref="C55:D55"/>
    <mergeCell ref="G55:H55"/>
    <mergeCell ref="G57:H57"/>
    <mergeCell ref="C33:D33"/>
    <mergeCell ref="C48:K48"/>
    <mergeCell ref="C36:D36"/>
    <mergeCell ref="C37:D37"/>
    <mergeCell ref="C38:J38"/>
    <mergeCell ref="C39:K39"/>
    <mergeCell ref="C40:D40"/>
    <mergeCell ref="C41:D41"/>
    <mergeCell ref="C42:D42"/>
    <mergeCell ref="C43:D43"/>
    <mergeCell ref="C44:D44"/>
    <mergeCell ref="C46:D46"/>
    <mergeCell ref="C45:D45"/>
    <mergeCell ref="A12:A14"/>
    <mergeCell ref="B12:B14"/>
    <mergeCell ref="C12:K12"/>
    <mergeCell ref="C13:D14"/>
    <mergeCell ref="F13:F14"/>
    <mergeCell ref="C16:D16"/>
    <mergeCell ref="C18:D18"/>
    <mergeCell ref="C20:D20"/>
    <mergeCell ref="C17:D17"/>
    <mergeCell ref="C73:D73"/>
    <mergeCell ref="B8:C8"/>
    <mergeCell ref="D8:K8"/>
    <mergeCell ref="I10:K10"/>
    <mergeCell ref="B10:D10"/>
    <mergeCell ref="B2:C2"/>
    <mergeCell ref="E2:G2"/>
    <mergeCell ref="I2:K7"/>
    <mergeCell ref="B3:C3"/>
    <mergeCell ref="E3:G3"/>
    <mergeCell ref="B4:H4"/>
    <mergeCell ref="B5:H5"/>
    <mergeCell ref="B6:H6"/>
    <mergeCell ref="B7:H7"/>
    <mergeCell ref="F10:G10"/>
    <mergeCell ref="C21:D21"/>
    <mergeCell ref="C34:D34"/>
    <mergeCell ref="C22:D22"/>
    <mergeCell ref="C23:D23"/>
    <mergeCell ref="C24:D24"/>
    <mergeCell ref="C29:D29"/>
    <mergeCell ref="C30:D30"/>
    <mergeCell ref="C31:D31"/>
    <mergeCell ref="C32:D32"/>
  </mergeCells>
  <printOptions horizontalCentered="1"/>
  <pageMargins left="0.59055118110236227" right="0.39370078740157483" top="0.39370078740157483" bottom="0.39370078740157483" header="0.31496062992125984" footer="0.31496062992125984"/>
  <pageSetup scale="4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9">
    <tabColor rgb="FF92D050"/>
    <pageSetUpPr fitToPage="1"/>
  </sheetPr>
  <dimension ref="A1:M93"/>
  <sheetViews>
    <sheetView view="pageBreakPreview" topLeftCell="A77" zoomScale="70" zoomScaleNormal="90" zoomScaleSheetLayoutView="70" workbookViewId="0">
      <selection activeCell="M359" sqref="M359"/>
    </sheetView>
  </sheetViews>
  <sheetFormatPr baseColWidth="10" defaultColWidth="11.42578125" defaultRowHeight="12.75"/>
  <cols>
    <col min="1" max="1" width="7.140625" style="479" bestFit="1" customWidth="1"/>
    <col min="2" max="2" width="6.140625" style="479" customWidth="1"/>
    <col min="3" max="3" width="49.42578125" style="481" customWidth="1"/>
    <col min="4" max="4" width="15.5703125" style="481" customWidth="1"/>
    <col min="5" max="5" width="9.28515625" style="481" customWidth="1"/>
    <col min="6" max="8" width="9.7109375" style="481" customWidth="1"/>
    <col min="9" max="9" width="14.85546875" style="481" bestFit="1" customWidth="1"/>
    <col min="10" max="10" width="12.85546875" style="481" bestFit="1" customWidth="1"/>
    <col min="11" max="12" width="9.7109375" style="481" customWidth="1"/>
    <col min="13" max="13" width="18.140625" style="481" customWidth="1"/>
    <col min="14" max="16384" width="11.42578125" style="481"/>
  </cols>
  <sheetData>
    <row r="1" spans="1:13" ht="7.5" customHeight="1" thickBot="1"/>
    <row r="2" spans="1:13">
      <c r="B2" s="1820" t="s">
        <v>2</v>
      </c>
      <c r="C2" s="1821"/>
      <c r="D2" s="1137" t="s">
        <v>4</v>
      </c>
      <c r="E2" s="1822" t="s">
        <v>5</v>
      </c>
      <c r="F2" s="1822"/>
      <c r="G2" s="1822"/>
      <c r="H2" s="1822"/>
      <c r="I2" s="1138" t="s">
        <v>6</v>
      </c>
      <c r="J2" s="1823"/>
      <c r="K2" s="1824"/>
      <c r="L2" s="1824"/>
      <c r="M2" s="1825"/>
    </row>
    <row r="3" spans="1:13">
      <c r="B3" s="1832" t="s">
        <v>1255</v>
      </c>
      <c r="C3" s="1833"/>
      <c r="D3" s="1160" t="s">
        <v>7</v>
      </c>
      <c r="E3" s="1834" t="s">
        <v>793</v>
      </c>
      <c r="F3" s="1834"/>
      <c r="G3" s="1834"/>
      <c r="H3" s="1834"/>
      <c r="I3" s="1161" t="s">
        <v>794</v>
      </c>
      <c r="J3" s="1826"/>
      <c r="K3" s="1827"/>
      <c r="L3" s="1827"/>
      <c r="M3" s="1828"/>
    </row>
    <row r="4" spans="1:13">
      <c r="B4" s="1835" t="s">
        <v>185</v>
      </c>
      <c r="C4" s="1836"/>
      <c r="D4" s="1836"/>
      <c r="E4" s="1836"/>
      <c r="F4" s="1836"/>
      <c r="G4" s="1836"/>
      <c r="H4" s="1836"/>
      <c r="I4" s="1836"/>
      <c r="J4" s="1826"/>
      <c r="K4" s="1827"/>
      <c r="L4" s="1827"/>
      <c r="M4" s="1828"/>
    </row>
    <row r="5" spans="1:13">
      <c r="B5" s="1835" t="s">
        <v>791</v>
      </c>
      <c r="C5" s="1836"/>
      <c r="D5" s="1836"/>
      <c r="E5" s="1836"/>
      <c r="F5" s="1836"/>
      <c r="G5" s="1836"/>
      <c r="H5" s="1836"/>
      <c r="I5" s="1836"/>
      <c r="J5" s="1826"/>
      <c r="K5" s="1827"/>
      <c r="L5" s="1827"/>
      <c r="M5" s="1828"/>
    </row>
    <row r="6" spans="1:13">
      <c r="B6" s="1835" t="s">
        <v>792</v>
      </c>
      <c r="C6" s="1836"/>
      <c r="D6" s="1836"/>
      <c r="E6" s="1836"/>
      <c r="F6" s="1836"/>
      <c r="G6" s="1836"/>
      <c r="H6" s="1836"/>
      <c r="I6" s="1836"/>
      <c r="J6" s="1826"/>
      <c r="K6" s="1827"/>
      <c r="L6" s="1827"/>
      <c r="M6" s="1828"/>
    </row>
    <row r="7" spans="1:13" ht="13.5" thickBot="1">
      <c r="B7" s="1837" t="s">
        <v>2018</v>
      </c>
      <c r="C7" s="1838"/>
      <c r="D7" s="1838"/>
      <c r="E7" s="1838"/>
      <c r="F7" s="1838"/>
      <c r="G7" s="1838"/>
      <c r="H7" s="1838"/>
      <c r="I7" s="1838"/>
      <c r="J7" s="1829"/>
      <c r="K7" s="1830"/>
      <c r="L7" s="1830"/>
      <c r="M7" s="1831"/>
    </row>
    <row r="8" spans="1:13" ht="33" customHeight="1" thickBot="1">
      <c r="B8" s="1811" t="s">
        <v>1374</v>
      </c>
      <c r="C8" s="1812"/>
      <c r="D8" s="1813" t="s">
        <v>1891</v>
      </c>
      <c r="E8" s="1814"/>
      <c r="F8" s="1814"/>
      <c r="G8" s="1814"/>
      <c r="H8" s="1814"/>
      <c r="I8" s="1814"/>
      <c r="J8" s="1814"/>
      <c r="K8" s="1814"/>
      <c r="L8" s="1814"/>
      <c r="M8" s="1815"/>
    </row>
    <row r="9" spans="1:13" ht="13.5" thickBot="1">
      <c r="A9" s="481"/>
      <c r="B9" s="1162"/>
      <c r="C9" s="1162"/>
      <c r="D9" s="1162"/>
      <c r="E9" s="1162"/>
      <c r="F9" s="1162"/>
      <c r="G9" s="1162"/>
      <c r="H9" s="1162"/>
      <c r="I9" s="1162"/>
      <c r="J9" s="1162"/>
      <c r="K9" s="1162"/>
      <c r="L9" s="1162"/>
      <c r="M9" s="1163"/>
    </row>
    <row r="10" spans="1:13">
      <c r="B10" s="1897" t="s">
        <v>13</v>
      </c>
      <c r="C10" s="1898"/>
      <c r="D10" s="1898"/>
      <c r="E10" s="1902">
        <v>18895744272</v>
      </c>
      <c r="F10" s="1902"/>
      <c r="G10" s="1903"/>
      <c r="H10" s="1164"/>
      <c r="I10" s="155" t="s">
        <v>186</v>
      </c>
      <c r="J10" s="1905">
        <v>44029</v>
      </c>
      <c r="K10" s="1905"/>
      <c r="L10" s="1905"/>
      <c r="M10" s="1906"/>
    </row>
    <row r="11" spans="1:13" ht="12.75" customHeight="1">
      <c r="B11" s="1899" t="s">
        <v>1630</v>
      </c>
      <c r="C11" s="1893"/>
      <c r="D11" s="1893"/>
      <c r="E11" s="1142">
        <v>2</v>
      </c>
      <c r="F11" s="1893" t="s">
        <v>15</v>
      </c>
      <c r="G11" s="1894"/>
      <c r="H11" s="1165"/>
      <c r="I11" s="1690" t="s">
        <v>12</v>
      </c>
      <c r="J11" s="1917" t="s">
        <v>2018</v>
      </c>
      <c r="K11" s="1918"/>
      <c r="L11" s="1918"/>
      <c r="M11" s="1919"/>
    </row>
    <row r="12" spans="1:13">
      <c r="B12" s="1899" t="s">
        <v>14</v>
      </c>
      <c r="C12" s="1893"/>
      <c r="D12" s="1893"/>
      <c r="E12" s="1142">
        <v>17</v>
      </c>
      <c r="F12" s="1893" t="s">
        <v>15</v>
      </c>
      <c r="G12" s="1894"/>
      <c r="H12" s="1165"/>
      <c r="I12" s="1920"/>
      <c r="J12" s="1921"/>
      <c r="K12" s="1921"/>
      <c r="L12" s="1921"/>
      <c r="M12" s="1922"/>
    </row>
    <row r="13" spans="1:13">
      <c r="B13" s="1899" t="s">
        <v>1968</v>
      </c>
      <c r="C13" s="1893"/>
      <c r="D13" s="1893"/>
      <c r="E13" s="1142">
        <v>1</v>
      </c>
      <c r="F13" s="1893" t="s">
        <v>15</v>
      </c>
      <c r="G13" s="1894"/>
      <c r="H13" s="1165"/>
      <c r="I13" s="1923"/>
      <c r="J13" s="1924"/>
      <c r="K13" s="1924"/>
      <c r="L13" s="1924"/>
      <c r="M13" s="1925"/>
    </row>
    <row r="14" spans="1:13">
      <c r="B14" s="1909"/>
      <c r="C14" s="1910"/>
      <c r="D14" s="1910"/>
      <c r="E14" s="1884"/>
      <c r="F14" s="1884"/>
      <c r="G14" s="1885"/>
      <c r="H14" s="1165"/>
      <c r="I14" s="1923"/>
      <c r="J14" s="1924"/>
      <c r="K14" s="1924"/>
      <c r="L14" s="1924"/>
      <c r="M14" s="1925"/>
    </row>
    <row r="15" spans="1:13">
      <c r="B15" s="1909" t="s">
        <v>1646</v>
      </c>
      <c r="C15" s="1910"/>
      <c r="D15" s="1910"/>
      <c r="E15" s="1911">
        <v>290588296</v>
      </c>
      <c r="F15" s="1911"/>
      <c r="G15" s="1912"/>
      <c r="H15" s="1165"/>
      <c r="I15" s="1923"/>
      <c r="J15" s="1924"/>
      <c r="K15" s="1924"/>
      <c r="L15" s="1924"/>
      <c r="M15" s="1925"/>
    </row>
    <row r="16" spans="1:13">
      <c r="B16" s="1909" t="s">
        <v>945</v>
      </c>
      <c r="C16" s="1910"/>
      <c r="D16" s="1910"/>
      <c r="E16" s="1911">
        <v>100398937</v>
      </c>
      <c r="F16" s="1911"/>
      <c r="G16" s="1912"/>
      <c r="H16" s="1165"/>
      <c r="I16" s="1923"/>
      <c r="J16" s="1924"/>
      <c r="K16" s="1924"/>
      <c r="L16" s="1924"/>
      <c r="M16" s="1925"/>
    </row>
    <row r="17" spans="1:13">
      <c r="B17" s="1909" t="s">
        <v>938</v>
      </c>
      <c r="C17" s="1910"/>
      <c r="D17" s="1910"/>
      <c r="E17" s="1911">
        <v>247519103</v>
      </c>
      <c r="F17" s="1911"/>
      <c r="G17" s="1912"/>
      <c r="H17" s="1165"/>
      <c r="I17" s="1923"/>
      <c r="J17" s="1924"/>
      <c r="K17" s="1924"/>
      <c r="L17" s="1924"/>
      <c r="M17" s="1925"/>
    </row>
    <row r="18" spans="1:13">
      <c r="A18" s="1626"/>
      <c r="B18" s="1909" t="s">
        <v>16</v>
      </c>
      <c r="C18" s="1910"/>
      <c r="D18" s="1910"/>
      <c r="E18" s="1911">
        <v>1127732403</v>
      </c>
      <c r="F18" s="1911"/>
      <c r="G18" s="1912"/>
      <c r="H18" s="1165"/>
      <c r="I18" s="1923"/>
      <c r="J18" s="1924"/>
      <c r="K18" s="1924"/>
      <c r="L18" s="1924"/>
      <c r="M18" s="1925"/>
    </row>
    <row r="19" spans="1:13" ht="16.5" customHeight="1" thickBot="1">
      <c r="B19" s="1900" t="s">
        <v>1972</v>
      </c>
      <c r="C19" s="1901"/>
      <c r="D19" s="1901"/>
      <c r="E19" s="1913">
        <v>632052872</v>
      </c>
      <c r="F19" s="1914"/>
      <c r="G19" s="1915"/>
      <c r="H19" s="1166"/>
      <c r="I19" s="1926"/>
      <c r="J19" s="1927"/>
      <c r="K19" s="1927"/>
      <c r="L19" s="1927"/>
      <c r="M19" s="1928"/>
    </row>
    <row r="20" spans="1:13" ht="7.5" customHeight="1"/>
    <row r="21" spans="1:13" s="8" customFormat="1" ht="13.5" customHeight="1">
      <c r="A21" s="1929" t="s">
        <v>1250</v>
      </c>
      <c r="B21" s="1929" t="s">
        <v>8</v>
      </c>
      <c r="C21" s="1916" t="s">
        <v>17</v>
      </c>
      <c r="D21" s="1916"/>
      <c r="E21" s="1916"/>
      <c r="F21" s="1916"/>
      <c r="G21" s="1916"/>
      <c r="H21" s="1916"/>
      <c r="I21" s="1916"/>
      <c r="J21" s="1916"/>
      <c r="K21" s="1916"/>
      <c r="L21" s="1916"/>
      <c r="M21" s="1916"/>
    </row>
    <row r="22" spans="1:13" s="7" customFormat="1" ht="13.5" customHeight="1">
      <c r="A22" s="1929"/>
      <c r="B22" s="1929"/>
      <c r="C22" s="1930" t="s">
        <v>1908</v>
      </c>
      <c r="D22" s="1931"/>
      <c r="E22" s="1931"/>
      <c r="F22" s="1931"/>
      <c r="G22" s="1931"/>
      <c r="H22" s="1931"/>
      <c r="I22" s="1931"/>
      <c r="J22" s="1931"/>
      <c r="K22" s="1931"/>
      <c r="L22" s="1931"/>
      <c r="M22" s="1932"/>
    </row>
    <row r="23" spans="1:13" s="9" customFormat="1" ht="33.75" customHeight="1">
      <c r="A23" s="1929"/>
      <c r="B23" s="1929"/>
      <c r="C23" s="1929" t="s">
        <v>18</v>
      </c>
      <c r="D23" s="1929"/>
      <c r="E23" s="1139" t="s">
        <v>0</v>
      </c>
      <c r="F23" s="1929" t="s">
        <v>19</v>
      </c>
      <c r="G23" s="486" t="s">
        <v>1458</v>
      </c>
      <c r="H23" s="486" t="s">
        <v>1459</v>
      </c>
      <c r="I23" s="1139" t="s">
        <v>1963</v>
      </c>
      <c r="J23" s="1139" t="s">
        <v>20</v>
      </c>
      <c r="K23" s="1139" t="s">
        <v>1460</v>
      </c>
      <c r="L23" s="487" t="s">
        <v>2005</v>
      </c>
      <c r="M23" s="1139" t="s">
        <v>21</v>
      </c>
    </row>
    <row r="24" spans="1:13" s="9" customFormat="1" ht="10.5" customHeight="1">
      <c r="A24" s="1929"/>
      <c r="B24" s="1929"/>
      <c r="C24" s="1929"/>
      <c r="D24" s="1929"/>
      <c r="E24" s="485" t="s">
        <v>22</v>
      </c>
      <c r="F24" s="1929"/>
      <c r="G24" s="485" t="s">
        <v>23</v>
      </c>
      <c r="H24" s="485" t="s">
        <v>24</v>
      </c>
      <c r="I24" s="485" t="s">
        <v>25</v>
      </c>
      <c r="J24" s="485" t="s">
        <v>796</v>
      </c>
      <c r="K24" s="485" t="s">
        <v>1461</v>
      </c>
      <c r="L24" s="485" t="s">
        <v>1462</v>
      </c>
      <c r="M24" s="485" t="s">
        <v>1463</v>
      </c>
    </row>
    <row r="25" spans="1:13" s="37" customFormat="1" ht="11.25">
      <c r="A25" s="538"/>
      <c r="B25" s="150">
        <v>1.1000000000000001</v>
      </c>
      <c r="C25" s="151" t="s">
        <v>795</v>
      </c>
      <c r="D25" s="152"/>
      <c r="E25" s="153"/>
      <c r="F25" s="153"/>
      <c r="G25" s="153"/>
      <c r="H25" s="153"/>
      <c r="I25" s="153"/>
      <c r="J25" s="153"/>
      <c r="K25" s="153"/>
      <c r="L25" s="153"/>
      <c r="M25" s="154"/>
    </row>
    <row r="26" spans="1:13" s="7" customFormat="1" ht="11.25">
      <c r="A26" s="250">
        <v>9109</v>
      </c>
      <c r="B26" s="156">
        <v>1.101</v>
      </c>
      <c r="C26" s="1895" t="s">
        <v>26</v>
      </c>
      <c r="D26" s="1896"/>
      <c r="E26" s="536">
        <v>1</v>
      </c>
      <c r="F26" s="536">
        <v>3</v>
      </c>
      <c r="G26" s="1226">
        <v>0.5</v>
      </c>
      <c r="H26" s="537">
        <v>0.5</v>
      </c>
      <c r="I26" s="12">
        <v>7650000</v>
      </c>
      <c r="J26" s="190">
        <v>1.4508000000000001</v>
      </c>
      <c r="K26" s="33">
        <v>17</v>
      </c>
      <c r="L26" s="33">
        <v>1</v>
      </c>
      <c r="M26" s="13">
        <v>99887580</v>
      </c>
    </row>
    <row r="27" spans="1:13" s="7" customFormat="1" ht="11.25">
      <c r="A27" s="250">
        <v>9111</v>
      </c>
      <c r="B27" s="156">
        <v>1.1019999999999999</v>
      </c>
      <c r="C27" s="1218" t="s">
        <v>1701</v>
      </c>
      <c r="D27" s="1219"/>
      <c r="E27" s="536">
        <v>1</v>
      </c>
      <c r="F27" s="536">
        <v>5</v>
      </c>
      <c r="G27" s="1231">
        <v>1</v>
      </c>
      <c r="H27" s="537">
        <v>0.5</v>
      </c>
      <c r="I27" s="12">
        <v>5875000</v>
      </c>
      <c r="J27" s="190">
        <v>1.4517</v>
      </c>
      <c r="K27" s="33">
        <v>17</v>
      </c>
      <c r="L27" s="33">
        <v>1</v>
      </c>
      <c r="M27" s="13">
        <v>149252906</v>
      </c>
    </row>
    <row r="28" spans="1:13" s="7" customFormat="1" ht="11.25">
      <c r="A28" s="250">
        <v>9111</v>
      </c>
      <c r="B28" s="156">
        <v>1.1029999999999998</v>
      </c>
      <c r="C28" s="1895" t="s">
        <v>910</v>
      </c>
      <c r="D28" s="1896"/>
      <c r="E28" s="536">
        <v>2</v>
      </c>
      <c r="F28" s="536">
        <v>5</v>
      </c>
      <c r="G28" s="1227">
        <v>1</v>
      </c>
      <c r="H28" s="537">
        <v>1</v>
      </c>
      <c r="I28" s="12">
        <v>5875000</v>
      </c>
      <c r="J28" s="190">
        <v>1.4517</v>
      </c>
      <c r="K28" s="33">
        <v>17</v>
      </c>
      <c r="L28" s="33">
        <v>1</v>
      </c>
      <c r="M28" s="13">
        <v>307034550</v>
      </c>
    </row>
    <row r="29" spans="1:13" s="838" customFormat="1" ht="11.25">
      <c r="A29" s="250">
        <v>9110</v>
      </c>
      <c r="B29" s="156">
        <v>1.1039999999999996</v>
      </c>
      <c r="C29" s="1895" t="s">
        <v>1254</v>
      </c>
      <c r="D29" s="1896"/>
      <c r="E29" s="536">
        <v>1</v>
      </c>
      <c r="F29" s="536">
        <v>4</v>
      </c>
      <c r="G29" s="1227">
        <v>0.15</v>
      </c>
      <c r="H29" s="537">
        <v>0</v>
      </c>
      <c r="I29" s="12">
        <v>6514000</v>
      </c>
      <c r="J29" s="190">
        <v>1.4513</v>
      </c>
      <c r="K29" s="33">
        <v>17</v>
      </c>
      <c r="L29" s="33">
        <v>1</v>
      </c>
      <c r="M29" s="13">
        <v>24107109</v>
      </c>
    </row>
    <row r="30" spans="1:13" s="838" customFormat="1" ht="11.25">
      <c r="A30" s="250">
        <v>9109</v>
      </c>
      <c r="B30" s="156">
        <v>1.1049999999999995</v>
      </c>
      <c r="C30" s="1218" t="s">
        <v>911</v>
      </c>
      <c r="D30" s="1219"/>
      <c r="E30" s="536">
        <v>1</v>
      </c>
      <c r="F30" s="536">
        <v>3</v>
      </c>
      <c r="G30" s="1227">
        <v>0.5</v>
      </c>
      <c r="H30" s="1228">
        <v>0.4</v>
      </c>
      <c r="I30" s="12">
        <v>7650000</v>
      </c>
      <c r="J30" s="190">
        <v>1.4508000000000001</v>
      </c>
      <c r="K30" s="33">
        <v>17</v>
      </c>
      <c r="L30" s="33">
        <v>1</v>
      </c>
      <c r="M30" s="13">
        <v>98777718</v>
      </c>
    </row>
    <row r="31" spans="1:13" s="838" customFormat="1" ht="11.25">
      <c r="A31" s="250">
        <v>9110</v>
      </c>
      <c r="B31" s="156">
        <v>1.1059999999999994</v>
      </c>
      <c r="C31" s="1895" t="s">
        <v>912</v>
      </c>
      <c r="D31" s="1896"/>
      <c r="E31" s="536">
        <v>1</v>
      </c>
      <c r="F31" s="536">
        <v>4</v>
      </c>
      <c r="G31" s="1227">
        <v>0.15</v>
      </c>
      <c r="H31" s="1229">
        <v>0</v>
      </c>
      <c r="I31" s="12">
        <v>6514000</v>
      </c>
      <c r="J31" s="190">
        <v>1.4513</v>
      </c>
      <c r="K31" s="33">
        <v>17</v>
      </c>
      <c r="L31" s="33">
        <v>1</v>
      </c>
      <c r="M31" s="13">
        <v>24107109</v>
      </c>
    </row>
    <row r="32" spans="1:13" s="838" customFormat="1" ht="11.25">
      <c r="A32" s="250">
        <v>9110</v>
      </c>
      <c r="B32" s="156">
        <v>1.1069999999999993</v>
      </c>
      <c r="C32" s="1895" t="s">
        <v>1345</v>
      </c>
      <c r="D32" s="1896"/>
      <c r="E32" s="536">
        <v>1</v>
      </c>
      <c r="F32" s="536">
        <v>4</v>
      </c>
      <c r="G32" s="1227">
        <v>0.2</v>
      </c>
      <c r="H32" s="1229">
        <v>0.35</v>
      </c>
      <c r="I32" s="12">
        <v>6514000</v>
      </c>
      <c r="J32" s="190">
        <v>1.4513</v>
      </c>
      <c r="K32" s="33">
        <v>17</v>
      </c>
      <c r="L32" s="33">
        <v>1</v>
      </c>
      <c r="M32" s="13">
        <v>35451631</v>
      </c>
    </row>
    <row r="33" spans="1:13" s="7" customFormat="1" ht="11.25">
      <c r="A33" s="250">
        <v>9110</v>
      </c>
      <c r="B33" s="156">
        <v>1.1079999999999992</v>
      </c>
      <c r="C33" s="1895" t="s">
        <v>840</v>
      </c>
      <c r="D33" s="1896"/>
      <c r="E33" s="536">
        <v>1</v>
      </c>
      <c r="F33" s="536">
        <v>4</v>
      </c>
      <c r="G33" s="1227">
        <v>0.2</v>
      </c>
      <c r="H33" s="537">
        <v>0.15</v>
      </c>
      <c r="I33" s="12">
        <v>6514000</v>
      </c>
      <c r="J33" s="190">
        <v>1.4513</v>
      </c>
      <c r="K33" s="33">
        <v>17</v>
      </c>
      <c r="L33" s="33">
        <v>1</v>
      </c>
      <c r="M33" s="13">
        <v>33560877</v>
      </c>
    </row>
    <row r="34" spans="1:13" s="7" customFormat="1" ht="11.25" customHeight="1">
      <c r="A34" s="250">
        <v>9110</v>
      </c>
      <c r="B34" s="156">
        <v>1.1089999999999991</v>
      </c>
      <c r="C34" s="1895" t="s">
        <v>1544</v>
      </c>
      <c r="D34" s="1896"/>
      <c r="E34" s="536">
        <v>1</v>
      </c>
      <c r="F34" s="536">
        <v>4</v>
      </c>
      <c r="G34" s="1227">
        <v>0.2</v>
      </c>
      <c r="H34" s="537">
        <v>0.15</v>
      </c>
      <c r="I34" s="12">
        <v>6514000</v>
      </c>
      <c r="J34" s="190">
        <v>1.4513</v>
      </c>
      <c r="K34" s="33">
        <v>17</v>
      </c>
      <c r="L34" s="33">
        <v>1</v>
      </c>
      <c r="M34" s="13">
        <v>33560877</v>
      </c>
    </row>
    <row r="35" spans="1:13" s="7" customFormat="1" ht="11.25">
      <c r="A35" s="250">
        <v>9111</v>
      </c>
      <c r="B35" s="156">
        <v>1.109999999999999</v>
      </c>
      <c r="C35" s="1895" t="s">
        <v>1710</v>
      </c>
      <c r="D35" s="1896"/>
      <c r="E35" s="536">
        <v>1</v>
      </c>
      <c r="F35" s="536">
        <v>5</v>
      </c>
      <c r="G35" s="1227">
        <v>0.2</v>
      </c>
      <c r="H35" s="537">
        <v>0.25</v>
      </c>
      <c r="I35" s="12">
        <v>5875000</v>
      </c>
      <c r="J35" s="190">
        <v>1.4517</v>
      </c>
      <c r="K35" s="33">
        <v>17</v>
      </c>
      <c r="L35" s="33">
        <v>1</v>
      </c>
      <c r="M35" s="13">
        <v>31129892</v>
      </c>
    </row>
    <row r="36" spans="1:13" s="7" customFormat="1" ht="11.25">
      <c r="A36" s="250">
        <v>9112</v>
      </c>
      <c r="B36" s="156">
        <v>1.1109999999999989</v>
      </c>
      <c r="C36" s="1218" t="s">
        <v>1703</v>
      </c>
      <c r="D36" s="1219"/>
      <c r="E36" s="536">
        <v>1</v>
      </c>
      <c r="F36" s="536">
        <v>6</v>
      </c>
      <c r="G36" s="1148">
        <v>1</v>
      </c>
      <c r="H36" s="1230">
        <v>0</v>
      </c>
      <c r="I36" s="12">
        <v>5240000</v>
      </c>
      <c r="J36" s="190">
        <v>1.4520999999999999</v>
      </c>
      <c r="K36" s="33">
        <v>17</v>
      </c>
      <c r="L36" s="33">
        <v>1</v>
      </c>
      <c r="M36" s="13">
        <v>129353068</v>
      </c>
    </row>
    <row r="37" spans="1:13" s="7" customFormat="1" ht="12.75" customHeight="1">
      <c r="A37" s="250">
        <v>9113</v>
      </c>
      <c r="B37" s="156">
        <v>1.1119999999999988</v>
      </c>
      <c r="C37" s="1218" t="s">
        <v>1960</v>
      </c>
      <c r="D37" s="1219"/>
      <c r="E37" s="536">
        <v>1</v>
      </c>
      <c r="F37" s="536">
        <v>7</v>
      </c>
      <c r="G37" s="1148">
        <v>0.2</v>
      </c>
      <c r="H37" s="1230">
        <v>0.2</v>
      </c>
      <c r="I37" s="12">
        <v>3961000</v>
      </c>
      <c r="J37" s="190">
        <v>1.4535</v>
      </c>
      <c r="K37" s="33">
        <v>17</v>
      </c>
      <c r="L37" s="33">
        <v>1</v>
      </c>
      <c r="M37" s="13">
        <v>20726329</v>
      </c>
    </row>
    <row r="38" spans="1:13" s="37" customFormat="1" ht="11.25">
      <c r="A38" s="250"/>
      <c r="B38" s="150">
        <v>1.2</v>
      </c>
      <c r="C38" s="896" t="s">
        <v>798</v>
      </c>
      <c r="D38" s="152"/>
      <c r="E38" s="153"/>
      <c r="F38" s="153"/>
      <c r="G38" s="153"/>
      <c r="H38" s="153"/>
      <c r="I38" s="153"/>
      <c r="J38" s="897"/>
      <c r="K38" s="897"/>
      <c r="L38" s="153"/>
      <c r="M38" s="154"/>
    </row>
    <row r="39" spans="1:13" s="837" customFormat="1" ht="24" customHeight="1">
      <c r="A39" s="832">
        <v>9085</v>
      </c>
      <c r="B39" s="480">
        <v>1.2009999999999998</v>
      </c>
      <c r="C39" s="1907" t="s">
        <v>1048</v>
      </c>
      <c r="D39" s="1908"/>
      <c r="E39" s="833">
        <v>1</v>
      </c>
      <c r="F39" s="834" t="s">
        <v>799</v>
      </c>
      <c r="G39" s="835">
        <v>0.5</v>
      </c>
      <c r="H39" s="835">
        <v>0.5</v>
      </c>
      <c r="I39" s="836">
        <v>2155000</v>
      </c>
      <c r="J39" s="190">
        <v>1.4581</v>
      </c>
      <c r="K39" s="33">
        <v>17</v>
      </c>
      <c r="L39" s="33">
        <v>1</v>
      </c>
      <c r="M39" s="13">
        <v>28279850</v>
      </c>
    </row>
    <row r="40" spans="1:13" s="837" customFormat="1" ht="27" customHeight="1">
      <c r="A40" s="832">
        <v>9094</v>
      </c>
      <c r="B40" s="480">
        <v>1.2019999999999997</v>
      </c>
      <c r="C40" s="1907" t="s">
        <v>1051</v>
      </c>
      <c r="D40" s="1908"/>
      <c r="E40" s="833">
        <v>4</v>
      </c>
      <c r="F40" s="834" t="s">
        <v>799</v>
      </c>
      <c r="G40" s="835">
        <v>1</v>
      </c>
      <c r="H40" s="835">
        <v>0</v>
      </c>
      <c r="I40" s="836">
        <v>1674000</v>
      </c>
      <c r="J40" s="190">
        <v>1.5541</v>
      </c>
      <c r="K40" s="33">
        <v>17</v>
      </c>
      <c r="L40" s="33">
        <v>1</v>
      </c>
      <c r="M40" s="13">
        <v>176906311</v>
      </c>
    </row>
    <row r="41" spans="1:13" s="837" customFormat="1" ht="25.5" customHeight="1">
      <c r="A41" s="832">
        <v>9088</v>
      </c>
      <c r="B41" s="480">
        <v>1.2029999999999996</v>
      </c>
      <c r="C41" s="1933" t="s">
        <v>1297</v>
      </c>
      <c r="D41" s="1934"/>
      <c r="E41" s="833">
        <v>4</v>
      </c>
      <c r="F41" s="834" t="s">
        <v>799</v>
      </c>
      <c r="G41" s="835">
        <v>0.6</v>
      </c>
      <c r="H41" s="835">
        <v>0</v>
      </c>
      <c r="I41" s="836">
        <v>2555000</v>
      </c>
      <c r="J41" s="190">
        <v>1.4564999999999999</v>
      </c>
      <c r="K41" s="33">
        <v>17</v>
      </c>
      <c r="L41" s="33">
        <v>1</v>
      </c>
      <c r="M41" s="13">
        <v>151831386</v>
      </c>
    </row>
    <row r="42" spans="1:13" s="838" customFormat="1" ht="24.75" customHeight="1">
      <c r="A42" s="832">
        <v>9098</v>
      </c>
      <c r="B42" s="480">
        <v>1.2039999999999995</v>
      </c>
      <c r="C42" s="1907" t="s">
        <v>1052</v>
      </c>
      <c r="D42" s="1908"/>
      <c r="E42" s="833">
        <v>4</v>
      </c>
      <c r="F42" s="834" t="s">
        <v>799</v>
      </c>
      <c r="G42" s="835">
        <v>0.6</v>
      </c>
      <c r="H42" s="835">
        <v>0</v>
      </c>
      <c r="I42" s="836">
        <v>1584000</v>
      </c>
      <c r="J42" s="190">
        <v>1.5601</v>
      </c>
      <c r="K42" s="33">
        <v>17</v>
      </c>
      <c r="L42" s="33">
        <v>1</v>
      </c>
      <c r="M42" s="13">
        <v>100824895</v>
      </c>
    </row>
    <row r="43" spans="1:13" s="838" customFormat="1" ht="21.75" customHeight="1">
      <c r="A43" s="832">
        <v>9099</v>
      </c>
      <c r="B43" s="480">
        <v>1.2049999999999994</v>
      </c>
      <c r="C43" s="1907" t="s">
        <v>1053</v>
      </c>
      <c r="D43" s="1908"/>
      <c r="E43" s="833">
        <v>4</v>
      </c>
      <c r="F43" s="834" t="s">
        <v>799</v>
      </c>
      <c r="G43" s="835">
        <v>0.6</v>
      </c>
      <c r="H43" s="835">
        <v>0</v>
      </c>
      <c r="I43" s="836">
        <v>1380000</v>
      </c>
      <c r="J43" s="190">
        <v>1.5767</v>
      </c>
      <c r="K43" s="33">
        <v>17</v>
      </c>
      <c r="L43" s="33">
        <v>1</v>
      </c>
      <c r="M43" s="13">
        <v>88774517</v>
      </c>
    </row>
    <row r="44" spans="1:13" s="838" customFormat="1" ht="26.25" customHeight="1">
      <c r="A44" s="832">
        <v>9089</v>
      </c>
      <c r="B44" s="480">
        <v>1.2059999999999993</v>
      </c>
      <c r="C44" s="1907" t="s">
        <v>1050</v>
      </c>
      <c r="D44" s="1908"/>
      <c r="E44" s="833">
        <v>1</v>
      </c>
      <c r="F44" s="834" t="s">
        <v>799</v>
      </c>
      <c r="G44" s="835">
        <v>0.25</v>
      </c>
      <c r="H44" s="835">
        <v>0</v>
      </c>
      <c r="I44" s="836">
        <v>2264000</v>
      </c>
      <c r="J44" s="190">
        <v>1.4576</v>
      </c>
      <c r="K44" s="33">
        <v>17</v>
      </c>
      <c r="L44" s="33">
        <v>1</v>
      </c>
      <c r="M44" s="13">
        <v>14025027</v>
      </c>
    </row>
    <row r="45" spans="1:13" s="838" customFormat="1" ht="11.25">
      <c r="A45" s="832"/>
      <c r="B45" s="898">
        <v>1.3</v>
      </c>
      <c r="C45" s="151" t="s">
        <v>819</v>
      </c>
      <c r="D45" s="899"/>
      <c r="E45" s="900"/>
      <c r="F45" s="900"/>
      <c r="G45" s="901"/>
      <c r="H45" s="901"/>
      <c r="I45" s="902"/>
      <c r="J45" s="903"/>
      <c r="K45" s="904"/>
      <c r="L45" s="904"/>
      <c r="M45" s="905"/>
    </row>
    <row r="46" spans="1:13" s="838" customFormat="1" ht="24.75" customHeight="1">
      <c r="A46" s="250">
        <v>9103</v>
      </c>
      <c r="B46" s="480">
        <v>1.3009999999999999</v>
      </c>
      <c r="C46" s="1907" t="s">
        <v>1055</v>
      </c>
      <c r="D46" s="1908"/>
      <c r="E46" s="833">
        <v>1</v>
      </c>
      <c r="F46" s="906" t="s">
        <v>799</v>
      </c>
      <c r="G46" s="835">
        <v>1</v>
      </c>
      <c r="H46" s="835">
        <v>0</v>
      </c>
      <c r="I46" s="836">
        <v>1697000</v>
      </c>
      <c r="J46" s="190">
        <v>1.5527</v>
      </c>
      <c r="K46" s="33">
        <v>17</v>
      </c>
      <c r="L46" s="33">
        <v>1</v>
      </c>
      <c r="M46" s="13">
        <v>44793842</v>
      </c>
    </row>
    <row r="47" spans="1:13" s="838" customFormat="1" ht="24" customHeight="1">
      <c r="A47" s="250">
        <v>9100</v>
      </c>
      <c r="B47" s="480">
        <v>1.3019999999999998</v>
      </c>
      <c r="C47" s="1907" t="s">
        <v>1054</v>
      </c>
      <c r="D47" s="1908"/>
      <c r="E47" s="833">
        <v>1</v>
      </c>
      <c r="F47" s="906" t="s">
        <v>799</v>
      </c>
      <c r="G47" s="835">
        <v>1</v>
      </c>
      <c r="H47" s="835">
        <v>0.5</v>
      </c>
      <c r="I47" s="836">
        <v>1149000</v>
      </c>
      <c r="J47" s="190">
        <v>1.6026</v>
      </c>
      <c r="K47" s="33">
        <v>17</v>
      </c>
      <c r="L47" s="33">
        <v>1</v>
      </c>
      <c r="M47" s="13">
        <v>32224280</v>
      </c>
    </row>
    <row r="48" spans="1:13" s="838" customFormat="1" ht="24" customHeight="1">
      <c r="A48" s="250">
        <v>9105</v>
      </c>
      <c r="B48" s="480">
        <v>1.3029999999999997</v>
      </c>
      <c r="C48" s="1907" t="s">
        <v>1056</v>
      </c>
      <c r="D48" s="1908"/>
      <c r="E48" s="833">
        <v>1</v>
      </c>
      <c r="F48" s="906" t="s">
        <v>799</v>
      </c>
      <c r="G48" s="835">
        <v>1</v>
      </c>
      <c r="H48" s="835">
        <v>0.5</v>
      </c>
      <c r="I48" s="836">
        <v>1149000</v>
      </c>
      <c r="J48" s="190">
        <v>1.6026</v>
      </c>
      <c r="K48" s="33">
        <v>17</v>
      </c>
      <c r="L48" s="33">
        <v>1</v>
      </c>
      <c r="M48" s="13">
        <v>32224280</v>
      </c>
    </row>
    <row r="49" spans="1:13" s="838" customFormat="1" ht="11.25">
      <c r="A49" s="918"/>
      <c r="B49" s="918"/>
      <c r="C49" s="1955" t="s">
        <v>1611</v>
      </c>
      <c r="D49" s="1955"/>
      <c r="E49" s="1955"/>
      <c r="F49" s="1955"/>
      <c r="G49" s="1955"/>
      <c r="H49" s="1955"/>
      <c r="I49" s="1955"/>
      <c r="J49" s="1955"/>
      <c r="K49" s="1955"/>
      <c r="L49" s="1955"/>
      <c r="M49" s="14">
        <v>1656834034</v>
      </c>
    </row>
    <row r="50" spans="1:13" s="838" customFormat="1" ht="9.75" customHeight="1">
      <c r="A50" s="918"/>
      <c r="C50" s="1889"/>
      <c r="D50" s="1889"/>
      <c r="E50" s="1889"/>
      <c r="F50" s="1889"/>
      <c r="G50" s="1889"/>
      <c r="H50" s="1889"/>
      <c r="I50" s="1889"/>
      <c r="J50" s="1889"/>
      <c r="K50" s="1889"/>
      <c r="L50" s="1889"/>
      <c r="M50" s="1889"/>
    </row>
    <row r="51" spans="1:13" s="909" customFormat="1" ht="38.25" customHeight="1">
      <c r="A51" s="1139" t="s">
        <v>1250</v>
      </c>
      <c r="B51" s="1139">
        <v>2</v>
      </c>
      <c r="C51" s="1952" t="s">
        <v>1909</v>
      </c>
      <c r="D51" s="1952"/>
      <c r="E51" s="1140" t="s">
        <v>797</v>
      </c>
      <c r="F51" s="1139" t="s">
        <v>1251</v>
      </c>
      <c r="G51" s="907" t="s">
        <v>1464</v>
      </c>
      <c r="H51" s="907" t="s">
        <v>1465</v>
      </c>
      <c r="I51" s="1139" t="s">
        <v>27</v>
      </c>
      <c r="J51" s="1139" t="s">
        <v>28</v>
      </c>
      <c r="K51" s="908" t="s">
        <v>1460</v>
      </c>
      <c r="L51" s="908" t="s">
        <v>2006</v>
      </c>
      <c r="M51" s="1139" t="s">
        <v>29</v>
      </c>
    </row>
    <row r="52" spans="1:13" s="838" customFormat="1" ht="21.75" customHeight="1">
      <c r="A52" s="250">
        <v>9576</v>
      </c>
      <c r="B52" s="250">
        <v>2.0009999999999999</v>
      </c>
      <c r="C52" s="1954" t="s">
        <v>969</v>
      </c>
      <c r="D52" s="1954"/>
      <c r="E52" s="910">
        <v>1</v>
      </c>
      <c r="F52" s="911">
        <v>50</v>
      </c>
      <c r="G52" s="912">
        <v>0.5</v>
      </c>
      <c r="H52" s="912">
        <v>0.5</v>
      </c>
      <c r="I52" s="913">
        <v>25</v>
      </c>
      <c r="J52" s="914">
        <v>29634</v>
      </c>
      <c r="K52" s="33">
        <v>17</v>
      </c>
      <c r="L52" s="33">
        <v>1</v>
      </c>
      <c r="M52" s="915">
        <v>13335300</v>
      </c>
    </row>
    <row r="53" spans="1:13" s="838" customFormat="1" ht="11.25">
      <c r="A53" s="250">
        <v>9577</v>
      </c>
      <c r="B53" s="250">
        <v>2.0019999999999998</v>
      </c>
      <c r="C53" s="1953" t="s">
        <v>970</v>
      </c>
      <c r="D53" s="1953"/>
      <c r="E53" s="910">
        <v>1</v>
      </c>
      <c r="F53" s="910">
        <v>100</v>
      </c>
      <c r="G53" s="912">
        <v>1</v>
      </c>
      <c r="H53" s="912">
        <v>0.5</v>
      </c>
      <c r="I53" s="1248">
        <v>100</v>
      </c>
      <c r="J53" s="914">
        <v>11956</v>
      </c>
      <c r="K53" s="33">
        <v>17</v>
      </c>
      <c r="L53" s="33">
        <v>1</v>
      </c>
      <c r="M53" s="915">
        <v>20923000</v>
      </c>
    </row>
    <row r="54" spans="1:13" s="838" customFormat="1" ht="11.25">
      <c r="A54" s="250">
        <v>9578</v>
      </c>
      <c r="B54" s="250">
        <v>2.0029999999999997</v>
      </c>
      <c r="C54" s="1954" t="s">
        <v>459</v>
      </c>
      <c r="D54" s="1954"/>
      <c r="E54" s="910">
        <v>1</v>
      </c>
      <c r="F54" s="910" t="s">
        <v>799</v>
      </c>
      <c r="G54" s="912">
        <v>0.5</v>
      </c>
      <c r="H54" s="912">
        <v>0.5</v>
      </c>
      <c r="I54" s="910" t="s">
        <v>799</v>
      </c>
      <c r="J54" s="914">
        <v>783688</v>
      </c>
      <c r="K54" s="33">
        <v>17</v>
      </c>
      <c r="L54" s="33">
        <v>1</v>
      </c>
      <c r="M54" s="915">
        <v>7053192</v>
      </c>
    </row>
    <row r="55" spans="1:13" s="838" customFormat="1" ht="11.25">
      <c r="A55" s="916">
        <v>9456</v>
      </c>
      <c r="B55" s="250">
        <v>2.0039999999999996</v>
      </c>
      <c r="C55" s="1954" t="s">
        <v>1828</v>
      </c>
      <c r="D55" s="1954"/>
      <c r="E55" s="917">
        <v>1</v>
      </c>
      <c r="F55" s="910" t="s">
        <v>799</v>
      </c>
      <c r="G55" s="912">
        <v>1</v>
      </c>
      <c r="H55" s="912">
        <v>0.5</v>
      </c>
      <c r="I55" s="910" t="s">
        <v>799</v>
      </c>
      <c r="J55" s="914">
        <v>4503000</v>
      </c>
      <c r="K55" s="33">
        <v>17</v>
      </c>
      <c r="L55" s="33">
        <v>1</v>
      </c>
      <c r="M55" s="915">
        <v>78802500</v>
      </c>
    </row>
    <row r="56" spans="1:13" s="838" customFormat="1" ht="22.5" customHeight="1">
      <c r="A56" s="832">
        <v>9117</v>
      </c>
      <c r="B56" s="250">
        <v>2.0049999999999994</v>
      </c>
      <c r="C56" s="1907" t="s">
        <v>963</v>
      </c>
      <c r="D56" s="1908"/>
      <c r="E56" s="833">
        <v>1</v>
      </c>
      <c r="F56" s="834" t="s">
        <v>799</v>
      </c>
      <c r="G56" s="835">
        <v>0.25</v>
      </c>
      <c r="H56" s="835">
        <v>0</v>
      </c>
      <c r="I56" s="910" t="s">
        <v>799</v>
      </c>
      <c r="J56" s="914">
        <v>5289000</v>
      </c>
      <c r="K56" s="33">
        <v>17</v>
      </c>
      <c r="L56" s="33">
        <v>1</v>
      </c>
      <c r="M56" s="915">
        <v>22478250</v>
      </c>
    </row>
    <row r="57" spans="1:13" s="838" customFormat="1" ht="22.5" customHeight="1">
      <c r="A57" s="832">
        <v>9115</v>
      </c>
      <c r="B57" s="250">
        <v>2.0059999999999993</v>
      </c>
      <c r="C57" s="1907" t="s">
        <v>962</v>
      </c>
      <c r="D57" s="1908"/>
      <c r="E57" s="1141">
        <v>4</v>
      </c>
      <c r="F57" s="834" t="s">
        <v>799</v>
      </c>
      <c r="G57" s="835">
        <v>0.6</v>
      </c>
      <c r="H57" s="835">
        <v>0</v>
      </c>
      <c r="I57" s="910" t="s">
        <v>799</v>
      </c>
      <c r="J57" s="914">
        <v>3391000</v>
      </c>
      <c r="K57" s="33">
        <v>17</v>
      </c>
      <c r="L57" s="33">
        <v>1</v>
      </c>
      <c r="M57" s="915">
        <v>138352800</v>
      </c>
    </row>
    <row r="58" spans="1:13" s="838" customFormat="1" ht="11.25">
      <c r="A58" s="918"/>
      <c r="B58" s="918"/>
      <c r="C58" s="35" t="s">
        <v>1610</v>
      </c>
      <c r="D58" s="36"/>
      <c r="E58" s="36"/>
      <c r="F58" s="36"/>
      <c r="G58" s="36"/>
      <c r="H58" s="36"/>
      <c r="I58" s="36"/>
      <c r="J58" s="36"/>
      <c r="K58" s="36"/>
      <c r="L58" s="11"/>
      <c r="M58" s="14">
        <v>280945042</v>
      </c>
    </row>
    <row r="59" spans="1:13" s="7" customFormat="1" ht="9.75" customHeight="1">
      <c r="A59" s="34"/>
      <c r="B59" s="34"/>
      <c r="C59" s="1949"/>
      <c r="D59" s="1949"/>
      <c r="E59" s="1949"/>
      <c r="F59" s="1949"/>
      <c r="G59" s="1949"/>
      <c r="H59" s="1949"/>
      <c r="I59" s="1949"/>
      <c r="J59" s="1949"/>
      <c r="K59" s="1949"/>
      <c r="L59" s="1949"/>
      <c r="M59" s="1949"/>
    </row>
    <row r="60" spans="1:13" s="7" customFormat="1" ht="11.25">
      <c r="A60" s="34"/>
      <c r="B60" s="34"/>
      <c r="C60" s="488" t="s">
        <v>1466</v>
      </c>
      <c r="D60" s="36"/>
      <c r="E60" s="36"/>
      <c r="F60" s="36"/>
      <c r="G60" s="36"/>
      <c r="H60" s="36"/>
      <c r="I60" s="36"/>
      <c r="J60" s="36"/>
      <c r="K60" s="36"/>
      <c r="L60" s="11"/>
      <c r="M60" s="14">
        <v>1937779076</v>
      </c>
    </row>
    <row r="61" spans="1:13" s="7" customFormat="1">
      <c r="A61" s="34"/>
      <c r="B61" s="34"/>
      <c r="C61" s="35" t="s">
        <v>30</v>
      </c>
      <c r="D61" s="36"/>
      <c r="E61" s="36"/>
      <c r="F61" s="36"/>
      <c r="G61" s="36"/>
      <c r="H61" s="36"/>
      <c r="I61" s="36"/>
      <c r="J61" s="36"/>
      <c r="K61" s="36"/>
      <c r="L61" s="11"/>
      <c r="M61" s="527">
        <v>0.10255</v>
      </c>
    </row>
    <row r="62" spans="1:13" s="7" customFormat="1" ht="7.5" customHeight="1">
      <c r="A62" s="41"/>
      <c r="B62" s="41"/>
      <c r="C62" s="15"/>
      <c r="D62" s="15"/>
      <c r="E62" s="15"/>
      <c r="F62" s="15"/>
      <c r="G62" s="1904"/>
      <c r="H62" s="1904"/>
      <c r="I62" s="15"/>
      <c r="J62" s="15"/>
      <c r="K62" s="15"/>
      <c r="L62" s="15"/>
      <c r="M62" s="16"/>
    </row>
    <row r="63" spans="1:13" s="7" customFormat="1" ht="12.75" customHeight="1">
      <c r="A63" s="43"/>
      <c r="B63" s="1952" t="s">
        <v>31</v>
      </c>
      <c r="C63" s="1952"/>
      <c r="D63" s="1952"/>
      <c r="E63" s="1952"/>
      <c r="F63" s="1952"/>
      <c r="G63" s="1952"/>
      <c r="H63" s="1952"/>
      <c r="I63" s="1952"/>
      <c r="J63" s="1952"/>
      <c r="K63" s="1952"/>
      <c r="L63" s="1952"/>
      <c r="M63" s="1952"/>
    </row>
    <row r="64" spans="1:13" s="17" customFormat="1" ht="11.25">
      <c r="A64" s="41"/>
      <c r="B64" s="20">
        <v>3.1</v>
      </c>
      <c r="C64" s="1951" t="s">
        <v>800</v>
      </c>
      <c r="D64" s="1951"/>
      <c r="E64" s="1951"/>
      <c r="F64" s="1951"/>
      <c r="G64" s="1951"/>
      <c r="H64" s="1951"/>
      <c r="I64" s="1951"/>
      <c r="J64" s="1951"/>
      <c r="K64" s="1951"/>
      <c r="L64" s="1951"/>
      <c r="M64" s="1951"/>
    </row>
    <row r="65" spans="1:13" s="17" customFormat="1" ht="11.25">
      <c r="A65" s="41"/>
      <c r="B65" s="1139" t="s">
        <v>8</v>
      </c>
      <c r="C65" s="1939" t="s">
        <v>9</v>
      </c>
      <c r="D65" s="1940"/>
      <c r="E65" s="31"/>
      <c r="F65" s="18"/>
      <c r="G65" s="1938"/>
      <c r="H65" s="1938"/>
      <c r="I65" s="19"/>
      <c r="J65" s="1939" t="s">
        <v>32</v>
      </c>
      <c r="K65" s="1940"/>
      <c r="L65" s="1944"/>
      <c r="M65" s="20" t="s">
        <v>29</v>
      </c>
    </row>
    <row r="66" spans="1:13" s="7" customFormat="1" ht="11.25">
      <c r="A66" s="41"/>
      <c r="B66" s="156">
        <v>3.101</v>
      </c>
      <c r="C66" s="38" t="s">
        <v>801</v>
      </c>
      <c r="D66" s="39"/>
      <c r="E66" s="39"/>
      <c r="F66" s="39"/>
      <c r="G66" s="39"/>
      <c r="H66" s="39"/>
      <c r="I66" s="40"/>
      <c r="J66" s="1890">
        <v>0.05</v>
      </c>
      <c r="K66" s="1891"/>
      <c r="L66" s="1892"/>
      <c r="M66" s="21">
        <v>1377935503</v>
      </c>
    </row>
    <row r="67" spans="1:13" s="7" customFormat="1" ht="11.25">
      <c r="A67" s="41"/>
      <c r="B67" s="156">
        <v>3.1019999999999999</v>
      </c>
      <c r="C67" s="38" t="s">
        <v>802</v>
      </c>
      <c r="D67" s="39"/>
      <c r="E67" s="39"/>
      <c r="F67" s="39"/>
      <c r="G67" s="39"/>
      <c r="H67" s="39"/>
      <c r="I67" s="40"/>
      <c r="J67" s="1890">
        <v>6.9000000000000008E-3</v>
      </c>
      <c r="K67" s="1891"/>
      <c r="L67" s="1892"/>
      <c r="M67" s="21">
        <v>190155099</v>
      </c>
    </row>
    <row r="68" spans="1:13" s="7" customFormat="1" ht="11.25">
      <c r="A68" s="41"/>
      <c r="B68" s="156">
        <v>3.1029999999999998</v>
      </c>
      <c r="C68" s="38" t="s">
        <v>803</v>
      </c>
      <c r="D68" s="39"/>
      <c r="E68" s="39"/>
      <c r="F68" s="39"/>
      <c r="G68" s="39"/>
      <c r="H68" s="39"/>
      <c r="I68" s="40"/>
      <c r="J68" s="1890">
        <v>4.0000000000000001E-3</v>
      </c>
      <c r="K68" s="1891"/>
      <c r="L68" s="1892"/>
      <c r="M68" s="21">
        <v>110234840</v>
      </c>
    </row>
    <row r="69" spans="1:13" s="7" customFormat="1" ht="11.25">
      <c r="A69" s="41"/>
      <c r="B69" s="156">
        <v>3.1039999999999996</v>
      </c>
      <c r="C69" s="38" t="s">
        <v>1308</v>
      </c>
      <c r="D69" s="39"/>
      <c r="E69" s="39"/>
      <c r="F69" s="39"/>
      <c r="G69" s="39"/>
      <c r="H69" s="39"/>
      <c r="I69" s="40"/>
      <c r="J69" s="1890">
        <v>1.0999999999999999E-2</v>
      </c>
      <c r="K69" s="1891"/>
      <c r="L69" s="1892"/>
      <c r="M69" s="21">
        <v>303145811</v>
      </c>
    </row>
    <row r="70" spans="1:13" s="7" customFormat="1" ht="11.25">
      <c r="A70" s="41"/>
      <c r="B70" s="156">
        <v>3.1049999999999995</v>
      </c>
      <c r="C70" s="38" t="s">
        <v>811</v>
      </c>
      <c r="D70" s="39"/>
      <c r="E70" s="39"/>
      <c r="F70" s="39"/>
      <c r="G70" s="39"/>
      <c r="H70" s="39"/>
      <c r="I70" s="40"/>
      <c r="J70" s="1890">
        <v>5.0000000000000001E-3</v>
      </c>
      <c r="K70" s="1891"/>
      <c r="L70" s="1892"/>
      <c r="M70" s="21">
        <v>137793550</v>
      </c>
    </row>
    <row r="71" spans="1:13" s="7" customFormat="1" ht="11.25" customHeight="1">
      <c r="A71" s="41"/>
      <c r="B71" s="156">
        <v>3.1059999999999994</v>
      </c>
      <c r="C71" s="38" t="s">
        <v>804</v>
      </c>
      <c r="D71" s="39"/>
      <c r="E71" s="39"/>
      <c r="F71" s="39"/>
      <c r="G71" s="39"/>
      <c r="H71" s="39"/>
      <c r="I71" s="40"/>
      <c r="J71" s="1890">
        <v>0.02</v>
      </c>
      <c r="K71" s="1891"/>
      <c r="L71" s="1892"/>
      <c r="M71" s="21">
        <v>551174201</v>
      </c>
    </row>
    <row r="72" spans="1:13" s="7" customFormat="1" ht="11.25">
      <c r="A72" s="41"/>
      <c r="B72" s="156">
        <v>3.1069999999999993</v>
      </c>
      <c r="C72" s="38" t="s">
        <v>810</v>
      </c>
      <c r="D72" s="39"/>
      <c r="E72" s="39"/>
      <c r="F72" s="39"/>
      <c r="G72" s="39"/>
      <c r="H72" s="39"/>
      <c r="I72" s="40"/>
      <c r="J72" s="1890">
        <v>5.0000000000000001E-3</v>
      </c>
      <c r="K72" s="1891"/>
      <c r="L72" s="1892"/>
      <c r="M72" s="21">
        <v>137793550</v>
      </c>
    </row>
    <row r="73" spans="1:13" s="7" customFormat="1" ht="11.25">
      <c r="A73" s="41"/>
      <c r="B73" s="34"/>
      <c r="C73" s="1935" t="s">
        <v>33</v>
      </c>
      <c r="D73" s="1936"/>
      <c r="E73" s="1936"/>
      <c r="F73" s="1936"/>
      <c r="G73" s="1936"/>
      <c r="H73" s="1936"/>
      <c r="I73" s="1936"/>
      <c r="J73" s="1936"/>
      <c r="K73" s="1936"/>
      <c r="L73" s="1937"/>
      <c r="M73" s="14">
        <v>2808232554</v>
      </c>
    </row>
    <row r="74" spans="1:13" s="7" customFormat="1" ht="11.25">
      <c r="A74" s="41"/>
      <c r="B74" s="34"/>
      <c r="C74" s="42"/>
      <c r="D74" s="42"/>
      <c r="E74" s="42"/>
      <c r="F74" s="42"/>
      <c r="G74" s="42"/>
      <c r="H74" s="42"/>
      <c r="I74" s="42"/>
      <c r="J74" s="42"/>
      <c r="K74" s="42"/>
      <c r="L74" s="42"/>
      <c r="M74" s="42"/>
    </row>
    <row r="75" spans="1:13" s="7" customFormat="1" ht="11.25">
      <c r="A75" s="41"/>
      <c r="B75" s="20">
        <v>3.2</v>
      </c>
      <c r="C75" s="1941" t="s">
        <v>1252</v>
      </c>
      <c r="D75" s="1941"/>
      <c r="E75" s="1941"/>
      <c r="F75" s="1941"/>
      <c r="G75" s="1941"/>
      <c r="H75" s="1941"/>
      <c r="I75" s="1941"/>
      <c r="J75" s="1941"/>
      <c r="K75" s="1941"/>
      <c r="L75" s="1941"/>
      <c r="M75" s="1941"/>
    </row>
    <row r="76" spans="1:13" s="22" customFormat="1" ht="22.5">
      <c r="A76" s="41"/>
      <c r="B76" s="1139" t="s">
        <v>8</v>
      </c>
      <c r="C76" s="1945" t="s">
        <v>9</v>
      </c>
      <c r="D76" s="1945"/>
      <c r="E76" s="1946" t="s">
        <v>34</v>
      </c>
      <c r="F76" s="1947"/>
      <c r="G76" s="1939" t="s">
        <v>35</v>
      </c>
      <c r="H76" s="1944"/>
      <c r="I76" s="1139" t="s">
        <v>36</v>
      </c>
      <c r="J76" s="1939" t="s">
        <v>37</v>
      </c>
      <c r="K76" s="1940"/>
      <c r="L76" s="1944"/>
      <c r="M76" s="20" t="s">
        <v>29</v>
      </c>
    </row>
    <row r="77" spans="1:13" s="7" customFormat="1" ht="12.75" customHeight="1">
      <c r="A77" s="41"/>
      <c r="B77" s="156">
        <v>3.2010000000000001</v>
      </c>
      <c r="C77" s="1289" t="s">
        <v>806</v>
      </c>
      <c r="D77" s="1942" t="s">
        <v>1253</v>
      </c>
      <c r="E77" s="1886">
        <v>27558710053</v>
      </c>
      <c r="F77" s="1887"/>
      <c r="G77" s="1888">
        <v>0.3</v>
      </c>
      <c r="H77" s="1888"/>
      <c r="I77" s="24">
        <v>28</v>
      </c>
      <c r="J77" s="1890">
        <v>2E-3</v>
      </c>
      <c r="K77" s="1891"/>
      <c r="L77" s="1892"/>
      <c r="M77" s="21">
        <v>45915786</v>
      </c>
    </row>
    <row r="78" spans="1:13" s="7" customFormat="1" ht="12.75" customHeight="1">
      <c r="A78" s="41"/>
      <c r="B78" s="156">
        <v>3.202</v>
      </c>
      <c r="C78" s="1289" t="s">
        <v>808</v>
      </c>
      <c r="D78" s="1943"/>
      <c r="E78" s="1886">
        <v>3779148854</v>
      </c>
      <c r="F78" s="1887"/>
      <c r="G78" s="1888">
        <v>1</v>
      </c>
      <c r="H78" s="1888"/>
      <c r="I78" s="24">
        <v>28</v>
      </c>
      <c r="J78" s="1890">
        <v>2E-3</v>
      </c>
      <c r="K78" s="1891"/>
      <c r="L78" s="1892"/>
      <c r="M78" s="21">
        <v>20989848</v>
      </c>
    </row>
    <row r="79" spans="1:13" s="7" customFormat="1" ht="12.75" customHeight="1">
      <c r="A79" s="41"/>
      <c r="B79" s="156">
        <v>3.2029999999999998</v>
      </c>
      <c r="C79" s="1289" t="s">
        <v>807</v>
      </c>
      <c r="D79" s="1943"/>
      <c r="E79" s="1886">
        <v>27558710053</v>
      </c>
      <c r="F79" s="1887"/>
      <c r="G79" s="1888">
        <v>0.1</v>
      </c>
      <c r="H79" s="1888"/>
      <c r="I79" s="25">
        <v>56</v>
      </c>
      <c r="J79" s="1890">
        <v>2E-3</v>
      </c>
      <c r="K79" s="1891"/>
      <c r="L79" s="1892"/>
      <c r="M79" s="21">
        <v>30611516</v>
      </c>
    </row>
    <row r="80" spans="1:13" s="7" customFormat="1" ht="11.25">
      <c r="A80" s="41"/>
      <c r="B80" s="156">
        <v>3.2039999999999997</v>
      </c>
      <c r="C80" s="1289" t="s">
        <v>923</v>
      </c>
      <c r="D80" s="1943"/>
      <c r="E80" s="1886">
        <v>25160418442</v>
      </c>
      <c r="F80" s="1887"/>
      <c r="G80" s="1888">
        <v>0.3</v>
      </c>
      <c r="H80" s="1888"/>
      <c r="I80" s="25">
        <v>60</v>
      </c>
      <c r="J80" s="1890">
        <v>2E-3</v>
      </c>
      <c r="K80" s="1891"/>
      <c r="L80" s="1892"/>
      <c r="M80" s="21">
        <v>89825669</v>
      </c>
    </row>
    <row r="81" spans="1:13" s="7" customFormat="1" ht="26.25" customHeight="1">
      <c r="A81" s="41"/>
      <c r="B81" s="156">
        <v>3.2049999999999996</v>
      </c>
      <c r="C81" s="1289" t="s">
        <v>809</v>
      </c>
      <c r="D81" s="1942" t="s">
        <v>38</v>
      </c>
      <c r="E81" s="1886">
        <v>27558710053</v>
      </c>
      <c r="F81" s="1887"/>
      <c r="G81" s="1888">
        <v>0.05</v>
      </c>
      <c r="H81" s="1888"/>
      <c r="I81" s="24">
        <v>20</v>
      </c>
      <c r="J81" s="1890">
        <v>3.0000000000000001E-3</v>
      </c>
      <c r="K81" s="1891"/>
      <c r="L81" s="1892"/>
      <c r="M81" s="21">
        <v>8201691</v>
      </c>
    </row>
    <row r="82" spans="1:13" s="1167" customFormat="1" ht="22.5">
      <c r="A82" s="1290"/>
      <c r="B82" s="480">
        <v>3.2059999999999995</v>
      </c>
      <c r="C82" s="489" t="s">
        <v>1514</v>
      </c>
      <c r="D82" s="1950"/>
      <c r="E82" s="1886">
        <v>76470468</v>
      </c>
      <c r="F82" s="1887"/>
      <c r="G82" s="1888" t="s">
        <v>1443</v>
      </c>
      <c r="H82" s="1888"/>
      <c r="I82" s="24">
        <v>20</v>
      </c>
      <c r="J82" s="1890">
        <v>3.0000000000000001E-3</v>
      </c>
      <c r="K82" s="1891"/>
      <c r="L82" s="1892"/>
      <c r="M82" s="21">
        <v>457974</v>
      </c>
    </row>
    <row r="83" spans="1:13" s="7" customFormat="1" ht="11.25">
      <c r="A83" s="34"/>
      <c r="B83" s="34"/>
      <c r="C83" s="1935" t="s">
        <v>39</v>
      </c>
      <c r="D83" s="1936"/>
      <c r="E83" s="1936"/>
      <c r="F83" s="1936"/>
      <c r="G83" s="1936"/>
      <c r="H83" s="1936"/>
      <c r="I83" s="1936"/>
      <c r="J83" s="1936"/>
      <c r="K83" s="1936"/>
      <c r="L83" s="1937"/>
      <c r="M83" s="14">
        <v>196002484</v>
      </c>
    </row>
    <row r="84" spans="1:13" s="7" customFormat="1" ht="11.25">
      <c r="A84" s="34"/>
      <c r="B84" s="34"/>
      <c r="C84" s="1949"/>
      <c r="D84" s="1949"/>
      <c r="E84" s="1949"/>
      <c r="F84" s="1949"/>
      <c r="G84" s="1949"/>
      <c r="H84" s="1949"/>
      <c r="I84" s="1949"/>
      <c r="J84" s="1949"/>
      <c r="K84" s="1949"/>
      <c r="L84" s="1949"/>
      <c r="M84" s="1949"/>
    </row>
    <row r="85" spans="1:13" s="7" customFormat="1" ht="13.5" customHeight="1">
      <c r="A85" s="34"/>
      <c r="B85" s="34"/>
      <c r="C85" s="35" t="s">
        <v>40</v>
      </c>
      <c r="D85" s="36"/>
      <c r="E85" s="36"/>
      <c r="F85" s="36"/>
      <c r="G85" s="36"/>
      <c r="H85" s="36"/>
      <c r="I85" s="36"/>
      <c r="J85" s="36"/>
      <c r="K85" s="36"/>
      <c r="L85" s="11"/>
      <c r="M85" s="14">
        <v>3004235038</v>
      </c>
    </row>
    <row r="86" spans="1:13" s="7" customFormat="1" ht="13.5" customHeight="1">
      <c r="A86" s="34"/>
      <c r="B86" s="34"/>
      <c r="C86" s="515" t="s">
        <v>41</v>
      </c>
      <c r="D86" s="516"/>
      <c r="E86" s="516"/>
      <c r="F86" s="516"/>
      <c r="G86" s="516"/>
      <c r="H86" s="516"/>
      <c r="I86" s="516"/>
      <c r="J86" s="516"/>
      <c r="K86" s="516"/>
      <c r="L86" s="517"/>
      <c r="M86" s="518">
        <v>0.15898999999999999</v>
      </c>
    </row>
    <row r="87" spans="1:13" s="7" customFormat="1" ht="11.25">
      <c r="A87" s="34"/>
      <c r="B87" s="34"/>
      <c r="C87" s="1948"/>
      <c r="D87" s="1948"/>
      <c r="E87" s="1948"/>
      <c r="F87" s="1948"/>
      <c r="G87" s="1948"/>
      <c r="H87" s="1948"/>
      <c r="I87" s="1948"/>
      <c r="J87" s="1948"/>
      <c r="K87" s="1948"/>
      <c r="L87" s="1948"/>
      <c r="M87" s="1948"/>
    </row>
    <row r="88" spans="1:13" s="7" customFormat="1" ht="12.75" customHeight="1">
      <c r="A88" s="34"/>
      <c r="B88" s="34"/>
      <c r="C88" s="515" t="s">
        <v>42</v>
      </c>
      <c r="D88" s="516"/>
      <c r="E88" s="516"/>
      <c r="F88" s="516"/>
      <c r="G88" s="516"/>
      <c r="H88" s="516"/>
      <c r="I88" s="516"/>
      <c r="J88" s="516"/>
      <c r="K88" s="516"/>
      <c r="L88" s="517"/>
      <c r="M88" s="519">
        <v>0.26153999999999999</v>
      </c>
    </row>
    <row r="89" spans="1:13" s="8" customFormat="1" ht="12.75" customHeight="1">
      <c r="A89" s="17"/>
      <c r="B89" s="17"/>
      <c r="C89" s="515" t="s">
        <v>43</v>
      </c>
      <c r="D89" s="516"/>
      <c r="E89" s="516"/>
      <c r="F89" s="516"/>
      <c r="G89" s="516"/>
      <c r="H89" s="516"/>
      <c r="I89" s="516"/>
      <c r="J89" s="516"/>
      <c r="K89" s="516"/>
      <c r="L89" s="517"/>
      <c r="M89" s="519">
        <v>0.01</v>
      </c>
    </row>
    <row r="90" spans="1:13" s="8" customFormat="1" ht="12.75" customHeight="1">
      <c r="A90" s="17"/>
      <c r="B90" s="17"/>
      <c r="C90" s="515" t="s">
        <v>44</v>
      </c>
      <c r="D90" s="516"/>
      <c r="E90" s="516"/>
      <c r="F90" s="516"/>
      <c r="G90" s="516"/>
      <c r="H90" s="516"/>
      <c r="I90" s="516"/>
      <c r="J90" s="516"/>
      <c r="K90" s="516"/>
      <c r="L90" s="517"/>
      <c r="M90" s="519">
        <v>0.06</v>
      </c>
    </row>
    <row r="91" spans="1:13" s="7" customFormat="1" ht="11.25">
      <c r="A91" s="34"/>
      <c r="B91" s="34"/>
      <c r="C91" s="1948"/>
      <c r="D91" s="1948"/>
      <c r="E91" s="1948"/>
      <c r="F91" s="1948"/>
      <c r="G91" s="1948"/>
      <c r="H91" s="1948"/>
      <c r="I91" s="1948"/>
      <c r="J91" s="1948"/>
      <c r="K91" s="1948"/>
      <c r="L91" s="1948"/>
      <c r="M91" s="1948"/>
    </row>
    <row r="92" spans="1:13" s="7" customFormat="1" ht="17.25" customHeight="1">
      <c r="A92" s="34"/>
      <c r="B92" s="34"/>
      <c r="C92" s="515" t="s">
        <v>45</v>
      </c>
      <c r="D92" s="516"/>
      <c r="E92" s="516"/>
      <c r="F92" s="516"/>
      <c r="G92" s="516"/>
      <c r="H92" s="516"/>
      <c r="I92" s="516"/>
      <c r="J92" s="516"/>
      <c r="K92" s="516"/>
      <c r="L92" s="520"/>
      <c r="M92" s="521">
        <v>0.33154</v>
      </c>
    </row>
    <row r="93" spans="1:13" s="7" customFormat="1">
      <c r="A93" s="34"/>
      <c r="B93" s="34"/>
      <c r="C93" s="26"/>
      <c r="D93" s="26"/>
      <c r="E93" s="26"/>
      <c r="F93" s="26"/>
      <c r="G93" s="27"/>
      <c r="H93" s="27"/>
      <c r="I93" s="27"/>
      <c r="J93" s="27"/>
      <c r="K93" s="27"/>
      <c r="L93" s="27"/>
      <c r="M93" s="28"/>
    </row>
  </sheetData>
  <mergeCells count="110">
    <mergeCell ref="C46:D46"/>
    <mergeCell ref="C48:D48"/>
    <mergeCell ref="C64:M64"/>
    <mergeCell ref="C44:D44"/>
    <mergeCell ref="B63:M63"/>
    <mergeCell ref="C51:D51"/>
    <mergeCell ref="C59:M59"/>
    <mergeCell ref="C53:D53"/>
    <mergeCell ref="C55:D55"/>
    <mergeCell ref="C57:D57"/>
    <mergeCell ref="C47:D47"/>
    <mergeCell ref="C54:D54"/>
    <mergeCell ref="C49:L49"/>
    <mergeCell ref="C52:D52"/>
    <mergeCell ref="C56:D56"/>
    <mergeCell ref="C83:L83"/>
    <mergeCell ref="E79:F79"/>
    <mergeCell ref="G80:H80"/>
    <mergeCell ref="E82:F82"/>
    <mergeCell ref="G82:H82"/>
    <mergeCell ref="J82:L82"/>
    <mergeCell ref="C91:M91"/>
    <mergeCell ref="C84:M84"/>
    <mergeCell ref="C87:M87"/>
    <mergeCell ref="J79:L79"/>
    <mergeCell ref="E80:F80"/>
    <mergeCell ref="J80:L80"/>
    <mergeCell ref="G79:H79"/>
    <mergeCell ref="D81:D82"/>
    <mergeCell ref="J67:L67"/>
    <mergeCell ref="C73:L73"/>
    <mergeCell ref="G65:H65"/>
    <mergeCell ref="C65:D65"/>
    <mergeCell ref="J70:L70"/>
    <mergeCell ref="J69:L69"/>
    <mergeCell ref="E77:F77"/>
    <mergeCell ref="C75:M75"/>
    <mergeCell ref="D77:D80"/>
    <mergeCell ref="G77:H77"/>
    <mergeCell ref="G78:H78"/>
    <mergeCell ref="J65:L65"/>
    <mergeCell ref="J68:L68"/>
    <mergeCell ref="E78:F78"/>
    <mergeCell ref="J78:L78"/>
    <mergeCell ref="C76:D76"/>
    <mergeCell ref="G76:H76"/>
    <mergeCell ref="J66:L66"/>
    <mergeCell ref="J72:L72"/>
    <mergeCell ref="J77:L77"/>
    <mergeCell ref="J76:L76"/>
    <mergeCell ref="E76:F76"/>
    <mergeCell ref="A21:A24"/>
    <mergeCell ref="B21:B24"/>
    <mergeCell ref="C23:D24"/>
    <mergeCell ref="C26:D26"/>
    <mergeCell ref="C28:D28"/>
    <mergeCell ref="C43:D43"/>
    <mergeCell ref="C31:D31"/>
    <mergeCell ref="C32:D32"/>
    <mergeCell ref="C35:D35"/>
    <mergeCell ref="C22:M22"/>
    <mergeCell ref="C39:D39"/>
    <mergeCell ref="F23:F24"/>
    <mergeCell ref="C41:D41"/>
    <mergeCell ref="C34:D34"/>
    <mergeCell ref="C42:D42"/>
    <mergeCell ref="J10:M10"/>
    <mergeCell ref="C33:D33"/>
    <mergeCell ref="C40:D40"/>
    <mergeCell ref="B16:D16"/>
    <mergeCell ref="E16:G16"/>
    <mergeCell ref="E19:G19"/>
    <mergeCell ref="C21:M21"/>
    <mergeCell ref="B13:D13"/>
    <mergeCell ref="F13:G13"/>
    <mergeCell ref="B11:D11"/>
    <mergeCell ref="F11:G11"/>
    <mergeCell ref="E15:G15"/>
    <mergeCell ref="B15:D15"/>
    <mergeCell ref="B18:D18"/>
    <mergeCell ref="E18:G18"/>
    <mergeCell ref="J11:M11"/>
    <mergeCell ref="I12:M19"/>
    <mergeCell ref="B14:D14"/>
    <mergeCell ref="B17:D17"/>
    <mergeCell ref="E17:G17"/>
    <mergeCell ref="E2:H2"/>
    <mergeCell ref="J2:M7"/>
    <mergeCell ref="E14:G14"/>
    <mergeCell ref="E81:F81"/>
    <mergeCell ref="G81:H81"/>
    <mergeCell ref="C50:M50"/>
    <mergeCell ref="J71:L71"/>
    <mergeCell ref="F12:G12"/>
    <mergeCell ref="C29:D29"/>
    <mergeCell ref="B10:D10"/>
    <mergeCell ref="E3:H3"/>
    <mergeCell ref="B2:C2"/>
    <mergeCell ref="B12:D12"/>
    <mergeCell ref="B3:C3"/>
    <mergeCell ref="B4:I4"/>
    <mergeCell ref="B19:D19"/>
    <mergeCell ref="B7:I7"/>
    <mergeCell ref="J81:L81"/>
    <mergeCell ref="B8:C8"/>
    <mergeCell ref="B5:I5"/>
    <mergeCell ref="B6:I6"/>
    <mergeCell ref="E10:G10"/>
    <mergeCell ref="D8:M8"/>
    <mergeCell ref="G62:H62"/>
  </mergeCells>
  <pageMargins left="0.59055118110236227" right="0.39370078740157483" top="0.39370078740157483" bottom="0.39370078740157483" header="0.31496062992125984" footer="0.31496062992125984"/>
  <pageSetup scale="53"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0">
    <tabColor rgb="FF92D050"/>
  </sheetPr>
  <dimension ref="B1:P158"/>
  <sheetViews>
    <sheetView view="pageBreakPreview" topLeftCell="A119" zoomScale="60" zoomScaleNormal="70" workbookViewId="0">
      <selection activeCell="M359" sqref="M359"/>
    </sheetView>
  </sheetViews>
  <sheetFormatPr baseColWidth="10" defaultColWidth="11.42578125" defaultRowHeight="14.25"/>
  <cols>
    <col min="1" max="1" width="1.7109375" style="1" customWidth="1"/>
    <col min="2" max="2" width="8.140625" style="539" customWidth="1"/>
    <col min="3" max="3" width="7.85546875" style="1" customWidth="1"/>
    <col min="4" max="5" width="11.42578125" style="1"/>
    <col min="6" max="6" width="19.28515625" style="1" customWidth="1"/>
    <col min="7" max="7" width="51.28515625" style="1" customWidth="1"/>
    <col min="8" max="8" width="9.140625" style="70" customWidth="1"/>
    <col min="9" max="9" width="5.85546875" style="1" customWidth="1"/>
    <col min="10" max="10" width="7.7109375" style="1" customWidth="1"/>
    <col min="11" max="11" width="7.5703125" style="1" bestFit="1" customWidth="1"/>
    <col min="12" max="12" width="7.5703125" style="1" customWidth="1"/>
    <col min="13" max="13" width="14.85546875" style="1" bestFit="1" customWidth="1"/>
    <col min="14" max="14" width="12.42578125" style="1" customWidth="1"/>
    <col min="15" max="15" width="23.42578125" style="60" customWidth="1"/>
    <col min="16" max="16" width="5" style="1" customWidth="1"/>
    <col min="17" max="16384" width="11.42578125" style="1"/>
  </cols>
  <sheetData>
    <row r="1" spans="2:15" ht="15" thickBot="1">
      <c r="C1" s="32"/>
      <c r="D1" s="235"/>
      <c r="E1" s="235"/>
      <c r="F1" s="235"/>
      <c r="G1" s="235"/>
      <c r="H1" s="6"/>
      <c r="I1" s="6"/>
      <c r="J1" s="6"/>
      <c r="K1" s="6"/>
      <c r="L1" s="6"/>
      <c r="M1" s="6"/>
      <c r="N1"/>
      <c r="O1"/>
    </row>
    <row r="2" spans="2:15" ht="15">
      <c r="C2" s="2046" t="s">
        <v>185</v>
      </c>
      <c r="D2" s="2047"/>
      <c r="E2" s="2047"/>
      <c r="F2" s="2047"/>
      <c r="G2" s="2047"/>
      <c r="H2" s="2047"/>
      <c r="I2" s="2047"/>
      <c r="J2" s="2047"/>
      <c r="K2" s="2047"/>
      <c r="L2" s="2048"/>
      <c r="M2" s="2061"/>
      <c r="N2" s="2062"/>
      <c r="O2" s="2063"/>
    </row>
    <row r="3" spans="2:15" ht="15">
      <c r="C3" s="2049" t="s">
        <v>791</v>
      </c>
      <c r="D3" s="2050"/>
      <c r="E3" s="2050"/>
      <c r="F3" s="2050"/>
      <c r="G3" s="2050"/>
      <c r="H3" s="2050"/>
      <c r="I3" s="2050"/>
      <c r="J3" s="2050"/>
      <c r="K3" s="2050"/>
      <c r="L3" s="2051"/>
      <c r="M3" s="2064"/>
      <c r="N3" s="2065"/>
      <c r="O3" s="2066"/>
    </row>
    <row r="4" spans="2:15" ht="15">
      <c r="C4" s="2049" t="s">
        <v>792</v>
      </c>
      <c r="D4" s="2050"/>
      <c r="E4" s="2050"/>
      <c r="F4" s="2050"/>
      <c r="G4" s="2050"/>
      <c r="H4" s="2050"/>
      <c r="I4" s="2050"/>
      <c r="J4" s="2050"/>
      <c r="K4" s="2050"/>
      <c r="L4" s="2051"/>
      <c r="M4" s="2064"/>
      <c r="N4" s="2065"/>
      <c r="O4" s="2066"/>
    </row>
    <row r="5" spans="2:15" ht="15" thickBot="1">
      <c r="C5" s="2052"/>
      <c r="D5" s="2053"/>
      <c r="E5" s="2053"/>
      <c r="F5" s="2053"/>
      <c r="G5" s="2053"/>
      <c r="H5" s="2053"/>
      <c r="I5" s="2053"/>
      <c r="J5" s="2053"/>
      <c r="K5" s="2053"/>
      <c r="L5" s="2054"/>
      <c r="M5" s="2067"/>
      <c r="N5" s="2068"/>
      <c r="O5" s="2069"/>
    </row>
    <row r="6" spans="2:15" ht="30" customHeight="1" thickBot="1">
      <c r="C6" s="2058" t="s">
        <v>1374</v>
      </c>
      <c r="D6" s="2059"/>
      <c r="E6" s="2060"/>
      <c r="F6" s="2055" t="s">
        <v>1891</v>
      </c>
      <c r="G6" s="2056"/>
      <c r="H6" s="2056"/>
      <c r="I6" s="2056"/>
      <c r="J6" s="2056"/>
      <c r="K6" s="2056"/>
      <c r="L6" s="2056"/>
      <c r="M6" s="2056"/>
      <c r="N6" s="2056"/>
      <c r="O6" s="2057"/>
    </row>
    <row r="7" spans="2:15">
      <c r="D7" s="236"/>
      <c r="E7" s="236"/>
      <c r="F7" s="236"/>
      <c r="G7" s="236"/>
      <c r="H7" s="157"/>
      <c r="I7" s="157"/>
      <c r="J7" s="157"/>
      <c r="K7" s="157"/>
      <c r="L7" s="157"/>
      <c r="M7" s="157"/>
      <c r="N7" s="157"/>
      <c r="O7" s="158"/>
    </row>
    <row r="8" spans="2:15">
      <c r="C8" s="2115" t="s">
        <v>828</v>
      </c>
      <c r="D8" s="2115"/>
      <c r="E8" s="2115"/>
      <c r="F8" s="2115"/>
      <c r="G8" s="2115"/>
      <c r="H8" s="2115"/>
      <c r="I8" s="2115"/>
      <c r="J8" s="2115"/>
      <c r="K8" s="2115"/>
      <c r="L8" s="2115"/>
      <c r="M8" s="2115"/>
      <c r="N8" s="2115"/>
      <c r="O8" s="2115"/>
    </row>
    <row r="9" spans="2:15">
      <c r="C9" s="2116" t="s">
        <v>841</v>
      </c>
      <c r="D9" s="2117"/>
      <c r="E9" s="2117"/>
      <c r="F9" s="2117"/>
      <c r="G9" s="2117"/>
      <c r="H9" s="2117"/>
      <c r="I9" s="2117"/>
      <c r="J9" s="2117"/>
      <c r="K9" s="2117"/>
      <c r="L9" s="2117"/>
      <c r="M9" s="2117"/>
      <c r="N9" s="2117"/>
      <c r="O9" s="2118"/>
    </row>
    <row r="10" spans="2:15">
      <c r="C10" s="1621"/>
      <c r="D10" s="1609"/>
      <c r="E10" s="1609"/>
      <c r="F10" s="1609"/>
      <c r="G10" s="1609"/>
      <c r="H10" s="1609"/>
      <c r="I10" s="1609"/>
      <c r="J10" s="1609"/>
      <c r="K10" s="1609"/>
      <c r="L10" s="1609"/>
      <c r="M10" s="1609"/>
      <c r="N10" s="1609"/>
      <c r="O10" s="1610"/>
    </row>
    <row r="11" spans="2:15" s="64" customFormat="1">
      <c r="B11" s="539"/>
      <c r="C11" s="237"/>
      <c r="D11" s="46"/>
      <c r="E11" s="46"/>
      <c r="F11" s="46"/>
      <c r="G11" s="1129"/>
      <c r="H11" s="1129"/>
      <c r="I11" s="46"/>
      <c r="J11" s="46"/>
      <c r="K11" s="2021" t="s">
        <v>813</v>
      </c>
      <c r="L11" s="2021"/>
      <c r="M11" s="2021"/>
      <c r="N11" s="1129">
        <v>2</v>
      </c>
      <c r="O11" s="48" t="s">
        <v>15</v>
      </c>
    </row>
    <row r="12" spans="2:15">
      <c r="C12" s="45"/>
      <c r="D12" s="46"/>
      <c r="E12" s="46"/>
      <c r="F12" s="46"/>
      <c r="G12" s="47"/>
      <c r="H12" s="47"/>
      <c r="I12" s="46"/>
      <c r="J12" s="46"/>
      <c r="K12" s="2021" t="s">
        <v>902</v>
      </c>
      <c r="L12" s="2021"/>
      <c r="M12" s="2021"/>
      <c r="N12" s="47">
        <v>17</v>
      </c>
      <c r="O12" s="48" t="s">
        <v>15</v>
      </c>
    </row>
    <row r="13" spans="2:15">
      <c r="C13" s="45"/>
      <c r="D13" s="46"/>
      <c r="E13" s="46"/>
      <c r="F13" s="46"/>
      <c r="G13" s="1129"/>
      <c r="H13" s="1129"/>
      <c r="I13" s="46"/>
      <c r="J13" s="46"/>
      <c r="K13" s="1129"/>
      <c r="L13" s="1129"/>
      <c r="M13" s="1129"/>
      <c r="N13" s="1129"/>
      <c r="O13" s="48"/>
    </row>
    <row r="14" spans="2:15">
      <c r="C14" s="2022" t="s">
        <v>1613</v>
      </c>
      <c r="D14" s="2023"/>
      <c r="E14" s="2023"/>
      <c r="F14" s="2023"/>
      <c r="G14" s="2023"/>
      <c r="H14" s="2023"/>
      <c r="I14" s="2023"/>
      <c r="J14" s="2023"/>
      <c r="K14" s="2023"/>
      <c r="L14" s="2023"/>
      <c r="M14" s="2023"/>
      <c r="N14" s="2023"/>
      <c r="O14" s="2024"/>
    </row>
    <row r="15" spans="2:15" ht="27">
      <c r="B15" s="930" t="s">
        <v>1250</v>
      </c>
      <c r="C15" s="2025" t="s">
        <v>831</v>
      </c>
      <c r="D15" s="2025"/>
      <c r="E15" s="2025"/>
      <c r="F15" s="2025"/>
      <c r="G15" s="2026"/>
      <c r="H15" s="1125" t="s">
        <v>832</v>
      </c>
      <c r="I15" s="61" t="s">
        <v>843</v>
      </c>
      <c r="J15" s="62" t="s">
        <v>844</v>
      </c>
      <c r="K15" s="62" t="s">
        <v>845</v>
      </c>
      <c r="L15" s="63" t="s">
        <v>846</v>
      </c>
      <c r="M15" s="1126" t="s">
        <v>1964</v>
      </c>
      <c r="N15" s="1127" t="s">
        <v>886</v>
      </c>
      <c r="O15" s="1126" t="s">
        <v>848</v>
      </c>
    </row>
    <row r="16" spans="2:15" s="64" customFormat="1" ht="14.25" customHeight="1">
      <c r="B16" s="935">
        <v>9111</v>
      </c>
      <c r="C16" s="1225">
        <v>1</v>
      </c>
      <c r="D16" s="2027" t="s">
        <v>1957</v>
      </c>
      <c r="E16" s="2028"/>
      <c r="F16" s="2028"/>
      <c r="G16" s="2029"/>
      <c r="H16" s="936" t="s">
        <v>133</v>
      </c>
      <c r="I16" s="936">
        <v>5</v>
      </c>
      <c r="J16" s="1232">
        <v>1</v>
      </c>
      <c r="K16" s="1233">
        <v>0.5</v>
      </c>
      <c r="L16" s="939">
        <v>1</v>
      </c>
      <c r="M16" s="1234">
        <v>5875000</v>
      </c>
      <c r="N16" s="941">
        <v>1.4517</v>
      </c>
      <c r="O16" s="942">
        <v>8528738</v>
      </c>
    </row>
    <row r="17" spans="2:16" s="64" customFormat="1" ht="14.25" customHeight="1">
      <c r="B17" s="935">
        <v>9111</v>
      </c>
      <c r="C17" s="1225">
        <v>2</v>
      </c>
      <c r="D17" s="2027" t="s">
        <v>1958</v>
      </c>
      <c r="E17" s="2028"/>
      <c r="F17" s="2028"/>
      <c r="G17" s="2029"/>
      <c r="H17" s="936" t="s">
        <v>133</v>
      </c>
      <c r="I17" s="936">
        <v>5</v>
      </c>
      <c r="J17" s="1232">
        <v>1</v>
      </c>
      <c r="K17" s="1233">
        <v>0.5</v>
      </c>
      <c r="L17" s="939">
        <v>1</v>
      </c>
      <c r="M17" s="1234">
        <v>5875000</v>
      </c>
      <c r="N17" s="941">
        <v>1.4517</v>
      </c>
      <c r="O17" s="942">
        <v>8528738</v>
      </c>
    </row>
    <row r="18" spans="2:16" s="64" customFormat="1" ht="14.25" customHeight="1">
      <c r="B18" s="935">
        <v>9111</v>
      </c>
      <c r="C18" s="1225">
        <v>3</v>
      </c>
      <c r="D18" s="943" t="s">
        <v>1596</v>
      </c>
      <c r="E18" s="944"/>
      <c r="F18" s="944"/>
      <c r="G18" s="945"/>
      <c r="H18" s="946" t="s">
        <v>133</v>
      </c>
      <c r="I18" s="936">
        <v>5</v>
      </c>
      <c r="J18" s="1235">
        <v>1</v>
      </c>
      <c r="K18" s="1236">
        <v>0.3</v>
      </c>
      <c r="L18" s="949">
        <v>0.6</v>
      </c>
      <c r="M18" s="1234">
        <v>5875000</v>
      </c>
      <c r="N18" s="941">
        <v>1.4517</v>
      </c>
      <c r="O18" s="950">
        <v>5117243</v>
      </c>
      <c r="P18" s="1237"/>
    </row>
    <row r="19" spans="2:16" s="64" customFormat="1" ht="14.25" customHeight="1">
      <c r="B19" s="935">
        <v>9111</v>
      </c>
      <c r="C19" s="1225">
        <v>4</v>
      </c>
      <c r="D19" s="2027" t="s">
        <v>1597</v>
      </c>
      <c r="E19" s="2028"/>
      <c r="F19" s="2028"/>
      <c r="G19" s="2029"/>
      <c r="H19" s="936" t="s">
        <v>133</v>
      </c>
      <c r="I19" s="936">
        <v>5</v>
      </c>
      <c r="J19" s="1232">
        <v>1</v>
      </c>
      <c r="K19" s="1233">
        <v>0.5</v>
      </c>
      <c r="L19" s="939">
        <v>1</v>
      </c>
      <c r="M19" s="1234">
        <v>5875000</v>
      </c>
      <c r="N19" s="941">
        <v>1.4517</v>
      </c>
      <c r="O19" s="942">
        <v>8528738</v>
      </c>
    </row>
    <row r="20" spans="2:16" s="64" customFormat="1" ht="14.25" customHeight="1">
      <c r="B20" s="935">
        <v>9112</v>
      </c>
      <c r="C20" s="1225">
        <v>5</v>
      </c>
      <c r="D20" s="2027" t="s">
        <v>1612</v>
      </c>
      <c r="E20" s="2028"/>
      <c r="F20" s="2028"/>
      <c r="G20" s="2029"/>
      <c r="H20" s="936" t="s">
        <v>133</v>
      </c>
      <c r="I20" s="936">
        <v>6</v>
      </c>
      <c r="J20" s="1232">
        <v>1</v>
      </c>
      <c r="K20" s="1233">
        <v>0.1</v>
      </c>
      <c r="L20" s="939">
        <v>0.2</v>
      </c>
      <c r="M20" s="1234">
        <v>5240000</v>
      </c>
      <c r="N20" s="941">
        <v>1.4520999999999999</v>
      </c>
      <c r="O20" s="942">
        <v>1521801</v>
      </c>
    </row>
    <row r="21" spans="2:16" s="64" customFormat="1">
      <c r="B21" s="539"/>
      <c r="C21" s="65"/>
      <c r="D21" s="66"/>
      <c r="E21" s="66"/>
      <c r="F21" s="66"/>
      <c r="G21" s="66"/>
      <c r="H21" s="2030" t="s">
        <v>1651</v>
      </c>
      <c r="I21" s="2030"/>
      <c r="J21" s="2030"/>
      <c r="K21" s="2030"/>
      <c r="L21" s="2030"/>
      <c r="M21" s="2030"/>
      <c r="N21" s="2030"/>
      <c r="O21" s="256">
        <v>32225258</v>
      </c>
    </row>
    <row r="22" spans="2:16" s="64" customFormat="1">
      <c r="B22" s="539"/>
      <c r="C22" s="65"/>
      <c r="D22" s="66"/>
      <c r="E22" s="66"/>
      <c r="F22" s="66"/>
      <c r="G22" s="66"/>
      <c r="H22" s="1149"/>
      <c r="I22" s="1149"/>
      <c r="J22" s="1149"/>
      <c r="K22" s="1149"/>
      <c r="L22" s="1149"/>
      <c r="M22" s="1149"/>
      <c r="N22" s="1149"/>
      <c r="O22" s="1150"/>
    </row>
    <row r="23" spans="2:16" ht="21.75" customHeight="1">
      <c r="C23" s="2022" t="s">
        <v>903</v>
      </c>
      <c r="D23" s="2023"/>
      <c r="E23" s="2023"/>
      <c r="F23" s="2023"/>
      <c r="G23" s="2023"/>
      <c r="H23" s="2023"/>
      <c r="I23" s="2023"/>
      <c r="J23" s="2023"/>
      <c r="K23" s="2023"/>
      <c r="L23" s="2023"/>
      <c r="M23" s="2023"/>
      <c r="N23" s="2023"/>
      <c r="O23" s="2024"/>
    </row>
    <row r="24" spans="2:16" ht="27">
      <c r="B24" s="930" t="s">
        <v>1250</v>
      </c>
      <c r="C24" s="2025" t="s">
        <v>831</v>
      </c>
      <c r="D24" s="2025"/>
      <c r="E24" s="2025"/>
      <c r="F24" s="2025"/>
      <c r="G24" s="2026"/>
      <c r="H24" s="210" t="s">
        <v>832</v>
      </c>
      <c r="I24" s="61" t="s">
        <v>843</v>
      </c>
      <c r="J24" s="62" t="s">
        <v>844</v>
      </c>
      <c r="K24" s="62" t="s">
        <v>845</v>
      </c>
      <c r="L24" s="63" t="s">
        <v>846</v>
      </c>
      <c r="M24" s="208" t="s">
        <v>943</v>
      </c>
      <c r="N24" s="209" t="s">
        <v>886</v>
      </c>
      <c r="O24" s="208" t="s">
        <v>848</v>
      </c>
    </row>
    <row r="25" spans="2:16" ht="14.25" customHeight="1">
      <c r="B25" s="935">
        <v>9111</v>
      </c>
      <c r="C25" s="933">
        <v>1</v>
      </c>
      <c r="D25" s="2027" t="s">
        <v>1957</v>
      </c>
      <c r="E25" s="2028"/>
      <c r="F25" s="2028"/>
      <c r="G25" s="2029"/>
      <c r="H25" s="936" t="s">
        <v>133</v>
      </c>
      <c r="I25" s="1200">
        <v>5</v>
      </c>
      <c r="J25" s="937">
        <v>1</v>
      </c>
      <c r="K25" s="938">
        <v>0.5</v>
      </c>
      <c r="L25" s="939">
        <v>8.5</v>
      </c>
      <c r="M25" s="940">
        <v>5875000</v>
      </c>
      <c r="N25" s="941">
        <v>1.4517</v>
      </c>
      <c r="O25" s="942">
        <v>72494269</v>
      </c>
    </row>
    <row r="26" spans="2:16" ht="14.25" customHeight="1">
      <c r="B26" s="935">
        <v>9111</v>
      </c>
      <c r="C26" s="933">
        <v>2</v>
      </c>
      <c r="D26" s="2027" t="s">
        <v>1958</v>
      </c>
      <c r="E26" s="2028"/>
      <c r="F26" s="2028"/>
      <c r="G26" s="2029"/>
      <c r="H26" s="936" t="s">
        <v>133</v>
      </c>
      <c r="I26" s="1200">
        <v>5</v>
      </c>
      <c r="J26" s="937">
        <v>1</v>
      </c>
      <c r="K26" s="938">
        <v>0.8</v>
      </c>
      <c r="L26" s="939">
        <v>13.600000000000001</v>
      </c>
      <c r="M26" s="940">
        <v>5875000</v>
      </c>
      <c r="N26" s="941">
        <v>1.4517</v>
      </c>
      <c r="O26" s="942">
        <v>115990830</v>
      </c>
    </row>
    <row r="27" spans="2:16" ht="14.25" customHeight="1">
      <c r="B27" s="935">
        <v>9111</v>
      </c>
      <c r="C27" s="1047">
        <v>3</v>
      </c>
      <c r="D27" s="943" t="s">
        <v>1596</v>
      </c>
      <c r="E27" s="944"/>
      <c r="F27" s="944"/>
      <c r="G27" s="945"/>
      <c r="H27" s="946" t="s">
        <v>133</v>
      </c>
      <c r="I27" s="1200">
        <v>5</v>
      </c>
      <c r="J27" s="947">
        <v>1</v>
      </c>
      <c r="K27" s="948">
        <v>0.3</v>
      </c>
      <c r="L27" s="949">
        <v>5.0999999999999996</v>
      </c>
      <c r="M27" s="940">
        <v>5875000</v>
      </c>
      <c r="N27" s="941">
        <v>1.4517</v>
      </c>
      <c r="O27" s="950">
        <v>43496561</v>
      </c>
      <c r="P27" s="60"/>
    </row>
    <row r="28" spans="2:16" ht="14.25" customHeight="1">
      <c r="B28" s="935">
        <v>9111</v>
      </c>
      <c r="C28" s="1047">
        <v>4</v>
      </c>
      <c r="D28" s="2027" t="s">
        <v>1597</v>
      </c>
      <c r="E28" s="2028"/>
      <c r="F28" s="2028"/>
      <c r="G28" s="2029"/>
      <c r="H28" s="936" t="s">
        <v>133</v>
      </c>
      <c r="I28" s="1200">
        <v>5</v>
      </c>
      <c r="J28" s="937">
        <v>1</v>
      </c>
      <c r="K28" s="938">
        <v>0.8</v>
      </c>
      <c r="L28" s="939">
        <v>13.600000000000001</v>
      </c>
      <c r="M28" s="940">
        <v>5875000</v>
      </c>
      <c r="N28" s="941">
        <v>1.4517</v>
      </c>
      <c r="O28" s="942">
        <v>115990830</v>
      </c>
    </row>
    <row r="29" spans="2:16" ht="14.25" customHeight="1">
      <c r="B29" s="935">
        <v>9113</v>
      </c>
      <c r="C29" s="1124">
        <v>5</v>
      </c>
      <c r="D29" s="2027" t="s">
        <v>1614</v>
      </c>
      <c r="E29" s="2028"/>
      <c r="F29" s="2028"/>
      <c r="G29" s="2029"/>
      <c r="H29" s="936" t="s">
        <v>133</v>
      </c>
      <c r="I29" s="1200">
        <v>7</v>
      </c>
      <c r="J29" s="937">
        <v>3</v>
      </c>
      <c r="K29" s="938">
        <v>1</v>
      </c>
      <c r="L29" s="939">
        <v>51</v>
      </c>
      <c r="M29" s="940">
        <v>3961000</v>
      </c>
      <c r="N29" s="941">
        <v>1.4535</v>
      </c>
      <c r="O29" s="942">
        <v>293622989</v>
      </c>
    </row>
    <row r="30" spans="2:16" ht="14.25" customHeight="1">
      <c r="B30" s="935">
        <v>9112</v>
      </c>
      <c r="C30" s="1225">
        <v>6</v>
      </c>
      <c r="D30" s="2027" t="s">
        <v>1612</v>
      </c>
      <c r="E30" s="2028"/>
      <c r="F30" s="2028"/>
      <c r="G30" s="2029"/>
      <c r="H30" s="936" t="s">
        <v>133</v>
      </c>
      <c r="I30" s="1200">
        <v>6</v>
      </c>
      <c r="J30" s="937">
        <v>1</v>
      </c>
      <c r="K30" s="938">
        <v>0.3</v>
      </c>
      <c r="L30" s="939">
        <v>5.0999999999999996</v>
      </c>
      <c r="M30" s="940">
        <v>5240000</v>
      </c>
      <c r="N30" s="941">
        <v>1.4520999999999999</v>
      </c>
      <c r="O30" s="942">
        <v>38805920</v>
      </c>
    </row>
    <row r="31" spans="2:16" ht="14.25" customHeight="1">
      <c r="B31" s="935">
        <v>9094</v>
      </c>
      <c r="C31" s="1685">
        <v>7</v>
      </c>
      <c r="D31" s="2043" t="s">
        <v>1051</v>
      </c>
      <c r="E31" s="2044"/>
      <c r="F31" s="2044"/>
      <c r="G31" s="2045"/>
      <c r="H31" s="936" t="s">
        <v>133</v>
      </c>
      <c r="I31" s="1200"/>
      <c r="J31" s="937">
        <v>1</v>
      </c>
      <c r="K31" s="938">
        <v>1</v>
      </c>
      <c r="L31" s="939">
        <v>14</v>
      </c>
      <c r="M31" s="940">
        <v>1674000</v>
      </c>
      <c r="N31" s="941">
        <v>1.5541</v>
      </c>
      <c r="O31" s="942">
        <v>36421888</v>
      </c>
    </row>
    <row r="32" spans="2:16">
      <c r="B32" s="895"/>
      <c r="C32" s="1047"/>
      <c r="D32" s="978" t="s">
        <v>850</v>
      </c>
      <c r="E32" s="979"/>
      <c r="F32" s="979"/>
      <c r="G32" s="160"/>
      <c r="H32" s="159"/>
      <c r="I32" s="159"/>
      <c r="J32" s="242"/>
      <c r="K32" s="238"/>
      <c r="L32" s="162"/>
      <c r="M32" s="163"/>
      <c r="N32" s="164"/>
      <c r="O32" s="254"/>
      <c r="P32" s="60"/>
    </row>
    <row r="33" spans="2:16">
      <c r="B33" s="895">
        <v>9455</v>
      </c>
      <c r="C33" s="1047">
        <v>8</v>
      </c>
      <c r="D33" s="2043" t="s">
        <v>1063</v>
      </c>
      <c r="E33" s="2044"/>
      <c r="F33" s="2044"/>
      <c r="G33" s="2045"/>
      <c r="H33" s="161" t="s">
        <v>133</v>
      </c>
      <c r="I33" s="252"/>
      <c r="J33" s="937">
        <v>4</v>
      </c>
      <c r="K33" s="253">
        <v>1</v>
      </c>
      <c r="L33" s="797">
        <v>68</v>
      </c>
      <c r="M33" s="940">
        <v>877803</v>
      </c>
      <c r="N33" s="941">
        <v>1.6504000000000001</v>
      </c>
      <c r="O33" s="255">
        <v>98513373</v>
      </c>
      <c r="P33" s="60"/>
    </row>
    <row r="34" spans="2:16" s="64" customFormat="1">
      <c r="B34" s="539"/>
      <c r="C34" s="65"/>
      <c r="D34" s="66"/>
      <c r="E34" s="66"/>
      <c r="F34" s="66"/>
      <c r="G34" s="66"/>
      <c r="H34" s="2030" t="s">
        <v>1652</v>
      </c>
      <c r="I34" s="2030"/>
      <c r="J34" s="2030"/>
      <c r="K34" s="2030"/>
      <c r="L34" s="2030"/>
      <c r="M34" s="2030"/>
      <c r="N34" s="2030"/>
      <c r="O34" s="256">
        <v>815336660</v>
      </c>
    </row>
    <row r="35" spans="2:16" s="64" customFormat="1">
      <c r="B35" s="539"/>
      <c r="C35" s="65"/>
      <c r="D35" s="66"/>
      <c r="E35" s="66"/>
      <c r="F35" s="66"/>
      <c r="G35" s="66"/>
      <c r="H35" s="71"/>
      <c r="I35" s="71"/>
      <c r="J35" s="71"/>
      <c r="K35" s="71"/>
      <c r="L35" s="71"/>
      <c r="M35" s="71"/>
      <c r="N35" s="71"/>
      <c r="O35" s="1136"/>
    </row>
    <row r="36" spans="2:16" s="64" customFormat="1">
      <c r="B36" s="539"/>
      <c r="C36" s="65"/>
      <c r="D36" s="66"/>
      <c r="E36" s="66"/>
      <c r="F36" s="66"/>
      <c r="G36" s="66"/>
      <c r="H36" s="2030" t="s">
        <v>851</v>
      </c>
      <c r="I36" s="2030"/>
      <c r="J36" s="2030"/>
      <c r="K36" s="2030"/>
      <c r="L36" s="2030"/>
      <c r="M36" s="2030"/>
      <c r="N36" s="2030"/>
      <c r="O36" s="256">
        <v>847561918</v>
      </c>
    </row>
    <row r="37" spans="2:16" s="64" customFormat="1">
      <c r="B37" s="539"/>
      <c r="C37" s="65"/>
      <c r="D37" s="66"/>
      <c r="E37" s="66"/>
      <c r="F37" s="66"/>
      <c r="G37" s="66"/>
      <c r="H37" s="71"/>
      <c r="I37" s="71"/>
      <c r="J37" s="71"/>
      <c r="K37" s="71"/>
      <c r="L37" s="71"/>
      <c r="M37" s="71"/>
      <c r="N37" s="71"/>
      <c r="O37" s="59"/>
    </row>
    <row r="38" spans="2:16" s="64" customFormat="1">
      <c r="B38" s="539"/>
      <c r="C38" s="2075" t="s">
        <v>1531</v>
      </c>
      <c r="D38" s="2076"/>
      <c r="E38" s="2076"/>
      <c r="F38" s="2076"/>
      <c r="G38" s="2076"/>
      <c r="H38" s="2076"/>
      <c r="I38" s="2076"/>
      <c r="J38" s="2076"/>
      <c r="K38" s="2076"/>
      <c r="L38" s="2076"/>
      <c r="M38" s="2076"/>
      <c r="N38" s="2076"/>
      <c r="O38" s="2077"/>
    </row>
    <row r="39" spans="2:16" s="64" customFormat="1">
      <c r="B39" s="539"/>
      <c r="C39" s="2035" t="s">
        <v>831</v>
      </c>
      <c r="D39" s="2035"/>
      <c r="E39" s="2035"/>
      <c r="F39" s="2035"/>
      <c r="G39" s="559" t="s">
        <v>842</v>
      </c>
      <c r="H39" s="559" t="s">
        <v>832</v>
      </c>
      <c r="I39" s="2036" t="s">
        <v>0</v>
      </c>
      <c r="J39" s="2036"/>
      <c r="K39" s="2037" t="s">
        <v>847</v>
      </c>
      <c r="L39" s="2037"/>
      <c r="M39" s="2037"/>
      <c r="N39" s="2038" t="s">
        <v>11</v>
      </c>
      <c r="O39" s="2038"/>
    </row>
    <row r="40" spans="2:16" s="64" customFormat="1" ht="25.5">
      <c r="B40" s="930" t="s">
        <v>1250</v>
      </c>
      <c r="C40" s="58" t="s">
        <v>1532</v>
      </c>
      <c r="D40" s="2039" t="s">
        <v>1533</v>
      </c>
      <c r="E40" s="2039"/>
      <c r="F40" s="2039"/>
      <c r="G40" s="2039"/>
      <c r="H40" s="2039"/>
      <c r="I40" s="2039"/>
      <c r="J40" s="2039"/>
      <c r="K40" s="2039"/>
      <c r="L40" s="2039"/>
      <c r="M40" s="2039"/>
      <c r="N40" s="2039"/>
      <c r="O40" s="2039"/>
    </row>
    <row r="41" spans="2:16" s="64" customFormat="1">
      <c r="B41" s="895">
        <v>7558</v>
      </c>
      <c r="C41" s="1240">
        <v>1.1000000000000001</v>
      </c>
      <c r="D41" s="2040" t="s">
        <v>1542</v>
      </c>
      <c r="E41" s="2040"/>
      <c r="F41" s="2040"/>
      <c r="G41" s="1242" t="s">
        <v>696</v>
      </c>
      <c r="H41" s="773" t="s">
        <v>184</v>
      </c>
      <c r="I41" s="2041">
        <v>320</v>
      </c>
      <c r="J41" s="2042"/>
      <c r="K41" s="1961">
        <v>333200</v>
      </c>
      <c r="L41" s="1962"/>
      <c r="M41" s="1963"/>
      <c r="N41" s="2034">
        <v>106624000</v>
      </c>
      <c r="O41" s="2034"/>
    </row>
    <row r="42" spans="2:16" s="64" customFormat="1" ht="63.75">
      <c r="B42" s="895">
        <v>4945</v>
      </c>
      <c r="C42" s="1240">
        <v>1.2000000000000002</v>
      </c>
      <c r="D42" s="2031" t="s">
        <v>1599</v>
      </c>
      <c r="E42" s="2032"/>
      <c r="F42" s="2033"/>
      <c r="G42" s="1242" t="s">
        <v>152</v>
      </c>
      <c r="H42" s="773" t="s">
        <v>153</v>
      </c>
      <c r="I42" s="1990">
        <v>3840</v>
      </c>
      <c r="J42" s="1991"/>
      <c r="K42" s="1961">
        <v>5773</v>
      </c>
      <c r="L42" s="1962"/>
      <c r="M42" s="1963"/>
      <c r="N42" s="2034">
        <v>22168320</v>
      </c>
      <c r="O42" s="2034"/>
    </row>
    <row r="43" spans="2:16" s="65" customFormat="1">
      <c r="B43" s="756"/>
      <c r="C43" s="759"/>
      <c r="D43" s="755"/>
      <c r="E43" s="755"/>
      <c r="F43" s="755"/>
      <c r="G43" s="760"/>
      <c r="H43" s="2070" t="s">
        <v>837</v>
      </c>
      <c r="I43" s="2070"/>
      <c r="J43" s="2070"/>
      <c r="K43" s="2070"/>
      <c r="L43" s="2070"/>
      <c r="M43" s="2070"/>
      <c r="N43" s="2071">
        <v>128792320</v>
      </c>
      <c r="O43" s="2071"/>
    </row>
    <row r="44" spans="2:16" s="65" customFormat="1">
      <c r="B44" s="756"/>
      <c r="C44" s="752"/>
      <c r="D44" s="761"/>
      <c r="E44" s="761"/>
      <c r="F44" s="761"/>
      <c r="G44" s="762"/>
      <c r="H44" s="763"/>
      <c r="I44" s="764"/>
      <c r="J44" s="764"/>
      <c r="K44" s="765"/>
      <c r="L44" s="765"/>
      <c r="M44" s="765"/>
      <c r="N44" s="766"/>
      <c r="O44" s="766"/>
    </row>
    <row r="45" spans="2:16" s="65" customFormat="1" ht="25.5">
      <c r="B45" s="930" t="s">
        <v>1250</v>
      </c>
      <c r="C45" s="767" t="s">
        <v>1534</v>
      </c>
      <c r="D45" s="2072" t="s">
        <v>852</v>
      </c>
      <c r="E45" s="2072"/>
      <c r="F45" s="2072"/>
      <c r="G45" s="2072"/>
      <c r="H45" s="2072"/>
      <c r="I45" s="2072"/>
      <c r="J45" s="2072"/>
      <c r="K45" s="2072"/>
      <c r="L45" s="2072"/>
      <c r="M45" s="2072"/>
      <c r="N45" s="2072"/>
      <c r="O45" s="2072"/>
    </row>
    <row r="46" spans="2:16" s="65" customFormat="1" ht="13.9" customHeight="1">
      <c r="B46" s="895">
        <v>7556</v>
      </c>
      <c r="C46" s="754">
        <v>2.1</v>
      </c>
      <c r="D46" s="1971" t="s">
        <v>1615</v>
      </c>
      <c r="E46" s="1972"/>
      <c r="F46" s="1973"/>
      <c r="G46" s="67" t="s">
        <v>148</v>
      </c>
      <c r="H46" s="51" t="s">
        <v>48</v>
      </c>
      <c r="I46" s="2073">
        <v>351</v>
      </c>
      <c r="J46" s="2074"/>
      <c r="K46" s="1967">
        <v>1155</v>
      </c>
      <c r="L46" s="1968"/>
      <c r="M46" s="1969"/>
      <c r="N46" s="1999">
        <v>405405</v>
      </c>
      <c r="O46" s="1999"/>
    </row>
    <row r="47" spans="2:16" s="65" customFormat="1">
      <c r="B47" s="895">
        <v>7554</v>
      </c>
      <c r="C47" s="1124">
        <v>2.2000000000000002</v>
      </c>
      <c r="D47" s="2085" t="s">
        <v>1616</v>
      </c>
      <c r="E47" s="2086"/>
      <c r="F47" s="2087"/>
      <c r="G47" s="67" t="s">
        <v>147</v>
      </c>
      <c r="H47" s="51" t="s">
        <v>54</v>
      </c>
      <c r="I47" s="2073">
        <v>25</v>
      </c>
      <c r="J47" s="2074"/>
      <c r="K47" s="1967">
        <v>28560</v>
      </c>
      <c r="L47" s="1968"/>
      <c r="M47" s="1969"/>
      <c r="N47" s="1999">
        <v>714000</v>
      </c>
      <c r="O47" s="1999"/>
    </row>
    <row r="48" spans="2:16" s="65" customFormat="1">
      <c r="B48" s="895">
        <v>7306</v>
      </c>
      <c r="C48" s="754">
        <v>2.3000000000000003</v>
      </c>
      <c r="D48" s="2085" t="s">
        <v>1617</v>
      </c>
      <c r="E48" s="2086"/>
      <c r="F48" s="2087"/>
      <c r="G48" s="67" t="s">
        <v>146</v>
      </c>
      <c r="H48" s="51" t="s">
        <v>54</v>
      </c>
      <c r="I48" s="2073">
        <v>4</v>
      </c>
      <c r="J48" s="2074"/>
      <c r="K48" s="1967">
        <v>20439</v>
      </c>
      <c r="L48" s="1968"/>
      <c r="M48" s="1969"/>
      <c r="N48" s="1999">
        <v>81756</v>
      </c>
      <c r="O48" s="1999"/>
    </row>
    <row r="49" spans="2:16" s="65" customFormat="1">
      <c r="B49" s="756"/>
      <c r="C49" s="759"/>
      <c r="D49" s="755"/>
      <c r="E49" s="755"/>
      <c r="F49" s="755"/>
      <c r="G49" s="768"/>
      <c r="H49" s="2070" t="s">
        <v>837</v>
      </c>
      <c r="I49" s="2070"/>
      <c r="J49" s="2070"/>
      <c r="K49" s="2070"/>
      <c r="L49" s="2070"/>
      <c r="M49" s="2070"/>
      <c r="N49" s="2071">
        <v>1201161</v>
      </c>
      <c r="O49" s="2071"/>
    </row>
    <row r="50" spans="2:16" s="65" customFormat="1">
      <c r="B50" s="756"/>
      <c r="C50" s="752"/>
      <c r="D50" s="761"/>
      <c r="E50" s="761"/>
      <c r="F50" s="761"/>
      <c r="G50" s="762"/>
      <c r="H50" s="763"/>
      <c r="I50" s="764"/>
      <c r="J50" s="764"/>
      <c r="K50" s="765"/>
      <c r="L50" s="765"/>
      <c r="M50" s="765"/>
      <c r="N50" s="766"/>
      <c r="O50" s="766"/>
    </row>
    <row r="51" spans="2:16" ht="25.5">
      <c r="B51" s="930" t="s">
        <v>1250</v>
      </c>
      <c r="C51" s="767" t="s">
        <v>1535</v>
      </c>
      <c r="D51" s="2072" t="s">
        <v>853</v>
      </c>
      <c r="E51" s="2072"/>
      <c r="F51" s="2072"/>
      <c r="G51" s="2072"/>
      <c r="H51" s="2072"/>
      <c r="I51" s="2072"/>
      <c r="J51" s="2072"/>
      <c r="K51" s="2072"/>
      <c r="L51" s="2072"/>
      <c r="M51" s="2072"/>
      <c r="N51" s="2072"/>
      <c r="O51" s="2072"/>
    </row>
    <row r="52" spans="2:16" ht="38.25" customHeight="1">
      <c r="B52" s="895">
        <v>7812</v>
      </c>
      <c r="C52" s="2109">
        <v>3.1</v>
      </c>
      <c r="D52" s="2100" t="s">
        <v>941</v>
      </c>
      <c r="E52" s="2101"/>
      <c r="F52" s="2102"/>
      <c r="G52" s="67" t="s">
        <v>698</v>
      </c>
      <c r="H52" s="51" t="s">
        <v>54</v>
      </c>
      <c r="I52" s="2073">
        <v>12</v>
      </c>
      <c r="J52" s="2074"/>
      <c r="K52" s="1992">
        <v>119900</v>
      </c>
      <c r="L52" s="1993"/>
      <c r="M52" s="1994"/>
      <c r="N52" s="2078">
        <v>1438800</v>
      </c>
      <c r="O52" s="2078"/>
    </row>
    <row r="53" spans="2:16">
      <c r="B53" s="895">
        <v>9287</v>
      </c>
      <c r="C53" s="2110"/>
      <c r="D53" s="2103"/>
      <c r="E53" s="2104"/>
      <c r="F53" s="2105"/>
      <c r="G53" s="67" t="s">
        <v>708</v>
      </c>
      <c r="H53" s="51" t="s">
        <v>54</v>
      </c>
      <c r="I53" s="2073">
        <v>24</v>
      </c>
      <c r="J53" s="2074"/>
      <c r="K53" s="1992">
        <v>28990</v>
      </c>
      <c r="L53" s="1993"/>
      <c r="M53" s="1994"/>
      <c r="N53" s="2078">
        <v>695760</v>
      </c>
      <c r="O53" s="2078"/>
    </row>
    <row r="54" spans="2:16" ht="25.5">
      <c r="B54" s="895">
        <v>7811</v>
      </c>
      <c r="C54" s="2110"/>
      <c r="D54" s="2103"/>
      <c r="E54" s="2104"/>
      <c r="F54" s="2105"/>
      <c r="G54" s="67" t="s">
        <v>697</v>
      </c>
      <c r="H54" s="51" t="s">
        <v>54</v>
      </c>
      <c r="I54" s="2073">
        <v>24</v>
      </c>
      <c r="J54" s="2074"/>
      <c r="K54" s="1992">
        <v>12000</v>
      </c>
      <c r="L54" s="1993"/>
      <c r="M54" s="1994"/>
      <c r="N54" s="2078">
        <v>288000</v>
      </c>
      <c r="O54" s="2078"/>
    </row>
    <row r="55" spans="2:16">
      <c r="B55" s="895">
        <v>7813</v>
      </c>
      <c r="C55" s="2110"/>
      <c r="D55" s="2103"/>
      <c r="E55" s="2104"/>
      <c r="F55" s="2105"/>
      <c r="G55" s="67" t="s">
        <v>699</v>
      </c>
      <c r="H55" s="51" t="s">
        <v>54</v>
      </c>
      <c r="I55" s="2073">
        <v>24</v>
      </c>
      <c r="J55" s="2074"/>
      <c r="K55" s="1992">
        <v>79900</v>
      </c>
      <c r="L55" s="1993"/>
      <c r="M55" s="1994"/>
      <c r="N55" s="2078">
        <v>1917600</v>
      </c>
      <c r="O55" s="2078"/>
    </row>
    <row r="56" spans="2:16">
      <c r="B56" s="895">
        <v>7814</v>
      </c>
      <c r="C56" s="2110"/>
      <c r="D56" s="2103"/>
      <c r="E56" s="2104"/>
      <c r="F56" s="2105"/>
      <c r="G56" s="67" t="s">
        <v>700</v>
      </c>
      <c r="H56" s="51" t="s">
        <v>54</v>
      </c>
      <c r="I56" s="2073">
        <v>24</v>
      </c>
      <c r="J56" s="2074"/>
      <c r="K56" s="1992">
        <v>15990</v>
      </c>
      <c r="L56" s="1993"/>
      <c r="M56" s="1994"/>
      <c r="N56" s="2078">
        <v>383760</v>
      </c>
      <c r="O56" s="2078"/>
    </row>
    <row r="57" spans="2:16">
      <c r="B57" s="895">
        <v>7815</v>
      </c>
      <c r="C57" s="2110"/>
      <c r="D57" s="2103"/>
      <c r="E57" s="2104"/>
      <c r="F57" s="2105"/>
      <c r="G57" s="67" t="s">
        <v>701</v>
      </c>
      <c r="H57" s="51" t="s">
        <v>54</v>
      </c>
      <c r="I57" s="2073">
        <v>24</v>
      </c>
      <c r="J57" s="2074"/>
      <c r="K57" s="1992">
        <v>41900</v>
      </c>
      <c r="L57" s="1993"/>
      <c r="M57" s="1994"/>
      <c r="N57" s="2078">
        <v>1005600</v>
      </c>
      <c r="O57" s="2078"/>
    </row>
    <row r="58" spans="2:16" ht="25.5">
      <c r="B58" s="895">
        <v>9280</v>
      </c>
      <c r="C58" s="2110"/>
      <c r="D58" s="2103"/>
      <c r="E58" s="2104"/>
      <c r="F58" s="2105"/>
      <c r="G58" s="67" t="s">
        <v>181</v>
      </c>
      <c r="H58" s="51" t="s">
        <v>54</v>
      </c>
      <c r="I58" s="2073">
        <v>648</v>
      </c>
      <c r="J58" s="2074"/>
      <c r="K58" s="1992">
        <v>12900</v>
      </c>
      <c r="L58" s="1993"/>
      <c r="M58" s="1994"/>
      <c r="N58" s="2078">
        <v>8359200</v>
      </c>
      <c r="O58" s="2078"/>
    </row>
    <row r="59" spans="2:16">
      <c r="B59" s="895">
        <v>7571</v>
      </c>
      <c r="C59" s="2079"/>
      <c r="D59" s="2106"/>
      <c r="E59" s="2107"/>
      <c r="F59" s="2108"/>
      <c r="G59" s="67" t="s">
        <v>144</v>
      </c>
      <c r="H59" s="51" t="s">
        <v>54</v>
      </c>
      <c r="I59" s="2073">
        <v>48</v>
      </c>
      <c r="J59" s="2074"/>
      <c r="K59" s="1992">
        <v>79900</v>
      </c>
      <c r="L59" s="1993"/>
      <c r="M59" s="1994"/>
      <c r="N59" s="2078">
        <v>3835200</v>
      </c>
      <c r="O59" s="2078"/>
    </row>
    <row r="60" spans="2:16" s="65" customFormat="1" ht="29.45" customHeight="1">
      <c r="B60" s="895">
        <v>9290</v>
      </c>
      <c r="C60" s="1144">
        <v>3.2</v>
      </c>
      <c r="D60" s="2085" t="s">
        <v>1618</v>
      </c>
      <c r="E60" s="2086"/>
      <c r="F60" s="2087"/>
      <c r="G60" s="67" t="s">
        <v>182</v>
      </c>
      <c r="H60" s="51" t="s">
        <v>54</v>
      </c>
      <c r="I60" s="2073">
        <v>12</v>
      </c>
      <c r="J60" s="2074"/>
      <c r="K60" s="1967">
        <v>26180</v>
      </c>
      <c r="L60" s="1968"/>
      <c r="M60" s="1969"/>
      <c r="N60" s="1999">
        <v>314160</v>
      </c>
      <c r="O60" s="1999"/>
    </row>
    <row r="61" spans="2:16" ht="15" customHeight="1">
      <c r="C61" s="2083"/>
      <c r="D61" s="2083"/>
      <c r="E61" s="2083"/>
      <c r="F61" s="2083"/>
      <c r="G61" s="2084"/>
      <c r="H61" s="2079" t="s">
        <v>837</v>
      </c>
      <c r="I61" s="2079"/>
      <c r="J61" s="2079"/>
      <c r="K61" s="2079"/>
      <c r="L61" s="2079"/>
      <c r="M61" s="2079"/>
      <c r="N61" s="2080">
        <v>18238080</v>
      </c>
      <c r="O61" s="2080"/>
    </row>
    <row r="62" spans="2:16" ht="11.25" customHeight="1">
      <c r="C62" s="2081"/>
      <c r="D62" s="2081"/>
      <c r="E62" s="2081"/>
      <c r="F62" s="2081"/>
      <c r="G62" s="2081"/>
      <c r="H62" s="2081"/>
      <c r="I62" s="2081"/>
      <c r="J62" s="2081"/>
      <c r="K62" s="2081"/>
      <c r="L62" s="2081"/>
      <c r="M62" s="2081"/>
      <c r="N62" s="2081"/>
      <c r="O62" s="2081"/>
    </row>
    <row r="63" spans="2:16" ht="25.5">
      <c r="B63" s="930" t="s">
        <v>1250</v>
      </c>
      <c r="C63" s="767" t="s">
        <v>1536</v>
      </c>
      <c r="D63" s="2072" t="s">
        <v>1258</v>
      </c>
      <c r="E63" s="2072"/>
      <c r="F63" s="2072"/>
      <c r="G63" s="2072"/>
      <c r="H63" s="2072"/>
      <c r="I63" s="2072"/>
      <c r="J63" s="2072"/>
      <c r="K63" s="2072"/>
      <c r="L63" s="2072"/>
      <c r="M63" s="2072"/>
      <c r="N63" s="2072"/>
      <c r="O63" s="2072"/>
    </row>
    <row r="64" spans="2:16" ht="63.75">
      <c r="B64" s="895">
        <v>4945</v>
      </c>
      <c r="C64" s="1241">
        <v>4.0999999999999996</v>
      </c>
      <c r="D64" s="2088" t="s">
        <v>854</v>
      </c>
      <c r="E64" s="2089"/>
      <c r="F64" s="2090"/>
      <c r="G64" s="1242" t="s">
        <v>152</v>
      </c>
      <c r="H64" s="773" t="s">
        <v>153</v>
      </c>
      <c r="I64" s="1990">
        <v>12694</v>
      </c>
      <c r="J64" s="1991"/>
      <c r="K64" s="1992">
        <v>5773</v>
      </c>
      <c r="L64" s="1993"/>
      <c r="M64" s="1994"/>
      <c r="N64" s="1995">
        <v>73282462</v>
      </c>
      <c r="O64" s="1995"/>
      <c r="P64" s="70"/>
    </row>
    <row r="65" spans="2:16" ht="63.75">
      <c r="B65" s="895">
        <v>5166</v>
      </c>
      <c r="C65" s="1241">
        <v>4.2</v>
      </c>
      <c r="D65" s="2091"/>
      <c r="E65" s="2092"/>
      <c r="F65" s="2093"/>
      <c r="G65" s="1242" t="s">
        <v>155</v>
      </c>
      <c r="H65" s="773" t="s">
        <v>153</v>
      </c>
      <c r="I65" s="1990">
        <v>3174</v>
      </c>
      <c r="J65" s="1991"/>
      <c r="K65" s="1992">
        <v>3730</v>
      </c>
      <c r="L65" s="1993"/>
      <c r="M65" s="1994"/>
      <c r="N65" s="1995">
        <v>11839020</v>
      </c>
      <c r="O65" s="1995"/>
      <c r="P65" s="70"/>
    </row>
    <row r="66" spans="2:16" ht="15" customHeight="1">
      <c r="C66" s="769"/>
      <c r="D66" s="770"/>
      <c r="E66" s="770"/>
      <c r="F66" s="770"/>
      <c r="G66" s="770"/>
      <c r="H66" s="2079" t="s">
        <v>837</v>
      </c>
      <c r="I66" s="2079"/>
      <c r="J66" s="2079"/>
      <c r="K66" s="2079"/>
      <c r="L66" s="2079"/>
      <c r="M66" s="2079"/>
      <c r="N66" s="2080">
        <v>85121482</v>
      </c>
      <c r="O66" s="2080"/>
    </row>
    <row r="67" spans="2:16" ht="9.75" customHeight="1">
      <c r="C67" s="769"/>
      <c r="D67" s="770"/>
      <c r="E67" s="770"/>
      <c r="F67" s="770"/>
      <c r="G67" s="770"/>
      <c r="H67" s="771"/>
      <c r="I67" s="771"/>
      <c r="J67" s="771"/>
      <c r="K67" s="771"/>
      <c r="L67" s="771"/>
      <c r="M67" s="771"/>
      <c r="N67" s="772"/>
      <c r="O67" s="772"/>
    </row>
    <row r="68" spans="2:16" ht="25.5">
      <c r="B68" s="930" t="s">
        <v>1250</v>
      </c>
      <c r="C68" s="1241" t="s">
        <v>1537</v>
      </c>
      <c r="D68" s="2072" t="s">
        <v>1619</v>
      </c>
      <c r="E68" s="2072"/>
      <c r="F68" s="2072"/>
      <c r="G68" s="2072"/>
      <c r="H68" s="2072"/>
      <c r="I68" s="2072"/>
      <c r="J68" s="2072"/>
      <c r="K68" s="2072"/>
      <c r="L68" s="2072"/>
      <c r="M68" s="2072"/>
      <c r="N68" s="2072"/>
      <c r="O68" s="2072"/>
    </row>
    <row r="69" spans="2:16" ht="39.75" customHeight="1">
      <c r="B69" s="895">
        <v>5168</v>
      </c>
      <c r="C69" s="1241">
        <v>5.0999999999999996</v>
      </c>
      <c r="D69" s="2097" t="s">
        <v>855</v>
      </c>
      <c r="E69" s="2097"/>
      <c r="F69" s="2097"/>
      <c r="G69" s="1242" t="s">
        <v>156</v>
      </c>
      <c r="H69" s="773" t="s">
        <v>184</v>
      </c>
      <c r="I69" s="1990">
        <v>225</v>
      </c>
      <c r="J69" s="1991"/>
      <c r="K69" s="1992">
        <v>9185</v>
      </c>
      <c r="L69" s="1993"/>
      <c r="M69" s="1994"/>
      <c r="N69" s="1995">
        <v>2066625</v>
      </c>
      <c r="O69" s="1995"/>
    </row>
    <row r="70" spans="2:16" ht="54" customHeight="1">
      <c r="B70" s="895">
        <v>5169</v>
      </c>
      <c r="C70" s="1241">
        <v>5.2</v>
      </c>
      <c r="D70" s="2098"/>
      <c r="E70" s="2098"/>
      <c r="F70" s="2098"/>
      <c r="G70" s="1242" t="s">
        <v>157</v>
      </c>
      <c r="H70" s="773" t="s">
        <v>54</v>
      </c>
      <c r="I70" s="1990">
        <v>307</v>
      </c>
      <c r="J70" s="1991"/>
      <c r="K70" s="1992">
        <v>118141</v>
      </c>
      <c r="L70" s="1993"/>
      <c r="M70" s="1994"/>
      <c r="N70" s="1995">
        <v>36269287</v>
      </c>
      <c r="O70" s="1995"/>
    </row>
    <row r="71" spans="2:16" ht="38.25" customHeight="1">
      <c r="B71" s="895">
        <v>5366</v>
      </c>
      <c r="C71" s="1241">
        <v>5.3</v>
      </c>
      <c r="D71" s="2099"/>
      <c r="E71" s="2099"/>
      <c r="F71" s="2099"/>
      <c r="G71" s="1242" t="s">
        <v>168</v>
      </c>
      <c r="H71" s="773" t="s">
        <v>48</v>
      </c>
      <c r="I71" s="1990">
        <v>9828</v>
      </c>
      <c r="J71" s="1991"/>
      <c r="K71" s="1992">
        <v>2466</v>
      </c>
      <c r="L71" s="1993"/>
      <c r="M71" s="1994"/>
      <c r="N71" s="1995">
        <v>24235848</v>
      </c>
      <c r="O71" s="1995"/>
    </row>
    <row r="72" spans="2:16" ht="66" customHeight="1">
      <c r="B72" s="895">
        <v>4945</v>
      </c>
      <c r="C72" s="1622">
        <v>5.4</v>
      </c>
      <c r="D72" s="1996" t="s">
        <v>1895</v>
      </c>
      <c r="E72" s="1997"/>
      <c r="F72" s="1998"/>
      <c r="G72" s="1242" t="s">
        <v>152</v>
      </c>
      <c r="H72" s="773" t="s">
        <v>153</v>
      </c>
      <c r="I72" s="1990">
        <v>399</v>
      </c>
      <c r="J72" s="1991"/>
      <c r="K72" s="1992">
        <v>5773</v>
      </c>
      <c r="L72" s="1993"/>
      <c r="M72" s="1994"/>
      <c r="N72" s="1995">
        <v>2303427</v>
      </c>
      <c r="O72" s="1995"/>
    </row>
    <row r="73" spans="2:16">
      <c r="C73" s="68"/>
      <c r="D73" s="69"/>
      <c r="E73" s="69"/>
      <c r="F73" s="69"/>
      <c r="G73" s="57"/>
      <c r="H73" s="2002" t="s">
        <v>837</v>
      </c>
      <c r="I73" s="2002"/>
      <c r="J73" s="2002"/>
      <c r="K73" s="2002"/>
      <c r="L73" s="2002"/>
      <c r="M73" s="2002"/>
      <c r="N73" s="2004">
        <v>64875187</v>
      </c>
      <c r="O73" s="2004"/>
    </row>
    <row r="74" spans="2:16" ht="15" customHeight="1">
      <c r="C74" s="65"/>
      <c r="D74" s="57"/>
      <c r="E74" s="57"/>
      <c r="F74" s="57"/>
      <c r="G74" s="57"/>
      <c r="H74" s="2002" t="s">
        <v>1538</v>
      </c>
      <c r="I74" s="2002"/>
      <c r="J74" s="2002"/>
      <c r="K74" s="2002"/>
      <c r="L74" s="2002"/>
      <c r="M74" s="2002"/>
      <c r="N74" s="2004">
        <v>298228230</v>
      </c>
      <c r="O74" s="2004"/>
    </row>
    <row r="75" spans="2:16" s="65" customFormat="1">
      <c r="B75" s="756"/>
      <c r="C75" s="752"/>
      <c r="D75" s="761"/>
      <c r="E75" s="761"/>
      <c r="F75" s="761"/>
      <c r="G75" s="762"/>
      <c r="H75" s="763"/>
      <c r="I75" s="764"/>
      <c r="J75" s="764"/>
      <c r="K75" s="765"/>
      <c r="L75" s="765"/>
      <c r="M75" s="765"/>
      <c r="N75" s="766"/>
      <c r="O75" s="766"/>
    </row>
    <row r="76" spans="2:16" s="64" customFormat="1" ht="13.9" customHeight="1">
      <c r="B76" s="539"/>
      <c r="C76" s="2094" t="s">
        <v>1539</v>
      </c>
      <c r="D76" s="2095"/>
      <c r="E76" s="2095"/>
      <c r="F76" s="2095"/>
      <c r="G76" s="2095"/>
      <c r="H76" s="2095"/>
      <c r="I76" s="2095"/>
      <c r="J76" s="2095"/>
      <c r="K76" s="2095"/>
      <c r="L76" s="2095"/>
      <c r="M76" s="2095"/>
      <c r="N76" s="2095"/>
      <c r="O76" s="2096"/>
    </row>
    <row r="77" spans="2:16" s="64" customFormat="1" ht="25.5">
      <c r="B77" s="930" t="s">
        <v>1250</v>
      </c>
      <c r="C77" s="58" t="s">
        <v>1774</v>
      </c>
      <c r="D77" s="2039" t="s">
        <v>1256</v>
      </c>
      <c r="E77" s="2039"/>
      <c r="F77" s="2039"/>
      <c r="G77" s="2039"/>
      <c r="H77" s="2039"/>
      <c r="I77" s="2039"/>
      <c r="J77" s="2039"/>
      <c r="K77" s="2039"/>
      <c r="L77" s="2039"/>
      <c r="M77" s="2039"/>
      <c r="N77" s="2039"/>
      <c r="O77" s="2039"/>
    </row>
    <row r="78" spans="2:16" s="64" customFormat="1" ht="51">
      <c r="B78" s="895">
        <v>7820</v>
      </c>
      <c r="C78" s="49">
        <v>1.1000000000000001</v>
      </c>
      <c r="D78" s="2119" t="s">
        <v>1257</v>
      </c>
      <c r="E78" s="2119"/>
      <c r="F78" s="2119"/>
      <c r="G78" s="67" t="s">
        <v>151</v>
      </c>
      <c r="H78" s="51" t="s">
        <v>54</v>
      </c>
      <c r="I78" s="1959">
        <v>935</v>
      </c>
      <c r="J78" s="1960"/>
      <c r="K78" s="1967">
        <v>18125</v>
      </c>
      <c r="L78" s="1968"/>
      <c r="M78" s="1969"/>
      <c r="N78" s="1999">
        <v>16946875</v>
      </c>
      <c r="O78" s="1999"/>
    </row>
    <row r="79" spans="2:16" s="64" customFormat="1">
      <c r="B79" s="539"/>
      <c r="C79" s="2000"/>
      <c r="D79" s="2000"/>
      <c r="E79" s="2000"/>
      <c r="F79" s="2000"/>
      <c r="G79" s="2001"/>
      <c r="H79" s="2002" t="s">
        <v>837</v>
      </c>
      <c r="I79" s="2002"/>
      <c r="J79" s="2002"/>
      <c r="K79" s="2002"/>
      <c r="L79" s="2002"/>
      <c r="M79" s="2002"/>
      <c r="N79" s="2003">
        <v>16946875</v>
      </c>
      <c r="O79" s="2003"/>
    </row>
    <row r="80" spans="2:16" s="64" customFormat="1">
      <c r="B80" s="539"/>
      <c r="C80" s="2082"/>
      <c r="D80" s="2082"/>
      <c r="E80" s="2082"/>
      <c r="F80" s="2082"/>
      <c r="G80" s="2082"/>
      <c r="H80" s="2082"/>
      <c r="I80" s="2082"/>
      <c r="J80" s="2082"/>
      <c r="K80" s="2082"/>
      <c r="L80" s="2082"/>
      <c r="M80" s="2082"/>
      <c r="N80" s="2082"/>
      <c r="O80" s="2082"/>
    </row>
    <row r="81" spans="2:15" s="64" customFormat="1" ht="25.5">
      <c r="B81" s="930" t="s">
        <v>1250</v>
      </c>
      <c r="C81" s="58" t="s">
        <v>1775</v>
      </c>
      <c r="D81" s="2039" t="s">
        <v>1620</v>
      </c>
      <c r="E81" s="2039"/>
      <c r="F81" s="2039"/>
      <c r="G81" s="2039"/>
      <c r="H81" s="2039"/>
      <c r="I81" s="2039"/>
      <c r="J81" s="2039"/>
      <c r="K81" s="2039"/>
      <c r="L81" s="2039"/>
      <c r="M81" s="2039"/>
      <c r="N81" s="2039"/>
      <c r="O81" s="2039"/>
    </row>
    <row r="82" spans="2:15" s="64" customFormat="1" ht="25.5">
      <c r="B82" s="895">
        <v>7852</v>
      </c>
      <c r="C82" s="1124">
        <v>2.1</v>
      </c>
      <c r="D82" s="1971" t="s">
        <v>1620</v>
      </c>
      <c r="E82" s="1978"/>
      <c r="F82" s="1979"/>
      <c r="G82" s="67" t="s">
        <v>169</v>
      </c>
      <c r="H82" s="51" t="s">
        <v>71</v>
      </c>
      <c r="I82" s="1959">
        <v>5758</v>
      </c>
      <c r="J82" s="1960"/>
      <c r="K82" s="1967">
        <v>2089</v>
      </c>
      <c r="L82" s="1968"/>
      <c r="M82" s="1969"/>
      <c r="N82" s="1999">
        <v>12028462</v>
      </c>
      <c r="O82" s="1999"/>
    </row>
    <row r="83" spans="2:15" s="64" customFormat="1">
      <c r="B83" s="895">
        <v>7282</v>
      </c>
      <c r="C83" s="1124">
        <v>2.2000000000000002</v>
      </c>
      <c r="D83" s="1983"/>
      <c r="E83" s="1984"/>
      <c r="F83" s="1985"/>
      <c r="G83" s="67" t="s">
        <v>691</v>
      </c>
      <c r="H83" s="51" t="s">
        <v>54</v>
      </c>
      <c r="I83" s="1959">
        <v>2418</v>
      </c>
      <c r="J83" s="1960"/>
      <c r="K83" s="1967">
        <v>8400</v>
      </c>
      <c r="L83" s="1968"/>
      <c r="M83" s="1969"/>
      <c r="N83" s="1999">
        <v>20311200</v>
      </c>
      <c r="O83" s="1999"/>
    </row>
    <row r="84" spans="2:15" s="64" customFormat="1">
      <c r="B84" s="539"/>
      <c r="C84" s="2000"/>
      <c r="D84" s="2000"/>
      <c r="E84" s="2000"/>
      <c r="F84" s="2000"/>
      <c r="G84" s="2001"/>
      <c r="H84" s="2002" t="s">
        <v>837</v>
      </c>
      <c r="I84" s="2002"/>
      <c r="J84" s="2002"/>
      <c r="K84" s="2002"/>
      <c r="L84" s="2002"/>
      <c r="M84" s="2002"/>
      <c r="N84" s="2003">
        <v>32339662</v>
      </c>
      <c r="O84" s="2003"/>
    </row>
    <row r="85" spans="2:15" s="64" customFormat="1">
      <c r="B85" s="539"/>
      <c r="C85" s="1131"/>
      <c r="D85" s="1131"/>
      <c r="E85" s="1131"/>
      <c r="F85" s="1131"/>
      <c r="G85" s="1131"/>
      <c r="H85" s="1130"/>
      <c r="I85" s="1130"/>
      <c r="J85" s="1130"/>
      <c r="K85" s="1130"/>
      <c r="L85" s="1130"/>
      <c r="M85" s="1130"/>
      <c r="N85" s="1151"/>
      <c r="O85" s="1151"/>
    </row>
    <row r="86" spans="2:15" s="64" customFormat="1" ht="25.5">
      <c r="B86" s="930" t="s">
        <v>1250</v>
      </c>
      <c r="C86" s="58" t="s">
        <v>1780</v>
      </c>
      <c r="D86" s="2039" t="s">
        <v>1621</v>
      </c>
      <c r="E86" s="2039"/>
      <c r="F86" s="2039"/>
      <c r="G86" s="2039"/>
      <c r="H86" s="2039"/>
      <c r="I86" s="2039"/>
      <c r="J86" s="2039"/>
      <c r="K86" s="2039"/>
      <c r="L86" s="2039"/>
      <c r="M86" s="2039"/>
      <c r="N86" s="2039"/>
      <c r="O86" s="2039"/>
    </row>
    <row r="87" spans="2:15" s="64" customFormat="1" ht="25.5">
      <c r="B87" s="1486">
        <v>7146</v>
      </c>
      <c r="C87" s="2005" t="s">
        <v>1781</v>
      </c>
      <c r="D87" s="2124" t="s">
        <v>1896</v>
      </c>
      <c r="E87" s="2000"/>
      <c r="F87" s="2001"/>
      <c r="G87" s="67" t="s">
        <v>597</v>
      </c>
      <c r="H87" s="51" t="s">
        <v>50</v>
      </c>
      <c r="I87" s="1959">
        <v>20</v>
      </c>
      <c r="J87" s="1960"/>
      <c r="K87" s="1967">
        <v>107593</v>
      </c>
      <c r="L87" s="1968"/>
      <c r="M87" s="1969"/>
      <c r="N87" s="1999">
        <v>2151860</v>
      </c>
      <c r="O87" s="1999"/>
    </row>
    <row r="88" spans="2:15" s="64" customFormat="1" ht="25.5" customHeight="1">
      <c r="B88" s="1359">
        <v>11816</v>
      </c>
      <c r="C88" s="2006"/>
      <c r="D88" s="2125"/>
      <c r="E88" s="2126"/>
      <c r="F88" s="2127"/>
      <c r="G88" s="67" t="s">
        <v>1740</v>
      </c>
      <c r="H88" s="51" t="s">
        <v>54</v>
      </c>
      <c r="I88" s="1959">
        <v>20</v>
      </c>
      <c r="J88" s="1960"/>
      <c r="K88" s="1967">
        <v>357000</v>
      </c>
      <c r="L88" s="1968"/>
      <c r="M88" s="1969"/>
      <c r="N88" s="1999">
        <v>7140000</v>
      </c>
      <c r="O88" s="1999"/>
    </row>
    <row r="89" spans="2:15" s="64" customFormat="1" ht="14.25" customHeight="1">
      <c r="B89" s="1359">
        <v>7979</v>
      </c>
      <c r="C89" s="2006"/>
      <c r="D89" s="2125"/>
      <c r="E89" s="2126"/>
      <c r="F89" s="2127"/>
      <c r="G89" s="67" t="s">
        <v>705</v>
      </c>
      <c r="H89" s="51" t="s">
        <v>54</v>
      </c>
      <c r="I89" s="1959">
        <v>3</v>
      </c>
      <c r="J89" s="1960"/>
      <c r="K89" s="1967">
        <v>29900</v>
      </c>
      <c r="L89" s="1968"/>
      <c r="M89" s="1969"/>
      <c r="N89" s="1999">
        <v>89700</v>
      </c>
      <c r="O89" s="1999"/>
    </row>
    <row r="90" spans="2:15" s="64" customFormat="1" ht="25.5">
      <c r="B90" s="1359">
        <v>11815</v>
      </c>
      <c r="C90" s="2006"/>
      <c r="D90" s="2125"/>
      <c r="E90" s="2126"/>
      <c r="F90" s="2127"/>
      <c r="G90" s="67" t="s">
        <v>1739</v>
      </c>
      <c r="H90" s="51" t="s">
        <v>54</v>
      </c>
      <c r="I90" s="1959">
        <v>10</v>
      </c>
      <c r="J90" s="1960"/>
      <c r="K90" s="1967">
        <v>44400</v>
      </c>
      <c r="L90" s="1968"/>
      <c r="M90" s="1969"/>
      <c r="N90" s="1999">
        <v>444000</v>
      </c>
      <c r="O90" s="1999"/>
    </row>
    <row r="91" spans="2:15" s="64" customFormat="1" ht="14.25" customHeight="1">
      <c r="B91" s="1359">
        <v>11820</v>
      </c>
      <c r="C91" s="2006"/>
      <c r="D91" s="2125"/>
      <c r="E91" s="2126"/>
      <c r="F91" s="2127"/>
      <c r="G91" s="67" t="s">
        <v>1742</v>
      </c>
      <c r="H91" s="51" t="s">
        <v>54</v>
      </c>
      <c r="I91" s="1959">
        <v>1</v>
      </c>
      <c r="J91" s="1960"/>
      <c r="K91" s="1967">
        <v>113500</v>
      </c>
      <c r="L91" s="1968"/>
      <c r="M91" s="1969"/>
      <c r="N91" s="1999">
        <v>113500</v>
      </c>
      <c r="O91" s="1999"/>
    </row>
    <row r="92" spans="2:15" s="64" customFormat="1" ht="25.5">
      <c r="B92" s="1359">
        <v>7844</v>
      </c>
      <c r="C92" s="2006"/>
      <c r="D92" s="2125"/>
      <c r="E92" s="2126"/>
      <c r="F92" s="2127"/>
      <c r="G92" s="67" t="s">
        <v>764</v>
      </c>
      <c r="H92" s="51" t="s">
        <v>166</v>
      </c>
      <c r="I92" s="1959">
        <v>40</v>
      </c>
      <c r="J92" s="1960"/>
      <c r="K92" s="1967">
        <v>6188</v>
      </c>
      <c r="L92" s="1968"/>
      <c r="M92" s="1969"/>
      <c r="N92" s="1999">
        <v>247520</v>
      </c>
      <c r="O92" s="1999"/>
    </row>
    <row r="93" spans="2:15" s="64" customFormat="1" ht="14.25" customHeight="1">
      <c r="B93" s="1359">
        <v>11819</v>
      </c>
      <c r="C93" s="2006"/>
      <c r="D93" s="2125"/>
      <c r="E93" s="2126"/>
      <c r="F93" s="2127"/>
      <c r="G93" s="67" t="s">
        <v>1741</v>
      </c>
      <c r="H93" s="51" t="s">
        <v>54</v>
      </c>
      <c r="I93" s="1959">
        <v>30</v>
      </c>
      <c r="J93" s="1960"/>
      <c r="K93" s="1967">
        <v>44400</v>
      </c>
      <c r="L93" s="1968"/>
      <c r="M93" s="1969"/>
      <c r="N93" s="1999">
        <v>1332000</v>
      </c>
      <c r="O93" s="1999"/>
    </row>
    <row r="94" spans="2:15" s="64" customFormat="1" ht="15" customHeight="1">
      <c r="B94" s="1667">
        <v>11820</v>
      </c>
      <c r="C94" s="2007"/>
      <c r="D94" s="2128"/>
      <c r="E94" s="2129"/>
      <c r="F94" s="2130"/>
      <c r="G94" s="67" t="s">
        <v>1742</v>
      </c>
      <c r="H94" s="51" t="s">
        <v>54</v>
      </c>
      <c r="I94" s="1959">
        <v>1</v>
      </c>
      <c r="J94" s="1960"/>
      <c r="K94" s="1967">
        <v>113500</v>
      </c>
      <c r="L94" s="1968"/>
      <c r="M94" s="1969"/>
      <c r="N94" s="1999">
        <v>113500</v>
      </c>
      <c r="O94" s="1999"/>
    </row>
    <row r="95" spans="2:15" s="64" customFormat="1" ht="18.75" customHeight="1">
      <c r="B95" s="1123"/>
      <c r="C95" s="1123"/>
      <c r="D95" s="2122"/>
      <c r="E95" s="2122"/>
      <c r="F95" s="2122"/>
      <c r="G95" s="768"/>
      <c r="H95" s="2112" t="s">
        <v>837</v>
      </c>
      <c r="I95" s="2113"/>
      <c r="J95" s="2113"/>
      <c r="K95" s="2113"/>
      <c r="L95" s="2113"/>
      <c r="M95" s="2114"/>
      <c r="N95" s="2123">
        <v>11632080</v>
      </c>
      <c r="O95" s="2123"/>
    </row>
    <row r="96" spans="2:15" s="64" customFormat="1" ht="18.75" customHeight="1">
      <c r="B96" s="756"/>
      <c r="C96" s="756"/>
      <c r="D96" s="1152"/>
      <c r="E96" s="1152"/>
      <c r="F96" s="1152"/>
      <c r="G96" s="762"/>
      <c r="H96" s="2112" t="s">
        <v>1622</v>
      </c>
      <c r="I96" s="2113"/>
      <c r="J96" s="2113"/>
      <c r="K96" s="2113"/>
      <c r="L96" s="2113"/>
      <c r="M96" s="2114"/>
      <c r="N96" s="2123">
        <v>60918617</v>
      </c>
      <c r="O96" s="2123"/>
    </row>
    <row r="97" spans="2:15" s="64" customFormat="1">
      <c r="B97" s="539"/>
      <c r="C97" s="756"/>
      <c r="D97" s="756"/>
      <c r="E97" s="756"/>
      <c r="F97" s="756"/>
      <c r="G97" s="1287"/>
      <c r="H97" s="1288"/>
      <c r="I97" s="2131"/>
      <c r="J97" s="2131"/>
      <c r="K97" s="2132"/>
      <c r="L97" s="2132"/>
      <c r="M97" s="2132"/>
      <c r="N97" s="2133"/>
      <c r="O97" s="2134"/>
    </row>
    <row r="98" spans="2:15" s="64" customFormat="1">
      <c r="B98" s="539"/>
      <c r="C98" s="2094" t="s">
        <v>1623</v>
      </c>
      <c r="D98" s="2095"/>
      <c r="E98" s="2095"/>
      <c r="F98" s="2095"/>
      <c r="G98" s="2095" t="e">
        <v>#N/A</v>
      </c>
      <c r="H98" s="2095" t="e">
        <v>#N/A</v>
      </c>
      <c r="I98" s="2095">
        <v>0</v>
      </c>
      <c r="J98" s="2095"/>
      <c r="K98" s="2095" t="e">
        <v>#N/A</v>
      </c>
      <c r="L98" s="2095"/>
      <c r="M98" s="2095"/>
      <c r="N98" s="2095" t="e">
        <v>#N/A</v>
      </c>
      <c r="O98" s="2096"/>
    </row>
    <row r="99" spans="2:15" s="64" customFormat="1" ht="25.5">
      <c r="B99" s="930" t="s">
        <v>1250</v>
      </c>
      <c r="C99" s="58" t="s">
        <v>1776</v>
      </c>
      <c r="D99" s="2039" t="s">
        <v>1624</v>
      </c>
      <c r="E99" s="2039"/>
      <c r="F99" s="2039"/>
      <c r="G99" s="2039"/>
      <c r="H99" s="2039"/>
      <c r="I99" s="2039"/>
      <c r="J99" s="2039"/>
      <c r="K99" s="2039"/>
      <c r="L99" s="2039"/>
      <c r="M99" s="2039"/>
      <c r="N99" s="2039"/>
      <c r="O99" s="2039"/>
    </row>
    <row r="100" spans="2:15" s="64" customFormat="1">
      <c r="B100" s="895">
        <v>7823</v>
      </c>
      <c r="C100" s="50">
        <v>1.01</v>
      </c>
      <c r="D100" s="1956" t="s">
        <v>757</v>
      </c>
      <c r="E100" s="1957"/>
      <c r="F100" s="1957"/>
      <c r="G100" s="1958"/>
      <c r="H100" s="773" t="s">
        <v>166</v>
      </c>
      <c r="I100" s="1959">
        <v>631</v>
      </c>
      <c r="J100" s="1960"/>
      <c r="K100" s="1961">
        <v>105791</v>
      </c>
      <c r="L100" s="1962"/>
      <c r="M100" s="1963"/>
      <c r="N100" s="1964">
        <v>66754121</v>
      </c>
      <c r="O100" s="1965"/>
    </row>
    <row r="101" spans="2:15" ht="14.25" customHeight="1">
      <c r="B101" s="895">
        <v>7822</v>
      </c>
      <c r="C101" s="50">
        <v>1.02</v>
      </c>
      <c r="D101" s="1956" t="s">
        <v>165</v>
      </c>
      <c r="E101" s="1957"/>
      <c r="F101" s="1957"/>
      <c r="G101" s="1958"/>
      <c r="H101" s="773" t="s">
        <v>166</v>
      </c>
      <c r="I101" s="1959">
        <v>91</v>
      </c>
      <c r="J101" s="1960"/>
      <c r="K101" s="1961">
        <v>43911</v>
      </c>
      <c r="L101" s="1962"/>
      <c r="M101" s="1963"/>
      <c r="N101" s="1964">
        <v>3995901</v>
      </c>
      <c r="O101" s="1965"/>
    </row>
    <row r="102" spans="2:15" ht="14.25" customHeight="1">
      <c r="B102" s="895">
        <v>7827</v>
      </c>
      <c r="C102" s="50">
        <v>1.03</v>
      </c>
      <c r="D102" s="1956" t="s">
        <v>1820</v>
      </c>
      <c r="E102" s="1957"/>
      <c r="F102" s="1957"/>
      <c r="G102" s="1958"/>
      <c r="H102" s="773" t="s">
        <v>166</v>
      </c>
      <c r="I102" s="1959">
        <v>2893</v>
      </c>
      <c r="J102" s="1960"/>
      <c r="K102" s="1961">
        <v>1785</v>
      </c>
      <c r="L102" s="1962"/>
      <c r="M102" s="1963"/>
      <c r="N102" s="1964">
        <v>5164005</v>
      </c>
      <c r="O102" s="1965"/>
    </row>
    <row r="103" spans="2:15" ht="14.25" customHeight="1">
      <c r="B103" s="895">
        <v>7583</v>
      </c>
      <c r="C103" s="50">
        <v>1.04</v>
      </c>
      <c r="D103" s="1956" t="s">
        <v>164</v>
      </c>
      <c r="E103" s="1957"/>
      <c r="F103" s="1957"/>
      <c r="G103" s="1958"/>
      <c r="H103" s="773" t="s">
        <v>54</v>
      </c>
      <c r="I103" s="1959">
        <v>40</v>
      </c>
      <c r="J103" s="1960"/>
      <c r="K103" s="1961">
        <v>12640</v>
      </c>
      <c r="L103" s="1962"/>
      <c r="M103" s="1963"/>
      <c r="N103" s="1964">
        <v>505600</v>
      </c>
      <c r="O103" s="1965"/>
    </row>
    <row r="104" spans="2:15" ht="14.25" customHeight="1">
      <c r="B104" s="895">
        <v>7579</v>
      </c>
      <c r="C104" s="50">
        <v>1.05</v>
      </c>
      <c r="D104" s="1956" t="s">
        <v>161</v>
      </c>
      <c r="E104" s="1957"/>
      <c r="F104" s="1957"/>
      <c r="G104" s="1958"/>
      <c r="H104" s="773" t="s">
        <v>54</v>
      </c>
      <c r="I104" s="1959">
        <v>12040</v>
      </c>
      <c r="J104" s="1960"/>
      <c r="K104" s="1961">
        <v>298</v>
      </c>
      <c r="L104" s="1962"/>
      <c r="M104" s="1963"/>
      <c r="N104" s="1964">
        <v>3587920</v>
      </c>
      <c r="O104" s="1965"/>
    </row>
    <row r="105" spans="2:15" ht="14.25" customHeight="1">
      <c r="B105" s="895">
        <v>7826</v>
      </c>
      <c r="C105" s="50">
        <v>1.06</v>
      </c>
      <c r="D105" s="1956" t="s">
        <v>758</v>
      </c>
      <c r="E105" s="1957"/>
      <c r="F105" s="1957"/>
      <c r="G105" s="1958"/>
      <c r="H105" s="773" t="s">
        <v>54</v>
      </c>
      <c r="I105" s="1959">
        <v>540</v>
      </c>
      <c r="J105" s="1960"/>
      <c r="K105" s="1961">
        <v>4165</v>
      </c>
      <c r="L105" s="1962"/>
      <c r="M105" s="1963"/>
      <c r="N105" s="1964">
        <v>2249100</v>
      </c>
      <c r="O105" s="1965"/>
    </row>
    <row r="106" spans="2:15" ht="14.25" customHeight="1">
      <c r="B106" s="895">
        <v>7851</v>
      </c>
      <c r="C106" s="50">
        <v>1.07</v>
      </c>
      <c r="D106" s="1956" t="s">
        <v>766</v>
      </c>
      <c r="E106" s="1957"/>
      <c r="F106" s="1957"/>
      <c r="G106" s="1958"/>
      <c r="H106" s="773" t="s">
        <v>54</v>
      </c>
      <c r="I106" s="1959">
        <v>68</v>
      </c>
      <c r="J106" s="1960"/>
      <c r="K106" s="1961">
        <v>16900</v>
      </c>
      <c r="L106" s="1962"/>
      <c r="M106" s="1963"/>
      <c r="N106" s="1964">
        <v>1149200</v>
      </c>
      <c r="O106" s="1965"/>
    </row>
    <row r="107" spans="2:15" ht="14.25" customHeight="1">
      <c r="B107" s="895">
        <v>7830</v>
      </c>
      <c r="C107" s="50">
        <v>1.08</v>
      </c>
      <c r="D107" s="1956" t="s">
        <v>703</v>
      </c>
      <c r="E107" s="1957"/>
      <c r="F107" s="1957"/>
      <c r="G107" s="1958"/>
      <c r="H107" s="773" t="s">
        <v>166</v>
      </c>
      <c r="I107" s="1959">
        <v>62</v>
      </c>
      <c r="J107" s="1960"/>
      <c r="K107" s="1961">
        <v>17950</v>
      </c>
      <c r="L107" s="1962"/>
      <c r="M107" s="1963"/>
      <c r="N107" s="1964">
        <v>1112900</v>
      </c>
      <c r="O107" s="1965"/>
    </row>
    <row r="108" spans="2:15" ht="14.25" customHeight="1">
      <c r="B108" s="895">
        <v>9289</v>
      </c>
      <c r="C108" s="50">
        <v>1.0900000000000001</v>
      </c>
      <c r="D108" s="1956" t="s">
        <v>709</v>
      </c>
      <c r="E108" s="1957"/>
      <c r="F108" s="1957"/>
      <c r="G108" s="1958"/>
      <c r="H108" s="773" t="s">
        <v>54</v>
      </c>
      <c r="I108" s="1959">
        <v>62</v>
      </c>
      <c r="J108" s="1960"/>
      <c r="K108" s="1961">
        <v>1904</v>
      </c>
      <c r="L108" s="1962"/>
      <c r="M108" s="1963"/>
      <c r="N108" s="1964">
        <v>118048</v>
      </c>
      <c r="O108" s="1965"/>
    </row>
    <row r="109" spans="2:15" ht="14.25" customHeight="1">
      <c r="B109" s="895">
        <v>7580</v>
      </c>
      <c r="C109" s="50">
        <v>1.1000000000000001</v>
      </c>
      <c r="D109" s="1956" t="s">
        <v>162</v>
      </c>
      <c r="E109" s="1957"/>
      <c r="F109" s="1957"/>
      <c r="G109" s="1958"/>
      <c r="H109" s="773" t="s">
        <v>54</v>
      </c>
      <c r="I109" s="1959">
        <v>484</v>
      </c>
      <c r="J109" s="1960"/>
      <c r="K109" s="1961">
        <v>15470</v>
      </c>
      <c r="L109" s="1962"/>
      <c r="M109" s="1963"/>
      <c r="N109" s="1964">
        <v>7487480</v>
      </c>
      <c r="O109" s="1965"/>
    </row>
    <row r="110" spans="2:15" ht="14.25" customHeight="1">
      <c r="B110" s="895">
        <v>7832</v>
      </c>
      <c r="C110" s="50">
        <v>1.1100000000000001</v>
      </c>
      <c r="D110" s="1956" t="s">
        <v>759</v>
      </c>
      <c r="E110" s="1957"/>
      <c r="F110" s="1957"/>
      <c r="G110" s="1958"/>
      <c r="H110" s="773" t="s">
        <v>54</v>
      </c>
      <c r="I110" s="1959">
        <v>368</v>
      </c>
      <c r="J110" s="1960"/>
      <c r="K110" s="1961">
        <v>4641</v>
      </c>
      <c r="L110" s="1962"/>
      <c r="M110" s="1963"/>
      <c r="N110" s="1964">
        <v>1707888</v>
      </c>
      <c r="O110" s="1965"/>
    </row>
    <row r="111" spans="2:15" ht="14.25" customHeight="1">
      <c r="B111" s="895">
        <v>7577</v>
      </c>
      <c r="C111" s="50">
        <v>1.1200000000000001</v>
      </c>
      <c r="D111" s="1956" t="s">
        <v>159</v>
      </c>
      <c r="E111" s="1957"/>
      <c r="F111" s="1957"/>
      <c r="G111" s="1958"/>
      <c r="H111" s="773" t="s">
        <v>54</v>
      </c>
      <c r="I111" s="1959">
        <v>4043</v>
      </c>
      <c r="J111" s="1960"/>
      <c r="K111" s="1961">
        <v>5355</v>
      </c>
      <c r="L111" s="1962"/>
      <c r="M111" s="1963"/>
      <c r="N111" s="1964">
        <v>21650265</v>
      </c>
      <c r="O111" s="1965"/>
    </row>
    <row r="112" spans="2:15" ht="14.25" customHeight="1">
      <c r="B112" s="895">
        <v>7838</v>
      </c>
      <c r="C112" s="50">
        <v>1.1300000000000001</v>
      </c>
      <c r="D112" s="1956" t="s">
        <v>762</v>
      </c>
      <c r="E112" s="1957"/>
      <c r="F112" s="1957"/>
      <c r="G112" s="1958"/>
      <c r="H112" s="773" t="s">
        <v>54</v>
      </c>
      <c r="I112" s="1959">
        <v>78</v>
      </c>
      <c r="J112" s="1960"/>
      <c r="K112" s="1961">
        <v>33201</v>
      </c>
      <c r="L112" s="1962"/>
      <c r="M112" s="1963"/>
      <c r="N112" s="1964">
        <v>2589678</v>
      </c>
      <c r="O112" s="1965"/>
    </row>
    <row r="113" spans="2:15" ht="14.25" customHeight="1">
      <c r="B113" s="895">
        <v>7839</v>
      </c>
      <c r="C113" s="50">
        <v>1.1400000000000001</v>
      </c>
      <c r="D113" s="1956" t="s">
        <v>763</v>
      </c>
      <c r="E113" s="1957"/>
      <c r="F113" s="1957"/>
      <c r="G113" s="1958"/>
      <c r="H113" s="773" t="s">
        <v>54</v>
      </c>
      <c r="I113" s="1959">
        <v>462</v>
      </c>
      <c r="J113" s="1960"/>
      <c r="K113" s="1961">
        <v>29631</v>
      </c>
      <c r="L113" s="1962"/>
      <c r="M113" s="1963"/>
      <c r="N113" s="1964">
        <v>13689522</v>
      </c>
      <c r="O113" s="1965"/>
    </row>
    <row r="114" spans="2:15" ht="14.25" customHeight="1">
      <c r="B114" s="895">
        <v>9286</v>
      </c>
      <c r="C114" s="50">
        <v>1.1500000000000001</v>
      </c>
      <c r="D114" s="1956" t="s">
        <v>768</v>
      </c>
      <c r="E114" s="1957"/>
      <c r="F114" s="1957"/>
      <c r="G114" s="1958"/>
      <c r="H114" s="773" t="s">
        <v>54</v>
      </c>
      <c r="I114" s="1959">
        <v>128</v>
      </c>
      <c r="J114" s="1960"/>
      <c r="K114" s="1961">
        <v>33320</v>
      </c>
      <c r="L114" s="1962"/>
      <c r="M114" s="1963"/>
      <c r="N114" s="1964">
        <v>4264960</v>
      </c>
      <c r="O114" s="1965"/>
    </row>
    <row r="115" spans="2:15" ht="14.25" customHeight="1">
      <c r="B115" s="895">
        <v>7836</v>
      </c>
      <c r="C115" s="50">
        <v>1.1600000000000001</v>
      </c>
      <c r="D115" s="1956" t="s">
        <v>760</v>
      </c>
      <c r="E115" s="1957"/>
      <c r="F115" s="1957"/>
      <c r="G115" s="1958"/>
      <c r="H115" s="773" t="s">
        <v>54</v>
      </c>
      <c r="I115" s="1959">
        <v>8</v>
      </c>
      <c r="J115" s="1960"/>
      <c r="K115" s="1961">
        <v>237881</v>
      </c>
      <c r="L115" s="1962"/>
      <c r="M115" s="1963"/>
      <c r="N115" s="1964">
        <v>1903048</v>
      </c>
      <c r="O115" s="1965"/>
    </row>
    <row r="116" spans="2:15" ht="14.25" customHeight="1">
      <c r="B116" s="895">
        <v>7837</v>
      </c>
      <c r="C116" s="50">
        <v>1.1700000000000002</v>
      </c>
      <c r="D116" s="1956" t="s">
        <v>761</v>
      </c>
      <c r="E116" s="1957"/>
      <c r="F116" s="1957"/>
      <c r="G116" s="1958"/>
      <c r="H116" s="773" t="s">
        <v>54</v>
      </c>
      <c r="I116" s="1959">
        <v>8</v>
      </c>
      <c r="J116" s="1960"/>
      <c r="K116" s="1961">
        <v>190281</v>
      </c>
      <c r="L116" s="1962"/>
      <c r="M116" s="1963"/>
      <c r="N116" s="1964">
        <v>1522248</v>
      </c>
      <c r="O116" s="1965"/>
    </row>
    <row r="117" spans="2:15" ht="14.25" customHeight="1">
      <c r="B117" s="895">
        <v>7582</v>
      </c>
      <c r="C117" s="50">
        <v>1.1800000000000002</v>
      </c>
      <c r="D117" s="1956" t="s">
        <v>163</v>
      </c>
      <c r="E117" s="1957"/>
      <c r="F117" s="1957"/>
      <c r="G117" s="1958"/>
      <c r="H117" s="773" t="s">
        <v>54</v>
      </c>
      <c r="I117" s="1959">
        <v>3</v>
      </c>
      <c r="J117" s="1960"/>
      <c r="K117" s="1961">
        <v>17850</v>
      </c>
      <c r="L117" s="1962"/>
      <c r="M117" s="1963"/>
      <c r="N117" s="1964">
        <v>53550</v>
      </c>
      <c r="O117" s="1965"/>
    </row>
    <row r="118" spans="2:15" ht="14.25" customHeight="1">
      <c r="B118" s="895">
        <v>11453</v>
      </c>
      <c r="C118" s="50">
        <v>1.1900000000000002</v>
      </c>
      <c r="D118" s="1956" t="s">
        <v>1518</v>
      </c>
      <c r="E118" s="1957"/>
      <c r="F118" s="1957"/>
      <c r="G118" s="1958"/>
      <c r="H118" s="773" t="s">
        <v>166</v>
      </c>
      <c r="I118" s="1959">
        <v>4</v>
      </c>
      <c r="J118" s="1960"/>
      <c r="K118" s="1961">
        <v>743107</v>
      </c>
      <c r="L118" s="1962"/>
      <c r="M118" s="1963"/>
      <c r="N118" s="1964">
        <v>2972428</v>
      </c>
      <c r="O118" s="1965"/>
    </row>
    <row r="119" spans="2:15" ht="14.25" customHeight="1">
      <c r="B119" s="895">
        <v>11452</v>
      </c>
      <c r="C119" s="50">
        <v>1.2000000000000002</v>
      </c>
      <c r="D119" s="1956" t="s">
        <v>1517</v>
      </c>
      <c r="E119" s="1957"/>
      <c r="F119" s="1957"/>
      <c r="G119" s="1958"/>
      <c r="H119" s="773" t="s">
        <v>166</v>
      </c>
      <c r="I119" s="1959">
        <v>3</v>
      </c>
      <c r="J119" s="1960"/>
      <c r="K119" s="1961">
        <v>20706</v>
      </c>
      <c r="L119" s="1962"/>
      <c r="M119" s="1963"/>
      <c r="N119" s="1964">
        <v>62118</v>
      </c>
      <c r="O119" s="1965"/>
    </row>
    <row r="120" spans="2:15" ht="14.25" customHeight="1">
      <c r="B120" s="895">
        <v>7578</v>
      </c>
      <c r="C120" s="50">
        <v>1.2100000000000002</v>
      </c>
      <c r="D120" s="1956" t="s">
        <v>160</v>
      </c>
      <c r="E120" s="1957"/>
      <c r="F120" s="1957"/>
      <c r="G120" s="1958"/>
      <c r="H120" s="773" t="s">
        <v>54</v>
      </c>
      <c r="I120" s="1959">
        <v>8202</v>
      </c>
      <c r="J120" s="1960"/>
      <c r="K120" s="1961">
        <v>7140</v>
      </c>
      <c r="L120" s="1962"/>
      <c r="M120" s="1963"/>
      <c r="N120" s="1964">
        <v>58562280</v>
      </c>
      <c r="O120" s="1965"/>
    </row>
    <row r="121" spans="2:15" ht="14.25" customHeight="1">
      <c r="B121" s="895">
        <v>7844</v>
      </c>
      <c r="C121" s="50">
        <v>1.2200000000000002</v>
      </c>
      <c r="D121" s="1956" t="s">
        <v>764</v>
      </c>
      <c r="E121" s="1957"/>
      <c r="F121" s="1957"/>
      <c r="G121" s="1958"/>
      <c r="H121" s="773" t="s">
        <v>166</v>
      </c>
      <c r="I121" s="1959">
        <v>128</v>
      </c>
      <c r="J121" s="1960"/>
      <c r="K121" s="1961">
        <v>6188</v>
      </c>
      <c r="L121" s="1962"/>
      <c r="M121" s="1963"/>
      <c r="N121" s="1964">
        <v>792064</v>
      </c>
      <c r="O121" s="1965"/>
    </row>
    <row r="122" spans="2:15">
      <c r="B122" s="895">
        <v>7846</v>
      </c>
      <c r="C122" s="50">
        <v>1.2300000000000002</v>
      </c>
      <c r="D122" s="1956" t="s">
        <v>765</v>
      </c>
      <c r="E122" s="1957"/>
      <c r="F122" s="1957"/>
      <c r="G122" s="1958"/>
      <c r="H122" s="773" t="s">
        <v>166</v>
      </c>
      <c r="I122" s="1959">
        <v>962</v>
      </c>
      <c r="J122" s="1960"/>
      <c r="K122" s="1961">
        <v>9401</v>
      </c>
      <c r="L122" s="1962"/>
      <c r="M122" s="1963"/>
      <c r="N122" s="1964">
        <v>9043762</v>
      </c>
      <c r="O122" s="1965"/>
    </row>
    <row r="123" spans="2:15" ht="14.25" customHeight="1">
      <c r="B123" s="895">
        <v>9283</v>
      </c>
      <c r="C123" s="50">
        <v>1.2400000000000002</v>
      </c>
      <c r="D123" s="1956" t="s">
        <v>767</v>
      </c>
      <c r="E123" s="1957"/>
      <c r="F123" s="1957"/>
      <c r="G123" s="1958"/>
      <c r="H123" s="773" t="s">
        <v>166</v>
      </c>
      <c r="I123" s="1959">
        <v>12341</v>
      </c>
      <c r="J123" s="1960"/>
      <c r="K123" s="1961">
        <v>4165</v>
      </c>
      <c r="L123" s="1962"/>
      <c r="M123" s="1963"/>
      <c r="N123" s="1964">
        <v>51400265</v>
      </c>
      <c r="O123" s="1965"/>
    </row>
    <row r="124" spans="2:15" s="64" customFormat="1" ht="14.25" customHeight="1">
      <c r="B124" s="895"/>
      <c r="C124" s="50" t="s">
        <v>1777</v>
      </c>
      <c r="D124" s="2016" t="s">
        <v>1625</v>
      </c>
      <c r="E124" s="2017"/>
      <c r="F124" s="2017"/>
      <c r="G124" s="2018"/>
      <c r="H124" s="773"/>
      <c r="I124" s="2019"/>
      <c r="J124" s="2020"/>
      <c r="K124" s="1961"/>
      <c r="L124" s="1962"/>
      <c r="M124" s="1963"/>
      <c r="N124" s="1964"/>
      <c r="O124" s="1965"/>
    </row>
    <row r="125" spans="2:15" ht="14.25" customHeight="1">
      <c r="B125" s="895">
        <v>7569</v>
      </c>
      <c r="C125" s="50">
        <v>2.0099999999999998</v>
      </c>
      <c r="D125" s="1956" t="s">
        <v>143</v>
      </c>
      <c r="E125" s="1957"/>
      <c r="F125" s="1957"/>
      <c r="G125" s="1958"/>
      <c r="H125" s="773" t="s">
        <v>54</v>
      </c>
      <c r="I125" s="1959">
        <v>4</v>
      </c>
      <c r="J125" s="1960"/>
      <c r="K125" s="1961">
        <v>49900</v>
      </c>
      <c r="L125" s="1962"/>
      <c r="M125" s="1963"/>
      <c r="N125" s="1964">
        <v>199600</v>
      </c>
      <c r="O125" s="1965"/>
    </row>
    <row r="126" spans="2:15" s="64" customFormat="1" ht="14.25" customHeight="1">
      <c r="B126" s="895">
        <v>7818</v>
      </c>
      <c r="C126" s="1128">
        <v>2.0199999999999996</v>
      </c>
      <c r="D126" s="1956" t="s">
        <v>145</v>
      </c>
      <c r="E126" s="1957"/>
      <c r="F126" s="1957"/>
      <c r="G126" s="1958"/>
      <c r="H126" s="773" t="s">
        <v>54</v>
      </c>
      <c r="I126" s="1959">
        <v>4</v>
      </c>
      <c r="J126" s="1960"/>
      <c r="K126" s="1961">
        <v>178876</v>
      </c>
      <c r="L126" s="1962"/>
      <c r="M126" s="1963"/>
      <c r="N126" s="1964">
        <v>715504</v>
      </c>
      <c r="O126" s="1965"/>
    </row>
    <row r="127" spans="2:15" ht="14.25" customHeight="1">
      <c r="B127" s="895">
        <v>7819</v>
      </c>
      <c r="C127" s="50">
        <v>2.0299999999999994</v>
      </c>
      <c r="D127" s="1956" t="s">
        <v>702</v>
      </c>
      <c r="E127" s="1957"/>
      <c r="F127" s="1957"/>
      <c r="G127" s="1958"/>
      <c r="H127" s="773" t="s">
        <v>54</v>
      </c>
      <c r="I127" s="1959">
        <v>4</v>
      </c>
      <c r="J127" s="1960"/>
      <c r="K127" s="1961">
        <v>74990</v>
      </c>
      <c r="L127" s="1962"/>
      <c r="M127" s="1963"/>
      <c r="N127" s="1964">
        <v>299960</v>
      </c>
      <c r="O127" s="1965"/>
    </row>
    <row r="128" spans="2:15" s="64" customFormat="1" ht="14.25" customHeight="1">
      <c r="B128" s="895"/>
      <c r="C128" s="50" t="s">
        <v>1778</v>
      </c>
      <c r="D128" s="2016" t="s">
        <v>1626</v>
      </c>
      <c r="E128" s="2017"/>
      <c r="F128" s="2017"/>
      <c r="G128" s="2018"/>
      <c r="H128" s="773"/>
      <c r="I128" s="2019"/>
      <c r="J128" s="2020"/>
      <c r="K128" s="1961"/>
      <c r="L128" s="1962"/>
      <c r="M128" s="1963"/>
      <c r="N128" s="1964"/>
      <c r="O128" s="1965"/>
    </row>
    <row r="129" spans="2:15" ht="14.25" customHeight="1">
      <c r="B129" s="895">
        <v>7904</v>
      </c>
      <c r="C129" s="50">
        <v>3.01</v>
      </c>
      <c r="D129" s="1956" t="s">
        <v>167</v>
      </c>
      <c r="E129" s="1957"/>
      <c r="F129" s="1957"/>
      <c r="G129" s="1958"/>
      <c r="H129" s="773" t="s">
        <v>54</v>
      </c>
      <c r="I129" s="1959">
        <v>740</v>
      </c>
      <c r="J129" s="1960"/>
      <c r="K129" s="1961">
        <v>25000</v>
      </c>
      <c r="L129" s="1962"/>
      <c r="M129" s="1963"/>
      <c r="N129" s="1964">
        <v>18500000</v>
      </c>
      <c r="O129" s="1965"/>
    </row>
    <row r="130" spans="2:15" s="64" customFormat="1" ht="14.25" customHeight="1">
      <c r="B130" s="895">
        <v>7906</v>
      </c>
      <c r="C130" s="1128">
        <v>3.0199999999999996</v>
      </c>
      <c r="D130" s="1956" t="s">
        <v>176</v>
      </c>
      <c r="E130" s="1957"/>
      <c r="F130" s="1957"/>
      <c r="G130" s="1958"/>
      <c r="H130" s="773" t="s">
        <v>54</v>
      </c>
      <c r="I130" s="1959">
        <v>740</v>
      </c>
      <c r="J130" s="1960"/>
      <c r="K130" s="1961">
        <v>18000</v>
      </c>
      <c r="L130" s="1962"/>
      <c r="M130" s="1963"/>
      <c r="N130" s="1964">
        <v>13320000</v>
      </c>
      <c r="O130" s="1965"/>
    </row>
    <row r="131" spans="2:15" s="64" customFormat="1" ht="14.25" customHeight="1">
      <c r="B131" s="895">
        <v>7908</v>
      </c>
      <c r="C131" s="1128">
        <v>3.0299999999999994</v>
      </c>
      <c r="D131" s="1956" t="s">
        <v>177</v>
      </c>
      <c r="E131" s="1957"/>
      <c r="F131" s="1957"/>
      <c r="G131" s="1958"/>
      <c r="H131" s="773" t="s">
        <v>54</v>
      </c>
      <c r="I131" s="1959">
        <v>740</v>
      </c>
      <c r="J131" s="1960"/>
      <c r="K131" s="1961">
        <v>15000</v>
      </c>
      <c r="L131" s="1962"/>
      <c r="M131" s="1963"/>
      <c r="N131" s="1964">
        <v>11100000</v>
      </c>
      <c r="O131" s="1965"/>
    </row>
    <row r="132" spans="2:15" s="64" customFormat="1" ht="14.25" customHeight="1">
      <c r="B132" s="895">
        <v>7910</v>
      </c>
      <c r="C132" s="50">
        <v>3.0399999999999991</v>
      </c>
      <c r="D132" s="1956" t="s">
        <v>178</v>
      </c>
      <c r="E132" s="1957"/>
      <c r="F132" s="1957"/>
      <c r="G132" s="1958"/>
      <c r="H132" s="773" t="s">
        <v>54</v>
      </c>
      <c r="I132" s="1959">
        <v>740</v>
      </c>
      <c r="J132" s="1960"/>
      <c r="K132" s="1961">
        <v>15000</v>
      </c>
      <c r="L132" s="1962"/>
      <c r="M132" s="1963"/>
      <c r="N132" s="1964">
        <v>11100000</v>
      </c>
      <c r="O132" s="1965"/>
    </row>
    <row r="133" spans="2:15" s="64" customFormat="1" ht="14.25" customHeight="1">
      <c r="B133" s="895">
        <v>11454</v>
      </c>
      <c r="C133" s="50">
        <v>3.0499999999999989</v>
      </c>
      <c r="D133" s="1956" t="s">
        <v>1519</v>
      </c>
      <c r="E133" s="1957"/>
      <c r="F133" s="1957"/>
      <c r="G133" s="1958"/>
      <c r="H133" s="773" t="s">
        <v>54</v>
      </c>
      <c r="I133" s="1959">
        <v>10</v>
      </c>
      <c r="J133" s="1960"/>
      <c r="K133" s="1961">
        <v>55000</v>
      </c>
      <c r="L133" s="1962"/>
      <c r="M133" s="1963"/>
      <c r="N133" s="1964">
        <v>550000</v>
      </c>
      <c r="O133" s="1965"/>
    </row>
    <row r="134" spans="2:15" ht="14.25" customHeight="1">
      <c r="C134" s="774"/>
      <c r="D134" s="775"/>
      <c r="E134" s="775"/>
      <c r="F134" s="775"/>
      <c r="G134" s="775"/>
      <c r="H134" s="2002" t="s">
        <v>837</v>
      </c>
      <c r="I134" s="2002"/>
      <c r="J134" s="2002"/>
      <c r="K134" s="2002"/>
      <c r="L134" s="2002"/>
      <c r="M134" s="2002"/>
      <c r="N134" s="2003">
        <v>318123415</v>
      </c>
      <c r="O134" s="2003"/>
    </row>
    <row r="135" spans="2:15" ht="14.25" customHeight="1">
      <c r="C135" s="776"/>
      <c r="D135" s="777"/>
      <c r="E135" s="777"/>
      <c r="F135" s="777"/>
      <c r="G135" s="777"/>
      <c r="H135" s="2013" t="s">
        <v>856</v>
      </c>
      <c r="I135" s="2014"/>
      <c r="J135" s="2014"/>
      <c r="K135" s="2014"/>
      <c r="L135" s="2014"/>
      <c r="M135" s="2015"/>
      <c r="N135" s="2011">
        <v>318123415</v>
      </c>
      <c r="O135" s="2012"/>
    </row>
    <row r="136" spans="2:15">
      <c r="C136" s="65"/>
      <c r="D136" s="57"/>
      <c r="E136" s="57"/>
      <c r="F136" s="57"/>
      <c r="G136" s="57"/>
      <c r="H136" s="1986"/>
      <c r="I136" s="1986"/>
      <c r="J136" s="1986"/>
      <c r="K136" s="1986"/>
      <c r="L136" s="1986"/>
      <c r="M136" s="1986"/>
      <c r="N136" s="1987"/>
      <c r="O136" s="1987"/>
    </row>
    <row r="137" spans="2:15" ht="24" hidden="1" customHeight="1">
      <c r="C137" s="1988" t="s">
        <v>857</v>
      </c>
      <c r="D137" s="1988"/>
      <c r="E137" s="1988"/>
      <c r="F137" s="1988"/>
      <c r="G137" s="1988"/>
      <c r="H137" s="1988"/>
      <c r="I137" s="1988"/>
      <c r="J137" s="1988"/>
      <c r="K137" s="1988"/>
      <c r="L137" s="1988"/>
      <c r="M137" s="1988"/>
      <c r="N137" s="1988"/>
      <c r="O137" s="1988"/>
    </row>
    <row r="138" spans="2:15" hidden="1"/>
    <row r="139" spans="2:15">
      <c r="C139" s="1989" t="s">
        <v>1540</v>
      </c>
      <c r="D139" s="1989"/>
      <c r="E139" s="1989"/>
      <c r="F139" s="1989"/>
      <c r="G139" s="1989"/>
      <c r="H139" s="1989"/>
      <c r="I139" s="1989"/>
      <c r="J139" s="1989"/>
      <c r="K139" s="1989"/>
      <c r="L139" s="1989"/>
      <c r="M139" s="1989"/>
      <c r="N139" s="1989"/>
      <c r="O139" s="1989"/>
    </row>
    <row r="140" spans="2:15">
      <c r="C140" s="2008" t="s">
        <v>831</v>
      </c>
      <c r="D140" s="2008"/>
      <c r="E140" s="2008"/>
      <c r="F140" s="2008"/>
      <c r="G140" s="210" t="s">
        <v>842</v>
      </c>
      <c r="H140" s="210" t="s">
        <v>832</v>
      </c>
      <c r="I140" s="2008" t="s">
        <v>0</v>
      </c>
      <c r="J140" s="2008"/>
      <c r="K140" s="2009" t="s">
        <v>847</v>
      </c>
      <c r="L140" s="2009"/>
      <c r="M140" s="2009"/>
      <c r="N140" s="2010" t="s">
        <v>11</v>
      </c>
      <c r="O140" s="2010"/>
    </row>
    <row r="141" spans="2:15" ht="25.5">
      <c r="B141" s="930" t="s">
        <v>1250</v>
      </c>
      <c r="C141" s="49" t="s">
        <v>1779</v>
      </c>
      <c r="D141" s="1989" t="s">
        <v>858</v>
      </c>
      <c r="E141" s="1989"/>
      <c r="F141" s="1989"/>
      <c r="G141" s="1989"/>
      <c r="H141" s="1989"/>
      <c r="I141" s="1989"/>
      <c r="J141" s="1989"/>
      <c r="K141" s="1989"/>
      <c r="L141" s="1989"/>
      <c r="M141" s="1989"/>
      <c r="N141" s="1989"/>
      <c r="O141" s="1989"/>
    </row>
    <row r="142" spans="2:15" ht="14.25" customHeight="1">
      <c r="B142" s="895">
        <v>7554</v>
      </c>
      <c r="C142" s="245" t="s">
        <v>1627</v>
      </c>
      <c r="D142" s="1977" t="s">
        <v>942</v>
      </c>
      <c r="E142" s="1978"/>
      <c r="F142" s="1979"/>
      <c r="G142" s="67" t="s">
        <v>147</v>
      </c>
      <c r="H142" s="51" t="s">
        <v>54</v>
      </c>
      <c r="I142" s="1966">
        <v>120</v>
      </c>
      <c r="J142" s="1966"/>
      <c r="K142" s="1967">
        <v>28560</v>
      </c>
      <c r="L142" s="1968"/>
      <c r="M142" s="1969"/>
      <c r="N142" s="1970">
        <v>3427200</v>
      </c>
      <c r="O142" s="1970"/>
    </row>
    <row r="143" spans="2:15">
      <c r="B143" s="895">
        <v>7555</v>
      </c>
      <c r="C143" s="245" t="s">
        <v>1628</v>
      </c>
      <c r="D143" s="1980"/>
      <c r="E143" s="1981"/>
      <c r="F143" s="1982"/>
      <c r="G143" s="67" t="s">
        <v>154</v>
      </c>
      <c r="H143" s="51" t="s">
        <v>54</v>
      </c>
      <c r="I143" s="1966">
        <v>220</v>
      </c>
      <c r="J143" s="1966"/>
      <c r="K143" s="1967">
        <v>16065</v>
      </c>
      <c r="L143" s="1968"/>
      <c r="M143" s="1969"/>
      <c r="N143" s="2120">
        <v>3534300</v>
      </c>
      <c r="O143" s="2121"/>
    </row>
    <row r="144" spans="2:15" ht="25.5">
      <c r="B144" s="895">
        <v>7850</v>
      </c>
      <c r="C144" s="1221" t="s">
        <v>1629</v>
      </c>
      <c r="D144" s="1983"/>
      <c r="E144" s="1984"/>
      <c r="F144" s="1985"/>
      <c r="G144" s="67" t="s">
        <v>1471</v>
      </c>
      <c r="H144" s="51" t="s">
        <v>174</v>
      </c>
      <c r="I144" s="1966">
        <v>160</v>
      </c>
      <c r="J144" s="1966"/>
      <c r="K144" s="1967">
        <v>19441</v>
      </c>
      <c r="L144" s="1968"/>
      <c r="M144" s="1969"/>
      <c r="N144" s="1970">
        <v>3110560</v>
      </c>
      <c r="O144" s="1970"/>
    </row>
    <row r="145" spans="2:15">
      <c r="B145" s="895">
        <v>7571</v>
      </c>
      <c r="C145" s="1221" t="s">
        <v>1893</v>
      </c>
      <c r="D145" s="2085" t="s">
        <v>1894</v>
      </c>
      <c r="E145" s="2135"/>
      <c r="F145" s="2136"/>
      <c r="G145" s="67" t="s">
        <v>144</v>
      </c>
      <c r="H145" s="51" t="s">
        <v>54</v>
      </c>
      <c r="I145" s="1966">
        <v>80</v>
      </c>
      <c r="J145" s="1966"/>
      <c r="K145" s="1967">
        <v>79900</v>
      </c>
      <c r="L145" s="1968"/>
      <c r="M145" s="1969"/>
      <c r="N145" s="1970">
        <v>6392000</v>
      </c>
      <c r="O145" s="1970"/>
    </row>
    <row r="146" spans="2:15" ht="24" customHeight="1">
      <c r="B146" s="895">
        <v>9985</v>
      </c>
      <c r="C146" s="1221" t="s">
        <v>1897</v>
      </c>
      <c r="D146" s="1971" t="s">
        <v>942</v>
      </c>
      <c r="E146" s="1972"/>
      <c r="F146" s="1973"/>
      <c r="G146" s="67" t="s">
        <v>1071</v>
      </c>
      <c r="H146" s="51" t="s">
        <v>54</v>
      </c>
      <c r="I146" s="1966">
        <v>120</v>
      </c>
      <c r="J146" s="1966"/>
      <c r="K146" s="1967">
        <v>11900</v>
      </c>
      <c r="L146" s="1968"/>
      <c r="M146" s="1969"/>
      <c r="N146" s="1970">
        <v>1428000</v>
      </c>
      <c r="O146" s="1970"/>
    </row>
    <row r="147" spans="2:15" ht="27.75" customHeight="1">
      <c r="B147" s="895">
        <v>9986</v>
      </c>
      <c r="C147" s="1221" t="s">
        <v>1898</v>
      </c>
      <c r="D147" s="1974"/>
      <c r="E147" s="1975"/>
      <c r="F147" s="1976"/>
      <c r="G147" s="67" t="s">
        <v>1072</v>
      </c>
      <c r="H147" s="51" t="s">
        <v>54</v>
      </c>
      <c r="I147" s="1966">
        <v>120</v>
      </c>
      <c r="J147" s="1966"/>
      <c r="K147" s="1967">
        <v>53550</v>
      </c>
      <c r="L147" s="1968"/>
      <c r="M147" s="1969"/>
      <c r="N147" s="1970">
        <v>6426000</v>
      </c>
      <c r="O147" s="1970"/>
    </row>
    <row r="148" spans="2:15" ht="15" customHeight="1">
      <c r="C148" s="65"/>
      <c r="D148" s="57"/>
      <c r="E148" s="57"/>
      <c r="F148" s="57"/>
      <c r="G148" s="57"/>
      <c r="H148" s="2002" t="s">
        <v>837</v>
      </c>
      <c r="I148" s="2002"/>
      <c r="J148" s="2002"/>
      <c r="K148" s="2002"/>
      <c r="L148" s="2002"/>
      <c r="M148" s="2002"/>
      <c r="N148" s="2004">
        <v>24318060</v>
      </c>
      <c r="O148" s="2004"/>
    </row>
    <row r="149" spans="2:15">
      <c r="C149" s="65"/>
      <c r="D149" s="57"/>
      <c r="E149" s="57"/>
      <c r="F149" s="57"/>
      <c r="G149" s="57"/>
      <c r="H149" s="2002" t="s">
        <v>838</v>
      </c>
      <c r="I149" s="2002"/>
      <c r="J149" s="2002"/>
      <c r="K149" s="2002"/>
      <c r="L149" s="2002"/>
      <c r="M149" s="2002"/>
      <c r="N149" s="2004">
        <v>24318060</v>
      </c>
      <c r="O149" s="2004"/>
    </row>
    <row r="150" spans="2:15">
      <c r="C150" s="65"/>
      <c r="D150" s="57"/>
      <c r="E150" s="57"/>
      <c r="F150" s="57"/>
      <c r="G150" s="57"/>
      <c r="H150" s="1986"/>
      <c r="I150" s="1986"/>
      <c r="J150" s="1986"/>
      <c r="K150" s="1986"/>
      <c r="L150" s="1986"/>
      <c r="M150" s="1986"/>
      <c r="N150" s="1987"/>
      <c r="O150" s="1987"/>
    </row>
    <row r="151" spans="2:15">
      <c r="C151" s="2002" t="s">
        <v>1541</v>
      </c>
      <c r="D151" s="2002"/>
      <c r="E151" s="2002"/>
      <c r="F151" s="2002"/>
      <c r="G151" s="2002"/>
      <c r="H151" s="2002"/>
      <c r="I151" s="2002"/>
      <c r="J151" s="2002"/>
      <c r="K151" s="2002"/>
      <c r="L151" s="2002"/>
      <c r="M151" s="2002"/>
      <c r="N151" s="2111">
        <v>1549150240</v>
      </c>
      <c r="O151" s="2111"/>
    </row>
    <row r="152" spans="2:15" ht="15">
      <c r="C152" s="2013" t="s">
        <v>859</v>
      </c>
      <c r="D152" s="2014"/>
      <c r="E152" s="2014"/>
      <c r="F152" s="2014"/>
      <c r="G152" s="2014"/>
      <c r="H152" s="2014"/>
      <c r="I152" s="2014"/>
      <c r="J152" s="2014"/>
      <c r="K152" s="2014"/>
      <c r="L152" s="2015"/>
      <c r="M152" s="522">
        <v>0.19470000000000001</v>
      </c>
      <c r="N152" s="2111">
        <v>301619552</v>
      </c>
      <c r="O152" s="2111"/>
    </row>
    <row r="153" spans="2:15">
      <c r="C153" s="2002" t="s">
        <v>1892</v>
      </c>
      <c r="D153" s="2002"/>
      <c r="E153" s="2002"/>
      <c r="F153" s="2002"/>
      <c r="G153" s="2002"/>
      <c r="H153" s="2002"/>
      <c r="I153" s="2002"/>
      <c r="J153" s="2002"/>
      <c r="K153" s="2002"/>
      <c r="L153" s="2002"/>
      <c r="M153" s="2002"/>
      <c r="N153" s="2111">
        <v>1850769792</v>
      </c>
      <c r="O153" s="2111"/>
    </row>
    <row r="158" spans="2:15">
      <c r="D158" s="64"/>
    </row>
  </sheetData>
  <mergeCells count="364">
    <mergeCell ref="N101:O101"/>
    <mergeCell ref="C98:O98"/>
    <mergeCell ref="D145:F145"/>
    <mergeCell ref="I145:J145"/>
    <mergeCell ref="K145:M145"/>
    <mergeCell ref="N145:O145"/>
    <mergeCell ref="K120:M120"/>
    <mergeCell ref="N120:O120"/>
    <mergeCell ref="D121:G121"/>
    <mergeCell ref="I121:J121"/>
    <mergeCell ref="K121:M121"/>
    <mergeCell ref="N121:O121"/>
    <mergeCell ref="D129:G129"/>
    <mergeCell ref="I129:J129"/>
    <mergeCell ref="K129:M129"/>
    <mergeCell ref="N129:O129"/>
    <mergeCell ref="D123:G123"/>
    <mergeCell ref="I123:J123"/>
    <mergeCell ref="K123:M123"/>
    <mergeCell ref="N123:O123"/>
    <mergeCell ref="D124:G124"/>
    <mergeCell ref="I124:J124"/>
    <mergeCell ref="K124:M124"/>
    <mergeCell ref="N124:O124"/>
    <mergeCell ref="D125:G125"/>
    <mergeCell ref="I125:J125"/>
    <mergeCell ref="K125:M125"/>
    <mergeCell ref="N125:O125"/>
    <mergeCell ref="D100:G100"/>
    <mergeCell ref="N96:O96"/>
    <mergeCell ref="I97:J97"/>
    <mergeCell ref="K97:M97"/>
    <mergeCell ref="N97:O97"/>
    <mergeCell ref="K109:M109"/>
    <mergeCell ref="I111:J111"/>
    <mergeCell ref="K111:M111"/>
    <mergeCell ref="N111:O111"/>
    <mergeCell ref="I109:J109"/>
    <mergeCell ref="N102:O102"/>
    <mergeCell ref="D110:G110"/>
    <mergeCell ref="D103:G103"/>
    <mergeCell ref="I103:J103"/>
    <mergeCell ref="K103:M103"/>
    <mergeCell ref="H96:M96"/>
    <mergeCell ref="D104:G104"/>
    <mergeCell ref="I104:J104"/>
    <mergeCell ref="K104:M104"/>
    <mergeCell ref="N104:O104"/>
    <mergeCell ref="N103:O103"/>
    <mergeCell ref="D101:G101"/>
    <mergeCell ref="I101:J101"/>
    <mergeCell ref="K101:M101"/>
    <mergeCell ref="D122:G122"/>
    <mergeCell ref="I122:J122"/>
    <mergeCell ref="K122:M122"/>
    <mergeCell ref="N122:O122"/>
    <mergeCell ref="K128:M128"/>
    <mergeCell ref="N128:O128"/>
    <mergeCell ref="I105:J105"/>
    <mergeCell ref="K105:M105"/>
    <mergeCell ref="N105:O105"/>
    <mergeCell ref="D105:G105"/>
    <mergeCell ref="D113:G113"/>
    <mergeCell ref="D116:G116"/>
    <mergeCell ref="I116:J116"/>
    <mergeCell ref="K116:M116"/>
    <mergeCell ref="N116:O116"/>
    <mergeCell ref="D111:G111"/>
    <mergeCell ref="D112:G112"/>
    <mergeCell ref="I110:J110"/>
    <mergeCell ref="K110:M110"/>
    <mergeCell ref="N110:O110"/>
    <mergeCell ref="D95:F95"/>
    <mergeCell ref="N95:O95"/>
    <mergeCell ref="I88:J88"/>
    <mergeCell ref="K88:M88"/>
    <mergeCell ref="N88:O88"/>
    <mergeCell ref="I89:J89"/>
    <mergeCell ref="K90:M90"/>
    <mergeCell ref="N90:O90"/>
    <mergeCell ref="I91:J91"/>
    <mergeCell ref="K91:M91"/>
    <mergeCell ref="N91:O91"/>
    <mergeCell ref="I92:J92"/>
    <mergeCell ref="K92:M92"/>
    <mergeCell ref="N92:O92"/>
    <mergeCell ref="K89:M89"/>
    <mergeCell ref="N89:O89"/>
    <mergeCell ref="I90:J90"/>
    <mergeCell ref="I94:J94"/>
    <mergeCell ref="K94:M94"/>
    <mergeCell ref="N94:O94"/>
    <mergeCell ref="D87:F94"/>
    <mergeCell ref="C153:M153"/>
    <mergeCell ref="N153:O153"/>
    <mergeCell ref="H148:M148"/>
    <mergeCell ref="N148:O148"/>
    <mergeCell ref="H149:M149"/>
    <mergeCell ref="N149:O149"/>
    <mergeCell ref="H150:M150"/>
    <mergeCell ref="N150:O150"/>
    <mergeCell ref="I100:J100"/>
    <mergeCell ref="K100:M100"/>
    <mergeCell ref="N100:O100"/>
    <mergeCell ref="D107:G107"/>
    <mergeCell ref="I107:J107"/>
    <mergeCell ref="K107:M107"/>
    <mergeCell ref="N107:O107"/>
    <mergeCell ref="D115:G115"/>
    <mergeCell ref="I115:J115"/>
    <mergeCell ref="K115:M115"/>
    <mergeCell ref="N115:O115"/>
    <mergeCell ref="D114:G114"/>
    <mergeCell ref="I143:J143"/>
    <mergeCell ref="K143:M143"/>
    <mergeCell ref="N143:O143"/>
    <mergeCell ref="I144:J144"/>
    <mergeCell ref="C152:L152"/>
    <mergeCell ref="N152:O152"/>
    <mergeCell ref="C8:O8"/>
    <mergeCell ref="C9:O9"/>
    <mergeCell ref="D28:G28"/>
    <mergeCell ref="D77:O77"/>
    <mergeCell ref="N78:O78"/>
    <mergeCell ref="D33:G33"/>
    <mergeCell ref="H36:N36"/>
    <mergeCell ref="C24:G24"/>
    <mergeCell ref="D25:G25"/>
    <mergeCell ref="D26:G26"/>
    <mergeCell ref="D19:G19"/>
    <mergeCell ref="K12:M12"/>
    <mergeCell ref="C23:O23"/>
    <mergeCell ref="D78:F78"/>
    <mergeCell ref="I78:J78"/>
    <mergeCell ref="I42:J42"/>
    <mergeCell ref="K42:M42"/>
    <mergeCell ref="N109:O109"/>
    <mergeCell ref="D108:G108"/>
    <mergeCell ref="I108:J108"/>
    <mergeCell ref="K108:M108"/>
    <mergeCell ref="N108:O108"/>
    <mergeCell ref="K55:M55"/>
    <mergeCell ref="N55:O55"/>
    <mergeCell ref="I56:J56"/>
    <mergeCell ref="K56:M56"/>
    <mergeCell ref="N56:O56"/>
    <mergeCell ref="C52:C59"/>
    <mergeCell ref="K144:M144"/>
    <mergeCell ref="N144:O144"/>
    <mergeCell ref="C151:M151"/>
    <mergeCell ref="N151:O151"/>
    <mergeCell ref="D109:G109"/>
    <mergeCell ref="I82:J82"/>
    <mergeCell ref="K82:M82"/>
    <mergeCell ref="N82:O82"/>
    <mergeCell ref="H95:M95"/>
    <mergeCell ref="I87:J87"/>
    <mergeCell ref="K87:M87"/>
    <mergeCell ref="N87:O87"/>
    <mergeCell ref="D86:O86"/>
    <mergeCell ref="D99:O99"/>
    <mergeCell ref="D102:G102"/>
    <mergeCell ref="I102:J102"/>
    <mergeCell ref="K102:M102"/>
    <mergeCell ref="D81:O81"/>
    <mergeCell ref="N46:O46"/>
    <mergeCell ref="D51:O51"/>
    <mergeCell ref="I52:J52"/>
    <mergeCell ref="K52:M52"/>
    <mergeCell ref="N52:O52"/>
    <mergeCell ref="I47:J47"/>
    <mergeCell ref="K47:M47"/>
    <mergeCell ref="N47:O47"/>
    <mergeCell ref="D48:F48"/>
    <mergeCell ref="D47:F47"/>
    <mergeCell ref="D46:F46"/>
    <mergeCell ref="D52:F59"/>
    <mergeCell ref="H49:M49"/>
    <mergeCell ref="I48:J48"/>
    <mergeCell ref="K48:M48"/>
    <mergeCell ref="N48:O48"/>
    <mergeCell ref="N49:O49"/>
    <mergeCell ref="I59:J59"/>
    <mergeCell ref="K59:M59"/>
    <mergeCell ref="N59:O59"/>
    <mergeCell ref="I54:J54"/>
    <mergeCell ref="K54:M54"/>
    <mergeCell ref="N54:O54"/>
    <mergeCell ref="I55:J55"/>
    <mergeCell ref="K64:M64"/>
    <mergeCell ref="N64:O64"/>
    <mergeCell ref="I65:J65"/>
    <mergeCell ref="K65:M65"/>
    <mergeCell ref="N65:O65"/>
    <mergeCell ref="H66:M66"/>
    <mergeCell ref="N66:O66"/>
    <mergeCell ref="D68:O68"/>
    <mergeCell ref="D69:F71"/>
    <mergeCell ref="I71:J71"/>
    <mergeCell ref="N60:O60"/>
    <mergeCell ref="C79:G79"/>
    <mergeCell ref="H79:M79"/>
    <mergeCell ref="N79:O79"/>
    <mergeCell ref="H61:M61"/>
    <mergeCell ref="N61:O61"/>
    <mergeCell ref="C62:O62"/>
    <mergeCell ref="D63:O63"/>
    <mergeCell ref="C80:O80"/>
    <mergeCell ref="C61:G61"/>
    <mergeCell ref="D60:F60"/>
    <mergeCell ref="I60:J60"/>
    <mergeCell ref="K60:M60"/>
    <mergeCell ref="D64:F65"/>
    <mergeCell ref="K71:M71"/>
    <mergeCell ref="N71:O71"/>
    <mergeCell ref="C76:O76"/>
    <mergeCell ref="I69:J69"/>
    <mergeCell ref="K69:M69"/>
    <mergeCell ref="N69:O69"/>
    <mergeCell ref="I70:J70"/>
    <mergeCell ref="K70:M70"/>
    <mergeCell ref="N70:O70"/>
    <mergeCell ref="I64:J64"/>
    <mergeCell ref="C2:L2"/>
    <mergeCell ref="C3:L3"/>
    <mergeCell ref="C4:L4"/>
    <mergeCell ref="C5:L5"/>
    <mergeCell ref="F6:O6"/>
    <mergeCell ref="C6:E6"/>
    <mergeCell ref="M2:O5"/>
    <mergeCell ref="K78:M78"/>
    <mergeCell ref="H43:M43"/>
    <mergeCell ref="N43:O43"/>
    <mergeCell ref="D45:O45"/>
    <mergeCell ref="I46:J46"/>
    <mergeCell ref="K46:M46"/>
    <mergeCell ref="C38:O38"/>
    <mergeCell ref="I53:J53"/>
    <mergeCell ref="K53:M53"/>
    <mergeCell ref="N53:O53"/>
    <mergeCell ref="I57:J57"/>
    <mergeCell ref="K57:M57"/>
    <mergeCell ref="N57:O57"/>
    <mergeCell ref="I58:J58"/>
    <mergeCell ref="K58:M58"/>
    <mergeCell ref="N58:O58"/>
    <mergeCell ref="D29:G29"/>
    <mergeCell ref="K11:M11"/>
    <mergeCell ref="C14:O14"/>
    <mergeCell ref="C15:G15"/>
    <mergeCell ref="D16:G16"/>
    <mergeCell ref="D17:G17"/>
    <mergeCell ref="D20:G20"/>
    <mergeCell ref="H21:N21"/>
    <mergeCell ref="D42:F42"/>
    <mergeCell ref="N42:O42"/>
    <mergeCell ref="C39:F39"/>
    <mergeCell ref="I39:J39"/>
    <mergeCell ref="K39:M39"/>
    <mergeCell ref="N39:O39"/>
    <mergeCell ref="D40:O40"/>
    <mergeCell ref="D41:F41"/>
    <mergeCell ref="I41:J41"/>
    <mergeCell ref="K41:M41"/>
    <mergeCell ref="N41:O41"/>
    <mergeCell ref="H34:N34"/>
    <mergeCell ref="D30:G30"/>
    <mergeCell ref="D31:G31"/>
    <mergeCell ref="I112:J112"/>
    <mergeCell ref="K112:M112"/>
    <mergeCell ref="N112:O112"/>
    <mergeCell ref="D106:G106"/>
    <mergeCell ref="I106:J106"/>
    <mergeCell ref="K106:M106"/>
    <mergeCell ref="N106:O106"/>
    <mergeCell ref="D117:G117"/>
    <mergeCell ref="I117:J117"/>
    <mergeCell ref="K117:M117"/>
    <mergeCell ref="N117:O117"/>
    <mergeCell ref="I113:J113"/>
    <mergeCell ref="K113:M113"/>
    <mergeCell ref="N113:O113"/>
    <mergeCell ref="I114:J114"/>
    <mergeCell ref="K114:M114"/>
    <mergeCell ref="N114:O114"/>
    <mergeCell ref="D119:G119"/>
    <mergeCell ref="I119:J119"/>
    <mergeCell ref="K119:M119"/>
    <mergeCell ref="N119:O119"/>
    <mergeCell ref="D120:G120"/>
    <mergeCell ref="I120:J120"/>
    <mergeCell ref="D131:G131"/>
    <mergeCell ref="I131:J131"/>
    <mergeCell ref="K131:M131"/>
    <mergeCell ref="N131:O131"/>
    <mergeCell ref="D128:G128"/>
    <mergeCell ref="I128:J128"/>
    <mergeCell ref="D127:G127"/>
    <mergeCell ref="K126:M126"/>
    <mergeCell ref="N126:O126"/>
    <mergeCell ref="D130:G130"/>
    <mergeCell ref="I130:J130"/>
    <mergeCell ref="K130:M130"/>
    <mergeCell ref="N130:O130"/>
    <mergeCell ref="D126:G126"/>
    <mergeCell ref="I126:J126"/>
    <mergeCell ref="I127:J127"/>
    <mergeCell ref="K127:M127"/>
    <mergeCell ref="N127:O127"/>
    <mergeCell ref="I142:J142"/>
    <mergeCell ref="K142:M142"/>
    <mergeCell ref="N142:O142"/>
    <mergeCell ref="C139:O139"/>
    <mergeCell ref="C140:F140"/>
    <mergeCell ref="I140:J140"/>
    <mergeCell ref="K140:M140"/>
    <mergeCell ref="N140:O140"/>
    <mergeCell ref="N134:O134"/>
    <mergeCell ref="N135:O135"/>
    <mergeCell ref="H134:M134"/>
    <mergeCell ref="H135:M135"/>
    <mergeCell ref="I72:J72"/>
    <mergeCell ref="K72:M72"/>
    <mergeCell ref="N72:O72"/>
    <mergeCell ref="D72:F72"/>
    <mergeCell ref="I93:J93"/>
    <mergeCell ref="K93:M93"/>
    <mergeCell ref="N93:O93"/>
    <mergeCell ref="C84:G84"/>
    <mergeCell ref="H84:M84"/>
    <mergeCell ref="N84:O84"/>
    <mergeCell ref="I83:J83"/>
    <mergeCell ref="K83:M83"/>
    <mergeCell ref="N83:O83"/>
    <mergeCell ref="D82:F83"/>
    <mergeCell ref="H73:M73"/>
    <mergeCell ref="N73:O73"/>
    <mergeCell ref="H74:M74"/>
    <mergeCell ref="N74:O74"/>
    <mergeCell ref="C87:C94"/>
    <mergeCell ref="D118:G118"/>
    <mergeCell ref="I118:J118"/>
    <mergeCell ref="K118:M118"/>
    <mergeCell ref="N118:O118"/>
    <mergeCell ref="D133:G133"/>
    <mergeCell ref="I133:J133"/>
    <mergeCell ref="K133:M133"/>
    <mergeCell ref="N133:O133"/>
    <mergeCell ref="I147:J147"/>
    <mergeCell ref="K147:M147"/>
    <mergeCell ref="N147:O147"/>
    <mergeCell ref="I146:J146"/>
    <mergeCell ref="K146:M146"/>
    <mergeCell ref="N146:O146"/>
    <mergeCell ref="D146:F147"/>
    <mergeCell ref="D132:G132"/>
    <mergeCell ref="I132:J132"/>
    <mergeCell ref="K132:M132"/>
    <mergeCell ref="N132:O132"/>
    <mergeCell ref="D142:F144"/>
    <mergeCell ref="H136:M136"/>
    <mergeCell ref="N136:O136"/>
    <mergeCell ref="C137:O137"/>
    <mergeCell ref="D141:O141"/>
  </mergeCells>
  <phoneticPr fontId="11" type="noConversion"/>
  <pageMargins left="0.59055118110236227" right="0.39370078740157483" top="0.39370078740157483" bottom="0.39370078740157483" header="0.31496062992125984" footer="0.31496062992125984"/>
  <pageSetup scale="49" fitToWidth="2" fitToHeight="2" orientation="portrait" horizontalDpi="300" verticalDpi="300" r:id="rId1"/>
  <rowBreaks count="1" manualBreakCount="1">
    <brk id="75" min="1" max="1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1">
    <tabColor rgb="FF92D050"/>
    <pageSetUpPr fitToPage="1"/>
  </sheetPr>
  <dimension ref="A1:L43"/>
  <sheetViews>
    <sheetView view="pageBreakPreview" topLeftCell="A30" zoomScale="80" zoomScaleNormal="80" zoomScaleSheetLayoutView="80" workbookViewId="0">
      <selection activeCell="M359" sqref="M359"/>
    </sheetView>
  </sheetViews>
  <sheetFormatPr baseColWidth="10" defaultColWidth="11.42578125" defaultRowHeight="12.75"/>
  <cols>
    <col min="1" max="1" width="7.140625" style="32" bestFit="1" customWidth="1"/>
    <col min="2" max="2" width="5.28515625" style="32" bestFit="1" customWidth="1"/>
    <col min="3" max="3" width="43.7109375" style="6" customWidth="1"/>
    <col min="4" max="4" width="13.5703125" style="6" customWidth="1"/>
    <col min="5" max="5" width="10.140625" style="6" customWidth="1"/>
    <col min="6" max="6" width="10" style="6" customWidth="1"/>
    <col min="7" max="7" width="6.140625" style="6" bestFit="1" customWidth="1"/>
    <col min="8" max="8" width="4.7109375" style="6" customWidth="1"/>
    <col min="9" max="9" width="14.85546875" style="6" bestFit="1" customWidth="1"/>
    <col min="10" max="10" width="12.85546875" style="6" bestFit="1" customWidth="1"/>
    <col min="11" max="11" width="7.7109375" style="6" customWidth="1"/>
    <col min="12" max="12" width="18" style="6" customWidth="1"/>
    <col min="13" max="16384" width="11.42578125" style="6"/>
  </cols>
  <sheetData>
    <row r="1" spans="1:12" ht="7.5" customHeight="1" thickBot="1"/>
    <row r="2" spans="1:12">
      <c r="B2" s="1820" t="s">
        <v>185</v>
      </c>
      <c r="C2" s="2185"/>
      <c r="D2" s="2185"/>
      <c r="E2" s="2185"/>
      <c r="F2" s="2185"/>
      <c r="G2" s="2185"/>
      <c r="H2" s="2185"/>
      <c r="I2" s="2185"/>
      <c r="J2" s="2176"/>
      <c r="K2" s="2177"/>
      <c r="L2" s="2178"/>
    </row>
    <row r="3" spans="1:12">
      <c r="B3" s="1835" t="s">
        <v>791</v>
      </c>
      <c r="C3" s="1836"/>
      <c r="D3" s="1836"/>
      <c r="E3" s="1836"/>
      <c r="F3" s="1836"/>
      <c r="G3" s="1836"/>
      <c r="H3" s="1836"/>
      <c r="I3" s="1836"/>
      <c r="J3" s="2179"/>
      <c r="K3" s="2180"/>
      <c r="L3" s="2181"/>
    </row>
    <row r="4" spans="1:12">
      <c r="B4" s="1835" t="s">
        <v>792</v>
      </c>
      <c r="C4" s="1836"/>
      <c r="D4" s="1836"/>
      <c r="E4" s="1836"/>
      <c r="F4" s="1836"/>
      <c r="G4" s="1836"/>
      <c r="H4" s="1836"/>
      <c r="I4" s="1836"/>
      <c r="J4" s="2179"/>
      <c r="K4" s="2180"/>
      <c r="L4" s="2181"/>
    </row>
    <row r="5" spans="1:12" ht="13.5" thickBot="1">
      <c r="B5" s="1837" t="s">
        <v>2018</v>
      </c>
      <c r="C5" s="1838"/>
      <c r="D5" s="1838"/>
      <c r="E5" s="1838"/>
      <c r="F5" s="1838"/>
      <c r="G5" s="1838"/>
      <c r="H5" s="1838"/>
      <c r="I5" s="1838"/>
      <c r="J5" s="2182"/>
      <c r="K5" s="2183"/>
      <c r="L5" s="2184"/>
    </row>
    <row r="6" spans="1:12" ht="43.5" customHeight="1" thickBot="1">
      <c r="B6" s="1811" t="s">
        <v>1374</v>
      </c>
      <c r="C6" s="1812"/>
      <c r="D6" s="1813" t="s">
        <v>1891</v>
      </c>
      <c r="E6" s="1814"/>
      <c r="F6" s="1814"/>
      <c r="G6" s="1814"/>
      <c r="H6" s="1814"/>
      <c r="I6" s="1814"/>
      <c r="J6" s="1814"/>
      <c r="K6" s="1814"/>
      <c r="L6" s="1815"/>
    </row>
    <row r="7" spans="1:12" ht="13.5" thickBot="1">
      <c r="A7" s="6"/>
      <c r="B7" s="135"/>
      <c r="C7" s="135"/>
      <c r="D7" s="135"/>
      <c r="E7" s="135"/>
      <c r="F7" s="135"/>
      <c r="G7" s="135"/>
      <c r="H7" s="135"/>
      <c r="I7" s="135"/>
      <c r="J7" s="135"/>
      <c r="K7" s="135"/>
      <c r="L7" s="143"/>
    </row>
    <row r="8" spans="1:12" ht="13.5" thickBot="1">
      <c r="A8" s="6"/>
      <c r="B8" s="2161" t="s">
        <v>900</v>
      </c>
      <c r="C8" s="2162"/>
      <c r="D8" s="2162"/>
      <c r="E8" s="2162"/>
      <c r="F8" s="2162"/>
      <c r="G8" s="2162"/>
      <c r="H8" s="2162"/>
      <c r="I8" s="2162"/>
      <c r="J8" s="2162"/>
      <c r="K8" s="2162"/>
      <c r="L8" s="2163"/>
    </row>
    <row r="9" spans="1:12">
      <c r="B9" s="1897" t="s">
        <v>1955</v>
      </c>
      <c r="C9" s="1898"/>
      <c r="D9" s="1898"/>
      <c r="E9" s="2146">
        <v>1549150240</v>
      </c>
      <c r="F9" s="2147"/>
      <c r="G9" s="2147"/>
      <c r="H9" s="2148"/>
      <c r="I9" s="155" t="s">
        <v>186</v>
      </c>
      <c r="J9" s="2137">
        <v>44029</v>
      </c>
      <c r="K9" s="2137"/>
      <c r="L9" s="2138"/>
    </row>
    <row r="10" spans="1:12">
      <c r="A10" s="1121"/>
      <c r="B10" s="2152" t="s">
        <v>1956</v>
      </c>
      <c r="C10" s="2153"/>
      <c r="D10" s="2154"/>
      <c r="E10" s="2155">
        <v>154981709</v>
      </c>
      <c r="F10" s="2156"/>
      <c r="G10" s="2156"/>
      <c r="H10" s="2157"/>
      <c r="I10" s="1691" t="s">
        <v>12</v>
      </c>
      <c r="J10" s="2164" t="s">
        <v>2018</v>
      </c>
      <c r="K10" s="2165"/>
      <c r="L10" s="2166"/>
    </row>
    <row r="11" spans="1:12">
      <c r="A11" s="1121"/>
      <c r="B11" s="2152" t="s">
        <v>2013</v>
      </c>
      <c r="C11" s="2153"/>
      <c r="D11" s="2154"/>
      <c r="E11" s="2158">
        <v>6623701</v>
      </c>
      <c r="F11" s="2159"/>
      <c r="G11" s="2159"/>
      <c r="H11" s="2160"/>
      <c r="I11" s="2167"/>
      <c r="J11" s="2168"/>
      <c r="K11" s="2168"/>
      <c r="L11" s="2169"/>
    </row>
    <row r="12" spans="1:12">
      <c r="A12" s="1121"/>
      <c r="B12" s="2141" t="s">
        <v>1630</v>
      </c>
      <c r="C12" s="2142"/>
      <c r="D12" s="2142"/>
      <c r="E12" s="1153">
        <v>2</v>
      </c>
      <c r="F12" s="2143" t="s">
        <v>15</v>
      </c>
      <c r="G12" s="2144"/>
      <c r="H12" s="2145"/>
      <c r="I12" s="2170"/>
      <c r="J12" s="2171"/>
      <c r="K12" s="2171"/>
      <c r="L12" s="2172"/>
    </row>
    <row r="13" spans="1:12" ht="13.5" thickBot="1">
      <c r="B13" s="2139" t="s">
        <v>1467</v>
      </c>
      <c r="C13" s="2140"/>
      <c r="D13" s="2140"/>
      <c r="E13" s="1688">
        <v>18</v>
      </c>
      <c r="F13" s="2149" t="s">
        <v>15</v>
      </c>
      <c r="G13" s="2150"/>
      <c r="H13" s="2151"/>
      <c r="I13" s="2173"/>
      <c r="J13" s="2174"/>
      <c r="K13" s="2174"/>
      <c r="L13" s="2175"/>
    </row>
    <row r="15" spans="1:12" s="7" customFormat="1" ht="12.75" customHeight="1">
      <c r="A15" s="43"/>
      <c r="B15" s="1952" t="s">
        <v>31</v>
      </c>
      <c r="C15" s="1952"/>
      <c r="D15" s="1952"/>
      <c r="E15" s="1952"/>
      <c r="F15" s="1952"/>
      <c r="G15" s="1952"/>
      <c r="H15" s="1952"/>
      <c r="I15" s="1952"/>
      <c r="J15" s="1952"/>
      <c r="K15" s="1952"/>
      <c r="L15" s="1952"/>
    </row>
    <row r="16" spans="1:12" s="17" customFormat="1" ht="11.25">
      <c r="A16" s="41"/>
      <c r="B16" s="20">
        <v>3.1</v>
      </c>
      <c r="C16" s="1951" t="s">
        <v>800</v>
      </c>
      <c r="D16" s="1951"/>
      <c r="E16" s="1951"/>
      <c r="F16" s="1951"/>
      <c r="G16" s="1951"/>
      <c r="H16" s="1951"/>
      <c r="I16" s="1951"/>
      <c r="J16" s="1951"/>
      <c r="K16" s="1951"/>
      <c r="L16" s="1951"/>
    </row>
    <row r="17" spans="1:12" s="17" customFormat="1" ht="11.25">
      <c r="A17" s="41"/>
      <c r="B17" s="10" t="s">
        <v>8</v>
      </c>
      <c r="C17" s="1939" t="s">
        <v>9</v>
      </c>
      <c r="D17" s="1940"/>
      <c r="E17" s="31"/>
      <c r="F17" s="18"/>
      <c r="G17" s="1938"/>
      <c r="H17" s="1938"/>
      <c r="I17" s="19"/>
      <c r="J17" s="1939" t="s">
        <v>32</v>
      </c>
      <c r="K17" s="1944"/>
      <c r="L17" s="20" t="s">
        <v>29</v>
      </c>
    </row>
    <row r="18" spans="1:12" s="7" customFormat="1" ht="11.25">
      <c r="A18" s="41"/>
      <c r="B18" s="156">
        <v>3.101</v>
      </c>
      <c r="C18" s="38" t="s">
        <v>801</v>
      </c>
      <c r="D18" s="39"/>
      <c r="E18" s="39"/>
      <c r="F18" s="39"/>
      <c r="G18" s="39"/>
      <c r="H18" s="39"/>
      <c r="I18" s="40"/>
      <c r="J18" s="1890">
        <v>0.05</v>
      </c>
      <c r="K18" s="1892"/>
      <c r="L18" s="21">
        <v>101585071</v>
      </c>
    </row>
    <row r="19" spans="1:12" s="7" customFormat="1" ht="11.25">
      <c r="A19" s="41"/>
      <c r="B19" s="156">
        <v>3.1019999999999999</v>
      </c>
      <c r="C19" s="38" t="s">
        <v>802</v>
      </c>
      <c r="D19" s="39"/>
      <c r="E19" s="39"/>
      <c r="F19" s="39"/>
      <c r="G19" s="39"/>
      <c r="H19" s="39"/>
      <c r="I19" s="40"/>
      <c r="J19" s="1890">
        <v>6.9000000000000008E-3</v>
      </c>
      <c r="K19" s="1892"/>
      <c r="L19" s="21">
        <v>14018740</v>
      </c>
    </row>
    <row r="20" spans="1:12" s="7" customFormat="1" ht="11.25">
      <c r="A20" s="41"/>
      <c r="B20" s="156">
        <v>3.1029999999999998</v>
      </c>
      <c r="C20" s="38" t="s">
        <v>803</v>
      </c>
      <c r="D20" s="39"/>
      <c r="E20" s="39"/>
      <c r="F20" s="39"/>
      <c r="G20" s="39"/>
      <c r="H20" s="39"/>
      <c r="I20" s="40"/>
      <c r="J20" s="1890">
        <v>4.0000000000000001E-3</v>
      </c>
      <c r="K20" s="1892"/>
      <c r="L20" s="21">
        <v>8126806</v>
      </c>
    </row>
    <row r="21" spans="1:12" s="7" customFormat="1" ht="11.25">
      <c r="A21" s="41"/>
      <c r="B21" s="156">
        <v>3.1039999999999996</v>
      </c>
      <c r="C21" s="38" t="s">
        <v>1308</v>
      </c>
      <c r="D21" s="39"/>
      <c r="E21" s="39"/>
      <c r="F21" s="39"/>
      <c r="G21" s="39"/>
      <c r="H21" s="39"/>
      <c r="I21" s="40"/>
      <c r="J21" s="1890">
        <v>1.0999999999999999E-2</v>
      </c>
      <c r="K21" s="1892"/>
      <c r="L21" s="21">
        <v>22348716</v>
      </c>
    </row>
    <row r="22" spans="1:12" s="7" customFormat="1" ht="11.25">
      <c r="A22" s="41"/>
      <c r="B22" s="156">
        <v>3.1049999999999995</v>
      </c>
      <c r="C22" s="38" t="s">
        <v>811</v>
      </c>
      <c r="D22" s="39"/>
      <c r="E22" s="39"/>
      <c r="F22" s="39"/>
      <c r="G22" s="39"/>
      <c r="H22" s="39"/>
      <c r="I22" s="40"/>
      <c r="J22" s="1890">
        <v>5.0000000000000001E-3</v>
      </c>
      <c r="K22" s="1892"/>
      <c r="L22" s="21">
        <v>10158507</v>
      </c>
    </row>
    <row r="23" spans="1:12" s="7" customFormat="1" ht="11.25" customHeight="1">
      <c r="A23" s="41"/>
      <c r="B23" s="156">
        <v>3.1059999999999994</v>
      </c>
      <c r="C23" s="38" t="s">
        <v>804</v>
      </c>
      <c r="D23" s="39"/>
      <c r="E23" s="39"/>
      <c r="F23" s="39"/>
      <c r="G23" s="39"/>
      <c r="H23" s="39"/>
      <c r="I23" s="40"/>
      <c r="J23" s="1890">
        <v>0.02</v>
      </c>
      <c r="K23" s="1892"/>
      <c r="L23" s="21">
        <v>40634028</v>
      </c>
    </row>
    <row r="24" spans="1:12" s="7" customFormat="1" ht="11.25">
      <c r="A24" s="41"/>
      <c r="B24" s="156">
        <v>3.1069999999999993</v>
      </c>
      <c r="C24" s="38" t="s">
        <v>810</v>
      </c>
      <c r="D24" s="39"/>
      <c r="E24" s="39"/>
      <c r="F24" s="39"/>
      <c r="G24" s="39"/>
      <c r="H24" s="39"/>
      <c r="I24" s="40"/>
      <c r="J24" s="1890">
        <v>5.0000000000000001E-3</v>
      </c>
      <c r="K24" s="1892"/>
      <c r="L24" s="21">
        <v>10158507</v>
      </c>
    </row>
    <row r="25" spans="1:12" s="7" customFormat="1" ht="11.25">
      <c r="A25" s="41"/>
      <c r="B25" s="34"/>
      <c r="C25" s="1935" t="s">
        <v>33</v>
      </c>
      <c r="D25" s="1936"/>
      <c r="E25" s="1936"/>
      <c r="F25" s="1936"/>
      <c r="G25" s="1936"/>
      <c r="H25" s="1936"/>
      <c r="I25" s="1936"/>
      <c r="J25" s="1936"/>
      <c r="K25" s="1937"/>
      <c r="L25" s="14">
        <v>207030375</v>
      </c>
    </row>
    <row r="26" spans="1:12" s="7" customFormat="1" ht="11.25">
      <c r="A26" s="41"/>
      <c r="B26" s="34"/>
      <c r="C26" s="42"/>
      <c r="D26" s="42"/>
      <c r="E26" s="42"/>
      <c r="F26" s="42"/>
      <c r="G26" s="42"/>
      <c r="H26" s="42"/>
      <c r="I26" s="42"/>
      <c r="J26" s="42"/>
      <c r="K26" s="42"/>
      <c r="L26" s="42"/>
    </row>
    <row r="27" spans="1:12" s="7" customFormat="1" ht="11.25">
      <c r="A27" s="41"/>
      <c r="B27" s="20">
        <v>3.2</v>
      </c>
      <c r="C27" s="1941" t="s">
        <v>1252</v>
      </c>
      <c r="D27" s="1941"/>
      <c r="E27" s="1941"/>
      <c r="F27" s="1941"/>
      <c r="G27" s="1941"/>
      <c r="H27" s="1941"/>
      <c r="I27" s="1941"/>
      <c r="J27" s="1941"/>
      <c r="K27" s="1941"/>
      <c r="L27" s="1941"/>
    </row>
    <row r="28" spans="1:12" s="22" customFormat="1" ht="22.5">
      <c r="A28" s="41"/>
      <c r="B28" s="10" t="s">
        <v>8</v>
      </c>
      <c r="C28" s="1945" t="s">
        <v>9</v>
      </c>
      <c r="D28" s="1945"/>
      <c r="E28" s="1946" t="s">
        <v>34</v>
      </c>
      <c r="F28" s="1947"/>
      <c r="G28" s="1939" t="s">
        <v>35</v>
      </c>
      <c r="H28" s="1944"/>
      <c r="I28" s="10" t="s">
        <v>36</v>
      </c>
      <c r="J28" s="1939" t="s">
        <v>37</v>
      </c>
      <c r="K28" s="1944"/>
      <c r="L28" s="20" t="s">
        <v>29</v>
      </c>
    </row>
    <row r="29" spans="1:12" s="7" customFormat="1" ht="12.75" customHeight="1">
      <c r="A29" s="41"/>
      <c r="B29" s="156">
        <v>3.2010000000000001</v>
      </c>
      <c r="C29" s="23" t="s">
        <v>806</v>
      </c>
      <c r="D29" s="2186" t="s">
        <v>1253</v>
      </c>
      <c r="E29" s="2189">
        <v>2031701421</v>
      </c>
      <c r="F29" s="2190"/>
      <c r="G29" s="1888">
        <v>0.3</v>
      </c>
      <c r="H29" s="1888"/>
      <c r="I29" s="24">
        <v>28</v>
      </c>
      <c r="J29" s="1890">
        <v>2E-3</v>
      </c>
      <c r="K29" s="1892"/>
      <c r="L29" s="21">
        <v>3387790</v>
      </c>
    </row>
    <row r="30" spans="1:12" s="7" customFormat="1" ht="12.75" customHeight="1">
      <c r="A30" s="41"/>
      <c r="B30" s="156">
        <v>3.202</v>
      </c>
      <c r="C30" s="23" t="s">
        <v>807</v>
      </c>
      <c r="D30" s="2188"/>
      <c r="E30" s="2189">
        <v>2031701421</v>
      </c>
      <c r="F30" s="2190"/>
      <c r="G30" s="1888">
        <v>0.1</v>
      </c>
      <c r="H30" s="1888"/>
      <c r="I30" s="24">
        <v>56</v>
      </c>
      <c r="J30" s="1890">
        <v>2E-3</v>
      </c>
      <c r="K30" s="1892"/>
      <c r="L30" s="21">
        <v>2259518</v>
      </c>
    </row>
    <row r="31" spans="1:12" s="7" customFormat="1" ht="30.75" customHeight="1">
      <c r="A31" s="41"/>
      <c r="B31" s="156">
        <v>3.2029999999999998</v>
      </c>
      <c r="C31" s="23" t="s">
        <v>809</v>
      </c>
      <c r="D31" s="2186" t="s">
        <v>38</v>
      </c>
      <c r="E31" s="2189">
        <v>2031701421</v>
      </c>
      <c r="F31" s="2190"/>
      <c r="G31" s="1888">
        <v>0.05</v>
      </c>
      <c r="H31" s="1888"/>
      <c r="I31" s="24">
        <v>20</v>
      </c>
      <c r="J31" s="1890">
        <v>3.0000000000000001E-3</v>
      </c>
      <c r="K31" s="1892"/>
      <c r="L31" s="21">
        <v>607406</v>
      </c>
    </row>
    <row r="32" spans="1:12" s="481" customFormat="1" ht="33.75">
      <c r="A32" s="479"/>
      <c r="B32" s="156">
        <v>3.2039999999999997</v>
      </c>
      <c r="C32" s="489" t="s">
        <v>1468</v>
      </c>
      <c r="D32" s="2187"/>
      <c r="E32" s="2189">
        <v>6457012</v>
      </c>
      <c r="F32" s="2190"/>
      <c r="G32" s="1888" t="s">
        <v>1443</v>
      </c>
      <c r="H32" s="1888"/>
      <c r="I32" s="24">
        <v>20</v>
      </c>
      <c r="J32" s="1890">
        <v>3.0000000000000001E-3</v>
      </c>
      <c r="K32" s="1892"/>
      <c r="L32" s="21">
        <v>41394</v>
      </c>
    </row>
    <row r="33" spans="1:12" s="7" customFormat="1" ht="11.25">
      <c r="A33" s="34"/>
      <c r="B33" s="34"/>
      <c r="C33" s="1935" t="s">
        <v>39</v>
      </c>
      <c r="D33" s="1936"/>
      <c r="E33" s="1936"/>
      <c r="F33" s="1936"/>
      <c r="G33" s="1936"/>
      <c r="H33" s="1936"/>
      <c r="I33" s="1936"/>
      <c r="J33" s="1936"/>
      <c r="K33" s="1937"/>
      <c r="L33" s="14">
        <v>6296108</v>
      </c>
    </row>
    <row r="34" spans="1:12" s="7" customFormat="1" ht="11.25">
      <c r="A34" s="34"/>
      <c r="B34" s="34"/>
      <c r="C34" s="1949"/>
      <c r="D34" s="1949"/>
      <c r="E34" s="1949"/>
      <c r="F34" s="1949"/>
      <c r="G34" s="1949"/>
      <c r="H34" s="1949"/>
      <c r="I34" s="1949"/>
      <c r="J34" s="1949"/>
      <c r="K34" s="1949"/>
      <c r="L34" s="1949"/>
    </row>
    <row r="35" spans="1:12" s="7" customFormat="1" ht="11.25">
      <c r="A35" s="34"/>
      <c r="B35" s="34"/>
      <c r="C35" s="35" t="s">
        <v>40</v>
      </c>
      <c r="D35" s="36"/>
      <c r="E35" s="36"/>
      <c r="F35" s="36"/>
      <c r="G35" s="36"/>
      <c r="H35" s="36"/>
      <c r="I35" s="36"/>
      <c r="J35" s="36"/>
      <c r="K35" s="11"/>
      <c r="L35" s="14">
        <v>213326483</v>
      </c>
    </row>
    <row r="36" spans="1:12" s="7" customFormat="1">
      <c r="A36" s="34"/>
      <c r="B36" s="34"/>
      <c r="C36" s="515" t="s">
        <v>41</v>
      </c>
      <c r="D36" s="516"/>
      <c r="E36" s="516"/>
      <c r="F36" s="516"/>
      <c r="G36" s="516"/>
      <c r="H36" s="516"/>
      <c r="I36" s="516"/>
      <c r="J36" s="516"/>
      <c r="K36" s="517"/>
      <c r="L36" s="518">
        <v>0.12470000000000001</v>
      </c>
    </row>
    <row r="37" spans="1:12" s="7" customFormat="1" ht="11.25">
      <c r="A37" s="34"/>
      <c r="B37" s="34"/>
      <c r="C37" s="1948"/>
      <c r="D37" s="1948"/>
      <c r="E37" s="1948"/>
      <c r="F37" s="1948"/>
      <c r="G37" s="1948"/>
      <c r="H37" s="1948"/>
      <c r="I37" s="1948"/>
      <c r="J37" s="1948"/>
      <c r="K37" s="1948"/>
      <c r="L37" s="1948"/>
    </row>
    <row r="38" spans="1:12" s="7" customFormat="1" ht="11.25">
      <c r="A38" s="34"/>
      <c r="B38" s="34"/>
      <c r="C38" s="515" t="s">
        <v>42</v>
      </c>
      <c r="D38" s="516"/>
      <c r="E38" s="516"/>
      <c r="F38" s="516"/>
      <c r="G38" s="516"/>
      <c r="H38" s="516"/>
      <c r="I38" s="516"/>
      <c r="J38" s="516"/>
      <c r="K38" s="517"/>
      <c r="L38" s="519">
        <v>0.12470000000000001</v>
      </c>
    </row>
    <row r="39" spans="1:12" s="8" customFormat="1" ht="11.25">
      <c r="A39" s="17"/>
      <c r="B39" s="17"/>
      <c r="C39" s="515" t="s">
        <v>43</v>
      </c>
      <c r="D39" s="516"/>
      <c r="E39" s="516"/>
      <c r="F39" s="516"/>
      <c r="G39" s="516"/>
      <c r="H39" s="516"/>
      <c r="I39" s="516"/>
      <c r="J39" s="516"/>
      <c r="K39" s="517"/>
      <c r="L39" s="519">
        <v>0.01</v>
      </c>
    </row>
    <row r="40" spans="1:12" s="8" customFormat="1" ht="11.25">
      <c r="A40" s="17"/>
      <c r="B40" s="17"/>
      <c r="C40" s="515" t="s">
        <v>44</v>
      </c>
      <c r="D40" s="516"/>
      <c r="E40" s="516"/>
      <c r="F40" s="516"/>
      <c r="G40" s="516"/>
      <c r="H40" s="516"/>
      <c r="I40" s="516"/>
      <c r="J40" s="516"/>
      <c r="K40" s="517"/>
      <c r="L40" s="519">
        <v>0.06</v>
      </c>
    </row>
    <row r="41" spans="1:12" s="7" customFormat="1" ht="11.25">
      <c r="A41" s="34"/>
      <c r="B41" s="34"/>
      <c r="C41" s="1948"/>
      <c r="D41" s="1948"/>
      <c r="E41" s="1948"/>
      <c r="F41" s="1948"/>
      <c r="G41" s="1948"/>
      <c r="H41" s="1948"/>
      <c r="I41" s="1948"/>
      <c r="J41" s="1948"/>
      <c r="K41" s="1948"/>
      <c r="L41" s="1948"/>
    </row>
    <row r="42" spans="1:12" s="7" customFormat="1">
      <c r="A42" s="34"/>
      <c r="B42" s="34"/>
      <c r="C42" s="515" t="s">
        <v>45</v>
      </c>
      <c r="D42" s="516"/>
      <c r="E42" s="516"/>
      <c r="F42" s="516"/>
      <c r="G42" s="516"/>
      <c r="H42" s="516"/>
      <c r="I42" s="516"/>
      <c r="J42" s="516"/>
      <c r="K42" s="520"/>
      <c r="L42" s="521">
        <v>0.19470000000000001</v>
      </c>
    </row>
    <row r="43" spans="1:12" s="7" customFormat="1">
      <c r="A43" s="34"/>
      <c r="B43" s="34"/>
      <c r="C43" s="26"/>
      <c r="D43" s="26"/>
      <c r="E43" s="26"/>
      <c r="F43" s="26"/>
      <c r="G43" s="27"/>
      <c r="H43" s="27"/>
      <c r="I43" s="27"/>
      <c r="J43" s="27"/>
      <c r="K43" s="27"/>
      <c r="L43" s="28"/>
    </row>
  </sheetData>
  <mergeCells count="57">
    <mergeCell ref="B15:L15"/>
    <mergeCell ref="E32:F32"/>
    <mergeCell ref="G31:H31"/>
    <mergeCell ref="G32:H32"/>
    <mergeCell ref="E31:F31"/>
    <mergeCell ref="J32:K32"/>
    <mergeCell ref="J31:K31"/>
    <mergeCell ref="C16:L16"/>
    <mergeCell ref="E29:F29"/>
    <mergeCell ref="C27:L27"/>
    <mergeCell ref="E30:F30"/>
    <mergeCell ref="C17:D17"/>
    <mergeCell ref="G17:H17"/>
    <mergeCell ref="J17:K17"/>
    <mergeCell ref="J18:K18"/>
    <mergeCell ref="J19:K19"/>
    <mergeCell ref="J20:K20"/>
    <mergeCell ref="J21:K21"/>
    <mergeCell ref="J22:K22"/>
    <mergeCell ref="J23:K23"/>
    <mergeCell ref="J24:K24"/>
    <mergeCell ref="C25:K25"/>
    <mergeCell ref="C33:K33"/>
    <mergeCell ref="C34:L34"/>
    <mergeCell ref="C37:L37"/>
    <mergeCell ref="C41:L41"/>
    <mergeCell ref="C28:D28"/>
    <mergeCell ref="E28:F28"/>
    <mergeCell ref="G28:H28"/>
    <mergeCell ref="J28:K28"/>
    <mergeCell ref="D31:D32"/>
    <mergeCell ref="D29:D30"/>
    <mergeCell ref="G30:H30"/>
    <mergeCell ref="J30:K30"/>
    <mergeCell ref="G29:H29"/>
    <mergeCell ref="J29:K29"/>
    <mergeCell ref="J2:L5"/>
    <mergeCell ref="B2:I2"/>
    <mergeCell ref="B3:I3"/>
    <mergeCell ref="B4:I4"/>
    <mergeCell ref="B5:I5"/>
    <mergeCell ref="B6:C6"/>
    <mergeCell ref="D6:L6"/>
    <mergeCell ref="J9:L9"/>
    <mergeCell ref="B13:D13"/>
    <mergeCell ref="B9:D9"/>
    <mergeCell ref="B12:D12"/>
    <mergeCell ref="F12:H12"/>
    <mergeCell ref="E9:H9"/>
    <mergeCell ref="F13:H13"/>
    <mergeCell ref="B10:D10"/>
    <mergeCell ref="B11:D11"/>
    <mergeCell ref="E10:H10"/>
    <mergeCell ref="E11:H11"/>
    <mergeCell ref="B8:L8"/>
    <mergeCell ref="J10:L10"/>
    <mergeCell ref="I11:L13"/>
  </mergeCells>
  <pageMargins left="0.7" right="0.7" top="0.75" bottom="0.75" header="0.3" footer="0.3"/>
  <pageSetup scale="85"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26">
    <tabColor rgb="FF92D050"/>
    <pageSetUpPr fitToPage="1"/>
  </sheetPr>
  <dimension ref="B1:R40"/>
  <sheetViews>
    <sheetView view="pageBreakPreview" topLeftCell="A28" zoomScale="60" zoomScaleNormal="100" workbookViewId="0">
      <selection activeCell="M359" sqref="M359"/>
    </sheetView>
  </sheetViews>
  <sheetFormatPr baseColWidth="10" defaultRowHeight="15"/>
  <cols>
    <col min="1" max="1" width="12.42578125" style="1576" customWidth="1"/>
    <col min="2" max="2" width="11.140625" style="1576" customWidth="1"/>
    <col min="3" max="3" width="7.28515625" style="1576" customWidth="1"/>
    <col min="4" max="4" width="8.42578125" style="1576" customWidth="1"/>
    <col min="5" max="5" width="7.140625" style="1576" customWidth="1"/>
    <col min="6" max="6" width="13.42578125" style="1576" customWidth="1"/>
    <col min="7" max="7" width="45.85546875" style="1576" customWidth="1"/>
    <col min="8" max="8" width="10.7109375" style="1576" customWidth="1"/>
    <col min="9" max="9" width="14.140625" style="1576" customWidth="1"/>
    <col min="10" max="11" width="14.28515625" style="1576" customWidth="1"/>
    <col min="12" max="13" width="9.28515625" style="1576" customWidth="1"/>
    <col min="14" max="14" width="7.140625" style="1576" customWidth="1"/>
    <col min="15" max="15" width="8.28515625" style="1576" customWidth="1"/>
    <col min="16" max="16" width="9" style="1576" customWidth="1"/>
    <col min="17" max="17" width="7.5703125" style="1576" customWidth="1"/>
    <col min="18" max="18" width="14.140625" style="1576" customWidth="1"/>
    <col min="19" max="16384" width="11.42578125" style="1576"/>
  </cols>
  <sheetData>
    <row r="1" spans="2:18" ht="15.75" thickBot="1">
      <c r="B1" s="1573"/>
      <c r="C1" s="1573"/>
      <c r="D1" s="1574"/>
      <c r="E1" s="1574"/>
      <c r="F1" s="1574"/>
      <c r="G1" s="1574"/>
      <c r="H1" s="1574"/>
      <c r="I1" s="1574"/>
      <c r="J1" s="1574"/>
      <c r="K1" s="1574"/>
      <c r="L1" s="1574"/>
      <c r="M1" s="1574"/>
      <c r="N1" s="1574"/>
      <c r="O1" s="1574"/>
      <c r="P1" s="1574"/>
      <c r="Q1" s="1575"/>
      <c r="R1" s="1575"/>
    </row>
    <row r="2" spans="2:18">
      <c r="B2" s="1573"/>
      <c r="C2" s="2204" t="s">
        <v>2</v>
      </c>
      <c r="D2" s="2205"/>
      <c r="E2" s="2206"/>
      <c r="F2" s="1577" t="s">
        <v>4</v>
      </c>
      <c r="G2" s="2207" t="s">
        <v>5</v>
      </c>
      <c r="H2" s="2207"/>
      <c r="I2" s="2207"/>
      <c r="J2" s="2207"/>
      <c r="K2" s="2207"/>
      <c r="L2" s="2207"/>
      <c r="M2" s="2207"/>
      <c r="N2" s="2207" t="s">
        <v>6</v>
      </c>
      <c r="O2" s="2208"/>
      <c r="P2" s="2209"/>
      <c r="Q2" s="2210"/>
      <c r="R2" s="2211"/>
    </row>
    <row r="3" spans="2:18" ht="25.5" customHeight="1">
      <c r="B3" s="1573"/>
      <c r="C3" s="2218"/>
      <c r="D3" s="2219"/>
      <c r="E3" s="2220"/>
      <c r="F3" s="1578"/>
      <c r="G3" s="2221" t="s">
        <v>793</v>
      </c>
      <c r="H3" s="2221"/>
      <c r="I3" s="2221"/>
      <c r="J3" s="2221"/>
      <c r="K3" s="2221"/>
      <c r="L3" s="2221"/>
      <c r="M3" s="2221"/>
      <c r="N3" s="2221"/>
      <c r="O3" s="2222"/>
      <c r="P3" s="2212"/>
      <c r="Q3" s="2213"/>
      <c r="R3" s="2214"/>
    </row>
    <row r="4" spans="2:18">
      <c r="B4" s="1573"/>
      <c r="C4" s="2223" t="s">
        <v>185</v>
      </c>
      <c r="D4" s="2224"/>
      <c r="E4" s="2224"/>
      <c r="F4" s="2224"/>
      <c r="G4" s="2224"/>
      <c r="H4" s="2224"/>
      <c r="I4" s="2224"/>
      <c r="J4" s="2224"/>
      <c r="K4" s="2224"/>
      <c r="L4" s="2224"/>
      <c r="M4" s="2224"/>
      <c r="N4" s="2224"/>
      <c r="O4" s="2225"/>
      <c r="P4" s="2212"/>
      <c r="Q4" s="2213"/>
      <c r="R4" s="2214"/>
    </row>
    <row r="5" spans="2:18">
      <c r="B5" s="1573"/>
      <c r="C5" s="2223" t="s">
        <v>791</v>
      </c>
      <c r="D5" s="2224"/>
      <c r="E5" s="2224"/>
      <c r="F5" s="2224"/>
      <c r="G5" s="2224"/>
      <c r="H5" s="2224"/>
      <c r="I5" s="2224"/>
      <c r="J5" s="2224"/>
      <c r="K5" s="2224"/>
      <c r="L5" s="2224"/>
      <c r="M5" s="2224"/>
      <c r="N5" s="2224"/>
      <c r="O5" s="2225"/>
      <c r="P5" s="2212"/>
      <c r="Q5" s="2213"/>
      <c r="R5" s="2214"/>
    </row>
    <row r="6" spans="2:18">
      <c r="B6" s="1573"/>
      <c r="C6" s="2223" t="s">
        <v>792</v>
      </c>
      <c r="D6" s="2224"/>
      <c r="E6" s="2224"/>
      <c r="F6" s="2224"/>
      <c r="G6" s="2224"/>
      <c r="H6" s="2224"/>
      <c r="I6" s="2224"/>
      <c r="J6" s="2224"/>
      <c r="K6" s="2224"/>
      <c r="L6" s="2224"/>
      <c r="M6" s="2224"/>
      <c r="N6" s="2224"/>
      <c r="O6" s="2225"/>
      <c r="P6" s="2212"/>
      <c r="Q6" s="2213"/>
      <c r="R6" s="2214"/>
    </row>
    <row r="7" spans="2:18" ht="15.75" thickBot="1">
      <c r="B7" s="1579"/>
      <c r="C7" s="2226"/>
      <c r="D7" s="2227"/>
      <c r="E7" s="2227"/>
      <c r="F7" s="2227"/>
      <c r="G7" s="2227"/>
      <c r="H7" s="2227"/>
      <c r="I7" s="2227"/>
      <c r="J7" s="2227"/>
      <c r="K7" s="2227"/>
      <c r="L7" s="2227"/>
      <c r="M7" s="2227"/>
      <c r="N7" s="2227"/>
      <c r="O7" s="2227"/>
      <c r="P7" s="2215"/>
      <c r="Q7" s="2216"/>
      <c r="R7" s="2217"/>
    </row>
    <row r="8" spans="2:18" ht="21" customHeight="1">
      <c r="B8" s="1573"/>
      <c r="C8" s="2191" t="s">
        <v>1374</v>
      </c>
      <c r="D8" s="2192"/>
      <c r="E8" s="2192"/>
      <c r="F8" s="2195" t="s">
        <v>1891</v>
      </c>
      <c r="G8" s="2196"/>
      <c r="H8" s="2196"/>
      <c r="I8" s="2196"/>
      <c r="J8" s="2196"/>
      <c r="K8" s="2196"/>
      <c r="L8" s="2196"/>
      <c r="M8" s="2196"/>
      <c r="N8" s="2196"/>
      <c r="O8" s="2196"/>
      <c r="P8" s="2196"/>
      <c r="Q8" s="2196"/>
      <c r="R8" s="2197"/>
    </row>
    <row r="9" spans="2:18" ht="21" customHeight="1" thickBot="1">
      <c r="B9" s="1573"/>
      <c r="C9" s="2193"/>
      <c r="D9" s="2194"/>
      <c r="E9" s="2194"/>
      <c r="F9" s="2198"/>
      <c r="G9" s="2199"/>
      <c r="H9" s="2199"/>
      <c r="I9" s="2199"/>
      <c r="J9" s="2199"/>
      <c r="K9" s="2199"/>
      <c r="L9" s="2199"/>
      <c r="M9" s="2199"/>
      <c r="N9" s="2199"/>
      <c r="O9" s="2199"/>
      <c r="P9" s="2199"/>
      <c r="Q9" s="2199"/>
      <c r="R9" s="2200"/>
    </row>
    <row r="10" spans="2:18" ht="15.75" customHeight="1" thickBot="1">
      <c r="B10" s="1573"/>
      <c r="C10" s="1580"/>
      <c r="D10" s="1580"/>
      <c r="E10" s="1580"/>
      <c r="F10" s="1581"/>
      <c r="G10" s="1581"/>
      <c r="H10" s="1581"/>
      <c r="I10" s="1581"/>
      <c r="J10" s="1581"/>
      <c r="K10" s="1581"/>
      <c r="L10" s="1581"/>
      <c r="M10" s="1581"/>
      <c r="N10" s="1581"/>
      <c r="O10" s="1581"/>
      <c r="P10" s="1581"/>
      <c r="Q10" s="1581"/>
      <c r="R10" s="1581"/>
    </row>
    <row r="11" spans="2:18" ht="12.75" customHeight="1">
      <c r="B11" s="1573"/>
      <c r="C11" s="2201" t="s">
        <v>1940</v>
      </c>
      <c r="D11" s="2202"/>
      <c r="E11" s="2202"/>
      <c r="F11" s="2202"/>
      <c r="G11" s="2202"/>
      <c r="H11" s="2202"/>
      <c r="I11" s="2202"/>
      <c r="J11" s="2202"/>
      <c r="K11" s="2202"/>
      <c r="L11" s="2202"/>
      <c r="M11" s="2202"/>
      <c r="N11" s="2202"/>
      <c r="O11" s="2202"/>
      <c r="P11" s="2202"/>
      <c r="Q11" s="2202"/>
      <c r="R11" s="2203"/>
    </row>
    <row r="12" spans="2:18">
      <c r="B12" s="1573"/>
      <c r="C12" s="2228"/>
      <c r="D12" s="2229"/>
      <c r="E12" s="2229"/>
      <c r="F12" s="2229"/>
      <c r="G12" s="2229"/>
      <c r="H12" s="2229"/>
      <c r="I12" s="2229"/>
      <c r="J12" s="2229"/>
      <c r="K12" s="2229"/>
      <c r="L12" s="2229"/>
      <c r="M12" s="2229"/>
      <c r="N12" s="2229"/>
      <c r="O12" s="2229"/>
      <c r="P12" s="2229"/>
      <c r="Q12" s="2229"/>
      <c r="R12" s="2230"/>
    </row>
    <row r="13" spans="2:18">
      <c r="B13" s="1573"/>
      <c r="C13" s="1582"/>
      <c r="D13" s="1583"/>
      <c r="E13" s="1583"/>
      <c r="F13" s="1583"/>
      <c r="G13" s="1584" t="s">
        <v>1950</v>
      </c>
      <c r="H13" s="1584">
        <v>2</v>
      </c>
      <c r="I13" s="1583" t="s">
        <v>15</v>
      </c>
      <c r="J13" s="1583"/>
      <c r="K13" s="1583"/>
      <c r="L13" s="1583"/>
      <c r="M13" s="1583"/>
      <c r="N13" s="1583"/>
      <c r="O13" s="1583"/>
      <c r="P13" s="1583"/>
      <c r="Q13" s="1583"/>
      <c r="R13" s="1585"/>
    </row>
    <row r="14" spans="2:18">
      <c r="B14" s="1573"/>
      <c r="C14" s="1582"/>
      <c r="D14" s="1583"/>
      <c r="E14" s="1583"/>
      <c r="F14" s="2238" t="s">
        <v>1971</v>
      </c>
      <c r="G14" s="2238"/>
      <c r="H14" s="1584">
        <v>14</v>
      </c>
      <c r="I14" s="1583" t="s">
        <v>15</v>
      </c>
      <c r="J14" s="1583"/>
      <c r="K14" s="1583"/>
      <c r="L14" s="1583"/>
      <c r="M14" s="1583"/>
      <c r="N14" s="1583"/>
      <c r="O14" s="1583"/>
      <c r="P14" s="1583"/>
      <c r="Q14" s="1583"/>
      <c r="R14" s="1585"/>
    </row>
    <row r="15" spans="2:18">
      <c r="B15" s="1573"/>
      <c r="C15" s="2239"/>
      <c r="D15" s="2240"/>
      <c r="E15" s="2240"/>
      <c r="F15" s="2240"/>
      <c r="G15" s="2240"/>
      <c r="H15" s="2240"/>
      <c r="I15" s="2240"/>
      <c r="J15" s="2240"/>
      <c r="K15" s="2240"/>
      <c r="L15" s="2240"/>
      <c r="M15" s="2240"/>
      <c r="N15" s="2240"/>
      <c r="O15" s="2240"/>
      <c r="P15" s="2240"/>
      <c r="Q15" s="2240"/>
      <c r="R15" s="2241"/>
    </row>
    <row r="16" spans="2:18" ht="54.75" thickBot="1">
      <c r="B16" s="1573"/>
      <c r="C16" s="2231" t="s">
        <v>831</v>
      </c>
      <c r="D16" s="2232"/>
      <c r="E16" s="2232"/>
      <c r="F16" s="2232"/>
      <c r="G16" s="2232"/>
      <c r="H16" s="1586" t="s">
        <v>832</v>
      </c>
      <c r="I16" s="1587" t="s">
        <v>1879</v>
      </c>
      <c r="J16" s="1614" t="s">
        <v>1951</v>
      </c>
      <c r="K16" s="1614" t="s">
        <v>1952</v>
      </c>
      <c r="L16" s="1615" t="s">
        <v>1953</v>
      </c>
      <c r="M16" s="1588" t="s">
        <v>1954</v>
      </c>
      <c r="N16" s="2233" t="s">
        <v>833</v>
      </c>
      <c r="O16" s="2233"/>
      <c r="P16" s="2233"/>
      <c r="Q16" s="2234" t="s">
        <v>11</v>
      </c>
      <c r="R16" s="2235"/>
    </row>
    <row r="17" spans="2:18" ht="24" customHeight="1" thickBot="1">
      <c r="B17" s="1589" t="s">
        <v>1250</v>
      </c>
      <c r="C17" s="1590"/>
      <c r="D17" s="2236" t="s">
        <v>1941</v>
      </c>
      <c r="E17" s="2236"/>
      <c r="F17" s="2236"/>
      <c r="G17" s="2236"/>
      <c r="H17" s="2236"/>
      <c r="I17" s="2236"/>
      <c r="J17" s="2236"/>
      <c r="K17" s="2236"/>
      <c r="L17" s="2236"/>
      <c r="M17" s="2236"/>
      <c r="N17" s="2236"/>
      <c r="O17" s="2236"/>
      <c r="P17" s="2236"/>
      <c r="Q17" s="2236"/>
      <c r="R17" s="2237"/>
    </row>
    <row r="18" spans="2:18" ht="82.5" customHeight="1">
      <c r="B18" s="1591">
        <v>8773</v>
      </c>
      <c r="C18" s="1603">
        <v>1.01</v>
      </c>
      <c r="D18" s="2242" t="s">
        <v>1947</v>
      </c>
      <c r="E18" s="2242"/>
      <c r="F18" s="2242"/>
      <c r="G18" s="2242"/>
      <c r="H18" s="1598" t="s">
        <v>184</v>
      </c>
      <c r="I18" s="1616">
        <v>1</v>
      </c>
      <c r="J18" s="1599" t="s">
        <v>1918</v>
      </c>
      <c r="K18" s="1599">
        <v>6.7</v>
      </c>
      <c r="L18" s="1599" t="s">
        <v>1918</v>
      </c>
      <c r="M18" s="1599">
        <v>14</v>
      </c>
      <c r="N18" s="2243">
        <v>586004</v>
      </c>
      <c r="O18" s="2244"/>
      <c r="P18" s="2245"/>
      <c r="Q18" s="2246">
        <v>54967175</v>
      </c>
      <c r="R18" s="2247"/>
    </row>
    <row r="19" spans="2:18" s="1575" customFormat="1" ht="67.5" customHeight="1">
      <c r="B19" s="1600">
        <v>8774</v>
      </c>
      <c r="C19" s="1601">
        <v>1.02</v>
      </c>
      <c r="D19" s="2242" t="s">
        <v>1948</v>
      </c>
      <c r="E19" s="2242"/>
      <c r="F19" s="2242"/>
      <c r="G19" s="2242"/>
      <c r="H19" s="1598" t="s">
        <v>184</v>
      </c>
      <c r="I19" s="1617">
        <v>1</v>
      </c>
      <c r="J19" s="1618">
        <v>2.4</v>
      </c>
      <c r="K19" s="1618" t="s">
        <v>1918</v>
      </c>
      <c r="L19" s="1618">
        <v>2</v>
      </c>
      <c r="M19" s="1618" t="s">
        <v>1918</v>
      </c>
      <c r="N19" s="2253">
        <v>445504</v>
      </c>
      <c r="O19" s="2254"/>
      <c r="P19" s="2255"/>
      <c r="Q19" s="2256">
        <v>2138419</v>
      </c>
      <c r="R19" s="2257"/>
    </row>
    <row r="20" spans="2:18" s="1575" customFormat="1" ht="45" customHeight="1" thickBot="1">
      <c r="B20" s="1612">
        <v>8775</v>
      </c>
      <c r="C20" s="1613">
        <v>1.03</v>
      </c>
      <c r="D20" s="2242" t="s">
        <v>1949</v>
      </c>
      <c r="E20" s="2242"/>
      <c r="F20" s="2242"/>
      <c r="G20" s="2242"/>
      <c r="H20" s="1598" t="s">
        <v>184</v>
      </c>
      <c r="I20" s="1619">
        <v>1</v>
      </c>
      <c r="J20" s="1620" t="s">
        <v>1918</v>
      </c>
      <c r="K20" s="1620">
        <v>6.7</v>
      </c>
      <c r="L20" s="1620" t="s">
        <v>1918</v>
      </c>
      <c r="M20" s="1620">
        <v>14</v>
      </c>
      <c r="N20" s="2248">
        <v>43484</v>
      </c>
      <c r="O20" s="2249"/>
      <c r="P20" s="2250"/>
      <c r="Q20" s="2251">
        <v>4078799</v>
      </c>
      <c r="R20" s="2252"/>
    </row>
    <row r="21" spans="2:18" s="1575" customFormat="1" thickBot="1">
      <c r="B21" s="1594"/>
      <c r="C21" s="1595"/>
      <c r="D21" s="2236" t="s">
        <v>1942</v>
      </c>
      <c r="E21" s="2236"/>
      <c r="F21" s="2236"/>
      <c r="G21" s="2236"/>
      <c r="H21" s="2236"/>
      <c r="I21" s="2236"/>
      <c r="J21" s="2236"/>
      <c r="K21" s="2236"/>
      <c r="L21" s="2236"/>
      <c r="M21" s="2236"/>
      <c r="N21" s="2236"/>
      <c r="O21" s="2236"/>
      <c r="P21" s="2236"/>
      <c r="Q21" s="2236"/>
      <c r="R21" s="2237"/>
    </row>
    <row r="22" spans="2:18" s="1575" customFormat="1" ht="28.5" customHeight="1">
      <c r="B22" s="1596">
        <v>8765</v>
      </c>
      <c r="C22" s="1597">
        <v>1.04</v>
      </c>
      <c r="D22" s="2258" t="s">
        <v>1935</v>
      </c>
      <c r="E22" s="2259"/>
      <c r="F22" s="2259"/>
      <c r="G22" s="2260"/>
      <c r="H22" s="1598" t="s">
        <v>184</v>
      </c>
      <c r="I22" s="1599">
        <v>1</v>
      </c>
      <c r="J22" s="1599" t="s">
        <v>1918</v>
      </c>
      <c r="K22" s="1599" t="s">
        <v>1918</v>
      </c>
      <c r="L22" s="1599">
        <v>2</v>
      </c>
      <c r="M22" s="1599">
        <v>14</v>
      </c>
      <c r="N22" s="2261">
        <v>4568</v>
      </c>
      <c r="O22" s="2262"/>
      <c r="P22" s="2263"/>
      <c r="Q22" s="2256">
        <v>73088</v>
      </c>
      <c r="R22" s="2257"/>
    </row>
    <row r="23" spans="2:18" s="1575" customFormat="1" ht="27.75" customHeight="1">
      <c r="B23" s="1600">
        <v>8766</v>
      </c>
      <c r="C23" s="1601">
        <v>1.05</v>
      </c>
      <c r="D23" s="2242" t="s">
        <v>1936</v>
      </c>
      <c r="E23" s="2242"/>
      <c r="F23" s="2242"/>
      <c r="G23" s="2242"/>
      <c r="H23" s="1598" t="s">
        <v>184</v>
      </c>
      <c r="I23" s="1602">
        <v>1</v>
      </c>
      <c r="J23" s="1602" t="s">
        <v>1918</v>
      </c>
      <c r="K23" s="1602" t="s">
        <v>1918</v>
      </c>
      <c r="L23" s="1602">
        <v>2</v>
      </c>
      <c r="M23" s="1602">
        <v>14</v>
      </c>
      <c r="N23" s="2264">
        <v>22058</v>
      </c>
      <c r="O23" s="2265"/>
      <c r="P23" s="2266"/>
      <c r="Q23" s="2256">
        <v>352928</v>
      </c>
      <c r="R23" s="2257"/>
    </row>
    <row r="24" spans="2:18" s="1575" customFormat="1" ht="31.5" customHeight="1">
      <c r="B24" s="1600">
        <v>4934</v>
      </c>
      <c r="C24" s="1601">
        <v>1.06</v>
      </c>
      <c r="D24" s="2242" t="s">
        <v>149</v>
      </c>
      <c r="E24" s="2242"/>
      <c r="F24" s="2242"/>
      <c r="G24" s="2242"/>
      <c r="H24" s="1598" t="s">
        <v>184</v>
      </c>
      <c r="I24" s="1602">
        <v>1</v>
      </c>
      <c r="J24" s="1602" t="s">
        <v>1918</v>
      </c>
      <c r="K24" s="1602" t="s">
        <v>1918</v>
      </c>
      <c r="L24" s="1602" t="s">
        <v>1918</v>
      </c>
      <c r="M24" s="1602">
        <v>14</v>
      </c>
      <c r="N24" s="2264">
        <v>86344</v>
      </c>
      <c r="O24" s="2265"/>
      <c r="P24" s="2266"/>
      <c r="Q24" s="2267">
        <v>1208816</v>
      </c>
      <c r="R24" s="2268"/>
    </row>
    <row r="25" spans="2:18" s="1575" customFormat="1" ht="25.5" customHeight="1">
      <c r="B25" s="1600">
        <v>8771</v>
      </c>
      <c r="C25" s="1601">
        <v>1.07</v>
      </c>
      <c r="D25" s="2242" t="s">
        <v>1938</v>
      </c>
      <c r="E25" s="2242"/>
      <c r="F25" s="2242"/>
      <c r="G25" s="2242"/>
      <c r="H25" s="1598" t="s">
        <v>184</v>
      </c>
      <c r="I25" s="1602">
        <v>1</v>
      </c>
      <c r="J25" s="1602" t="s">
        <v>1918</v>
      </c>
      <c r="K25" s="1602" t="s">
        <v>1918</v>
      </c>
      <c r="L25" s="1602">
        <v>2</v>
      </c>
      <c r="M25" s="1602">
        <v>14</v>
      </c>
      <c r="N25" s="2264">
        <v>12000</v>
      </c>
      <c r="O25" s="2265"/>
      <c r="P25" s="2266"/>
      <c r="Q25" s="2267">
        <v>192000</v>
      </c>
      <c r="R25" s="2268"/>
    </row>
    <row r="26" spans="2:18" s="1575" customFormat="1" ht="15.75" customHeight="1" thickBot="1">
      <c r="B26" s="1600">
        <v>6172</v>
      </c>
      <c r="C26" s="1601">
        <v>1.08</v>
      </c>
      <c r="D26" s="2269" t="s">
        <v>453</v>
      </c>
      <c r="E26" s="2270"/>
      <c r="F26" s="2270"/>
      <c r="G26" s="2271"/>
      <c r="H26" s="1598" t="s">
        <v>184</v>
      </c>
      <c r="I26" s="1602">
        <v>2</v>
      </c>
      <c r="J26" s="1602" t="s">
        <v>1918</v>
      </c>
      <c r="K26" s="1602" t="s">
        <v>1918</v>
      </c>
      <c r="L26" s="1602">
        <v>2</v>
      </c>
      <c r="M26" s="1602">
        <v>14</v>
      </c>
      <c r="N26" s="2272">
        <v>1569</v>
      </c>
      <c r="O26" s="2273"/>
      <c r="P26" s="2274"/>
      <c r="Q26" s="2251">
        <v>50208</v>
      </c>
      <c r="R26" s="2252"/>
    </row>
    <row r="27" spans="2:18" s="1575" customFormat="1" thickBot="1">
      <c r="B27" s="1594"/>
      <c r="C27" s="1595"/>
      <c r="D27" s="2236" t="s">
        <v>1943</v>
      </c>
      <c r="E27" s="2236"/>
      <c r="F27" s="2236"/>
      <c r="G27" s="2236"/>
      <c r="H27" s="2236"/>
      <c r="I27" s="2236"/>
      <c r="J27" s="2236"/>
      <c r="K27" s="2236"/>
      <c r="L27" s="2236"/>
      <c r="M27" s="2236"/>
      <c r="N27" s="2236"/>
      <c r="O27" s="2236"/>
      <c r="P27" s="2236"/>
      <c r="Q27" s="2236"/>
      <c r="R27" s="2237"/>
    </row>
    <row r="28" spans="2:18" s="1575" customFormat="1" ht="25.5" customHeight="1">
      <c r="B28" s="1600">
        <v>4934</v>
      </c>
      <c r="C28" s="1601">
        <v>1.0900000000000001</v>
      </c>
      <c r="D28" s="2242" t="s">
        <v>149</v>
      </c>
      <c r="E28" s="2242"/>
      <c r="F28" s="2242"/>
      <c r="G28" s="2242"/>
      <c r="H28" s="1598" t="s">
        <v>184</v>
      </c>
      <c r="I28" s="1602">
        <v>1</v>
      </c>
      <c r="J28" s="1602" t="s">
        <v>1918</v>
      </c>
      <c r="K28" s="1602" t="s">
        <v>1918</v>
      </c>
      <c r="L28" s="1602" t="s">
        <v>1918</v>
      </c>
      <c r="M28" s="1602">
        <v>14</v>
      </c>
      <c r="N28" s="2264">
        <v>86344</v>
      </c>
      <c r="O28" s="2265"/>
      <c r="P28" s="2266"/>
      <c r="Q28" s="2267">
        <v>1208816</v>
      </c>
      <c r="R28" s="2268"/>
    </row>
    <row r="29" spans="2:18" s="1575" customFormat="1" ht="20.25" customHeight="1" thickBot="1">
      <c r="B29" s="1600">
        <v>6172</v>
      </c>
      <c r="C29" s="1601">
        <v>1.1000000000000001</v>
      </c>
      <c r="D29" s="2242" t="s">
        <v>453</v>
      </c>
      <c r="E29" s="2242"/>
      <c r="F29" s="2242"/>
      <c r="G29" s="2242"/>
      <c r="H29" s="1598" t="s">
        <v>184</v>
      </c>
      <c r="I29" s="1602">
        <v>2</v>
      </c>
      <c r="J29" s="1602" t="s">
        <v>1918</v>
      </c>
      <c r="K29" s="1602" t="s">
        <v>1918</v>
      </c>
      <c r="L29" s="1602" t="s">
        <v>1918</v>
      </c>
      <c r="M29" s="1602">
        <v>14</v>
      </c>
      <c r="N29" s="2264">
        <v>1569</v>
      </c>
      <c r="O29" s="2265"/>
      <c r="P29" s="2266"/>
      <c r="Q29" s="2267">
        <v>43932</v>
      </c>
      <c r="R29" s="2268"/>
    </row>
    <row r="30" spans="2:18" s="1575" customFormat="1" thickBot="1">
      <c r="B30" s="1594"/>
      <c r="C30" s="1595"/>
      <c r="D30" s="2236" t="s">
        <v>1944</v>
      </c>
      <c r="E30" s="2236"/>
      <c r="F30" s="2236"/>
      <c r="G30" s="2236"/>
      <c r="H30" s="2236"/>
      <c r="I30" s="2236"/>
      <c r="J30" s="2236"/>
      <c r="K30" s="2236"/>
      <c r="L30" s="2236"/>
      <c r="M30" s="2236"/>
      <c r="N30" s="2236"/>
      <c r="O30" s="2236"/>
      <c r="P30" s="2236"/>
      <c r="Q30" s="2236"/>
      <c r="R30" s="2237"/>
    </row>
    <row r="31" spans="2:18" s="1575" customFormat="1" ht="14.25" customHeight="1">
      <c r="B31" s="1591">
        <v>11450</v>
      </c>
      <c r="C31" s="1603">
        <v>1.1100000000000001</v>
      </c>
      <c r="D31" s="2275" t="s">
        <v>1516</v>
      </c>
      <c r="E31" s="2276"/>
      <c r="F31" s="2276"/>
      <c r="G31" s="2277"/>
      <c r="H31" s="1592" t="s">
        <v>54</v>
      </c>
      <c r="I31" s="1599">
        <v>2</v>
      </c>
      <c r="J31" s="1599">
        <v>2.4</v>
      </c>
      <c r="K31" s="1599">
        <v>6.7</v>
      </c>
      <c r="L31" s="1599" t="s">
        <v>1918</v>
      </c>
      <c r="M31" s="1599" t="s">
        <v>1918</v>
      </c>
      <c r="N31" s="2261">
        <v>14280</v>
      </c>
      <c r="O31" s="2262"/>
      <c r="P31" s="2263"/>
      <c r="Q31" s="2246">
        <v>259896</v>
      </c>
      <c r="R31" s="2247"/>
    </row>
    <row r="32" spans="2:18" s="1575" customFormat="1" ht="14.25" customHeight="1">
      <c r="B32" s="1600">
        <v>9286</v>
      </c>
      <c r="C32" s="1601">
        <v>1.1200000000000001</v>
      </c>
      <c r="D32" s="2302" t="s">
        <v>768</v>
      </c>
      <c r="E32" s="2303"/>
      <c r="F32" s="2303"/>
      <c r="G32" s="2304"/>
      <c r="H32" s="1598" t="s">
        <v>54</v>
      </c>
      <c r="I32" s="1602">
        <v>8</v>
      </c>
      <c r="J32" s="1602" t="s">
        <v>1918</v>
      </c>
      <c r="K32" s="1602">
        <v>6.7</v>
      </c>
      <c r="L32" s="1602" t="s">
        <v>1918</v>
      </c>
      <c r="M32" s="1602" t="s">
        <v>1918</v>
      </c>
      <c r="N32" s="2264">
        <v>33320</v>
      </c>
      <c r="O32" s="2265"/>
      <c r="P32" s="2266"/>
      <c r="Q32" s="2267">
        <v>1785952</v>
      </c>
      <c r="R32" s="2268"/>
    </row>
    <row r="33" spans="2:18" s="1575" customFormat="1" ht="30.75" customHeight="1">
      <c r="B33" s="1600">
        <v>12039</v>
      </c>
      <c r="C33" s="1601">
        <v>1.1300000000000001</v>
      </c>
      <c r="D33" s="2302" t="s">
        <v>1932</v>
      </c>
      <c r="E33" s="2303"/>
      <c r="F33" s="2303"/>
      <c r="G33" s="2304"/>
      <c r="H33" s="1598" t="s">
        <v>54</v>
      </c>
      <c r="I33" s="1602">
        <v>600</v>
      </c>
      <c r="J33" s="1602">
        <v>2.4</v>
      </c>
      <c r="K33" s="1602">
        <v>6.7</v>
      </c>
      <c r="L33" s="1602">
        <v>2</v>
      </c>
      <c r="M33" s="1602">
        <v>14</v>
      </c>
      <c r="N33" s="2264">
        <v>1200</v>
      </c>
      <c r="O33" s="2265"/>
      <c r="P33" s="2266"/>
      <c r="Q33" s="2267">
        <v>70992000</v>
      </c>
      <c r="R33" s="2268"/>
    </row>
    <row r="34" spans="2:18" s="1575" customFormat="1" ht="14.25" customHeight="1" thickBot="1">
      <c r="B34" s="1604">
        <v>7579</v>
      </c>
      <c r="C34" s="1605">
        <v>1.1400000000000001</v>
      </c>
      <c r="D34" s="2305" t="s">
        <v>161</v>
      </c>
      <c r="E34" s="2306"/>
      <c r="F34" s="2306"/>
      <c r="G34" s="2307"/>
      <c r="H34" s="1606" t="s">
        <v>54</v>
      </c>
      <c r="I34" s="1607">
        <v>600</v>
      </c>
      <c r="J34" s="1607">
        <v>2.4</v>
      </c>
      <c r="K34" s="1607">
        <v>6.7</v>
      </c>
      <c r="L34" s="1607">
        <v>2</v>
      </c>
      <c r="M34" s="1607">
        <v>14</v>
      </c>
      <c r="N34" s="2272">
        <v>298</v>
      </c>
      <c r="O34" s="2273"/>
      <c r="P34" s="2274"/>
      <c r="Q34" s="2251">
        <v>17629680</v>
      </c>
      <c r="R34" s="2252"/>
    </row>
    <row r="35" spans="2:18" s="1575" customFormat="1" ht="14.25">
      <c r="B35" s="1573"/>
      <c r="C35" s="1593"/>
      <c r="D35" s="1608"/>
      <c r="E35" s="1608"/>
      <c r="F35" s="1608"/>
      <c r="G35" s="1608"/>
      <c r="H35" s="2282" t="s">
        <v>1945</v>
      </c>
      <c r="I35" s="2283"/>
      <c r="J35" s="2283"/>
      <c r="K35" s="2283"/>
      <c r="L35" s="2283"/>
      <c r="M35" s="2283"/>
      <c r="N35" s="2283"/>
      <c r="O35" s="2283"/>
      <c r="P35" s="2283"/>
      <c r="Q35" s="2284">
        <v>154981709</v>
      </c>
      <c r="R35" s="2285"/>
    </row>
    <row r="36" spans="2:18" s="1575" customFormat="1" ht="14.25">
      <c r="B36" s="1573"/>
      <c r="C36" s="1593"/>
      <c r="D36" s="1608"/>
      <c r="E36" s="1608"/>
      <c r="F36" s="1608"/>
      <c r="G36" s="1608"/>
      <c r="H36" s="2286" t="s">
        <v>1946</v>
      </c>
      <c r="I36" s="2287"/>
      <c r="J36" s="2287"/>
      <c r="K36" s="2287"/>
      <c r="L36" s="2287"/>
      <c r="M36" s="2288"/>
      <c r="N36" s="2289">
        <v>0.12470000000000001</v>
      </c>
      <c r="O36" s="2290"/>
      <c r="P36" s="2291"/>
      <c r="Q36" s="2292">
        <v>19326219</v>
      </c>
      <c r="R36" s="2293"/>
    </row>
    <row r="37" spans="2:18" s="1575" customFormat="1" ht="15.75" customHeight="1" thickBot="1">
      <c r="B37" s="1573"/>
      <c r="C37" s="1593"/>
      <c r="D37" s="1608"/>
      <c r="E37" s="1608"/>
      <c r="F37" s="1608"/>
      <c r="G37" s="1608"/>
      <c r="H37" s="2294" t="s">
        <v>2010</v>
      </c>
      <c r="I37" s="2295"/>
      <c r="J37" s="2295"/>
      <c r="K37" s="2295"/>
      <c r="L37" s="2295"/>
      <c r="M37" s="2295"/>
      <c r="N37" s="2296"/>
      <c r="O37" s="2296"/>
      <c r="P37" s="2297"/>
      <c r="Q37" s="2298">
        <v>6623701</v>
      </c>
      <c r="R37" s="2299"/>
    </row>
    <row r="38" spans="2:18" s="1575" customFormat="1" thickBot="1">
      <c r="B38" s="1573"/>
      <c r="C38" s="1593"/>
      <c r="D38" s="1593"/>
      <c r="E38" s="1593"/>
      <c r="F38" s="1593"/>
      <c r="G38" s="1593"/>
      <c r="H38" s="2300"/>
      <c r="I38" s="2300"/>
      <c r="J38" s="2300"/>
      <c r="K38" s="2300"/>
      <c r="L38" s="2300"/>
      <c r="M38" s="2300"/>
      <c r="N38" s="2300"/>
      <c r="O38" s="2300"/>
      <c r="P38" s="2300"/>
      <c r="Q38" s="2301"/>
      <c r="R38" s="2301"/>
    </row>
    <row r="39" spans="2:18" s="1575" customFormat="1" ht="37.5" customHeight="1" thickBot="1">
      <c r="B39" s="1573"/>
      <c r="C39" s="1593"/>
      <c r="D39" s="1593"/>
      <c r="E39" s="1593"/>
      <c r="F39" s="1593"/>
      <c r="G39" s="1593"/>
      <c r="H39" s="2278" t="s">
        <v>2011</v>
      </c>
      <c r="I39" s="2279"/>
      <c r="J39" s="2279"/>
      <c r="K39" s="2279"/>
      <c r="L39" s="2279"/>
      <c r="M39" s="2279"/>
      <c r="N39" s="2279"/>
      <c r="O39" s="2279"/>
      <c r="P39" s="2279"/>
      <c r="Q39" s="2280">
        <v>180931629</v>
      </c>
      <c r="R39" s="2281"/>
    </row>
    <row r="40" spans="2:18" s="1573" customFormat="1">
      <c r="B40" s="1576"/>
      <c r="C40" s="1576"/>
      <c r="D40" s="1576"/>
      <c r="E40" s="1576"/>
      <c r="F40" s="1576"/>
      <c r="G40" s="1576"/>
      <c r="H40" s="1576"/>
      <c r="I40" s="1576"/>
      <c r="J40" s="1576"/>
      <c r="K40" s="1576"/>
      <c r="L40" s="1576"/>
      <c r="M40" s="1576"/>
      <c r="N40" s="1576"/>
      <c r="O40" s="1576"/>
      <c r="P40" s="1576"/>
      <c r="Q40" s="1576"/>
      <c r="R40" s="1576"/>
    </row>
  </sheetData>
  <mergeCells count="78">
    <mergeCell ref="D32:G32"/>
    <mergeCell ref="D33:G33"/>
    <mergeCell ref="N33:P33"/>
    <mergeCell ref="Q33:R33"/>
    <mergeCell ref="D34:G34"/>
    <mergeCell ref="N34:P34"/>
    <mergeCell ref="Q34:R34"/>
    <mergeCell ref="H39:P39"/>
    <mergeCell ref="Q39:R39"/>
    <mergeCell ref="H35:P35"/>
    <mergeCell ref="Q35:R35"/>
    <mergeCell ref="H36:M36"/>
    <mergeCell ref="N36:P36"/>
    <mergeCell ref="Q36:R36"/>
    <mergeCell ref="H37:M37"/>
    <mergeCell ref="N37:P37"/>
    <mergeCell ref="Q37:R37"/>
    <mergeCell ref="H38:P38"/>
    <mergeCell ref="Q38:R38"/>
    <mergeCell ref="D26:G26"/>
    <mergeCell ref="N26:P26"/>
    <mergeCell ref="Q26:R26"/>
    <mergeCell ref="N32:P32"/>
    <mergeCell ref="Q32:R32"/>
    <mergeCell ref="D27:R27"/>
    <mergeCell ref="D28:G28"/>
    <mergeCell ref="N28:P28"/>
    <mergeCell ref="Q28:R28"/>
    <mergeCell ref="D29:G29"/>
    <mergeCell ref="N29:P29"/>
    <mergeCell ref="Q29:R29"/>
    <mergeCell ref="D30:R30"/>
    <mergeCell ref="D31:G31"/>
    <mergeCell ref="N31:P31"/>
    <mergeCell ref="Q31:R31"/>
    <mergeCell ref="D24:G24"/>
    <mergeCell ref="N24:P24"/>
    <mergeCell ref="Q24:R24"/>
    <mergeCell ref="D25:G25"/>
    <mergeCell ref="N25:P25"/>
    <mergeCell ref="Q25:R25"/>
    <mergeCell ref="D21:R21"/>
    <mergeCell ref="D22:G22"/>
    <mergeCell ref="N22:P22"/>
    <mergeCell ref="Q22:R22"/>
    <mergeCell ref="D23:G23"/>
    <mergeCell ref="N23:P23"/>
    <mergeCell ref="Q23:R23"/>
    <mergeCell ref="D18:G18"/>
    <mergeCell ref="N18:P18"/>
    <mergeCell ref="Q18:R18"/>
    <mergeCell ref="D20:G20"/>
    <mergeCell ref="N20:P20"/>
    <mergeCell ref="Q20:R20"/>
    <mergeCell ref="D19:G19"/>
    <mergeCell ref="N19:P19"/>
    <mergeCell ref="Q19:R19"/>
    <mergeCell ref="C12:R12"/>
    <mergeCell ref="C16:G16"/>
    <mergeCell ref="N16:P16"/>
    <mergeCell ref="Q16:R16"/>
    <mergeCell ref="D17:R17"/>
    <mergeCell ref="F14:G14"/>
    <mergeCell ref="C15:R15"/>
    <mergeCell ref="C8:E9"/>
    <mergeCell ref="F8:R9"/>
    <mergeCell ref="C11:R11"/>
    <mergeCell ref="C2:E2"/>
    <mergeCell ref="G2:M2"/>
    <mergeCell ref="N2:O2"/>
    <mergeCell ref="P2:R7"/>
    <mergeCell ref="C3:E3"/>
    <mergeCell ref="G3:M3"/>
    <mergeCell ref="N3:O3"/>
    <mergeCell ref="C4:O4"/>
    <mergeCell ref="C5:O5"/>
    <mergeCell ref="C6:O6"/>
    <mergeCell ref="C7:O7"/>
  </mergeCells>
  <pageMargins left="0.70866141732283472" right="0.70866141732283472" top="0.74803149606299213" bottom="0.74803149606299213" header="0.31496062992125984" footer="0.31496062992125984"/>
  <pageSetup scale="57" orientation="landscape"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3">
    <tabColor rgb="FF92D050"/>
    <pageSetUpPr fitToPage="1"/>
  </sheetPr>
  <dimension ref="B2:M78"/>
  <sheetViews>
    <sheetView view="pageBreakPreview" topLeftCell="A61" zoomScale="60" zoomScaleNormal="70" workbookViewId="0">
      <selection activeCell="M359" sqref="M359"/>
    </sheetView>
  </sheetViews>
  <sheetFormatPr baseColWidth="10" defaultColWidth="11.42578125" defaultRowHeight="14.25"/>
  <cols>
    <col min="1" max="1" width="1.7109375" style="2" customWidth="1"/>
    <col min="2" max="2" width="8" style="4" customWidth="1"/>
    <col min="3" max="3" width="8.7109375" style="2" customWidth="1"/>
    <col min="4" max="4" width="52.5703125" style="2" customWidth="1"/>
    <col min="5" max="5" width="14.28515625" style="106" customWidth="1"/>
    <col min="6" max="6" width="12.85546875" style="2" bestFit="1" customWidth="1"/>
    <col min="7" max="7" width="14" style="2" customWidth="1"/>
    <col min="8" max="8" width="9.28515625" style="2" customWidth="1"/>
    <col min="9" max="9" width="9.7109375" style="2" customWidth="1"/>
    <col min="10" max="10" width="11.5703125" style="2" customWidth="1"/>
    <col min="11" max="11" width="10.42578125" style="2" customWidth="1"/>
    <col min="12" max="12" width="10" style="2" customWidth="1"/>
    <col min="13" max="13" width="20.7109375" style="2" customWidth="1"/>
    <col min="14" max="16384" width="11.42578125" style="2"/>
  </cols>
  <sheetData>
    <row r="2" spans="2:13" ht="15" thickBot="1">
      <c r="C2" s="32"/>
      <c r="D2" s="6"/>
      <c r="E2" s="6"/>
      <c r="F2" s="6"/>
      <c r="G2" s="6"/>
      <c r="H2" s="6"/>
      <c r="I2" s="6"/>
      <c r="J2" s="6"/>
      <c r="K2" s="6"/>
      <c r="L2" s="6"/>
      <c r="M2" s="6"/>
    </row>
    <row r="3" spans="2:13">
      <c r="C3" s="2333" t="s">
        <v>2</v>
      </c>
      <c r="D3" s="1822"/>
      <c r="E3" s="137" t="s">
        <v>4</v>
      </c>
      <c r="F3" s="2339" t="s">
        <v>5</v>
      </c>
      <c r="G3" s="2185"/>
      <c r="H3" s="2185"/>
      <c r="I3" s="1821"/>
      <c r="J3" s="1822" t="s">
        <v>6</v>
      </c>
      <c r="K3" s="2339"/>
      <c r="L3" s="2333"/>
      <c r="M3" s="2334"/>
    </row>
    <row r="4" spans="2:13">
      <c r="C4" s="2342"/>
      <c r="D4" s="2331"/>
      <c r="E4" s="136"/>
      <c r="F4" s="2332" t="s">
        <v>793</v>
      </c>
      <c r="G4" s="2340"/>
      <c r="H4" s="2340"/>
      <c r="I4" s="2341"/>
      <c r="J4" s="2331"/>
      <c r="K4" s="2332"/>
      <c r="L4" s="2335"/>
      <c r="M4" s="2336"/>
    </row>
    <row r="5" spans="2:13">
      <c r="C5" s="2335" t="s">
        <v>185</v>
      </c>
      <c r="D5" s="2337"/>
      <c r="E5" s="2337"/>
      <c r="F5" s="2337"/>
      <c r="G5" s="2337"/>
      <c r="H5" s="2337"/>
      <c r="I5" s="2337"/>
      <c r="J5" s="2337"/>
      <c r="K5" s="2338"/>
      <c r="L5" s="2335"/>
      <c r="M5" s="2336"/>
    </row>
    <row r="6" spans="2:13">
      <c r="C6" s="2335" t="s">
        <v>791</v>
      </c>
      <c r="D6" s="2337"/>
      <c r="E6" s="2337"/>
      <c r="F6" s="2337"/>
      <c r="G6" s="2337"/>
      <c r="H6" s="2337"/>
      <c r="I6" s="2337"/>
      <c r="J6" s="2337"/>
      <c r="K6" s="2338"/>
      <c r="L6" s="2335"/>
      <c r="M6" s="2336"/>
    </row>
    <row r="7" spans="2:13">
      <c r="C7" s="2335" t="s">
        <v>792</v>
      </c>
      <c r="D7" s="2337"/>
      <c r="E7" s="2337"/>
      <c r="F7" s="2337"/>
      <c r="G7" s="2337"/>
      <c r="H7" s="2337"/>
      <c r="I7" s="2337"/>
      <c r="J7" s="2337"/>
      <c r="K7" s="2338"/>
      <c r="L7" s="2335"/>
      <c r="M7" s="2336"/>
    </row>
    <row r="8" spans="2:13" ht="15" thickBot="1">
      <c r="C8" s="1837" t="s">
        <v>2018</v>
      </c>
      <c r="D8" s="1838"/>
      <c r="E8" s="1838"/>
      <c r="F8" s="1838"/>
      <c r="G8" s="1838"/>
      <c r="H8" s="1838"/>
      <c r="I8" s="1838"/>
      <c r="J8" s="1838"/>
      <c r="K8" s="1838"/>
      <c r="L8" s="2052"/>
      <c r="M8" s="2054"/>
    </row>
    <row r="9" spans="2:13" ht="58.5" customHeight="1" thickBot="1">
      <c r="C9" s="1811" t="s">
        <v>1374</v>
      </c>
      <c r="D9" s="2350"/>
      <c r="E9" s="2055" t="s">
        <v>1891</v>
      </c>
      <c r="F9" s="2056"/>
      <c r="G9" s="2056"/>
      <c r="H9" s="2056"/>
      <c r="I9" s="2056"/>
      <c r="J9" s="2056"/>
      <c r="K9" s="2056"/>
      <c r="L9" s="2056"/>
      <c r="M9" s="2349"/>
    </row>
    <row r="10" spans="2:13">
      <c r="D10" s="157"/>
      <c r="E10" s="157"/>
      <c r="F10" s="157"/>
      <c r="G10" s="157"/>
      <c r="H10" s="1258"/>
      <c r="I10" s="2314" t="s">
        <v>813</v>
      </c>
      <c r="J10" s="2315"/>
      <c r="K10" s="2315"/>
      <c r="L10" s="1155">
        <v>2</v>
      </c>
      <c r="M10" s="1156" t="s">
        <v>15</v>
      </c>
    </row>
    <row r="11" spans="2:13">
      <c r="D11" s="135"/>
      <c r="E11" s="135"/>
      <c r="F11" s="135"/>
      <c r="G11" s="135"/>
      <c r="H11" s="143"/>
      <c r="I11" s="2316" t="s">
        <v>902</v>
      </c>
      <c r="J11" s="2021"/>
      <c r="K11" s="2021"/>
      <c r="L11" s="1129">
        <v>18</v>
      </c>
      <c r="M11" s="48" t="s">
        <v>15</v>
      </c>
    </row>
    <row r="12" spans="2:13">
      <c r="D12" s="165"/>
      <c r="E12" s="165"/>
      <c r="F12" s="165"/>
      <c r="G12" s="165"/>
      <c r="H12" s="165"/>
      <c r="I12" s="165"/>
      <c r="J12" s="165"/>
      <c r="K12" s="165"/>
      <c r="L12" s="165"/>
      <c r="M12" s="165"/>
    </row>
    <row r="13" spans="2:13" s="483" customFormat="1" ht="15.75" customHeight="1">
      <c r="B13" s="240"/>
      <c r="C13" s="2320" t="s">
        <v>1575</v>
      </c>
      <c r="D13" s="2321"/>
      <c r="E13" s="2321"/>
      <c r="F13" s="2321"/>
      <c r="G13" s="2321"/>
      <c r="H13" s="2321"/>
      <c r="I13" s="2321"/>
      <c r="J13" s="2321"/>
      <c r="K13" s="2321"/>
      <c r="L13" s="2321"/>
      <c r="M13" s="2322"/>
    </row>
    <row r="14" spans="2:13" s="483" customFormat="1" ht="15.75" customHeight="1">
      <c r="B14" s="240"/>
      <c r="C14" s="2317" t="s">
        <v>813</v>
      </c>
      <c r="D14" s="2318"/>
      <c r="E14" s="2318"/>
      <c r="F14" s="2318"/>
      <c r="G14" s="2318"/>
      <c r="H14" s="2318"/>
      <c r="I14" s="2318"/>
      <c r="J14" s="2318"/>
      <c r="K14" s="2318"/>
      <c r="L14" s="2318"/>
      <c r="M14" s="2319"/>
    </row>
    <row r="15" spans="2:13" s="483" customFormat="1" ht="36">
      <c r="B15" s="932" t="s">
        <v>1250</v>
      </c>
      <c r="C15" s="2323" t="s">
        <v>860</v>
      </c>
      <c r="D15" s="2323"/>
      <c r="E15" s="951" t="s">
        <v>861</v>
      </c>
      <c r="F15" s="951" t="s">
        <v>1965</v>
      </c>
      <c r="G15" s="952" t="s">
        <v>863</v>
      </c>
      <c r="H15" s="952" t="s">
        <v>1307</v>
      </c>
      <c r="I15" s="1611" t="s">
        <v>877</v>
      </c>
      <c r="J15" s="1611" t="s">
        <v>864</v>
      </c>
      <c r="K15" s="1611" t="s">
        <v>865</v>
      </c>
      <c r="L15" s="1611" t="s">
        <v>866</v>
      </c>
      <c r="M15" s="951" t="s">
        <v>867</v>
      </c>
    </row>
    <row r="16" spans="2:13" s="483" customFormat="1" ht="15" customHeight="1">
      <c r="B16" s="240"/>
      <c r="C16" s="2324" t="s">
        <v>868</v>
      </c>
      <c r="D16" s="2325"/>
      <c r="E16" s="953"/>
      <c r="F16" s="954"/>
      <c r="G16" s="954"/>
      <c r="H16" s="954"/>
      <c r="I16" s="954"/>
      <c r="J16" s="954"/>
      <c r="K16" s="954"/>
      <c r="L16" s="954"/>
      <c r="M16" s="955"/>
    </row>
    <row r="17" spans="2:13" s="483" customFormat="1">
      <c r="B17" s="956">
        <v>9112</v>
      </c>
      <c r="C17" s="1201" t="s">
        <v>869</v>
      </c>
      <c r="D17" s="1629" t="s">
        <v>1653</v>
      </c>
      <c r="E17" s="1224" t="s">
        <v>133</v>
      </c>
      <c r="F17" s="957">
        <v>5240000</v>
      </c>
      <c r="G17" s="958">
        <v>1.4520999999999999</v>
      </c>
      <c r="H17" s="1202">
        <v>6</v>
      </c>
      <c r="I17" s="790">
        <v>1</v>
      </c>
      <c r="J17" s="790">
        <v>1</v>
      </c>
      <c r="K17" s="791">
        <v>2</v>
      </c>
      <c r="L17" s="791">
        <v>2</v>
      </c>
      <c r="M17" s="261">
        <v>15218008</v>
      </c>
    </row>
    <row r="18" spans="2:13" s="483" customFormat="1">
      <c r="B18" s="956">
        <v>9112</v>
      </c>
      <c r="C18" s="1201" t="s">
        <v>1011</v>
      </c>
      <c r="D18" s="1629" t="s">
        <v>1654</v>
      </c>
      <c r="E18" s="1224" t="s">
        <v>133</v>
      </c>
      <c r="F18" s="957">
        <v>5240000</v>
      </c>
      <c r="G18" s="958">
        <v>1.4520999999999999</v>
      </c>
      <c r="H18" s="1202">
        <v>6</v>
      </c>
      <c r="I18" s="790">
        <v>1</v>
      </c>
      <c r="J18" s="790">
        <v>1</v>
      </c>
      <c r="K18" s="791">
        <v>2</v>
      </c>
      <c r="L18" s="791">
        <v>2</v>
      </c>
      <c r="M18" s="261">
        <v>15218008</v>
      </c>
    </row>
    <row r="19" spans="2:13" s="483" customFormat="1">
      <c r="B19" s="956">
        <v>9112</v>
      </c>
      <c r="C19" s="1201" t="s">
        <v>1634</v>
      </c>
      <c r="D19" s="1629" t="s">
        <v>1631</v>
      </c>
      <c r="E19" s="1174" t="s">
        <v>133</v>
      </c>
      <c r="F19" s="957">
        <v>5240000</v>
      </c>
      <c r="G19" s="958">
        <v>1.4520999999999999</v>
      </c>
      <c r="H19" s="1202">
        <v>6</v>
      </c>
      <c r="I19" s="790">
        <v>1</v>
      </c>
      <c r="J19" s="790">
        <v>0.25</v>
      </c>
      <c r="K19" s="791">
        <v>2</v>
      </c>
      <c r="L19" s="791">
        <v>0.5</v>
      </c>
      <c r="M19" s="261">
        <v>3804502</v>
      </c>
    </row>
    <row r="20" spans="2:13" s="483" customFormat="1">
      <c r="B20" s="956">
        <v>9113</v>
      </c>
      <c r="C20" s="1201" t="s">
        <v>1638</v>
      </c>
      <c r="D20" s="1629" t="s">
        <v>1632</v>
      </c>
      <c r="E20" s="1174" t="s">
        <v>133</v>
      </c>
      <c r="F20" s="957">
        <v>3961000</v>
      </c>
      <c r="G20" s="958">
        <v>1.4535</v>
      </c>
      <c r="H20" s="1202">
        <v>7</v>
      </c>
      <c r="I20" s="790">
        <v>2</v>
      </c>
      <c r="J20" s="790">
        <v>0.25</v>
      </c>
      <c r="K20" s="791">
        <v>2</v>
      </c>
      <c r="L20" s="791">
        <v>1</v>
      </c>
      <c r="M20" s="261">
        <v>5757314</v>
      </c>
    </row>
    <row r="21" spans="2:13" s="483" customFormat="1">
      <c r="B21" s="956">
        <v>9113</v>
      </c>
      <c r="C21" s="1201" t="s">
        <v>1635</v>
      </c>
      <c r="D21" s="1629" t="s">
        <v>1633</v>
      </c>
      <c r="E21" s="1174" t="s">
        <v>133</v>
      </c>
      <c r="F21" s="957">
        <v>3961000</v>
      </c>
      <c r="G21" s="958">
        <v>1.4535</v>
      </c>
      <c r="H21" s="1202">
        <v>7</v>
      </c>
      <c r="I21" s="790">
        <v>1</v>
      </c>
      <c r="J21" s="790">
        <v>0.25</v>
      </c>
      <c r="K21" s="791">
        <v>2</v>
      </c>
      <c r="L21" s="791">
        <v>0.5</v>
      </c>
      <c r="M21" s="261">
        <v>2878657</v>
      </c>
    </row>
    <row r="22" spans="2:13" s="966" customFormat="1" ht="15">
      <c r="B22" s="956"/>
      <c r="C22" s="959"/>
      <c r="D22" s="960" t="s">
        <v>1567</v>
      </c>
      <c r="E22" s="959"/>
      <c r="F22" s="961"/>
      <c r="G22" s="962"/>
      <c r="H22" s="1203"/>
      <c r="I22" s="963"/>
      <c r="J22" s="963"/>
      <c r="K22" s="964"/>
      <c r="L22" s="964"/>
      <c r="M22" s="965"/>
    </row>
    <row r="23" spans="2:13" s="483" customFormat="1">
      <c r="B23" s="956">
        <v>9112</v>
      </c>
      <c r="C23" s="1174" t="s">
        <v>1636</v>
      </c>
      <c r="D23" s="789" t="s">
        <v>1655</v>
      </c>
      <c r="E23" s="1174" t="s">
        <v>133</v>
      </c>
      <c r="F23" s="957">
        <v>5240000</v>
      </c>
      <c r="G23" s="958">
        <v>1.4520999999999999</v>
      </c>
      <c r="H23" s="1202">
        <v>6</v>
      </c>
      <c r="I23" s="790">
        <v>1</v>
      </c>
      <c r="J23" s="790">
        <v>1</v>
      </c>
      <c r="K23" s="791">
        <v>2</v>
      </c>
      <c r="L23" s="791">
        <v>2</v>
      </c>
      <c r="M23" s="261">
        <v>15218008</v>
      </c>
    </row>
    <row r="24" spans="2:13" s="483" customFormat="1">
      <c r="B24" s="956">
        <v>9112</v>
      </c>
      <c r="C24" s="1174" t="s">
        <v>1637</v>
      </c>
      <c r="D24" s="789" t="s">
        <v>1656</v>
      </c>
      <c r="E24" s="1174" t="s">
        <v>133</v>
      </c>
      <c r="F24" s="957">
        <v>5240000</v>
      </c>
      <c r="G24" s="958">
        <v>1.4520999999999999</v>
      </c>
      <c r="H24" s="1202">
        <v>6</v>
      </c>
      <c r="I24" s="790">
        <v>1</v>
      </c>
      <c r="J24" s="790">
        <v>1</v>
      </c>
      <c r="K24" s="791">
        <v>2</v>
      </c>
      <c r="L24" s="791">
        <v>2</v>
      </c>
      <c r="M24" s="261">
        <v>15218008</v>
      </c>
    </row>
    <row r="25" spans="2:13" s="974" customFormat="1">
      <c r="B25" s="967"/>
      <c r="C25" s="968"/>
      <c r="D25" s="969" t="s">
        <v>1259</v>
      </c>
      <c r="E25" s="968"/>
      <c r="F25" s="970"/>
      <c r="G25" s="971"/>
      <c r="H25" s="971"/>
      <c r="I25" s="963"/>
      <c r="J25" s="963"/>
      <c r="K25" s="972"/>
      <c r="L25" s="972"/>
      <c r="M25" s="973"/>
    </row>
    <row r="26" spans="2:13" ht="24">
      <c r="B26" s="931">
        <v>9455</v>
      </c>
      <c r="C26" s="1174" t="s">
        <v>1639</v>
      </c>
      <c r="D26" s="976" t="s">
        <v>1063</v>
      </c>
      <c r="E26" s="1174" t="s">
        <v>133</v>
      </c>
      <c r="F26" s="957">
        <v>877803</v>
      </c>
      <c r="G26" s="958">
        <v>1.6504000000000001</v>
      </c>
      <c r="H26" s="958"/>
      <c r="I26" s="790">
        <v>1</v>
      </c>
      <c r="J26" s="790">
        <v>1</v>
      </c>
      <c r="K26" s="791">
        <v>2</v>
      </c>
      <c r="L26" s="791">
        <v>2</v>
      </c>
      <c r="M26" s="261">
        <v>2897452</v>
      </c>
    </row>
    <row r="27" spans="2:13">
      <c r="C27" s="1204"/>
      <c r="D27" s="1205"/>
      <c r="E27" s="953"/>
      <c r="F27" s="1206"/>
      <c r="G27" s="1206"/>
      <c r="H27" s="1206"/>
      <c r="I27" s="1206"/>
      <c r="J27" s="81"/>
      <c r="K27" s="81"/>
      <c r="L27" s="1207" t="s">
        <v>1969</v>
      </c>
      <c r="M27" s="1208">
        <v>76209957</v>
      </c>
    </row>
    <row r="28" spans="2:13" ht="6" customHeight="1">
      <c r="C28" s="1204"/>
      <c r="D28" s="1209"/>
      <c r="E28" s="1210"/>
      <c r="F28" s="1211"/>
      <c r="G28" s="1211"/>
      <c r="H28" s="1211"/>
      <c r="I28" s="1211"/>
      <c r="J28" s="84"/>
      <c r="K28" s="84"/>
      <c r="L28" s="1212"/>
      <c r="M28" s="1213"/>
    </row>
    <row r="29" spans="2:13" s="483" customFormat="1" ht="15.75" customHeight="1">
      <c r="B29" s="240"/>
      <c r="C29" s="2317" t="s">
        <v>902</v>
      </c>
      <c r="D29" s="2318"/>
      <c r="E29" s="2318"/>
      <c r="F29" s="2318"/>
      <c r="G29" s="2318"/>
      <c r="H29" s="2318"/>
      <c r="I29" s="2318"/>
      <c r="J29" s="2318"/>
      <c r="K29" s="2318"/>
      <c r="L29" s="2318"/>
      <c r="M29" s="2319"/>
    </row>
    <row r="30" spans="2:13" s="483" customFormat="1" ht="33.75">
      <c r="B30" s="1119" t="s">
        <v>1250</v>
      </c>
      <c r="C30" s="2323" t="s">
        <v>860</v>
      </c>
      <c r="D30" s="2323"/>
      <c r="E30" s="1175" t="s">
        <v>861</v>
      </c>
      <c r="F30" s="1175" t="s">
        <v>862</v>
      </c>
      <c r="G30" s="952" t="s">
        <v>863</v>
      </c>
      <c r="H30" s="952" t="s">
        <v>1307</v>
      </c>
      <c r="I30" s="952" t="s">
        <v>877</v>
      </c>
      <c r="J30" s="952" t="s">
        <v>864</v>
      </c>
      <c r="K30" s="952" t="s">
        <v>865</v>
      </c>
      <c r="L30" s="952" t="s">
        <v>866</v>
      </c>
      <c r="M30" s="1175" t="s">
        <v>867</v>
      </c>
    </row>
    <row r="31" spans="2:13" s="483" customFormat="1" ht="15" customHeight="1">
      <c r="B31" s="240"/>
      <c r="C31" s="2324" t="s">
        <v>868</v>
      </c>
      <c r="D31" s="2325"/>
      <c r="E31" s="953"/>
      <c r="F31" s="954"/>
      <c r="G31" s="954"/>
      <c r="H31" s="954"/>
      <c r="I31" s="954"/>
      <c r="J31" s="954"/>
      <c r="K31" s="954"/>
      <c r="L31" s="954"/>
      <c r="M31" s="955"/>
    </row>
    <row r="32" spans="2:13" s="483" customFormat="1">
      <c r="B32" s="956">
        <v>9112</v>
      </c>
      <c r="C32" s="1201" t="s">
        <v>869</v>
      </c>
      <c r="D32" s="1154" t="s">
        <v>1653</v>
      </c>
      <c r="E32" s="1224" t="s">
        <v>133</v>
      </c>
      <c r="F32" s="957">
        <v>5240000</v>
      </c>
      <c r="G32" s="958">
        <v>1.4520999999999999</v>
      </c>
      <c r="H32" s="1202">
        <v>6</v>
      </c>
      <c r="I32" s="790">
        <v>1</v>
      </c>
      <c r="J32" s="790">
        <v>1</v>
      </c>
      <c r="K32" s="791">
        <v>18</v>
      </c>
      <c r="L32" s="791">
        <v>18</v>
      </c>
      <c r="M32" s="261">
        <v>136962072</v>
      </c>
    </row>
    <row r="33" spans="2:13" s="483" customFormat="1">
      <c r="B33" s="956">
        <v>9112</v>
      </c>
      <c r="C33" s="1201" t="s">
        <v>1011</v>
      </c>
      <c r="D33" s="1154" t="s">
        <v>1654</v>
      </c>
      <c r="E33" s="1224" t="s">
        <v>133</v>
      </c>
      <c r="F33" s="957">
        <v>5240000</v>
      </c>
      <c r="G33" s="958">
        <v>1.4520999999999999</v>
      </c>
      <c r="H33" s="1202">
        <v>6</v>
      </c>
      <c r="I33" s="790">
        <v>1</v>
      </c>
      <c r="J33" s="790">
        <v>1</v>
      </c>
      <c r="K33" s="791">
        <v>18</v>
      </c>
      <c r="L33" s="791">
        <v>18</v>
      </c>
      <c r="M33" s="261">
        <v>136962072</v>
      </c>
    </row>
    <row r="34" spans="2:13" s="483" customFormat="1">
      <c r="B34" s="956">
        <v>9112</v>
      </c>
      <c r="C34" s="1201" t="s">
        <v>1634</v>
      </c>
      <c r="D34" s="1154" t="s">
        <v>1631</v>
      </c>
      <c r="E34" s="1174" t="s">
        <v>133</v>
      </c>
      <c r="F34" s="957">
        <v>5240000</v>
      </c>
      <c r="G34" s="958">
        <v>1.4520999999999999</v>
      </c>
      <c r="H34" s="1202">
        <v>6</v>
      </c>
      <c r="I34" s="790">
        <v>1</v>
      </c>
      <c r="J34" s="790">
        <v>0.25</v>
      </c>
      <c r="K34" s="791">
        <v>18</v>
      </c>
      <c r="L34" s="791">
        <v>4.5</v>
      </c>
      <c r="M34" s="261">
        <v>34240518</v>
      </c>
    </row>
    <row r="35" spans="2:13" s="483" customFormat="1">
      <c r="B35" s="956">
        <v>9113</v>
      </c>
      <c r="C35" s="1201" t="s">
        <v>1638</v>
      </c>
      <c r="D35" s="1154" t="s">
        <v>1632</v>
      </c>
      <c r="E35" s="1174" t="s">
        <v>133</v>
      </c>
      <c r="F35" s="957">
        <v>3961000</v>
      </c>
      <c r="G35" s="958">
        <v>1.4535</v>
      </c>
      <c r="H35" s="1202">
        <v>7</v>
      </c>
      <c r="I35" s="790">
        <v>1</v>
      </c>
      <c r="J35" s="790">
        <v>0.25</v>
      </c>
      <c r="K35" s="791">
        <v>18</v>
      </c>
      <c r="L35" s="791">
        <v>4.5</v>
      </c>
      <c r="M35" s="261">
        <v>25907911</v>
      </c>
    </row>
    <row r="36" spans="2:13" s="483" customFormat="1">
      <c r="B36" s="956">
        <v>9113</v>
      </c>
      <c r="C36" s="1201" t="s">
        <v>1635</v>
      </c>
      <c r="D36" s="1154" t="s">
        <v>1633</v>
      </c>
      <c r="E36" s="1174" t="s">
        <v>133</v>
      </c>
      <c r="F36" s="957">
        <v>3961000</v>
      </c>
      <c r="G36" s="958">
        <v>1.4535</v>
      </c>
      <c r="H36" s="1202">
        <v>7</v>
      </c>
      <c r="I36" s="790">
        <v>1</v>
      </c>
      <c r="J36" s="790">
        <v>0.25</v>
      </c>
      <c r="K36" s="791">
        <v>18</v>
      </c>
      <c r="L36" s="791">
        <v>4.5</v>
      </c>
      <c r="M36" s="261">
        <v>25907911</v>
      </c>
    </row>
    <row r="37" spans="2:13" s="966" customFormat="1" ht="15">
      <c r="B37" s="956"/>
      <c r="C37" s="959"/>
      <c r="D37" s="960" t="s">
        <v>1567</v>
      </c>
      <c r="E37" s="959"/>
      <c r="F37" s="961"/>
      <c r="G37" s="962"/>
      <c r="H37" s="1203"/>
      <c r="I37" s="963"/>
      <c r="J37" s="963"/>
      <c r="K37" s="964"/>
      <c r="L37" s="964"/>
      <c r="M37" s="965"/>
    </row>
    <row r="38" spans="2:13" s="483" customFormat="1">
      <c r="B38" s="956">
        <v>9112</v>
      </c>
      <c r="C38" s="1174" t="s">
        <v>1636</v>
      </c>
      <c r="D38" s="789" t="s">
        <v>1655</v>
      </c>
      <c r="E38" s="1174" t="s">
        <v>133</v>
      </c>
      <c r="F38" s="957">
        <v>5240000</v>
      </c>
      <c r="G38" s="958">
        <v>1.4520999999999999</v>
      </c>
      <c r="H38" s="1202">
        <v>6</v>
      </c>
      <c r="I38" s="790">
        <v>1</v>
      </c>
      <c r="J38" s="790">
        <v>0.3</v>
      </c>
      <c r="K38" s="791">
        <v>18</v>
      </c>
      <c r="L38" s="791">
        <v>5.3999999999999995</v>
      </c>
      <c r="M38" s="261">
        <v>41088622</v>
      </c>
    </row>
    <row r="39" spans="2:13" s="483" customFormat="1">
      <c r="B39" s="956">
        <v>9112</v>
      </c>
      <c r="C39" s="1174" t="s">
        <v>1637</v>
      </c>
      <c r="D39" s="789" t="s">
        <v>1656</v>
      </c>
      <c r="E39" s="1174" t="s">
        <v>133</v>
      </c>
      <c r="F39" s="957">
        <v>5240000</v>
      </c>
      <c r="G39" s="958">
        <v>1.4520999999999999</v>
      </c>
      <c r="H39" s="1202">
        <v>6</v>
      </c>
      <c r="I39" s="790">
        <v>1</v>
      </c>
      <c r="J39" s="790">
        <v>0.3</v>
      </c>
      <c r="K39" s="791">
        <v>18</v>
      </c>
      <c r="L39" s="791">
        <v>5.3999999999999995</v>
      </c>
      <c r="M39" s="261">
        <v>41088622</v>
      </c>
    </row>
    <row r="40" spans="2:13" s="974" customFormat="1">
      <c r="B40" s="967"/>
      <c r="C40" s="968"/>
      <c r="D40" s="969" t="s">
        <v>1259</v>
      </c>
      <c r="E40" s="968"/>
      <c r="F40" s="970"/>
      <c r="G40" s="971"/>
      <c r="H40" s="971"/>
      <c r="I40" s="963"/>
      <c r="J40" s="963"/>
      <c r="K40" s="972"/>
      <c r="L40" s="972"/>
      <c r="M40" s="973"/>
    </row>
    <row r="41" spans="2:13" ht="24">
      <c r="B41" s="931">
        <v>9455</v>
      </c>
      <c r="C41" s="1174" t="s">
        <v>1639</v>
      </c>
      <c r="D41" s="976" t="s">
        <v>1063</v>
      </c>
      <c r="E41" s="1174" t="s">
        <v>133</v>
      </c>
      <c r="F41" s="957">
        <v>877803</v>
      </c>
      <c r="G41" s="958">
        <v>1.6504000000000001</v>
      </c>
      <c r="H41" s="958"/>
      <c r="I41" s="790">
        <v>1</v>
      </c>
      <c r="J41" s="790">
        <v>1</v>
      </c>
      <c r="K41" s="791">
        <v>18</v>
      </c>
      <c r="L41" s="791">
        <v>18</v>
      </c>
      <c r="M41" s="261">
        <v>26077069</v>
      </c>
    </row>
    <row r="42" spans="2:13">
      <c r="C42" s="1204"/>
      <c r="D42" s="1205"/>
      <c r="E42" s="953"/>
      <c r="F42" s="1206"/>
      <c r="G42" s="1206"/>
      <c r="H42" s="1206"/>
      <c r="I42" s="1206"/>
      <c r="J42" s="81"/>
      <c r="K42" s="81"/>
      <c r="L42" s="1207" t="s">
        <v>1970</v>
      </c>
      <c r="M42" s="1208">
        <v>468234797</v>
      </c>
    </row>
    <row r="43" spans="2:13" ht="7.5" customHeight="1">
      <c r="C43" s="76"/>
      <c r="D43" s="1133"/>
      <c r="E43" s="1120"/>
      <c r="F43" s="76"/>
      <c r="G43" s="76"/>
      <c r="H43" s="76"/>
      <c r="I43" s="76"/>
      <c r="J43" s="81"/>
      <c r="K43" s="81"/>
      <c r="L43" s="1134"/>
      <c r="M43" s="1157"/>
    </row>
    <row r="44" spans="2:13" ht="15" customHeight="1">
      <c r="C44" s="2326" t="s">
        <v>1640</v>
      </c>
      <c r="D44" s="2327"/>
      <c r="E44" s="83"/>
      <c r="F44" s="85"/>
      <c r="G44" s="85"/>
      <c r="H44" s="85"/>
      <c r="I44" s="85"/>
      <c r="J44" s="85"/>
      <c r="K44" s="85"/>
      <c r="L44" s="85"/>
      <c r="M44" s="86"/>
    </row>
    <row r="45" spans="2:13" ht="14.25" customHeight="1">
      <c r="C45" s="2345" t="s">
        <v>860</v>
      </c>
      <c r="D45" s="2345"/>
      <c r="E45" s="87" t="s">
        <v>861</v>
      </c>
      <c r="F45" s="2347" t="s">
        <v>862</v>
      </c>
      <c r="G45" s="2348"/>
      <c r="H45" s="927"/>
      <c r="I45" s="2328" t="s">
        <v>870</v>
      </c>
      <c r="J45" s="2329"/>
      <c r="K45" s="88"/>
      <c r="L45" s="88"/>
      <c r="M45" s="87" t="s">
        <v>867</v>
      </c>
    </row>
    <row r="46" spans="2:13">
      <c r="C46" s="89" t="s">
        <v>871</v>
      </c>
      <c r="D46" s="90" t="s">
        <v>872</v>
      </c>
      <c r="I46" s="2330"/>
      <c r="J46" s="2330"/>
    </row>
    <row r="47" spans="2:13" ht="24">
      <c r="B47" s="931">
        <v>7898</v>
      </c>
      <c r="C47" s="77" t="s">
        <v>873</v>
      </c>
      <c r="D47" s="324" t="s">
        <v>787</v>
      </c>
      <c r="E47" s="107" t="s">
        <v>54</v>
      </c>
      <c r="F47" s="2308">
        <v>260</v>
      </c>
      <c r="G47" s="2309"/>
      <c r="H47" s="925"/>
      <c r="I47" s="2310">
        <v>1200</v>
      </c>
      <c r="J47" s="2311"/>
      <c r="K47" s="91"/>
      <c r="L47" s="91"/>
      <c r="M47" s="259">
        <v>312000</v>
      </c>
    </row>
    <row r="48" spans="2:13" ht="24">
      <c r="B48" s="931">
        <v>7896</v>
      </c>
      <c r="C48" s="77" t="s">
        <v>1750</v>
      </c>
      <c r="D48" s="324" t="s">
        <v>769</v>
      </c>
      <c r="E48" s="107" t="s">
        <v>54</v>
      </c>
      <c r="F48" s="2308">
        <v>150</v>
      </c>
      <c r="G48" s="2309"/>
      <c r="H48" s="1132"/>
      <c r="I48" s="2310">
        <v>3500</v>
      </c>
      <c r="J48" s="2311"/>
      <c r="K48" s="91"/>
      <c r="L48" s="91"/>
      <c r="M48" s="259">
        <v>525000</v>
      </c>
    </row>
    <row r="49" spans="2:13" ht="24">
      <c r="B49" s="931">
        <v>7901</v>
      </c>
      <c r="C49" s="77" t="s">
        <v>1751</v>
      </c>
      <c r="D49" s="324" t="s">
        <v>788</v>
      </c>
      <c r="E49" s="107" t="s">
        <v>54</v>
      </c>
      <c r="F49" s="2308">
        <v>80</v>
      </c>
      <c r="G49" s="2309"/>
      <c r="H49" s="1132"/>
      <c r="I49" s="2310">
        <v>2500</v>
      </c>
      <c r="J49" s="2311"/>
      <c r="K49" s="91"/>
      <c r="L49" s="91"/>
      <c r="M49" s="259">
        <v>200000</v>
      </c>
    </row>
    <row r="50" spans="2:13" ht="24">
      <c r="B50" s="931">
        <v>7897</v>
      </c>
      <c r="C50" s="77" t="s">
        <v>1752</v>
      </c>
      <c r="D50" s="324" t="s">
        <v>175</v>
      </c>
      <c r="E50" s="107" t="s">
        <v>54</v>
      </c>
      <c r="F50" s="2308">
        <v>531</v>
      </c>
      <c r="G50" s="2309"/>
      <c r="H50" s="1132"/>
      <c r="I50" s="2310">
        <v>250</v>
      </c>
      <c r="J50" s="2311"/>
      <c r="K50" s="91"/>
      <c r="L50" s="91"/>
      <c r="M50" s="259">
        <v>132750</v>
      </c>
    </row>
    <row r="51" spans="2:13" ht="48">
      <c r="B51" s="931">
        <v>11086</v>
      </c>
      <c r="C51" s="77" t="s">
        <v>1753</v>
      </c>
      <c r="D51" s="324" t="s">
        <v>1344</v>
      </c>
      <c r="E51" s="107" t="s">
        <v>54</v>
      </c>
      <c r="F51" s="2308">
        <v>309400</v>
      </c>
      <c r="G51" s="2309"/>
      <c r="H51" s="1132"/>
      <c r="I51" s="2310">
        <v>6</v>
      </c>
      <c r="J51" s="2311"/>
      <c r="K51" s="91"/>
      <c r="L51" s="91"/>
      <c r="M51" s="259">
        <v>1856400</v>
      </c>
    </row>
    <row r="52" spans="2:13">
      <c r="B52" s="931"/>
      <c r="C52" s="78"/>
      <c r="D52" s="325"/>
      <c r="E52" s="80"/>
      <c r="F52" s="257"/>
      <c r="G52" s="257"/>
      <c r="H52" s="257"/>
      <c r="I52" s="2354" t="s">
        <v>1260</v>
      </c>
      <c r="J52" s="2354"/>
      <c r="K52" s="2354"/>
      <c r="L52" s="2355"/>
      <c r="M52" s="192">
        <v>3026150</v>
      </c>
    </row>
    <row r="53" spans="2:13">
      <c r="B53" s="931"/>
      <c r="C53" s="92" t="s">
        <v>874</v>
      </c>
      <c r="D53" s="792" t="s">
        <v>1641</v>
      </c>
      <c r="E53" s="73"/>
      <c r="F53" s="258"/>
      <c r="G53" s="258"/>
      <c r="H53" s="258"/>
      <c r="I53" s="2313"/>
      <c r="J53" s="2313"/>
      <c r="K53" s="926"/>
      <c r="L53" s="926"/>
      <c r="M53" s="260"/>
    </row>
    <row r="54" spans="2:13" ht="52.5" customHeight="1">
      <c r="B54" s="931">
        <v>10203</v>
      </c>
      <c r="C54" s="77" t="s">
        <v>875</v>
      </c>
      <c r="D54" s="324" t="s">
        <v>1121</v>
      </c>
      <c r="E54" s="107" t="s">
        <v>54</v>
      </c>
      <c r="F54" s="2308">
        <v>77350</v>
      </c>
      <c r="G54" s="2309"/>
      <c r="H54" s="925"/>
      <c r="I54" s="2310">
        <v>26</v>
      </c>
      <c r="J54" s="2311"/>
      <c r="K54" s="94"/>
      <c r="L54" s="94"/>
      <c r="M54" s="259">
        <v>2011100</v>
      </c>
    </row>
    <row r="55" spans="2:13">
      <c r="C55" s="78"/>
      <c r="D55" s="79"/>
      <c r="E55" s="80"/>
      <c r="F55" s="76"/>
      <c r="G55" s="76"/>
      <c r="H55" s="76"/>
      <c r="I55" s="76"/>
      <c r="J55" s="81"/>
      <c r="K55" s="81"/>
      <c r="L55" s="82" t="s">
        <v>1261</v>
      </c>
      <c r="M55" s="192">
        <v>2011100</v>
      </c>
    </row>
    <row r="56" spans="2:13" ht="4.5" customHeight="1"/>
    <row r="57" spans="2:13">
      <c r="C57" s="77" t="s">
        <v>876</v>
      </c>
      <c r="D57" s="75" t="s">
        <v>1642</v>
      </c>
      <c r="E57" s="108"/>
      <c r="F57" s="79"/>
      <c r="G57" s="79"/>
      <c r="H57" s="79"/>
      <c r="I57" s="79"/>
      <c r="J57" s="79"/>
      <c r="K57" s="79"/>
      <c r="L57" s="79"/>
      <c r="M57" s="79"/>
    </row>
    <row r="58" spans="2:13" ht="33.75">
      <c r="C58" s="2345" t="s">
        <v>860</v>
      </c>
      <c r="D58" s="2345"/>
      <c r="E58" s="87" t="s">
        <v>861</v>
      </c>
      <c r="F58" s="87" t="s">
        <v>862</v>
      </c>
      <c r="G58" s="2347" t="s">
        <v>877</v>
      </c>
      <c r="H58" s="2348"/>
      <c r="I58" s="2328" t="s">
        <v>878</v>
      </c>
      <c r="J58" s="2329"/>
      <c r="K58" s="74" t="s">
        <v>865</v>
      </c>
      <c r="L58" s="74" t="s">
        <v>866</v>
      </c>
      <c r="M58" s="87" t="s">
        <v>867</v>
      </c>
    </row>
    <row r="59" spans="2:13" s="95" customFormat="1" ht="15">
      <c r="B59" s="540"/>
      <c r="C59" s="92" t="s">
        <v>879</v>
      </c>
      <c r="D59" s="75" t="s">
        <v>998</v>
      </c>
      <c r="E59" s="73"/>
      <c r="F59" s="73"/>
      <c r="G59" s="2312"/>
      <c r="H59" s="2312"/>
      <c r="I59" s="2312"/>
      <c r="J59" s="2312"/>
      <c r="K59" s="73"/>
      <c r="L59" s="73"/>
      <c r="M59" s="93"/>
    </row>
    <row r="60" spans="2:13" s="483" customFormat="1" ht="24">
      <c r="B60" s="967">
        <v>6170</v>
      </c>
      <c r="C60" s="1243" t="s">
        <v>880</v>
      </c>
      <c r="D60" s="976" t="s">
        <v>452</v>
      </c>
      <c r="E60" s="977" t="s">
        <v>184</v>
      </c>
      <c r="F60" s="973">
        <v>4949</v>
      </c>
      <c r="G60" s="2352">
        <v>1</v>
      </c>
      <c r="H60" s="2353"/>
      <c r="I60" s="2352">
        <v>1</v>
      </c>
      <c r="J60" s="2353"/>
      <c r="K60" s="96">
        <v>20</v>
      </c>
      <c r="L60" s="791">
        <v>20</v>
      </c>
      <c r="M60" s="261">
        <v>98980</v>
      </c>
    </row>
    <row r="61" spans="2:13" s="483" customFormat="1" ht="24">
      <c r="B61" s="967">
        <v>6169</v>
      </c>
      <c r="C61" s="1243" t="s">
        <v>1749</v>
      </c>
      <c r="D61" s="976" t="s">
        <v>451</v>
      </c>
      <c r="E61" s="977" t="s">
        <v>184</v>
      </c>
      <c r="F61" s="973">
        <v>8522</v>
      </c>
      <c r="G61" s="2352">
        <v>1</v>
      </c>
      <c r="H61" s="2353"/>
      <c r="I61" s="2352">
        <v>1</v>
      </c>
      <c r="J61" s="2353"/>
      <c r="K61" s="96">
        <v>20</v>
      </c>
      <c r="L61" s="791">
        <v>20</v>
      </c>
      <c r="M61" s="261">
        <v>170440</v>
      </c>
    </row>
    <row r="62" spans="2:13" s="483" customFormat="1">
      <c r="B62" s="967">
        <v>6172</v>
      </c>
      <c r="C62" s="1243" t="s">
        <v>881</v>
      </c>
      <c r="D62" s="976" t="s">
        <v>453</v>
      </c>
      <c r="E62" s="977" t="s">
        <v>184</v>
      </c>
      <c r="F62" s="973">
        <v>1569</v>
      </c>
      <c r="G62" s="2352">
        <v>10</v>
      </c>
      <c r="H62" s="2353"/>
      <c r="I62" s="2352">
        <v>1</v>
      </c>
      <c r="J62" s="2353"/>
      <c r="K62" s="96">
        <v>20</v>
      </c>
      <c r="L62" s="791">
        <v>200</v>
      </c>
      <c r="M62" s="261">
        <v>313800</v>
      </c>
    </row>
    <row r="63" spans="2:13" s="483" customFormat="1" ht="36">
      <c r="B63" s="967">
        <v>9048</v>
      </c>
      <c r="C63" s="1243" t="s">
        <v>882</v>
      </c>
      <c r="D63" s="976" t="s">
        <v>180</v>
      </c>
      <c r="E63" s="977" t="s">
        <v>54</v>
      </c>
      <c r="F63" s="973">
        <v>577150</v>
      </c>
      <c r="G63" s="2352">
        <v>1</v>
      </c>
      <c r="H63" s="2353"/>
      <c r="I63" s="2352">
        <v>1</v>
      </c>
      <c r="J63" s="2353"/>
      <c r="K63" s="96">
        <v>1</v>
      </c>
      <c r="L63" s="791">
        <v>1</v>
      </c>
      <c r="M63" s="261">
        <v>577150</v>
      </c>
    </row>
    <row r="64" spans="2:13" s="1256" customFormat="1" ht="24">
      <c r="B64" s="967">
        <v>7992</v>
      </c>
      <c r="C64" s="1243" t="s">
        <v>920</v>
      </c>
      <c r="D64" s="976" t="s">
        <v>179</v>
      </c>
      <c r="E64" s="977" t="s">
        <v>54</v>
      </c>
      <c r="F64" s="973">
        <v>416500</v>
      </c>
      <c r="G64" s="2352">
        <v>1</v>
      </c>
      <c r="H64" s="2353"/>
      <c r="I64" s="2352">
        <v>1</v>
      </c>
      <c r="J64" s="2353"/>
      <c r="K64" s="96">
        <v>1</v>
      </c>
      <c r="L64" s="791">
        <v>1</v>
      </c>
      <c r="M64" s="261">
        <v>416500</v>
      </c>
    </row>
    <row r="65" spans="2:13" s="483" customFormat="1" ht="36">
      <c r="B65" s="967">
        <v>9576</v>
      </c>
      <c r="C65" s="1243" t="s">
        <v>921</v>
      </c>
      <c r="D65" s="976" t="s">
        <v>969</v>
      </c>
      <c r="E65" s="977" t="s">
        <v>183</v>
      </c>
      <c r="F65" s="973">
        <v>29634</v>
      </c>
      <c r="G65" s="2352">
        <v>20</v>
      </c>
      <c r="H65" s="2353"/>
      <c r="I65" s="2352">
        <v>1</v>
      </c>
      <c r="J65" s="2353"/>
      <c r="K65" s="96">
        <v>20</v>
      </c>
      <c r="L65" s="791">
        <v>400</v>
      </c>
      <c r="M65" s="261">
        <v>11853600</v>
      </c>
    </row>
    <row r="66" spans="2:13" s="483" customFormat="1">
      <c r="B66" s="967">
        <v>7870</v>
      </c>
      <c r="C66" s="1243" t="s">
        <v>922</v>
      </c>
      <c r="D66" s="976" t="s">
        <v>955</v>
      </c>
      <c r="E66" s="977" t="s">
        <v>67</v>
      </c>
      <c r="F66" s="973">
        <v>101150</v>
      </c>
      <c r="G66" s="2352">
        <v>2</v>
      </c>
      <c r="H66" s="2353"/>
      <c r="I66" s="2352">
        <v>1</v>
      </c>
      <c r="J66" s="2353"/>
      <c r="K66" s="96">
        <v>20</v>
      </c>
      <c r="L66" s="791">
        <v>40</v>
      </c>
      <c r="M66" s="261">
        <v>4046000</v>
      </c>
    </row>
    <row r="67" spans="2:13" s="483" customFormat="1" ht="48">
      <c r="B67" s="967">
        <v>9724</v>
      </c>
      <c r="C67" s="1243" t="s">
        <v>1754</v>
      </c>
      <c r="D67" s="976" t="s">
        <v>770</v>
      </c>
      <c r="E67" s="977" t="s">
        <v>184</v>
      </c>
      <c r="F67" s="973">
        <v>128520</v>
      </c>
      <c r="G67" s="2352">
        <v>1</v>
      </c>
      <c r="H67" s="2353"/>
      <c r="I67" s="2352">
        <v>1</v>
      </c>
      <c r="J67" s="2353"/>
      <c r="K67" s="96">
        <v>20</v>
      </c>
      <c r="L67" s="791">
        <v>20</v>
      </c>
      <c r="M67" s="261">
        <v>2570400</v>
      </c>
    </row>
    <row r="68" spans="2:13" s="1256" customFormat="1" ht="24">
      <c r="B68" s="967">
        <v>9836</v>
      </c>
      <c r="C68" s="1243" t="s">
        <v>1755</v>
      </c>
      <c r="D68" s="976" t="s">
        <v>983</v>
      </c>
      <c r="E68" s="977" t="s">
        <v>133</v>
      </c>
      <c r="F68" s="973">
        <v>111700</v>
      </c>
      <c r="G68" s="2352">
        <v>1</v>
      </c>
      <c r="H68" s="2353"/>
      <c r="I68" s="2352">
        <v>1</v>
      </c>
      <c r="J68" s="2353"/>
      <c r="K68" s="96">
        <v>20</v>
      </c>
      <c r="L68" s="791">
        <v>20</v>
      </c>
      <c r="M68" s="261">
        <v>2234000</v>
      </c>
    </row>
    <row r="69" spans="2:13" ht="18.75" customHeight="1">
      <c r="B69" s="1257"/>
      <c r="C69" s="1249"/>
      <c r="D69" s="1250"/>
      <c r="E69" s="1251"/>
      <c r="F69" s="1252"/>
      <c r="G69" s="1252"/>
      <c r="H69" s="1252"/>
      <c r="I69" s="1252"/>
      <c r="J69" s="1253"/>
      <c r="K69" s="1253"/>
      <c r="L69" s="1254" t="s">
        <v>1262</v>
      </c>
      <c r="M69" s="1255">
        <v>22280870</v>
      </c>
    </row>
    <row r="70" spans="2:13" ht="7.5" customHeight="1">
      <c r="C70" s="97"/>
      <c r="D70" s="98"/>
      <c r="E70" s="109"/>
      <c r="F70" s="98"/>
      <c r="G70" s="98"/>
      <c r="H70" s="98"/>
      <c r="I70" s="98"/>
      <c r="J70" s="99"/>
      <c r="K70" s="99"/>
      <c r="L70" s="97"/>
      <c r="M70" s="262"/>
    </row>
    <row r="71" spans="2:13" ht="15.75" customHeight="1">
      <c r="C71" s="72"/>
      <c r="D71" s="2343" t="s">
        <v>1263</v>
      </c>
      <c r="E71" s="2344"/>
      <c r="F71" s="2344"/>
      <c r="G71" s="2344"/>
      <c r="H71" s="2344"/>
      <c r="I71" s="2344"/>
      <c r="J71" s="2344"/>
      <c r="K71" s="2344"/>
      <c r="L71" s="138"/>
      <c r="M71" s="192">
        <v>544444754</v>
      </c>
    </row>
    <row r="72" spans="2:13" ht="15.75" customHeight="1">
      <c r="C72" s="72"/>
      <c r="D72" s="2343" t="s">
        <v>1264</v>
      </c>
      <c r="E72" s="2344"/>
      <c r="F72" s="2344"/>
      <c r="G72" s="2344"/>
      <c r="H72" s="2344"/>
      <c r="I72" s="2344"/>
      <c r="J72" s="2344"/>
      <c r="K72" s="2344"/>
      <c r="L72" s="138"/>
      <c r="M72" s="192">
        <v>27318120</v>
      </c>
    </row>
    <row r="73" spans="2:13" ht="9" customHeight="1">
      <c r="C73" s="99"/>
      <c r="D73" s="100"/>
      <c r="E73" s="2351"/>
      <c r="F73" s="2351"/>
      <c r="G73" s="2351"/>
      <c r="H73" s="2351"/>
      <c r="I73" s="2351"/>
      <c r="J73" s="2351"/>
      <c r="K73" s="2351"/>
      <c r="L73" s="101"/>
      <c r="M73" s="262"/>
    </row>
    <row r="74" spans="2:13">
      <c r="C74" s="99"/>
      <c r="D74" s="2343" t="s">
        <v>1265</v>
      </c>
      <c r="E74" s="2344"/>
      <c r="F74" s="2344"/>
      <c r="G74" s="2344"/>
      <c r="H74" s="2344"/>
      <c r="I74" s="2344"/>
      <c r="J74" s="2344"/>
      <c r="K74" s="2344"/>
      <c r="L74" s="138"/>
      <c r="M74" s="192">
        <v>571762874</v>
      </c>
    </row>
    <row r="75" spans="2:13" ht="7.5" customHeight="1">
      <c r="C75" s="102"/>
      <c r="D75" s="100"/>
      <c r="E75" s="2346"/>
      <c r="F75" s="2346"/>
      <c r="G75" s="2346"/>
      <c r="H75" s="2346"/>
      <c r="I75" s="2346"/>
      <c r="J75" s="2346"/>
      <c r="K75" s="2346"/>
      <c r="L75" s="102"/>
      <c r="M75" s="263"/>
    </row>
    <row r="76" spans="2:13">
      <c r="C76" s="103"/>
      <c r="D76" s="2343" t="s">
        <v>883</v>
      </c>
      <c r="E76" s="2344"/>
      <c r="F76" s="2344"/>
      <c r="G76" s="2344"/>
      <c r="H76" s="2344"/>
      <c r="I76" s="2344"/>
      <c r="J76" s="2344"/>
      <c r="K76" s="2344"/>
      <c r="L76" s="523">
        <v>0.19555</v>
      </c>
      <c r="M76" s="192">
        <v>111808230</v>
      </c>
    </row>
    <row r="77" spans="2:13">
      <c r="C77" s="103"/>
      <c r="D77" s="104"/>
      <c r="E77" s="103"/>
      <c r="F77" s="104"/>
      <c r="G77" s="104"/>
      <c r="H77" s="104"/>
      <c r="I77" s="104"/>
      <c r="J77" s="104"/>
      <c r="K77" s="104"/>
      <c r="L77" s="105"/>
      <c r="M77" s="264"/>
    </row>
    <row r="78" spans="2:13" ht="21.75" customHeight="1">
      <c r="C78" s="72"/>
      <c r="D78" s="2343" t="s">
        <v>1266</v>
      </c>
      <c r="E78" s="2344"/>
      <c r="F78" s="2344"/>
      <c r="G78" s="2344"/>
      <c r="H78" s="2344"/>
      <c r="I78" s="2344"/>
      <c r="J78" s="2344"/>
      <c r="K78" s="2344"/>
      <c r="L78" s="138"/>
      <c r="M78" s="265">
        <v>683571104</v>
      </c>
    </row>
  </sheetData>
  <mergeCells count="71">
    <mergeCell ref="G62:H62"/>
    <mergeCell ref="I62:J62"/>
    <mergeCell ref="G65:H65"/>
    <mergeCell ref="I63:J63"/>
    <mergeCell ref="I67:J67"/>
    <mergeCell ref="G67:H67"/>
    <mergeCell ref="I64:J64"/>
    <mergeCell ref="G63:H63"/>
    <mergeCell ref="G68:H68"/>
    <mergeCell ref="I68:J68"/>
    <mergeCell ref="D72:K72"/>
    <mergeCell ref="I52:L52"/>
    <mergeCell ref="G58:H58"/>
    <mergeCell ref="G59:H59"/>
    <mergeCell ref="I54:J54"/>
    <mergeCell ref="I58:J58"/>
    <mergeCell ref="G66:H66"/>
    <mergeCell ref="I66:J66"/>
    <mergeCell ref="G60:H60"/>
    <mergeCell ref="G61:H61"/>
    <mergeCell ref="G64:H64"/>
    <mergeCell ref="I65:J65"/>
    <mergeCell ref="I60:J60"/>
    <mergeCell ref="I61:J61"/>
    <mergeCell ref="D76:K76"/>
    <mergeCell ref="D78:K78"/>
    <mergeCell ref="C3:D3"/>
    <mergeCell ref="J3:K3"/>
    <mergeCell ref="C58:D58"/>
    <mergeCell ref="D71:K71"/>
    <mergeCell ref="D74:K74"/>
    <mergeCell ref="E75:K75"/>
    <mergeCell ref="C45:D45"/>
    <mergeCell ref="F45:G45"/>
    <mergeCell ref="F47:G47"/>
    <mergeCell ref="F54:G54"/>
    <mergeCell ref="E9:M9"/>
    <mergeCell ref="C9:D9"/>
    <mergeCell ref="E73:K73"/>
    <mergeCell ref="C15:D15"/>
    <mergeCell ref="J4:K4"/>
    <mergeCell ref="L3:M8"/>
    <mergeCell ref="C5:K5"/>
    <mergeCell ref="C6:K6"/>
    <mergeCell ref="C7:K7"/>
    <mergeCell ref="C8:K8"/>
    <mergeCell ref="F3:I3"/>
    <mergeCell ref="F4:I4"/>
    <mergeCell ref="C4:D4"/>
    <mergeCell ref="I10:K10"/>
    <mergeCell ref="I11:K11"/>
    <mergeCell ref="F48:G48"/>
    <mergeCell ref="I48:J48"/>
    <mergeCell ref="F49:G49"/>
    <mergeCell ref="I49:J49"/>
    <mergeCell ref="C14:M14"/>
    <mergeCell ref="C13:M13"/>
    <mergeCell ref="C29:M29"/>
    <mergeCell ref="C30:D30"/>
    <mergeCell ref="C31:D31"/>
    <mergeCell ref="C16:D16"/>
    <mergeCell ref="C44:D44"/>
    <mergeCell ref="I45:J45"/>
    <mergeCell ref="I46:J46"/>
    <mergeCell ref="I47:J47"/>
    <mergeCell ref="F50:G50"/>
    <mergeCell ref="I50:J50"/>
    <mergeCell ref="F51:G51"/>
    <mergeCell ref="I51:J51"/>
    <mergeCell ref="I59:J59"/>
    <mergeCell ref="I53:J53"/>
  </mergeCells>
  <pageMargins left="0.70866141732283472" right="0.70866141732283472" top="0.59055118110236227" bottom="0.59055118110236227" header="0.31496062992125984" footer="0.31496062992125984"/>
  <pageSetup scale="50" fitToHeight="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4">
    <tabColor rgb="FF92D050"/>
    <pageSetUpPr fitToPage="1"/>
  </sheetPr>
  <dimension ref="A1:L41"/>
  <sheetViews>
    <sheetView view="pageBreakPreview" topLeftCell="D28" zoomScale="80" zoomScaleNormal="100" zoomScaleSheetLayoutView="80" workbookViewId="0">
      <selection activeCell="M359" sqref="M359"/>
    </sheetView>
  </sheetViews>
  <sheetFormatPr baseColWidth="10" defaultColWidth="11.42578125" defaultRowHeight="12.75"/>
  <cols>
    <col min="1" max="1" width="7.140625" style="32" bestFit="1" customWidth="1"/>
    <col min="2" max="2" width="5.28515625" style="32" bestFit="1" customWidth="1"/>
    <col min="3" max="3" width="43.7109375" style="6" customWidth="1"/>
    <col min="4" max="4" width="13.5703125" style="6" customWidth="1"/>
    <col min="5" max="5" width="10.140625" style="6" customWidth="1"/>
    <col min="6" max="6" width="10" style="6" customWidth="1"/>
    <col min="7" max="7" width="6.140625" style="6" bestFit="1" customWidth="1"/>
    <col min="8" max="8" width="4.7109375" style="6" customWidth="1"/>
    <col min="9" max="9" width="14.85546875" style="6" bestFit="1" customWidth="1"/>
    <col min="10" max="10" width="12.85546875" style="6" bestFit="1" customWidth="1"/>
    <col min="11" max="11" width="7.7109375" style="6" customWidth="1"/>
    <col min="12" max="12" width="18" style="6" customWidth="1"/>
    <col min="13" max="16384" width="11.42578125" style="6"/>
  </cols>
  <sheetData>
    <row r="1" spans="1:12" ht="7.5" customHeight="1" thickBot="1"/>
    <row r="2" spans="1:12">
      <c r="B2" s="1820" t="s">
        <v>185</v>
      </c>
      <c r="C2" s="2185"/>
      <c r="D2" s="2185"/>
      <c r="E2" s="2185"/>
      <c r="F2" s="2185"/>
      <c r="G2" s="2185"/>
      <c r="H2" s="2185"/>
      <c r="I2" s="2185"/>
      <c r="J2" s="2176"/>
      <c r="K2" s="2177"/>
      <c r="L2" s="2178"/>
    </row>
    <row r="3" spans="1:12">
      <c r="B3" s="1835" t="s">
        <v>791</v>
      </c>
      <c r="C3" s="1836"/>
      <c r="D3" s="1836"/>
      <c r="E3" s="1836"/>
      <c r="F3" s="1836"/>
      <c r="G3" s="1836"/>
      <c r="H3" s="1836"/>
      <c r="I3" s="1836"/>
      <c r="J3" s="2179"/>
      <c r="K3" s="2180"/>
      <c r="L3" s="2181"/>
    </row>
    <row r="4" spans="1:12">
      <c r="B4" s="1835" t="s">
        <v>792</v>
      </c>
      <c r="C4" s="1836"/>
      <c r="D4" s="1836"/>
      <c r="E4" s="1836"/>
      <c r="F4" s="1836"/>
      <c r="G4" s="1836"/>
      <c r="H4" s="1836"/>
      <c r="I4" s="1836"/>
      <c r="J4" s="2179"/>
      <c r="K4" s="2180"/>
      <c r="L4" s="2181"/>
    </row>
    <row r="5" spans="1:12" ht="13.5" thickBot="1">
      <c r="B5" s="1837" t="s">
        <v>2018</v>
      </c>
      <c r="C5" s="1838"/>
      <c r="D5" s="1838"/>
      <c r="E5" s="1838"/>
      <c r="F5" s="1838"/>
      <c r="G5" s="1838"/>
      <c r="H5" s="1838"/>
      <c r="I5" s="1838"/>
      <c r="J5" s="2182"/>
      <c r="K5" s="2183"/>
      <c r="L5" s="2184"/>
    </row>
    <row r="6" spans="1:12" ht="33" customHeight="1" thickBot="1">
      <c r="B6" s="1811" t="s">
        <v>1374</v>
      </c>
      <c r="C6" s="1812"/>
      <c r="D6" s="1813" t="s">
        <v>1891</v>
      </c>
      <c r="E6" s="1814"/>
      <c r="F6" s="1814"/>
      <c r="G6" s="1814"/>
      <c r="H6" s="1814"/>
      <c r="I6" s="1814"/>
      <c r="J6" s="1814"/>
      <c r="K6" s="1814"/>
      <c r="L6" s="1815"/>
    </row>
    <row r="7" spans="1:12" ht="13.5" thickBot="1">
      <c r="A7" s="6"/>
      <c r="B7" s="1692"/>
      <c r="C7" s="135"/>
      <c r="D7" s="135"/>
      <c r="E7" s="135"/>
      <c r="F7" s="135"/>
      <c r="G7" s="135"/>
      <c r="H7" s="135"/>
      <c r="I7" s="135"/>
      <c r="J7" s="135"/>
      <c r="K7" s="135"/>
      <c r="L7" s="1693"/>
    </row>
    <row r="8" spans="1:12" ht="13.5" thickBot="1">
      <c r="A8" s="6"/>
      <c r="B8" s="2360" t="s">
        <v>1565</v>
      </c>
      <c r="C8" s="2162"/>
      <c r="D8" s="2162"/>
      <c r="E8" s="2162"/>
      <c r="F8" s="2162"/>
      <c r="G8" s="2162"/>
      <c r="H8" s="2162"/>
      <c r="I8" s="2162"/>
      <c r="J8" s="2162"/>
      <c r="K8" s="2162"/>
      <c r="L8" s="2163"/>
    </row>
    <row r="9" spans="1:12">
      <c r="B9" s="1897" t="s">
        <v>1566</v>
      </c>
      <c r="C9" s="1898"/>
      <c r="D9" s="1898"/>
      <c r="E9" s="2146">
        <v>571762874</v>
      </c>
      <c r="F9" s="2147"/>
      <c r="G9" s="2147"/>
      <c r="H9" s="2148"/>
      <c r="I9" s="155" t="s">
        <v>186</v>
      </c>
      <c r="J9" s="2137">
        <v>44029</v>
      </c>
      <c r="K9" s="2137"/>
      <c r="L9" s="2138"/>
    </row>
    <row r="10" spans="1:12">
      <c r="A10" s="1121"/>
      <c r="B10" s="1899" t="s">
        <v>1643</v>
      </c>
      <c r="C10" s="1893"/>
      <c r="D10" s="1893"/>
      <c r="E10" s="1686">
        <v>2</v>
      </c>
      <c r="F10" s="2358" t="s">
        <v>15</v>
      </c>
      <c r="G10" s="2359"/>
      <c r="H10" s="2359"/>
      <c r="I10" s="1158" t="s">
        <v>12</v>
      </c>
      <c r="J10" s="2065"/>
      <c r="K10" s="2065"/>
      <c r="L10" s="2066"/>
    </row>
    <row r="11" spans="1:12" ht="13.5" thickBot="1">
      <c r="B11" s="2356" t="s">
        <v>14</v>
      </c>
      <c r="C11" s="2357"/>
      <c r="D11" s="2357"/>
      <c r="E11" s="1687">
        <v>18</v>
      </c>
      <c r="F11" s="2361" t="s">
        <v>15</v>
      </c>
      <c r="G11" s="2362"/>
      <c r="H11" s="2362"/>
      <c r="I11" s="2363" t="s">
        <v>2018</v>
      </c>
      <c r="J11" s="2364"/>
      <c r="K11" s="2364"/>
      <c r="L11" s="2365"/>
    </row>
    <row r="13" spans="1:12" s="7" customFormat="1" ht="12.75" customHeight="1">
      <c r="A13" s="43"/>
      <c r="B13" s="1952" t="s">
        <v>31</v>
      </c>
      <c r="C13" s="1952"/>
      <c r="D13" s="1952"/>
      <c r="E13" s="1952"/>
      <c r="F13" s="1952"/>
      <c r="G13" s="1952"/>
      <c r="H13" s="1952"/>
      <c r="I13" s="1952"/>
      <c r="J13" s="1952"/>
      <c r="K13" s="1952"/>
      <c r="L13" s="1952"/>
    </row>
    <row r="14" spans="1:12" s="17" customFormat="1" ht="11.25">
      <c r="A14" s="41"/>
      <c r="B14" s="20">
        <v>3.1</v>
      </c>
      <c r="C14" s="1951" t="s">
        <v>800</v>
      </c>
      <c r="D14" s="1951"/>
      <c r="E14" s="1951"/>
      <c r="F14" s="1951"/>
      <c r="G14" s="1951"/>
      <c r="H14" s="1951"/>
      <c r="I14" s="1951"/>
      <c r="J14" s="1951"/>
      <c r="K14" s="1951"/>
      <c r="L14" s="1951"/>
    </row>
    <row r="15" spans="1:12" s="17" customFormat="1" ht="11.25">
      <c r="A15" s="41"/>
      <c r="B15" s="10" t="s">
        <v>8</v>
      </c>
      <c r="C15" s="1939" t="s">
        <v>9</v>
      </c>
      <c r="D15" s="1940"/>
      <c r="E15" s="31"/>
      <c r="F15" s="18"/>
      <c r="G15" s="1938"/>
      <c r="H15" s="1938"/>
      <c r="I15" s="19"/>
      <c r="J15" s="1939" t="s">
        <v>32</v>
      </c>
      <c r="K15" s="1944"/>
      <c r="L15" s="20" t="s">
        <v>29</v>
      </c>
    </row>
    <row r="16" spans="1:12" s="7" customFormat="1" ht="11.25">
      <c r="A16" s="41"/>
      <c r="B16" s="156">
        <v>3.101</v>
      </c>
      <c r="C16" s="38" t="s">
        <v>801</v>
      </c>
      <c r="D16" s="39"/>
      <c r="E16" s="39"/>
      <c r="F16" s="39"/>
      <c r="G16" s="39"/>
      <c r="H16" s="39"/>
      <c r="I16" s="40"/>
      <c r="J16" s="1890">
        <v>0.05</v>
      </c>
      <c r="K16" s="1892"/>
      <c r="L16" s="21">
        <v>34178555</v>
      </c>
    </row>
    <row r="17" spans="1:12" s="7" customFormat="1" ht="11.25">
      <c r="A17" s="41"/>
      <c r="B17" s="156">
        <v>3.1019999999999999</v>
      </c>
      <c r="C17" s="38" t="s">
        <v>802</v>
      </c>
      <c r="D17" s="39"/>
      <c r="E17" s="39"/>
      <c r="F17" s="39"/>
      <c r="G17" s="39"/>
      <c r="H17" s="39"/>
      <c r="I17" s="40"/>
      <c r="J17" s="1890">
        <v>6.9000000000000008E-3</v>
      </c>
      <c r="K17" s="1892"/>
      <c r="L17" s="21">
        <v>4716641</v>
      </c>
    </row>
    <row r="18" spans="1:12" s="7" customFormat="1" ht="11.25">
      <c r="A18" s="41"/>
      <c r="B18" s="156">
        <v>3.1029999999999998</v>
      </c>
      <c r="C18" s="38" t="s">
        <v>803</v>
      </c>
      <c r="D18" s="39"/>
      <c r="E18" s="39"/>
      <c r="F18" s="39"/>
      <c r="G18" s="39"/>
      <c r="H18" s="39"/>
      <c r="I18" s="40"/>
      <c r="J18" s="1890">
        <v>4.0000000000000001E-3</v>
      </c>
      <c r="K18" s="1892"/>
      <c r="L18" s="21">
        <v>2734284</v>
      </c>
    </row>
    <row r="19" spans="1:12" s="7" customFormat="1" ht="11.25">
      <c r="A19" s="41"/>
      <c r="B19" s="156">
        <v>3.1039999999999996</v>
      </c>
      <c r="C19" s="38" t="s">
        <v>1308</v>
      </c>
      <c r="D19" s="39"/>
      <c r="E19" s="39"/>
      <c r="F19" s="39"/>
      <c r="G19" s="39"/>
      <c r="H19" s="39"/>
      <c r="I19" s="40"/>
      <c r="J19" s="1890">
        <v>1.0999999999999999E-2</v>
      </c>
      <c r="K19" s="1892"/>
      <c r="L19" s="21">
        <v>7519282</v>
      </c>
    </row>
    <row r="20" spans="1:12" s="7" customFormat="1" ht="11.25">
      <c r="A20" s="41"/>
      <c r="B20" s="156">
        <v>3.1049999999999995</v>
      </c>
      <c r="C20" s="38" t="s">
        <v>811</v>
      </c>
      <c r="D20" s="39"/>
      <c r="E20" s="39"/>
      <c r="F20" s="39"/>
      <c r="G20" s="39"/>
      <c r="H20" s="39"/>
      <c r="I20" s="40"/>
      <c r="J20" s="1890">
        <v>5.0000000000000001E-3</v>
      </c>
      <c r="K20" s="1892"/>
      <c r="L20" s="21">
        <v>3417856</v>
      </c>
    </row>
    <row r="21" spans="1:12" s="7" customFormat="1" ht="11.25" customHeight="1">
      <c r="A21" s="41"/>
      <c r="B21" s="156">
        <v>3.1059999999999994</v>
      </c>
      <c r="C21" s="38" t="s">
        <v>804</v>
      </c>
      <c r="D21" s="39"/>
      <c r="E21" s="39"/>
      <c r="F21" s="39"/>
      <c r="G21" s="39"/>
      <c r="H21" s="39"/>
      <c r="I21" s="40"/>
      <c r="J21" s="1890">
        <v>0.02</v>
      </c>
      <c r="K21" s="1892"/>
      <c r="L21" s="21">
        <v>13671422</v>
      </c>
    </row>
    <row r="22" spans="1:12" s="7" customFormat="1" ht="11.25">
      <c r="A22" s="41"/>
      <c r="B22" s="156">
        <v>3.1069999999999993</v>
      </c>
      <c r="C22" s="38" t="s">
        <v>810</v>
      </c>
      <c r="D22" s="39"/>
      <c r="E22" s="39"/>
      <c r="F22" s="39"/>
      <c r="G22" s="39"/>
      <c r="H22" s="39"/>
      <c r="I22" s="40"/>
      <c r="J22" s="1890">
        <v>5.0000000000000001E-3</v>
      </c>
      <c r="K22" s="1892"/>
      <c r="L22" s="21">
        <v>3417856</v>
      </c>
    </row>
    <row r="23" spans="1:12" s="7" customFormat="1" ht="11.25">
      <c r="A23" s="41"/>
      <c r="B23" s="34"/>
      <c r="C23" s="1935" t="s">
        <v>33</v>
      </c>
      <c r="D23" s="1936"/>
      <c r="E23" s="1936"/>
      <c r="F23" s="1936"/>
      <c r="G23" s="1936"/>
      <c r="H23" s="1936"/>
      <c r="I23" s="1936"/>
      <c r="J23" s="1936"/>
      <c r="K23" s="1937"/>
      <c r="L23" s="14">
        <v>69655896</v>
      </c>
    </row>
    <row r="24" spans="1:12" s="7" customFormat="1" ht="11.25">
      <c r="A24" s="41"/>
      <c r="B24" s="34"/>
      <c r="C24" s="42"/>
      <c r="D24" s="42"/>
      <c r="E24" s="42"/>
      <c r="F24" s="42"/>
      <c r="G24" s="42"/>
      <c r="H24" s="42"/>
      <c r="I24" s="42"/>
      <c r="J24" s="42"/>
      <c r="K24" s="42"/>
      <c r="L24" s="42"/>
    </row>
    <row r="25" spans="1:12" s="7" customFormat="1" ht="11.25">
      <c r="A25" s="41"/>
      <c r="B25" s="20">
        <v>3.2</v>
      </c>
      <c r="C25" s="1941" t="s">
        <v>1252</v>
      </c>
      <c r="D25" s="1941"/>
      <c r="E25" s="1941"/>
      <c r="F25" s="1941"/>
      <c r="G25" s="1941"/>
      <c r="H25" s="1941"/>
      <c r="I25" s="1941"/>
      <c r="J25" s="1941"/>
      <c r="K25" s="1941"/>
      <c r="L25" s="1941"/>
    </row>
    <row r="26" spans="1:12" s="22" customFormat="1" ht="22.5">
      <c r="A26" s="41"/>
      <c r="B26" s="10" t="s">
        <v>8</v>
      </c>
      <c r="C26" s="1945" t="s">
        <v>9</v>
      </c>
      <c r="D26" s="1945"/>
      <c r="E26" s="1946" t="s">
        <v>34</v>
      </c>
      <c r="F26" s="1947"/>
      <c r="G26" s="1939" t="s">
        <v>35</v>
      </c>
      <c r="H26" s="1944"/>
      <c r="I26" s="10" t="s">
        <v>36</v>
      </c>
      <c r="J26" s="1939" t="s">
        <v>37</v>
      </c>
      <c r="K26" s="1944"/>
      <c r="L26" s="20" t="s">
        <v>29</v>
      </c>
    </row>
    <row r="27" spans="1:12" s="7" customFormat="1" ht="12.75" customHeight="1">
      <c r="A27" s="41"/>
      <c r="B27" s="156">
        <v>3.2010000000000001</v>
      </c>
      <c r="C27" s="23" t="s">
        <v>806</v>
      </c>
      <c r="D27" s="1942" t="s">
        <v>805</v>
      </c>
      <c r="E27" s="2189">
        <v>683571104</v>
      </c>
      <c r="F27" s="2190"/>
      <c r="G27" s="1888">
        <v>0.3</v>
      </c>
      <c r="H27" s="1888"/>
      <c r="I27" s="24">
        <v>28</v>
      </c>
      <c r="J27" s="1890">
        <v>2E-3</v>
      </c>
      <c r="K27" s="1892"/>
      <c r="L27" s="21">
        <v>1141804</v>
      </c>
    </row>
    <row r="28" spans="1:12" s="7" customFormat="1" ht="12.75" customHeight="1">
      <c r="A28" s="41"/>
      <c r="B28" s="156">
        <v>3.202</v>
      </c>
      <c r="C28" s="23" t="s">
        <v>807</v>
      </c>
      <c r="D28" s="1943"/>
      <c r="E28" s="2189">
        <v>683571104</v>
      </c>
      <c r="F28" s="2190"/>
      <c r="G28" s="1888">
        <v>0.1</v>
      </c>
      <c r="H28" s="1888"/>
      <c r="I28" s="24">
        <v>56</v>
      </c>
      <c r="J28" s="1890">
        <v>2E-3</v>
      </c>
      <c r="K28" s="1892"/>
      <c r="L28" s="21">
        <v>762195</v>
      </c>
    </row>
    <row r="29" spans="1:12" s="7" customFormat="1" ht="33" customHeight="1">
      <c r="A29" s="41"/>
      <c r="B29" s="156">
        <v>3.2029999999999998</v>
      </c>
      <c r="C29" s="23" t="s">
        <v>809</v>
      </c>
      <c r="D29" s="1942" t="s">
        <v>38</v>
      </c>
      <c r="E29" s="2189">
        <v>683571104</v>
      </c>
      <c r="F29" s="2190"/>
      <c r="G29" s="1888">
        <v>0.05</v>
      </c>
      <c r="H29" s="1888"/>
      <c r="I29" s="24">
        <v>20</v>
      </c>
      <c r="J29" s="1890">
        <v>3.0000000000000001E-3</v>
      </c>
      <c r="K29" s="1892"/>
      <c r="L29" s="21">
        <v>206337</v>
      </c>
    </row>
    <row r="30" spans="1:12" s="7" customFormat="1" ht="33.75">
      <c r="A30" s="41"/>
      <c r="B30" s="156">
        <v>3.2039999999999997</v>
      </c>
      <c r="C30" s="489" t="s">
        <v>1468</v>
      </c>
      <c r="D30" s="1950"/>
      <c r="E30" s="2189">
        <v>2384860</v>
      </c>
      <c r="F30" s="2190"/>
      <c r="G30" s="1888" t="s">
        <v>1443</v>
      </c>
      <c r="H30" s="1888"/>
      <c r="I30" s="24">
        <v>20</v>
      </c>
      <c r="J30" s="1890">
        <v>3.0000000000000001E-3</v>
      </c>
      <c r="K30" s="1892"/>
      <c r="L30" s="21">
        <v>17165</v>
      </c>
    </row>
    <row r="31" spans="1:12" s="7" customFormat="1" ht="11.25">
      <c r="A31" s="34"/>
      <c r="B31" s="34"/>
      <c r="C31" s="1935" t="s">
        <v>39</v>
      </c>
      <c r="D31" s="1936"/>
      <c r="E31" s="1936"/>
      <c r="F31" s="1936"/>
      <c r="G31" s="1936"/>
      <c r="H31" s="1936"/>
      <c r="I31" s="1936"/>
      <c r="J31" s="1936"/>
      <c r="K31" s="1937"/>
      <c r="L31" s="14">
        <v>2127501</v>
      </c>
    </row>
    <row r="32" spans="1:12" s="7" customFormat="1" ht="11.25">
      <c r="A32" s="34"/>
      <c r="B32" s="34"/>
      <c r="C32" s="1949"/>
      <c r="D32" s="1949"/>
      <c r="E32" s="1949"/>
      <c r="F32" s="1949"/>
      <c r="G32" s="1949"/>
      <c r="H32" s="1949"/>
      <c r="I32" s="1949"/>
      <c r="J32" s="1949"/>
      <c r="K32" s="1949"/>
      <c r="L32" s="1949"/>
    </row>
    <row r="33" spans="1:12" s="7" customFormat="1" ht="11.25">
      <c r="A33" s="34"/>
      <c r="B33" s="34"/>
      <c r="C33" s="35" t="s">
        <v>40</v>
      </c>
      <c r="D33" s="36"/>
      <c r="E33" s="36"/>
      <c r="F33" s="36"/>
      <c r="G33" s="36"/>
      <c r="H33" s="36"/>
      <c r="I33" s="36"/>
      <c r="J33" s="36"/>
      <c r="K33" s="11"/>
      <c r="L33" s="14">
        <v>71783397</v>
      </c>
    </row>
    <row r="34" spans="1:12" s="7" customFormat="1">
      <c r="A34" s="34"/>
      <c r="B34" s="34"/>
      <c r="C34" s="515" t="s">
        <v>41</v>
      </c>
      <c r="D34" s="516"/>
      <c r="E34" s="516"/>
      <c r="F34" s="516"/>
      <c r="G34" s="516"/>
      <c r="H34" s="516"/>
      <c r="I34" s="516"/>
      <c r="J34" s="516"/>
      <c r="K34" s="517"/>
      <c r="L34" s="518">
        <v>0.12554999999999999</v>
      </c>
    </row>
    <row r="35" spans="1:12" s="7" customFormat="1" ht="11.25">
      <c r="A35" s="34"/>
      <c r="B35" s="34"/>
      <c r="C35" s="1948"/>
      <c r="D35" s="1948"/>
      <c r="E35" s="1948"/>
      <c r="F35" s="1948"/>
      <c r="G35" s="1948"/>
      <c r="H35" s="1948"/>
      <c r="I35" s="1948"/>
      <c r="J35" s="1948"/>
      <c r="K35" s="1948"/>
      <c r="L35" s="1948"/>
    </row>
    <row r="36" spans="1:12" s="7" customFormat="1" ht="11.25">
      <c r="A36" s="34"/>
      <c r="B36" s="34"/>
      <c r="C36" s="515" t="s">
        <v>42</v>
      </c>
      <c r="D36" s="516"/>
      <c r="E36" s="516"/>
      <c r="F36" s="516"/>
      <c r="G36" s="516"/>
      <c r="H36" s="516"/>
      <c r="I36" s="516"/>
      <c r="J36" s="516"/>
      <c r="K36" s="517"/>
      <c r="L36" s="519">
        <v>0.12554999999999999</v>
      </c>
    </row>
    <row r="37" spans="1:12" s="8" customFormat="1" ht="11.25">
      <c r="A37" s="17"/>
      <c r="B37" s="17"/>
      <c r="C37" s="515" t="s">
        <v>43</v>
      </c>
      <c r="D37" s="516"/>
      <c r="E37" s="516"/>
      <c r="F37" s="516"/>
      <c r="G37" s="516"/>
      <c r="H37" s="516"/>
      <c r="I37" s="516"/>
      <c r="J37" s="516"/>
      <c r="K37" s="517"/>
      <c r="L37" s="519">
        <v>0.01</v>
      </c>
    </row>
    <row r="38" spans="1:12" s="8" customFormat="1" ht="11.25">
      <c r="A38" s="17"/>
      <c r="B38" s="17"/>
      <c r="C38" s="515" t="s">
        <v>44</v>
      </c>
      <c r="D38" s="516"/>
      <c r="E38" s="516"/>
      <c r="F38" s="516"/>
      <c r="G38" s="516"/>
      <c r="H38" s="516"/>
      <c r="I38" s="516"/>
      <c r="J38" s="516"/>
      <c r="K38" s="517"/>
      <c r="L38" s="519">
        <v>0.06</v>
      </c>
    </row>
    <row r="39" spans="1:12" s="7" customFormat="1" ht="11.25">
      <c r="A39" s="34"/>
      <c r="B39" s="34"/>
      <c r="C39" s="1948"/>
      <c r="D39" s="1948"/>
      <c r="E39" s="1948"/>
      <c r="F39" s="1948"/>
      <c r="G39" s="1948"/>
      <c r="H39" s="1948"/>
      <c r="I39" s="1948"/>
      <c r="J39" s="1948"/>
      <c r="K39" s="1948"/>
      <c r="L39" s="1948"/>
    </row>
    <row r="40" spans="1:12" s="7" customFormat="1">
      <c r="A40" s="34"/>
      <c r="B40" s="34"/>
      <c r="C40" s="515" t="s">
        <v>45</v>
      </c>
      <c r="D40" s="516"/>
      <c r="E40" s="516"/>
      <c r="F40" s="516"/>
      <c r="G40" s="516"/>
      <c r="H40" s="516"/>
      <c r="I40" s="516"/>
      <c r="J40" s="516"/>
      <c r="K40" s="520"/>
      <c r="L40" s="521">
        <v>0.19555</v>
      </c>
    </row>
    <row r="41" spans="1:12" s="7" customFormat="1">
      <c r="A41" s="34"/>
      <c r="B41" s="34"/>
      <c r="C41" s="26"/>
      <c r="D41" s="26"/>
      <c r="E41" s="26"/>
      <c r="F41" s="26"/>
      <c r="G41" s="27"/>
      <c r="H41" s="27"/>
      <c r="I41" s="27"/>
      <c r="J41" s="27"/>
      <c r="K41" s="27"/>
      <c r="L41" s="28"/>
    </row>
  </sheetData>
  <mergeCells count="53">
    <mergeCell ref="D29:D30"/>
    <mergeCell ref="C31:K31"/>
    <mergeCell ref="C32:L32"/>
    <mergeCell ref="C35:L35"/>
    <mergeCell ref="C39:L39"/>
    <mergeCell ref="E29:F29"/>
    <mergeCell ref="G29:H29"/>
    <mergeCell ref="J29:K29"/>
    <mergeCell ref="E30:F30"/>
    <mergeCell ref="G30:H30"/>
    <mergeCell ref="J30:K30"/>
    <mergeCell ref="E27:F27"/>
    <mergeCell ref="G27:H27"/>
    <mergeCell ref="J27:K27"/>
    <mergeCell ref="E28:F28"/>
    <mergeCell ref="G28:H28"/>
    <mergeCell ref="J28:K28"/>
    <mergeCell ref="J21:K21"/>
    <mergeCell ref="J22:K22"/>
    <mergeCell ref="C23:K23"/>
    <mergeCell ref="C25:L25"/>
    <mergeCell ref="C26:D26"/>
    <mergeCell ref="E26:F26"/>
    <mergeCell ref="G26:H26"/>
    <mergeCell ref="J26:K26"/>
    <mergeCell ref="J16:K16"/>
    <mergeCell ref="J17:K17"/>
    <mergeCell ref="J18:K18"/>
    <mergeCell ref="J19:K19"/>
    <mergeCell ref="J20:K20"/>
    <mergeCell ref="B13:L13"/>
    <mergeCell ref="C14:L14"/>
    <mergeCell ref="F11:H11"/>
    <mergeCell ref="C15:D15"/>
    <mergeCell ref="G15:H15"/>
    <mergeCell ref="J15:K15"/>
    <mergeCell ref="I11:L11"/>
    <mergeCell ref="D27:D28"/>
    <mergeCell ref="J2:L5"/>
    <mergeCell ref="B2:I2"/>
    <mergeCell ref="B3:I3"/>
    <mergeCell ref="B4:I4"/>
    <mergeCell ref="B5:I5"/>
    <mergeCell ref="B6:C6"/>
    <mergeCell ref="D6:L6"/>
    <mergeCell ref="J9:L9"/>
    <mergeCell ref="B11:D11"/>
    <mergeCell ref="B10:D10"/>
    <mergeCell ref="J10:L10"/>
    <mergeCell ref="F10:H10"/>
    <mergeCell ref="E9:H9"/>
    <mergeCell ref="B8:L8"/>
    <mergeCell ref="B9:D9"/>
  </mergeCells>
  <pageMargins left="0.7" right="0.7" top="0.75" bottom="0.75" header="0.3" footer="0.3"/>
  <pageSetup scale="85" fitToHeight="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5">
    <tabColor rgb="FF92D050"/>
    <pageSetUpPr fitToPage="1"/>
  </sheetPr>
  <dimension ref="B1:AE42"/>
  <sheetViews>
    <sheetView view="pageBreakPreview" topLeftCell="H30" zoomScale="50" zoomScaleNormal="80" zoomScaleSheetLayoutView="50" workbookViewId="0">
      <selection activeCell="M359" sqref="M359"/>
    </sheetView>
  </sheetViews>
  <sheetFormatPr baseColWidth="10" defaultColWidth="11.42578125" defaultRowHeight="14.25"/>
  <cols>
    <col min="1" max="1" width="1.5703125" style="2" customWidth="1"/>
    <col min="2" max="2" width="6.28515625" style="3" bestFit="1" customWidth="1"/>
    <col min="3" max="3" width="6.140625" style="2" customWidth="1"/>
    <col min="4" max="4" width="60" style="2" customWidth="1"/>
    <col min="5" max="5" width="16.42578125" style="2" bestFit="1" customWidth="1"/>
    <col min="6" max="6" width="8.7109375" style="2" customWidth="1"/>
    <col min="7" max="7" width="6.7109375" style="2" customWidth="1"/>
    <col min="8" max="8" width="20.28515625" style="2" customWidth="1"/>
    <col min="9" max="9" width="9.5703125" style="2" customWidth="1"/>
    <col min="10" max="28" width="5.7109375" style="2" customWidth="1"/>
    <col min="29" max="29" width="10.5703125" style="2" customWidth="1"/>
    <col min="30" max="30" width="12.28515625" style="2" customWidth="1"/>
    <col min="31" max="31" width="25.85546875" style="2" customWidth="1"/>
    <col min="32" max="16384" width="11.42578125" style="2"/>
  </cols>
  <sheetData>
    <row r="1" spans="3:31" ht="7.5" customHeight="1" thickBot="1"/>
    <row r="2" spans="3:31" ht="15">
      <c r="C2" s="2388" t="s">
        <v>185</v>
      </c>
      <c r="D2" s="2389"/>
      <c r="E2" s="2389"/>
      <c r="F2" s="2389"/>
      <c r="G2" s="2389"/>
      <c r="H2" s="2389"/>
      <c r="I2" s="2389"/>
      <c r="J2" s="239"/>
      <c r="K2" s="239"/>
      <c r="L2" s="239"/>
      <c r="M2" s="239"/>
      <c r="N2" s="239"/>
      <c r="O2" s="239"/>
      <c r="P2" s="239"/>
      <c r="Q2" s="239"/>
      <c r="R2" s="239"/>
      <c r="S2" s="239"/>
      <c r="T2" s="239"/>
      <c r="U2" s="239"/>
      <c r="V2" s="239"/>
      <c r="W2" s="239"/>
      <c r="X2" s="239"/>
      <c r="Y2" s="239"/>
      <c r="Z2" s="239"/>
      <c r="AA2" s="239"/>
      <c r="AB2" s="239"/>
      <c r="AC2" s="239"/>
      <c r="AD2" s="2380"/>
      <c r="AE2" s="2381"/>
    </row>
    <row r="3" spans="3:31" ht="15">
      <c r="C3" s="2366" t="s">
        <v>791</v>
      </c>
      <c r="D3" s="2367"/>
      <c r="E3" s="2367"/>
      <c r="F3" s="2367"/>
      <c r="G3" s="2367"/>
      <c r="H3" s="2367"/>
      <c r="I3" s="2367"/>
      <c r="J3" s="175"/>
      <c r="K3" s="175"/>
      <c r="L3" s="175"/>
      <c r="M3" s="175"/>
      <c r="N3" s="175"/>
      <c r="O3" s="175"/>
      <c r="P3" s="175"/>
      <c r="Q3" s="175"/>
      <c r="R3" s="175"/>
      <c r="S3" s="175"/>
      <c r="T3" s="175"/>
      <c r="U3" s="175"/>
      <c r="V3" s="175"/>
      <c r="W3" s="175"/>
      <c r="X3" s="175"/>
      <c r="Y3" s="175"/>
      <c r="Z3" s="175"/>
      <c r="AA3" s="175"/>
      <c r="AB3" s="175"/>
      <c r="AC3" s="175"/>
      <c r="AD3" s="2382"/>
      <c r="AE3" s="2383"/>
    </row>
    <row r="4" spans="3:31" ht="15">
      <c r="C4" s="2366" t="s">
        <v>792</v>
      </c>
      <c r="D4" s="2367"/>
      <c r="E4" s="2367"/>
      <c r="F4" s="2367"/>
      <c r="G4" s="2367"/>
      <c r="H4" s="2367"/>
      <c r="I4" s="2367"/>
      <c r="J4" s="175"/>
      <c r="K4" s="175"/>
      <c r="L4" s="175"/>
      <c r="M4" s="175"/>
      <c r="N4" s="175"/>
      <c r="O4" s="175"/>
      <c r="P4" s="175"/>
      <c r="Q4" s="175"/>
      <c r="R4" s="175"/>
      <c r="S4" s="175"/>
      <c r="T4" s="175"/>
      <c r="U4" s="175"/>
      <c r="V4" s="175"/>
      <c r="W4" s="175"/>
      <c r="X4" s="175"/>
      <c r="Y4" s="175"/>
      <c r="Z4" s="175"/>
      <c r="AA4" s="175"/>
      <c r="AB4" s="175"/>
      <c r="AC4" s="175"/>
      <c r="AD4" s="2382"/>
      <c r="AE4" s="2383"/>
    </row>
    <row r="5" spans="3:31" ht="15" thickBot="1">
      <c r="C5" s="1837" t="s">
        <v>2018</v>
      </c>
      <c r="D5" s="1838"/>
      <c r="E5" s="1838"/>
      <c r="F5" s="1838"/>
      <c r="G5" s="1838"/>
      <c r="H5" s="1838"/>
      <c r="I5" s="1838"/>
      <c r="J5" s="490"/>
      <c r="K5" s="753"/>
      <c r="L5" s="753"/>
      <c r="M5" s="1143"/>
      <c r="N5" s="1143"/>
      <c r="O5" s="753"/>
      <c r="P5" s="1143"/>
      <c r="Q5" s="1143"/>
      <c r="R5" s="753"/>
      <c r="S5" s="753"/>
      <c r="T5" s="753"/>
      <c r="U5" s="753"/>
      <c r="V5" s="753"/>
      <c r="W5" s="753"/>
      <c r="X5" s="1382"/>
      <c r="Y5" s="1382"/>
      <c r="Z5" s="1382"/>
      <c r="AA5" s="1382"/>
      <c r="AB5" s="753"/>
      <c r="AC5" s="753"/>
      <c r="AD5" s="2384"/>
      <c r="AE5" s="2385"/>
    </row>
    <row r="6" spans="3:31" ht="49.5" customHeight="1" thickBot="1">
      <c r="C6" s="2375" t="s">
        <v>1374</v>
      </c>
      <c r="D6" s="2376"/>
      <c r="E6" s="2372" t="s">
        <v>1891</v>
      </c>
      <c r="F6" s="2373"/>
      <c r="G6" s="2373"/>
      <c r="H6" s="2373"/>
      <c r="I6" s="2373"/>
      <c r="J6" s="2373"/>
      <c r="K6" s="2373"/>
      <c r="L6" s="2373"/>
      <c r="M6" s="2373"/>
      <c r="N6" s="2373"/>
      <c r="O6" s="2373"/>
      <c r="P6" s="2373"/>
      <c r="Q6" s="2373"/>
      <c r="R6" s="2373"/>
      <c r="S6" s="2373"/>
      <c r="T6" s="2373"/>
      <c r="U6" s="2373"/>
      <c r="V6" s="2373"/>
      <c r="W6" s="2373"/>
      <c r="X6" s="2373"/>
      <c r="Y6" s="2373"/>
      <c r="Z6" s="2373"/>
      <c r="AA6" s="2373"/>
      <c r="AB6" s="2373"/>
      <c r="AC6" s="2373"/>
      <c r="AD6" s="2373"/>
      <c r="AE6" s="2374"/>
    </row>
    <row r="7" spans="3:31">
      <c r="D7" s="166"/>
      <c r="E7" s="166"/>
      <c r="F7" s="166"/>
      <c r="G7" s="166"/>
      <c r="H7" s="166"/>
      <c r="I7" s="166"/>
      <c r="J7" s="166"/>
      <c r="K7" s="166"/>
      <c r="L7" s="166"/>
      <c r="M7" s="166"/>
      <c r="N7" s="166"/>
      <c r="O7" s="166"/>
      <c r="P7" s="166"/>
      <c r="Q7" s="166"/>
      <c r="R7" s="166"/>
      <c r="S7" s="166"/>
      <c r="T7" s="166"/>
      <c r="U7" s="166"/>
      <c r="V7" s="166"/>
      <c r="W7" s="166"/>
      <c r="X7" s="1479"/>
      <c r="Y7" s="1479"/>
      <c r="Z7" s="1479"/>
      <c r="AA7" s="1479"/>
      <c r="AB7" s="166"/>
      <c r="AC7" s="166"/>
      <c r="AD7" s="166"/>
      <c r="AE7" s="167"/>
    </row>
    <row r="8" spans="3:31" ht="15" customHeight="1">
      <c r="C8" s="2378" t="s">
        <v>884</v>
      </c>
      <c r="D8" s="2312"/>
      <c r="E8" s="2312"/>
      <c r="F8" s="2312"/>
      <c r="G8" s="2312"/>
      <c r="H8" s="2312"/>
      <c r="I8" s="2312"/>
      <c r="J8" s="2312"/>
      <c r="K8" s="2312"/>
      <c r="L8" s="2312"/>
      <c r="M8" s="2312"/>
      <c r="N8" s="2312"/>
      <c r="O8" s="2312"/>
      <c r="P8" s="2312"/>
      <c r="Q8" s="2312"/>
      <c r="R8" s="2312"/>
      <c r="S8" s="2312"/>
      <c r="T8" s="2312"/>
      <c r="U8" s="2312"/>
      <c r="V8" s="2312"/>
      <c r="W8" s="2312"/>
      <c r="X8" s="2312"/>
      <c r="Y8" s="2312"/>
      <c r="Z8" s="2312"/>
      <c r="AA8" s="2312"/>
      <c r="AB8" s="2312"/>
      <c r="AC8" s="2312"/>
      <c r="AD8" s="2312"/>
      <c r="AE8" s="2379"/>
    </row>
    <row r="9" spans="3:31">
      <c r="C9" s="111"/>
      <c r="D9" s="111"/>
      <c r="E9" s="111"/>
      <c r="F9" s="111"/>
      <c r="G9" s="111"/>
      <c r="H9" s="111"/>
      <c r="I9" s="111"/>
      <c r="J9" s="111"/>
      <c r="K9" s="111"/>
      <c r="L9" s="111"/>
      <c r="M9" s="111"/>
      <c r="N9" s="111"/>
      <c r="O9" s="111"/>
      <c r="P9" s="111"/>
      <c r="Q9" s="111"/>
      <c r="R9" s="111"/>
      <c r="S9" s="111"/>
      <c r="T9" s="111"/>
      <c r="U9" s="111"/>
      <c r="V9" s="111"/>
      <c r="W9" s="111"/>
      <c r="X9" s="111"/>
      <c r="Y9" s="111"/>
      <c r="Z9" s="111"/>
      <c r="AA9" s="111"/>
      <c r="AB9" s="111"/>
      <c r="AC9" s="111"/>
      <c r="AD9" s="111"/>
      <c r="AE9" s="111"/>
    </row>
    <row r="10" spans="3:31" ht="15">
      <c r="C10" s="111"/>
      <c r="D10" s="111"/>
      <c r="E10" s="2394" t="s">
        <v>813</v>
      </c>
      <c r="F10" s="2394"/>
      <c r="G10" s="1145">
        <v>2</v>
      </c>
      <c r="H10" s="2338" t="s">
        <v>15</v>
      </c>
      <c r="I10" s="2395"/>
      <c r="J10" s="111"/>
      <c r="K10" s="111"/>
      <c r="L10" s="111"/>
      <c r="M10" s="111"/>
      <c r="N10" s="111"/>
      <c r="O10" s="111"/>
      <c r="P10" s="111"/>
      <c r="Q10" s="111"/>
      <c r="R10" s="111"/>
      <c r="S10" s="111"/>
      <c r="T10" s="111"/>
      <c r="U10" s="111"/>
      <c r="V10" s="111"/>
      <c r="W10" s="111"/>
      <c r="X10" s="111"/>
      <c r="Y10" s="111"/>
      <c r="Z10" s="111"/>
      <c r="AA10" s="111"/>
      <c r="AB10" s="111"/>
      <c r="AC10" s="111"/>
      <c r="AD10" s="111"/>
      <c r="AE10" s="111"/>
    </row>
    <row r="11" spans="3:31" ht="15">
      <c r="C11" s="110"/>
      <c r="D11" s="112"/>
      <c r="E11" s="2394" t="s">
        <v>1644</v>
      </c>
      <c r="F11" s="2394"/>
      <c r="G11" s="1122">
        <v>18</v>
      </c>
      <c r="H11" s="2338" t="s">
        <v>15</v>
      </c>
      <c r="I11" s="2395"/>
      <c r="J11" s="30"/>
      <c r="K11" s="30"/>
      <c r="L11" s="30"/>
      <c r="M11" s="30"/>
      <c r="N11" s="30"/>
      <c r="O11" s="30"/>
      <c r="P11" s="30"/>
      <c r="Q11" s="30"/>
      <c r="R11" s="30"/>
      <c r="S11" s="30"/>
      <c r="T11" s="30"/>
      <c r="U11" s="30"/>
      <c r="V11" s="30"/>
      <c r="W11" s="30"/>
      <c r="X11" s="30"/>
      <c r="Y11" s="30"/>
      <c r="Z11" s="30"/>
      <c r="AA11" s="30"/>
      <c r="AB11" s="30"/>
      <c r="AC11" s="30"/>
      <c r="AD11" s="1135"/>
      <c r="AE11" s="1135"/>
    </row>
    <row r="12" spans="3:31" ht="15" thickBot="1">
      <c r="C12" s="110"/>
      <c r="D12" s="110"/>
      <c r="E12" s="110"/>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row>
    <row r="13" spans="3:31" ht="28.5" customHeight="1">
      <c r="C13" s="2400" t="s">
        <v>789</v>
      </c>
      <c r="D13" s="2386" t="s">
        <v>9</v>
      </c>
      <c r="E13" s="2386" t="s">
        <v>885</v>
      </c>
      <c r="F13" s="2386"/>
      <c r="G13" s="2386" t="s">
        <v>843</v>
      </c>
      <c r="H13" s="2402" t="s">
        <v>1963</v>
      </c>
      <c r="I13" s="2377" t="s">
        <v>886</v>
      </c>
      <c r="J13" s="2392" t="s">
        <v>813</v>
      </c>
      <c r="K13" s="2393"/>
      <c r="L13" s="2390" t="s">
        <v>1644</v>
      </c>
      <c r="M13" s="2391"/>
      <c r="N13" s="2391"/>
      <c r="O13" s="2391"/>
      <c r="P13" s="2391"/>
      <c r="Q13" s="2391"/>
      <c r="R13" s="2391"/>
      <c r="S13" s="2391"/>
      <c r="T13" s="2391"/>
      <c r="U13" s="2391"/>
      <c r="V13" s="2391"/>
      <c r="W13" s="2391"/>
      <c r="X13" s="2391"/>
      <c r="Y13" s="2391"/>
      <c r="Z13" s="2391"/>
      <c r="AA13" s="2391"/>
      <c r="AB13" s="2391"/>
      <c r="AC13" s="1222" t="s">
        <v>1967</v>
      </c>
      <c r="AD13" s="2368" t="s">
        <v>887</v>
      </c>
      <c r="AE13" s="2370" t="s">
        <v>898</v>
      </c>
    </row>
    <row r="14" spans="3:31" ht="20.100000000000001" customHeight="1">
      <c r="C14" s="2401"/>
      <c r="D14" s="2387"/>
      <c r="E14" s="114" t="s">
        <v>888</v>
      </c>
      <c r="F14" s="191" t="s">
        <v>889</v>
      </c>
      <c r="G14" s="2387"/>
      <c r="H14" s="2387"/>
      <c r="I14" s="2369"/>
      <c r="J14" s="1168">
        <v>1</v>
      </c>
      <c r="K14" s="1168">
        <v>2</v>
      </c>
      <c r="L14" s="1168">
        <v>3</v>
      </c>
      <c r="M14" s="1168">
        <v>4</v>
      </c>
      <c r="N14" s="1168">
        <v>5</v>
      </c>
      <c r="O14" s="1168">
        <v>6</v>
      </c>
      <c r="P14" s="1168">
        <v>7</v>
      </c>
      <c r="Q14" s="1168">
        <v>8</v>
      </c>
      <c r="R14" s="1168">
        <v>9</v>
      </c>
      <c r="S14" s="1168">
        <v>10</v>
      </c>
      <c r="T14" s="1168">
        <v>11</v>
      </c>
      <c r="U14" s="1168">
        <v>12</v>
      </c>
      <c r="V14" s="1168">
        <v>13</v>
      </c>
      <c r="W14" s="1168">
        <v>14</v>
      </c>
      <c r="X14" s="1168">
        <v>15</v>
      </c>
      <c r="Y14" s="1168">
        <v>16</v>
      </c>
      <c r="Z14" s="1168">
        <v>17</v>
      </c>
      <c r="AA14" s="1168">
        <v>18</v>
      </c>
      <c r="AB14" s="1168">
        <v>19</v>
      </c>
      <c r="AC14" s="1168">
        <v>20</v>
      </c>
      <c r="AD14" s="2369"/>
      <c r="AE14" s="2371"/>
    </row>
    <row r="15" spans="3:31">
      <c r="C15" s="194">
        <v>1</v>
      </c>
      <c r="D15" s="115" t="s">
        <v>890</v>
      </c>
      <c r="E15" s="116"/>
      <c r="F15" s="116"/>
      <c r="G15" s="117"/>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c r="AE15" s="195"/>
    </row>
    <row r="16" spans="3:31">
      <c r="C16" s="196"/>
      <c r="D16" s="119" t="s">
        <v>891</v>
      </c>
      <c r="E16" s="120"/>
      <c r="F16" s="120"/>
      <c r="G16" s="121"/>
      <c r="H16" s="118"/>
      <c r="I16" s="118"/>
      <c r="J16" s="118"/>
      <c r="K16" s="118"/>
      <c r="L16" s="118"/>
      <c r="M16" s="118"/>
      <c r="N16" s="118"/>
      <c r="O16" s="118"/>
      <c r="P16" s="118"/>
      <c r="Q16" s="118"/>
      <c r="R16" s="118"/>
      <c r="S16" s="118"/>
      <c r="T16" s="118"/>
      <c r="U16" s="118"/>
      <c r="V16" s="118"/>
      <c r="W16" s="118"/>
      <c r="X16" s="118"/>
      <c r="Y16" s="118"/>
      <c r="Z16" s="118"/>
      <c r="AA16" s="118"/>
      <c r="AB16" s="118"/>
      <c r="AC16" s="118"/>
      <c r="AD16" s="118"/>
      <c r="AE16" s="195"/>
    </row>
    <row r="17" spans="2:31">
      <c r="B17" s="554">
        <v>9110</v>
      </c>
      <c r="C17" s="197">
        <v>1.1000000000000001</v>
      </c>
      <c r="D17" s="176" t="s">
        <v>892</v>
      </c>
      <c r="E17" s="172" t="s">
        <v>184</v>
      </c>
      <c r="F17" s="266">
        <v>1</v>
      </c>
      <c r="G17" s="1238">
        <v>4</v>
      </c>
      <c r="H17" s="348">
        <v>6514000</v>
      </c>
      <c r="I17" s="177">
        <v>1.4513</v>
      </c>
      <c r="J17" s="277">
        <v>0.5</v>
      </c>
      <c r="K17" s="277">
        <v>0.5</v>
      </c>
      <c r="L17" s="277">
        <v>0.5</v>
      </c>
      <c r="M17" s="277">
        <v>0.5</v>
      </c>
      <c r="N17" s="277">
        <v>0.5</v>
      </c>
      <c r="O17" s="277">
        <v>0.5</v>
      </c>
      <c r="P17" s="277">
        <v>0.5</v>
      </c>
      <c r="Q17" s="277">
        <v>0.5</v>
      </c>
      <c r="R17" s="277">
        <v>0.5</v>
      </c>
      <c r="S17" s="277">
        <v>0.5</v>
      </c>
      <c r="T17" s="277">
        <v>0.5</v>
      </c>
      <c r="U17" s="277">
        <v>0.5</v>
      </c>
      <c r="V17" s="277">
        <v>0.5</v>
      </c>
      <c r="W17" s="277">
        <v>0.5</v>
      </c>
      <c r="X17" s="277">
        <v>0.5</v>
      </c>
      <c r="Y17" s="277">
        <v>0.5</v>
      </c>
      <c r="Z17" s="277">
        <v>0.5</v>
      </c>
      <c r="AA17" s="277">
        <v>0.5</v>
      </c>
      <c r="AB17" s="277">
        <v>0.5</v>
      </c>
      <c r="AC17" s="277">
        <v>0.5</v>
      </c>
      <c r="AD17" s="268">
        <v>10</v>
      </c>
      <c r="AE17" s="269">
        <v>94537682</v>
      </c>
    </row>
    <row r="18" spans="2:31">
      <c r="B18" s="554">
        <v>9112</v>
      </c>
      <c r="C18" s="197">
        <v>1.2</v>
      </c>
      <c r="D18" s="1627" t="s">
        <v>1966</v>
      </c>
      <c r="E18" s="172" t="s">
        <v>184</v>
      </c>
      <c r="F18" s="266">
        <v>1</v>
      </c>
      <c r="G18" s="1214">
        <v>6</v>
      </c>
      <c r="H18" s="348">
        <v>5240000</v>
      </c>
      <c r="I18" s="177">
        <v>1.4520999999999999</v>
      </c>
      <c r="J18" s="277"/>
      <c r="K18" s="277"/>
      <c r="L18" s="277">
        <v>0.3</v>
      </c>
      <c r="M18" s="277">
        <v>0.3</v>
      </c>
      <c r="N18" s="277">
        <v>0.3</v>
      </c>
      <c r="O18" s="277">
        <v>0.3</v>
      </c>
      <c r="P18" s="277">
        <v>0.3</v>
      </c>
      <c r="Q18" s="277">
        <v>0.3</v>
      </c>
      <c r="R18" s="277">
        <v>0.3</v>
      </c>
      <c r="S18" s="277">
        <v>0.3</v>
      </c>
      <c r="T18" s="277">
        <v>0.3</v>
      </c>
      <c r="U18" s="277">
        <v>0.3</v>
      </c>
      <c r="V18" s="277">
        <v>0.3</v>
      </c>
      <c r="W18" s="277">
        <v>0.3</v>
      </c>
      <c r="X18" s="277">
        <v>0.3</v>
      </c>
      <c r="Y18" s="277">
        <v>0.3</v>
      </c>
      <c r="Z18" s="277">
        <v>0.3</v>
      </c>
      <c r="AA18" s="277">
        <v>0.3</v>
      </c>
      <c r="AB18" s="277">
        <v>0.3</v>
      </c>
      <c r="AC18" s="277"/>
      <c r="AD18" s="268">
        <v>5.0999999999999988</v>
      </c>
      <c r="AE18" s="269">
        <v>38805920</v>
      </c>
    </row>
    <row r="19" spans="2:31">
      <c r="B19" s="554">
        <v>9112</v>
      </c>
      <c r="C19" s="197">
        <v>1.3</v>
      </c>
      <c r="D19" s="1627" t="s">
        <v>1645</v>
      </c>
      <c r="E19" s="172" t="s">
        <v>184</v>
      </c>
      <c r="F19" s="266">
        <v>1</v>
      </c>
      <c r="G19" s="1214">
        <v>6</v>
      </c>
      <c r="H19" s="348">
        <v>5240000</v>
      </c>
      <c r="I19" s="177">
        <v>1.4520999999999999</v>
      </c>
      <c r="J19" s="277">
        <v>0.5</v>
      </c>
      <c r="K19" s="277">
        <v>0.5</v>
      </c>
      <c r="L19" s="277">
        <v>0.5</v>
      </c>
      <c r="M19" s="277">
        <v>0.5</v>
      </c>
      <c r="N19" s="277">
        <v>0.5</v>
      </c>
      <c r="O19" s="277">
        <v>0.5</v>
      </c>
      <c r="P19" s="277">
        <v>0.5</v>
      </c>
      <c r="Q19" s="277">
        <v>0.5</v>
      </c>
      <c r="R19" s="277">
        <v>0.5</v>
      </c>
      <c r="S19" s="277">
        <v>0.5</v>
      </c>
      <c r="T19" s="277">
        <v>0.5</v>
      </c>
      <c r="U19" s="277">
        <v>0.5</v>
      </c>
      <c r="V19" s="277">
        <v>0.5</v>
      </c>
      <c r="W19" s="277">
        <v>0.5</v>
      </c>
      <c r="X19" s="277">
        <v>0.5</v>
      </c>
      <c r="Y19" s="277">
        <v>0.5</v>
      </c>
      <c r="Z19" s="277">
        <v>0.5</v>
      </c>
      <c r="AA19" s="277">
        <v>0.5</v>
      </c>
      <c r="AB19" s="277">
        <v>0.5</v>
      </c>
      <c r="AC19" s="277">
        <v>0.5</v>
      </c>
      <c r="AD19" s="268">
        <v>10</v>
      </c>
      <c r="AE19" s="269">
        <v>76090040</v>
      </c>
    </row>
    <row r="20" spans="2:31">
      <c r="B20" s="555"/>
      <c r="C20" s="198"/>
      <c r="D20" s="173" t="s">
        <v>893</v>
      </c>
      <c r="E20" s="174"/>
      <c r="F20" s="178"/>
      <c r="G20" s="1020"/>
      <c r="H20" s="349"/>
      <c r="I20" s="179"/>
      <c r="J20" s="179"/>
      <c r="K20" s="179"/>
      <c r="L20" s="179"/>
      <c r="M20" s="179"/>
      <c r="N20" s="179"/>
      <c r="O20" s="179"/>
      <c r="P20" s="179"/>
      <c r="Q20" s="179"/>
      <c r="R20" s="179"/>
      <c r="S20" s="179"/>
      <c r="T20" s="179"/>
      <c r="U20" s="179"/>
      <c r="V20" s="179"/>
      <c r="W20" s="179"/>
      <c r="X20" s="179"/>
      <c r="Y20" s="179"/>
      <c r="Z20" s="179"/>
      <c r="AA20" s="179"/>
      <c r="AB20" s="179"/>
      <c r="AC20" s="179"/>
      <c r="AD20" s="179"/>
      <c r="AE20" s="270"/>
    </row>
    <row r="21" spans="2:31" ht="25.5">
      <c r="B21" s="555">
        <v>9455</v>
      </c>
      <c r="C21" s="199">
        <v>1.4</v>
      </c>
      <c r="D21" s="326" t="s">
        <v>1063</v>
      </c>
      <c r="E21" s="172" t="s">
        <v>184</v>
      </c>
      <c r="F21" s="267">
        <v>8</v>
      </c>
      <c r="G21" s="1021"/>
      <c r="H21" s="348">
        <v>877803</v>
      </c>
      <c r="I21" s="177">
        <v>1.6504000000000001</v>
      </c>
      <c r="J21" s="277"/>
      <c r="K21" s="277"/>
      <c r="L21" s="277">
        <v>1</v>
      </c>
      <c r="M21" s="277">
        <v>1</v>
      </c>
      <c r="N21" s="277">
        <v>1</v>
      </c>
      <c r="O21" s="277">
        <v>1</v>
      </c>
      <c r="P21" s="277">
        <v>1</v>
      </c>
      <c r="Q21" s="277">
        <v>1</v>
      </c>
      <c r="R21" s="277">
        <v>1</v>
      </c>
      <c r="S21" s="277">
        <v>1</v>
      </c>
      <c r="T21" s="277">
        <v>1</v>
      </c>
      <c r="U21" s="277">
        <v>1</v>
      </c>
      <c r="V21" s="277">
        <v>1</v>
      </c>
      <c r="W21" s="277">
        <v>1</v>
      </c>
      <c r="X21" s="277">
        <v>1</v>
      </c>
      <c r="Y21" s="277">
        <v>1</v>
      </c>
      <c r="Z21" s="277">
        <v>1</v>
      </c>
      <c r="AA21" s="277">
        <v>1</v>
      </c>
      <c r="AB21" s="277">
        <v>1</v>
      </c>
      <c r="AC21" s="277">
        <v>1</v>
      </c>
      <c r="AD21" s="268">
        <v>144</v>
      </c>
      <c r="AE21" s="269">
        <v>208616554</v>
      </c>
    </row>
    <row r="22" spans="2:31">
      <c r="B22" s="555"/>
      <c r="D22" s="173" t="s">
        <v>1513</v>
      </c>
      <c r="E22" s="174"/>
      <c r="F22" s="178"/>
      <c r="G22" s="1020"/>
      <c r="H22" s="349"/>
      <c r="I22" s="179"/>
      <c r="J22" s="179"/>
      <c r="K22" s="179"/>
      <c r="L22" s="179"/>
      <c r="M22" s="179"/>
      <c r="N22" s="179"/>
      <c r="O22" s="179"/>
      <c r="P22" s="179"/>
      <c r="Q22" s="179"/>
      <c r="R22" s="179"/>
      <c r="S22" s="179"/>
      <c r="T22" s="179"/>
      <c r="U22" s="179"/>
      <c r="V22" s="179"/>
      <c r="W22" s="179"/>
      <c r="X22" s="179"/>
      <c r="Y22" s="179"/>
      <c r="Z22" s="179"/>
      <c r="AA22" s="179"/>
      <c r="AB22" s="179"/>
      <c r="AC22" s="179"/>
      <c r="AD22" s="179"/>
      <c r="AE22" s="270"/>
    </row>
    <row r="23" spans="2:31" ht="25.5">
      <c r="B23" s="555">
        <v>9455</v>
      </c>
      <c r="C23" s="199">
        <v>1.5</v>
      </c>
      <c r="D23" s="326" t="s">
        <v>1063</v>
      </c>
      <c r="E23" s="172" t="s">
        <v>184</v>
      </c>
      <c r="F23" s="267">
        <v>24</v>
      </c>
      <c r="G23" s="1021"/>
      <c r="H23" s="348">
        <v>877803</v>
      </c>
      <c r="I23" s="177">
        <v>1.6504000000000001</v>
      </c>
      <c r="J23" s="277"/>
      <c r="K23" s="277"/>
      <c r="L23" s="277">
        <v>0.1</v>
      </c>
      <c r="M23" s="277">
        <v>0.1</v>
      </c>
      <c r="N23" s="277">
        <v>0.1</v>
      </c>
      <c r="O23" s="277">
        <v>0.1</v>
      </c>
      <c r="P23" s="277">
        <v>0.1</v>
      </c>
      <c r="Q23" s="277">
        <v>0.1</v>
      </c>
      <c r="R23" s="277">
        <v>0.1</v>
      </c>
      <c r="S23" s="277">
        <v>0.1</v>
      </c>
      <c r="T23" s="277">
        <v>0.1</v>
      </c>
      <c r="U23" s="277">
        <v>0.1</v>
      </c>
      <c r="V23" s="277">
        <v>0.1</v>
      </c>
      <c r="W23" s="277">
        <v>0.1</v>
      </c>
      <c r="X23" s="277">
        <v>0.1</v>
      </c>
      <c r="Y23" s="277">
        <v>0.1</v>
      </c>
      <c r="Z23" s="277">
        <v>0.1</v>
      </c>
      <c r="AA23" s="277">
        <v>0.1</v>
      </c>
      <c r="AB23" s="277">
        <v>0.1</v>
      </c>
      <c r="AC23" s="277">
        <v>0.1</v>
      </c>
      <c r="AD23" s="268">
        <v>43.20000000000001</v>
      </c>
      <c r="AE23" s="269">
        <v>62584966</v>
      </c>
    </row>
    <row r="24" spans="2:31" ht="15" customHeight="1">
      <c r="B24" s="556"/>
      <c r="C24" s="200"/>
      <c r="D24" s="123"/>
      <c r="E24" s="124"/>
      <c r="F24" s="125"/>
      <c r="G24" s="126"/>
      <c r="H24" s="350"/>
      <c r="I24" s="127"/>
      <c r="J24" s="127"/>
      <c r="K24" s="127"/>
      <c r="L24" s="127"/>
      <c r="M24" s="127"/>
      <c r="N24" s="127"/>
      <c r="O24" s="127"/>
      <c r="P24" s="127"/>
      <c r="Q24" s="127"/>
      <c r="R24" s="127"/>
      <c r="S24" s="127"/>
      <c r="T24" s="127"/>
      <c r="U24" s="127"/>
      <c r="V24" s="127"/>
      <c r="W24" s="127"/>
      <c r="X24" s="127"/>
      <c r="Y24" s="127"/>
      <c r="Z24" s="127"/>
      <c r="AA24" s="127"/>
      <c r="AB24" s="127"/>
      <c r="AC24" s="127"/>
      <c r="AD24" s="243" t="s">
        <v>1005</v>
      </c>
      <c r="AE24" s="271">
        <v>480635162</v>
      </c>
    </row>
    <row r="25" spans="2:31">
      <c r="B25" s="556"/>
      <c r="C25" s="196">
        <v>2</v>
      </c>
      <c r="D25" s="115" t="s">
        <v>894</v>
      </c>
      <c r="E25" s="116"/>
      <c r="F25" s="116"/>
      <c r="G25" s="117"/>
      <c r="H25" s="351"/>
      <c r="I25" s="118"/>
      <c r="J25" s="118"/>
      <c r="K25" s="118"/>
      <c r="L25" s="118"/>
      <c r="M25" s="118"/>
      <c r="N25" s="118"/>
      <c r="O25" s="118"/>
      <c r="P25" s="118"/>
      <c r="Q25" s="118"/>
      <c r="R25" s="118"/>
      <c r="S25" s="118"/>
      <c r="T25" s="118"/>
      <c r="U25" s="118"/>
      <c r="V25" s="118"/>
      <c r="W25" s="118"/>
      <c r="X25" s="118"/>
      <c r="Y25" s="118"/>
      <c r="Z25" s="118"/>
      <c r="AA25" s="118"/>
      <c r="AB25" s="118"/>
      <c r="AC25" s="118"/>
      <c r="AD25" s="234"/>
      <c r="AE25" s="195"/>
    </row>
    <row r="26" spans="2:31" ht="61.5" customHeight="1">
      <c r="B26" s="556">
        <v>9840</v>
      </c>
      <c r="C26" s="201">
        <v>2.1</v>
      </c>
      <c r="D26" s="128" t="s">
        <v>984</v>
      </c>
      <c r="E26" s="122" t="s">
        <v>184</v>
      </c>
      <c r="F26" s="1482">
        <v>1</v>
      </c>
      <c r="G26" s="122"/>
      <c r="H26" s="352">
        <v>181000</v>
      </c>
      <c r="I26" s="129"/>
      <c r="J26" s="276">
        <v>1</v>
      </c>
      <c r="K26" s="276">
        <v>1</v>
      </c>
      <c r="L26" s="276">
        <v>1</v>
      </c>
      <c r="M26" s="276">
        <v>1</v>
      </c>
      <c r="N26" s="276">
        <v>1</v>
      </c>
      <c r="O26" s="276">
        <v>1</v>
      </c>
      <c r="P26" s="276">
        <v>1</v>
      </c>
      <c r="Q26" s="276">
        <v>1</v>
      </c>
      <c r="R26" s="276">
        <v>1</v>
      </c>
      <c r="S26" s="276">
        <v>1</v>
      </c>
      <c r="T26" s="276">
        <v>1</v>
      </c>
      <c r="U26" s="276">
        <v>1</v>
      </c>
      <c r="V26" s="276">
        <v>1</v>
      </c>
      <c r="W26" s="276">
        <v>1</v>
      </c>
      <c r="X26" s="276">
        <v>1</v>
      </c>
      <c r="Y26" s="276">
        <v>1</v>
      </c>
      <c r="Z26" s="276">
        <v>1</v>
      </c>
      <c r="AA26" s="276">
        <v>1</v>
      </c>
      <c r="AB26" s="276">
        <v>1</v>
      </c>
      <c r="AC26" s="276">
        <v>1</v>
      </c>
      <c r="AD26" s="278">
        <v>20</v>
      </c>
      <c r="AE26" s="272">
        <v>3620000</v>
      </c>
    </row>
    <row r="27" spans="2:31" ht="82.5" customHeight="1">
      <c r="B27" s="556">
        <v>6318</v>
      </c>
      <c r="C27" s="201">
        <v>2.2000000000000002</v>
      </c>
      <c r="D27" s="128" t="s">
        <v>995</v>
      </c>
      <c r="E27" s="122" t="s">
        <v>184</v>
      </c>
      <c r="F27" s="1482">
        <v>1</v>
      </c>
      <c r="G27" s="122"/>
      <c r="H27" s="352">
        <v>128520</v>
      </c>
      <c r="I27" s="129"/>
      <c r="J27" s="276">
        <v>0.25</v>
      </c>
      <c r="K27" s="276">
        <v>0.25</v>
      </c>
      <c r="L27" s="276">
        <v>0.25</v>
      </c>
      <c r="M27" s="276">
        <v>0.25</v>
      </c>
      <c r="N27" s="276">
        <v>0.25</v>
      </c>
      <c r="O27" s="276">
        <v>0.25</v>
      </c>
      <c r="P27" s="276">
        <v>0.25</v>
      </c>
      <c r="Q27" s="276">
        <v>0.25</v>
      </c>
      <c r="R27" s="276">
        <v>0.25</v>
      </c>
      <c r="S27" s="276">
        <v>0.25</v>
      </c>
      <c r="T27" s="276">
        <v>0.25</v>
      </c>
      <c r="U27" s="276">
        <v>0.25</v>
      </c>
      <c r="V27" s="276">
        <v>0.25</v>
      </c>
      <c r="W27" s="276">
        <v>0.25</v>
      </c>
      <c r="X27" s="276">
        <v>0.25</v>
      </c>
      <c r="Y27" s="276">
        <v>0.25</v>
      </c>
      <c r="Z27" s="276">
        <v>0.25</v>
      </c>
      <c r="AA27" s="276">
        <v>0.25</v>
      </c>
      <c r="AB27" s="276">
        <v>0.25</v>
      </c>
      <c r="AC27" s="276">
        <v>0.25</v>
      </c>
      <c r="AD27" s="278">
        <v>5</v>
      </c>
      <c r="AE27" s="272">
        <v>642600</v>
      </c>
    </row>
    <row r="28" spans="2:31">
      <c r="B28" s="556"/>
      <c r="C28" s="201"/>
      <c r="D28" s="119" t="s">
        <v>895</v>
      </c>
      <c r="E28" s="120"/>
      <c r="F28" s="1483"/>
      <c r="G28" s="121"/>
      <c r="H28" s="353"/>
      <c r="I28" s="168"/>
      <c r="J28" s="118"/>
      <c r="K28" s="118"/>
      <c r="L28" s="118"/>
      <c r="M28" s="118"/>
      <c r="N28" s="118"/>
      <c r="O28" s="118"/>
      <c r="P28" s="118"/>
      <c r="Q28" s="118"/>
      <c r="R28" s="118"/>
      <c r="S28" s="118"/>
      <c r="T28" s="118"/>
      <c r="U28" s="118"/>
      <c r="V28" s="118"/>
      <c r="W28" s="118"/>
      <c r="X28" s="118"/>
      <c r="Y28" s="118"/>
      <c r="Z28" s="118"/>
      <c r="AA28" s="118"/>
      <c r="AB28" s="118"/>
      <c r="AC28" s="118"/>
      <c r="AD28" s="118"/>
      <c r="AE28" s="273"/>
    </row>
    <row r="29" spans="2:31" ht="69.75" customHeight="1">
      <c r="B29" s="555">
        <v>4945</v>
      </c>
      <c r="C29" s="199">
        <v>2.3000000000000003</v>
      </c>
      <c r="D29" s="128" t="s">
        <v>152</v>
      </c>
      <c r="E29" s="122" t="s">
        <v>153</v>
      </c>
      <c r="F29" s="1484">
        <v>346</v>
      </c>
      <c r="G29" s="172"/>
      <c r="H29" s="352">
        <v>5773</v>
      </c>
      <c r="I29" s="129"/>
      <c r="J29" s="277"/>
      <c r="K29" s="277"/>
      <c r="L29" s="277">
        <v>1</v>
      </c>
      <c r="M29" s="277">
        <v>1</v>
      </c>
      <c r="N29" s="277">
        <v>1</v>
      </c>
      <c r="O29" s="277">
        <v>1</v>
      </c>
      <c r="P29" s="277">
        <v>1</v>
      </c>
      <c r="Q29" s="277">
        <v>1</v>
      </c>
      <c r="R29" s="277">
        <v>1</v>
      </c>
      <c r="S29" s="277">
        <v>1</v>
      </c>
      <c r="T29" s="277">
        <v>1</v>
      </c>
      <c r="U29" s="277">
        <v>1</v>
      </c>
      <c r="V29" s="277">
        <v>1</v>
      </c>
      <c r="W29" s="277">
        <v>1</v>
      </c>
      <c r="X29" s="277">
        <v>1</v>
      </c>
      <c r="Y29" s="277">
        <v>1</v>
      </c>
      <c r="Z29" s="277">
        <v>1</v>
      </c>
      <c r="AA29" s="277">
        <v>1</v>
      </c>
      <c r="AB29" s="277">
        <v>1</v>
      </c>
      <c r="AC29" s="277">
        <v>1</v>
      </c>
      <c r="AD29" s="268">
        <v>6228</v>
      </c>
      <c r="AE29" s="269">
        <v>35954244</v>
      </c>
    </row>
    <row r="30" spans="2:31" ht="38.25">
      <c r="B30" s="555">
        <v>6484</v>
      </c>
      <c r="C30" s="199">
        <v>2.4000000000000004</v>
      </c>
      <c r="D30" s="128" t="s">
        <v>999</v>
      </c>
      <c r="E30" s="122" t="s">
        <v>184</v>
      </c>
      <c r="F30" s="1484">
        <v>10</v>
      </c>
      <c r="G30" s="172"/>
      <c r="H30" s="352">
        <v>109216</v>
      </c>
      <c r="I30" s="129"/>
      <c r="J30" s="277"/>
      <c r="K30" s="277"/>
      <c r="L30" s="277">
        <v>1</v>
      </c>
      <c r="M30" s="277">
        <v>1</v>
      </c>
      <c r="N30" s="277">
        <v>1</v>
      </c>
      <c r="O30" s="277">
        <v>1</v>
      </c>
      <c r="P30" s="277">
        <v>1</v>
      </c>
      <c r="Q30" s="277">
        <v>1</v>
      </c>
      <c r="R30" s="277">
        <v>1</v>
      </c>
      <c r="S30" s="277">
        <v>1</v>
      </c>
      <c r="T30" s="277">
        <v>1</v>
      </c>
      <c r="U30" s="277">
        <v>1</v>
      </c>
      <c r="V30" s="277">
        <v>1</v>
      </c>
      <c r="W30" s="277">
        <v>1</v>
      </c>
      <c r="X30" s="277">
        <v>1</v>
      </c>
      <c r="Y30" s="277">
        <v>1</v>
      </c>
      <c r="Z30" s="277">
        <v>1</v>
      </c>
      <c r="AA30" s="277">
        <v>1</v>
      </c>
      <c r="AB30" s="277">
        <v>1</v>
      </c>
      <c r="AC30" s="277">
        <v>1</v>
      </c>
      <c r="AD30" s="268">
        <v>180</v>
      </c>
      <c r="AE30" s="269">
        <v>19658880</v>
      </c>
    </row>
    <row r="31" spans="2:31" ht="38.25">
      <c r="B31" s="555">
        <v>6187</v>
      </c>
      <c r="C31" s="199">
        <v>2.5000000000000004</v>
      </c>
      <c r="D31" s="128" t="s">
        <v>457</v>
      </c>
      <c r="E31" s="122" t="s">
        <v>184</v>
      </c>
      <c r="F31" s="1484">
        <v>10</v>
      </c>
      <c r="G31" s="172"/>
      <c r="H31" s="352">
        <v>189609</v>
      </c>
      <c r="I31" s="129"/>
      <c r="J31" s="277"/>
      <c r="K31" s="277"/>
      <c r="L31" s="277">
        <v>1</v>
      </c>
      <c r="M31" s="277">
        <v>1</v>
      </c>
      <c r="N31" s="277">
        <v>1</v>
      </c>
      <c r="O31" s="277">
        <v>1</v>
      </c>
      <c r="P31" s="277">
        <v>1</v>
      </c>
      <c r="Q31" s="277">
        <v>1</v>
      </c>
      <c r="R31" s="277">
        <v>1</v>
      </c>
      <c r="S31" s="277">
        <v>1</v>
      </c>
      <c r="T31" s="277">
        <v>1</v>
      </c>
      <c r="U31" s="277">
        <v>1</v>
      </c>
      <c r="V31" s="277">
        <v>1</v>
      </c>
      <c r="W31" s="277">
        <v>1</v>
      </c>
      <c r="X31" s="277">
        <v>1</v>
      </c>
      <c r="Y31" s="277">
        <v>1</v>
      </c>
      <c r="Z31" s="277">
        <v>1</v>
      </c>
      <c r="AA31" s="277">
        <v>1</v>
      </c>
      <c r="AB31" s="277">
        <v>1</v>
      </c>
      <c r="AC31" s="277">
        <v>1</v>
      </c>
      <c r="AD31" s="268">
        <v>180</v>
      </c>
      <c r="AE31" s="269">
        <v>34129620</v>
      </c>
    </row>
    <row r="32" spans="2:31" ht="27" customHeight="1">
      <c r="B32" s="555">
        <v>6178</v>
      </c>
      <c r="C32" s="199">
        <v>2.6000000000000005</v>
      </c>
      <c r="D32" s="128" t="s">
        <v>170</v>
      </c>
      <c r="E32" s="122" t="s">
        <v>184</v>
      </c>
      <c r="F32" s="1484">
        <v>10</v>
      </c>
      <c r="G32" s="172"/>
      <c r="H32" s="352">
        <v>11388</v>
      </c>
      <c r="I32" s="129"/>
      <c r="J32" s="277"/>
      <c r="K32" s="277"/>
      <c r="L32" s="277">
        <v>1</v>
      </c>
      <c r="M32" s="277">
        <v>1</v>
      </c>
      <c r="N32" s="277">
        <v>1</v>
      </c>
      <c r="O32" s="277">
        <v>1</v>
      </c>
      <c r="P32" s="277">
        <v>1</v>
      </c>
      <c r="Q32" s="277">
        <v>1</v>
      </c>
      <c r="R32" s="277">
        <v>1</v>
      </c>
      <c r="S32" s="277">
        <v>1</v>
      </c>
      <c r="T32" s="277">
        <v>1</v>
      </c>
      <c r="U32" s="277">
        <v>1</v>
      </c>
      <c r="V32" s="277">
        <v>1</v>
      </c>
      <c r="W32" s="277">
        <v>1</v>
      </c>
      <c r="X32" s="277">
        <v>1</v>
      </c>
      <c r="Y32" s="277">
        <v>1</v>
      </c>
      <c r="Z32" s="277">
        <v>1</v>
      </c>
      <c r="AA32" s="277">
        <v>1</v>
      </c>
      <c r="AB32" s="277">
        <v>1</v>
      </c>
      <c r="AC32" s="277">
        <v>1</v>
      </c>
      <c r="AD32" s="268">
        <v>180</v>
      </c>
      <c r="AE32" s="269">
        <v>2049840</v>
      </c>
    </row>
    <row r="33" spans="2:31">
      <c r="B33" s="555">
        <v>6186</v>
      </c>
      <c r="C33" s="199">
        <v>2.7000000000000006</v>
      </c>
      <c r="D33" s="128" t="s">
        <v>456</v>
      </c>
      <c r="E33" s="122" t="s">
        <v>184</v>
      </c>
      <c r="F33" s="1484">
        <v>21</v>
      </c>
      <c r="G33" s="172"/>
      <c r="H33" s="352">
        <v>11405</v>
      </c>
      <c r="I33" s="129"/>
      <c r="J33" s="277"/>
      <c r="K33" s="277"/>
      <c r="L33" s="277">
        <v>1</v>
      </c>
      <c r="M33" s="277">
        <v>1</v>
      </c>
      <c r="N33" s="277">
        <v>1</v>
      </c>
      <c r="O33" s="277">
        <v>1</v>
      </c>
      <c r="P33" s="277">
        <v>1</v>
      </c>
      <c r="Q33" s="277">
        <v>1</v>
      </c>
      <c r="R33" s="277">
        <v>1</v>
      </c>
      <c r="S33" s="277">
        <v>1</v>
      </c>
      <c r="T33" s="277">
        <v>1</v>
      </c>
      <c r="U33" s="277">
        <v>1</v>
      </c>
      <c r="V33" s="277">
        <v>1</v>
      </c>
      <c r="W33" s="277">
        <v>1</v>
      </c>
      <c r="X33" s="277">
        <v>1</v>
      </c>
      <c r="Y33" s="277">
        <v>1</v>
      </c>
      <c r="Z33" s="277">
        <v>1</v>
      </c>
      <c r="AA33" s="277">
        <v>1</v>
      </c>
      <c r="AB33" s="277">
        <v>1</v>
      </c>
      <c r="AC33" s="277">
        <v>1</v>
      </c>
      <c r="AD33" s="268">
        <v>378</v>
      </c>
      <c r="AE33" s="269">
        <v>4311090</v>
      </c>
    </row>
    <row r="34" spans="2:31" ht="45.75" customHeight="1">
      <c r="B34" s="555">
        <v>6061</v>
      </c>
      <c r="C34" s="199">
        <v>2.8000000000000007</v>
      </c>
      <c r="D34" s="128" t="s">
        <v>444</v>
      </c>
      <c r="E34" s="122" t="s">
        <v>54</v>
      </c>
      <c r="F34" s="1484">
        <v>30</v>
      </c>
      <c r="G34" s="172"/>
      <c r="H34" s="352">
        <v>284919</v>
      </c>
      <c r="I34" s="129"/>
      <c r="J34" s="277"/>
      <c r="K34" s="277"/>
      <c r="L34" s="277"/>
      <c r="M34" s="277"/>
      <c r="N34" s="277"/>
      <c r="O34" s="277"/>
      <c r="P34" s="277"/>
      <c r="Q34" s="277"/>
      <c r="R34" s="277"/>
      <c r="S34" s="277"/>
      <c r="T34" s="277"/>
      <c r="U34" s="277"/>
      <c r="V34" s="277"/>
      <c r="W34" s="277"/>
      <c r="X34" s="277"/>
      <c r="Y34" s="277"/>
      <c r="Z34" s="277"/>
      <c r="AA34" s="277"/>
      <c r="AB34" s="277"/>
      <c r="AC34" s="277"/>
      <c r="AD34" s="268">
        <v>30</v>
      </c>
      <c r="AE34" s="269">
        <v>8547570</v>
      </c>
    </row>
    <row r="35" spans="2:31" ht="21.75" customHeight="1">
      <c r="B35" s="555">
        <v>7555</v>
      </c>
      <c r="C35" s="199">
        <v>2.9000000000000008</v>
      </c>
      <c r="D35" s="128" t="s">
        <v>154</v>
      </c>
      <c r="E35" s="122" t="s">
        <v>54</v>
      </c>
      <c r="F35" s="1484">
        <v>120</v>
      </c>
      <c r="G35" s="172"/>
      <c r="H35" s="352">
        <v>16065</v>
      </c>
      <c r="I35" s="129"/>
      <c r="J35" s="277"/>
      <c r="K35" s="277"/>
      <c r="L35" s="277"/>
      <c r="M35" s="277"/>
      <c r="N35" s="277"/>
      <c r="O35" s="277"/>
      <c r="P35" s="277"/>
      <c r="Q35" s="277"/>
      <c r="R35" s="277"/>
      <c r="S35" s="277"/>
      <c r="T35" s="277"/>
      <c r="U35" s="277"/>
      <c r="V35" s="277"/>
      <c r="W35" s="277"/>
      <c r="X35" s="277"/>
      <c r="Y35" s="277"/>
      <c r="Z35" s="277"/>
      <c r="AA35" s="277"/>
      <c r="AB35" s="277"/>
      <c r="AC35" s="277"/>
      <c r="AD35" s="268">
        <v>120</v>
      </c>
      <c r="AE35" s="269">
        <v>1927800</v>
      </c>
    </row>
    <row r="36" spans="2:31">
      <c r="B36" s="555">
        <v>6181</v>
      </c>
      <c r="C36" s="1624">
        <v>2.1</v>
      </c>
      <c r="D36" s="128" t="s">
        <v>454</v>
      </c>
      <c r="E36" s="122" t="s">
        <v>184</v>
      </c>
      <c r="F36" s="1484">
        <v>8</v>
      </c>
      <c r="G36" s="172"/>
      <c r="H36" s="352">
        <v>1452</v>
      </c>
      <c r="I36" s="129"/>
      <c r="J36" s="277"/>
      <c r="K36" s="277"/>
      <c r="L36" s="277">
        <v>1</v>
      </c>
      <c r="M36" s="277">
        <v>1</v>
      </c>
      <c r="N36" s="277">
        <v>1</v>
      </c>
      <c r="O36" s="277">
        <v>1</v>
      </c>
      <c r="P36" s="277">
        <v>1</v>
      </c>
      <c r="Q36" s="277">
        <v>1</v>
      </c>
      <c r="R36" s="277">
        <v>1</v>
      </c>
      <c r="S36" s="277">
        <v>1</v>
      </c>
      <c r="T36" s="277">
        <v>1</v>
      </c>
      <c r="U36" s="277">
        <v>1</v>
      </c>
      <c r="V36" s="277">
        <v>1</v>
      </c>
      <c r="W36" s="277">
        <v>1</v>
      </c>
      <c r="X36" s="277">
        <v>1</v>
      </c>
      <c r="Y36" s="277">
        <v>1</v>
      </c>
      <c r="Z36" s="277">
        <v>1</v>
      </c>
      <c r="AA36" s="277">
        <v>1</v>
      </c>
      <c r="AB36" s="277">
        <v>1</v>
      </c>
      <c r="AC36" s="277">
        <v>1</v>
      </c>
      <c r="AD36" s="268">
        <v>144</v>
      </c>
      <c r="AE36" s="269">
        <v>209088</v>
      </c>
    </row>
    <row r="37" spans="2:31" ht="15" thickBot="1">
      <c r="C37" s="202"/>
      <c r="D37" s="203"/>
      <c r="E37" s="204"/>
      <c r="F37" s="205"/>
      <c r="G37" s="206"/>
      <c r="H37" s="207"/>
      <c r="I37" s="207"/>
      <c r="J37" s="207"/>
      <c r="K37" s="207"/>
      <c r="L37" s="207"/>
      <c r="M37" s="207"/>
      <c r="N37" s="207"/>
      <c r="O37" s="207"/>
      <c r="P37" s="207"/>
      <c r="Q37" s="207"/>
      <c r="R37" s="207"/>
      <c r="S37" s="207"/>
      <c r="T37" s="207"/>
      <c r="U37" s="207"/>
      <c r="V37" s="207"/>
      <c r="W37" s="207"/>
      <c r="X37" s="207"/>
      <c r="Y37" s="207"/>
      <c r="Z37" s="207"/>
      <c r="AA37" s="207"/>
      <c r="AB37" s="207"/>
      <c r="AC37" s="207"/>
      <c r="AD37" s="203" t="s">
        <v>1006</v>
      </c>
      <c r="AE37" s="274">
        <v>111050732</v>
      </c>
    </row>
    <row r="38" spans="2:31">
      <c r="C38" s="130"/>
      <c r="D38" s="131"/>
      <c r="E38" s="132"/>
      <c r="F38" s="132"/>
      <c r="G38" s="13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275"/>
    </row>
    <row r="39" spans="2:31">
      <c r="C39" s="130"/>
      <c r="D39" s="131"/>
      <c r="E39" s="132"/>
      <c r="F39" s="132"/>
      <c r="G39" s="133"/>
      <c r="H39" s="2398" t="s">
        <v>896</v>
      </c>
      <c r="I39" s="2399"/>
      <c r="J39" s="492"/>
      <c r="K39" s="758"/>
      <c r="L39" s="758"/>
      <c r="M39" s="1147"/>
      <c r="N39" s="1147"/>
      <c r="O39" s="758"/>
      <c r="P39" s="1147"/>
      <c r="Q39" s="1147"/>
      <c r="R39" s="758"/>
      <c r="S39" s="758"/>
      <c r="T39" s="758"/>
      <c r="U39" s="758"/>
      <c r="V39" s="758"/>
      <c r="W39" s="758"/>
      <c r="X39" s="1384"/>
      <c r="Y39" s="1384"/>
      <c r="Z39" s="1384"/>
      <c r="AA39" s="1384"/>
      <c r="AB39" s="758"/>
      <c r="AC39" s="758"/>
      <c r="AD39" s="113"/>
      <c r="AE39" s="1480">
        <v>591685894</v>
      </c>
    </row>
    <row r="40" spans="2:31">
      <c r="C40" s="130"/>
      <c r="D40" s="131"/>
      <c r="E40" s="132"/>
      <c r="F40" s="132"/>
      <c r="G40" s="133"/>
      <c r="H40" s="2396" t="s">
        <v>897</v>
      </c>
      <c r="I40" s="2397"/>
      <c r="J40" s="491"/>
      <c r="K40" s="757"/>
      <c r="L40" s="757"/>
      <c r="M40" s="1146"/>
      <c r="N40" s="1146"/>
      <c r="O40" s="757"/>
      <c r="P40" s="1146"/>
      <c r="Q40" s="1146"/>
      <c r="R40" s="757"/>
      <c r="S40" s="757"/>
      <c r="T40" s="757"/>
      <c r="U40" s="757"/>
      <c r="V40" s="757"/>
      <c r="W40" s="757"/>
      <c r="X40" s="1383"/>
      <c r="Y40" s="1383"/>
      <c r="Z40" s="1383"/>
      <c r="AA40" s="1383"/>
      <c r="AB40" s="757"/>
      <c r="AC40" s="757"/>
      <c r="AD40" s="526">
        <v>0.19555</v>
      </c>
      <c r="AE40" s="1480">
        <v>115704177</v>
      </c>
    </row>
    <row r="41" spans="2:31" ht="15.75">
      <c r="C41" s="134"/>
      <c r="D41" s="110"/>
      <c r="E41" s="134"/>
      <c r="F41" s="134"/>
      <c r="G41" s="134"/>
      <c r="H41" s="2398" t="s">
        <v>11</v>
      </c>
      <c r="I41" s="2399"/>
      <c r="J41" s="492"/>
      <c r="K41" s="758"/>
      <c r="L41" s="758"/>
      <c r="M41" s="1147"/>
      <c r="N41" s="1147"/>
      <c r="O41" s="758"/>
      <c r="P41" s="1147"/>
      <c r="Q41" s="1147"/>
      <c r="R41" s="758"/>
      <c r="S41" s="758"/>
      <c r="T41" s="758"/>
      <c r="U41" s="758"/>
      <c r="V41" s="758"/>
      <c r="W41" s="758"/>
      <c r="X41" s="1384"/>
      <c r="Y41" s="1384"/>
      <c r="Z41" s="1384"/>
      <c r="AA41" s="1384"/>
      <c r="AB41" s="758"/>
      <c r="AC41" s="758"/>
      <c r="AD41" s="113"/>
      <c r="AE41" s="1481">
        <v>707390071</v>
      </c>
    </row>
    <row r="42" spans="2:31">
      <c r="D42" s="5"/>
    </row>
  </sheetData>
  <mergeCells count="25">
    <mergeCell ref="E11:F11"/>
    <mergeCell ref="H11:I11"/>
    <mergeCell ref="H40:I40"/>
    <mergeCell ref="H41:I41"/>
    <mergeCell ref="C13:C14"/>
    <mergeCell ref="H39:I39"/>
    <mergeCell ref="D13:D14"/>
    <mergeCell ref="E13:F13"/>
    <mergeCell ref="H13:H14"/>
    <mergeCell ref="C3:I3"/>
    <mergeCell ref="AD13:AD14"/>
    <mergeCell ref="AE13:AE14"/>
    <mergeCell ref="C4:I4"/>
    <mergeCell ref="C5:I5"/>
    <mergeCell ref="E6:AE6"/>
    <mergeCell ref="C6:D6"/>
    <mergeCell ref="I13:I14"/>
    <mergeCell ref="C8:AE8"/>
    <mergeCell ref="AD2:AE5"/>
    <mergeCell ref="G13:G14"/>
    <mergeCell ref="C2:I2"/>
    <mergeCell ref="L13:AB13"/>
    <mergeCell ref="J13:K13"/>
    <mergeCell ref="E10:F10"/>
    <mergeCell ref="H10:I10"/>
  </mergeCells>
  <pageMargins left="0.7" right="0.7" top="0.75" bottom="0.75" header="0.3" footer="0.3"/>
  <pageSetup scale="42"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6">
    <tabColor rgb="FF92D050"/>
    <pageSetUpPr fitToPage="1"/>
  </sheetPr>
  <dimension ref="A1:L41"/>
  <sheetViews>
    <sheetView view="pageBreakPreview" topLeftCell="D27" zoomScale="80" zoomScaleNormal="80" zoomScaleSheetLayoutView="80" workbookViewId="0">
      <selection activeCell="M359" sqref="M359"/>
    </sheetView>
  </sheetViews>
  <sheetFormatPr baseColWidth="10" defaultColWidth="11.42578125" defaultRowHeight="12.75"/>
  <cols>
    <col min="1" max="1" width="7.140625" style="32" bestFit="1" customWidth="1"/>
    <col min="2" max="2" width="5.28515625" style="32" bestFit="1" customWidth="1"/>
    <col min="3" max="3" width="43.7109375" style="6" customWidth="1"/>
    <col min="4" max="4" width="13.5703125" style="6" customWidth="1"/>
    <col min="5" max="5" width="10.140625" style="6" customWidth="1"/>
    <col min="6" max="6" width="10" style="6" customWidth="1"/>
    <col min="7" max="7" width="6.140625" style="6" bestFit="1" customWidth="1"/>
    <col min="8" max="8" width="4.7109375" style="6" customWidth="1"/>
    <col min="9" max="9" width="19.140625" style="6" customWidth="1"/>
    <col min="10" max="10" width="12.85546875" style="6" bestFit="1" customWidth="1"/>
    <col min="11" max="11" width="7.7109375" style="6" customWidth="1"/>
    <col min="12" max="12" width="18" style="6" customWidth="1"/>
    <col min="13" max="16384" width="11.42578125" style="6"/>
  </cols>
  <sheetData>
    <row r="1" spans="1:12" ht="7.5" customHeight="1" thickBot="1"/>
    <row r="2" spans="1:12">
      <c r="B2" s="1820" t="s">
        <v>185</v>
      </c>
      <c r="C2" s="2185"/>
      <c r="D2" s="2185"/>
      <c r="E2" s="2185"/>
      <c r="F2" s="2185"/>
      <c r="G2" s="2185"/>
      <c r="H2" s="2185"/>
      <c r="I2" s="2185"/>
      <c r="J2" s="2176"/>
      <c r="K2" s="2177"/>
      <c r="L2" s="2178"/>
    </row>
    <row r="3" spans="1:12">
      <c r="B3" s="1835" t="s">
        <v>791</v>
      </c>
      <c r="C3" s="1836"/>
      <c r="D3" s="1836"/>
      <c r="E3" s="1836"/>
      <c r="F3" s="1836"/>
      <c r="G3" s="1836"/>
      <c r="H3" s="1836"/>
      <c r="I3" s="1836"/>
      <c r="J3" s="2179"/>
      <c r="K3" s="2180"/>
      <c r="L3" s="2181"/>
    </row>
    <row r="4" spans="1:12">
      <c r="B4" s="1835" t="s">
        <v>792</v>
      </c>
      <c r="C4" s="1836"/>
      <c r="D4" s="1836"/>
      <c r="E4" s="1836"/>
      <c r="F4" s="1836"/>
      <c r="G4" s="1836"/>
      <c r="H4" s="1836"/>
      <c r="I4" s="1836"/>
      <c r="J4" s="2179"/>
      <c r="K4" s="2180"/>
      <c r="L4" s="2181"/>
    </row>
    <row r="5" spans="1:12" ht="13.5" thickBot="1">
      <c r="B5" s="1837" t="s">
        <v>2018</v>
      </c>
      <c r="C5" s="1838"/>
      <c r="D5" s="1838"/>
      <c r="E5" s="1838"/>
      <c r="F5" s="1838"/>
      <c r="G5" s="1838"/>
      <c r="H5" s="1838"/>
      <c r="I5" s="1838"/>
      <c r="J5" s="2182"/>
      <c r="K5" s="2183"/>
      <c r="L5" s="2184"/>
    </row>
    <row r="6" spans="1:12" ht="42" customHeight="1" thickBot="1">
      <c r="B6" s="1811" t="s">
        <v>1374</v>
      </c>
      <c r="C6" s="1812"/>
      <c r="D6" s="1813" t="s">
        <v>1891</v>
      </c>
      <c r="E6" s="1814"/>
      <c r="F6" s="1814"/>
      <c r="G6" s="1814"/>
      <c r="H6" s="1814"/>
      <c r="I6" s="1814"/>
      <c r="J6" s="1814"/>
      <c r="K6" s="1814"/>
      <c r="L6" s="1815"/>
    </row>
    <row r="7" spans="1:12" ht="13.5" thickBot="1">
      <c r="A7" s="6"/>
      <c r="B7" s="1692"/>
      <c r="C7" s="135"/>
      <c r="D7" s="135"/>
      <c r="E7" s="135"/>
      <c r="F7" s="135"/>
      <c r="G7" s="135"/>
      <c r="H7" s="135"/>
      <c r="I7" s="135"/>
      <c r="J7" s="135"/>
      <c r="K7" s="135"/>
      <c r="L7" s="1693"/>
    </row>
    <row r="8" spans="1:12" ht="13.5" thickBot="1">
      <c r="A8" s="6"/>
      <c r="B8" s="2161" t="s">
        <v>907</v>
      </c>
      <c r="C8" s="2162"/>
      <c r="D8" s="2162"/>
      <c r="E8" s="2162"/>
      <c r="F8" s="2162"/>
      <c r="G8" s="2162"/>
      <c r="H8" s="2162"/>
      <c r="I8" s="2162"/>
      <c r="J8" s="2162"/>
      <c r="K8" s="2162"/>
      <c r="L8" s="2163"/>
    </row>
    <row r="9" spans="1:12" ht="13.5" thickBot="1">
      <c r="B9" s="2416" t="s">
        <v>1007</v>
      </c>
      <c r="C9" s="2417"/>
      <c r="D9" s="2417"/>
      <c r="E9" s="2405">
        <v>591685894</v>
      </c>
      <c r="F9" s="2406"/>
      <c r="G9" s="2406"/>
      <c r="H9" s="2407"/>
      <c r="I9" s="1159" t="s">
        <v>186</v>
      </c>
      <c r="J9" s="2403">
        <v>44029</v>
      </c>
      <c r="K9" s="2403"/>
      <c r="L9" s="2404"/>
    </row>
    <row r="10" spans="1:12">
      <c r="A10" s="1121"/>
      <c r="B10" s="2410" t="s">
        <v>1643</v>
      </c>
      <c r="C10" s="2411"/>
      <c r="D10" s="2411"/>
      <c r="E10" s="1689">
        <v>2</v>
      </c>
      <c r="F10" s="2412" t="s">
        <v>15</v>
      </c>
      <c r="G10" s="2413"/>
      <c r="H10" s="2414"/>
      <c r="I10" s="1694" t="s">
        <v>12</v>
      </c>
      <c r="J10" s="2415" t="s">
        <v>2018</v>
      </c>
      <c r="K10" s="2177"/>
      <c r="L10" s="2178"/>
    </row>
    <row r="11" spans="1:12" ht="13.5" thickBot="1">
      <c r="B11" s="2408" t="s">
        <v>14</v>
      </c>
      <c r="C11" s="2409"/>
      <c r="D11" s="2409"/>
      <c r="E11" s="1688">
        <v>18</v>
      </c>
      <c r="F11" s="2149" t="s">
        <v>15</v>
      </c>
      <c r="G11" s="2150"/>
      <c r="H11" s="2151"/>
      <c r="I11" s="2363" t="s">
        <v>2018</v>
      </c>
      <c r="J11" s="2364"/>
      <c r="K11" s="2364"/>
      <c r="L11" s="2365"/>
    </row>
    <row r="13" spans="1:12" s="7" customFormat="1" ht="12.75" customHeight="1">
      <c r="A13" s="43"/>
      <c r="B13" s="1952" t="s">
        <v>31</v>
      </c>
      <c r="C13" s="1952"/>
      <c r="D13" s="1952"/>
      <c r="E13" s="1952"/>
      <c r="F13" s="1952"/>
      <c r="G13" s="1952"/>
      <c r="H13" s="1952"/>
      <c r="I13" s="1952"/>
      <c r="J13" s="1952"/>
      <c r="K13" s="1952"/>
      <c r="L13" s="1952"/>
    </row>
    <row r="14" spans="1:12" s="17" customFormat="1" ht="11.25">
      <c r="A14" s="41"/>
      <c r="B14" s="20">
        <v>3.1</v>
      </c>
      <c r="C14" s="1951" t="s">
        <v>800</v>
      </c>
      <c r="D14" s="1951"/>
      <c r="E14" s="1951"/>
      <c r="F14" s="1951"/>
      <c r="G14" s="1951"/>
      <c r="H14" s="1951"/>
      <c r="I14" s="1951"/>
      <c r="J14" s="1951"/>
      <c r="K14" s="1951"/>
      <c r="L14" s="1951"/>
    </row>
    <row r="15" spans="1:12" s="17" customFormat="1" ht="11.25">
      <c r="A15" s="41"/>
      <c r="B15" s="10" t="s">
        <v>8</v>
      </c>
      <c r="C15" s="1939" t="s">
        <v>9</v>
      </c>
      <c r="D15" s="1940"/>
      <c r="E15" s="31"/>
      <c r="F15" s="18"/>
      <c r="G15" s="1938"/>
      <c r="H15" s="1938"/>
      <c r="I15" s="19"/>
      <c r="J15" s="1939" t="s">
        <v>32</v>
      </c>
      <c r="K15" s="1944"/>
      <c r="L15" s="20" t="s">
        <v>29</v>
      </c>
    </row>
    <row r="16" spans="1:12" s="7" customFormat="1" ht="11.25">
      <c r="A16" s="41"/>
      <c r="B16" s="156">
        <v>3.101</v>
      </c>
      <c r="C16" s="38" t="s">
        <v>801</v>
      </c>
      <c r="D16" s="39"/>
      <c r="E16" s="39"/>
      <c r="F16" s="39"/>
      <c r="G16" s="39"/>
      <c r="H16" s="39"/>
      <c r="I16" s="40"/>
      <c r="J16" s="1890">
        <v>0.05</v>
      </c>
      <c r="K16" s="1892"/>
      <c r="L16" s="21">
        <v>35369504</v>
      </c>
    </row>
    <row r="17" spans="1:12" s="7" customFormat="1" ht="11.25">
      <c r="A17" s="41"/>
      <c r="B17" s="156">
        <v>3.1019999999999999</v>
      </c>
      <c r="C17" s="38" t="s">
        <v>802</v>
      </c>
      <c r="D17" s="39"/>
      <c r="E17" s="39"/>
      <c r="F17" s="39"/>
      <c r="G17" s="39"/>
      <c r="H17" s="39"/>
      <c r="I17" s="40"/>
      <c r="J17" s="1890">
        <v>6.9000000000000008E-3</v>
      </c>
      <c r="K17" s="1892"/>
      <c r="L17" s="21">
        <v>4880991</v>
      </c>
    </row>
    <row r="18" spans="1:12" s="7" customFormat="1" ht="11.25">
      <c r="A18" s="41"/>
      <c r="B18" s="156">
        <v>3.1029999999999998</v>
      </c>
      <c r="C18" s="38" t="s">
        <v>803</v>
      </c>
      <c r="D18" s="39"/>
      <c r="E18" s="39"/>
      <c r="F18" s="39"/>
      <c r="G18" s="39"/>
      <c r="H18" s="39"/>
      <c r="I18" s="40"/>
      <c r="J18" s="1890">
        <v>4.0000000000000001E-3</v>
      </c>
      <c r="K18" s="1892"/>
      <c r="L18" s="21">
        <v>2829560</v>
      </c>
    </row>
    <row r="19" spans="1:12" s="7" customFormat="1" ht="11.25">
      <c r="A19" s="41"/>
      <c r="B19" s="156">
        <v>3.1039999999999996</v>
      </c>
      <c r="C19" s="38" t="s">
        <v>1308</v>
      </c>
      <c r="D19" s="39"/>
      <c r="E19" s="39"/>
      <c r="F19" s="39"/>
      <c r="G19" s="39"/>
      <c r="H19" s="39"/>
      <c r="I19" s="40"/>
      <c r="J19" s="1890">
        <v>1.0999999999999999E-2</v>
      </c>
      <c r="K19" s="1892"/>
      <c r="L19" s="21">
        <v>7781291</v>
      </c>
    </row>
    <row r="20" spans="1:12" s="7" customFormat="1" ht="11.25">
      <c r="A20" s="41"/>
      <c r="B20" s="156">
        <v>3.1049999999999995</v>
      </c>
      <c r="C20" s="38" t="s">
        <v>811</v>
      </c>
      <c r="D20" s="39"/>
      <c r="E20" s="39"/>
      <c r="F20" s="39"/>
      <c r="G20" s="39"/>
      <c r="H20" s="39"/>
      <c r="I20" s="40"/>
      <c r="J20" s="1890">
        <v>5.0000000000000001E-3</v>
      </c>
      <c r="K20" s="1892"/>
      <c r="L20" s="21">
        <v>3536950</v>
      </c>
    </row>
    <row r="21" spans="1:12" s="7" customFormat="1" ht="11.25" customHeight="1">
      <c r="A21" s="41"/>
      <c r="B21" s="156">
        <v>3.1059999999999994</v>
      </c>
      <c r="C21" s="38" t="s">
        <v>804</v>
      </c>
      <c r="D21" s="39"/>
      <c r="E21" s="39"/>
      <c r="F21" s="39"/>
      <c r="G21" s="39"/>
      <c r="H21" s="39"/>
      <c r="I21" s="40"/>
      <c r="J21" s="1890">
        <v>0.02</v>
      </c>
      <c r="K21" s="1892"/>
      <c r="L21" s="21">
        <v>14147801</v>
      </c>
    </row>
    <row r="22" spans="1:12" s="7" customFormat="1" ht="11.25">
      <c r="A22" s="41"/>
      <c r="B22" s="156">
        <v>3.1069999999999993</v>
      </c>
      <c r="C22" s="38" t="s">
        <v>810</v>
      </c>
      <c r="D22" s="39"/>
      <c r="E22" s="39"/>
      <c r="F22" s="39"/>
      <c r="G22" s="39"/>
      <c r="H22" s="39"/>
      <c r="I22" s="40"/>
      <c r="J22" s="1890">
        <v>5.0000000000000001E-3</v>
      </c>
      <c r="K22" s="1892"/>
      <c r="L22" s="21">
        <v>3536950</v>
      </c>
    </row>
    <row r="23" spans="1:12" s="7" customFormat="1" ht="11.25">
      <c r="A23" s="41"/>
      <c r="B23" s="34"/>
      <c r="C23" s="1935" t="s">
        <v>33</v>
      </c>
      <c r="D23" s="1936"/>
      <c r="E23" s="1936"/>
      <c r="F23" s="1936"/>
      <c r="G23" s="1936"/>
      <c r="H23" s="1936"/>
      <c r="I23" s="1936"/>
      <c r="J23" s="1936"/>
      <c r="K23" s="1937"/>
      <c r="L23" s="14">
        <v>72083047</v>
      </c>
    </row>
    <row r="24" spans="1:12" s="7" customFormat="1" ht="11.25">
      <c r="A24" s="41"/>
      <c r="B24" s="34"/>
      <c r="C24" s="42"/>
      <c r="D24" s="42"/>
      <c r="E24" s="42"/>
      <c r="F24" s="42"/>
      <c r="G24" s="42"/>
      <c r="H24" s="42"/>
      <c r="I24" s="42"/>
      <c r="J24" s="42"/>
      <c r="K24" s="42"/>
      <c r="L24" s="42"/>
    </row>
    <row r="25" spans="1:12" s="7" customFormat="1" ht="11.25">
      <c r="A25" s="41"/>
      <c r="B25" s="20">
        <v>3.2</v>
      </c>
      <c r="C25" s="1941" t="s">
        <v>1252</v>
      </c>
      <c r="D25" s="1941"/>
      <c r="E25" s="1941"/>
      <c r="F25" s="1941"/>
      <c r="G25" s="1941"/>
      <c r="H25" s="1941"/>
      <c r="I25" s="1941"/>
      <c r="J25" s="1941"/>
      <c r="K25" s="1941"/>
      <c r="L25" s="1941"/>
    </row>
    <row r="26" spans="1:12" s="22" customFormat="1" ht="22.5">
      <c r="A26" s="41"/>
      <c r="B26" s="10" t="s">
        <v>8</v>
      </c>
      <c r="C26" s="1945" t="s">
        <v>9</v>
      </c>
      <c r="D26" s="1945"/>
      <c r="E26" s="1946" t="s">
        <v>34</v>
      </c>
      <c r="F26" s="1947"/>
      <c r="G26" s="1939" t="s">
        <v>35</v>
      </c>
      <c r="H26" s="1944"/>
      <c r="I26" s="10" t="s">
        <v>36</v>
      </c>
      <c r="J26" s="1939" t="s">
        <v>37</v>
      </c>
      <c r="K26" s="1944"/>
      <c r="L26" s="20" t="s">
        <v>29</v>
      </c>
    </row>
    <row r="27" spans="1:12" s="7" customFormat="1" ht="12.75" customHeight="1">
      <c r="A27" s="41"/>
      <c r="B27" s="156">
        <v>3.2010000000000001</v>
      </c>
      <c r="C27" s="23" t="s">
        <v>806</v>
      </c>
      <c r="D27" s="2186" t="s">
        <v>1253</v>
      </c>
      <c r="E27" s="2189">
        <v>707390071</v>
      </c>
      <c r="F27" s="2190"/>
      <c r="G27" s="1888">
        <v>0.3</v>
      </c>
      <c r="H27" s="1888"/>
      <c r="I27" s="24">
        <v>28</v>
      </c>
      <c r="J27" s="1890">
        <v>2E-3</v>
      </c>
      <c r="K27" s="1892"/>
      <c r="L27" s="21">
        <v>1181487</v>
      </c>
    </row>
    <row r="28" spans="1:12" s="7" customFormat="1" ht="12.75" customHeight="1">
      <c r="A28" s="41"/>
      <c r="B28" s="156">
        <v>3.202</v>
      </c>
      <c r="C28" s="23" t="s">
        <v>807</v>
      </c>
      <c r="D28" s="2188"/>
      <c r="E28" s="2189">
        <v>707390071</v>
      </c>
      <c r="F28" s="2190"/>
      <c r="G28" s="1888">
        <v>0.1</v>
      </c>
      <c r="H28" s="1888"/>
      <c r="I28" s="24">
        <v>56</v>
      </c>
      <c r="J28" s="1890">
        <v>2E-3</v>
      </c>
      <c r="K28" s="1892"/>
      <c r="L28" s="21">
        <v>788650</v>
      </c>
    </row>
    <row r="29" spans="1:12" s="7" customFormat="1" ht="22.5">
      <c r="A29" s="41"/>
      <c r="B29" s="156">
        <v>3.2029999999999998</v>
      </c>
      <c r="C29" s="23" t="s">
        <v>809</v>
      </c>
      <c r="D29" s="2186" t="s">
        <v>38</v>
      </c>
      <c r="E29" s="2189">
        <v>707390071</v>
      </c>
      <c r="F29" s="2190"/>
      <c r="G29" s="1888">
        <v>0.05</v>
      </c>
      <c r="H29" s="1888"/>
      <c r="I29" s="24">
        <v>20</v>
      </c>
      <c r="J29" s="1890">
        <v>3.0000000000000001E-3</v>
      </c>
      <c r="K29" s="1892"/>
      <c r="L29" s="21">
        <v>213424</v>
      </c>
    </row>
    <row r="30" spans="1:12" s="481" customFormat="1" ht="33.75">
      <c r="A30" s="479"/>
      <c r="B30" s="156">
        <v>3.2039999999999997</v>
      </c>
      <c r="C30" s="489" t="s">
        <v>1468</v>
      </c>
      <c r="D30" s="2187"/>
      <c r="E30" s="2189">
        <v>2467960</v>
      </c>
      <c r="F30" s="2190"/>
      <c r="G30" s="1888" t="s">
        <v>1443</v>
      </c>
      <c r="H30" s="1888"/>
      <c r="I30" s="24">
        <v>20</v>
      </c>
      <c r="J30" s="1890">
        <v>3.0000000000000001E-3</v>
      </c>
      <c r="K30" s="1892"/>
      <c r="L30" s="21">
        <v>17659</v>
      </c>
    </row>
    <row r="31" spans="1:12" s="7" customFormat="1" ht="11.25">
      <c r="A31" s="34"/>
      <c r="B31" s="34"/>
      <c r="C31" s="1935" t="s">
        <v>39</v>
      </c>
      <c r="D31" s="1936"/>
      <c r="E31" s="1936"/>
      <c r="F31" s="1936"/>
      <c r="G31" s="1936"/>
      <c r="H31" s="1936"/>
      <c r="I31" s="1936"/>
      <c r="J31" s="1936"/>
      <c r="K31" s="1937"/>
      <c r="L31" s="14">
        <v>2201220</v>
      </c>
    </row>
    <row r="32" spans="1:12" s="7" customFormat="1" ht="11.25">
      <c r="A32" s="34"/>
      <c r="B32" s="34"/>
      <c r="C32" s="1949"/>
      <c r="D32" s="1949"/>
      <c r="E32" s="1949"/>
      <c r="F32" s="1949"/>
      <c r="G32" s="1949"/>
      <c r="H32" s="1949"/>
      <c r="I32" s="1949"/>
      <c r="J32" s="1949"/>
      <c r="K32" s="1949"/>
      <c r="L32" s="1949"/>
    </row>
    <row r="33" spans="1:12" s="7" customFormat="1" ht="11.25">
      <c r="A33" s="34"/>
      <c r="B33" s="34"/>
      <c r="C33" s="35" t="s">
        <v>40</v>
      </c>
      <c r="D33" s="36"/>
      <c r="E33" s="36"/>
      <c r="F33" s="36"/>
      <c r="G33" s="36"/>
      <c r="H33" s="36"/>
      <c r="I33" s="36"/>
      <c r="J33" s="36"/>
      <c r="K33" s="11"/>
      <c r="L33" s="14">
        <v>74284267</v>
      </c>
    </row>
    <row r="34" spans="1:12" s="7" customFormat="1">
      <c r="A34" s="34"/>
      <c r="B34" s="34"/>
      <c r="C34" s="515" t="s">
        <v>41</v>
      </c>
      <c r="D34" s="516"/>
      <c r="E34" s="516"/>
      <c r="F34" s="516"/>
      <c r="G34" s="516"/>
      <c r="H34" s="516"/>
      <c r="I34" s="516"/>
      <c r="J34" s="516"/>
      <c r="K34" s="517"/>
      <c r="L34" s="518">
        <v>0.12554999999999999</v>
      </c>
    </row>
    <row r="35" spans="1:12" s="7" customFormat="1" ht="11.25">
      <c r="A35" s="34"/>
      <c r="B35" s="34"/>
      <c r="C35" s="1948"/>
      <c r="D35" s="1948"/>
      <c r="E35" s="1948"/>
      <c r="F35" s="1948"/>
      <c r="G35" s="1948"/>
      <c r="H35" s="1948"/>
      <c r="I35" s="1948"/>
      <c r="J35" s="1948"/>
      <c r="K35" s="1948"/>
      <c r="L35" s="1948"/>
    </row>
    <row r="36" spans="1:12" s="7" customFormat="1" ht="11.25">
      <c r="A36" s="34"/>
      <c r="B36" s="34"/>
      <c r="C36" s="515" t="s">
        <v>42</v>
      </c>
      <c r="D36" s="516"/>
      <c r="E36" s="516"/>
      <c r="F36" s="516"/>
      <c r="G36" s="516"/>
      <c r="H36" s="516"/>
      <c r="I36" s="516"/>
      <c r="J36" s="516"/>
      <c r="K36" s="517"/>
      <c r="L36" s="519">
        <v>0.12554999999999999</v>
      </c>
    </row>
    <row r="37" spans="1:12" s="8" customFormat="1" ht="11.25">
      <c r="A37" s="17"/>
      <c r="B37" s="17"/>
      <c r="C37" s="515" t="s">
        <v>43</v>
      </c>
      <c r="D37" s="516"/>
      <c r="E37" s="516"/>
      <c r="F37" s="516"/>
      <c r="G37" s="516"/>
      <c r="H37" s="516"/>
      <c r="I37" s="516"/>
      <c r="J37" s="516"/>
      <c r="K37" s="517"/>
      <c r="L37" s="519">
        <v>0.01</v>
      </c>
    </row>
    <row r="38" spans="1:12" s="8" customFormat="1" ht="11.25">
      <c r="A38" s="17"/>
      <c r="B38" s="17"/>
      <c r="C38" s="515" t="s">
        <v>44</v>
      </c>
      <c r="D38" s="516"/>
      <c r="E38" s="516"/>
      <c r="F38" s="516"/>
      <c r="G38" s="516"/>
      <c r="H38" s="516"/>
      <c r="I38" s="516"/>
      <c r="J38" s="516"/>
      <c r="K38" s="517"/>
      <c r="L38" s="519">
        <v>0.06</v>
      </c>
    </row>
    <row r="39" spans="1:12" s="7" customFormat="1" ht="11.25">
      <c r="A39" s="34"/>
      <c r="B39" s="34"/>
      <c r="C39" s="1948"/>
      <c r="D39" s="1948"/>
      <c r="E39" s="1948"/>
      <c r="F39" s="1948"/>
      <c r="G39" s="1948"/>
      <c r="H39" s="1948"/>
      <c r="I39" s="1948"/>
      <c r="J39" s="1948"/>
      <c r="K39" s="1948"/>
      <c r="L39" s="1948"/>
    </row>
    <row r="40" spans="1:12" s="7" customFormat="1">
      <c r="A40" s="34"/>
      <c r="B40" s="34"/>
      <c r="C40" s="515" t="s">
        <v>45</v>
      </c>
      <c r="D40" s="516"/>
      <c r="E40" s="516"/>
      <c r="F40" s="516"/>
      <c r="G40" s="516"/>
      <c r="H40" s="516"/>
      <c r="I40" s="516"/>
      <c r="J40" s="516"/>
      <c r="K40" s="520"/>
      <c r="L40" s="521">
        <v>0.19555</v>
      </c>
    </row>
    <row r="41" spans="1:12" s="7" customFormat="1">
      <c r="A41" s="34"/>
      <c r="B41" s="34"/>
      <c r="C41" s="26"/>
      <c r="D41" s="26"/>
      <c r="E41" s="26"/>
      <c r="F41" s="26"/>
      <c r="G41" s="27"/>
      <c r="H41" s="27"/>
      <c r="I41" s="27"/>
      <c r="J41" s="27"/>
      <c r="K41" s="27"/>
      <c r="L41" s="28"/>
    </row>
  </sheetData>
  <mergeCells count="53">
    <mergeCell ref="D29:D30"/>
    <mergeCell ref="C31:K31"/>
    <mergeCell ref="C32:L32"/>
    <mergeCell ref="C35:L35"/>
    <mergeCell ref="C39:L39"/>
    <mergeCell ref="E29:F29"/>
    <mergeCell ref="G29:H29"/>
    <mergeCell ref="J29:K29"/>
    <mergeCell ref="E30:F30"/>
    <mergeCell ref="G30:H30"/>
    <mergeCell ref="J30:K30"/>
    <mergeCell ref="E27:F27"/>
    <mergeCell ref="G27:H27"/>
    <mergeCell ref="J27:K27"/>
    <mergeCell ref="E28:F28"/>
    <mergeCell ref="G28:H28"/>
    <mergeCell ref="J28:K28"/>
    <mergeCell ref="J21:K21"/>
    <mergeCell ref="J22:K22"/>
    <mergeCell ref="C23:K23"/>
    <mergeCell ref="C25:L25"/>
    <mergeCell ref="C26:D26"/>
    <mergeCell ref="E26:F26"/>
    <mergeCell ref="G26:H26"/>
    <mergeCell ref="J26:K26"/>
    <mergeCell ref="J16:K16"/>
    <mergeCell ref="J17:K17"/>
    <mergeCell ref="J18:K18"/>
    <mergeCell ref="J19:K19"/>
    <mergeCell ref="J20:K20"/>
    <mergeCell ref="B13:L13"/>
    <mergeCell ref="C14:L14"/>
    <mergeCell ref="F11:H11"/>
    <mergeCell ref="C15:D15"/>
    <mergeCell ref="G15:H15"/>
    <mergeCell ref="J15:K15"/>
    <mergeCell ref="I11:L11"/>
    <mergeCell ref="D27:D28"/>
    <mergeCell ref="J2:L5"/>
    <mergeCell ref="B2:I2"/>
    <mergeCell ref="B3:I3"/>
    <mergeCell ref="B4:I4"/>
    <mergeCell ref="B5:I5"/>
    <mergeCell ref="B6:C6"/>
    <mergeCell ref="D6:L6"/>
    <mergeCell ref="J9:L9"/>
    <mergeCell ref="E9:H9"/>
    <mergeCell ref="B11:D11"/>
    <mergeCell ref="B10:D10"/>
    <mergeCell ref="F10:H10"/>
    <mergeCell ref="J10:L10"/>
    <mergeCell ref="B8:L8"/>
    <mergeCell ref="B9:D9"/>
  </mergeCells>
  <pageMargins left="0.7" right="0.7" top="0.75" bottom="0.75" header="0.3" footer="0.3"/>
  <pageSetup scale="82" fitToHeight="0"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6">
    <tabColor rgb="FF92D050"/>
    <pageSetUpPr fitToPage="1"/>
  </sheetPr>
  <dimension ref="A1:H22296"/>
  <sheetViews>
    <sheetView view="pageBreakPreview" topLeftCell="A7" zoomScale="60" zoomScaleNormal="70" workbookViewId="0">
      <selection activeCell="M359" sqref="M359"/>
    </sheetView>
  </sheetViews>
  <sheetFormatPr baseColWidth="10" defaultColWidth="11.42578125" defaultRowHeight="14.25"/>
  <cols>
    <col min="1" max="1" width="10.42578125" style="545" customWidth="1"/>
    <col min="2" max="2" width="77.5703125" style="211" customWidth="1"/>
    <col min="3" max="3" width="15.140625" style="211" bestFit="1" customWidth="1"/>
    <col min="4" max="4" width="12" style="233" bestFit="1" customWidth="1"/>
    <col min="5" max="5" width="13.85546875" style="211" customWidth="1"/>
    <col min="6" max="6" width="11.28515625" style="211" customWidth="1"/>
    <col min="7" max="7" width="21" style="211" customWidth="1"/>
    <col min="8" max="8" width="9.140625" style="211" customWidth="1"/>
    <col min="9" max="9" width="13.5703125" customWidth="1"/>
    <col min="10" max="10" width="16.5703125" customWidth="1"/>
    <col min="11" max="11" width="26.140625" customWidth="1"/>
  </cols>
  <sheetData>
    <row r="1" spans="1:8" ht="28.5" customHeight="1">
      <c r="B1" s="2418" t="s">
        <v>1891</v>
      </c>
      <c r="C1" s="2419"/>
      <c r="D1" s="2419"/>
      <c r="E1" s="2419"/>
      <c r="F1" s="2419"/>
      <c r="G1" s="2420"/>
      <c r="H1" s="246"/>
    </row>
    <row r="2" spans="1:8" ht="23.25" customHeight="1" thickBot="1">
      <c r="B2" s="2421"/>
      <c r="C2" s="2422"/>
      <c r="D2" s="2422"/>
      <c r="E2" s="2422"/>
      <c r="F2" s="2422"/>
      <c r="G2" s="2423"/>
      <c r="H2" s="246"/>
    </row>
    <row r="3" spans="1:8" ht="12.75">
      <c r="B3" s="212"/>
      <c r="C3" s="212"/>
      <c r="D3" s="213"/>
      <c r="E3" s="212"/>
      <c r="F3" s="212"/>
      <c r="G3" s="212"/>
      <c r="H3" s="212"/>
    </row>
    <row r="4" spans="1:8" ht="13.5" thickBot="1">
      <c r="A4" s="546"/>
      <c r="B4" s="2424" t="s">
        <v>1576</v>
      </c>
      <c r="C4" s="2424"/>
      <c r="D4" s="2424"/>
      <c r="E4" s="2424"/>
      <c r="F4" s="2424"/>
      <c r="G4" s="1695">
        <v>44029</v>
      </c>
      <c r="H4" s="214"/>
    </row>
    <row r="5" spans="1:8" ht="44.25" customHeight="1" thickBot="1">
      <c r="A5" s="544"/>
      <c r="B5" s="848" t="s">
        <v>937</v>
      </c>
      <c r="C5" s="849" t="s">
        <v>0</v>
      </c>
      <c r="D5" s="849" t="s">
        <v>1</v>
      </c>
      <c r="E5" s="850" t="s">
        <v>1249</v>
      </c>
      <c r="F5" s="850" t="s">
        <v>812</v>
      </c>
      <c r="G5" s="851" t="s">
        <v>1247</v>
      </c>
      <c r="H5" s="247"/>
    </row>
    <row r="6" spans="1:8" ht="12.75">
      <c r="A6" s="1239" t="s">
        <v>1557</v>
      </c>
      <c r="B6" s="1177" t="s">
        <v>1548</v>
      </c>
      <c r="C6" s="1178"/>
      <c r="D6" s="1179"/>
      <c r="E6" s="1180"/>
      <c r="F6" s="1181"/>
      <c r="G6" s="1182"/>
      <c r="H6" s="563"/>
    </row>
    <row r="7" spans="1:8" ht="38.25">
      <c r="A7" s="975">
        <v>7485</v>
      </c>
      <c r="B7" s="528" t="s">
        <v>1027</v>
      </c>
      <c r="C7" s="846">
        <v>222</v>
      </c>
      <c r="D7" s="529" t="s">
        <v>54</v>
      </c>
      <c r="E7" s="530">
        <v>104940</v>
      </c>
      <c r="F7" s="847">
        <v>1.1000000000000001</v>
      </c>
      <c r="G7" s="531">
        <v>25626348</v>
      </c>
      <c r="H7" s="563"/>
    </row>
    <row r="8" spans="1:8" ht="25.5">
      <c r="A8" s="560">
        <v>9353</v>
      </c>
      <c r="B8" s="532" t="s">
        <v>1060</v>
      </c>
      <c r="C8" s="561">
        <v>222</v>
      </c>
      <c r="D8" s="533" t="s">
        <v>54</v>
      </c>
      <c r="E8" s="534">
        <v>195000</v>
      </c>
      <c r="F8" s="562">
        <v>1.1000000000000001</v>
      </c>
      <c r="G8" s="535">
        <v>47619000</v>
      </c>
      <c r="H8" s="563"/>
    </row>
    <row r="9" spans="1:8" ht="38.25">
      <c r="A9" s="560">
        <v>7738</v>
      </c>
      <c r="B9" s="532" t="s">
        <v>1034</v>
      </c>
      <c r="C9" s="561">
        <v>222</v>
      </c>
      <c r="D9" s="533" t="s">
        <v>54</v>
      </c>
      <c r="E9" s="534">
        <v>93280</v>
      </c>
      <c r="F9" s="562">
        <v>1.1000000000000001</v>
      </c>
      <c r="G9" s="535">
        <v>22778976</v>
      </c>
      <c r="H9" s="563"/>
    </row>
    <row r="10" spans="1:8" ht="25.5">
      <c r="A10" s="560">
        <v>10019</v>
      </c>
      <c r="B10" s="532" t="s">
        <v>1082</v>
      </c>
      <c r="C10" s="561">
        <v>222</v>
      </c>
      <c r="D10" s="533" t="s">
        <v>54</v>
      </c>
      <c r="E10" s="534">
        <v>45000</v>
      </c>
      <c r="F10" s="562">
        <v>1.1000000000000001</v>
      </c>
      <c r="G10" s="535">
        <v>10989000</v>
      </c>
      <c r="H10" s="563"/>
    </row>
    <row r="11" spans="1:8" ht="15">
      <c r="A11" s="560">
        <v>7482</v>
      </c>
      <c r="B11" s="532" t="s">
        <v>1026</v>
      </c>
      <c r="C11" s="561">
        <v>222</v>
      </c>
      <c r="D11" s="533" t="s">
        <v>54</v>
      </c>
      <c r="E11" s="534">
        <v>75900</v>
      </c>
      <c r="F11" s="562">
        <v>1.1000000000000001</v>
      </c>
      <c r="G11" s="535">
        <v>18534780</v>
      </c>
      <c r="H11" s="563"/>
    </row>
    <row r="12" spans="1:8" ht="25.5">
      <c r="A12" s="560">
        <v>7744</v>
      </c>
      <c r="B12" s="532" t="s">
        <v>1035</v>
      </c>
      <c r="C12" s="561">
        <v>222</v>
      </c>
      <c r="D12" s="533" t="s">
        <v>54</v>
      </c>
      <c r="E12" s="534">
        <v>73900</v>
      </c>
      <c r="F12" s="562">
        <v>1.1000000000000001</v>
      </c>
      <c r="G12" s="535">
        <v>18046380</v>
      </c>
      <c r="H12" s="563"/>
    </row>
    <row r="13" spans="1:8" ht="15">
      <c r="A13" s="560">
        <v>7737</v>
      </c>
      <c r="B13" s="532" t="s">
        <v>1033</v>
      </c>
      <c r="C13" s="561">
        <v>222</v>
      </c>
      <c r="D13" s="533" t="s">
        <v>54</v>
      </c>
      <c r="E13" s="534">
        <v>69900</v>
      </c>
      <c r="F13" s="562">
        <v>1.1000000000000001</v>
      </c>
      <c r="G13" s="535">
        <v>17069580</v>
      </c>
      <c r="H13" s="563"/>
    </row>
    <row r="14" spans="1:8" ht="25.5">
      <c r="A14" s="560">
        <v>9279</v>
      </c>
      <c r="B14" s="532" t="s">
        <v>1057</v>
      </c>
      <c r="C14" s="561">
        <v>222</v>
      </c>
      <c r="D14" s="533" t="s">
        <v>54</v>
      </c>
      <c r="E14" s="534">
        <v>53500</v>
      </c>
      <c r="F14" s="562">
        <v>1.1000000000000001</v>
      </c>
      <c r="G14" s="535">
        <v>13064700</v>
      </c>
      <c r="H14" s="563"/>
    </row>
    <row r="15" spans="1:8" ht="12.75">
      <c r="A15" s="845">
        <v>7770</v>
      </c>
      <c r="B15" s="532" t="s">
        <v>954</v>
      </c>
      <c r="C15" s="561">
        <v>5</v>
      </c>
      <c r="D15" s="533" t="s">
        <v>54</v>
      </c>
      <c r="E15" s="534">
        <v>1022971</v>
      </c>
      <c r="F15" s="562">
        <v>1.1000000000000001</v>
      </c>
      <c r="G15" s="535">
        <v>5626341</v>
      </c>
      <c r="H15" s="563"/>
    </row>
    <row r="16" spans="1:8" ht="25.5">
      <c r="A16" s="560">
        <v>9374</v>
      </c>
      <c r="B16" s="532" t="s">
        <v>1061</v>
      </c>
      <c r="C16" s="561">
        <v>5</v>
      </c>
      <c r="D16" s="533" t="s">
        <v>54</v>
      </c>
      <c r="E16" s="534">
        <v>52100</v>
      </c>
      <c r="F16" s="562">
        <v>1.1000000000000001</v>
      </c>
      <c r="G16" s="535">
        <v>286550</v>
      </c>
      <c r="H16" s="563"/>
    </row>
    <row r="17" spans="1:8" ht="25.5">
      <c r="A17" s="560">
        <v>7877</v>
      </c>
      <c r="B17" s="532" t="s">
        <v>1036</v>
      </c>
      <c r="C17" s="561">
        <v>255</v>
      </c>
      <c r="D17" s="533" t="s">
        <v>54</v>
      </c>
      <c r="E17" s="534">
        <v>19500</v>
      </c>
      <c r="F17" s="562">
        <v>1.1000000000000001</v>
      </c>
      <c r="G17" s="535">
        <v>5469750</v>
      </c>
      <c r="H17" s="563"/>
    </row>
    <row r="18" spans="1:8" ht="15">
      <c r="A18" s="560">
        <v>9385</v>
      </c>
      <c r="B18" s="532" t="s">
        <v>1062</v>
      </c>
      <c r="C18" s="561">
        <v>480</v>
      </c>
      <c r="D18" s="533" t="s">
        <v>54</v>
      </c>
      <c r="E18" s="534">
        <v>27200</v>
      </c>
      <c r="F18" s="562">
        <v>1.1000000000000001</v>
      </c>
      <c r="G18" s="535">
        <v>14361600</v>
      </c>
      <c r="H18" s="563"/>
    </row>
    <row r="19" spans="1:8" ht="26.25" thickBot="1">
      <c r="A19" s="1176">
        <v>7542</v>
      </c>
      <c r="B19" s="532" t="s">
        <v>1032</v>
      </c>
      <c r="C19" s="561">
        <v>221</v>
      </c>
      <c r="D19" s="533" t="s">
        <v>54</v>
      </c>
      <c r="E19" s="534">
        <v>3750</v>
      </c>
      <c r="F19" s="562">
        <v>1.1000000000000001</v>
      </c>
      <c r="G19" s="535">
        <v>911625</v>
      </c>
      <c r="H19" s="563"/>
    </row>
    <row r="20" spans="1:8" ht="33" customHeight="1" thickBot="1">
      <c r="A20" s="547"/>
      <c r="B20" s="215" t="s">
        <v>1248</v>
      </c>
      <c r="C20" s="216"/>
      <c r="D20" s="217"/>
      <c r="E20" s="218"/>
      <c r="F20" s="218"/>
      <c r="G20" s="219">
        <v>200384630</v>
      </c>
      <c r="H20" s="248"/>
    </row>
    <row r="21" spans="1:8" ht="11.25" customHeight="1" thickBot="1">
      <c r="A21" s="547"/>
      <c r="B21" s="221"/>
      <c r="C21" s="222"/>
      <c r="D21" s="223"/>
      <c r="E21" s="224"/>
      <c r="F21" s="224"/>
      <c r="G21" s="225"/>
      <c r="H21" s="249"/>
    </row>
    <row r="22" spans="1:8" ht="15.75" thickBot="1">
      <c r="A22" s="547"/>
      <c r="B22" s="215" t="s">
        <v>2009</v>
      </c>
      <c r="C22" s="216"/>
      <c r="D22" s="217"/>
      <c r="E22" s="217"/>
      <c r="F22" s="217"/>
      <c r="G22" s="219">
        <v>7614616</v>
      </c>
      <c r="H22" s="248"/>
    </row>
    <row r="23" spans="1:8" ht="10.5" customHeight="1" thickBot="1">
      <c r="A23" s="547"/>
      <c r="B23" s="221"/>
      <c r="C23" s="222"/>
      <c r="D23" s="223"/>
      <c r="E23" s="224"/>
      <c r="F23" s="224"/>
      <c r="G23" s="225"/>
      <c r="H23" s="249"/>
    </row>
    <row r="24" spans="1:8" ht="27" customHeight="1" thickBot="1">
      <c r="A24" s="547"/>
      <c r="B24" s="215" t="s">
        <v>2014</v>
      </c>
      <c r="C24" s="216"/>
      <c r="D24" s="217"/>
      <c r="E24" s="218"/>
      <c r="F24" s="218"/>
      <c r="G24" s="219">
        <v>207999246</v>
      </c>
      <c r="H24" s="248"/>
    </row>
    <row r="25" spans="1:8" ht="15.75" thickBot="1">
      <c r="A25" s="547"/>
      <c r="B25" s="215" t="s">
        <v>827</v>
      </c>
      <c r="C25" s="216"/>
      <c r="D25" s="217"/>
      <c r="E25" s="218"/>
      <c r="F25" s="218"/>
      <c r="G25" s="219">
        <v>39519857</v>
      </c>
      <c r="H25" s="248"/>
    </row>
    <row r="26" spans="1:8" ht="32.25" customHeight="1" thickBot="1">
      <c r="A26" s="547"/>
      <c r="B26" s="215" t="s">
        <v>2012</v>
      </c>
      <c r="C26" s="216"/>
      <c r="D26" s="217"/>
      <c r="E26" s="218"/>
      <c r="F26" s="218"/>
      <c r="G26" s="219">
        <v>247519103</v>
      </c>
      <c r="H26" s="248"/>
    </row>
    <row r="27" spans="1:8" ht="9.75" customHeight="1">
      <c r="A27" s="547"/>
      <c r="B27" s="226"/>
      <c r="C27" s="227"/>
      <c r="D27" s="228"/>
      <c r="E27" s="229"/>
      <c r="F27" s="230"/>
      <c r="G27" s="220"/>
      <c r="H27" s="220"/>
    </row>
    <row r="28" spans="1:8">
      <c r="D28" s="231"/>
      <c r="E28" s="232"/>
    </row>
    <row r="29" spans="1:8">
      <c r="D29" s="231"/>
      <c r="E29" s="232"/>
    </row>
    <row r="30" spans="1:8">
      <c r="D30" s="231"/>
      <c r="E30" s="232"/>
    </row>
    <row r="31" spans="1:8">
      <c r="D31" s="231"/>
      <c r="E31" s="232"/>
    </row>
    <row r="32" spans="1:8">
      <c r="D32" s="231"/>
      <c r="E32" s="232"/>
    </row>
    <row r="33" spans="4:5">
      <c r="D33" s="231"/>
      <c r="E33" s="232"/>
    </row>
    <row r="34" spans="4:5">
      <c r="D34" s="231"/>
      <c r="E34" s="232"/>
    </row>
    <row r="35" spans="4:5">
      <c r="D35" s="231"/>
      <c r="E35" s="232"/>
    </row>
    <row r="36" spans="4:5">
      <c r="D36" s="231"/>
      <c r="E36" s="232"/>
    </row>
    <row r="37" spans="4:5">
      <c r="D37" s="231"/>
      <c r="E37" s="232"/>
    </row>
    <row r="38" spans="4:5">
      <c r="D38" s="231"/>
      <c r="E38" s="232"/>
    </row>
    <row r="39" spans="4:5">
      <c r="D39" s="231"/>
      <c r="E39" s="232"/>
    </row>
    <row r="40" spans="4:5">
      <c r="D40" s="231"/>
      <c r="E40" s="232"/>
    </row>
    <row r="41" spans="4:5">
      <c r="D41" s="231"/>
      <c r="E41" s="232"/>
    </row>
    <row r="42" spans="4:5">
      <c r="D42" s="231"/>
      <c r="E42" s="232"/>
    </row>
    <row r="43" spans="4:5">
      <c r="D43" s="231"/>
      <c r="E43" s="232"/>
    </row>
    <row r="44" spans="4:5">
      <c r="D44" s="231"/>
      <c r="E44" s="232"/>
    </row>
    <row r="45" spans="4:5">
      <c r="D45" s="231"/>
      <c r="E45" s="232"/>
    </row>
    <row r="46" spans="4:5">
      <c r="D46" s="231"/>
      <c r="E46" s="232"/>
    </row>
    <row r="47" spans="4:5">
      <c r="D47" s="231"/>
      <c r="E47" s="232"/>
    </row>
    <row r="48" spans="4:5">
      <c r="D48" s="231"/>
      <c r="E48" s="232"/>
    </row>
    <row r="49" spans="4:5">
      <c r="D49" s="231"/>
      <c r="E49" s="232"/>
    </row>
    <row r="50" spans="4:5">
      <c r="D50" s="231"/>
      <c r="E50" s="232"/>
    </row>
    <row r="51" spans="4:5">
      <c r="D51" s="231"/>
      <c r="E51" s="232"/>
    </row>
    <row r="52" spans="4:5">
      <c r="D52" s="231"/>
      <c r="E52" s="232"/>
    </row>
    <row r="53" spans="4:5">
      <c r="D53" s="231"/>
      <c r="E53" s="232"/>
    </row>
    <row r="54" spans="4:5">
      <c r="D54" s="231"/>
      <c r="E54" s="232"/>
    </row>
    <row r="55" spans="4:5">
      <c r="D55" s="231"/>
      <c r="E55" s="232"/>
    </row>
    <row r="56" spans="4:5">
      <c r="D56" s="231"/>
      <c r="E56" s="232"/>
    </row>
    <row r="57" spans="4:5">
      <c r="D57" s="231"/>
      <c r="E57" s="232"/>
    </row>
    <row r="58" spans="4:5">
      <c r="D58" s="231"/>
      <c r="E58" s="232"/>
    </row>
    <row r="59" spans="4:5">
      <c r="D59" s="231"/>
      <c r="E59" s="232"/>
    </row>
    <row r="60" spans="4:5">
      <c r="D60" s="231"/>
      <c r="E60" s="232"/>
    </row>
    <row r="61" spans="4:5">
      <c r="D61" s="231"/>
      <c r="E61" s="232"/>
    </row>
    <row r="62" spans="4:5">
      <c r="D62" s="231"/>
      <c r="E62" s="232"/>
    </row>
    <row r="63" spans="4:5">
      <c r="D63" s="231"/>
      <c r="E63" s="232"/>
    </row>
    <row r="64" spans="4:5">
      <c r="D64" s="231"/>
      <c r="E64" s="232"/>
    </row>
    <row r="65" spans="4:5">
      <c r="D65" s="231"/>
      <c r="E65" s="232"/>
    </row>
    <row r="66" spans="4:5">
      <c r="D66" s="231"/>
      <c r="E66" s="232"/>
    </row>
    <row r="67" spans="4:5">
      <c r="D67" s="231"/>
      <c r="E67" s="232"/>
    </row>
    <row r="68" spans="4:5">
      <c r="D68" s="231"/>
      <c r="E68" s="232"/>
    </row>
    <row r="69" spans="4:5">
      <c r="D69" s="231"/>
      <c r="E69" s="232"/>
    </row>
    <row r="70" spans="4:5">
      <c r="D70" s="231"/>
      <c r="E70" s="232"/>
    </row>
    <row r="71" spans="4:5">
      <c r="D71" s="231"/>
      <c r="E71" s="232"/>
    </row>
    <row r="72" spans="4:5">
      <c r="D72" s="231"/>
      <c r="E72" s="232"/>
    </row>
    <row r="73" spans="4:5">
      <c r="D73" s="231"/>
      <c r="E73" s="232"/>
    </row>
    <row r="74" spans="4:5">
      <c r="D74" s="231"/>
      <c r="E74" s="232"/>
    </row>
    <row r="75" spans="4:5">
      <c r="D75" s="231"/>
      <c r="E75" s="232"/>
    </row>
    <row r="76" spans="4:5">
      <c r="D76" s="231"/>
      <c r="E76" s="232"/>
    </row>
    <row r="77" spans="4:5">
      <c r="D77" s="231"/>
      <c r="E77" s="232"/>
    </row>
    <row r="78" spans="4:5">
      <c r="D78" s="231"/>
      <c r="E78" s="232"/>
    </row>
    <row r="79" spans="4:5">
      <c r="D79" s="231"/>
      <c r="E79" s="232"/>
    </row>
    <row r="80" spans="4:5">
      <c r="D80" s="231"/>
      <c r="E80" s="232"/>
    </row>
    <row r="81" spans="4:5">
      <c r="D81" s="231"/>
      <c r="E81" s="232"/>
    </row>
    <row r="82" spans="4:5">
      <c r="D82" s="231"/>
      <c r="E82" s="232"/>
    </row>
    <row r="83" spans="4:5">
      <c r="D83" s="231"/>
      <c r="E83" s="232"/>
    </row>
    <row r="84" spans="4:5">
      <c r="D84" s="231"/>
      <c r="E84" s="232"/>
    </row>
    <row r="85" spans="4:5">
      <c r="D85" s="231"/>
      <c r="E85" s="232"/>
    </row>
    <row r="86" spans="4:5">
      <c r="D86" s="231"/>
      <c r="E86" s="232"/>
    </row>
    <row r="87" spans="4:5">
      <c r="D87" s="231"/>
      <c r="E87" s="232"/>
    </row>
    <row r="88" spans="4:5">
      <c r="D88" s="231"/>
      <c r="E88" s="232"/>
    </row>
    <row r="89" spans="4:5">
      <c r="D89" s="231"/>
      <c r="E89" s="232"/>
    </row>
    <row r="90" spans="4:5">
      <c r="D90" s="231"/>
      <c r="E90" s="232"/>
    </row>
    <row r="91" spans="4:5">
      <c r="D91" s="231"/>
      <c r="E91" s="232"/>
    </row>
    <row r="92" spans="4:5">
      <c r="D92" s="231"/>
      <c r="E92" s="232"/>
    </row>
    <row r="93" spans="4:5">
      <c r="D93" s="231"/>
      <c r="E93" s="232"/>
    </row>
    <row r="94" spans="4:5">
      <c r="D94" s="231"/>
      <c r="E94" s="232"/>
    </row>
    <row r="95" spans="4:5">
      <c r="D95" s="231"/>
      <c r="E95" s="232"/>
    </row>
    <row r="96" spans="4:5">
      <c r="D96" s="231"/>
      <c r="E96" s="232"/>
    </row>
    <row r="97" spans="4:5">
      <c r="D97" s="231"/>
      <c r="E97" s="232"/>
    </row>
    <row r="98" spans="4:5">
      <c r="D98" s="231"/>
      <c r="E98" s="232"/>
    </row>
    <row r="99" spans="4:5">
      <c r="D99" s="231"/>
      <c r="E99" s="232"/>
    </row>
    <row r="100" spans="4:5">
      <c r="D100" s="231"/>
      <c r="E100" s="232"/>
    </row>
    <row r="101" spans="4:5">
      <c r="D101" s="231"/>
      <c r="E101" s="232"/>
    </row>
    <row r="102" spans="4:5">
      <c r="D102" s="231"/>
      <c r="E102" s="232"/>
    </row>
    <row r="103" spans="4:5">
      <c r="D103" s="231"/>
      <c r="E103" s="232"/>
    </row>
    <row r="104" spans="4:5">
      <c r="D104" s="231"/>
      <c r="E104" s="232"/>
    </row>
    <row r="105" spans="4:5">
      <c r="D105" s="231"/>
      <c r="E105" s="232"/>
    </row>
    <row r="106" spans="4:5">
      <c r="D106" s="231"/>
      <c r="E106" s="232"/>
    </row>
    <row r="107" spans="4:5">
      <c r="D107" s="231"/>
      <c r="E107" s="232"/>
    </row>
    <row r="108" spans="4:5">
      <c r="D108" s="231"/>
      <c r="E108" s="232"/>
    </row>
    <row r="109" spans="4:5">
      <c r="D109" s="231"/>
      <c r="E109" s="232"/>
    </row>
    <row r="110" spans="4:5">
      <c r="D110" s="231"/>
      <c r="E110" s="232"/>
    </row>
    <row r="111" spans="4:5">
      <c r="D111" s="231"/>
      <c r="E111" s="232"/>
    </row>
    <row r="112" spans="4:5">
      <c r="D112" s="231"/>
      <c r="E112" s="232"/>
    </row>
    <row r="113" spans="4:5">
      <c r="D113" s="231"/>
      <c r="E113" s="232"/>
    </row>
    <row r="114" spans="4:5">
      <c r="D114" s="231"/>
      <c r="E114" s="232"/>
    </row>
    <row r="115" spans="4:5">
      <c r="D115" s="231"/>
      <c r="E115" s="232"/>
    </row>
    <row r="116" spans="4:5">
      <c r="D116" s="231"/>
      <c r="E116" s="232"/>
    </row>
    <row r="117" spans="4:5">
      <c r="D117" s="231"/>
      <c r="E117" s="232"/>
    </row>
    <row r="118" spans="4:5">
      <c r="D118" s="231"/>
      <c r="E118" s="232"/>
    </row>
    <row r="119" spans="4:5">
      <c r="D119" s="231"/>
      <c r="E119" s="232"/>
    </row>
    <row r="120" spans="4:5">
      <c r="D120" s="231"/>
      <c r="E120" s="232"/>
    </row>
    <row r="121" spans="4:5">
      <c r="D121" s="231"/>
      <c r="E121" s="232"/>
    </row>
    <row r="122" spans="4:5">
      <c r="D122" s="231"/>
      <c r="E122" s="232"/>
    </row>
    <row r="123" spans="4:5">
      <c r="D123" s="231"/>
      <c r="E123" s="232"/>
    </row>
    <row r="124" spans="4:5">
      <c r="D124" s="231"/>
      <c r="E124" s="232"/>
    </row>
    <row r="125" spans="4:5">
      <c r="D125" s="231"/>
      <c r="E125" s="232"/>
    </row>
    <row r="126" spans="4:5">
      <c r="D126" s="231"/>
      <c r="E126" s="232"/>
    </row>
    <row r="127" spans="4:5">
      <c r="D127" s="231"/>
      <c r="E127" s="232"/>
    </row>
    <row r="128" spans="4:5">
      <c r="D128" s="231"/>
      <c r="E128" s="232"/>
    </row>
    <row r="129" spans="4:5">
      <c r="D129" s="231"/>
      <c r="E129" s="232"/>
    </row>
    <row r="130" spans="4:5">
      <c r="D130" s="231"/>
      <c r="E130" s="232"/>
    </row>
    <row r="131" spans="4:5">
      <c r="D131" s="231"/>
      <c r="E131" s="232"/>
    </row>
    <row r="132" spans="4:5">
      <c r="D132" s="231"/>
      <c r="E132" s="232"/>
    </row>
    <row r="133" spans="4:5">
      <c r="D133" s="231"/>
      <c r="E133" s="232"/>
    </row>
    <row r="134" spans="4:5">
      <c r="D134" s="231"/>
      <c r="E134" s="232"/>
    </row>
    <row r="135" spans="4:5">
      <c r="D135" s="231"/>
      <c r="E135" s="232"/>
    </row>
    <row r="136" spans="4:5">
      <c r="D136" s="231"/>
      <c r="E136" s="232"/>
    </row>
    <row r="137" spans="4:5">
      <c r="D137" s="231"/>
      <c r="E137" s="232"/>
    </row>
    <row r="138" spans="4:5">
      <c r="D138" s="231"/>
      <c r="E138" s="232"/>
    </row>
    <row r="139" spans="4:5">
      <c r="D139" s="231"/>
      <c r="E139" s="232"/>
    </row>
    <row r="140" spans="4:5">
      <c r="D140" s="231"/>
      <c r="E140" s="232"/>
    </row>
    <row r="141" spans="4:5">
      <c r="D141" s="231"/>
      <c r="E141" s="232"/>
    </row>
    <row r="142" spans="4:5">
      <c r="D142" s="231"/>
      <c r="E142" s="232"/>
    </row>
    <row r="143" spans="4:5">
      <c r="D143" s="231"/>
      <c r="E143" s="232"/>
    </row>
    <row r="144" spans="4:5">
      <c r="D144" s="231"/>
      <c r="E144" s="232"/>
    </row>
    <row r="145" spans="4:5">
      <c r="D145" s="231"/>
      <c r="E145" s="232"/>
    </row>
    <row r="146" spans="4:5">
      <c r="D146" s="231"/>
      <c r="E146" s="232"/>
    </row>
    <row r="147" spans="4:5">
      <c r="D147" s="231"/>
      <c r="E147" s="232"/>
    </row>
    <row r="148" spans="4:5">
      <c r="D148" s="231"/>
      <c r="E148" s="232"/>
    </row>
    <row r="149" spans="4:5">
      <c r="D149" s="231"/>
      <c r="E149" s="232"/>
    </row>
    <row r="150" spans="4:5">
      <c r="D150" s="231"/>
      <c r="E150" s="232"/>
    </row>
    <row r="151" spans="4:5">
      <c r="D151" s="231"/>
      <c r="E151" s="232"/>
    </row>
    <row r="152" spans="4:5">
      <c r="D152" s="231"/>
      <c r="E152" s="232"/>
    </row>
    <row r="153" spans="4:5">
      <c r="D153" s="231"/>
      <c r="E153" s="232"/>
    </row>
    <row r="154" spans="4:5">
      <c r="D154" s="231"/>
      <c r="E154" s="232"/>
    </row>
    <row r="155" spans="4:5">
      <c r="D155" s="231"/>
      <c r="E155" s="232"/>
    </row>
    <row r="156" spans="4:5">
      <c r="D156" s="231"/>
      <c r="E156" s="232"/>
    </row>
    <row r="157" spans="4:5">
      <c r="D157" s="231"/>
      <c r="E157" s="232"/>
    </row>
    <row r="158" spans="4:5">
      <c r="D158" s="231"/>
      <c r="E158" s="232"/>
    </row>
    <row r="159" spans="4:5">
      <c r="D159" s="231"/>
      <c r="E159" s="232"/>
    </row>
    <row r="160" spans="4:5">
      <c r="D160" s="231"/>
      <c r="E160" s="232"/>
    </row>
    <row r="161" spans="4:5">
      <c r="D161" s="231"/>
      <c r="E161" s="232"/>
    </row>
    <row r="162" spans="4:5">
      <c r="D162" s="231"/>
      <c r="E162" s="232"/>
    </row>
    <row r="163" spans="4:5">
      <c r="D163" s="231"/>
      <c r="E163" s="232"/>
    </row>
    <row r="164" spans="4:5">
      <c r="D164" s="231"/>
      <c r="E164" s="232"/>
    </row>
    <row r="165" spans="4:5">
      <c r="D165" s="231"/>
      <c r="E165" s="232"/>
    </row>
    <row r="166" spans="4:5">
      <c r="D166" s="231"/>
      <c r="E166" s="232"/>
    </row>
    <row r="167" spans="4:5">
      <c r="D167" s="231"/>
      <c r="E167" s="232"/>
    </row>
    <row r="168" spans="4:5">
      <c r="D168" s="231"/>
      <c r="E168" s="232"/>
    </row>
    <row r="169" spans="4:5">
      <c r="D169" s="231"/>
      <c r="E169" s="232"/>
    </row>
    <row r="170" spans="4:5">
      <c r="D170" s="231"/>
      <c r="E170" s="232"/>
    </row>
    <row r="171" spans="4:5">
      <c r="D171" s="231"/>
      <c r="E171" s="232"/>
    </row>
    <row r="172" spans="4:5">
      <c r="D172" s="231"/>
      <c r="E172" s="232"/>
    </row>
    <row r="173" spans="4:5">
      <c r="D173" s="231"/>
      <c r="E173" s="232"/>
    </row>
    <row r="174" spans="4:5">
      <c r="D174" s="231"/>
      <c r="E174" s="232"/>
    </row>
    <row r="175" spans="4:5">
      <c r="D175" s="231"/>
      <c r="E175" s="232"/>
    </row>
    <row r="176" spans="4:5">
      <c r="D176" s="231"/>
      <c r="E176" s="232"/>
    </row>
    <row r="177" spans="4:5">
      <c r="D177" s="231"/>
      <c r="E177" s="232"/>
    </row>
    <row r="178" spans="4:5">
      <c r="D178" s="231"/>
      <c r="E178" s="232"/>
    </row>
    <row r="179" spans="4:5">
      <c r="D179" s="231"/>
      <c r="E179" s="232"/>
    </row>
    <row r="180" spans="4:5">
      <c r="D180" s="231"/>
      <c r="E180" s="232"/>
    </row>
    <row r="181" spans="4:5">
      <c r="D181" s="231"/>
      <c r="E181" s="232"/>
    </row>
    <row r="182" spans="4:5">
      <c r="D182" s="231"/>
      <c r="E182" s="232"/>
    </row>
    <row r="183" spans="4:5">
      <c r="D183" s="231"/>
      <c r="E183" s="232"/>
    </row>
    <row r="184" spans="4:5">
      <c r="D184" s="231"/>
      <c r="E184" s="232"/>
    </row>
    <row r="185" spans="4:5">
      <c r="D185" s="231"/>
      <c r="E185" s="232"/>
    </row>
    <row r="186" spans="4:5">
      <c r="D186" s="231"/>
      <c r="E186" s="232"/>
    </row>
    <row r="187" spans="4:5">
      <c r="D187" s="231"/>
      <c r="E187" s="232"/>
    </row>
    <row r="188" spans="4:5">
      <c r="D188" s="231"/>
      <c r="E188" s="232"/>
    </row>
    <row r="189" spans="4:5">
      <c r="D189" s="231"/>
      <c r="E189" s="232"/>
    </row>
    <row r="190" spans="4:5">
      <c r="D190" s="231"/>
      <c r="E190" s="232"/>
    </row>
    <row r="191" spans="4:5">
      <c r="D191" s="231"/>
      <c r="E191" s="232"/>
    </row>
    <row r="192" spans="4:5">
      <c r="D192" s="231"/>
      <c r="E192" s="232"/>
    </row>
    <row r="193" spans="4:5">
      <c r="D193" s="231"/>
      <c r="E193" s="232"/>
    </row>
    <row r="194" spans="4:5">
      <c r="D194" s="231"/>
      <c r="E194" s="232"/>
    </row>
    <row r="195" spans="4:5">
      <c r="D195" s="231"/>
      <c r="E195" s="232"/>
    </row>
    <row r="196" spans="4:5">
      <c r="D196" s="231"/>
      <c r="E196" s="232"/>
    </row>
    <row r="197" spans="4:5">
      <c r="D197" s="231"/>
      <c r="E197" s="232"/>
    </row>
    <row r="198" spans="4:5">
      <c r="D198" s="231"/>
      <c r="E198" s="232"/>
    </row>
    <row r="199" spans="4:5">
      <c r="D199" s="231"/>
      <c r="E199" s="232"/>
    </row>
    <row r="200" spans="4:5">
      <c r="D200" s="231"/>
      <c r="E200" s="232"/>
    </row>
    <row r="201" spans="4:5">
      <c r="D201" s="231"/>
      <c r="E201" s="232"/>
    </row>
    <row r="202" spans="4:5">
      <c r="D202" s="231"/>
      <c r="E202" s="232"/>
    </row>
    <row r="203" spans="4:5">
      <c r="D203" s="231"/>
      <c r="E203" s="232"/>
    </row>
    <row r="204" spans="4:5">
      <c r="D204" s="231"/>
      <c r="E204" s="232"/>
    </row>
    <row r="205" spans="4:5">
      <c r="D205" s="231"/>
      <c r="E205" s="232"/>
    </row>
    <row r="206" spans="4:5">
      <c r="D206" s="231"/>
      <c r="E206" s="232"/>
    </row>
    <row r="207" spans="4:5">
      <c r="D207" s="231"/>
      <c r="E207" s="232"/>
    </row>
    <row r="208" spans="4:5">
      <c r="D208" s="231"/>
      <c r="E208" s="232"/>
    </row>
    <row r="209" spans="4:5">
      <c r="D209" s="231"/>
      <c r="E209" s="232"/>
    </row>
    <row r="210" spans="4:5">
      <c r="D210" s="231"/>
      <c r="E210" s="232"/>
    </row>
    <row r="211" spans="4:5">
      <c r="D211" s="231"/>
      <c r="E211" s="232"/>
    </row>
    <row r="212" spans="4:5">
      <c r="D212" s="231"/>
      <c r="E212" s="232"/>
    </row>
    <row r="213" spans="4:5">
      <c r="D213" s="231"/>
      <c r="E213" s="232"/>
    </row>
    <row r="214" spans="4:5">
      <c r="D214" s="231"/>
      <c r="E214" s="232"/>
    </row>
    <row r="215" spans="4:5">
      <c r="D215" s="231"/>
      <c r="E215" s="232"/>
    </row>
    <row r="216" spans="4:5">
      <c r="D216" s="231"/>
      <c r="E216" s="232"/>
    </row>
    <row r="217" spans="4:5">
      <c r="D217" s="231"/>
      <c r="E217" s="232"/>
    </row>
    <row r="218" spans="4:5">
      <c r="D218" s="231"/>
      <c r="E218" s="232"/>
    </row>
    <row r="219" spans="4:5">
      <c r="D219" s="231"/>
      <c r="E219" s="232"/>
    </row>
    <row r="220" spans="4:5">
      <c r="D220" s="231"/>
      <c r="E220" s="232"/>
    </row>
    <row r="221" spans="4:5">
      <c r="D221" s="231"/>
      <c r="E221" s="232"/>
    </row>
    <row r="222" spans="4:5">
      <c r="D222" s="231"/>
      <c r="E222" s="232"/>
    </row>
    <row r="223" spans="4:5">
      <c r="D223" s="231"/>
      <c r="E223" s="232"/>
    </row>
    <row r="224" spans="4:5">
      <c r="D224" s="231"/>
      <c r="E224" s="232"/>
    </row>
    <row r="225" spans="4:5">
      <c r="D225" s="231"/>
      <c r="E225" s="232"/>
    </row>
    <row r="226" spans="4:5">
      <c r="D226" s="231"/>
      <c r="E226" s="232"/>
    </row>
    <row r="227" spans="4:5">
      <c r="D227" s="231"/>
      <c r="E227" s="232"/>
    </row>
    <row r="228" spans="4:5">
      <c r="D228" s="231"/>
      <c r="E228" s="232"/>
    </row>
    <row r="229" spans="4:5">
      <c r="D229" s="231"/>
      <c r="E229" s="232"/>
    </row>
    <row r="230" spans="4:5">
      <c r="D230" s="231"/>
      <c r="E230" s="232"/>
    </row>
    <row r="231" spans="4:5">
      <c r="D231" s="231"/>
      <c r="E231" s="232"/>
    </row>
    <row r="232" spans="4:5">
      <c r="D232" s="231"/>
      <c r="E232" s="232"/>
    </row>
    <row r="233" spans="4:5">
      <c r="D233" s="231"/>
      <c r="E233" s="232"/>
    </row>
    <row r="234" spans="4:5">
      <c r="D234" s="231"/>
      <c r="E234" s="232"/>
    </row>
    <row r="235" spans="4:5">
      <c r="D235" s="231"/>
      <c r="E235" s="232"/>
    </row>
    <row r="236" spans="4:5">
      <c r="D236" s="231"/>
      <c r="E236" s="232"/>
    </row>
    <row r="237" spans="4:5">
      <c r="D237" s="231"/>
      <c r="E237" s="232"/>
    </row>
    <row r="238" spans="4:5">
      <c r="D238" s="231"/>
      <c r="E238" s="232"/>
    </row>
    <row r="239" spans="4:5">
      <c r="D239" s="231"/>
      <c r="E239" s="232"/>
    </row>
    <row r="240" spans="4:5">
      <c r="D240" s="231"/>
      <c r="E240" s="232"/>
    </row>
    <row r="241" spans="4:5">
      <c r="D241" s="231"/>
      <c r="E241" s="232"/>
    </row>
    <row r="242" spans="4:5">
      <c r="D242" s="231"/>
      <c r="E242" s="232"/>
    </row>
    <row r="243" spans="4:5">
      <c r="D243" s="231"/>
      <c r="E243" s="232"/>
    </row>
    <row r="244" spans="4:5">
      <c r="D244" s="231"/>
      <c r="E244" s="232"/>
    </row>
    <row r="245" spans="4:5">
      <c r="D245" s="231"/>
      <c r="E245" s="232"/>
    </row>
    <row r="246" spans="4:5">
      <c r="D246" s="231"/>
      <c r="E246" s="232"/>
    </row>
    <row r="247" spans="4:5">
      <c r="D247" s="231"/>
      <c r="E247" s="232"/>
    </row>
    <row r="248" spans="4:5">
      <c r="D248" s="231"/>
      <c r="E248" s="232"/>
    </row>
    <row r="249" spans="4:5">
      <c r="D249" s="231"/>
      <c r="E249" s="232"/>
    </row>
    <row r="250" spans="4:5">
      <c r="D250" s="231"/>
      <c r="E250" s="232"/>
    </row>
    <row r="251" spans="4:5">
      <c r="D251" s="231"/>
      <c r="E251" s="232"/>
    </row>
    <row r="252" spans="4:5">
      <c r="D252" s="231"/>
      <c r="E252" s="232"/>
    </row>
    <row r="253" spans="4:5">
      <c r="D253" s="231"/>
      <c r="E253" s="232"/>
    </row>
    <row r="254" spans="4:5">
      <c r="D254" s="231"/>
      <c r="E254" s="232"/>
    </row>
    <row r="255" spans="4:5">
      <c r="D255" s="231"/>
      <c r="E255" s="232"/>
    </row>
    <row r="256" spans="4:5">
      <c r="D256" s="231"/>
      <c r="E256" s="232"/>
    </row>
    <row r="257" spans="4:5">
      <c r="D257" s="231"/>
      <c r="E257" s="232"/>
    </row>
    <row r="258" spans="4:5">
      <c r="D258" s="231"/>
      <c r="E258" s="232"/>
    </row>
    <row r="259" spans="4:5">
      <c r="D259" s="231"/>
      <c r="E259" s="232"/>
    </row>
    <row r="260" spans="4:5">
      <c r="D260" s="231"/>
      <c r="E260" s="232"/>
    </row>
    <row r="261" spans="4:5">
      <c r="D261" s="231"/>
      <c r="E261" s="232"/>
    </row>
    <row r="262" spans="4:5">
      <c r="D262" s="231"/>
      <c r="E262" s="232"/>
    </row>
    <row r="263" spans="4:5">
      <c r="D263" s="231"/>
      <c r="E263" s="232"/>
    </row>
    <row r="264" spans="4:5">
      <c r="D264" s="231"/>
      <c r="E264" s="232"/>
    </row>
    <row r="265" spans="4:5">
      <c r="D265" s="231"/>
      <c r="E265" s="232"/>
    </row>
    <row r="266" spans="4:5">
      <c r="D266" s="231"/>
      <c r="E266" s="232"/>
    </row>
    <row r="267" spans="4:5">
      <c r="D267" s="231"/>
      <c r="E267" s="232"/>
    </row>
    <row r="268" spans="4:5">
      <c r="D268" s="231"/>
      <c r="E268" s="232"/>
    </row>
    <row r="269" spans="4:5">
      <c r="D269" s="231"/>
      <c r="E269" s="232"/>
    </row>
    <row r="270" spans="4:5">
      <c r="D270" s="231"/>
      <c r="E270" s="232"/>
    </row>
    <row r="271" spans="4:5">
      <c r="D271" s="231"/>
      <c r="E271" s="232"/>
    </row>
    <row r="272" spans="4:5">
      <c r="D272" s="231"/>
      <c r="E272" s="232"/>
    </row>
    <row r="273" spans="4:5">
      <c r="D273" s="231"/>
      <c r="E273" s="232"/>
    </row>
    <row r="274" spans="4:5">
      <c r="D274" s="231"/>
      <c r="E274" s="232"/>
    </row>
    <row r="275" spans="4:5">
      <c r="D275" s="231"/>
      <c r="E275" s="232"/>
    </row>
    <row r="276" spans="4:5">
      <c r="D276" s="231"/>
      <c r="E276" s="232"/>
    </row>
    <row r="277" spans="4:5">
      <c r="D277" s="231"/>
      <c r="E277" s="232"/>
    </row>
    <row r="278" spans="4:5">
      <c r="D278" s="231"/>
      <c r="E278" s="232"/>
    </row>
    <row r="279" spans="4:5">
      <c r="D279" s="231"/>
      <c r="E279" s="232"/>
    </row>
    <row r="280" spans="4:5">
      <c r="D280" s="231"/>
      <c r="E280" s="232"/>
    </row>
    <row r="281" spans="4:5">
      <c r="D281" s="231"/>
      <c r="E281" s="232"/>
    </row>
    <row r="282" spans="4:5">
      <c r="D282" s="231"/>
      <c r="E282" s="232"/>
    </row>
    <row r="283" spans="4:5">
      <c r="D283" s="231"/>
      <c r="E283" s="232"/>
    </row>
    <row r="284" spans="4:5">
      <c r="D284" s="231"/>
      <c r="E284" s="232"/>
    </row>
    <row r="285" spans="4:5">
      <c r="D285" s="231"/>
      <c r="E285" s="232"/>
    </row>
    <row r="286" spans="4:5">
      <c r="D286" s="231"/>
      <c r="E286" s="232"/>
    </row>
    <row r="287" spans="4:5">
      <c r="D287" s="231"/>
      <c r="E287" s="232"/>
    </row>
    <row r="288" spans="4:5">
      <c r="D288" s="231"/>
      <c r="E288" s="232"/>
    </row>
    <row r="289" spans="4:5">
      <c r="D289" s="231"/>
      <c r="E289" s="232"/>
    </row>
    <row r="290" spans="4:5">
      <c r="D290" s="231"/>
      <c r="E290" s="232"/>
    </row>
    <row r="291" spans="4:5">
      <c r="D291" s="231"/>
      <c r="E291" s="232"/>
    </row>
    <row r="292" spans="4:5">
      <c r="D292" s="231"/>
      <c r="E292" s="232"/>
    </row>
    <row r="293" spans="4:5">
      <c r="D293" s="231"/>
      <c r="E293" s="232"/>
    </row>
    <row r="294" spans="4:5">
      <c r="D294" s="231"/>
      <c r="E294" s="232"/>
    </row>
    <row r="295" spans="4:5">
      <c r="D295" s="231"/>
      <c r="E295" s="232"/>
    </row>
    <row r="296" spans="4:5">
      <c r="D296" s="231"/>
      <c r="E296" s="232"/>
    </row>
    <row r="297" spans="4:5">
      <c r="D297" s="231"/>
      <c r="E297" s="232"/>
    </row>
    <row r="298" spans="4:5">
      <c r="D298" s="231"/>
      <c r="E298" s="232"/>
    </row>
    <row r="299" spans="4:5">
      <c r="D299" s="231"/>
      <c r="E299" s="232"/>
    </row>
    <row r="300" spans="4:5">
      <c r="D300" s="231"/>
      <c r="E300" s="232"/>
    </row>
    <row r="301" spans="4:5">
      <c r="D301" s="231"/>
      <c r="E301" s="232"/>
    </row>
    <row r="302" spans="4:5">
      <c r="D302" s="231"/>
      <c r="E302" s="232"/>
    </row>
    <row r="303" spans="4:5">
      <c r="D303" s="231"/>
      <c r="E303" s="232"/>
    </row>
    <row r="304" spans="4:5">
      <c r="D304" s="231"/>
      <c r="E304" s="232"/>
    </row>
    <row r="305" spans="4:5">
      <c r="D305" s="231"/>
      <c r="E305" s="232"/>
    </row>
    <row r="306" spans="4:5">
      <c r="D306" s="231"/>
      <c r="E306" s="232"/>
    </row>
    <row r="307" spans="4:5">
      <c r="D307" s="231"/>
      <c r="E307" s="232"/>
    </row>
    <row r="308" spans="4:5">
      <c r="D308" s="231"/>
      <c r="E308" s="232"/>
    </row>
    <row r="309" spans="4:5">
      <c r="D309" s="231"/>
      <c r="E309" s="232"/>
    </row>
    <row r="310" spans="4:5">
      <c r="D310" s="231"/>
      <c r="E310" s="232"/>
    </row>
    <row r="311" spans="4:5">
      <c r="D311" s="231"/>
      <c r="E311" s="232"/>
    </row>
    <row r="312" spans="4:5">
      <c r="D312" s="231"/>
      <c r="E312" s="232"/>
    </row>
    <row r="313" spans="4:5">
      <c r="D313" s="231"/>
      <c r="E313" s="232"/>
    </row>
    <row r="314" spans="4:5">
      <c r="D314" s="231"/>
      <c r="E314" s="232"/>
    </row>
    <row r="315" spans="4:5">
      <c r="D315" s="231"/>
      <c r="E315" s="232"/>
    </row>
    <row r="316" spans="4:5">
      <c r="D316" s="231"/>
      <c r="E316" s="232"/>
    </row>
    <row r="317" spans="4:5">
      <c r="D317" s="231"/>
      <c r="E317" s="232"/>
    </row>
    <row r="318" spans="4:5">
      <c r="D318" s="231"/>
      <c r="E318" s="232"/>
    </row>
    <row r="319" spans="4:5">
      <c r="D319" s="231"/>
      <c r="E319" s="232"/>
    </row>
    <row r="320" spans="4:5">
      <c r="D320" s="231"/>
      <c r="E320" s="232"/>
    </row>
    <row r="321" spans="4:5">
      <c r="D321" s="231"/>
      <c r="E321" s="232"/>
    </row>
    <row r="322" spans="4:5">
      <c r="D322" s="231"/>
      <c r="E322" s="232"/>
    </row>
    <row r="323" spans="4:5">
      <c r="D323" s="231"/>
      <c r="E323" s="232"/>
    </row>
    <row r="324" spans="4:5">
      <c r="D324" s="231"/>
      <c r="E324" s="232"/>
    </row>
    <row r="325" spans="4:5">
      <c r="D325" s="231"/>
      <c r="E325" s="232"/>
    </row>
    <row r="326" spans="4:5">
      <c r="D326" s="231"/>
      <c r="E326" s="232"/>
    </row>
    <row r="327" spans="4:5">
      <c r="D327" s="231"/>
      <c r="E327" s="232"/>
    </row>
    <row r="328" spans="4:5">
      <c r="D328" s="231"/>
      <c r="E328" s="232"/>
    </row>
    <row r="329" spans="4:5">
      <c r="D329" s="231"/>
      <c r="E329" s="232"/>
    </row>
    <row r="330" spans="4:5">
      <c r="D330" s="231"/>
      <c r="E330" s="232"/>
    </row>
    <row r="331" spans="4:5">
      <c r="D331" s="231"/>
      <c r="E331" s="232"/>
    </row>
    <row r="332" spans="4:5">
      <c r="D332" s="231"/>
      <c r="E332" s="232"/>
    </row>
    <row r="333" spans="4:5">
      <c r="D333" s="231"/>
      <c r="E333" s="232"/>
    </row>
    <row r="334" spans="4:5">
      <c r="D334" s="231"/>
      <c r="E334" s="232"/>
    </row>
    <row r="335" spans="4:5">
      <c r="D335" s="231"/>
      <c r="E335" s="232"/>
    </row>
    <row r="336" spans="4:5">
      <c r="D336" s="231"/>
      <c r="E336" s="232"/>
    </row>
    <row r="337" spans="4:5">
      <c r="D337" s="231"/>
      <c r="E337" s="232"/>
    </row>
    <row r="338" spans="4:5">
      <c r="D338" s="231"/>
      <c r="E338" s="232"/>
    </row>
    <row r="339" spans="4:5">
      <c r="D339" s="231"/>
      <c r="E339" s="232"/>
    </row>
    <row r="340" spans="4:5">
      <c r="D340" s="231"/>
      <c r="E340" s="232"/>
    </row>
    <row r="341" spans="4:5">
      <c r="D341" s="231"/>
      <c r="E341" s="232"/>
    </row>
    <row r="342" spans="4:5">
      <c r="D342" s="231"/>
      <c r="E342" s="232"/>
    </row>
    <row r="343" spans="4:5">
      <c r="D343" s="231"/>
      <c r="E343" s="232"/>
    </row>
    <row r="344" spans="4:5">
      <c r="D344" s="231"/>
      <c r="E344" s="232"/>
    </row>
    <row r="345" spans="4:5">
      <c r="D345" s="231"/>
      <c r="E345" s="232"/>
    </row>
    <row r="346" spans="4:5">
      <c r="D346" s="231"/>
      <c r="E346" s="232"/>
    </row>
    <row r="347" spans="4:5">
      <c r="D347" s="231"/>
      <c r="E347" s="232"/>
    </row>
    <row r="348" spans="4:5">
      <c r="D348" s="231"/>
      <c r="E348" s="232"/>
    </row>
    <row r="349" spans="4:5">
      <c r="D349" s="231"/>
      <c r="E349" s="232"/>
    </row>
    <row r="350" spans="4:5">
      <c r="D350" s="231"/>
      <c r="E350" s="232"/>
    </row>
    <row r="351" spans="4:5">
      <c r="D351" s="231"/>
      <c r="E351" s="232"/>
    </row>
    <row r="352" spans="4:5">
      <c r="D352" s="231"/>
      <c r="E352" s="232"/>
    </row>
    <row r="353" spans="4:5">
      <c r="D353" s="231"/>
      <c r="E353" s="232"/>
    </row>
    <row r="354" spans="4:5">
      <c r="D354" s="231"/>
      <c r="E354" s="232"/>
    </row>
    <row r="355" spans="4:5">
      <c r="D355" s="231"/>
      <c r="E355" s="232"/>
    </row>
    <row r="356" spans="4:5">
      <c r="D356" s="231"/>
      <c r="E356" s="232"/>
    </row>
    <row r="357" spans="4:5">
      <c r="D357" s="231"/>
      <c r="E357" s="232"/>
    </row>
    <row r="358" spans="4:5">
      <c r="D358" s="231"/>
      <c r="E358" s="232"/>
    </row>
    <row r="359" spans="4:5">
      <c r="D359" s="231"/>
      <c r="E359" s="232"/>
    </row>
    <row r="360" spans="4:5">
      <c r="D360" s="231"/>
      <c r="E360" s="232"/>
    </row>
    <row r="361" spans="4:5">
      <c r="D361" s="231"/>
      <c r="E361" s="232"/>
    </row>
    <row r="362" spans="4:5">
      <c r="D362" s="231"/>
      <c r="E362" s="232"/>
    </row>
    <row r="363" spans="4:5">
      <c r="D363" s="231"/>
      <c r="E363" s="232"/>
    </row>
    <row r="364" spans="4:5">
      <c r="D364" s="231"/>
      <c r="E364" s="232"/>
    </row>
    <row r="365" spans="4:5">
      <c r="D365" s="231"/>
      <c r="E365" s="232"/>
    </row>
    <row r="366" spans="4:5">
      <c r="D366" s="231"/>
      <c r="E366" s="232"/>
    </row>
    <row r="367" spans="4:5">
      <c r="D367" s="231"/>
      <c r="E367" s="232"/>
    </row>
    <row r="368" spans="4:5">
      <c r="D368" s="231"/>
      <c r="E368" s="232"/>
    </row>
    <row r="369" spans="4:5">
      <c r="D369" s="231"/>
      <c r="E369" s="232"/>
    </row>
    <row r="370" spans="4:5">
      <c r="D370" s="231"/>
      <c r="E370" s="232"/>
    </row>
    <row r="371" spans="4:5">
      <c r="D371" s="231"/>
      <c r="E371" s="232"/>
    </row>
    <row r="372" spans="4:5">
      <c r="D372" s="231"/>
      <c r="E372" s="232"/>
    </row>
    <row r="373" spans="4:5">
      <c r="D373" s="231"/>
      <c r="E373" s="232"/>
    </row>
    <row r="374" spans="4:5">
      <c r="D374" s="231"/>
      <c r="E374" s="232"/>
    </row>
    <row r="375" spans="4:5">
      <c r="D375" s="231"/>
      <c r="E375" s="232"/>
    </row>
    <row r="376" spans="4:5">
      <c r="D376" s="231"/>
      <c r="E376" s="232"/>
    </row>
    <row r="377" spans="4:5">
      <c r="D377" s="231"/>
      <c r="E377" s="232"/>
    </row>
    <row r="378" spans="4:5">
      <c r="D378" s="231"/>
      <c r="E378" s="232"/>
    </row>
    <row r="379" spans="4:5">
      <c r="D379" s="231"/>
      <c r="E379" s="232"/>
    </row>
    <row r="380" spans="4:5">
      <c r="D380" s="231"/>
      <c r="E380" s="232"/>
    </row>
    <row r="381" spans="4:5">
      <c r="D381" s="231"/>
      <c r="E381" s="232"/>
    </row>
    <row r="382" spans="4:5">
      <c r="D382" s="231"/>
      <c r="E382" s="232"/>
    </row>
    <row r="383" spans="4:5">
      <c r="D383" s="231"/>
      <c r="E383" s="232"/>
    </row>
    <row r="384" spans="4:5">
      <c r="D384" s="231"/>
      <c r="E384" s="232"/>
    </row>
    <row r="385" spans="4:5">
      <c r="D385" s="231"/>
      <c r="E385" s="232"/>
    </row>
    <row r="386" spans="4:5">
      <c r="D386" s="231"/>
      <c r="E386" s="232"/>
    </row>
    <row r="387" spans="4:5">
      <c r="D387" s="231"/>
      <c r="E387" s="232"/>
    </row>
    <row r="388" spans="4:5">
      <c r="D388" s="231"/>
      <c r="E388" s="232"/>
    </row>
    <row r="389" spans="4:5">
      <c r="D389" s="231"/>
      <c r="E389" s="232"/>
    </row>
    <row r="390" spans="4:5">
      <c r="D390" s="231"/>
      <c r="E390" s="232"/>
    </row>
    <row r="391" spans="4:5">
      <c r="D391" s="231"/>
      <c r="E391" s="232"/>
    </row>
    <row r="392" spans="4:5">
      <c r="D392" s="231"/>
      <c r="E392" s="232"/>
    </row>
    <row r="393" spans="4:5">
      <c r="D393" s="231"/>
      <c r="E393" s="232"/>
    </row>
    <row r="394" spans="4:5">
      <c r="D394" s="231"/>
      <c r="E394" s="232"/>
    </row>
    <row r="395" spans="4:5">
      <c r="D395" s="231"/>
      <c r="E395" s="232"/>
    </row>
    <row r="396" spans="4:5">
      <c r="D396" s="231"/>
      <c r="E396" s="232"/>
    </row>
    <row r="397" spans="4:5">
      <c r="D397" s="231"/>
      <c r="E397" s="232"/>
    </row>
    <row r="398" spans="4:5">
      <c r="D398" s="231"/>
      <c r="E398" s="232"/>
    </row>
    <row r="399" spans="4:5">
      <c r="D399" s="231"/>
      <c r="E399" s="232"/>
    </row>
    <row r="400" spans="4:5">
      <c r="D400" s="231"/>
      <c r="E400" s="232"/>
    </row>
    <row r="401" spans="4:5">
      <c r="D401" s="231"/>
      <c r="E401" s="232"/>
    </row>
    <row r="402" spans="4:5">
      <c r="D402" s="231"/>
      <c r="E402" s="232"/>
    </row>
    <row r="403" spans="4:5">
      <c r="D403" s="231"/>
      <c r="E403" s="232"/>
    </row>
    <row r="404" spans="4:5">
      <c r="D404" s="231"/>
      <c r="E404" s="232"/>
    </row>
    <row r="405" spans="4:5">
      <c r="D405" s="231"/>
      <c r="E405" s="232"/>
    </row>
    <row r="406" spans="4:5">
      <c r="D406" s="231"/>
      <c r="E406" s="232"/>
    </row>
    <row r="407" spans="4:5">
      <c r="D407" s="231"/>
      <c r="E407" s="232"/>
    </row>
    <row r="408" spans="4:5">
      <c r="D408" s="231"/>
      <c r="E408" s="232"/>
    </row>
    <row r="409" spans="4:5">
      <c r="D409" s="231"/>
      <c r="E409" s="232"/>
    </row>
    <row r="410" spans="4:5">
      <c r="D410" s="231"/>
      <c r="E410" s="232"/>
    </row>
    <row r="411" spans="4:5">
      <c r="D411" s="231"/>
      <c r="E411" s="232"/>
    </row>
    <row r="412" spans="4:5">
      <c r="D412" s="231"/>
      <c r="E412" s="232"/>
    </row>
    <row r="413" spans="4:5">
      <c r="D413" s="231"/>
      <c r="E413" s="232"/>
    </row>
    <row r="414" spans="4:5">
      <c r="D414" s="231"/>
      <c r="E414" s="232"/>
    </row>
    <row r="415" spans="4:5">
      <c r="D415" s="231"/>
      <c r="E415" s="232"/>
    </row>
    <row r="416" spans="4:5">
      <c r="D416" s="231"/>
      <c r="E416" s="232"/>
    </row>
    <row r="417" spans="4:5">
      <c r="D417" s="231"/>
      <c r="E417" s="232"/>
    </row>
    <row r="418" spans="4:5">
      <c r="D418" s="231"/>
      <c r="E418" s="232"/>
    </row>
    <row r="419" spans="4:5">
      <c r="D419" s="231"/>
      <c r="E419" s="232"/>
    </row>
    <row r="420" spans="4:5">
      <c r="D420" s="231"/>
      <c r="E420" s="232"/>
    </row>
    <row r="421" spans="4:5">
      <c r="D421" s="231"/>
      <c r="E421" s="232"/>
    </row>
    <row r="422" spans="4:5">
      <c r="D422" s="231"/>
      <c r="E422" s="232"/>
    </row>
    <row r="423" spans="4:5">
      <c r="D423" s="231"/>
      <c r="E423" s="232"/>
    </row>
    <row r="424" spans="4:5">
      <c r="D424" s="231"/>
      <c r="E424" s="232"/>
    </row>
    <row r="425" spans="4:5">
      <c r="D425" s="231"/>
      <c r="E425" s="232"/>
    </row>
    <row r="426" spans="4:5">
      <c r="D426" s="231"/>
      <c r="E426" s="232"/>
    </row>
    <row r="427" spans="4:5">
      <c r="D427" s="231"/>
      <c r="E427" s="232"/>
    </row>
    <row r="428" spans="4:5">
      <c r="D428" s="231"/>
      <c r="E428" s="232"/>
    </row>
    <row r="429" spans="4:5">
      <c r="D429" s="231"/>
      <c r="E429" s="232"/>
    </row>
    <row r="430" spans="4:5">
      <c r="D430" s="231"/>
      <c r="E430" s="232"/>
    </row>
    <row r="431" spans="4:5">
      <c r="D431" s="231"/>
      <c r="E431" s="232"/>
    </row>
    <row r="432" spans="4:5">
      <c r="D432" s="231"/>
      <c r="E432" s="232"/>
    </row>
    <row r="433" spans="4:5">
      <c r="D433" s="231"/>
      <c r="E433" s="232"/>
    </row>
    <row r="434" spans="4:5">
      <c r="D434" s="231"/>
      <c r="E434" s="232"/>
    </row>
    <row r="435" spans="4:5">
      <c r="D435" s="231"/>
      <c r="E435" s="232"/>
    </row>
    <row r="436" spans="4:5">
      <c r="D436" s="231"/>
      <c r="E436" s="232"/>
    </row>
    <row r="437" spans="4:5">
      <c r="D437" s="231"/>
      <c r="E437" s="232"/>
    </row>
    <row r="438" spans="4:5">
      <c r="D438" s="231"/>
      <c r="E438" s="232"/>
    </row>
    <row r="439" spans="4:5">
      <c r="D439" s="231"/>
      <c r="E439" s="232"/>
    </row>
    <row r="440" spans="4:5">
      <c r="D440" s="231"/>
      <c r="E440" s="232"/>
    </row>
    <row r="441" spans="4:5">
      <c r="D441" s="231"/>
      <c r="E441" s="232"/>
    </row>
    <row r="442" spans="4:5">
      <c r="D442" s="231"/>
      <c r="E442" s="232"/>
    </row>
    <row r="443" spans="4:5">
      <c r="D443" s="231"/>
      <c r="E443" s="232"/>
    </row>
    <row r="444" spans="4:5">
      <c r="D444" s="231"/>
      <c r="E444" s="232"/>
    </row>
    <row r="445" spans="4:5">
      <c r="D445" s="231"/>
      <c r="E445" s="232"/>
    </row>
    <row r="446" spans="4:5">
      <c r="D446" s="231"/>
      <c r="E446" s="232"/>
    </row>
    <row r="447" spans="4:5">
      <c r="D447" s="231"/>
      <c r="E447" s="232"/>
    </row>
    <row r="448" spans="4:5">
      <c r="D448" s="231"/>
      <c r="E448" s="232"/>
    </row>
    <row r="449" spans="4:5">
      <c r="D449" s="231"/>
      <c r="E449" s="232"/>
    </row>
    <row r="450" spans="4:5">
      <c r="D450" s="231"/>
      <c r="E450" s="232"/>
    </row>
    <row r="451" spans="4:5">
      <c r="D451" s="231"/>
      <c r="E451" s="232"/>
    </row>
    <row r="452" spans="4:5">
      <c r="D452" s="231"/>
      <c r="E452" s="232"/>
    </row>
    <row r="453" spans="4:5">
      <c r="D453" s="231"/>
      <c r="E453" s="232"/>
    </row>
    <row r="454" spans="4:5">
      <c r="D454" s="231"/>
      <c r="E454" s="232"/>
    </row>
    <row r="455" spans="4:5">
      <c r="D455" s="231"/>
      <c r="E455" s="232"/>
    </row>
    <row r="456" spans="4:5">
      <c r="D456" s="231"/>
      <c r="E456" s="232"/>
    </row>
    <row r="457" spans="4:5">
      <c r="D457" s="231"/>
      <c r="E457" s="232"/>
    </row>
    <row r="458" spans="4:5">
      <c r="D458" s="231"/>
      <c r="E458" s="232"/>
    </row>
    <row r="459" spans="4:5">
      <c r="D459" s="231"/>
      <c r="E459" s="232"/>
    </row>
    <row r="460" spans="4:5">
      <c r="D460" s="231"/>
      <c r="E460" s="232"/>
    </row>
    <row r="461" spans="4:5">
      <c r="D461" s="231"/>
      <c r="E461" s="232"/>
    </row>
    <row r="462" spans="4:5">
      <c r="D462" s="231"/>
      <c r="E462" s="232"/>
    </row>
    <row r="463" spans="4:5">
      <c r="D463" s="231"/>
      <c r="E463" s="232"/>
    </row>
    <row r="464" spans="4:5">
      <c r="D464" s="231"/>
      <c r="E464" s="232"/>
    </row>
    <row r="465" spans="4:5">
      <c r="D465" s="231"/>
      <c r="E465" s="232"/>
    </row>
    <row r="466" spans="4:5">
      <c r="D466" s="231"/>
      <c r="E466" s="232"/>
    </row>
    <row r="467" spans="4:5">
      <c r="D467" s="231"/>
      <c r="E467" s="232"/>
    </row>
    <row r="468" spans="4:5">
      <c r="D468" s="231"/>
      <c r="E468" s="232"/>
    </row>
    <row r="469" spans="4:5">
      <c r="D469" s="231"/>
      <c r="E469" s="232"/>
    </row>
    <row r="470" spans="4:5">
      <c r="D470" s="231"/>
      <c r="E470" s="232"/>
    </row>
    <row r="471" spans="4:5">
      <c r="D471" s="231"/>
      <c r="E471" s="232"/>
    </row>
    <row r="472" spans="4:5">
      <c r="D472" s="231"/>
      <c r="E472" s="232"/>
    </row>
    <row r="473" spans="4:5">
      <c r="D473" s="231"/>
      <c r="E473" s="232"/>
    </row>
    <row r="474" spans="4:5">
      <c r="D474" s="231"/>
      <c r="E474" s="232"/>
    </row>
    <row r="475" spans="4:5">
      <c r="D475" s="231"/>
      <c r="E475" s="232"/>
    </row>
    <row r="476" spans="4:5">
      <c r="D476" s="231"/>
      <c r="E476" s="232"/>
    </row>
    <row r="477" spans="4:5">
      <c r="D477" s="231"/>
      <c r="E477" s="232"/>
    </row>
    <row r="478" spans="4:5">
      <c r="D478" s="231"/>
      <c r="E478" s="232"/>
    </row>
    <row r="479" spans="4:5">
      <c r="D479" s="231"/>
      <c r="E479" s="232"/>
    </row>
    <row r="480" spans="4:5">
      <c r="D480" s="231"/>
      <c r="E480" s="232"/>
    </row>
    <row r="481" spans="4:5">
      <c r="D481" s="231"/>
      <c r="E481" s="232"/>
    </row>
    <row r="482" spans="4:5">
      <c r="D482" s="231"/>
      <c r="E482" s="232"/>
    </row>
    <row r="483" spans="4:5">
      <c r="D483" s="231"/>
      <c r="E483" s="232"/>
    </row>
    <row r="484" spans="4:5">
      <c r="D484" s="231"/>
      <c r="E484" s="232"/>
    </row>
    <row r="485" spans="4:5">
      <c r="D485" s="231"/>
      <c r="E485" s="232"/>
    </row>
    <row r="486" spans="4:5">
      <c r="D486" s="231"/>
      <c r="E486" s="232"/>
    </row>
    <row r="487" spans="4:5">
      <c r="D487" s="231"/>
      <c r="E487" s="232"/>
    </row>
    <row r="488" spans="4:5">
      <c r="D488" s="231"/>
      <c r="E488" s="232"/>
    </row>
    <row r="489" spans="4:5">
      <c r="D489" s="231"/>
      <c r="E489" s="232"/>
    </row>
    <row r="490" spans="4:5">
      <c r="D490" s="231"/>
      <c r="E490" s="232"/>
    </row>
    <row r="491" spans="4:5">
      <c r="D491" s="231"/>
      <c r="E491" s="232"/>
    </row>
    <row r="492" spans="4:5">
      <c r="D492" s="231"/>
      <c r="E492" s="232"/>
    </row>
    <row r="493" spans="4:5">
      <c r="D493" s="231"/>
      <c r="E493" s="232"/>
    </row>
    <row r="494" spans="4:5">
      <c r="D494" s="231"/>
      <c r="E494" s="232"/>
    </row>
    <row r="495" spans="4:5">
      <c r="D495" s="231"/>
      <c r="E495" s="232"/>
    </row>
    <row r="496" spans="4:5">
      <c r="D496" s="231"/>
      <c r="E496" s="232"/>
    </row>
    <row r="497" spans="4:5">
      <c r="D497" s="231"/>
      <c r="E497" s="232"/>
    </row>
    <row r="498" spans="4:5">
      <c r="D498" s="231"/>
      <c r="E498" s="232"/>
    </row>
    <row r="499" spans="4:5">
      <c r="D499" s="231"/>
      <c r="E499" s="232"/>
    </row>
    <row r="500" spans="4:5">
      <c r="D500" s="231"/>
      <c r="E500" s="232"/>
    </row>
    <row r="501" spans="4:5">
      <c r="D501" s="231"/>
      <c r="E501" s="232"/>
    </row>
    <row r="502" spans="4:5">
      <c r="D502" s="231"/>
      <c r="E502" s="232"/>
    </row>
    <row r="503" spans="4:5">
      <c r="D503" s="231"/>
      <c r="E503" s="232"/>
    </row>
    <row r="504" spans="4:5">
      <c r="D504" s="231"/>
      <c r="E504" s="232"/>
    </row>
    <row r="505" spans="4:5">
      <c r="D505" s="231"/>
      <c r="E505" s="232"/>
    </row>
    <row r="506" spans="4:5">
      <c r="D506" s="231"/>
      <c r="E506" s="232"/>
    </row>
    <row r="507" spans="4:5">
      <c r="D507" s="231"/>
      <c r="E507" s="232"/>
    </row>
    <row r="508" spans="4:5">
      <c r="D508" s="231"/>
      <c r="E508" s="232"/>
    </row>
    <row r="509" spans="4:5">
      <c r="D509" s="231"/>
      <c r="E509" s="232"/>
    </row>
    <row r="510" spans="4:5">
      <c r="D510" s="231"/>
      <c r="E510" s="232"/>
    </row>
    <row r="511" spans="4:5">
      <c r="D511" s="231"/>
      <c r="E511" s="232"/>
    </row>
    <row r="512" spans="4:5">
      <c r="D512" s="231"/>
      <c r="E512" s="232"/>
    </row>
    <row r="513" spans="4:5">
      <c r="D513" s="231"/>
      <c r="E513" s="232"/>
    </row>
    <row r="514" spans="4:5">
      <c r="D514" s="231"/>
      <c r="E514" s="232"/>
    </row>
    <row r="515" spans="4:5">
      <c r="D515" s="231"/>
      <c r="E515" s="232"/>
    </row>
    <row r="516" spans="4:5">
      <c r="D516" s="231"/>
      <c r="E516" s="232"/>
    </row>
    <row r="517" spans="4:5">
      <c r="D517" s="231"/>
      <c r="E517" s="232"/>
    </row>
    <row r="518" spans="4:5">
      <c r="D518" s="231"/>
      <c r="E518" s="232"/>
    </row>
    <row r="519" spans="4:5">
      <c r="D519" s="231"/>
      <c r="E519" s="232"/>
    </row>
    <row r="520" spans="4:5">
      <c r="D520" s="231"/>
      <c r="E520" s="232"/>
    </row>
    <row r="521" spans="4:5">
      <c r="D521" s="231"/>
      <c r="E521" s="232"/>
    </row>
    <row r="522" spans="4:5">
      <c r="D522" s="231"/>
      <c r="E522" s="232"/>
    </row>
    <row r="523" spans="4:5">
      <c r="D523" s="231"/>
      <c r="E523" s="232"/>
    </row>
    <row r="524" spans="4:5">
      <c r="D524" s="231"/>
      <c r="E524" s="232"/>
    </row>
    <row r="525" spans="4:5">
      <c r="D525" s="231"/>
      <c r="E525" s="232"/>
    </row>
    <row r="526" spans="4:5">
      <c r="D526" s="231"/>
      <c r="E526" s="232"/>
    </row>
    <row r="527" spans="4:5">
      <c r="D527" s="231"/>
      <c r="E527" s="232"/>
    </row>
    <row r="528" spans="4:5">
      <c r="D528" s="231"/>
      <c r="E528" s="232"/>
    </row>
    <row r="529" spans="4:5">
      <c r="D529" s="231"/>
      <c r="E529" s="232"/>
    </row>
    <row r="530" spans="4:5">
      <c r="D530" s="231"/>
      <c r="E530" s="232"/>
    </row>
    <row r="531" spans="4:5">
      <c r="D531" s="231"/>
      <c r="E531" s="232"/>
    </row>
    <row r="532" spans="4:5">
      <c r="D532" s="231"/>
      <c r="E532" s="232"/>
    </row>
    <row r="533" spans="4:5">
      <c r="D533" s="231"/>
      <c r="E533" s="232"/>
    </row>
    <row r="534" spans="4:5">
      <c r="D534" s="231"/>
      <c r="E534" s="232"/>
    </row>
    <row r="535" spans="4:5">
      <c r="D535" s="231"/>
      <c r="E535" s="232"/>
    </row>
    <row r="536" spans="4:5">
      <c r="D536" s="231"/>
      <c r="E536" s="232"/>
    </row>
    <row r="537" spans="4:5">
      <c r="D537" s="231"/>
      <c r="E537" s="232"/>
    </row>
    <row r="538" spans="4:5">
      <c r="D538" s="231"/>
      <c r="E538" s="232"/>
    </row>
    <row r="539" spans="4:5">
      <c r="D539" s="231"/>
      <c r="E539" s="232"/>
    </row>
    <row r="540" spans="4:5">
      <c r="D540" s="231"/>
      <c r="E540" s="232"/>
    </row>
    <row r="541" spans="4:5">
      <c r="D541" s="231"/>
      <c r="E541" s="232"/>
    </row>
    <row r="542" spans="4:5">
      <c r="D542" s="231"/>
      <c r="E542" s="232"/>
    </row>
    <row r="543" spans="4:5">
      <c r="D543" s="231"/>
      <c r="E543" s="232"/>
    </row>
    <row r="544" spans="4:5">
      <c r="D544" s="231"/>
      <c r="E544" s="232"/>
    </row>
    <row r="545" spans="4:5">
      <c r="D545" s="231"/>
      <c r="E545" s="232"/>
    </row>
    <row r="546" spans="4:5">
      <c r="D546" s="231"/>
      <c r="E546" s="232"/>
    </row>
    <row r="547" spans="4:5">
      <c r="D547" s="231"/>
      <c r="E547" s="232"/>
    </row>
    <row r="548" spans="4:5">
      <c r="D548" s="231"/>
      <c r="E548" s="232"/>
    </row>
    <row r="549" spans="4:5">
      <c r="D549" s="231"/>
      <c r="E549" s="232"/>
    </row>
    <row r="550" spans="4:5">
      <c r="D550" s="231"/>
      <c r="E550" s="232"/>
    </row>
    <row r="551" spans="4:5">
      <c r="D551" s="231"/>
      <c r="E551" s="232"/>
    </row>
    <row r="552" spans="4:5">
      <c r="D552" s="231"/>
      <c r="E552" s="232"/>
    </row>
    <row r="553" spans="4:5">
      <c r="D553" s="231"/>
      <c r="E553" s="232"/>
    </row>
    <row r="554" spans="4:5">
      <c r="D554" s="231"/>
      <c r="E554" s="232"/>
    </row>
    <row r="555" spans="4:5">
      <c r="D555" s="231"/>
      <c r="E555" s="232"/>
    </row>
    <row r="556" spans="4:5">
      <c r="D556" s="231"/>
      <c r="E556" s="232"/>
    </row>
    <row r="557" spans="4:5">
      <c r="D557" s="231"/>
      <c r="E557" s="232"/>
    </row>
    <row r="558" spans="4:5">
      <c r="D558" s="231"/>
      <c r="E558" s="232"/>
    </row>
    <row r="559" spans="4:5">
      <c r="D559" s="231"/>
      <c r="E559" s="232"/>
    </row>
    <row r="560" spans="4:5">
      <c r="D560" s="231"/>
      <c r="E560" s="232"/>
    </row>
    <row r="561" spans="4:5">
      <c r="D561" s="231"/>
      <c r="E561" s="232"/>
    </row>
    <row r="562" spans="4:5">
      <c r="D562" s="231"/>
      <c r="E562" s="232"/>
    </row>
    <row r="563" spans="4:5">
      <c r="D563" s="231"/>
      <c r="E563" s="232"/>
    </row>
    <row r="564" spans="4:5">
      <c r="D564" s="231"/>
      <c r="E564" s="232"/>
    </row>
    <row r="565" spans="4:5">
      <c r="D565" s="231"/>
      <c r="E565" s="232"/>
    </row>
    <row r="566" spans="4:5">
      <c r="D566" s="231"/>
      <c r="E566" s="232"/>
    </row>
    <row r="567" spans="4:5">
      <c r="D567" s="231"/>
      <c r="E567" s="232"/>
    </row>
    <row r="568" spans="4:5">
      <c r="D568" s="231"/>
      <c r="E568" s="232"/>
    </row>
    <row r="569" spans="4:5">
      <c r="D569" s="231"/>
      <c r="E569" s="232"/>
    </row>
    <row r="570" spans="4:5">
      <c r="D570" s="231"/>
      <c r="E570" s="232"/>
    </row>
    <row r="571" spans="4:5">
      <c r="D571" s="231"/>
      <c r="E571" s="232"/>
    </row>
    <row r="572" spans="4:5">
      <c r="D572" s="231"/>
      <c r="E572" s="232"/>
    </row>
    <row r="573" spans="4:5">
      <c r="D573" s="231"/>
      <c r="E573" s="232"/>
    </row>
    <row r="574" spans="4:5">
      <c r="D574" s="231"/>
      <c r="E574" s="232"/>
    </row>
    <row r="575" spans="4:5">
      <c r="D575" s="231"/>
      <c r="E575" s="232"/>
    </row>
    <row r="576" spans="4:5">
      <c r="D576" s="231"/>
      <c r="E576" s="232"/>
    </row>
    <row r="577" spans="4:5">
      <c r="D577" s="231"/>
      <c r="E577" s="232"/>
    </row>
    <row r="578" spans="4:5">
      <c r="D578" s="231"/>
      <c r="E578" s="232"/>
    </row>
    <row r="579" spans="4:5">
      <c r="D579" s="231"/>
      <c r="E579" s="232"/>
    </row>
    <row r="580" spans="4:5">
      <c r="D580" s="231"/>
      <c r="E580" s="232"/>
    </row>
    <row r="581" spans="4:5">
      <c r="D581" s="231"/>
      <c r="E581" s="232"/>
    </row>
    <row r="582" spans="4:5">
      <c r="D582" s="231"/>
      <c r="E582" s="232"/>
    </row>
    <row r="583" spans="4:5">
      <c r="D583" s="231"/>
      <c r="E583" s="232"/>
    </row>
    <row r="584" spans="4:5">
      <c r="D584" s="231"/>
      <c r="E584" s="232"/>
    </row>
    <row r="585" spans="4:5">
      <c r="D585" s="231"/>
      <c r="E585" s="232"/>
    </row>
    <row r="586" spans="4:5">
      <c r="D586" s="231"/>
      <c r="E586" s="232"/>
    </row>
    <row r="587" spans="4:5">
      <c r="D587" s="231"/>
      <c r="E587" s="232"/>
    </row>
    <row r="588" spans="4:5">
      <c r="D588" s="231"/>
      <c r="E588" s="232"/>
    </row>
    <row r="589" spans="4:5">
      <c r="D589" s="231"/>
      <c r="E589" s="232"/>
    </row>
    <row r="590" spans="4:5">
      <c r="D590" s="231"/>
      <c r="E590" s="232"/>
    </row>
    <row r="591" spans="4:5">
      <c r="D591" s="231"/>
      <c r="E591" s="232"/>
    </row>
    <row r="592" spans="4:5">
      <c r="D592" s="231"/>
      <c r="E592" s="232"/>
    </row>
    <row r="593" spans="4:5">
      <c r="D593" s="231"/>
      <c r="E593" s="232"/>
    </row>
    <row r="594" spans="4:5">
      <c r="D594" s="231"/>
      <c r="E594" s="232"/>
    </row>
    <row r="595" spans="4:5">
      <c r="D595" s="231"/>
      <c r="E595" s="232"/>
    </row>
    <row r="596" spans="4:5">
      <c r="D596" s="231"/>
      <c r="E596" s="232"/>
    </row>
    <row r="597" spans="4:5">
      <c r="D597" s="231"/>
      <c r="E597" s="232"/>
    </row>
    <row r="598" spans="4:5">
      <c r="D598" s="231"/>
      <c r="E598" s="232"/>
    </row>
    <row r="599" spans="4:5">
      <c r="D599" s="231"/>
      <c r="E599" s="232"/>
    </row>
    <row r="600" spans="4:5">
      <c r="D600" s="231"/>
      <c r="E600" s="232"/>
    </row>
    <row r="601" spans="4:5">
      <c r="D601" s="231"/>
      <c r="E601" s="232"/>
    </row>
    <row r="602" spans="4:5">
      <c r="D602" s="231"/>
      <c r="E602" s="232"/>
    </row>
    <row r="603" spans="4:5">
      <c r="D603" s="231"/>
      <c r="E603" s="232"/>
    </row>
    <row r="604" spans="4:5">
      <c r="D604" s="231"/>
      <c r="E604" s="232"/>
    </row>
    <row r="605" spans="4:5">
      <c r="D605" s="231"/>
      <c r="E605" s="232"/>
    </row>
    <row r="606" spans="4:5">
      <c r="D606" s="231"/>
      <c r="E606" s="232"/>
    </row>
    <row r="607" spans="4:5">
      <c r="D607" s="231"/>
      <c r="E607" s="232"/>
    </row>
    <row r="608" spans="4:5">
      <c r="D608" s="231"/>
      <c r="E608" s="232"/>
    </row>
    <row r="609" spans="4:5">
      <c r="D609" s="231"/>
      <c r="E609" s="232"/>
    </row>
    <row r="610" spans="4:5">
      <c r="D610" s="231"/>
      <c r="E610" s="232"/>
    </row>
    <row r="611" spans="4:5">
      <c r="D611" s="231"/>
      <c r="E611" s="232"/>
    </row>
    <row r="612" spans="4:5">
      <c r="D612" s="231"/>
      <c r="E612" s="232"/>
    </row>
    <row r="613" spans="4:5">
      <c r="D613" s="231"/>
      <c r="E613" s="232"/>
    </row>
    <row r="614" spans="4:5">
      <c r="D614" s="231"/>
      <c r="E614" s="232"/>
    </row>
    <row r="615" spans="4:5">
      <c r="D615" s="231"/>
      <c r="E615" s="232"/>
    </row>
    <row r="616" spans="4:5">
      <c r="D616" s="231"/>
      <c r="E616" s="232"/>
    </row>
    <row r="617" spans="4:5">
      <c r="D617" s="231"/>
      <c r="E617" s="232"/>
    </row>
    <row r="618" spans="4:5">
      <c r="D618" s="231"/>
      <c r="E618" s="232"/>
    </row>
    <row r="619" spans="4:5">
      <c r="D619" s="231"/>
      <c r="E619" s="232"/>
    </row>
    <row r="620" spans="4:5">
      <c r="D620" s="231"/>
      <c r="E620" s="232"/>
    </row>
    <row r="621" spans="4:5">
      <c r="D621" s="231"/>
      <c r="E621" s="232"/>
    </row>
    <row r="622" spans="4:5">
      <c r="D622" s="231"/>
      <c r="E622" s="232"/>
    </row>
    <row r="623" spans="4:5">
      <c r="D623" s="231"/>
      <c r="E623" s="232"/>
    </row>
    <row r="624" spans="4:5">
      <c r="D624" s="231"/>
      <c r="E624" s="232"/>
    </row>
    <row r="625" spans="4:5">
      <c r="D625" s="231"/>
      <c r="E625" s="232"/>
    </row>
    <row r="626" spans="4:5">
      <c r="D626" s="231"/>
      <c r="E626" s="232"/>
    </row>
    <row r="627" spans="4:5">
      <c r="D627" s="231"/>
      <c r="E627" s="232"/>
    </row>
    <row r="628" spans="4:5">
      <c r="D628" s="231"/>
      <c r="E628" s="232"/>
    </row>
    <row r="629" spans="4:5">
      <c r="D629" s="231"/>
      <c r="E629" s="232"/>
    </row>
    <row r="630" spans="4:5">
      <c r="D630" s="231"/>
      <c r="E630" s="232"/>
    </row>
    <row r="631" spans="4:5">
      <c r="D631" s="231"/>
      <c r="E631" s="232"/>
    </row>
    <row r="632" spans="4:5">
      <c r="D632" s="231"/>
      <c r="E632" s="232"/>
    </row>
    <row r="633" spans="4:5">
      <c r="D633" s="231"/>
      <c r="E633" s="232"/>
    </row>
    <row r="634" spans="4:5">
      <c r="D634" s="231"/>
      <c r="E634" s="232"/>
    </row>
    <row r="635" spans="4:5">
      <c r="D635" s="231"/>
      <c r="E635" s="232"/>
    </row>
    <row r="636" spans="4:5">
      <c r="D636" s="231"/>
      <c r="E636" s="232"/>
    </row>
    <row r="637" spans="4:5">
      <c r="D637" s="231"/>
      <c r="E637" s="232"/>
    </row>
    <row r="638" spans="4:5">
      <c r="D638" s="231"/>
      <c r="E638" s="232"/>
    </row>
    <row r="639" spans="4:5">
      <c r="D639" s="231"/>
      <c r="E639" s="232"/>
    </row>
    <row r="640" spans="4:5">
      <c r="D640" s="231"/>
      <c r="E640" s="232"/>
    </row>
    <row r="641" spans="4:5">
      <c r="D641" s="231"/>
      <c r="E641" s="232"/>
    </row>
    <row r="642" spans="4:5">
      <c r="D642" s="231"/>
      <c r="E642" s="232"/>
    </row>
    <row r="643" spans="4:5">
      <c r="D643" s="231"/>
      <c r="E643" s="232"/>
    </row>
    <row r="644" spans="4:5">
      <c r="D644" s="231"/>
      <c r="E644" s="232"/>
    </row>
    <row r="645" spans="4:5">
      <c r="D645" s="231"/>
      <c r="E645" s="232"/>
    </row>
    <row r="646" spans="4:5">
      <c r="D646" s="231"/>
      <c r="E646" s="232"/>
    </row>
    <row r="647" spans="4:5">
      <c r="D647" s="231"/>
      <c r="E647" s="232"/>
    </row>
    <row r="648" spans="4:5">
      <c r="D648" s="231"/>
      <c r="E648" s="232"/>
    </row>
    <row r="649" spans="4:5">
      <c r="D649" s="231"/>
      <c r="E649" s="232"/>
    </row>
    <row r="650" spans="4:5">
      <c r="D650" s="231"/>
      <c r="E650" s="232"/>
    </row>
    <row r="651" spans="4:5">
      <c r="D651" s="231"/>
      <c r="E651" s="232"/>
    </row>
    <row r="652" spans="4:5">
      <c r="D652" s="231"/>
      <c r="E652" s="232"/>
    </row>
    <row r="653" spans="4:5">
      <c r="D653" s="231"/>
      <c r="E653" s="232"/>
    </row>
    <row r="654" spans="4:5">
      <c r="D654" s="231"/>
      <c r="E654" s="232"/>
    </row>
    <row r="655" spans="4:5">
      <c r="D655" s="231"/>
      <c r="E655" s="232"/>
    </row>
    <row r="656" spans="4:5">
      <c r="D656" s="231"/>
      <c r="E656" s="232"/>
    </row>
    <row r="657" spans="4:5">
      <c r="D657" s="231"/>
      <c r="E657" s="232"/>
    </row>
    <row r="658" spans="4:5">
      <c r="D658" s="231"/>
      <c r="E658" s="232"/>
    </row>
    <row r="659" spans="4:5">
      <c r="D659" s="231"/>
      <c r="E659" s="232"/>
    </row>
    <row r="660" spans="4:5">
      <c r="D660" s="231"/>
      <c r="E660" s="232"/>
    </row>
    <row r="661" spans="4:5">
      <c r="D661" s="231"/>
      <c r="E661" s="232"/>
    </row>
    <row r="662" spans="4:5">
      <c r="D662" s="231"/>
      <c r="E662" s="232"/>
    </row>
    <row r="663" spans="4:5">
      <c r="D663" s="231"/>
      <c r="E663" s="232"/>
    </row>
    <row r="664" spans="4:5">
      <c r="D664" s="231"/>
      <c r="E664" s="232"/>
    </row>
    <row r="665" spans="4:5">
      <c r="D665" s="231"/>
      <c r="E665" s="232"/>
    </row>
    <row r="666" spans="4:5">
      <c r="D666" s="231"/>
      <c r="E666" s="232"/>
    </row>
    <row r="667" spans="4:5">
      <c r="D667" s="231"/>
      <c r="E667" s="232"/>
    </row>
    <row r="668" spans="4:5">
      <c r="D668" s="231"/>
      <c r="E668" s="232"/>
    </row>
    <row r="669" spans="4:5">
      <c r="D669" s="231"/>
      <c r="E669" s="232"/>
    </row>
    <row r="670" spans="4:5">
      <c r="D670" s="231"/>
      <c r="E670" s="232"/>
    </row>
    <row r="671" spans="4:5">
      <c r="D671" s="231"/>
      <c r="E671" s="232"/>
    </row>
    <row r="672" spans="4:5">
      <c r="D672" s="231"/>
      <c r="E672" s="232"/>
    </row>
    <row r="673" spans="4:5">
      <c r="D673" s="231"/>
      <c r="E673" s="232"/>
    </row>
    <row r="674" spans="4:5">
      <c r="D674" s="231"/>
      <c r="E674" s="232"/>
    </row>
    <row r="675" spans="4:5">
      <c r="D675" s="231"/>
      <c r="E675" s="232"/>
    </row>
    <row r="676" spans="4:5">
      <c r="D676" s="231"/>
      <c r="E676" s="232"/>
    </row>
    <row r="677" spans="4:5">
      <c r="D677" s="231"/>
      <c r="E677" s="232"/>
    </row>
    <row r="678" spans="4:5">
      <c r="D678" s="231"/>
      <c r="E678" s="232"/>
    </row>
    <row r="679" spans="4:5">
      <c r="D679" s="231"/>
      <c r="E679" s="232"/>
    </row>
    <row r="680" spans="4:5">
      <c r="D680" s="231"/>
      <c r="E680" s="232"/>
    </row>
    <row r="681" spans="4:5">
      <c r="D681" s="231"/>
      <c r="E681" s="232"/>
    </row>
    <row r="682" spans="4:5">
      <c r="D682" s="231"/>
      <c r="E682" s="232"/>
    </row>
    <row r="683" spans="4:5">
      <c r="D683" s="231"/>
      <c r="E683" s="232"/>
    </row>
    <row r="684" spans="4:5">
      <c r="D684" s="231"/>
      <c r="E684" s="232"/>
    </row>
    <row r="685" spans="4:5">
      <c r="D685" s="231"/>
      <c r="E685" s="232"/>
    </row>
    <row r="686" spans="4:5">
      <c r="D686" s="231"/>
      <c r="E686" s="232"/>
    </row>
    <row r="687" spans="4:5">
      <c r="D687" s="231"/>
      <c r="E687" s="232"/>
    </row>
    <row r="688" spans="4:5">
      <c r="D688" s="231"/>
      <c r="E688" s="232"/>
    </row>
    <row r="689" spans="4:5">
      <c r="D689" s="231"/>
      <c r="E689" s="232"/>
    </row>
    <row r="690" spans="4:5">
      <c r="D690" s="231"/>
      <c r="E690" s="232"/>
    </row>
    <row r="691" spans="4:5">
      <c r="D691" s="231"/>
      <c r="E691" s="232"/>
    </row>
    <row r="692" spans="4:5">
      <c r="D692" s="231"/>
      <c r="E692" s="232"/>
    </row>
    <row r="693" spans="4:5">
      <c r="D693" s="231"/>
      <c r="E693" s="232"/>
    </row>
    <row r="694" spans="4:5">
      <c r="D694" s="231"/>
      <c r="E694" s="232"/>
    </row>
    <row r="695" spans="4:5">
      <c r="D695" s="231"/>
      <c r="E695" s="232"/>
    </row>
    <row r="696" spans="4:5">
      <c r="D696" s="231"/>
      <c r="E696" s="232"/>
    </row>
    <row r="697" spans="4:5">
      <c r="D697" s="231"/>
      <c r="E697" s="232"/>
    </row>
    <row r="698" spans="4:5">
      <c r="D698" s="231"/>
      <c r="E698" s="232"/>
    </row>
    <row r="699" spans="4:5">
      <c r="D699" s="231"/>
      <c r="E699" s="232"/>
    </row>
    <row r="700" spans="4:5">
      <c r="D700" s="231"/>
      <c r="E700" s="232"/>
    </row>
    <row r="701" spans="4:5">
      <c r="D701" s="231"/>
      <c r="E701" s="232"/>
    </row>
    <row r="702" spans="4:5">
      <c r="D702" s="231"/>
      <c r="E702" s="232"/>
    </row>
    <row r="703" spans="4:5">
      <c r="D703" s="231"/>
      <c r="E703" s="232"/>
    </row>
    <row r="704" spans="4:5">
      <c r="D704" s="231"/>
      <c r="E704" s="232"/>
    </row>
    <row r="705" spans="4:5">
      <c r="D705" s="231"/>
      <c r="E705" s="232"/>
    </row>
    <row r="706" spans="4:5">
      <c r="D706" s="231"/>
      <c r="E706" s="232"/>
    </row>
    <row r="707" spans="4:5">
      <c r="D707" s="231"/>
      <c r="E707" s="232"/>
    </row>
    <row r="708" spans="4:5">
      <c r="D708" s="231"/>
      <c r="E708" s="232"/>
    </row>
    <row r="709" spans="4:5">
      <c r="D709" s="231"/>
      <c r="E709" s="232"/>
    </row>
    <row r="710" spans="4:5">
      <c r="D710" s="231"/>
      <c r="E710" s="232"/>
    </row>
    <row r="711" spans="4:5">
      <c r="D711" s="231"/>
      <c r="E711" s="232"/>
    </row>
    <row r="712" spans="4:5">
      <c r="D712" s="231"/>
      <c r="E712" s="232"/>
    </row>
    <row r="713" spans="4:5">
      <c r="D713" s="231"/>
      <c r="E713" s="232"/>
    </row>
    <row r="714" spans="4:5">
      <c r="D714" s="231"/>
      <c r="E714" s="232"/>
    </row>
    <row r="715" spans="4:5">
      <c r="D715" s="231"/>
      <c r="E715" s="232"/>
    </row>
    <row r="716" spans="4:5">
      <c r="D716" s="231"/>
      <c r="E716" s="232"/>
    </row>
    <row r="717" spans="4:5">
      <c r="D717" s="231"/>
      <c r="E717" s="232"/>
    </row>
    <row r="718" spans="4:5">
      <c r="D718" s="231"/>
      <c r="E718" s="232"/>
    </row>
    <row r="719" spans="4:5">
      <c r="D719" s="231"/>
      <c r="E719" s="232"/>
    </row>
    <row r="720" spans="4:5">
      <c r="D720" s="231"/>
      <c r="E720" s="232"/>
    </row>
    <row r="721" spans="4:5">
      <c r="D721" s="231"/>
      <c r="E721" s="232"/>
    </row>
    <row r="722" spans="4:5">
      <c r="D722" s="231"/>
      <c r="E722" s="232"/>
    </row>
    <row r="723" spans="4:5">
      <c r="D723" s="231"/>
      <c r="E723" s="232"/>
    </row>
    <row r="724" spans="4:5">
      <c r="D724" s="231"/>
      <c r="E724" s="232"/>
    </row>
    <row r="725" spans="4:5">
      <c r="D725" s="231"/>
      <c r="E725" s="232"/>
    </row>
    <row r="726" spans="4:5">
      <c r="D726" s="231"/>
      <c r="E726" s="232"/>
    </row>
    <row r="727" spans="4:5">
      <c r="D727" s="231"/>
      <c r="E727" s="232"/>
    </row>
    <row r="728" spans="4:5">
      <c r="D728" s="231"/>
      <c r="E728" s="232"/>
    </row>
    <row r="729" spans="4:5">
      <c r="D729" s="231"/>
      <c r="E729" s="232"/>
    </row>
    <row r="730" spans="4:5">
      <c r="D730" s="231"/>
      <c r="E730" s="232"/>
    </row>
    <row r="731" spans="4:5">
      <c r="D731" s="231"/>
      <c r="E731" s="232"/>
    </row>
    <row r="732" spans="4:5">
      <c r="D732" s="231"/>
      <c r="E732" s="232"/>
    </row>
    <row r="733" spans="4:5">
      <c r="D733" s="231"/>
      <c r="E733" s="232"/>
    </row>
    <row r="734" spans="4:5">
      <c r="D734" s="231"/>
      <c r="E734" s="232"/>
    </row>
    <row r="735" spans="4:5">
      <c r="D735" s="231"/>
      <c r="E735" s="232"/>
    </row>
    <row r="736" spans="4:5">
      <c r="D736" s="231"/>
      <c r="E736" s="232"/>
    </row>
    <row r="737" spans="4:5">
      <c r="D737" s="231"/>
      <c r="E737" s="232"/>
    </row>
    <row r="738" spans="4:5">
      <c r="D738" s="231"/>
      <c r="E738" s="232"/>
    </row>
    <row r="739" spans="4:5">
      <c r="D739" s="231"/>
      <c r="E739" s="232"/>
    </row>
    <row r="740" spans="4:5">
      <c r="D740" s="231"/>
      <c r="E740" s="232"/>
    </row>
    <row r="741" spans="4:5">
      <c r="D741" s="231"/>
      <c r="E741" s="232"/>
    </row>
    <row r="742" spans="4:5">
      <c r="D742" s="231"/>
      <c r="E742" s="232"/>
    </row>
    <row r="743" spans="4:5">
      <c r="D743" s="231"/>
      <c r="E743" s="232"/>
    </row>
    <row r="744" spans="4:5">
      <c r="D744" s="231"/>
      <c r="E744" s="232"/>
    </row>
    <row r="745" spans="4:5">
      <c r="D745" s="231"/>
      <c r="E745" s="232"/>
    </row>
    <row r="746" spans="4:5">
      <c r="D746" s="231"/>
      <c r="E746" s="232"/>
    </row>
    <row r="747" spans="4:5">
      <c r="D747" s="231"/>
      <c r="E747" s="232"/>
    </row>
    <row r="748" spans="4:5">
      <c r="D748" s="231"/>
      <c r="E748" s="232"/>
    </row>
    <row r="749" spans="4:5">
      <c r="D749" s="231"/>
      <c r="E749" s="232"/>
    </row>
    <row r="750" spans="4:5">
      <c r="D750" s="231"/>
      <c r="E750" s="232"/>
    </row>
    <row r="751" spans="4:5">
      <c r="D751" s="231"/>
      <c r="E751" s="232"/>
    </row>
    <row r="752" spans="4:5">
      <c r="D752" s="231"/>
      <c r="E752" s="232"/>
    </row>
    <row r="753" spans="4:5">
      <c r="D753" s="231"/>
      <c r="E753" s="232"/>
    </row>
    <row r="754" spans="4:5">
      <c r="D754" s="231"/>
      <c r="E754" s="232"/>
    </row>
    <row r="755" spans="4:5">
      <c r="D755" s="231"/>
      <c r="E755" s="232"/>
    </row>
    <row r="756" spans="4:5">
      <c r="D756" s="231"/>
      <c r="E756" s="232"/>
    </row>
    <row r="757" spans="4:5">
      <c r="D757" s="231"/>
      <c r="E757" s="232"/>
    </row>
    <row r="758" spans="4:5">
      <c r="D758" s="231"/>
      <c r="E758" s="232"/>
    </row>
    <row r="759" spans="4:5">
      <c r="D759" s="231"/>
      <c r="E759" s="232"/>
    </row>
    <row r="760" spans="4:5">
      <c r="D760" s="231"/>
      <c r="E760" s="232"/>
    </row>
    <row r="761" spans="4:5">
      <c r="D761" s="231"/>
      <c r="E761" s="232"/>
    </row>
    <row r="762" spans="4:5">
      <c r="D762" s="231"/>
      <c r="E762" s="232"/>
    </row>
    <row r="763" spans="4:5">
      <c r="D763" s="231"/>
      <c r="E763" s="232"/>
    </row>
    <row r="764" spans="4:5">
      <c r="D764" s="231"/>
      <c r="E764" s="232"/>
    </row>
    <row r="765" spans="4:5">
      <c r="D765" s="231"/>
      <c r="E765" s="232"/>
    </row>
    <row r="766" spans="4:5">
      <c r="D766" s="231"/>
      <c r="E766" s="232"/>
    </row>
    <row r="767" spans="4:5">
      <c r="D767" s="231"/>
      <c r="E767" s="232"/>
    </row>
    <row r="768" spans="4:5">
      <c r="D768" s="231"/>
      <c r="E768" s="232"/>
    </row>
    <row r="769" spans="4:5">
      <c r="D769" s="231"/>
      <c r="E769" s="232"/>
    </row>
    <row r="770" spans="4:5">
      <c r="D770" s="231"/>
      <c r="E770" s="232"/>
    </row>
    <row r="771" spans="4:5">
      <c r="D771" s="231"/>
      <c r="E771" s="232"/>
    </row>
    <row r="772" spans="4:5">
      <c r="D772" s="231"/>
      <c r="E772" s="232"/>
    </row>
    <row r="773" spans="4:5">
      <c r="D773" s="231"/>
      <c r="E773" s="232"/>
    </row>
    <row r="774" spans="4:5">
      <c r="D774" s="231"/>
      <c r="E774" s="232"/>
    </row>
    <row r="775" spans="4:5">
      <c r="D775" s="231"/>
      <c r="E775" s="232"/>
    </row>
    <row r="776" spans="4:5">
      <c r="D776" s="231"/>
      <c r="E776" s="232"/>
    </row>
    <row r="777" spans="4:5">
      <c r="D777" s="231"/>
      <c r="E777" s="232"/>
    </row>
    <row r="778" spans="4:5">
      <c r="D778" s="231"/>
      <c r="E778" s="232"/>
    </row>
    <row r="779" spans="4:5">
      <c r="D779" s="231"/>
      <c r="E779" s="232"/>
    </row>
    <row r="780" spans="4:5">
      <c r="D780" s="231"/>
      <c r="E780" s="232"/>
    </row>
    <row r="781" spans="4:5">
      <c r="D781" s="231"/>
      <c r="E781" s="232"/>
    </row>
    <row r="782" spans="4:5">
      <c r="D782" s="231"/>
      <c r="E782" s="232"/>
    </row>
    <row r="783" spans="4:5">
      <c r="D783" s="231"/>
      <c r="E783" s="232"/>
    </row>
    <row r="784" spans="4:5">
      <c r="D784" s="231"/>
      <c r="E784" s="232"/>
    </row>
    <row r="785" spans="4:5">
      <c r="D785" s="231"/>
      <c r="E785" s="232"/>
    </row>
    <row r="786" spans="4:5">
      <c r="D786" s="231"/>
      <c r="E786" s="232"/>
    </row>
    <row r="787" spans="4:5">
      <c r="D787" s="231"/>
      <c r="E787" s="232"/>
    </row>
    <row r="788" spans="4:5">
      <c r="D788" s="231"/>
      <c r="E788" s="232"/>
    </row>
    <row r="789" spans="4:5">
      <c r="D789" s="231"/>
      <c r="E789" s="232"/>
    </row>
    <row r="790" spans="4:5">
      <c r="D790" s="231"/>
      <c r="E790" s="232"/>
    </row>
    <row r="791" spans="4:5">
      <c r="D791" s="231"/>
      <c r="E791" s="232"/>
    </row>
    <row r="792" spans="4:5">
      <c r="D792" s="231"/>
      <c r="E792" s="232"/>
    </row>
    <row r="793" spans="4:5">
      <c r="D793" s="231"/>
      <c r="E793" s="232"/>
    </row>
    <row r="794" spans="4:5">
      <c r="D794" s="231"/>
      <c r="E794" s="232"/>
    </row>
    <row r="795" spans="4:5">
      <c r="D795" s="231"/>
      <c r="E795" s="232"/>
    </row>
    <row r="796" spans="4:5">
      <c r="D796" s="231"/>
      <c r="E796" s="232"/>
    </row>
    <row r="797" spans="4:5">
      <c r="D797" s="231"/>
      <c r="E797" s="232"/>
    </row>
    <row r="798" spans="4:5">
      <c r="D798" s="231"/>
      <c r="E798" s="232"/>
    </row>
    <row r="799" spans="4:5">
      <c r="D799" s="231"/>
      <c r="E799" s="232"/>
    </row>
    <row r="800" spans="4:5">
      <c r="D800" s="231"/>
      <c r="E800" s="232"/>
    </row>
    <row r="801" spans="4:5">
      <c r="D801" s="231"/>
      <c r="E801" s="232"/>
    </row>
    <row r="802" spans="4:5">
      <c r="D802" s="231"/>
      <c r="E802" s="232"/>
    </row>
    <row r="803" spans="4:5">
      <c r="D803" s="231"/>
      <c r="E803" s="232"/>
    </row>
    <row r="804" spans="4:5">
      <c r="D804" s="231"/>
      <c r="E804" s="232"/>
    </row>
    <row r="805" spans="4:5">
      <c r="D805" s="231"/>
      <c r="E805" s="232"/>
    </row>
    <row r="806" spans="4:5">
      <c r="D806" s="231"/>
      <c r="E806" s="232"/>
    </row>
    <row r="807" spans="4:5">
      <c r="D807" s="231"/>
      <c r="E807" s="232"/>
    </row>
    <row r="808" spans="4:5">
      <c r="D808" s="231"/>
      <c r="E808" s="232"/>
    </row>
    <row r="809" spans="4:5">
      <c r="D809" s="231"/>
      <c r="E809" s="232"/>
    </row>
    <row r="810" spans="4:5">
      <c r="D810" s="231"/>
      <c r="E810" s="232"/>
    </row>
    <row r="811" spans="4:5">
      <c r="D811" s="231"/>
      <c r="E811" s="232"/>
    </row>
    <row r="812" spans="4:5">
      <c r="D812" s="231"/>
      <c r="E812" s="232"/>
    </row>
    <row r="813" spans="4:5">
      <c r="D813" s="231"/>
      <c r="E813" s="232"/>
    </row>
    <row r="814" spans="4:5">
      <c r="D814" s="231"/>
      <c r="E814" s="232"/>
    </row>
    <row r="815" spans="4:5">
      <c r="D815" s="231"/>
      <c r="E815" s="232"/>
    </row>
    <row r="816" spans="4:5">
      <c r="D816" s="231"/>
      <c r="E816" s="232"/>
    </row>
    <row r="817" spans="4:5">
      <c r="D817" s="231"/>
      <c r="E817" s="232"/>
    </row>
    <row r="818" spans="4:5">
      <c r="D818" s="231"/>
      <c r="E818" s="232"/>
    </row>
    <row r="819" spans="4:5">
      <c r="D819" s="231"/>
      <c r="E819" s="232"/>
    </row>
    <row r="820" spans="4:5">
      <c r="D820" s="231"/>
      <c r="E820" s="232"/>
    </row>
    <row r="821" spans="4:5">
      <c r="D821" s="231"/>
      <c r="E821" s="232"/>
    </row>
    <row r="822" spans="4:5">
      <c r="D822" s="231"/>
      <c r="E822" s="232"/>
    </row>
    <row r="823" spans="4:5">
      <c r="D823" s="231"/>
      <c r="E823" s="232"/>
    </row>
    <row r="824" spans="4:5">
      <c r="D824" s="231"/>
      <c r="E824" s="232"/>
    </row>
    <row r="825" spans="4:5">
      <c r="D825" s="231"/>
      <c r="E825" s="232"/>
    </row>
    <row r="826" spans="4:5">
      <c r="D826" s="231"/>
      <c r="E826" s="232"/>
    </row>
    <row r="827" spans="4:5">
      <c r="D827" s="231"/>
      <c r="E827" s="232"/>
    </row>
    <row r="828" spans="4:5">
      <c r="D828" s="231"/>
      <c r="E828" s="232"/>
    </row>
    <row r="829" spans="4:5">
      <c r="D829" s="231"/>
      <c r="E829" s="232"/>
    </row>
    <row r="830" spans="4:5">
      <c r="D830" s="231"/>
      <c r="E830" s="232"/>
    </row>
    <row r="831" spans="4:5">
      <c r="D831" s="231"/>
      <c r="E831" s="232"/>
    </row>
    <row r="832" spans="4:5">
      <c r="D832" s="231"/>
      <c r="E832" s="232"/>
    </row>
    <row r="833" spans="4:5">
      <c r="D833" s="231"/>
      <c r="E833" s="232"/>
    </row>
    <row r="834" spans="4:5">
      <c r="D834" s="231"/>
      <c r="E834" s="232"/>
    </row>
    <row r="835" spans="4:5">
      <c r="D835" s="231"/>
      <c r="E835" s="232"/>
    </row>
    <row r="836" spans="4:5">
      <c r="D836" s="231"/>
      <c r="E836" s="232"/>
    </row>
    <row r="837" spans="4:5">
      <c r="D837" s="231"/>
      <c r="E837" s="232"/>
    </row>
    <row r="838" spans="4:5">
      <c r="D838" s="231"/>
      <c r="E838" s="232"/>
    </row>
    <row r="839" spans="4:5">
      <c r="D839" s="231"/>
      <c r="E839" s="232"/>
    </row>
    <row r="840" spans="4:5">
      <c r="D840" s="231"/>
      <c r="E840" s="232"/>
    </row>
    <row r="841" spans="4:5">
      <c r="D841" s="231"/>
      <c r="E841" s="232"/>
    </row>
    <row r="842" spans="4:5">
      <c r="D842" s="231"/>
      <c r="E842" s="232"/>
    </row>
    <row r="843" spans="4:5">
      <c r="D843" s="231"/>
      <c r="E843" s="232"/>
    </row>
    <row r="844" spans="4:5">
      <c r="D844" s="231"/>
      <c r="E844" s="232"/>
    </row>
    <row r="845" spans="4:5">
      <c r="D845" s="231"/>
      <c r="E845" s="232"/>
    </row>
    <row r="846" spans="4:5">
      <c r="D846" s="231"/>
      <c r="E846" s="232"/>
    </row>
    <row r="847" spans="4:5">
      <c r="D847" s="231"/>
      <c r="E847" s="232"/>
    </row>
    <row r="848" spans="4:5">
      <c r="D848" s="231"/>
      <c r="E848" s="232"/>
    </row>
    <row r="849" spans="4:5">
      <c r="D849" s="231"/>
      <c r="E849" s="232"/>
    </row>
    <row r="850" spans="4:5">
      <c r="D850" s="231"/>
      <c r="E850" s="232"/>
    </row>
    <row r="851" spans="4:5">
      <c r="D851" s="231"/>
      <c r="E851" s="232"/>
    </row>
    <row r="852" spans="4:5">
      <c r="D852" s="231"/>
      <c r="E852" s="232"/>
    </row>
    <row r="853" spans="4:5">
      <c r="D853" s="231"/>
      <c r="E853" s="232"/>
    </row>
    <row r="854" spans="4:5">
      <c r="D854" s="231"/>
      <c r="E854" s="232"/>
    </row>
    <row r="855" spans="4:5">
      <c r="D855" s="231"/>
      <c r="E855" s="232"/>
    </row>
    <row r="856" spans="4:5">
      <c r="D856" s="231"/>
      <c r="E856" s="232"/>
    </row>
    <row r="857" spans="4:5">
      <c r="D857" s="231"/>
      <c r="E857" s="232"/>
    </row>
    <row r="858" spans="4:5">
      <c r="D858" s="231"/>
      <c r="E858" s="232"/>
    </row>
    <row r="859" spans="4:5">
      <c r="D859" s="231"/>
      <c r="E859" s="232"/>
    </row>
    <row r="860" spans="4:5">
      <c r="D860" s="231"/>
      <c r="E860" s="232"/>
    </row>
    <row r="861" spans="4:5">
      <c r="D861" s="231"/>
      <c r="E861" s="232"/>
    </row>
    <row r="862" spans="4:5">
      <c r="D862" s="231"/>
      <c r="E862" s="232"/>
    </row>
    <row r="863" spans="4:5">
      <c r="D863" s="231"/>
      <c r="E863" s="232"/>
    </row>
    <row r="864" spans="4:5">
      <c r="D864" s="231"/>
      <c r="E864" s="232"/>
    </row>
    <row r="865" spans="4:5">
      <c r="D865" s="231"/>
      <c r="E865" s="232"/>
    </row>
    <row r="866" spans="4:5">
      <c r="D866" s="231"/>
      <c r="E866" s="232"/>
    </row>
    <row r="867" spans="4:5">
      <c r="D867" s="231"/>
      <c r="E867" s="232"/>
    </row>
    <row r="868" spans="4:5">
      <c r="D868" s="231"/>
      <c r="E868" s="232"/>
    </row>
    <row r="869" spans="4:5">
      <c r="D869" s="231"/>
      <c r="E869" s="232"/>
    </row>
    <row r="870" spans="4:5">
      <c r="D870" s="231"/>
      <c r="E870" s="232"/>
    </row>
    <row r="871" spans="4:5">
      <c r="D871" s="231"/>
      <c r="E871" s="232"/>
    </row>
    <row r="872" spans="4:5">
      <c r="D872" s="231"/>
      <c r="E872" s="232"/>
    </row>
    <row r="873" spans="4:5">
      <c r="D873" s="231"/>
      <c r="E873" s="232"/>
    </row>
    <row r="874" spans="4:5">
      <c r="D874" s="231"/>
      <c r="E874" s="232"/>
    </row>
    <row r="875" spans="4:5">
      <c r="D875" s="231"/>
      <c r="E875" s="232"/>
    </row>
    <row r="876" spans="4:5">
      <c r="D876" s="231"/>
      <c r="E876" s="232"/>
    </row>
    <row r="877" spans="4:5">
      <c r="D877" s="231"/>
      <c r="E877" s="232"/>
    </row>
    <row r="878" spans="4:5">
      <c r="D878" s="231"/>
      <c r="E878" s="232"/>
    </row>
    <row r="879" spans="4:5">
      <c r="D879" s="231"/>
      <c r="E879" s="232"/>
    </row>
    <row r="880" spans="4:5">
      <c r="D880" s="231"/>
      <c r="E880" s="232"/>
    </row>
    <row r="881" spans="4:5">
      <c r="D881" s="231"/>
      <c r="E881" s="232"/>
    </row>
    <row r="882" spans="4:5">
      <c r="D882" s="231"/>
      <c r="E882" s="232"/>
    </row>
    <row r="883" spans="4:5">
      <c r="D883" s="231"/>
      <c r="E883" s="232"/>
    </row>
    <row r="884" spans="4:5">
      <c r="D884" s="231"/>
      <c r="E884" s="232"/>
    </row>
    <row r="885" spans="4:5">
      <c r="D885" s="231"/>
      <c r="E885" s="232"/>
    </row>
    <row r="886" spans="4:5">
      <c r="D886" s="231"/>
      <c r="E886" s="232"/>
    </row>
    <row r="887" spans="4:5">
      <c r="D887" s="231"/>
      <c r="E887" s="232"/>
    </row>
    <row r="888" spans="4:5">
      <c r="D888" s="231"/>
      <c r="E888" s="232"/>
    </row>
    <row r="889" spans="4:5">
      <c r="D889" s="231"/>
      <c r="E889" s="232"/>
    </row>
    <row r="890" spans="4:5">
      <c r="D890" s="231"/>
      <c r="E890" s="232"/>
    </row>
    <row r="891" spans="4:5">
      <c r="D891" s="231"/>
      <c r="E891" s="232"/>
    </row>
    <row r="892" spans="4:5">
      <c r="D892" s="231"/>
      <c r="E892" s="232"/>
    </row>
    <row r="893" spans="4:5">
      <c r="D893" s="231"/>
      <c r="E893" s="232"/>
    </row>
    <row r="894" spans="4:5">
      <c r="D894" s="231"/>
      <c r="E894" s="232"/>
    </row>
    <row r="895" spans="4:5">
      <c r="D895" s="231"/>
      <c r="E895" s="232"/>
    </row>
    <row r="896" spans="4:5">
      <c r="D896" s="231"/>
      <c r="E896" s="232"/>
    </row>
    <row r="897" spans="4:5">
      <c r="D897" s="231"/>
      <c r="E897" s="232"/>
    </row>
    <row r="898" spans="4:5">
      <c r="D898" s="231"/>
      <c r="E898" s="232"/>
    </row>
    <row r="899" spans="4:5">
      <c r="D899" s="231"/>
      <c r="E899" s="232"/>
    </row>
    <row r="900" spans="4:5">
      <c r="D900" s="231"/>
      <c r="E900" s="232"/>
    </row>
    <row r="901" spans="4:5">
      <c r="D901" s="231"/>
      <c r="E901" s="232"/>
    </row>
    <row r="902" spans="4:5">
      <c r="D902" s="231"/>
      <c r="E902" s="232"/>
    </row>
    <row r="903" spans="4:5">
      <c r="D903" s="231"/>
      <c r="E903" s="232"/>
    </row>
    <row r="904" spans="4:5">
      <c r="D904" s="231"/>
      <c r="E904" s="232"/>
    </row>
    <row r="905" spans="4:5">
      <c r="D905" s="231"/>
      <c r="E905" s="232"/>
    </row>
    <row r="906" spans="4:5">
      <c r="D906" s="231"/>
      <c r="E906" s="232"/>
    </row>
    <row r="907" spans="4:5">
      <c r="D907" s="231"/>
      <c r="E907" s="232"/>
    </row>
    <row r="908" spans="4:5">
      <c r="D908" s="231"/>
      <c r="E908" s="232"/>
    </row>
    <row r="909" spans="4:5">
      <c r="D909" s="231"/>
      <c r="E909" s="232"/>
    </row>
    <row r="910" spans="4:5">
      <c r="D910" s="231"/>
      <c r="E910" s="232"/>
    </row>
    <row r="911" spans="4:5">
      <c r="D911" s="231"/>
      <c r="E911" s="232"/>
    </row>
    <row r="912" spans="4:5">
      <c r="D912" s="231"/>
      <c r="E912" s="232"/>
    </row>
    <row r="913" spans="4:5">
      <c r="D913" s="231"/>
      <c r="E913" s="232"/>
    </row>
    <row r="914" spans="4:5">
      <c r="D914" s="231"/>
      <c r="E914" s="232"/>
    </row>
    <row r="915" spans="4:5">
      <c r="D915" s="231"/>
      <c r="E915" s="232"/>
    </row>
    <row r="916" spans="4:5">
      <c r="D916" s="231"/>
      <c r="E916" s="232"/>
    </row>
    <row r="917" spans="4:5">
      <c r="D917" s="231"/>
      <c r="E917" s="232"/>
    </row>
    <row r="918" spans="4:5">
      <c r="D918" s="231"/>
      <c r="E918" s="232"/>
    </row>
    <row r="919" spans="4:5">
      <c r="D919" s="231"/>
      <c r="E919" s="232"/>
    </row>
    <row r="920" spans="4:5">
      <c r="D920" s="231"/>
      <c r="E920" s="232"/>
    </row>
    <row r="921" spans="4:5">
      <c r="D921" s="231"/>
      <c r="E921" s="232"/>
    </row>
    <row r="922" spans="4:5">
      <c r="D922" s="231"/>
      <c r="E922" s="232"/>
    </row>
    <row r="923" spans="4:5">
      <c r="D923" s="231"/>
      <c r="E923" s="232"/>
    </row>
    <row r="924" spans="4:5">
      <c r="D924" s="231"/>
      <c r="E924" s="232"/>
    </row>
    <row r="925" spans="4:5">
      <c r="D925" s="231"/>
      <c r="E925" s="232"/>
    </row>
    <row r="926" spans="4:5">
      <c r="D926" s="231"/>
      <c r="E926" s="232"/>
    </row>
    <row r="927" spans="4:5">
      <c r="D927" s="231"/>
      <c r="E927" s="232"/>
    </row>
    <row r="928" spans="4:5">
      <c r="D928" s="231"/>
      <c r="E928" s="232"/>
    </row>
    <row r="929" spans="4:5">
      <c r="D929" s="231"/>
      <c r="E929" s="232"/>
    </row>
    <row r="930" spans="4:5">
      <c r="D930" s="231"/>
      <c r="E930" s="232"/>
    </row>
    <row r="931" spans="4:5">
      <c r="D931" s="231"/>
      <c r="E931" s="232"/>
    </row>
    <row r="932" spans="4:5">
      <c r="D932" s="231"/>
      <c r="E932" s="232"/>
    </row>
    <row r="933" spans="4:5">
      <c r="D933" s="231"/>
      <c r="E933" s="232"/>
    </row>
    <row r="934" spans="4:5">
      <c r="D934" s="231"/>
      <c r="E934" s="232"/>
    </row>
    <row r="935" spans="4:5">
      <c r="D935" s="231"/>
      <c r="E935" s="232"/>
    </row>
    <row r="936" spans="4:5">
      <c r="D936" s="231"/>
      <c r="E936" s="232"/>
    </row>
    <row r="937" spans="4:5">
      <c r="D937" s="231"/>
      <c r="E937" s="232"/>
    </row>
    <row r="938" spans="4:5">
      <c r="D938" s="231"/>
      <c r="E938" s="232"/>
    </row>
    <row r="939" spans="4:5">
      <c r="D939" s="231"/>
      <c r="E939" s="232"/>
    </row>
    <row r="940" spans="4:5">
      <c r="D940" s="231"/>
      <c r="E940" s="232"/>
    </row>
    <row r="941" spans="4:5">
      <c r="D941" s="231"/>
      <c r="E941" s="232"/>
    </row>
    <row r="942" spans="4:5">
      <c r="D942" s="231"/>
      <c r="E942" s="232"/>
    </row>
    <row r="943" spans="4:5">
      <c r="D943" s="231"/>
      <c r="E943" s="232"/>
    </row>
    <row r="944" spans="4:5">
      <c r="D944" s="231"/>
      <c r="E944" s="232"/>
    </row>
    <row r="945" spans="4:5">
      <c r="D945" s="231"/>
      <c r="E945" s="232"/>
    </row>
    <row r="946" spans="4:5">
      <c r="D946" s="231"/>
      <c r="E946" s="232"/>
    </row>
    <row r="947" spans="4:5">
      <c r="D947" s="231"/>
      <c r="E947" s="232"/>
    </row>
    <row r="948" spans="4:5">
      <c r="D948" s="231"/>
      <c r="E948" s="232"/>
    </row>
    <row r="949" spans="4:5">
      <c r="D949" s="231"/>
      <c r="E949" s="232"/>
    </row>
    <row r="950" spans="4:5">
      <c r="D950" s="231"/>
      <c r="E950" s="232"/>
    </row>
    <row r="951" spans="4:5">
      <c r="D951" s="231"/>
      <c r="E951" s="232"/>
    </row>
    <row r="952" spans="4:5">
      <c r="D952" s="231"/>
      <c r="E952" s="232"/>
    </row>
    <row r="953" spans="4:5">
      <c r="D953" s="231"/>
      <c r="E953" s="232"/>
    </row>
    <row r="954" spans="4:5">
      <c r="D954" s="231"/>
      <c r="E954" s="232"/>
    </row>
    <row r="955" spans="4:5">
      <c r="D955" s="231"/>
      <c r="E955" s="232"/>
    </row>
    <row r="956" spans="4:5">
      <c r="D956" s="231"/>
      <c r="E956" s="232"/>
    </row>
    <row r="957" spans="4:5">
      <c r="D957" s="231"/>
      <c r="E957" s="232"/>
    </row>
    <row r="958" spans="4:5">
      <c r="D958" s="231"/>
      <c r="E958" s="232"/>
    </row>
    <row r="959" spans="4:5">
      <c r="D959" s="231"/>
      <c r="E959" s="232"/>
    </row>
    <row r="960" spans="4:5">
      <c r="D960" s="231"/>
      <c r="E960" s="232"/>
    </row>
    <row r="961" spans="4:5">
      <c r="D961" s="231"/>
      <c r="E961" s="232"/>
    </row>
    <row r="962" spans="4:5">
      <c r="D962" s="231"/>
      <c r="E962" s="232"/>
    </row>
    <row r="963" spans="4:5">
      <c r="D963" s="231"/>
      <c r="E963" s="232"/>
    </row>
    <row r="964" spans="4:5">
      <c r="D964" s="231"/>
      <c r="E964" s="232"/>
    </row>
    <row r="965" spans="4:5">
      <c r="D965" s="231"/>
      <c r="E965" s="232"/>
    </row>
    <row r="966" spans="4:5">
      <c r="D966" s="231"/>
      <c r="E966" s="232"/>
    </row>
    <row r="967" spans="4:5">
      <c r="D967" s="231"/>
      <c r="E967" s="232"/>
    </row>
    <row r="968" spans="4:5">
      <c r="D968" s="231"/>
      <c r="E968" s="232"/>
    </row>
    <row r="969" spans="4:5">
      <c r="D969" s="231"/>
      <c r="E969" s="232"/>
    </row>
    <row r="970" spans="4:5">
      <c r="D970" s="231"/>
      <c r="E970" s="232"/>
    </row>
    <row r="971" spans="4:5">
      <c r="D971" s="231"/>
      <c r="E971" s="232"/>
    </row>
    <row r="972" spans="4:5">
      <c r="D972" s="231"/>
      <c r="E972" s="232"/>
    </row>
    <row r="973" spans="4:5">
      <c r="D973" s="231"/>
      <c r="E973" s="232"/>
    </row>
    <row r="974" spans="4:5">
      <c r="D974" s="231"/>
      <c r="E974" s="232"/>
    </row>
    <row r="975" spans="4:5">
      <c r="D975" s="231"/>
      <c r="E975" s="232"/>
    </row>
    <row r="976" spans="4:5">
      <c r="D976" s="231"/>
      <c r="E976" s="232"/>
    </row>
    <row r="977" spans="4:5">
      <c r="D977" s="231"/>
      <c r="E977" s="232"/>
    </row>
    <row r="978" spans="4:5">
      <c r="D978" s="231"/>
      <c r="E978" s="232"/>
    </row>
    <row r="979" spans="4:5">
      <c r="D979" s="231"/>
      <c r="E979" s="232"/>
    </row>
    <row r="980" spans="4:5">
      <c r="D980" s="231"/>
      <c r="E980" s="232"/>
    </row>
    <row r="981" spans="4:5">
      <c r="D981" s="231"/>
      <c r="E981" s="232"/>
    </row>
    <row r="982" spans="4:5">
      <c r="D982" s="231"/>
      <c r="E982" s="232"/>
    </row>
    <row r="983" spans="4:5">
      <c r="D983" s="231"/>
      <c r="E983" s="232"/>
    </row>
    <row r="984" spans="4:5">
      <c r="D984" s="231"/>
      <c r="E984" s="232"/>
    </row>
    <row r="985" spans="4:5">
      <c r="D985" s="231"/>
      <c r="E985" s="232"/>
    </row>
    <row r="986" spans="4:5">
      <c r="D986" s="231"/>
      <c r="E986" s="232"/>
    </row>
    <row r="987" spans="4:5">
      <c r="D987" s="231"/>
      <c r="E987" s="232"/>
    </row>
    <row r="988" spans="4:5">
      <c r="D988" s="231"/>
      <c r="E988" s="232"/>
    </row>
    <row r="989" spans="4:5">
      <c r="D989" s="231"/>
      <c r="E989" s="232"/>
    </row>
    <row r="990" spans="4:5">
      <c r="D990" s="231"/>
      <c r="E990" s="232"/>
    </row>
    <row r="991" spans="4:5">
      <c r="D991" s="231"/>
      <c r="E991" s="232"/>
    </row>
    <row r="992" spans="4:5">
      <c r="D992" s="231"/>
      <c r="E992" s="232"/>
    </row>
    <row r="993" spans="4:5">
      <c r="D993" s="231"/>
      <c r="E993" s="232"/>
    </row>
    <row r="994" spans="4:5">
      <c r="D994" s="231"/>
      <c r="E994" s="232"/>
    </row>
    <row r="995" spans="4:5">
      <c r="D995" s="231"/>
      <c r="E995" s="232"/>
    </row>
    <row r="996" spans="4:5">
      <c r="D996" s="231"/>
      <c r="E996" s="232"/>
    </row>
    <row r="997" spans="4:5">
      <c r="D997" s="231"/>
      <c r="E997" s="232"/>
    </row>
    <row r="998" spans="4:5">
      <c r="D998" s="231"/>
      <c r="E998" s="232"/>
    </row>
    <row r="999" spans="4:5">
      <c r="D999" s="231"/>
      <c r="E999" s="232"/>
    </row>
    <row r="1000" spans="4:5">
      <c r="D1000" s="231"/>
      <c r="E1000" s="232"/>
    </row>
    <row r="1001" spans="4:5">
      <c r="D1001" s="231"/>
      <c r="E1001" s="232"/>
    </row>
    <row r="1002" spans="4:5">
      <c r="D1002" s="231"/>
      <c r="E1002" s="232"/>
    </row>
    <row r="1003" spans="4:5">
      <c r="D1003" s="231"/>
      <c r="E1003" s="232"/>
    </row>
    <row r="1004" spans="4:5">
      <c r="D1004" s="231"/>
      <c r="E1004" s="232"/>
    </row>
    <row r="1005" spans="4:5">
      <c r="D1005" s="231"/>
      <c r="E1005" s="232"/>
    </row>
    <row r="1006" spans="4:5">
      <c r="D1006" s="231"/>
      <c r="E1006" s="232"/>
    </row>
    <row r="1007" spans="4:5">
      <c r="D1007" s="231"/>
      <c r="E1007" s="232"/>
    </row>
    <row r="1008" spans="4:5">
      <c r="D1008" s="231"/>
      <c r="E1008" s="232"/>
    </row>
    <row r="1009" spans="4:5">
      <c r="D1009" s="231"/>
      <c r="E1009" s="232"/>
    </row>
    <row r="1010" spans="4:5">
      <c r="D1010" s="231"/>
      <c r="E1010" s="232"/>
    </row>
    <row r="1011" spans="4:5">
      <c r="D1011" s="231"/>
      <c r="E1011" s="232"/>
    </row>
    <row r="1012" spans="4:5">
      <c r="D1012" s="231"/>
      <c r="E1012" s="232"/>
    </row>
    <row r="1013" spans="4:5">
      <c r="D1013" s="231"/>
      <c r="E1013" s="232"/>
    </row>
    <row r="1014" spans="4:5">
      <c r="D1014" s="231"/>
      <c r="E1014" s="232"/>
    </row>
    <row r="1015" spans="4:5">
      <c r="D1015" s="231"/>
      <c r="E1015" s="232"/>
    </row>
    <row r="1016" spans="4:5">
      <c r="D1016" s="231"/>
      <c r="E1016" s="232"/>
    </row>
    <row r="1017" spans="4:5">
      <c r="D1017" s="231"/>
      <c r="E1017" s="232"/>
    </row>
    <row r="1018" spans="4:5">
      <c r="D1018" s="231"/>
      <c r="E1018" s="232"/>
    </row>
    <row r="1019" spans="4:5">
      <c r="D1019" s="231"/>
      <c r="E1019" s="232"/>
    </row>
    <row r="1020" spans="4:5">
      <c r="D1020" s="231"/>
      <c r="E1020" s="232"/>
    </row>
    <row r="1021" spans="4:5">
      <c r="D1021" s="231"/>
      <c r="E1021" s="232"/>
    </row>
    <row r="1022" spans="4:5">
      <c r="D1022" s="231"/>
      <c r="E1022" s="232"/>
    </row>
    <row r="1023" spans="4:5">
      <c r="D1023" s="231"/>
      <c r="E1023" s="232"/>
    </row>
    <row r="1024" spans="4:5">
      <c r="D1024" s="231"/>
      <c r="E1024" s="232"/>
    </row>
    <row r="1025" spans="4:5">
      <c r="D1025" s="231"/>
      <c r="E1025" s="232"/>
    </row>
    <row r="1026" spans="4:5">
      <c r="D1026" s="231"/>
      <c r="E1026" s="232"/>
    </row>
    <row r="1027" spans="4:5">
      <c r="D1027" s="231"/>
      <c r="E1027" s="232"/>
    </row>
    <row r="1028" spans="4:5">
      <c r="D1028" s="231"/>
      <c r="E1028" s="232"/>
    </row>
    <row r="1029" spans="4:5">
      <c r="D1029" s="231"/>
      <c r="E1029" s="232"/>
    </row>
    <row r="1030" spans="4:5">
      <c r="D1030" s="231"/>
      <c r="E1030" s="232"/>
    </row>
    <row r="1031" spans="4:5">
      <c r="D1031" s="231"/>
      <c r="E1031" s="232"/>
    </row>
    <row r="1032" spans="4:5">
      <c r="D1032" s="231"/>
      <c r="E1032" s="232"/>
    </row>
    <row r="1033" spans="4:5">
      <c r="D1033" s="231"/>
      <c r="E1033" s="232"/>
    </row>
    <row r="1034" spans="4:5">
      <c r="D1034" s="231"/>
      <c r="E1034" s="232"/>
    </row>
    <row r="1035" spans="4:5">
      <c r="D1035" s="231"/>
      <c r="E1035" s="232"/>
    </row>
    <row r="1036" spans="4:5">
      <c r="D1036" s="231"/>
      <c r="E1036" s="232"/>
    </row>
    <row r="1037" spans="4:5">
      <c r="D1037" s="231"/>
      <c r="E1037" s="232"/>
    </row>
    <row r="1038" spans="4:5">
      <c r="D1038" s="231"/>
      <c r="E1038" s="232"/>
    </row>
    <row r="1039" spans="4:5">
      <c r="D1039" s="231"/>
      <c r="E1039" s="232"/>
    </row>
    <row r="1040" spans="4:5">
      <c r="D1040" s="231"/>
      <c r="E1040" s="232"/>
    </row>
    <row r="1041" spans="4:5">
      <c r="D1041" s="231"/>
      <c r="E1041" s="232"/>
    </row>
    <row r="1042" spans="4:5">
      <c r="D1042" s="231"/>
      <c r="E1042" s="232"/>
    </row>
    <row r="1043" spans="4:5">
      <c r="D1043" s="231"/>
      <c r="E1043" s="232"/>
    </row>
    <row r="1044" spans="4:5">
      <c r="D1044" s="231"/>
      <c r="E1044" s="232"/>
    </row>
    <row r="1045" spans="4:5">
      <c r="D1045" s="231"/>
      <c r="E1045" s="232"/>
    </row>
    <row r="1046" spans="4:5">
      <c r="D1046" s="231"/>
      <c r="E1046" s="232"/>
    </row>
    <row r="1047" spans="4:5">
      <c r="D1047" s="231"/>
      <c r="E1047" s="232"/>
    </row>
    <row r="1048" spans="4:5">
      <c r="D1048" s="231"/>
      <c r="E1048" s="232"/>
    </row>
    <row r="1049" spans="4:5">
      <c r="D1049" s="231"/>
      <c r="E1049" s="232"/>
    </row>
    <row r="1050" spans="4:5">
      <c r="D1050" s="231"/>
      <c r="E1050" s="232"/>
    </row>
    <row r="1051" spans="4:5">
      <c r="D1051" s="231"/>
      <c r="E1051" s="232"/>
    </row>
    <row r="1052" spans="4:5">
      <c r="D1052" s="231"/>
      <c r="E1052" s="232"/>
    </row>
    <row r="1053" spans="4:5">
      <c r="D1053" s="231"/>
      <c r="E1053" s="232"/>
    </row>
    <row r="1054" spans="4:5">
      <c r="D1054" s="231"/>
      <c r="E1054" s="232"/>
    </row>
    <row r="1055" spans="4:5">
      <c r="D1055" s="231"/>
      <c r="E1055" s="232"/>
    </row>
    <row r="1056" spans="4:5">
      <c r="D1056" s="231"/>
      <c r="E1056" s="232"/>
    </row>
    <row r="1057" spans="4:5">
      <c r="D1057" s="231"/>
      <c r="E1057" s="232"/>
    </row>
    <row r="1058" spans="4:5">
      <c r="D1058" s="231"/>
      <c r="E1058" s="232"/>
    </row>
    <row r="1059" spans="4:5">
      <c r="D1059" s="231"/>
      <c r="E1059" s="232"/>
    </row>
    <row r="1060" spans="4:5">
      <c r="D1060" s="231"/>
      <c r="E1060" s="232"/>
    </row>
    <row r="1061" spans="4:5">
      <c r="D1061" s="231"/>
      <c r="E1061" s="232"/>
    </row>
    <row r="1062" spans="4:5">
      <c r="D1062" s="231"/>
      <c r="E1062" s="232"/>
    </row>
    <row r="1063" spans="4:5">
      <c r="D1063" s="231"/>
      <c r="E1063" s="232"/>
    </row>
    <row r="1064" spans="4:5">
      <c r="D1064" s="231"/>
      <c r="E1064" s="232"/>
    </row>
    <row r="1065" spans="4:5">
      <c r="D1065" s="231"/>
      <c r="E1065" s="232"/>
    </row>
    <row r="1066" spans="4:5">
      <c r="D1066" s="231"/>
      <c r="E1066" s="232"/>
    </row>
    <row r="1067" spans="4:5">
      <c r="D1067" s="231"/>
      <c r="E1067" s="232"/>
    </row>
    <row r="1068" spans="4:5">
      <c r="D1068" s="231"/>
      <c r="E1068" s="232"/>
    </row>
    <row r="1069" spans="4:5">
      <c r="D1069" s="231"/>
      <c r="E1069" s="232"/>
    </row>
    <row r="1070" spans="4:5">
      <c r="D1070" s="231"/>
      <c r="E1070" s="232"/>
    </row>
    <row r="1071" spans="4:5">
      <c r="D1071" s="231"/>
      <c r="E1071" s="232"/>
    </row>
    <row r="1072" spans="4:5">
      <c r="D1072" s="231"/>
      <c r="E1072" s="232"/>
    </row>
    <row r="1073" spans="4:5">
      <c r="D1073" s="231"/>
      <c r="E1073" s="232"/>
    </row>
    <row r="1074" spans="4:5">
      <c r="D1074" s="231"/>
      <c r="E1074" s="232"/>
    </row>
    <row r="1075" spans="4:5">
      <c r="D1075" s="231"/>
      <c r="E1075" s="232"/>
    </row>
    <row r="1076" spans="4:5">
      <c r="D1076" s="231"/>
      <c r="E1076" s="232"/>
    </row>
    <row r="1077" spans="4:5">
      <c r="D1077" s="231"/>
      <c r="E1077" s="232"/>
    </row>
    <row r="1078" spans="4:5">
      <c r="D1078" s="231"/>
      <c r="E1078" s="232"/>
    </row>
    <row r="1079" spans="4:5">
      <c r="D1079" s="231"/>
      <c r="E1079" s="232"/>
    </row>
    <row r="1080" spans="4:5">
      <c r="D1080" s="231"/>
      <c r="E1080" s="232"/>
    </row>
    <row r="1081" spans="4:5">
      <c r="D1081" s="231"/>
      <c r="E1081" s="232"/>
    </row>
    <row r="1082" spans="4:5">
      <c r="D1082" s="231"/>
      <c r="E1082" s="232"/>
    </row>
    <row r="1083" spans="4:5">
      <c r="D1083" s="231"/>
      <c r="E1083" s="232"/>
    </row>
    <row r="1084" spans="4:5">
      <c r="D1084" s="231"/>
      <c r="E1084" s="232"/>
    </row>
    <row r="1085" spans="4:5">
      <c r="D1085" s="231"/>
      <c r="E1085" s="232"/>
    </row>
    <row r="1086" spans="4:5">
      <c r="D1086" s="231"/>
      <c r="E1086" s="232"/>
    </row>
    <row r="1087" spans="4:5">
      <c r="D1087" s="231"/>
      <c r="E1087" s="232"/>
    </row>
    <row r="1088" spans="4:5">
      <c r="D1088" s="231"/>
      <c r="E1088" s="232"/>
    </row>
    <row r="1089" spans="4:5">
      <c r="D1089" s="231"/>
      <c r="E1089" s="232"/>
    </row>
    <row r="1090" spans="4:5">
      <c r="D1090" s="231"/>
      <c r="E1090" s="232"/>
    </row>
    <row r="1091" spans="4:5">
      <c r="D1091" s="231"/>
      <c r="E1091" s="232"/>
    </row>
    <row r="1092" spans="4:5">
      <c r="D1092" s="231"/>
      <c r="E1092" s="232"/>
    </row>
    <row r="1093" spans="4:5">
      <c r="D1093" s="231"/>
      <c r="E1093" s="232"/>
    </row>
    <row r="1094" spans="4:5">
      <c r="D1094" s="231"/>
      <c r="E1094" s="232"/>
    </row>
    <row r="1095" spans="4:5">
      <c r="D1095" s="231"/>
      <c r="E1095" s="232"/>
    </row>
    <row r="1096" spans="4:5">
      <c r="D1096" s="231"/>
      <c r="E1096" s="232"/>
    </row>
    <row r="1097" spans="4:5">
      <c r="D1097" s="231"/>
      <c r="E1097" s="232"/>
    </row>
    <row r="1098" spans="4:5">
      <c r="D1098" s="231"/>
      <c r="E1098" s="232"/>
    </row>
    <row r="1099" spans="4:5">
      <c r="D1099" s="231"/>
      <c r="E1099" s="232"/>
    </row>
    <row r="1100" spans="4:5">
      <c r="D1100" s="231"/>
      <c r="E1100" s="232"/>
    </row>
    <row r="1101" spans="4:5">
      <c r="D1101" s="231"/>
      <c r="E1101" s="232"/>
    </row>
    <row r="1102" spans="4:5">
      <c r="D1102" s="231"/>
      <c r="E1102" s="232"/>
    </row>
    <row r="1103" spans="4:5">
      <c r="D1103" s="231"/>
      <c r="E1103" s="232"/>
    </row>
    <row r="1104" spans="4:5">
      <c r="D1104" s="231"/>
      <c r="E1104" s="232"/>
    </row>
    <row r="1105" spans="4:5">
      <c r="D1105" s="231"/>
      <c r="E1105" s="232"/>
    </row>
    <row r="1106" spans="4:5">
      <c r="D1106" s="231"/>
      <c r="E1106" s="232"/>
    </row>
    <row r="1107" spans="4:5">
      <c r="D1107" s="231"/>
      <c r="E1107" s="232"/>
    </row>
    <row r="1108" spans="4:5">
      <c r="D1108" s="231"/>
      <c r="E1108" s="232"/>
    </row>
    <row r="1109" spans="4:5">
      <c r="D1109" s="231"/>
      <c r="E1109" s="232"/>
    </row>
    <row r="1110" spans="4:5">
      <c r="D1110" s="231"/>
      <c r="E1110" s="232"/>
    </row>
    <row r="1111" spans="4:5">
      <c r="D1111" s="231"/>
      <c r="E1111" s="232"/>
    </row>
    <row r="1112" spans="4:5">
      <c r="D1112" s="231"/>
      <c r="E1112" s="232"/>
    </row>
    <row r="1113" spans="4:5">
      <c r="D1113" s="231"/>
      <c r="E1113" s="232"/>
    </row>
    <row r="1114" spans="4:5">
      <c r="D1114" s="231"/>
      <c r="E1114" s="232"/>
    </row>
    <row r="1115" spans="4:5">
      <c r="D1115" s="231"/>
      <c r="E1115" s="232"/>
    </row>
    <row r="1116" spans="4:5">
      <c r="D1116" s="231"/>
      <c r="E1116" s="232"/>
    </row>
    <row r="1117" spans="4:5">
      <c r="D1117" s="231"/>
      <c r="E1117" s="232"/>
    </row>
    <row r="1118" spans="4:5">
      <c r="D1118" s="231"/>
      <c r="E1118" s="232"/>
    </row>
    <row r="1119" spans="4:5">
      <c r="D1119" s="231"/>
      <c r="E1119" s="232"/>
    </row>
    <row r="1120" spans="4:5">
      <c r="D1120" s="231"/>
      <c r="E1120" s="232"/>
    </row>
    <row r="1121" spans="4:5">
      <c r="D1121" s="231"/>
      <c r="E1121" s="232"/>
    </row>
    <row r="1122" spans="4:5">
      <c r="D1122" s="231"/>
      <c r="E1122" s="232"/>
    </row>
    <row r="1123" spans="4:5">
      <c r="D1123" s="231"/>
      <c r="E1123" s="232"/>
    </row>
    <row r="1124" spans="4:5">
      <c r="D1124" s="231"/>
      <c r="E1124" s="232"/>
    </row>
    <row r="1125" spans="4:5">
      <c r="D1125" s="231"/>
      <c r="E1125" s="232"/>
    </row>
    <row r="1126" spans="4:5">
      <c r="D1126" s="231"/>
      <c r="E1126" s="232"/>
    </row>
    <row r="1127" spans="4:5">
      <c r="D1127" s="231"/>
      <c r="E1127" s="232"/>
    </row>
    <row r="1128" spans="4:5">
      <c r="D1128" s="231"/>
      <c r="E1128" s="232"/>
    </row>
    <row r="1129" spans="4:5">
      <c r="D1129" s="231"/>
      <c r="E1129" s="232"/>
    </row>
    <row r="1130" spans="4:5">
      <c r="D1130" s="231"/>
      <c r="E1130" s="232"/>
    </row>
    <row r="1131" spans="4:5">
      <c r="D1131" s="231"/>
      <c r="E1131" s="232"/>
    </row>
    <row r="1132" spans="4:5">
      <c r="D1132" s="231"/>
      <c r="E1132" s="232"/>
    </row>
    <row r="1133" spans="4:5">
      <c r="D1133" s="231"/>
      <c r="E1133" s="232"/>
    </row>
    <row r="1134" spans="4:5">
      <c r="D1134" s="231"/>
      <c r="E1134" s="232"/>
    </row>
    <row r="1135" spans="4:5">
      <c r="D1135" s="231"/>
      <c r="E1135" s="232"/>
    </row>
    <row r="1136" spans="4:5">
      <c r="D1136" s="231"/>
      <c r="E1136" s="232"/>
    </row>
    <row r="1137" spans="4:5">
      <c r="D1137" s="231"/>
      <c r="E1137" s="232"/>
    </row>
    <row r="1138" spans="4:5">
      <c r="D1138" s="231"/>
      <c r="E1138" s="232"/>
    </row>
    <row r="1139" spans="4:5">
      <c r="D1139" s="231"/>
      <c r="E1139" s="232"/>
    </row>
    <row r="1140" spans="4:5">
      <c r="D1140" s="231"/>
      <c r="E1140" s="232"/>
    </row>
    <row r="1141" spans="4:5">
      <c r="D1141" s="231"/>
      <c r="E1141" s="232"/>
    </row>
    <row r="1142" spans="4:5">
      <c r="D1142" s="231"/>
      <c r="E1142" s="232"/>
    </row>
    <row r="1143" spans="4:5">
      <c r="D1143" s="231"/>
      <c r="E1143" s="232"/>
    </row>
    <row r="1144" spans="4:5">
      <c r="D1144" s="231"/>
      <c r="E1144" s="232"/>
    </row>
    <row r="1145" spans="4:5">
      <c r="D1145" s="231"/>
      <c r="E1145" s="232"/>
    </row>
    <row r="1146" spans="4:5">
      <c r="D1146" s="231"/>
      <c r="E1146" s="232"/>
    </row>
    <row r="1147" spans="4:5">
      <c r="D1147" s="231"/>
      <c r="E1147" s="232"/>
    </row>
    <row r="1148" spans="4:5">
      <c r="D1148" s="231"/>
      <c r="E1148" s="232"/>
    </row>
    <row r="1149" spans="4:5">
      <c r="D1149" s="231"/>
      <c r="E1149" s="232"/>
    </row>
    <row r="1150" spans="4:5">
      <c r="D1150" s="231"/>
      <c r="E1150" s="232"/>
    </row>
    <row r="1151" spans="4:5">
      <c r="D1151" s="231"/>
      <c r="E1151" s="232"/>
    </row>
    <row r="1152" spans="4:5">
      <c r="D1152" s="231"/>
      <c r="E1152" s="232"/>
    </row>
    <row r="1153" spans="4:5">
      <c r="D1153" s="231"/>
      <c r="E1153" s="232"/>
    </row>
    <row r="1154" spans="4:5">
      <c r="D1154" s="231"/>
      <c r="E1154" s="232"/>
    </row>
    <row r="1155" spans="4:5">
      <c r="D1155" s="231"/>
      <c r="E1155" s="232"/>
    </row>
    <row r="1156" spans="4:5">
      <c r="D1156" s="231"/>
      <c r="E1156" s="232"/>
    </row>
    <row r="1157" spans="4:5">
      <c r="D1157" s="231"/>
      <c r="E1157" s="232"/>
    </row>
    <row r="1158" spans="4:5">
      <c r="D1158" s="231"/>
      <c r="E1158" s="232"/>
    </row>
    <row r="1159" spans="4:5">
      <c r="D1159" s="231"/>
      <c r="E1159" s="232"/>
    </row>
    <row r="1160" spans="4:5">
      <c r="D1160" s="231"/>
      <c r="E1160" s="232"/>
    </row>
    <row r="1161" spans="4:5">
      <c r="D1161" s="231"/>
      <c r="E1161" s="232"/>
    </row>
    <row r="1162" spans="4:5">
      <c r="D1162" s="231"/>
      <c r="E1162" s="232"/>
    </row>
    <row r="1163" spans="4:5">
      <c r="D1163" s="231"/>
      <c r="E1163" s="232"/>
    </row>
    <row r="1164" spans="4:5">
      <c r="D1164" s="231"/>
      <c r="E1164" s="232"/>
    </row>
    <row r="1165" spans="4:5">
      <c r="D1165" s="231"/>
      <c r="E1165" s="232"/>
    </row>
    <row r="1166" spans="4:5">
      <c r="D1166" s="231"/>
      <c r="E1166" s="232"/>
    </row>
    <row r="1167" spans="4:5">
      <c r="D1167" s="231"/>
      <c r="E1167" s="232"/>
    </row>
    <row r="1168" spans="4:5">
      <c r="D1168" s="231"/>
      <c r="E1168" s="232"/>
    </row>
    <row r="1169" spans="4:5">
      <c r="D1169" s="231"/>
      <c r="E1169" s="232"/>
    </row>
    <row r="1170" spans="4:5">
      <c r="D1170" s="231"/>
      <c r="E1170" s="232"/>
    </row>
    <row r="1171" spans="4:5">
      <c r="D1171" s="231"/>
      <c r="E1171" s="232"/>
    </row>
    <row r="1172" spans="4:5">
      <c r="D1172" s="231"/>
      <c r="E1172" s="232"/>
    </row>
    <row r="1173" spans="4:5">
      <c r="D1173" s="231"/>
      <c r="E1173" s="232"/>
    </row>
    <row r="1174" spans="4:5">
      <c r="D1174" s="231"/>
      <c r="E1174" s="232"/>
    </row>
    <row r="1175" spans="4:5">
      <c r="D1175" s="231"/>
      <c r="E1175" s="232"/>
    </row>
    <row r="1176" spans="4:5">
      <c r="D1176" s="231"/>
      <c r="E1176" s="232"/>
    </row>
    <row r="1177" spans="4:5">
      <c r="D1177" s="231"/>
      <c r="E1177" s="232"/>
    </row>
    <row r="1178" spans="4:5">
      <c r="D1178" s="231"/>
      <c r="E1178" s="232"/>
    </row>
    <row r="1179" spans="4:5">
      <c r="D1179" s="231"/>
      <c r="E1179" s="232"/>
    </row>
    <row r="1180" spans="4:5">
      <c r="D1180" s="231"/>
      <c r="E1180" s="232"/>
    </row>
    <row r="1181" spans="4:5">
      <c r="D1181" s="231"/>
      <c r="E1181" s="232"/>
    </row>
    <row r="1182" spans="4:5">
      <c r="D1182" s="231"/>
      <c r="E1182" s="232"/>
    </row>
    <row r="1183" spans="4:5">
      <c r="D1183" s="231"/>
      <c r="E1183" s="232"/>
    </row>
    <row r="1184" spans="4:5">
      <c r="D1184" s="231"/>
      <c r="E1184" s="232"/>
    </row>
    <row r="1185" spans="4:5">
      <c r="D1185" s="231"/>
      <c r="E1185" s="232"/>
    </row>
    <row r="1186" spans="4:5">
      <c r="D1186" s="231"/>
      <c r="E1186" s="232"/>
    </row>
    <row r="1187" spans="4:5">
      <c r="D1187" s="231"/>
      <c r="E1187" s="232"/>
    </row>
    <row r="1188" spans="4:5">
      <c r="D1188" s="231"/>
      <c r="E1188" s="232"/>
    </row>
    <row r="1189" spans="4:5">
      <c r="D1189" s="231"/>
      <c r="E1189" s="232"/>
    </row>
    <row r="1190" spans="4:5">
      <c r="D1190" s="231"/>
      <c r="E1190" s="232"/>
    </row>
    <row r="1191" spans="4:5">
      <c r="D1191" s="231"/>
      <c r="E1191" s="232"/>
    </row>
    <row r="1192" spans="4:5">
      <c r="D1192" s="231"/>
      <c r="E1192" s="232"/>
    </row>
    <row r="1193" spans="4:5">
      <c r="D1193" s="231"/>
      <c r="E1193" s="232"/>
    </row>
    <row r="1194" spans="4:5">
      <c r="D1194" s="231"/>
      <c r="E1194" s="232"/>
    </row>
    <row r="1195" spans="4:5">
      <c r="D1195" s="231"/>
      <c r="E1195" s="232"/>
    </row>
    <row r="1196" spans="4:5">
      <c r="D1196" s="231"/>
      <c r="E1196" s="232"/>
    </row>
    <row r="1197" spans="4:5">
      <c r="D1197" s="231"/>
      <c r="E1197" s="232"/>
    </row>
    <row r="1198" spans="4:5">
      <c r="D1198" s="231"/>
      <c r="E1198" s="232"/>
    </row>
    <row r="1199" spans="4:5">
      <c r="D1199" s="231"/>
      <c r="E1199" s="232"/>
    </row>
    <row r="1200" spans="4:5">
      <c r="D1200" s="231"/>
      <c r="E1200" s="232"/>
    </row>
    <row r="1201" spans="4:5">
      <c r="D1201" s="231"/>
      <c r="E1201" s="232"/>
    </row>
    <row r="1202" spans="4:5">
      <c r="D1202" s="231"/>
      <c r="E1202" s="232"/>
    </row>
    <row r="1203" spans="4:5">
      <c r="D1203" s="231"/>
      <c r="E1203" s="232"/>
    </row>
    <row r="1204" spans="4:5">
      <c r="D1204" s="231"/>
      <c r="E1204" s="232"/>
    </row>
    <row r="1205" spans="4:5">
      <c r="D1205" s="231"/>
      <c r="E1205" s="232"/>
    </row>
    <row r="1206" spans="4:5">
      <c r="D1206" s="231"/>
      <c r="E1206" s="232"/>
    </row>
    <row r="1207" spans="4:5">
      <c r="D1207" s="231"/>
      <c r="E1207" s="232"/>
    </row>
    <row r="1208" spans="4:5">
      <c r="D1208" s="231"/>
      <c r="E1208" s="232"/>
    </row>
    <row r="1209" spans="4:5">
      <c r="D1209" s="231"/>
      <c r="E1209" s="232"/>
    </row>
    <row r="1210" spans="4:5">
      <c r="D1210" s="231"/>
      <c r="E1210" s="232"/>
    </row>
    <row r="1211" spans="4:5">
      <c r="D1211" s="231"/>
      <c r="E1211" s="232"/>
    </row>
    <row r="1212" spans="4:5">
      <c r="D1212" s="231"/>
      <c r="E1212" s="232"/>
    </row>
    <row r="1213" spans="4:5">
      <c r="D1213" s="231"/>
      <c r="E1213" s="232"/>
    </row>
    <row r="1214" spans="4:5">
      <c r="D1214" s="231"/>
      <c r="E1214" s="232"/>
    </row>
    <row r="1215" spans="4:5">
      <c r="D1215" s="231"/>
      <c r="E1215" s="232"/>
    </row>
    <row r="1216" spans="4:5">
      <c r="D1216" s="231"/>
      <c r="E1216" s="232"/>
    </row>
    <row r="1217" spans="4:5">
      <c r="D1217" s="231"/>
      <c r="E1217" s="232"/>
    </row>
    <row r="1218" spans="4:5">
      <c r="D1218" s="231"/>
      <c r="E1218" s="232"/>
    </row>
    <row r="1219" spans="4:5">
      <c r="D1219" s="231"/>
      <c r="E1219" s="232"/>
    </row>
    <row r="1220" spans="4:5">
      <c r="D1220" s="231"/>
      <c r="E1220" s="232"/>
    </row>
    <row r="1221" spans="4:5">
      <c r="D1221" s="231"/>
      <c r="E1221" s="232"/>
    </row>
    <row r="1222" spans="4:5">
      <c r="D1222" s="231"/>
      <c r="E1222" s="232"/>
    </row>
    <row r="1223" spans="4:5">
      <c r="D1223" s="231"/>
      <c r="E1223" s="232"/>
    </row>
    <row r="1224" spans="4:5">
      <c r="D1224" s="231"/>
      <c r="E1224" s="232"/>
    </row>
    <row r="1225" spans="4:5">
      <c r="D1225" s="231"/>
      <c r="E1225" s="232"/>
    </row>
    <row r="1226" spans="4:5">
      <c r="D1226" s="231"/>
      <c r="E1226" s="232"/>
    </row>
    <row r="1227" spans="4:5">
      <c r="D1227" s="231"/>
      <c r="E1227" s="232"/>
    </row>
    <row r="1228" spans="4:5">
      <c r="D1228" s="231"/>
      <c r="E1228" s="232"/>
    </row>
    <row r="1229" spans="4:5">
      <c r="D1229" s="231"/>
      <c r="E1229" s="232"/>
    </row>
    <row r="1230" spans="4:5">
      <c r="D1230" s="231"/>
      <c r="E1230" s="232"/>
    </row>
    <row r="1231" spans="4:5">
      <c r="D1231" s="231"/>
      <c r="E1231" s="232"/>
    </row>
    <row r="1232" spans="4:5">
      <c r="D1232" s="231"/>
      <c r="E1232" s="232"/>
    </row>
    <row r="1233" spans="4:5">
      <c r="D1233" s="231"/>
      <c r="E1233" s="232"/>
    </row>
    <row r="1234" spans="4:5">
      <c r="D1234" s="231"/>
      <c r="E1234" s="232"/>
    </row>
    <row r="1235" spans="4:5">
      <c r="D1235" s="231"/>
      <c r="E1235" s="232"/>
    </row>
    <row r="1236" spans="4:5">
      <c r="D1236" s="231"/>
      <c r="E1236" s="232"/>
    </row>
    <row r="1237" spans="4:5">
      <c r="D1237" s="231"/>
      <c r="E1237" s="232"/>
    </row>
    <row r="1238" spans="4:5">
      <c r="D1238" s="231"/>
      <c r="E1238" s="232"/>
    </row>
    <row r="1239" spans="4:5">
      <c r="D1239" s="231"/>
      <c r="E1239" s="232"/>
    </row>
    <row r="1240" spans="4:5">
      <c r="D1240" s="231"/>
      <c r="E1240" s="232"/>
    </row>
    <row r="1241" spans="4:5">
      <c r="D1241" s="231"/>
      <c r="E1241" s="232"/>
    </row>
    <row r="1242" spans="4:5">
      <c r="D1242" s="231"/>
      <c r="E1242" s="232"/>
    </row>
    <row r="1243" spans="4:5">
      <c r="D1243" s="231"/>
      <c r="E1243" s="232"/>
    </row>
    <row r="1244" spans="4:5">
      <c r="D1244" s="231"/>
      <c r="E1244" s="232"/>
    </row>
    <row r="1245" spans="4:5">
      <c r="D1245" s="231"/>
      <c r="E1245" s="232"/>
    </row>
    <row r="1246" spans="4:5">
      <c r="D1246" s="231"/>
      <c r="E1246" s="232"/>
    </row>
    <row r="1247" spans="4:5">
      <c r="D1247" s="231"/>
      <c r="E1247" s="232"/>
    </row>
    <row r="1248" spans="4:5">
      <c r="D1248" s="231"/>
      <c r="E1248" s="232"/>
    </row>
    <row r="1249" spans="4:5">
      <c r="D1249" s="231"/>
      <c r="E1249" s="232"/>
    </row>
    <row r="1250" spans="4:5">
      <c r="D1250" s="231"/>
      <c r="E1250" s="232"/>
    </row>
    <row r="1251" spans="4:5">
      <c r="D1251" s="231"/>
      <c r="E1251" s="232"/>
    </row>
    <row r="1252" spans="4:5">
      <c r="D1252" s="231"/>
      <c r="E1252" s="232"/>
    </row>
    <row r="1253" spans="4:5">
      <c r="D1253" s="231"/>
      <c r="E1253" s="232"/>
    </row>
    <row r="1254" spans="4:5">
      <c r="D1254" s="231"/>
      <c r="E1254" s="232"/>
    </row>
    <row r="1255" spans="4:5">
      <c r="D1255" s="231"/>
      <c r="E1255" s="232"/>
    </row>
    <row r="1256" spans="4:5">
      <c r="D1256" s="231"/>
      <c r="E1256" s="232"/>
    </row>
    <row r="1257" spans="4:5">
      <c r="D1257" s="231"/>
      <c r="E1257" s="232"/>
    </row>
    <row r="1258" spans="4:5">
      <c r="D1258" s="231"/>
      <c r="E1258" s="232"/>
    </row>
    <row r="1259" spans="4:5">
      <c r="D1259" s="231"/>
      <c r="E1259" s="232"/>
    </row>
    <row r="1260" spans="4:5">
      <c r="D1260" s="231"/>
      <c r="E1260" s="232"/>
    </row>
    <row r="1261" spans="4:5">
      <c r="D1261" s="231"/>
      <c r="E1261" s="232"/>
    </row>
    <row r="1262" spans="4:5">
      <c r="D1262" s="231"/>
      <c r="E1262" s="232"/>
    </row>
    <row r="1263" spans="4:5">
      <c r="D1263" s="231"/>
      <c r="E1263" s="232"/>
    </row>
    <row r="1264" spans="4:5">
      <c r="D1264" s="231"/>
      <c r="E1264" s="232"/>
    </row>
    <row r="1265" spans="4:5">
      <c r="D1265" s="231"/>
      <c r="E1265" s="232"/>
    </row>
    <row r="1266" spans="4:5">
      <c r="D1266" s="231"/>
      <c r="E1266" s="232"/>
    </row>
    <row r="1267" spans="4:5">
      <c r="D1267" s="231"/>
      <c r="E1267" s="232"/>
    </row>
    <row r="1268" spans="4:5">
      <c r="D1268" s="231"/>
      <c r="E1268" s="232"/>
    </row>
    <row r="1269" spans="4:5">
      <c r="D1269" s="231"/>
      <c r="E1269" s="232"/>
    </row>
    <row r="1270" spans="4:5">
      <c r="D1270" s="231"/>
      <c r="E1270" s="232"/>
    </row>
    <row r="1271" spans="4:5">
      <c r="D1271" s="231"/>
      <c r="E1271" s="232"/>
    </row>
    <row r="1272" spans="4:5">
      <c r="D1272" s="231"/>
      <c r="E1272" s="232"/>
    </row>
    <row r="1273" spans="4:5">
      <c r="D1273" s="231"/>
      <c r="E1273" s="232"/>
    </row>
    <row r="1274" spans="4:5">
      <c r="D1274" s="231"/>
      <c r="E1274" s="232"/>
    </row>
    <row r="1275" spans="4:5">
      <c r="D1275" s="231"/>
      <c r="E1275" s="232"/>
    </row>
    <row r="1276" spans="4:5">
      <c r="D1276" s="231"/>
      <c r="E1276" s="232"/>
    </row>
    <row r="1277" spans="4:5">
      <c r="D1277" s="231"/>
      <c r="E1277" s="232"/>
    </row>
    <row r="1278" spans="4:5">
      <c r="D1278" s="231"/>
      <c r="E1278" s="232"/>
    </row>
    <row r="1279" spans="4:5">
      <c r="D1279" s="231"/>
      <c r="E1279" s="232"/>
    </row>
    <row r="1280" spans="4:5">
      <c r="D1280" s="231"/>
      <c r="E1280" s="232"/>
    </row>
    <row r="1281" spans="4:5">
      <c r="D1281" s="231"/>
      <c r="E1281" s="232"/>
    </row>
    <row r="1282" spans="4:5">
      <c r="D1282" s="231"/>
      <c r="E1282" s="232"/>
    </row>
    <row r="1283" spans="4:5">
      <c r="D1283" s="231"/>
      <c r="E1283" s="232"/>
    </row>
    <row r="1284" spans="4:5">
      <c r="D1284" s="231"/>
      <c r="E1284" s="232"/>
    </row>
    <row r="1285" spans="4:5">
      <c r="D1285" s="231"/>
      <c r="E1285" s="232"/>
    </row>
    <row r="1286" spans="4:5">
      <c r="D1286" s="231"/>
      <c r="E1286" s="232"/>
    </row>
    <row r="1287" spans="4:5">
      <c r="D1287" s="231"/>
      <c r="E1287" s="232"/>
    </row>
    <row r="1288" spans="4:5">
      <c r="D1288" s="231"/>
      <c r="E1288" s="232"/>
    </row>
    <row r="1289" spans="4:5">
      <c r="D1289" s="231"/>
      <c r="E1289" s="232"/>
    </row>
    <row r="1290" spans="4:5">
      <c r="D1290" s="231"/>
      <c r="E1290" s="232"/>
    </row>
    <row r="1291" spans="4:5">
      <c r="D1291" s="231"/>
      <c r="E1291" s="232"/>
    </row>
    <row r="1292" spans="4:5">
      <c r="D1292" s="231"/>
      <c r="E1292" s="232"/>
    </row>
    <row r="1293" spans="4:5">
      <c r="D1293" s="231"/>
      <c r="E1293" s="232"/>
    </row>
    <row r="1294" spans="4:5">
      <c r="D1294" s="231"/>
      <c r="E1294" s="232"/>
    </row>
    <row r="1295" spans="4:5">
      <c r="D1295" s="231"/>
      <c r="E1295" s="232"/>
    </row>
    <row r="1296" spans="4:5">
      <c r="D1296" s="231"/>
      <c r="E1296" s="232"/>
    </row>
    <row r="1297" spans="4:5">
      <c r="D1297" s="231"/>
      <c r="E1297" s="232"/>
    </row>
    <row r="1298" spans="4:5">
      <c r="D1298" s="231"/>
      <c r="E1298" s="232"/>
    </row>
    <row r="1299" spans="4:5">
      <c r="D1299" s="231"/>
      <c r="E1299" s="232"/>
    </row>
    <row r="1300" spans="4:5">
      <c r="D1300" s="231"/>
      <c r="E1300" s="232"/>
    </row>
    <row r="1301" spans="4:5">
      <c r="D1301" s="231"/>
      <c r="E1301" s="232"/>
    </row>
    <row r="1302" spans="4:5">
      <c r="D1302" s="231"/>
      <c r="E1302" s="232"/>
    </row>
    <row r="1303" spans="4:5">
      <c r="D1303" s="231"/>
      <c r="E1303" s="232"/>
    </row>
    <row r="1304" spans="4:5">
      <c r="D1304" s="231"/>
      <c r="E1304" s="232"/>
    </row>
    <row r="1305" spans="4:5">
      <c r="D1305" s="231"/>
      <c r="E1305" s="232"/>
    </row>
    <row r="1306" spans="4:5">
      <c r="D1306" s="231"/>
      <c r="E1306" s="232"/>
    </row>
    <row r="1307" spans="4:5">
      <c r="D1307" s="231"/>
      <c r="E1307" s="232"/>
    </row>
    <row r="1308" spans="4:5">
      <c r="D1308" s="231"/>
      <c r="E1308" s="232"/>
    </row>
    <row r="1309" spans="4:5">
      <c r="D1309" s="231"/>
      <c r="E1309" s="232"/>
    </row>
    <row r="1310" spans="4:5">
      <c r="D1310" s="231"/>
      <c r="E1310" s="232"/>
    </row>
    <row r="1311" spans="4:5">
      <c r="D1311" s="231"/>
      <c r="E1311" s="232"/>
    </row>
    <row r="1312" spans="4:5">
      <c r="D1312" s="231"/>
      <c r="E1312" s="232"/>
    </row>
    <row r="1313" spans="4:5">
      <c r="D1313" s="231"/>
      <c r="E1313" s="232"/>
    </row>
    <row r="1314" spans="4:5">
      <c r="D1314" s="231"/>
      <c r="E1314" s="232"/>
    </row>
    <row r="1315" spans="4:5">
      <c r="D1315" s="231"/>
      <c r="E1315" s="232"/>
    </row>
    <row r="1316" spans="4:5">
      <c r="D1316" s="231"/>
      <c r="E1316" s="232"/>
    </row>
    <row r="1317" spans="4:5">
      <c r="D1317" s="231"/>
      <c r="E1317" s="232"/>
    </row>
    <row r="1318" spans="4:5">
      <c r="D1318" s="231"/>
      <c r="E1318" s="232"/>
    </row>
    <row r="1319" spans="4:5">
      <c r="D1319" s="231"/>
      <c r="E1319" s="232"/>
    </row>
    <row r="1320" spans="4:5">
      <c r="D1320" s="231"/>
      <c r="E1320" s="232"/>
    </row>
    <row r="1321" spans="4:5">
      <c r="D1321" s="231"/>
      <c r="E1321" s="232"/>
    </row>
    <row r="1322" spans="4:5">
      <c r="D1322" s="231"/>
      <c r="E1322" s="232"/>
    </row>
    <row r="1323" spans="4:5">
      <c r="D1323" s="231"/>
      <c r="E1323" s="232"/>
    </row>
    <row r="1324" spans="4:5">
      <c r="D1324" s="231"/>
      <c r="E1324" s="232"/>
    </row>
    <row r="1325" spans="4:5">
      <c r="D1325" s="231"/>
      <c r="E1325" s="232"/>
    </row>
    <row r="1326" spans="4:5">
      <c r="D1326" s="231"/>
      <c r="E1326" s="232"/>
    </row>
    <row r="1327" spans="4:5">
      <c r="D1327" s="231"/>
      <c r="E1327" s="232"/>
    </row>
    <row r="1328" spans="4:5">
      <c r="D1328" s="231"/>
      <c r="E1328" s="232"/>
    </row>
    <row r="1329" spans="4:5">
      <c r="D1329" s="231"/>
      <c r="E1329" s="232"/>
    </row>
    <row r="1330" spans="4:5">
      <c r="D1330" s="231"/>
      <c r="E1330" s="232"/>
    </row>
    <row r="1331" spans="4:5">
      <c r="D1331" s="231"/>
      <c r="E1331" s="232"/>
    </row>
    <row r="1332" spans="4:5">
      <c r="D1332" s="231"/>
      <c r="E1332" s="232"/>
    </row>
    <row r="1333" spans="4:5">
      <c r="D1333" s="231"/>
      <c r="E1333" s="232"/>
    </row>
    <row r="1334" spans="4:5">
      <c r="D1334" s="231"/>
      <c r="E1334" s="232"/>
    </row>
    <row r="1335" spans="4:5">
      <c r="D1335" s="231"/>
      <c r="E1335" s="232"/>
    </row>
    <row r="1336" spans="4:5">
      <c r="D1336" s="231"/>
      <c r="E1336" s="232"/>
    </row>
    <row r="1337" spans="4:5">
      <c r="D1337" s="231"/>
      <c r="E1337" s="232"/>
    </row>
    <row r="1338" spans="4:5">
      <c r="D1338" s="231"/>
      <c r="E1338" s="232"/>
    </row>
    <row r="1339" spans="4:5">
      <c r="D1339" s="231"/>
      <c r="E1339" s="232"/>
    </row>
    <row r="1340" spans="4:5">
      <c r="D1340" s="231"/>
      <c r="E1340" s="232"/>
    </row>
    <row r="1341" spans="4:5">
      <c r="D1341" s="231"/>
      <c r="E1341" s="232"/>
    </row>
    <row r="1342" spans="4:5">
      <c r="D1342" s="231"/>
      <c r="E1342" s="232"/>
    </row>
    <row r="1343" spans="4:5">
      <c r="D1343" s="231"/>
      <c r="E1343" s="232"/>
    </row>
    <row r="1344" spans="4:5">
      <c r="D1344" s="231"/>
      <c r="E1344" s="232"/>
    </row>
    <row r="1345" spans="4:5">
      <c r="D1345" s="231"/>
      <c r="E1345" s="232"/>
    </row>
    <row r="1346" spans="4:5">
      <c r="D1346" s="231"/>
      <c r="E1346" s="232"/>
    </row>
    <row r="1347" spans="4:5">
      <c r="D1347" s="231"/>
      <c r="E1347" s="232"/>
    </row>
    <row r="1348" spans="4:5">
      <c r="D1348" s="231"/>
      <c r="E1348" s="232"/>
    </row>
    <row r="1349" spans="4:5">
      <c r="D1349" s="231"/>
      <c r="E1349" s="232"/>
    </row>
    <row r="1350" spans="4:5">
      <c r="D1350" s="231"/>
      <c r="E1350" s="232"/>
    </row>
    <row r="1351" spans="4:5">
      <c r="D1351" s="231"/>
      <c r="E1351" s="232"/>
    </row>
    <row r="1352" spans="4:5">
      <c r="D1352" s="231"/>
      <c r="E1352" s="232"/>
    </row>
    <row r="1353" spans="4:5">
      <c r="D1353" s="231"/>
      <c r="E1353" s="232"/>
    </row>
    <row r="1354" spans="4:5">
      <c r="D1354" s="231"/>
      <c r="E1354" s="232"/>
    </row>
    <row r="1355" spans="4:5">
      <c r="D1355" s="231"/>
      <c r="E1355" s="232"/>
    </row>
    <row r="1356" spans="4:5">
      <c r="D1356" s="231"/>
      <c r="E1356" s="232"/>
    </row>
    <row r="1357" spans="4:5">
      <c r="D1357" s="231"/>
      <c r="E1357" s="232"/>
    </row>
    <row r="1358" spans="4:5">
      <c r="D1358" s="231"/>
      <c r="E1358" s="232"/>
    </row>
    <row r="1359" spans="4:5">
      <c r="D1359" s="231"/>
      <c r="E1359" s="232"/>
    </row>
    <row r="1360" spans="4:5">
      <c r="D1360" s="231"/>
      <c r="E1360" s="232"/>
    </row>
    <row r="1361" spans="4:5">
      <c r="D1361" s="231"/>
      <c r="E1361" s="232"/>
    </row>
    <row r="1362" spans="4:5">
      <c r="D1362" s="231"/>
      <c r="E1362" s="232"/>
    </row>
    <row r="1363" spans="4:5">
      <c r="D1363" s="231"/>
      <c r="E1363" s="232"/>
    </row>
    <row r="1364" spans="4:5">
      <c r="D1364" s="231"/>
      <c r="E1364" s="232"/>
    </row>
    <row r="1365" spans="4:5">
      <c r="D1365" s="231"/>
      <c r="E1365" s="232"/>
    </row>
    <row r="1366" spans="4:5">
      <c r="D1366" s="231"/>
      <c r="E1366" s="232"/>
    </row>
    <row r="1367" spans="4:5">
      <c r="D1367" s="231"/>
      <c r="E1367" s="232"/>
    </row>
    <row r="1368" spans="4:5">
      <c r="D1368" s="231"/>
      <c r="E1368" s="232"/>
    </row>
    <row r="1369" spans="4:5">
      <c r="D1369" s="231"/>
      <c r="E1369" s="232"/>
    </row>
    <row r="1370" spans="4:5">
      <c r="D1370" s="231"/>
      <c r="E1370" s="232"/>
    </row>
    <row r="1371" spans="4:5">
      <c r="D1371" s="231"/>
      <c r="E1371" s="232"/>
    </row>
    <row r="1372" spans="4:5">
      <c r="D1372" s="231"/>
      <c r="E1372" s="232"/>
    </row>
    <row r="1373" spans="4:5">
      <c r="D1373" s="231"/>
      <c r="E1373" s="232"/>
    </row>
    <row r="1374" spans="4:5">
      <c r="D1374" s="231"/>
      <c r="E1374" s="232"/>
    </row>
    <row r="1375" spans="4:5">
      <c r="D1375" s="231"/>
      <c r="E1375" s="232"/>
    </row>
    <row r="1376" spans="4:5">
      <c r="D1376" s="231"/>
      <c r="E1376" s="232"/>
    </row>
    <row r="1377" spans="4:5">
      <c r="D1377" s="231"/>
      <c r="E1377" s="232"/>
    </row>
    <row r="1378" spans="4:5">
      <c r="D1378" s="231"/>
      <c r="E1378" s="232"/>
    </row>
    <row r="1379" spans="4:5">
      <c r="D1379" s="231"/>
      <c r="E1379" s="232"/>
    </row>
    <row r="1380" spans="4:5">
      <c r="D1380" s="231"/>
      <c r="E1380" s="232"/>
    </row>
    <row r="1381" spans="4:5">
      <c r="D1381" s="231"/>
      <c r="E1381" s="232"/>
    </row>
    <row r="1382" spans="4:5">
      <c r="D1382" s="231"/>
      <c r="E1382" s="232"/>
    </row>
    <row r="1383" spans="4:5">
      <c r="D1383" s="231"/>
      <c r="E1383" s="232"/>
    </row>
    <row r="1384" spans="4:5">
      <c r="D1384" s="231"/>
      <c r="E1384" s="232"/>
    </row>
    <row r="1385" spans="4:5">
      <c r="D1385" s="231"/>
      <c r="E1385" s="232"/>
    </row>
    <row r="1386" spans="4:5">
      <c r="D1386" s="231"/>
      <c r="E1386" s="232"/>
    </row>
    <row r="1387" spans="4:5">
      <c r="D1387" s="231"/>
      <c r="E1387" s="232"/>
    </row>
    <row r="1388" spans="4:5">
      <c r="D1388" s="231"/>
      <c r="E1388" s="232"/>
    </row>
    <row r="1389" spans="4:5">
      <c r="D1389" s="231"/>
      <c r="E1389" s="232"/>
    </row>
    <row r="1390" spans="4:5">
      <c r="D1390" s="231"/>
      <c r="E1390" s="232"/>
    </row>
    <row r="1391" spans="4:5">
      <c r="D1391" s="231"/>
      <c r="E1391" s="232"/>
    </row>
    <row r="1392" spans="4:5">
      <c r="D1392" s="231"/>
      <c r="E1392" s="232"/>
    </row>
    <row r="1393" spans="4:5">
      <c r="D1393" s="231"/>
      <c r="E1393" s="232"/>
    </row>
    <row r="1394" spans="4:5">
      <c r="D1394" s="231"/>
      <c r="E1394" s="232"/>
    </row>
    <row r="1395" spans="4:5">
      <c r="D1395" s="231"/>
      <c r="E1395" s="232"/>
    </row>
    <row r="1396" spans="4:5">
      <c r="D1396" s="231"/>
      <c r="E1396" s="232"/>
    </row>
    <row r="1397" spans="4:5">
      <c r="D1397" s="231"/>
      <c r="E1397" s="232"/>
    </row>
    <row r="1398" spans="4:5">
      <c r="D1398" s="231"/>
      <c r="E1398" s="232"/>
    </row>
    <row r="1399" spans="4:5">
      <c r="D1399" s="231"/>
      <c r="E1399" s="232"/>
    </row>
    <row r="1400" spans="4:5">
      <c r="D1400" s="231"/>
      <c r="E1400" s="232"/>
    </row>
    <row r="1401" spans="4:5">
      <c r="D1401" s="231"/>
      <c r="E1401" s="232"/>
    </row>
    <row r="1402" spans="4:5">
      <c r="D1402" s="231"/>
      <c r="E1402" s="232"/>
    </row>
    <row r="1403" spans="4:5">
      <c r="D1403" s="231"/>
      <c r="E1403" s="232"/>
    </row>
    <row r="1404" spans="4:5">
      <c r="D1404" s="231"/>
      <c r="E1404" s="232"/>
    </row>
    <row r="1405" spans="4:5">
      <c r="D1405" s="231"/>
      <c r="E1405" s="232"/>
    </row>
    <row r="1406" spans="4:5">
      <c r="D1406" s="231"/>
      <c r="E1406" s="232"/>
    </row>
    <row r="1407" spans="4:5">
      <c r="D1407" s="231"/>
      <c r="E1407" s="232"/>
    </row>
    <row r="1408" spans="4:5">
      <c r="D1408" s="231"/>
      <c r="E1408" s="232"/>
    </row>
    <row r="1409" spans="4:5">
      <c r="D1409" s="231"/>
      <c r="E1409" s="232"/>
    </row>
    <row r="1410" spans="4:5">
      <c r="D1410" s="231"/>
      <c r="E1410" s="232"/>
    </row>
    <row r="1411" spans="4:5">
      <c r="D1411" s="231"/>
      <c r="E1411" s="232"/>
    </row>
    <row r="1412" spans="4:5">
      <c r="D1412" s="231"/>
      <c r="E1412" s="232"/>
    </row>
    <row r="1413" spans="4:5">
      <c r="D1413" s="231"/>
      <c r="E1413" s="232"/>
    </row>
    <row r="1414" spans="4:5">
      <c r="D1414" s="231"/>
      <c r="E1414" s="232"/>
    </row>
    <row r="1415" spans="4:5">
      <c r="D1415" s="231"/>
      <c r="E1415" s="232"/>
    </row>
    <row r="1416" spans="4:5">
      <c r="D1416" s="231"/>
      <c r="E1416" s="232"/>
    </row>
    <row r="1417" spans="4:5">
      <c r="D1417" s="231"/>
      <c r="E1417" s="232"/>
    </row>
    <row r="1418" spans="4:5">
      <c r="D1418" s="231"/>
      <c r="E1418" s="232"/>
    </row>
    <row r="1419" spans="4:5">
      <c r="D1419" s="231"/>
      <c r="E1419" s="232"/>
    </row>
    <row r="1420" spans="4:5">
      <c r="D1420" s="231"/>
      <c r="E1420" s="232"/>
    </row>
    <row r="1421" spans="4:5">
      <c r="D1421" s="231"/>
      <c r="E1421" s="232"/>
    </row>
    <row r="1422" spans="4:5">
      <c r="D1422" s="231"/>
      <c r="E1422" s="232"/>
    </row>
    <row r="1423" spans="4:5">
      <c r="D1423" s="231"/>
      <c r="E1423" s="232"/>
    </row>
    <row r="1424" spans="4:5">
      <c r="D1424" s="231"/>
      <c r="E1424" s="232"/>
    </row>
    <row r="1425" spans="4:5">
      <c r="D1425" s="231"/>
      <c r="E1425" s="232"/>
    </row>
    <row r="1426" spans="4:5">
      <c r="D1426" s="231"/>
      <c r="E1426" s="232"/>
    </row>
    <row r="1427" spans="4:5">
      <c r="D1427" s="231"/>
      <c r="E1427" s="232"/>
    </row>
    <row r="1428" spans="4:5">
      <c r="D1428" s="231"/>
      <c r="E1428" s="232"/>
    </row>
    <row r="1429" spans="4:5">
      <c r="D1429" s="231"/>
      <c r="E1429" s="232"/>
    </row>
    <row r="1430" spans="4:5">
      <c r="D1430" s="231"/>
      <c r="E1430" s="232"/>
    </row>
    <row r="1431" spans="4:5">
      <c r="D1431" s="231"/>
      <c r="E1431" s="232"/>
    </row>
    <row r="1432" spans="4:5">
      <c r="D1432" s="231"/>
      <c r="E1432" s="232"/>
    </row>
    <row r="1433" spans="4:5">
      <c r="D1433" s="231"/>
      <c r="E1433" s="232"/>
    </row>
    <row r="1434" spans="4:5">
      <c r="D1434" s="231"/>
      <c r="E1434" s="232"/>
    </row>
    <row r="1435" spans="4:5">
      <c r="D1435" s="231"/>
      <c r="E1435" s="232"/>
    </row>
    <row r="1436" spans="4:5">
      <c r="D1436" s="231"/>
      <c r="E1436" s="232"/>
    </row>
    <row r="1437" spans="4:5">
      <c r="D1437" s="231"/>
      <c r="E1437" s="232"/>
    </row>
    <row r="1438" spans="4:5">
      <c r="D1438" s="231"/>
      <c r="E1438" s="232"/>
    </row>
    <row r="1439" spans="4:5">
      <c r="D1439" s="231"/>
      <c r="E1439" s="232"/>
    </row>
    <row r="1440" spans="4:5">
      <c r="D1440" s="231"/>
      <c r="E1440" s="232"/>
    </row>
    <row r="1441" spans="4:5">
      <c r="D1441" s="231"/>
      <c r="E1441" s="232"/>
    </row>
    <row r="1442" spans="4:5">
      <c r="D1442" s="231"/>
      <c r="E1442" s="232"/>
    </row>
    <row r="1443" spans="4:5">
      <c r="D1443" s="231"/>
      <c r="E1443" s="232"/>
    </row>
    <row r="1444" spans="4:5">
      <c r="D1444" s="231"/>
      <c r="E1444" s="232"/>
    </row>
    <row r="1445" spans="4:5">
      <c r="D1445" s="231"/>
      <c r="E1445" s="232"/>
    </row>
    <row r="1446" spans="4:5">
      <c r="D1446" s="231"/>
      <c r="E1446" s="232"/>
    </row>
    <row r="1447" spans="4:5">
      <c r="D1447" s="231"/>
      <c r="E1447" s="232"/>
    </row>
    <row r="1448" spans="4:5">
      <c r="D1448" s="231"/>
      <c r="E1448" s="232"/>
    </row>
    <row r="1449" spans="4:5">
      <c r="D1449" s="231"/>
      <c r="E1449" s="232"/>
    </row>
    <row r="1450" spans="4:5">
      <c r="D1450" s="231"/>
      <c r="E1450" s="232"/>
    </row>
    <row r="1451" spans="4:5">
      <c r="D1451" s="231"/>
      <c r="E1451" s="232"/>
    </row>
    <row r="1452" spans="4:5">
      <c r="D1452" s="231"/>
      <c r="E1452" s="232"/>
    </row>
    <row r="1453" spans="4:5">
      <c r="D1453" s="231"/>
      <c r="E1453" s="232"/>
    </row>
    <row r="1454" spans="4:5">
      <c r="D1454" s="231"/>
      <c r="E1454" s="232"/>
    </row>
    <row r="1455" spans="4:5">
      <c r="D1455" s="231"/>
      <c r="E1455" s="232"/>
    </row>
    <row r="1456" spans="4:5">
      <c r="D1456" s="231"/>
      <c r="E1456" s="232"/>
    </row>
    <row r="1457" spans="4:5">
      <c r="D1457" s="231"/>
      <c r="E1457" s="232"/>
    </row>
    <row r="1458" spans="4:5">
      <c r="D1458" s="231"/>
      <c r="E1458" s="232"/>
    </row>
    <row r="1459" spans="4:5">
      <c r="D1459" s="231"/>
      <c r="E1459" s="232"/>
    </row>
    <row r="1460" spans="4:5">
      <c r="D1460" s="231"/>
      <c r="E1460" s="232"/>
    </row>
    <row r="1461" spans="4:5">
      <c r="D1461" s="231"/>
      <c r="E1461" s="232"/>
    </row>
    <row r="1462" spans="4:5">
      <c r="D1462" s="231"/>
      <c r="E1462" s="232"/>
    </row>
    <row r="1463" spans="4:5">
      <c r="D1463" s="231"/>
      <c r="E1463" s="232"/>
    </row>
    <row r="1464" spans="4:5">
      <c r="D1464" s="231"/>
      <c r="E1464" s="232"/>
    </row>
    <row r="1465" spans="4:5">
      <c r="D1465" s="231"/>
      <c r="E1465" s="232"/>
    </row>
    <row r="1466" spans="4:5">
      <c r="D1466" s="231"/>
      <c r="E1466" s="232"/>
    </row>
    <row r="1467" spans="4:5">
      <c r="D1467" s="231"/>
      <c r="E1467" s="232"/>
    </row>
    <row r="1468" spans="4:5">
      <c r="D1468" s="231"/>
      <c r="E1468" s="232"/>
    </row>
    <row r="1469" spans="4:5">
      <c r="D1469" s="231"/>
      <c r="E1469" s="232"/>
    </row>
    <row r="1470" spans="4:5">
      <c r="D1470" s="231"/>
      <c r="E1470" s="232"/>
    </row>
    <row r="1471" spans="4:5">
      <c r="D1471" s="231"/>
      <c r="E1471" s="232"/>
    </row>
    <row r="1472" spans="4:5">
      <c r="D1472" s="231"/>
      <c r="E1472" s="232"/>
    </row>
    <row r="1473" spans="4:5">
      <c r="D1473" s="231"/>
      <c r="E1473" s="232"/>
    </row>
    <row r="1474" spans="4:5">
      <c r="D1474" s="231"/>
      <c r="E1474" s="232"/>
    </row>
    <row r="1475" spans="4:5">
      <c r="D1475" s="231"/>
      <c r="E1475" s="232"/>
    </row>
    <row r="1476" spans="4:5">
      <c r="D1476" s="231"/>
      <c r="E1476" s="232"/>
    </row>
    <row r="1477" spans="4:5">
      <c r="D1477" s="231"/>
      <c r="E1477" s="232"/>
    </row>
    <row r="1478" spans="4:5">
      <c r="D1478" s="231"/>
      <c r="E1478" s="232"/>
    </row>
    <row r="1479" spans="4:5">
      <c r="D1479" s="231"/>
      <c r="E1479" s="232"/>
    </row>
    <row r="1480" spans="4:5">
      <c r="D1480" s="231"/>
      <c r="E1480" s="232"/>
    </row>
    <row r="1481" spans="4:5">
      <c r="D1481" s="231"/>
      <c r="E1481" s="232"/>
    </row>
    <row r="1482" spans="4:5">
      <c r="D1482" s="231"/>
      <c r="E1482" s="232"/>
    </row>
    <row r="1483" spans="4:5">
      <c r="D1483" s="231"/>
      <c r="E1483" s="232"/>
    </row>
    <row r="1484" spans="4:5">
      <c r="D1484" s="231"/>
      <c r="E1484" s="232"/>
    </row>
    <row r="1485" spans="4:5">
      <c r="D1485" s="231"/>
      <c r="E1485" s="232"/>
    </row>
    <row r="1486" spans="4:5">
      <c r="D1486" s="231"/>
      <c r="E1486" s="232"/>
    </row>
    <row r="1487" spans="4:5">
      <c r="D1487" s="231"/>
      <c r="E1487" s="232"/>
    </row>
    <row r="1488" spans="4:5">
      <c r="D1488" s="231"/>
      <c r="E1488" s="232"/>
    </row>
    <row r="1489" spans="4:5">
      <c r="D1489" s="231"/>
      <c r="E1489" s="232"/>
    </row>
    <row r="1490" spans="4:5">
      <c r="D1490" s="231"/>
      <c r="E1490" s="232"/>
    </row>
    <row r="1491" spans="4:5">
      <c r="D1491" s="231"/>
      <c r="E1491" s="232"/>
    </row>
    <row r="1492" spans="4:5">
      <c r="D1492" s="231"/>
      <c r="E1492" s="232"/>
    </row>
    <row r="1493" spans="4:5">
      <c r="D1493" s="231"/>
      <c r="E1493" s="232"/>
    </row>
    <row r="1494" spans="4:5">
      <c r="D1494" s="231"/>
      <c r="E1494" s="232"/>
    </row>
    <row r="1495" spans="4:5">
      <c r="D1495" s="231"/>
      <c r="E1495" s="232"/>
    </row>
    <row r="1496" spans="4:5">
      <c r="D1496" s="231"/>
      <c r="E1496" s="232"/>
    </row>
    <row r="1497" spans="4:5">
      <c r="D1497" s="231"/>
      <c r="E1497" s="232"/>
    </row>
    <row r="1498" spans="4:5">
      <c r="D1498" s="231"/>
      <c r="E1498" s="232"/>
    </row>
    <row r="1499" spans="4:5">
      <c r="D1499" s="231"/>
      <c r="E1499" s="232"/>
    </row>
    <row r="1500" spans="4:5">
      <c r="D1500" s="231"/>
      <c r="E1500" s="232"/>
    </row>
    <row r="1501" spans="4:5">
      <c r="D1501" s="231"/>
      <c r="E1501" s="232"/>
    </row>
    <row r="1502" spans="4:5">
      <c r="D1502" s="231"/>
      <c r="E1502" s="232"/>
    </row>
    <row r="1503" spans="4:5">
      <c r="D1503" s="231"/>
      <c r="E1503" s="232"/>
    </row>
    <row r="1504" spans="4:5">
      <c r="D1504" s="231"/>
      <c r="E1504" s="232"/>
    </row>
    <row r="1505" spans="4:5">
      <c r="D1505" s="231"/>
      <c r="E1505" s="232"/>
    </row>
    <row r="1506" spans="4:5">
      <c r="D1506" s="231"/>
      <c r="E1506" s="232"/>
    </row>
    <row r="1507" spans="4:5">
      <c r="D1507" s="231"/>
      <c r="E1507" s="232"/>
    </row>
    <row r="1508" spans="4:5">
      <c r="D1508" s="231"/>
      <c r="E1508" s="232"/>
    </row>
    <row r="1509" spans="4:5">
      <c r="D1509" s="231"/>
      <c r="E1509" s="232"/>
    </row>
    <row r="1510" spans="4:5">
      <c r="D1510" s="231"/>
      <c r="E1510" s="232"/>
    </row>
    <row r="1511" spans="4:5">
      <c r="D1511" s="231"/>
      <c r="E1511" s="232"/>
    </row>
    <row r="1512" spans="4:5">
      <c r="D1512" s="231"/>
      <c r="E1512" s="232"/>
    </row>
    <row r="1513" spans="4:5">
      <c r="D1513" s="231"/>
      <c r="E1513" s="232"/>
    </row>
    <row r="1514" spans="4:5">
      <c r="D1514" s="231"/>
      <c r="E1514" s="232"/>
    </row>
    <row r="1515" spans="4:5">
      <c r="D1515" s="231"/>
      <c r="E1515" s="232"/>
    </row>
    <row r="1516" spans="4:5">
      <c r="D1516" s="231"/>
      <c r="E1516" s="232"/>
    </row>
    <row r="1517" spans="4:5">
      <c r="D1517" s="231"/>
      <c r="E1517" s="232"/>
    </row>
    <row r="1518" spans="4:5">
      <c r="D1518" s="231"/>
      <c r="E1518" s="232"/>
    </row>
    <row r="1519" spans="4:5">
      <c r="D1519" s="231"/>
      <c r="E1519" s="232"/>
    </row>
    <row r="1520" spans="4:5">
      <c r="D1520" s="231"/>
      <c r="E1520" s="232"/>
    </row>
    <row r="1521" spans="4:5">
      <c r="D1521" s="231"/>
      <c r="E1521" s="232"/>
    </row>
    <row r="1522" spans="4:5">
      <c r="D1522" s="231"/>
      <c r="E1522" s="232"/>
    </row>
    <row r="1523" spans="4:5">
      <c r="D1523" s="231"/>
      <c r="E1523" s="232"/>
    </row>
    <row r="1524" spans="4:5">
      <c r="D1524" s="231"/>
      <c r="E1524" s="232"/>
    </row>
    <row r="1525" spans="4:5">
      <c r="D1525" s="231"/>
      <c r="E1525" s="232"/>
    </row>
    <row r="1526" spans="4:5">
      <c r="D1526" s="231"/>
      <c r="E1526" s="232"/>
    </row>
    <row r="1527" spans="4:5">
      <c r="D1527" s="231"/>
      <c r="E1527" s="232"/>
    </row>
    <row r="1528" spans="4:5">
      <c r="D1528" s="231"/>
      <c r="E1528" s="232"/>
    </row>
    <row r="1529" spans="4:5">
      <c r="D1529" s="231"/>
      <c r="E1529" s="232"/>
    </row>
    <row r="1530" spans="4:5">
      <c r="D1530" s="231"/>
      <c r="E1530" s="232"/>
    </row>
    <row r="1531" spans="4:5">
      <c r="D1531" s="231"/>
      <c r="E1531" s="232"/>
    </row>
    <row r="1532" spans="4:5">
      <c r="D1532" s="231"/>
      <c r="E1532" s="232"/>
    </row>
    <row r="1533" spans="4:5">
      <c r="D1533" s="231"/>
      <c r="E1533" s="232"/>
    </row>
    <row r="1534" spans="4:5">
      <c r="D1534" s="231"/>
      <c r="E1534" s="232"/>
    </row>
    <row r="1535" spans="4:5">
      <c r="D1535" s="231"/>
      <c r="E1535" s="232"/>
    </row>
    <row r="1536" spans="4:5">
      <c r="D1536" s="231"/>
      <c r="E1536" s="232"/>
    </row>
    <row r="1537" spans="4:5">
      <c r="D1537" s="231"/>
      <c r="E1537" s="232"/>
    </row>
    <row r="1538" spans="4:5">
      <c r="D1538" s="231"/>
      <c r="E1538" s="232"/>
    </row>
    <row r="1539" spans="4:5">
      <c r="D1539" s="231"/>
      <c r="E1539" s="232"/>
    </row>
    <row r="1540" spans="4:5">
      <c r="D1540" s="231"/>
      <c r="E1540" s="232"/>
    </row>
    <row r="1541" spans="4:5">
      <c r="D1541" s="231"/>
      <c r="E1541" s="232"/>
    </row>
    <row r="1542" spans="4:5">
      <c r="D1542" s="231"/>
      <c r="E1542" s="232"/>
    </row>
    <row r="1543" spans="4:5">
      <c r="D1543" s="231"/>
      <c r="E1543" s="232"/>
    </row>
    <row r="1544" spans="4:5">
      <c r="D1544" s="231"/>
      <c r="E1544" s="232"/>
    </row>
    <row r="1545" spans="4:5">
      <c r="D1545" s="231"/>
      <c r="E1545" s="232"/>
    </row>
    <row r="1546" spans="4:5">
      <c r="D1546" s="231"/>
      <c r="E1546" s="232"/>
    </row>
    <row r="1547" spans="4:5">
      <c r="D1547" s="231"/>
      <c r="E1547" s="232"/>
    </row>
    <row r="1548" spans="4:5">
      <c r="D1548" s="231"/>
      <c r="E1548" s="232"/>
    </row>
    <row r="1549" spans="4:5">
      <c r="D1549" s="231"/>
      <c r="E1549" s="232"/>
    </row>
    <row r="1550" spans="4:5">
      <c r="D1550" s="231"/>
      <c r="E1550" s="232"/>
    </row>
    <row r="1551" spans="4:5">
      <c r="D1551" s="231"/>
      <c r="E1551" s="232"/>
    </row>
    <row r="1552" spans="4:5">
      <c r="D1552" s="231"/>
      <c r="E1552" s="232"/>
    </row>
    <row r="1553" spans="4:5">
      <c r="D1553" s="231"/>
      <c r="E1553" s="232"/>
    </row>
    <row r="1554" spans="4:5">
      <c r="D1554" s="231"/>
      <c r="E1554" s="232"/>
    </row>
    <row r="1555" spans="4:5">
      <c r="D1555" s="231"/>
      <c r="E1555" s="232"/>
    </row>
    <row r="1556" spans="4:5">
      <c r="D1556" s="231"/>
      <c r="E1556" s="232"/>
    </row>
    <row r="1557" spans="4:5">
      <c r="D1557" s="231"/>
      <c r="E1557" s="232"/>
    </row>
    <row r="1558" spans="4:5">
      <c r="D1558" s="231"/>
      <c r="E1558" s="232"/>
    </row>
    <row r="1559" spans="4:5">
      <c r="D1559" s="231"/>
      <c r="E1559" s="232"/>
    </row>
    <row r="1560" spans="4:5">
      <c r="D1560" s="231"/>
      <c r="E1560" s="232"/>
    </row>
    <row r="1561" spans="4:5">
      <c r="D1561" s="231"/>
      <c r="E1561" s="232"/>
    </row>
    <row r="1562" spans="4:5">
      <c r="D1562" s="231"/>
      <c r="E1562" s="232"/>
    </row>
    <row r="1563" spans="4:5">
      <c r="D1563" s="231"/>
      <c r="E1563" s="232"/>
    </row>
    <row r="1564" spans="4:5">
      <c r="D1564" s="231"/>
      <c r="E1564" s="232"/>
    </row>
    <row r="1565" spans="4:5">
      <c r="D1565" s="231"/>
      <c r="E1565" s="232"/>
    </row>
    <row r="1566" spans="4:5">
      <c r="D1566" s="231"/>
      <c r="E1566" s="232"/>
    </row>
    <row r="1567" spans="4:5">
      <c r="D1567" s="231"/>
      <c r="E1567" s="232"/>
    </row>
    <row r="1568" spans="4:5">
      <c r="D1568" s="231"/>
      <c r="E1568" s="232"/>
    </row>
    <row r="1569" spans="4:5">
      <c r="D1569" s="231"/>
      <c r="E1569" s="232"/>
    </row>
    <row r="1570" spans="4:5">
      <c r="D1570" s="231"/>
      <c r="E1570" s="232"/>
    </row>
    <row r="1571" spans="4:5">
      <c r="D1571" s="231"/>
      <c r="E1571" s="232"/>
    </row>
    <row r="1572" spans="4:5">
      <c r="D1572" s="231"/>
      <c r="E1572" s="232"/>
    </row>
    <row r="1573" spans="4:5">
      <c r="D1573" s="231"/>
      <c r="E1573" s="232"/>
    </row>
    <row r="1574" spans="4:5">
      <c r="D1574" s="231"/>
      <c r="E1574" s="232"/>
    </row>
    <row r="1575" spans="4:5">
      <c r="D1575" s="231"/>
      <c r="E1575" s="232"/>
    </row>
    <row r="1576" spans="4:5">
      <c r="D1576" s="231"/>
      <c r="E1576" s="232"/>
    </row>
    <row r="1577" spans="4:5">
      <c r="D1577" s="231"/>
      <c r="E1577" s="232"/>
    </row>
    <row r="1578" spans="4:5">
      <c r="D1578" s="231"/>
      <c r="E1578" s="232"/>
    </row>
    <row r="1579" spans="4:5">
      <c r="D1579" s="231"/>
      <c r="E1579" s="232"/>
    </row>
    <row r="1580" spans="4:5">
      <c r="D1580" s="231"/>
      <c r="E1580" s="232"/>
    </row>
    <row r="1581" spans="4:5">
      <c r="D1581" s="231"/>
      <c r="E1581" s="232"/>
    </row>
    <row r="1582" spans="4:5">
      <c r="D1582" s="231"/>
      <c r="E1582" s="232"/>
    </row>
    <row r="1583" spans="4:5">
      <c r="D1583" s="231"/>
      <c r="E1583" s="232"/>
    </row>
    <row r="1584" spans="4:5">
      <c r="D1584" s="231"/>
      <c r="E1584" s="232"/>
    </row>
    <row r="1585" spans="4:5">
      <c r="D1585" s="231"/>
      <c r="E1585" s="232"/>
    </row>
    <row r="1586" spans="4:5">
      <c r="D1586" s="231"/>
      <c r="E1586" s="232"/>
    </row>
    <row r="1587" spans="4:5">
      <c r="D1587" s="231"/>
      <c r="E1587" s="232"/>
    </row>
    <row r="1588" spans="4:5">
      <c r="D1588" s="231"/>
      <c r="E1588" s="232"/>
    </row>
    <row r="1589" spans="4:5">
      <c r="D1589" s="231"/>
      <c r="E1589" s="232"/>
    </row>
    <row r="1590" spans="4:5">
      <c r="D1590" s="231"/>
      <c r="E1590" s="232"/>
    </row>
    <row r="1591" spans="4:5">
      <c r="D1591" s="231"/>
      <c r="E1591" s="232"/>
    </row>
    <row r="1592" spans="4:5">
      <c r="D1592" s="231"/>
      <c r="E1592" s="232"/>
    </row>
    <row r="1593" spans="4:5">
      <c r="D1593" s="231"/>
      <c r="E1593" s="232"/>
    </row>
    <row r="1594" spans="4:5">
      <c r="D1594" s="231"/>
      <c r="E1594" s="232"/>
    </row>
    <row r="1595" spans="4:5">
      <c r="D1595" s="231"/>
      <c r="E1595" s="232"/>
    </row>
    <row r="1596" spans="4:5">
      <c r="D1596" s="231"/>
      <c r="E1596" s="232"/>
    </row>
    <row r="1597" spans="4:5">
      <c r="D1597" s="231"/>
      <c r="E1597" s="232"/>
    </row>
    <row r="1598" spans="4:5">
      <c r="D1598" s="231"/>
      <c r="E1598" s="232"/>
    </row>
    <row r="1599" spans="4:5">
      <c r="D1599" s="231"/>
      <c r="E1599" s="232"/>
    </row>
    <row r="1600" spans="4:5">
      <c r="D1600" s="231"/>
      <c r="E1600" s="232"/>
    </row>
    <row r="1601" spans="4:5">
      <c r="D1601" s="231"/>
      <c r="E1601" s="232"/>
    </row>
    <row r="1602" spans="4:5">
      <c r="D1602" s="231"/>
      <c r="E1602" s="232"/>
    </row>
    <row r="1603" spans="4:5">
      <c r="D1603" s="231"/>
      <c r="E1603" s="232"/>
    </row>
    <row r="1604" spans="4:5">
      <c r="D1604" s="231"/>
      <c r="E1604" s="232"/>
    </row>
    <row r="1605" spans="4:5">
      <c r="D1605" s="231"/>
      <c r="E1605" s="232"/>
    </row>
    <row r="1606" spans="4:5">
      <c r="D1606" s="231"/>
      <c r="E1606" s="232"/>
    </row>
    <row r="1607" spans="4:5">
      <c r="D1607" s="231"/>
      <c r="E1607" s="232"/>
    </row>
    <row r="1608" spans="4:5">
      <c r="D1608" s="231"/>
      <c r="E1608" s="232"/>
    </row>
    <row r="1609" spans="4:5">
      <c r="D1609" s="231"/>
      <c r="E1609" s="232"/>
    </row>
    <row r="1610" spans="4:5">
      <c r="D1610" s="231"/>
      <c r="E1610" s="232"/>
    </row>
    <row r="1611" spans="4:5">
      <c r="D1611" s="231"/>
      <c r="E1611" s="232"/>
    </row>
    <row r="1612" spans="4:5">
      <c r="D1612" s="231"/>
      <c r="E1612" s="232"/>
    </row>
    <row r="1613" spans="4:5">
      <c r="D1613" s="231"/>
      <c r="E1613" s="232"/>
    </row>
    <row r="1614" spans="4:5">
      <c r="D1614" s="231"/>
      <c r="E1614" s="232"/>
    </row>
    <row r="1615" spans="4:5">
      <c r="D1615" s="231"/>
      <c r="E1615" s="232"/>
    </row>
    <row r="1616" spans="4:5">
      <c r="D1616" s="231"/>
      <c r="E1616" s="232"/>
    </row>
    <row r="1617" spans="4:5">
      <c r="D1617" s="231"/>
      <c r="E1617" s="232"/>
    </row>
    <row r="1618" spans="4:5">
      <c r="D1618" s="231"/>
      <c r="E1618" s="232"/>
    </row>
    <row r="1619" spans="4:5">
      <c r="D1619" s="231"/>
      <c r="E1619" s="232"/>
    </row>
    <row r="1620" spans="4:5">
      <c r="D1620" s="231"/>
      <c r="E1620" s="232"/>
    </row>
    <row r="1621" spans="4:5">
      <c r="D1621" s="231"/>
      <c r="E1621" s="232"/>
    </row>
    <row r="1622" spans="4:5">
      <c r="D1622" s="231"/>
      <c r="E1622" s="232"/>
    </row>
    <row r="1623" spans="4:5">
      <c r="D1623" s="231"/>
      <c r="E1623" s="232"/>
    </row>
    <row r="1624" spans="4:5">
      <c r="D1624" s="231"/>
      <c r="E1624" s="232"/>
    </row>
    <row r="1625" spans="4:5">
      <c r="D1625" s="231"/>
      <c r="E1625" s="232"/>
    </row>
    <row r="1626" spans="4:5">
      <c r="D1626" s="231"/>
      <c r="E1626" s="232"/>
    </row>
    <row r="1627" spans="4:5">
      <c r="D1627" s="231"/>
      <c r="E1627" s="232"/>
    </row>
    <row r="1628" spans="4:5">
      <c r="D1628" s="231"/>
      <c r="E1628" s="232"/>
    </row>
    <row r="1629" spans="4:5">
      <c r="D1629" s="231"/>
      <c r="E1629" s="232"/>
    </row>
    <row r="1630" spans="4:5">
      <c r="D1630" s="231"/>
      <c r="E1630" s="232"/>
    </row>
    <row r="1631" spans="4:5">
      <c r="D1631" s="231"/>
      <c r="E1631" s="232"/>
    </row>
    <row r="1632" spans="4:5">
      <c r="D1632" s="231"/>
      <c r="E1632" s="232"/>
    </row>
    <row r="1633" spans="4:5">
      <c r="D1633" s="231"/>
      <c r="E1633" s="232"/>
    </row>
    <row r="1634" spans="4:5">
      <c r="D1634" s="231"/>
      <c r="E1634" s="232"/>
    </row>
    <row r="1635" spans="4:5">
      <c r="D1635" s="231"/>
      <c r="E1635" s="232"/>
    </row>
    <row r="1636" spans="4:5">
      <c r="D1636" s="231"/>
      <c r="E1636" s="232"/>
    </row>
    <row r="1637" spans="4:5">
      <c r="D1637" s="231"/>
      <c r="E1637" s="232"/>
    </row>
    <row r="1638" spans="4:5">
      <c r="D1638" s="231"/>
      <c r="E1638" s="232"/>
    </row>
    <row r="1639" spans="4:5">
      <c r="D1639" s="231"/>
      <c r="E1639" s="232"/>
    </row>
    <row r="1640" spans="4:5">
      <c r="D1640" s="231"/>
      <c r="E1640" s="232"/>
    </row>
    <row r="1641" spans="4:5">
      <c r="D1641" s="231"/>
      <c r="E1641" s="232"/>
    </row>
    <row r="1642" spans="4:5">
      <c r="D1642" s="231"/>
      <c r="E1642" s="232"/>
    </row>
    <row r="1643" spans="4:5">
      <c r="D1643" s="231"/>
      <c r="E1643" s="232"/>
    </row>
    <row r="1644" spans="4:5">
      <c r="D1644" s="231"/>
      <c r="E1644" s="232"/>
    </row>
    <row r="1645" spans="4:5">
      <c r="D1645" s="231"/>
      <c r="E1645" s="232"/>
    </row>
    <row r="1646" spans="4:5">
      <c r="D1646" s="231"/>
      <c r="E1646" s="232"/>
    </row>
    <row r="1647" spans="4:5">
      <c r="D1647" s="231"/>
      <c r="E1647" s="232"/>
    </row>
    <row r="1648" spans="4:5">
      <c r="D1648" s="231"/>
      <c r="E1648" s="232"/>
    </row>
    <row r="1649" spans="4:5">
      <c r="D1649" s="231"/>
      <c r="E1649" s="232"/>
    </row>
    <row r="1650" spans="4:5">
      <c r="D1650" s="231"/>
      <c r="E1650" s="232"/>
    </row>
    <row r="1651" spans="4:5">
      <c r="D1651" s="231"/>
      <c r="E1651" s="232"/>
    </row>
    <row r="1652" spans="4:5">
      <c r="D1652" s="231"/>
      <c r="E1652" s="232"/>
    </row>
    <row r="1653" spans="4:5">
      <c r="D1653" s="231"/>
      <c r="E1653" s="232"/>
    </row>
    <row r="1654" spans="4:5">
      <c r="D1654" s="231"/>
      <c r="E1654" s="232"/>
    </row>
    <row r="1655" spans="4:5">
      <c r="D1655" s="231"/>
      <c r="E1655" s="232"/>
    </row>
    <row r="1656" spans="4:5">
      <c r="D1656" s="231"/>
      <c r="E1656" s="232"/>
    </row>
    <row r="1657" spans="4:5">
      <c r="D1657" s="231"/>
      <c r="E1657" s="232"/>
    </row>
    <row r="1658" spans="4:5">
      <c r="D1658" s="231"/>
      <c r="E1658" s="232"/>
    </row>
    <row r="1659" spans="4:5">
      <c r="D1659" s="231"/>
      <c r="E1659" s="232"/>
    </row>
    <row r="1660" spans="4:5">
      <c r="D1660" s="231"/>
      <c r="E1660" s="232"/>
    </row>
    <row r="1661" spans="4:5">
      <c r="D1661" s="231"/>
      <c r="E1661" s="232"/>
    </row>
    <row r="1662" spans="4:5">
      <c r="D1662" s="231"/>
      <c r="E1662" s="232"/>
    </row>
    <row r="1663" spans="4:5">
      <c r="D1663" s="231"/>
      <c r="E1663" s="232"/>
    </row>
    <row r="1664" spans="4:5">
      <c r="D1664" s="231"/>
      <c r="E1664" s="232"/>
    </row>
    <row r="1665" spans="4:5">
      <c r="D1665" s="231"/>
      <c r="E1665" s="232"/>
    </row>
    <row r="1666" spans="4:5">
      <c r="D1666" s="231"/>
      <c r="E1666" s="232"/>
    </row>
    <row r="1667" spans="4:5">
      <c r="D1667" s="231"/>
      <c r="E1667" s="232"/>
    </row>
    <row r="1668" spans="4:5">
      <c r="D1668" s="231"/>
      <c r="E1668" s="232"/>
    </row>
    <row r="1669" spans="4:5">
      <c r="D1669" s="231"/>
      <c r="E1669" s="232"/>
    </row>
    <row r="1670" spans="4:5">
      <c r="D1670" s="231"/>
      <c r="E1670" s="232"/>
    </row>
    <row r="1671" spans="4:5">
      <c r="D1671" s="231"/>
      <c r="E1671" s="232"/>
    </row>
    <row r="1672" spans="4:5">
      <c r="D1672" s="231"/>
      <c r="E1672" s="232"/>
    </row>
    <row r="1673" spans="4:5">
      <c r="D1673" s="231"/>
      <c r="E1673" s="232"/>
    </row>
    <row r="1674" spans="4:5">
      <c r="D1674" s="231"/>
      <c r="E1674" s="232"/>
    </row>
    <row r="1675" spans="4:5">
      <c r="D1675" s="231"/>
      <c r="E1675" s="232"/>
    </row>
    <row r="1676" spans="4:5">
      <c r="D1676" s="231"/>
      <c r="E1676" s="232"/>
    </row>
    <row r="1677" spans="4:5">
      <c r="D1677" s="231"/>
      <c r="E1677" s="232"/>
    </row>
    <row r="1678" spans="4:5">
      <c r="D1678" s="231"/>
      <c r="E1678" s="232"/>
    </row>
    <row r="1679" spans="4:5">
      <c r="D1679" s="231"/>
      <c r="E1679" s="232"/>
    </row>
    <row r="1680" spans="4:5">
      <c r="D1680" s="231"/>
      <c r="E1680" s="232"/>
    </row>
    <row r="1681" spans="4:5">
      <c r="D1681" s="231"/>
      <c r="E1681" s="232"/>
    </row>
    <row r="1682" spans="4:5">
      <c r="D1682" s="231"/>
      <c r="E1682" s="232"/>
    </row>
    <row r="1683" spans="4:5">
      <c r="D1683" s="231"/>
      <c r="E1683" s="232"/>
    </row>
    <row r="1684" spans="4:5">
      <c r="D1684" s="231"/>
      <c r="E1684" s="232"/>
    </row>
    <row r="1685" spans="4:5">
      <c r="D1685" s="231"/>
      <c r="E1685" s="232"/>
    </row>
    <row r="1686" spans="4:5">
      <c r="D1686" s="231"/>
      <c r="E1686" s="232"/>
    </row>
    <row r="1687" spans="4:5">
      <c r="D1687" s="231"/>
      <c r="E1687" s="232"/>
    </row>
    <row r="1688" spans="4:5">
      <c r="D1688" s="231"/>
      <c r="E1688" s="232"/>
    </row>
    <row r="1689" spans="4:5">
      <c r="D1689" s="231"/>
      <c r="E1689" s="232"/>
    </row>
    <row r="1690" spans="4:5">
      <c r="D1690" s="231"/>
      <c r="E1690" s="232"/>
    </row>
    <row r="1691" spans="4:5">
      <c r="D1691" s="231"/>
      <c r="E1691" s="232"/>
    </row>
    <row r="1692" spans="4:5">
      <c r="D1692" s="231"/>
      <c r="E1692" s="232"/>
    </row>
    <row r="1693" spans="4:5">
      <c r="D1693" s="231"/>
      <c r="E1693" s="232"/>
    </row>
    <row r="1694" spans="4:5">
      <c r="D1694" s="231"/>
      <c r="E1694" s="232"/>
    </row>
    <row r="1695" spans="4:5">
      <c r="D1695" s="231"/>
      <c r="E1695" s="232"/>
    </row>
    <row r="1696" spans="4:5">
      <c r="D1696" s="231"/>
      <c r="E1696" s="232"/>
    </row>
    <row r="1697" spans="4:5">
      <c r="D1697" s="231"/>
      <c r="E1697" s="232"/>
    </row>
    <row r="1698" spans="4:5">
      <c r="D1698" s="231"/>
      <c r="E1698" s="232"/>
    </row>
    <row r="1699" spans="4:5">
      <c r="D1699" s="231"/>
      <c r="E1699" s="232"/>
    </row>
    <row r="1700" spans="4:5">
      <c r="D1700" s="231"/>
      <c r="E1700" s="232"/>
    </row>
    <row r="1701" spans="4:5">
      <c r="D1701" s="231"/>
      <c r="E1701" s="232"/>
    </row>
    <row r="1702" spans="4:5">
      <c r="D1702" s="231"/>
      <c r="E1702" s="232"/>
    </row>
    <row r="1703" spans="4:5">
      <c r="D1703" s="231"/>
      <c r="E1703" s="232"/>
    </row>
    <row r="1704" spans="4:5">
      <c r="D1704" s="231"/>
      <c r="E1704" s="232"/>
    </row>
    <row r="1705" spans="4:5">
      <c r="D1705" s="231"/>
      <c r="E1705" s="232"/>
    </row>
    <row r="1706" spans="4:5">
      <c r="D1706" s="231"/>
      <c r="E1706" s="232"/>
    </row>
    <row r="1707" spans="4:5">
      <c r="D1707" s="231"/>
      <c r="E1707" s="232"/>
    </row>
    <row r="1708" spans="4:5">
      <c r="D1708" s="231"/>
      <c r="E1708" s="232"/>
    </row>
    <row r="1709" spans="4:5">
      <c r="D1709" s="231"/>
      <c r="E1709" s="232"/>
    </row>
    <row r="1710" spans="4:5">
      <c r="D1710" s="231"/>
      <c r="E1710" s="232"/>
    </row>
    <row r="1711" spans="4:5">
      <c r="D1711" s="231"/>
      <c r="E1711" s="232"/>
    </row>
    <row r="1712" spans="4:5">
      <c r="D1712" s="231"/>
      <c r="E1712" s="232"/>
    </row>
    <row r="1713" spans="4:5">
      <c r="D1713" s="231"/>
      <c r="E1713" s="232"/>
    </row>
    <row r="1714" spans="4:5">
      <c r="D1714" s="231"/>
      <c r="E1714" s="232"/>
    </row>
    <row r="1715" spans="4:5">
      <c r="D1715" s="231"/>
      <c r="E1715" s="232"/>
    </row>
    <row r="1716" spans="4:5">
      <c r="D1716" s="231"/>
      <c r="E1716" s="232"/>
    </row>
    <row r="1717" spans="4:5">
      <c r="D1717" s="231"/>
      <c r="E1717" s="232"/>
    </row>
    <row r="1718" spans="4:5">
      <c r="D1718" s="231"/>
      <c r="E1718" s="232"/>
    </row>
    <row r="1719" spans="4:5">
      <c r="D1719" s="231"/>
      <c r="E1719" s="232"/>
    </row>
    <row r="1720" spans="4:5">
      <c r="D1720" s="231"/>
      <c r="E1720" s="232"/>
    </row>
    <row r="1721" spans="4:5">
      <c r="D1721" s="231"/>
      <c r="E1721" s="232"/>
    </row>
    <row r="1722" spans="4:5">
      <c r="D1722" s="231"/>
      <c r="E1722" s="232"/>
    </row>
    <row r="1723" spans="4:5">
      <c r="D1723" s="231"/>
      <c r="E1723" s="232"/>
    </row>
    <row r="1724" spans="4:5">
      <c r="D1724" s="231"/>
      <c r="E1724" s="232"/>
    </row>
    <row r="1725" spans="4:5">
      <c r="D1725" s="231"/>
      <c r="E1725" s="232"/>
    </row>
    <row r="1726" spans="4:5">
      <c r="D1726" s="231"/>
      <c r="E1726" s="232"/>
    </row>
    <row r="1727" spans="4:5">
      <c r="D1727" s="231"/>
      <c r="E1727" s="232"/>
    </row>
    <row r="1728" spans="4:5">
      <c r="D1728" s="231"/>
      <c r="E1728" s="232"/>
    </row>
    <row r="1729" spans="4:5">
      <c r="D1729" s="231"/>
      <c r="E1729" s="232"/>
    </row>
    <row r="1730" spans="4:5">
      <c r="D1730" s="231"/>
      <c r="E1730" s="232"/>
    </row>
    <row r="1731" spans="4:5">
      <c r="D1731" s="231"/>
      <c r="E1731" s="232"/>
    </row>
    <row r="1732" spans="4:5">
      <c r="D1732" s="231"/>
      <c r="E1732" s="232"/>
    </row>
    <row r="1733" spans="4:5">
      <c r="D1733" s="231"/>
      <c r="E1733" s="232"/>
    </row>
    <row r="1734" spans="4:5">
      <c r="D1734" s="231"/>
      <c r="E1734" s="232"/>
    </row>
    <row r="1735" spans="4:5">
      <c r="D1735" s="231"/>
      <c r="E1735" s="232"/>
    </row>
    <row r="1736" spans="4:5">
      <c r="D1736" s="231"/>
      <c r="E1736" s="232"/>
    </row>
    <row r="1737" spans="4:5">
      <c r="D1737" s="231"/>
      <c r="E1737" s="232"/>
    </row>
    <row r="1738" spans="4:5">
      <c r="D1738" s="231"/>
      <c r="E1738" s="232"/>
    </row>
    <row r="1739" spans="4:5">
      <c r="D1739" s="231"/>
      <c r="E1739" s="232"/>
    </row>
    <row r="1740" spans="4:5">
      <c r="D1740" s="231"/>
      <c r="E1740" s="232"/>
    </row>
    <row r="1741" spans="4:5">
      <c r="D1741" s="231"/>
      <c r="E1741" s="232"/>
    </row>
    <row r="1742" spans="4:5">
      <c r="D1742" s="231"/>
      <c r="E1742" s="232"/>
    </row>
    <row r="1743" spans="4:5">
      <c r="D1743" s="231"/>
      <c r="E1743" s="232"/>
    </row>
    <row r="1744" spans="4:5">
      <c r="D1744" s="231"/>
      <c r="E1744" s="232"/>
    </row>
    <row r="1745" spans="4:5">
      <c r="D1745" s="231"/>
      <c r="E1745" s="232"/>
    </row>
    <row r="1746" spans="4:5">
      <c r="D1746" s="231"/>
      <c r="E1746" s="232"/>
    </row>
    <row r="1747" spans="4:5">
      <c r="D1747" s="231"/>
      <c r="E1747" s="232"/>
    </row>
    <row r="1748" spans="4:5">
      <c r="D1748" s="231"/>
      <c r="E1748" s="232"/>
    </row>
    <row r="1749" spans="4:5">
      <c r="D1749" s="231"/>
      <c r="E1749" s="232"/>
    </row>
    <row r="1750" spans="4:5">
      <c r="D1750" s="231"/>
      <c r="E1750" s="232"/>
    </row>
    <row r="1751" spans="4:5">
      <c r="D1751" s="231"/>
      <c r="E1751" s="232"/>
    </row>
    <row r="1752" spans="4:5">
      <c r="D1752" s="231"/>
      <c r="E1752" s="232"/>
    </row>
    <row r="1753" spans="4:5">
      <c r="D1753" s="231"/>
      <c r="E1753" s="232"/>
    </row>
    <row r="1754" spans="4:5">
      <c r="D1754" s="231"/>
      <c r="E1754" s="232"/>
    </row>
    <row r="1755" spans="4:5">
      <c r="D1755" s="231"/>
      <c r="E1755" s="232"/>
    </row>
    <row r="1756" spans="4:5">
      <c r="D1756" s="231"/>
      <c r="E1756" s="232"/>
    </row>
    <row r="1757" spans="4:5">
      <c r="D1757" s="231"/>
      <c r="E1757" s="232"/>
    </row>
    <row r="1758" spans="4:5">
      <c r="D1758" s="231"/>
      <c r="E1758" s="232"/>
    </row>
    <row r="1759" spans="4:5">
      <c r="D1759" s="231"/>
      <c r="E1759" s="232"/>
    </row>
    <row r="1760" spans="4:5">
      <c r="D1760" s="231"/>
      <c r="E1760" s="232"/>
    </row>
    <row r="1761" spans="4:5">
      <c r="D1761" s="231"/>
      <c r="E1761" s="232"/>
    </row>
    <row r="1762" spans="4:5">
      <c r="D1762" s="231"/>
      <c r="E1762" s="232"/>
    </row>
    <row r="1763" spans="4:5">
      <c r="D1763" s="231"/>
      <c r="E1763" s="232"/>
    </row>
    <row r="1764" spans="4:5">
      <c r="D1764" s="231"/>
      <c r="E1764" s="232"/>
    </row>
    <row r="1765" spans="4:5">
      <c r="D1765" s="231"/>
      <c r="E1765" s="232"/>
    </row>
    <row r="1766" spans="4:5">
      <c r="D1766" s="231"/>
      <c r="E1766" s="232"/>
    </row>
    <row r="1767" spans="4:5">
      <c r="D1767" s="231"/>
      <c r="E1767" s="232"/>
    </row>
    <row r="1768" spans="4:5">
      <c r="D1768" s="231"/>
      <c r="E1768" s="232"/>
    </row>
    <row r="1769" spans="4:5">
      <c r="D1769" s="231"/>
      <c r="E1769" s="232"/>
    </row>
    <row r="1770" spans="4:5">
      <c r="D1770" s="231"/>
      <c r="E1770" s="232"/>
    </row>
    <row r="1771" spans="4:5">
      <c r="D1771" s="231"/>
      <c r="E1771" s="232"/>
    </row>
    <row r="1772" spans="4:5">
      <c r="D1772" s="231"/>
      <c r="E1772" s="232"/>
    </row>
    <row r="1773" spans="4:5">
      <c r="D1773" s="231"/>
      <c r="E1773" s="232"/>
    </row>
    <row r="1774" spans="4:5">
      <c r="D1774" s="231"/>
      <c r="E1774" s="232"/>
    </row>
    <row r="1775" spans="4:5">
      <c r="D1775" s="231"/>
      <c r="E1775" s="232"/>
    </row>
    <row r="1776" spans="4:5">
      <c r="D1776" s="231"/>
      <c r="E1776" s="232"/>
    </row>
    <row r="1777" spans="4:5">
      <c r="D1777" s="231"/>
      <c r="E1777" s="232"/>
    </row>
    <row r="1778" spans="4:5">
      <c r="D1778" s="231"/>
      <c r="E1778" s="232"/>
    </row>
    <row r="1779" spans="4:5">
      <c r="D1779" s="231"/>
      <c r="E1779" s="232"/>
    </row>
    <row r="1780" spans="4:5">
      <c r="D1780" s="231"/>
      <c r="E1780" s="232"/>
    </row>
    <row r="1781" spans="4:5">
      <c r="D1781" s="231"/>
      <c r="E1781" s="232"/>
    </row>
    <row r="1782" spans="4:5">
      <c r="D1782" s="231"/>
      <c r="E1782" s="232"/>
    </row>
    <row r="1783" spans="4:5">
      <c r="D1783" s="231"/>
      <c r="E1783" s="232"/>
    </row>
    <row r="1784" spans="4:5">
      <c r="D1784" s="231"/>
      <c r="E1784" s="232"/>
    </row>
    <row r="1785" spans="4:5">
      <c r="D1785" s="231"/>
      <c r="E1785" s="232"/>
    </row>
    <row r="1786" spans="4:5">
      <c r="D1786" s="231"/>
      <c r="E1786" s="232"/>
    </row>
    <row r="1787" spans="4:5">
      <c r="D1787" s="231"/>
      <c r="E1787" s="232"/>
    </row>
    <row r="1788" spans="4:5">
      <c r="D1788" s="231"/>
      <c r="E1788" s="232"/>
    </row>
    <row r="1789" spans="4:5">
      <c r="D1789" s="231"/>
      <c r="E1789" s="232"/>
    </row>
    <row r="1790" spans="4:5">
      <c r="D1790" s="231"/>
      <c r="E1790" s="232"/>
    </row>
    <row r="1791" spans="4:5">
      <c r="D1791" s="231"/>
      <c r="E1791" s="232"/>
    </row>
    <row r="1792" spans="4:5">
      <c r="D1792" s="231"/>
      <c r="E1792" s="232"/>
    </row>
    <row r="1793" spans="4:5">
      <c r="D1793" s="231"/>
      <c r="E1793" s="232"/>
    </row>
    <row r="1794" spans="4:5">
      <c r="D1794" s="231"/>
      <c r="E1794" s="232"/>
    </row>
    <row r="1795" spans="4:5">
      <c r="D1795" s="231"/>
      <c r="E1795" s="232"/>
    </row>
    <row r="1796" spans="4:5">
      <c r="D1796" s="231"/>
      <c r="E1796" s="232"/>
    </row>
    <row r="1797" spans="4:5">
      <c r="D1797" s="231"/>
      <c r="E1797" s="232"/>
    </row>
    <row r="1798" spans="4:5">
      <c r="D1798" s="231"/>
      <c r="E1798" s="232"/>
    </row>
    <row r="1799" spans="4:5">
      <c r="D1799" s="231"/>
      <c r="E1799" s="232"/>
    </row>
    <row r="1800" spans="4:5">
      <c r="D1800" s="231"/>
      <c r="E1800" s="232"/>
    </row>
    <row r="1801" spans="4:5">
      <c r="D1801" s="231"/>
      <c r="E1801" s="232"/>
    </row>
    <row r="1802" spans="4:5">
      <c r="D1802" s="231"/>
      <c r="E1802" s="232"/>
    </row>
    <row r="1803" spans="4:5">
      <c r="D1803" s="231"/>
      <c r="E1803" s="232"/>
    </row>
    <row r="1804" spans="4:5">
      <c r="D1804" s="231"/>
      <c r="E1804" s="232"/>
    </row>
    <row r="1805" spans="4:5">
      <c r="D1805" s="231"/>
      <c r="E1805" s="232"/>
    </row>
    <row r="1806" spans="4:5">
      <c r="D1806" s="231"/>
      <c r="E1806" s="232"/>
    </row>
    <row r="1807" spans="4:5">
      <c r="D1807" s="231"/>
      <c r="E1807" s="232"/>
    </row>
    <row r="1808" spans="4:5">
      <c r="D1808" s="231"/>
      <c r="E1808" s="232"/>
    </row>
    <row r="1809" spans="4:5">
      <c r="D1809" s="231"/>
      <c r="E1809" s="232"/>
    </row>
    <row r="1810" spans="4:5">
      <c r="D1810" s="231"/>
      <c r="E1810" s="232"/>
    </row>
    <row r="1811" spans="4:5">
      <c r="D1811" s="231"/>
      <c r="E1811" s="232"/>
    </row>
    <row r="1812" spans="4:5">
      <c r="D1812" s="231"/>
      <c r="E1812" s="232"/>
    </row>
    <row r="1813" spans="4:5">
      <c r="D1813" s="231"/>
      <c r="E1813" s="232"/>
    </row>
    <row r="1814" spans="4:5">
      <c r="D1814" s="231"/>
      <c r="E1814" s="232"/>
    </row>
    <row r="1815" spans="4:5">
      <c r="D1815" s="231"/>
      <c r="E1815" s="232"/>
    </row>
    <row r="1816" spans="4:5">
      <c r="D1816" s="231"/>
      <c r="E1816" s="232"/>
    </row>
    <row r="1817" spans="4:5">
      <c r="D1817" s="231"/>
      <c r="E1817" s="232"/>
    </row>
    <row r="1818" spans="4:5">
      <c r="D1818" s="231"/>
      <c r="E1818" s="232"/>
    </row>
    <row r="1819" spans="4:5">
      <c r="D1819" s="231"/>
      <c r="E1819" s="232"/>
    </row>
    <row r="1820" spans="4:5">
      <c r="D1820" s="231"/>
      <c r="E1820" s="232"/>
    </row>
    <row r="1821" spans="4:5">
      <c r="D1821" s="231"/>
      <c r="E1821" s="232"/>
    </row>
    <row r="1822" spans="4:5">
      <c r="D1822" s="231"/>
      <c r="E1822" s="232"/>
    </row>
    <row r="1823" spans="4:5">
      <c r="D1823" s="231"/>
      <c r="E1823" s="232"/>
    </row>
    <row r="1824" spans="4:5">
      <c r="D1824" s="231"/>
      <c r="E1824" s="232"/>
    </row>
    <row r="1825" spans="4:5">
      <c r="D1825" s="231"/>
      <c r="E1825" s="232"/>
    </row>
    <row r="1826" spans="4:5">
      <c r="D1826" s="231"/>
      <c r="E1826" s="232"/>
    </row>
    <row r="1827" spans="4:5">
      <c r="D1827" s="231"/>
      <c r="E1827" s="232"/>
    </row>
    <row r="1828" spans="4:5">
      <c r="D1828" s="231"/>
      <c r="E1828" s="232"/>
    </row>
    <row r="1829" spans="4:5">
      <c r="D1829" s="231"/>
      <c r="E1829" s="232"/>
    </row>
    <row r="1830" spans="4:5">
      <c r="D1830" s="231"/>
      <c r="E1830" s="232"/>
    </row>
    <row r="1831" spans="4:5">
      <c r="D1831" s="231"/>
      <c r="E1831" s="232"/>
    </row>
    <row r="1832" spans="4:5">
      <c r="D1832" s="231"/>
      <c r="E1832" s="232"/>
    </row>
    <row r="1833" spans="4:5">
      <c r="D1833" s="231"/>
      <c r="E1833" s="232"/>
    </row>
    <row r="1834" spans="4:5">
      <c r="D1834" s="231"/>
      <c r="E1834" s="232"/>
    </row>
    <row r="1835" spans="4:5">
      <c r="D1835" s="231"/>
      <c r="E1835" s="232"/>
    </row>
    <row r="1836" spans="4:5">
      <c r="D1836" s="231"/>
      <c r="E1836" s="232"/>
    </row>
    <row r="1837" spans="4:5">
      <c r="D1837" s="231"/>
      <c r="E1837" s="232"/>
    </row>
    <row r="1838" spans="4:5">
      <c r="D1838" s="231"/>
      <c r="E1838" s="232"/>
    </row>
    <row r="1839" spans="4:5">
      <c r="D1839" s="231"/>
      <c r="E1839" s="232"/>
    </row>
    <row r="1840" spans="4:5">
      <c r="D1840" s="231"/>
      <c r="E1840" s="232"/>
    </row>
    <row r="1841" spans="4:5">
      <c r="D1841" s="231"/>
      <c r="E1841" s="232"/>
    </row>
    <row r="1842" spans="4:5">
      <c r="D1842" s="231"/>
      <c r="E1842" s="232"/>
    </row>
    <row r="1843" spans="4:5">
      <c r="D1843" s="231"/>
      <c r="E1843" s="232"/>
    </row>
    <row r="1844" spans="4:5">
      <c r="D1844" s="231"/>
      <c r="E1844" s="232"/>
    </row>
    <row r="1845" spans="4:5">
      <c r="D1845" s="231"/>
      <c r="E1845" s="232"/>
    </row>
    <row r="1846" spans="4:5">
      <c r="D1846" s="231"/>
      <c r="E1846" s="232"/>
    </row>
    <row r="1847" spans="4:5">
      <c r="D1847" s="231"/>
      <c r="E1847" s="232"/>
    </row>
    <row r="1848" spans="4:5">
      <c r="D1848" s="231"/>
      <c r="E1848" s="232"/>
    </row>
    <row r="1849" spans="4:5">
      <c r="D1849" s="231"/>
      <c r="E1849" s="232"/>
    </row>
    <row r="1850" spans="4:5">
      <c r="D1850" s="231"/>
      <c r="E1850" s="232"/>
    </row>
    <row r="1851" spans="4:5">
      <c r="D1851" s="231"/>
      <c r="E1851" s="232"/>
    </row>
    <row r="1852" spans="4:5">
      <c r="D1852" s="231"/>
      <c r="E1852" s="232"/>
    </row>
    <row r="1853" spans="4:5">
      <c r="D1853" s="231"/>
      <c r="E1853" s="232"/>
    </row>
    <row r="1854" spans="4:5">
      <c r="D1854" s="231"/>
      <c r="E1854" s="232"/>
    </row>
    <row r="1855" spans="4:5">
      <c r="D1855" s="231"/>
      <c r="E1855" s="232"/>
    </row>
    <row r="1856" spans="4:5">
      <c r="D1856" s="231"/>
      <c r="E1856" s="232"/>
    </row>
    <row r="1857" spans="4:5">
      <c r="D1857" s="231"/>
      <c r="E1857" s="232"/>
    </row>
    <row r="1858" spans="4:5">
      <c r="D1858" s="231"/>
      <c r="E1858" s="232"/>
    </row>
    <row r="1859" spans="4:5">
      <c r="D1859" s="231"/>
      <c r="E1859" s="232"/>
    </row>
    <row r="1860" spans="4:5">
      <c r="D1860" s="231"/>
      <c r="E1860" s="232"/>
    </row>
    <row r="1861" spans="4:5">
      <c r="D1861" s="231"/>
      <c r="E1861" s="232"/>
    </row>
    <row r="1862" spans="4:5">
      <c r="D1862" s="231"/>
      <c r="E1862" s="232"/>
    </row>
    <row r="1863" spans="4:5">
      <c r="D1863" s="231"/>
      <c r="E1863" s="232"/>
    </row>
    <row r="1864" spans="4:5">
      <c r="D1864" s="231"/>
      <c r="E1864" s="232"/>
    </row>
    <row r="1865" spans="4:5">
      <c r="D1865" s="231"/>
      <c r="E1865" s="232"/>
    </row>
    <row r="1866" spans="4:5">
      <c r="D1866" s="231"/>
      <c r="E1866" s="232"/>
    </row>
    <row r="1867" spans="4:5">
      <c r="D1867" s="231"/>
      <c r="E1867" s="232"/>
    </row>
    <row r="1868" spans="4:5">
      <c r="D1868" s="231"/>
      <c r="E1868" s="232"/>
    </row>
    <row r="1869" spans="4:5">
      <c r="D1869" s="231"/>
      <c r="E1869" s="232"/>
    </row>
    <row r="1870" spans="4:5">
      <c r="D1870" s="231"/>
      <c r="E1870" s="232"/>
    </row>
    <row r="1871" spans="4:5">
      <c r="D1871" s="231"/>
      <c r="E1871" s="232"/>
    </row>
    <row r="1872" spans="4:5">
      <c r="D1872" s="231"/>
      <c r="E1872" s="232"/>
    </row>
    <row r="1873" spans="4:5">
      <c r="D1873" s="231"/>
      <c r="E1873" s="232"/>
    </row>
    <row r="1874" spans="4:5">
      <c r="D1874" s="231"/>
      <c r="E1874" s="232"/>
    </row>
    <row r="1875" spans="4:5">
      <c r="D1875" s="231"/>
      <c r="E1875" s="232"/>
    </row>
    <row r="1876" spans="4:5">
      <c r="D1876" s="231"/>
      <c r="E1876" s="232"/>
    </row>
    <row r="1877" spans="4:5">
      <c r="D1877" s="231"/>
      <c r="E1877" s="232"/>
    </row>
    <row r="1878" spans="4:5">
      <c r="D1878" s="231"/>
      <c r="E1878" s="232"/>
    </row>
    <row r="1879" spans="4:5">
      <c r="D1879" s="231"/>
      <c r="E1879" s="232"/>
    </row>
    <row r="1880" spans="4:5">
      <c r="D1880" s="231"/>
      <c r="E1880" s="232"/>
    </row>
    <row r="1881" spans="4:5">
      <c r="D1881" s="231"/>
      <c r="E1881" s="232"/>
    </row>
    <row r="1882" spans="4:5">
      <c r="D1882" s="231"/>
      <c r="E1882" s="232"/>
    </row>
    <row r="1883" spans="4:5">
      <c r="D1883" s="231"/>
      <c r="E1883" s="232"/>
    </row>
    <row r="1884" spans="4:5">
      <c r="D1884" s="231"/>
      <c r="E1884" s="232"/>
    </row>
    <row r="1885" spans="4:5">
      <c r="D1885" s="231"/>
      <c r="E1885" s="232"/>
    </row>
    <row r="1886" spans="4:5">
      <c r="D1886" s="231"/>
      <c r="E1886" s="232"/>
    </row>
    <row r="1887" spans="4:5">
      <c r="D1887" s="231"/>
      <c r="E1887" s="232"/>
    </row>
    <row r="1888" spans="4:5">
      <c r="D1888" s="231"/>
      <c r="E1888" s="232"/>
    </row>
    <row r="1889" spans="4:5">
      <c r="D1889" s="231"/>
      <c r="E1889" s="232"/>
    </row>
    <row r="1890" spans="4:5">
      <c r="D1890" s="231"/>
      <c r="E1890" s="232"/>
    </row>
    <row r="1891" spans="4:5">
      <c r="D1891" s="231"/>
      <c r="E1891" s="232"/>
    </row>
    <row r="1892" spans="4:5">
      <c r="D1892" s="231"/>
      <c r="E1892" s="232"/>
    </row>
    <row r="1893" spans="4:5">
      <c r="D1893" s="231"/>
      <c r="E1893" s="232"/>
    </row>
    <row r="1894" spans="4:5">
      <c r="D1894" s="231"/>
      <c r="E1894" s="232"/>
    </row>
    <row r="1895" spans="4:5">
      <c r="D1895" s="231"/>
      <c r="E1895" s="232"/>
    </row>
    <row r="1896" spans="4:5">
      <c r="D1896" s="231"/>
      <c r="E1896" s="232"/>
    </row>
    <row r="1897" spans="4:5">
      <c r="D1897" s="231"/>
      <c r="E1897" s="232"/>
    </row>
    <row r="1898" spans="4:5">
      <c r="D1898" s="231"/>
      <c r="E1898" s="232"/>
    </row>
    <row r="1899" spans="4:5">
      <c r="D1899" s="231"/>
      <c r="E1899" s="232"/>
    </row>
    <row r="1900" spans="4:5">
      <c r="D1900" s="231"/>
      <c r="E1900" s="232"/>
    </row>
    <row r="1901" spans="4:5">
      <c r="D1901" s="231"/>
      <c r="E1901" s="232"/>
    </row>
    <row r="1902" spans="4:5">
      <c r="D1902" s="231"/>
      <c r="E1902" s="232"/>
    </row>
    <row r="1903" spans="4:5">
      <c r="D1903" s="231"/>
      <c r="E1903" s="232"/>
    </row>
    <row r="1904" spans="4:5">
      <c r="D1904" s="231"/>
      <c r="E1904" s="232"/>
    </row>
    <row r="1905" spans="4:5">
      <c r="D1905" s="231"/>
      <c r="E1905" s="232"/>
    </row>
    <row r="1906" spans="4:5">
      <c r="D1906" s="231"/>
      <c r="E1906" s="232"/>
    </row>
    <row r="1907" spans="4:5">
      <c r="D1907" s="231"/>
      <c r="E1907" s="232"/>
    </row>
    <row r="1908" spans="4:5">
      <c r="D1908" s="231"/>
      <c r="E1908" s="232"/>
    </row>
    <row r="1909" spans="4:5">
      <c r="D1909" s="231"/>
      <c r="E1909" s="232"/>
    </row>
    <row r="1910" spans="4:5">
      <c r="D1910" s="231"/>
      <c r="E1910" s="232"/>
    </row>
    <row r="1911" spans="4:5">
      <c r="D1911" s="231"/>
      <c r="E1911" s="232"/>
    </row>
    <row r="1912" spans="4:5">
      <c r="D1912" s="231"/>
      <c r="E1912" s="232"/>
    </row>
    <row r="1913" spans="4:5">
      <c r="D1913" s="231"/>
      <c r="E1913" s="232"/>
    </row>
    <row r="1914" spans="4:5">
      <c r="D1914" s="231"/>
      <c r="E1914" s="232"/>
    </row>
    <row r="1915" spans="4:5">
      <c r="D1915" s="231"/>
      <c r="E1915" s="232"/>
    </row>
    <row r="1916" spans="4:5">
      <c r="D1916" s="231"/>
      <c r="E1916" s="232"/>
    </row>
    <row r="1917" spans="4:5">
      <c r="D1917" s="231"/>
      <c r="E1917" s="232"/>
    </row>
    <row r="1918" spans="4:5">
      <c r="D1918" s="231"/>
      <c r="E1918" s="232"/>
    </row>
    <row r="1919" spans="4:5">
      <c r="D1919" s="231"/>
      <c r="E1919" s="232"/>
    </row>
    <row r="1920" spans="4:5">
      <c r="D1920" s="231"/>
      <c r="E1920" s="232"/>
    </row>
    <row r="1921" spans="4:5">
      <c r="D1921" s="231"/>
      <c r="E1921" s="232"/>
    </row>
    <row r="1922" spans="4:5">
      <c r="D1922" s="231"/>
      <c r="E1922" s="232"/>
    </row>
    <row r="1923" spans="4:5">
      <c r="D1923" s="231"/>
      <c r="E1923" s="232"/>
    </row>
    <row r="1924" spans="4:5">
      <c r="D1924" s="231"/>
      <c r="E1924" s="232"/>
    </row>
    <row r="1925" spans="4:5">
      <c r="D1925" s="231"/>
      <c r="E1925" s="232"/>
    </row>
    <row r="1926" spans="4:5">
      <c r="D1926" s="231"/>
      <c r="E1926" s="232"/>
    </row>
    <row r="1927" spans="4:5">
      <c r="D1927" s="231"/>
      <c r="E1927" s="232"/>
    </row>
    <row r="1928" spans="4:5">
      <c r="D1928" s="231"/>
      <c r="E1928" s="232"/>
    </row>
    <row r="1929" spans="4:5">
      <c r="D1929" s="231"/>
      <c r="E1929" s="232"/>
    </row>
    <row r="1930" spans="4:5">
      <c r="D1930" s="231"/>
      <c r="E1930" s="232"/>
    </row>
    <row r="1931" spans="4:5">
      <c r="D1931" s="231"/>
      <c r="E1931" s="232"/>
    </row>
    <row r="1932" spans="4:5">
      <c r="D1932" s="231"/>
      <c r="E1932" s="232"/>
    </row>
    <row r="1933" spans="4:5">
      <c r="D1933" s="231"/>
      <c r="E1933" s="232"/>
    </row>
    <row r="1934" spans="4:5">
      <c r="D1934" s="231"/>
      <c r="E1934" s="232"/>
    </row>
    <row r="1935" spans="4:5">
      <c r="D1935" s="231"/>
      <c r="E1935" s="232"/>
    </row>
    <row r="1936" spans="4:5">
      <c r="D1936" s="231"/>
      <c r="E1936" s="232"/>
    </row>
    <row r="1937" spans="4:5">
      <c r="D1937" s="231"/>
      <c r="E1937" s="232"/>
    </row>
    <row r="1938" spans="4:5">
      <c r="D1938" s="231"/>
      <c r="E1938" s="232"/>
    </row>
    <row r="1939" spans="4:5">
      <c r="D1939" s="231"/>
      <c r="E1939" s="232"/>
    </row>
    <row r="1940" spans="4:5">
      <c r="D1940" s="231"/>
      <c r="E1940" s="232"/>
    </row>
    <row r="1941" spans="4:5">
      <c r="D1941" s="231"/>
      <c r="E1941" s="232"/>
    </row>
    <row r="1942" spans="4:5">
      <c r="D1942" s="231"/>
      <c r="E1942" s="232"/>
    </row>
    <row r="1943" spans="4:5">
      <c r="D1943" s="231"/>
      <c r="E1943" s="232"/>
    </row>
    <row r="1944" spans="4:5">
      <c r="D1944" s="231"/>
      <c r="E1944" s="232"/>
    </row>
    <row r="1945" spans="4:5">
      <c r="D1945" s="231"/>
      <c r="E1945" s="232"/>
    </row>
    <row r="1946" spans="4:5">
      <c r="D1946" s="231"/>
      <c r="E1946" s="232"/>
    </row>
    <row r="1947" spans="4:5">
      <c r="D1947" s="231"/>
      <c r="E1947" s="232"/>
    </row>
    <row r="1948" spans="4:5">
      <c r="D1948" s="231"/>
      <c r="E1948" s="232"/>
    </row>
    <row r="1949" spans="4:5">
      <c r="D1949" s="231"/>
      <c r="E1949" s="232"/>
    </row>
    <row r="1950" spans="4:5">
      <c r="D1950" s="231"/>
      <c r="E1950" s="232"/>
    </row>
    <row r="1951" spans="4:5">
      <c r="D1951" s="231"/>
      <c r="E1951" s="232"/>
    </row>
    <row r="1952" spans="4:5">
      <c r="D1952" s="231"/>
      <c r="E1952" s="232"/>
    </row>
    <row r="1953" spans="4:5">
      <c r="D1953" s="231"/>
      <c r="E1953" s="232"/>
    </row>
    <row r="1954" spans="4:5">
      <c r="D1954" s="231"/>
      <c r="E1954" s="232"/>
    </row>
    <row r="1955" spans="4:5">
      <c r="D1955" s="231"/>
      <c r="E1955" s="232"/>
    </row>
    <row r="1956" spans="4:5">
      <c r="D1956" s="231"/>
      <c r="E1956" s="232"/>
    </row>
    <row r="1957" spans="4:5">
      <c r="D1957" s="231"/>
      <c r="E1957" s="232"/>
    </row>
    <row r="1958" spans="4:5">
      <c r="D1958" s="231"/>
      <c r="E1958" s="232"/>
    </row>
    <row r="1959" spans="4:5">
      <c r="D1959" s="231"/>
      <c r="E1959" s="232"/>
    </row>
    <row r="1960" spans="4:5">
      <c r="D1960" s="231"/>
      <c r="E1960" s="232"/>
    </row>
    <row r="1961" spans="4:5">
      <c r="D1961" s="231"/>
      <c r="E1961" s="232"/>
    </row>
    <row r="1962" spans="4:5">
      <c r="D1962" s="231"/>
      <c r="E1962" s="232"/>
    </row>
    <row r="1963" spans="4:5">
      <c r="D1963" s="231"/>
      <c r="E1963" s="232"/>
    </row>
    <row r="1964" spans="4:5">
      <c r="D1964" s="231"/>
      <c r="E1964" s="232"/>
    </row>
    <row r="1965" spans="4:5">
      <c r="D1965" s="231"/>
      <c r="E1965" s="232"/>
    </row>
    <row r="1966" spans="4:5">
      <c r="D1966" s="231"/>
      <c r="E1966" s="232"/>
    </row>
    <row r="1967" spans="4:5">
      <c r="D1967" s="231"/>
      <c r="E1967" s="232"/>
    </row>
    <row r="1968" spans="4:5">
      <c r="D1968" s="231"/>
      <c r="E1968" s="232"/>
    </row>
    <row r="1969" spans="4:5">
      <c r="D1969" s="231"/>
      <c r="E1969" s="232"/>
    </row>
    <row r="1970" spans="4:5">
      <c r="D1970" s="231"/>
      <c r="E1970" s="232"/>
    </row>
    <row r="1971" spans="4:5">
      <c r="D1971" s="231"/>
      <c r="E1971" s="232"/>
    </row>
    <row r="1972" spans="4:5">
      <c r="D1972" s="231"/>
      <c r="E1972" s="232"/>
    </row>
    <row r="1973" spans="4:5">
      <c r="D1973" s="231"/>
      <c r="E1973" s="232"/>
    </row>
    <row r="1974" spans="4:5">
      <c r="D1974" s="231"/>
      <c r="E1974" s="232"/>
    </row>
    <row r="1975" spans="4:5">
      <c r="D1975" s="231"/>
      <c r="E1975" s="232"/>
    </row>
    <row r="1976" spans="4:5">
      <c r="D1976" s="231"/>
      <c r="E1976" s="232"/>
    </row>
    <row r="1977" spans="4:5">
      <c r="D1977" s="231"/>
      <c r="E1977" s="232"/>
    </row>
    <row r="1978" spans="4:5">
      <c r="D1978" s="231"/>
      <c r="E1978" s="232"/>
    </row>
    <row r="1979" spans="4:5">
      <c r="D1979" s="231"/>
      <c r="E1979" s="232"/>
    </row>
    <row r="1980" spans="4:5">
      <c r="D1980" s="231"/>
      <c r="E1980" s="232"/>
    </row>
    <row r="1981" spans="4:5">
      <c r="D1981" s="231"/>
      <c r="E1981" s="232"/>
    </row>
    <row r="1982" spans="4:5">
      <c r="D1982" s="231"/>
      <c r="E1982" s="232"/>
    </row>
    <row r="1983" spans="4:5">
      <c r="D1983" s="231"/>
      <c r="E1983" s="232"/>
    </row>
    <row r="1984" spans="4:5">
      <c r="D1984" s="231"/>
      <c r="E1984" s="232"/>
    </row>
    <row r="1985" spans="4:5">
      <c r="D1985" s="231"/>
      <c r="E1985" s="232"/>
    </row>
    <row r="1986" spans="4:5">
      <c r="D1986" s="231"/>
      <c r="E1986" s="232"/>
    </row>
    <row r="1987" spans="4:5">
      <c r="D1987" s="231"/>
      <c r="E1987" s="232"/>
    </row>
    <row r="1988" spans="4:5">
      <c r="D1988" s="231"/>
      <c r="E1988" s="232"/>
    </row>
    <row r="1989" spans="4:5">
      <c r="D1989" s="231"/>
      <c r="E1989" s="232"/>
    </row>
    <row r="1990" spans="4:5">
      <c r="D1990" s="231"/>
      <c r="E1990" s="232"/>
    </row>
    <row r="1991" spans="4:5">
      <c r="D1991" s="231"/>
      <c r="E1991" s="232"/>
    </row>
    <row r="1992" spans="4:5">
      <c r="D1992" s="231"/>
      <c r="E1992" s="232"/>
    </row>
    <row r="1993" spans="4:5">
      <c r="D1993" s="231"/>
      <c r="E1993" s="232"/>
    </row>
    <row r="1994" spans="4:5">
      <c r="D1994" s="231"/>
      <c r="E1994" s="232"/>
    </row>
    <row r="1995" spans="4:5">
      <c r="D1995" s="231"/>
      <c r="E1995" s="232"/>
    </row>
    <row r="1996" spans="4:5">
      <c r="D1996" s="231"/>
      <c r="E1996" s="232"/>
    </row>
    <row r="1997" spans="4:5">
      <c r="D1997" s="231"/>
      <c r="E1997" s="232"/>
    </row>
    <row r="1998" spans="4:5">
      <c r="D1998" s="231"/>
      <c r="E1998" s="232"/>
    </row>
    <row r="1999" spans="4:5">
      <c r="D1999" s="231"/>
      <c r="E1999" s="232"/>
    </row>
    <row r="2000" spans="4:5">
      <c r="D2000" s="231"/>
      <c r="E2000" s="232"/>
    </row>
    <row r="2001" spans="4:5">
      <c r="D2001" s="231"/>
      <c r="E2001" s="232"/>
    </row>
    <row r="2002" spans="4:5">
      <c r="D2002" s="231"/>
      <c r="E2002" s="232"/>
    </row>
    <row r="2003" spans="4:5">
      <c r="D2003" s="231"/>
      <c r="E2003" s="232"/>
    </row>
    <row r="2004" spans="4:5">
      <c r="D2004" s="231"/>
      <c r="E2004" s="232"/>
    </row>
    <row r="2005" spans="4:5">
      <c r="D2005" s="231"/>
      <c r="E2005" s="232"/>
    </row>
    <row r="2006" spans="4:5">
      <c r="D2006" s="231"/>
      <c r="E2006" s="232"/>
    </row>
    <row r="2007" spans="4:5">
      <c r="D2007" s="231"/>
      <c r="E2007" s="232"/>
    </row>
    <row r="2008" spans="4:5">
      <c r="D2008" s="231"/>
      <c r="E2008" s="232"/>
    </row>
    <row r="2009" spans="4:5">
      <c r="D2009" s="231"/>
      <c r="E2009" s="232"/>
    </row>
    <row r="2010" spans="4:5">
      <c r="D2010" s="231"/>
      <c r="E2010" s="232"/>
    </row>
    <row r="2011" spans="4:5">
      <c r="D2011" s="231"/>
      <c r="E2011" s="232"/>
    </row>
    <row r="2012" spans="4:5">
      <c r="D2012" s="231"/>
      <c r="E2012" s="232"/>
    </row>
    <row r="2013" spans="4:5">
      <c r="D2013" s="231"/>
      <c r="E2013" s="232"/>
    </row>
    <row r="2014" spans="4:5">
      <c r="D2014" s="231"/>
      <c r="E2014" s="232"/>
    </row>
    <row r="2015" spans="4:5">
      <c r="D2015" s="231"/>
      <c r="E2015" s="232"/>
    </row>
    <row r="2016" spans="4:5">
      <c r="D2016" s="231"/>
      <c r="E2016" s="232"/>
    </row>
    <row r="2017" spans="4:5">
      <c r="D2017" s="231"/>
      <c r="E2017" s="232"/>
    </row>
    <row r="2018" spans="4:5">
      <c r="D2018" s="231"/>
      <c r="E2018" s="232"/>
    </row>
    <row r="2019" spans="4:5">
      <c r="D2019" s="231"/>
      <c r="E2019" s="232"/>
    </row>
    <row r="2020" spans="4:5">
      <c r="D2020" s="231"/>
      <c r="E2020" s="232"/>
    </row>
    <row r="2021" spans="4:5">
      <c r="D2021" s="231"/>
      <c r="E2021" s="232"/>
    </row>
    <row r="2022" spans="4:5">
      <c r="D2022" s="231"/>
      <c r="E2022" s="232"/>
    </row>
    <row r="2023" spans="4:5">
      <c r="D2023" s="231"/>
      <c r="E2023" s="232"/>
    </row>
    <row r="2024" spans="4:5">
      <c r="D2024" s="231"/>
      <c r="E2024" s="232"/>
    </row>
    <row r="2025" spans="4:5">
      <c r="D2025" s="231"/>
      <c r="E2025" s="232"/>
    </row>
    <row r="2026" spans="4:5">
      <c r="D2026" s="231"/>
      <c r="E2026" s="232"/>
    </row>
    <row r="2027" spans="4:5">
      <c r="D2027" s="231"/>
      <c r="E2027" s="232"/>
    </row>
    <row r="2028" spans="4:5">
      <c r="D2028" s="231"/>
      <c r="E2028" s="232"/>
    </row>
    <row r="2029" spans="4:5">
      <c r="D2029" s="231"/>
      <c r="E2029" s="232"/>
    </row>
    <row r="2030" spans="4:5">
      <c r="D2030" s="231"/>
      <c r="E2030" s="232"/>
    </row>
    <row r="2031" spans="4:5">
      <c r="D2031" s="231"/>
      <c r="E2031" s="232"/>
    </row>
    <row r="2032" spans="4:5">
      <c r="D2032" s="231"/>
      <c r="E2032" s="232"/>
    </row>
    <row r="2033" spans="4:5">
      <c r="D2033" s="231"/>
      <c r="E2033" s="232"/>
    </row>
    <row r="2034" spans="4:5">
      <c r="D2034" s="231"/>
      <c r="E2034" s="232"/>
    </row>
    <row r="2035" spans="4:5">
      <c r="D2035" s="231"/>
      <c r="E2035" s="232"/>
    </row>
    <row r="2036" spans="4:5">
      <c r="D2036" s="231"/>
      <c r="E2036" s="232"/>
    </row>
    <row r="2037" spans="4:5">
      <c r="D2037" s="231"/>
      <c r="E2037" s="232"/>
    </row>
    <row r="2038" spans="4:5">
      <c r="D2038" s="231"/>
      <c r="E2038" s="232"/>
    </row>
    <row r="2039" spans="4:5">
      <c r="D2039" s="231"/>
      <c r="E2039" s="232"/>
    </row>
    <row r="2040" spans="4:5">
      <c r="D2040" s="231"/>
      <c r="E2040" s="232"/>
    </row>
    <row r="2041" spans="4:5">
      <c r="D2041" s="231"/>
      <c r="E2041" s="232"/>
    </row>
    <row r="2042" spans="4:5">
      <c r="D2042" s="231"/>
      <c r="E2042" s="232"/>
    </row>
    <row r="2043" spans="4:5">
      <c r="D2043" s="231"/>
      <c r="E2043" s="232"/>
    </row>
    <row r="2044" spans="4:5">
      <c r="D2044" s="231"/>
      <c r="E2044" s="232"/>
    </row>
    <row r="2045" spans="4:5">
      <c r="D2045" s="231"/>
      <c r="E2045" s="232"/>
    </row>
    <row r="2046" spans="4:5">
      <c r="D2046" s="231"/>
      <c r="E2046" s="232"/>
    </row>
    <row r="2047" spans="4:5">
      <c r="D2047" s="231"/>
      <c r="E2047" s="232"/>
    </row>
    <row r="2048" spans="4:5">
      <c r="D2048" s="231"/>
      <c r="E2048" s="232"/>
    </row>
    <row r="2049" spans="4:5">
      <c r="D2049" s="231"/>
      <c r="E2049" s="232"/>
    </row>
    <row r="2050" spans="4:5">
      <c r="D2050" s="231"/>
      <c r="E2050" s="232"/>
    </row>
    <row r="2051" spans="4:5">
      <c r="D2051" s="231"/>
      <c r="E2051" s="232"/>
    </row>
    <row r="2052" spans="4:5">
      <c r="D2052" s="231"/>
      <c r="E2052" s="232"/>
    </row>
    <row r="2053" spans="4:5">
      <c r="D2053" s="231"/>
      <c r="E2053" s="232"/>
    </row>
    <row r="2054" spans="4:5">
      <c r="D2054" s="231"/>
      <c r="E2054" s="232"/>
    </row>
    <row r="2055" spans="4:5">
      <c r="D2055" s="231"/>
      <c r="E2055" s="232"/>
    </row>
    <row r="2056" spans="4:5">
      <c r="D2056" s="231"/>
      <c r="E2056" s="232"/>
    </row>
    <row r="2057" spans="4:5">
      <c r="D2057" s="231"/>
      <c r="E2057" s="232"/>
    </row>
    <row r="2058" spans="4:5">
      <c r="D2058" s="231"/>
      <c r="E2058" s="232"/>
    </row>
    <row r="2059" spans="4:5">
      <c r="D2059" s="231"/>
      <c r="E2059" s="232"/>
    </row>
    <row r="2060" spans="4:5">
      <c r="D2060" s="231"/>
      <c r="E2060" s="232"/>
    </row>
    <row r="2061" spans="4:5">
      <c r="D2061" s="231"/>
      <c r="E2061" s="232"/>
    </row>
    <row r="2062" spans="4:5">
      <c r="D2062" s="231"/>
      <c r="E2062" s="232"/>
    </row>
    <row r="2063" spans="4:5">
      <c r="D2063" s="231"/>
      <c r="E2063" s="232"/>
    </row>
    <row r="2064" spans="4:5">
      <c r="D2064" s="231"/>
      <c r="E2064" s="232"/>
    </row>
    <row r="2065" spans="4:5">
      <c r="D2065" s="231"/>
      <c r="E2065" s="232"/>
    </row>
    <row r="2066" spans="4:5">
      <c r="D2066" s="231"/>
      <c r="E2066" s="232"/>
    </row>
    <row r="2067" spans="4:5">
      <c r="D2067" s="231"/>
      <c r="E2067" s="232"/>
    </row>
    <row r="2068" spans="4:5">
      <c r="D2068" s="231"/>
      <c r="E2068" s="232"/>
    </row>
    <row r="2069" spans="4:5">
      <c r="D2069" s="231"/>
      <c r="E2069" s="232"/>
    </row>
    <row r="2070" spans="4:5">
      <c r="D2070" s="231"/>
      <c r="E2070" s="232"/>
    </row>
    <row r="2071" spans="4:5">
      <c r="D2071" s="231"/>
      <c r="E2071" s="232"/>
    </row>
    <row r="2072" spans="4:5">
      <c r="D2072" s="231"/>
      <c r="E2072" s="232"/>
    </row>
    <row r="2073" spans="4:5">
      <c r="D2073" s="231"/>
      <c r="E2073" s="232"/>
    </row>
    <row r="2074" spans="4:5">
      <c r="D2074" s="231"/>
      <c r="E2074" s="232"/>
    </row>
    <row r="2075" spans="4:5">
      <c r="D2075" s="231"/>
      <c r="E2075" s="232"/>
    </row>
    <row r="2076" spans="4:5">
      <c r="D2076" s="231"/>
      <c r="E2076" s="232"/>
    </row>
    <row r="2077" spans="4:5">
      <c r="D2077" s="231"/>
      <c r="E2077" s="232"/>
    </row>
    <row r="2078" spans="4:5">
      <c r="D2078" s="231"/>
      <c r="E2078" s="232"/>
    </row>
    <row r="2079" spans="4:5">
      <c r="D2079" s="231"/>
      <c r="E2079" s="232"/>
    </row>
    <row r="2080" spans="4:5">
      <c r="D2080" s="231"/>
      <c r="E2080" s="232"/>
    </row>
    <row r="2081" spans="4:5">
      <c r="D2081" s="231"/>
      <c r="E2081" s="232"/>
    </row>
    <row r="2082" spans="4:5">
      <c r="D2082" s="231"/>
      <c r="E2082" s="232"/>
    </row>
    <row r="2083" spans="4:5">
      <c r="D2083" s="231"/>
      <c r="E2083" s="232"/>
    </row>
    <row r="2084" spans="4:5">
      <c r="D2084" s="231"/>
      <c r="E2084" s="232"/>
    </row>
    <row r="2085" spans="4:5">
      <c r="D2085" s="231"/>
      <c r="E2085" s="232"/>
    </row>
    <row r="2086" spans="4:5">
      <c r="D2086" s="231"/>
      <c r="E2086" s="232"/>
    </row>
    <row r="2087" spans="4:5">
      <c r="D2087" s="231"/>
      <c r="E2087" s="232"/>
    </row>
    <row r="2088" spans="4:5">
      <c r="D2088" s="231"/>
      <c r="E2088" s="232"/>
    </row>
    <row r="2089" spans="4:5">
      <c r="D2089" s="231"/>
      <c r="E2089" s="232"/>
    </row>
    <row r="2090" spans="4:5">
      <c r="D2090" s="231"/>
      <c r="E2090" s="232"/>
    </row>
    <row r="2091" spans="4:5">
      <c r="D2091" s="231"/>
      <c r="E2091" s="232"/>
    </row>
    <row r="2092" spans="4:5">
      <c r="D2092" s="231"/>
      <c r="E2092" s="232"/>
    </row>
    <row r="2093" spans="4:5">
      <c r="D2093" s="231"/>
      <c r="E2093" s="232"/>
    </row>
    <row r="2094" spans="4:5">
      <c r="D2094" s="231"/>
      <c r="E2094" s="232"/>
    </row>
    <row r="2095" spans="4:5">
      <c r="D2095" s="231"/>
      <c r="E2095" s="232"/>
    </row>
    <row r="2096" spans="4:5">
      <c r="D2096" s="231"/>
      <c r="E2096" s="232"/>
    </row>
    <row r="2097" spans="4:5">
      <c r="D2097" s="231"/>
      <c r="E2097" s="232"/>
    </row>
    <row r="2098" spans="4:5">
      <c r="D2098" s="231"/>
      <c r="E2098" s="232"/>
    </row>
    <row r="2099" spans="4:5">
      <c r="D2099" s="231"/>
      <c r="E2099" s="232"/>
    </row>
    <row r="2100" spans="4:5">
      <c r="D2100" s="231"/>
      <c r="E2100" s="232"/>
    </row>
    <row r="2101" spans="4:5">
      <c r="D2101" s="231"/>
      <c r="E2101" s="232"/>
    </row>
    <row r="2102" spans="4:5">
      <c r="D2102" s="231"/>
      <c r="E2102" s="232"/>
    </row>
    <row r="2103" spans="4:5">
      <c r="D2103" s="231"/>
      <c r="E2103" s="232"/>
    </row>
    <row r="2104" spans="4:5">
      <c r="D2104" s="231"/>
      <c r="E2104" s="232"/>
    </row>
    <row r="2105" spans="4:5">
      <c r="D2105" s="231"/>
      <c r="E2105" s="232"/>
    </row>
    <row r="2106" spans="4:5">
      <c r="D2106" s="231"/>
      <c r="E2106" s="232"/>
    </row>
    <row r="2107" spans="4:5">
      <c r="D2107" s="231"/>
      <c r="E2107" s="232"/>
    </row>
    <row r="2108" spans="4:5">
      <c r="D2108" s="231"/>
      <c r="E2108" s="232"/>
    </row>
    <row r="2109" spans="4:5">
      <c r="D2109" s="231"/>
      <c r="E2109" s="232"/>
    </row>
    <row r="2110" spans="4:5">
      <c r="D2110" s="231"/>
      <c r="E2110" s="232"/>
    </row>
    <row r="2111" spans="4:5">
      <c r="D2111" s="231"/>
      <c r="E2111" s="232"/>
    </row>
    <row r="2112" spans="4:5">
      <c r="D2112" s="231"/>
      <c r="E2112" s="232"/>
    </row>
    <row r="2113" spans="4:5">
      <c r="D2113" s="231"/>
      <c r="E2113" s="232"/>
    </row>
    <row r="2114" spans="4:5">
      <c r="D2114" s="231"/>
      <c r="E2114" s="232"/>
    </row>
    <row r="2115" spans="4:5">
      <c r="D2115" s="231"/>
      <c r="E2115" s="232"/>
    </row>
    <row r="2116" spans="4:5">
      <c r="D2116" s="231"/>
      <c r="E2116" s="232"/>
    </row>
    <row r="2117" spans="4:5">
      <c r="D2117" s="231"/>
      <c r="E2117" s="232"/>
    </row>
    <row r="2118" spans="4:5">
      <c r="D2118" s="231"/>
      <c r="E2118" s="232"/>
    </row>
    <row r="2119" spans="4:5">
      <c r="D2119" s="231"/>
      <c r="E2119" s="232"/>
    </row>
    <row r="2120" spans="4:5">
      <c r="D2120" s="231"/>
      <c r="E2120" s="232"/>
    </row>
    <row r="2121" spans="4:5">
      <c r="D2121" s="231"/>
      <c r="E2121" s="232"/>
    </row>
    <row r="2122" spans="4:5">
      <c r="D2122" s="231"/>
      <c r="E2122" s="232"/>
    </row>
    <row r="2123" spans="4:5">
      <c r="D2123" s="231"/>
      <c r="E2123" s="232"/>
    </row>
    <row r="2124" spans="4:5">
      <c r="D2124" s="231"/>
      <c r="E2124" s="232"/>
    </row>
    <row r="2125" spans="4:5">
      <c r="D2125" s="231"/>
      <c r="E2125" s="232"/>
    </row>
    <row r="2126" spans="4:5">
      <c r="D2126" s="231"/>
      <c r="E2126" s="232"/>
    </row>
    <row r="2127" spans="4:5">
      <c r="D2127" s="231"/>
      <c r="E2127" s="232"/>
    </row>
    <row r="2128" spans="4:5">
      <c r="D2128" s="231"/>
      <c r="E2128" s="232"/>
    </row>
    <row r="2129" spans="4:5">
      <c r="D2129" s="231"/>
      <c r="E2129" s="232"/>
    </row>
    <row r="2130" spans="4:5">
      <c r="D2130" s="231"/>
      <c r="E2130" s="232"/>
    </row>
    <row r="2131" spans="4:5">
      <c r="D2131" s="231"/>
      <c r="E2131" s="232"/>
    </row>
    <row r="2132" spans="4:5">
      <c r="D2132" s="231"/>
      <c r="E2132" s="232"/>
    </row>
    <row r="2133" spans="4:5">
      <c r="D2133" s="231"/>
      <c r="E2133" s="232"/>
    </row>
    <row r="2134" spans="4:5">
      <c r="D2134" s="231"/>
      <c r="E2134" s="232"/>
    </row>
    <row r="2135" spans="4:5">
      <c r="D2135" s="231"/>
      <c r="E2135" s="232"/>
    </row>
    <row r="2136" spans="4:5">
      <c r="D2136" s="231"/>
      <c r="E2136" s="232"/>
    </row>
    <row r="2137" spans="4:5">
      <c r="D2137" s="231"/>
      <c r="E2137" s="232"/>
    </row>
    <row r="2138" spans="4:5">
      <c r="D2138" s="231"/>
      <c r="E2138" s="232"/>
    </row>
    <row r="2139" spans="4:5">
      <c r="D2139" s="231"/>
      <c r="E2139" s="232"/>
    </row>
    <row r="2140" spans="4:5">
      <c r="D2140" s="231"/>
      <c r="E2140" s="232"/>
    </row>
    <row r="2141" spans="4:5">
      <c r="D2141" s="231"/>
      <c r="E2141" s="232"/>
    </row>
    <row r="2142" spans="4:5">
      <c r="D2142" s="231"/>
      <c r="E2142" s="232"/>
    </row>
    <row r="2143" spans="4:5">
      <c r="D2143" s="231"/>
      <c r="E2143" s="232"/>
    </row>
    <row r="2144" spans="4:5">
      <c r="D2144" s="231"/>
      <c r="E2144" s="232"/>
    </row>
    <row r="2145" spans="4:5">
      <c r="D2145" s="231"/>
      <c r="E2145" s="232"/>
    </row>
    <row r="2146" spans="4:5">
      <c r="D2146" s="231"/>
      <c r="E2146" s="232"/>
    </row>
    <row r="2147" spans="4:5">
      <c r="D2147" s="231"/>
      <c r="E2147" s="232"/>
    </row>
    <row r="2148" spans="4:5">
      <c r="D2148" s="231"/>
      <c r="E2148" s="232"/>
    </row>
    <row r="2149" spans="4:5">
      <c r="D2149" s="231"/>
      <c r="E2149" s="232"/>
    </row>
    <row r="2150" spans="4:5">
      <c r="D2150" s="231"/>
      <c r="E2150" s="232"/>
    </row>
    <row r="2151" spans="4:5">
      <c r="D2151" s="231"/>
      <c r="E2151" s="232"/>
    </row>
    <row r="2152" spans="4:5">
      <c r="D2152" s="231"/>
      <c r="E2152" s="232"/>
    </row>
    <row r="2153" spans="4:5">
      <c r="D2153" s="231"/>
      <c r="E2153" s="232"/>
    </row>
    <row r="2154" spans="4:5">
      <c r="D2154" s="231"/>
      <c r="E2154" s="232"/>
    </row>
    <row r="2155" spans="4:5">
      <c r="D2155" s="231"/>
      <c r="E2155" s="232"/>
    </row>
    <row r="2156" spans="4:5">
      <c r="D2156" s="231"/>
      <c r="E2156" s="232"/>
    </row>
    <row r="2157" spans="4:5">
      <c r="D2157" s="231"/>
      <c r="E2157" s="232"/>
    </row>
    <row r="2158" spans="4:5">
      <c r="D2158" s="231"/>
      <c r="E2158" s="232"/>
    </row>
    <row r="2159" spans="4:5">
      <c r="D2159" s="231"/>
      <c r="E2159" s="232"/>
    </row>
    <row r="2160" spans="4:5">
      <c r="D2160" s="231"/>
      <c r="E2160" s="232"/>
    </row>
    <row r="2161" spans="4:5">
      <c r="D2161" s="231"/>
      <c r="E2161" s="232"/>
    </row>
    <row r="2162" spans="4:5">
      <c r="D2162" s="231"/>
      <c r="E2162" s="232"/>
    </row>
    <row r="2163" spans="4:5">
      <c r="D2163" s="231"/>
      <c r="E2163" s="232"/>
    </row>
    <row r="2164" spans="4:5">
      <c r="D2164" s="231"/>
      <c r="E2164" s="232"/>
    </row>
    <row r="2165" spans="4:5">
      <c r="D2165" s="231"/>
      <c r="E2165" s="232"/>
    </row>
    <row r="2166" spans="4:5">
      <c r="D2166" s="231"/>
      <c r="E2166" s="232"/>
    </row>
    <row r="2167" spans="4:5">
      <c r="D2167" s="231"/>
      <c r="E2167" s="232"/>
    </row>
    <row r="2168" spans="4:5">
      <c r="D2168" s="231"/>
      <c r="E2168" s="232"/>
    </row>
    <row r="2169" spans="4:5">
      <c r="D2169" s="231"/>
      <c r="E2169" s="232"/>
    </row>
    <row r="2170" spans="4:5">
      <c r="D2170" s="231"/>
      <c r="E2170" s="232"/>
    </row>
    <row r="2171" spans="4:5">
      <c r="D2171" s="231"/>
      <c r="E2171" s="232"/>
    </row>
    <row r="2172" spans="4:5">
      <c r="D2172" s="231"/>
      <c r="E2172" s="232"/>
    </row>
    <row r="2173" spans="4:5">
      <c r="D2173" s="231"/>
      <c r="E2173" s="232"/>
    </row>
    <row r="2174" spans="4:5">
      <c r="D2174" s="231"/>
      <c r="E2174" s="232"/>
    </row>
    <row r="2175" spans="4:5">
      <c r="D2175" s="231"/>
      <c r="E2175" s="232"/>
    </row>
    <row r="2176" spans="4:5">
      <c r="D2176" s="231"/>
      <c r="E2176" s="232"/>
    </row>
    <row r="2177" spans="4:5">
      <c r="D2177" s="231"/>
      <c r="E2177" s="232"/>
    </row>
    <row r="2178" spans="4:5">
      <c r="D2178" s="231"/>
      <c r="E2178" s="232"/>
    </row>
    <row r="2179" spans="4:5">
      <c r="D2179" s="231"/>
      <c r="E2179" s="232"/>
    </row>
    <row r="2180" spans="4:5">
      <c r="D2180" s="231"/>
      <c r="E2180" s="232"/>
    </row>
    <row r="2181" spans="4:5">
      <c r="D2181" s="231"/>
      <c r="E2181" s="232"/>
    </row>
    <row r="2182" spans="4:5">
      <c r="D2182" s="231"/>
      <c r="E2182" s="232"/>
    </row>
    <row r="2183" spans="4:5">
      <c r="D2183" s="231"/>
      <c r="E2183" s="232"/>
    </row>
    <row r="2184" spans="4:5">
      <c r="D2184" s="231"/>
      <c r="E2184" s="232"/>
    </row>
    <row r="2185" spans="4:5">
      <c r="D2185" s="231"/>
      <c r="E2185" s="232"/>
    </row>
    <row r="2186" spans="4:5">
      <c r="D2186" s="231"/>
      <c r="E2186" s="232"/>
    </row>
    <row r="2187" spans="4:5">
      <c r="D2187" s="231"/>
      <c r="E2187" s="232"/>
    </row>
    <row r="2188" spans="4:5">
      <c r="D2188" s="231"/>
      <c r="E2188" s="232"/>
    </row>
    <row r="2189" spans="4:5">
      <c r="D2189" s="231"/>
      <c r="E2189" s="232"/>
    </row>
    <row r="2190" spans="4:5">
      <c r="D2190" s="231"/>
      <c r="E2190" s="232"/>
    </row>
    <row r="2191" spans="4:5">
      <c r="D2191" s="231"/>
      <c r="E2191" s="232"/>
    </row>
    <row r="2192" spans="4:5">
      <c r="D2192" s="231"/>
      <c r="E2192" s="232"/>
    </row>
    <row r="2193" spans="4:5">
      <c r="D2193" s="231"/>
      <c r="E2193" s="232"/>
    </row>
    <row r="2194" spans="4:5">
      <c r="D2194" s="231"/>
      <c r="E2194" s="232"/>
    </row>
    <row r="2195" spans="4:5">
      <c r="D2195" s="231"/>
      <c r="E2195" s="232"/>
    </row>
    <row r="2196" spans="4:5">
      <c r="D2196" s="231"/>
      <c r="E2196" s="232"/>
    </row>
    <row r="2197" spans="4:5">
      <c r="D2197" s="231"/>
      <c r="E2197" s="232"/>
    </row>
    <row r="2198" spans="4:5">
      <c r="D2198" s="231"/>
      <c r="E2198" s="232"/>
    </row>
    <row r="2199" spans="4:5">
      <c r="D2199" s="231"/>
      <c r="E2199" s="232"/>
    </row>
    <row r="2200" spans="4:5">
      <c r="D2200" s="231"/>
      <c r="E2200" s="232"/>
    </row>
    <row r="2201" spans="4:5">
      <c r="D2201" s="231"/>
      <c r="E2201" s="232"/>
    </row>
    <row r="2202" spans="4:5">
      <c r="D2202" s="231"/>
      <c r="E2202" s="232"/>
    </row>
    <row r="2203" spans="4:5">
      <c r="D2203" s="231"/>
      <c r="E2203" s="232"/>
    </row>
    <row r="2204" spans="4:5">
      <c r="D2204" s="231"/>
      <c r="E2204" s="232"/>
    </row>
    <row r="2205" spans="4:5">
      <c r="D2205" s="231"/>
      <c r="E2205" s="232"/>
    </row>
    <row r="2206" spans="4:5">
      <c r="D2206" s="231"/>
      <c r="E2206" s="232"/>
    </row>
    <row r="2207" spans="4:5">
      <c r="D2207" s="231"/>
      <c r="E2207" s="232"/>
    </row>
    <row r="2208" spans="4:5">
      <c r="D2208" s="231"/>
      <c r="E2208" s="232"/>
    </row>
    <row r="2209" spans="4:5">
      <c r="D2209" s="231"/>
      <c r="E2209" s="232"/>
    </row>
    <row r="2210" spans="4:5">
      <c r="D2210" s="231"/>
      <c r="E2210" s="232"/>
    </row>
    <row r="2211" spans="4:5">
      <c r="D2211" s="231"/>
      <c r="E2211" s="232"/>
    </row>
    <row r="2212" spans="4:5">
      <c r="D2212" s="231"/>
      <c r="E2212" s="232"/>
    </row>
    <row r="2213" spans="4:5">
      <c r="D2213" s="231"/>
      <c r="E2213" s="232"/>
    </row>
    <row r="2214" spans="4:5">
      <c r="D2214" s="231"/>
      <c r="E2214" s="232"/>
    </row>
    <row r="2215" spans="4:5">
      <c r="D2215" s="231"/>
      <c r="E2215" s="232"/>
    </row>
    <row r="2216" spans="4:5">
      <c r="D2216" s="231"/>
      <c r="E2216" s="232"/>
    </row>
    <row r="2217" spans="4:5">
      <c r="D2217" s="231"/>
      <c r="E2217" s="232"/>
    </row>
    <row r="2218" spans="4:5">
      <c r="D2218" s="231"/>
      <c r="E2218" s="232"/>
    </row>
    <row r="2219" spans="4:5">
      <c r="D2219" s="231"/>
      <c r="E2219" s="232"/>
    </row>
    <row r="2220" spans="4:5">
      <c r="D2220" s="231"/>
      <c r="E2220" s="232"/>
    </row>
    <row r="2221" spans="4:5">
      <c r="D2221" s="231"/>
      <c r="E2221" s="232"/>
    </row>
    <row r="2222" spans="4:5">
      <c r="D2222" s="231"/>
      <c r="E2222" s="232"/>
    </row>
    <row r="2223" spans="4:5">
      <c r="D2223" s="231"/>
      <c r="E2223" s="232"/>
    </row>
    <row r="2224" spans="4:5">
      <c r="D2224" s="231"/>
      <c r="E2224" s="232"/>
    </row>
    <row r="2225" spans="4:5">
      <c r="D2225" s="231"/>
      <c r="E2225" s="232"/>
    </row>
    <row r="2226" spans="4:5">
      <c r="D2226" s="231"/>
      <c r="E2226" s="232"/>
    </row>
    <row r="2227" spans="4:5">
      <c r="D2227" s="231"/>
      <c r="E2227" s="232"/>
    </row>
    <row r="2228" spans="4:5">
      <c r="D2228" s="231"/>
      <c r="E2228" s="232"/>
    </row>
    <row r="2229" spans="4:5">
      <c r="D2229" s="231"/>
      <c r="E2229" s="232"/>
    </row>
    <row r="2230" spans="4:5">
      <c r="D2230" s="231"/>
      <c r="E2230" s="232"/>
    </row>
    <row r="2231" spans="4:5">
      <c r="D2231" s="231"/>
      <c r="E2231" s="232"/>
    </row>
    <row r="2232" spans="4:5">
      <c r="D2232" s="231"/>
      <c r="E2232" s="232"/>
    </row>
    <row r="2233" spans="4:5">
      <c r="D2233" s="231"/>
      <c r="E2233" s="232"/>
    </row>
    <row r="2234" spans="4:5">
      <c r="D2234" s="231"/>
      <c r="E2234" s="232"/>
    </row>
    <row r="2235" spans="4:5">
      <c r="D2235" s="231"/>
      <c r="E2235" s="232"/>
    </row>
    <row r="2236" spans="4:5">
      <c r="D2236" s="231"/>
      <c r="E2236" s="232"/>
    </row>
    <row r="2237" spans="4:5">
      <c r="D2237" s="231"/>
      <c r="E2237" s="232"/>
    </row>
    <row r="2238" spans="4:5">
      <c r="D2238" s="231"/>
      <c r="E2238" s="232"/>
    </row>
    <row r="2239" spans="4:5">
      <c r="D2239" s="231"/>
      <c r="E2239" s="232"/>
    </row>
    <row r="2240" spans="4:5">
      <c r="D2240" s="231"/>
      <c r="E2240" s="232"/>
    </row>
    <row r="2241" spans="4:5">
      <c r="D2241" s="231"/>
      <c r="E2241" s="232"/>
    </row>
    <row r="2242" spans="4:5">
      <c r="D2242" s="231"/>
      <c r="E2242" s="232"/>
    </row>
    <row r="2243" spans="4:5">
      <c r="D2243" s="231"/>
      <c r="E2243" s="232"/>
    </row>
    <row r="2244" spans="4:5">
      <c r="D2244" s="231"/>
      <c r="E2244" s="232"/>
    </row>
    <row r="2245" spans="4:5">
      <c r="D2245" s="231"/>
      <c r="E2245" s="232"/>
    </row>
    <row r="2246" spans="4:5">
      <c r="D2246" s="231"/>
      <c r="E2246" s="232"/>
    </row>
    <row r="2247" spans="4:5">
      <c r="D2247" s="231"/>
      <c r="E2247" s="232"/>
    </row>
    <row r="2248" spans="4:5">
      <c r="D2248" s="231"/>
      <c r="E2248" s="232"/>
    </row>
    <row r="2249" spans="4:5">
      <c r="D2249" s="231"/>
      <c r="E2249" s="232"/>
    </row>
    <row r="2250" spans="4:5">
      <c r="D2250" s="231"/>
      <c r="E2250" s="232"/>
    </row>
    <row r="2251" spans="4:5">
      <c r="D2251" s="231"/>
      <c r="E2251" s="232"/>
    </row>
    <row r="2252" spans="4:5">
      <c r="D2252" s="231"/>
      <c r="E2252" s="232"/>
    </row>
    <row r="2253" spans="4:5">
      <c r="D2253" s="231"/>
      <c r="E2253" s="232"/>
    </row>
    <row r="2254" spans="4:5">
      <c r="D2254" s="231"/>
      <c r="E2254" s="232"/>
    </row>
    <row r="2255" spans="4:5">
      <c r="D2255" s="231"/>
      <c r="E2255" s="232"/>
    </row>
    <row r="2256" spans="4:5">
      <c r="D2256" s="231"/>
      <c r="E2256" s="232"/>
    </row>
    <row r="2257" spans="4:5">
      <c r="D2257" s="231"/>
      <c r="E2257" s="232"/>
    </row>
    <row r="2258" spans="4:5">
      <c r="D2258" s="231"/>
      <c r="E2258" s="232"/>
    </row>
    <row r="2259" spans="4:5">
      <c r="D2259" s="231"/>
      <c r="E2259" s="232"/>
    </row>
    <row r="2260" spans="4:5">
      <c r="D2260" s="231"/>
      <c r="E2260" s="232"/>
    </row>
    <row r="2261" spans="4:5">
      <c r="D2261" s="231"/>
      <c r="E2261" s="232"/>
    </row>
    <row r="2262" spans="4:5">
      <c r="D2262" s="231"/>
      <c r="E2262" s="232"/>
    </row>
    <row r="2263" spans="4:5">
      <c r="D2263" s="231"/>
      <c r="E2263" s="232"/>
    </row>
    <row r="2264" spans="4:5">
      <c r="D2264" s="231"/>
      <c r="E2264" s="232"/>
    </row>
    <row r="2265" spans="4:5">
      <c r="D2265" s="231"/>
      <c r="E2265" s="232"/>
    </row>
    <row r="2266" spans="4:5">
      <c r="D2266" s="231"/>
      <c r="E2266" s="232"/>
    </row>
    <row r="2267" spans="4:5">
      <c r="D2267" s="231"/>
      <c r="E2267" s="232"/>
    </row>
    <row r="2268" spans="4:5">
      <c r="D2268" s="231"/>
      <c r="E2268" s="232"/>
    </row>
    <row r="2269" spans="4:5">
      <c r="D2269" s="231"/>
      <c r="E2269" s="232"/>
    </row>
    <row r="2270" spans="4:5">
      <c r="D2270" s="231"/>
      <c r="E2270" s="232"/>
    </row>
    <row r="2271" spans="4:5">
      <c r="D2271" s="231"/>
      <c r="E2271" s="232"/>
    </row>
    <row r="2272" spans="4:5">
      <c r="D2272" s="231"/>
      <c r="E2272" s="232"/>
    </row>
    <row r="2273" spans="4:5">
      <c r="D2273" s="231"/>
      <c r="E2273" s="232"/>
    </row>
    <row r="2274" spans="4:5">
      <c r="D2274" s="231"/>
      <c r="E2274" s="232"/>
    </row>
    <row r="2275" spans="4:5">
      <c r="D2275" s="231"/>
      <c r="E2275" s="232"/>
    </row>
    <row r="2276" spans="4:5">
      <c r="D2276" s="231"/>
      <c r="E2276" s="232"/>
    </row>
    <row r="2277" spans="4:5">
      <c r="D2277" s="231"/>
      <c r="E2277" s="232"/>
    </row>
    <row r="2278" spans="4:5">
      <c r="D2278" s="231"/>
      <c r="E2278" s="232"/>
    </row>
    <row r="2279" spans="4:5">
      <c r="D2279" s="231"/>
      <c r="E2279" s="232"/>
    </row>
    <row r="2280" spans="4:5">
      <c r="D2280" s="231"/>
      <c r="E2280" s="232"/>
    </row>
    <row r="2281" spans="4:5">
      <c r="D2281" s="231"/>
      <c r="E2281" s="232"/>
    </row>
    <row r="2282" spans="4:5">
      <c r="D2282" s="231"/>
      <c r="E2282" s="232"/>
    </row>
    <row r="2283" spans="4:5">
      <c r="D2283" s="231"/>
      <c r="E2283" s="232"/>
    </row>
    <row r="2284" spans="4:5">
      <c r="D2284" s="231"/>
      <c r="E2284" s="232"/>
    </row>
    <row r="2285" spans="4:5">
      <c r="D2285" s="231"/>
      <c r="E2285" s="232"/>
    </row>
    <row r="2286" spans="4:5">
      <c r="D2286" s="231"/>
      <c r="E2286" s="232"/>
    </row>
    <row r="2287" spans="4:5">
      <c r="D2287" s="231"/>
      <c r="E2287" s="232"/>
    </row>
    <row r="2288" spans="4:5">
      <c r="D2288" s="231"/>
      <c r="E2288" s="232"/>
    </row>
    <row r="2289" spans="4:5">
      <c r="D2289" s="231"/>
      <c r="E2289" s="232"/>
    </row>
    <row r="2290" spans="4:5">
      <c r="D2290" s="231"/>
      <c r="E2290" s="232"/>
    </row>
    <row r="2291" spans="4:5">
      <c r="D2291" s="231"/>
      <c r="E2291" s="232"/>
    </row>
    <row r="2292" spans="4:5">
      <c r="D2292" s="231"/>
      <c r="E2292" s="232"/>
    </row>
    <row r="2293" spans="4:5">
      <c r="D2293" s="231"/>
      <c r="E2293" s="232"/>
    </row>
    <row r="2294" spans="4:5">
      <c r="D2294" s="231"/>
      <c r="E2294" s="232"/>
    </row>
    <row r="2295" spans="4:5">
      <c r="D2295" s="231"/>
      <c r="E2295" s="232"/>
    </row>
    <row r="2296" spans="4:5">
      <c r="D2296" s="231"/>
      <c r="E2296" s="232"/>
    </row>
    <row r="2297" spans="4:5">
      <c r="D2297" s="231"/>
      <c r="E2297" s="232"/>
    </row>
    <row r="2298" spans="4:5">
      <c r="D2298" s="231"/>
      <c r="E2298" s="232"/>
    </row>
    <row r="2299" spans="4:5">
      <c r="D2299" s="231"/>
      <c r="E2299" s="232"/>
    </row>
    <row r="2300" spans="4:5">
      <c r="D2300" s="231"/>
      <c r="E2300" s="232"/>
    </row>
    <row r="2301" spans="4:5">
      <c r="D2301" s="231"/>
      <c r="E2301" s="232"/>
    </row>
    <row r="2302" spans="4:5">
      <c r="D2302" s="231"/>
      <c r="E2302" s="232"/>
    </row>
    <row r="2303" spans="4:5">
      <c r="D2303" s="231"/>
      <c r="E2303" s="232"/>
    </row>
    <row r="2304" spans="4:5">
      <c r="D2304" s="231"/>
      <c r="E2304" s="232"/>
    </row>
    <row r="2305" spans="4:5">
      <c r="D2305" s="231"/>
      <c r="E2305" s="232"/>
    </row>
    <row r="2306" spans="4:5">
      <c r="D2306" s="231"/>
      <c r="E2306" s="232"/>
    </row>
    <row r="2307" spans="4:5">
      <c r="D2307" s="231"/>
      <c r="E2307" s="232"/>
    </row>
    <row r="2308" spans="4:5">
      <c r="D2308" s="231"/>
      <c r="E2308" s="232"/>
    </row>
    <row r="2309" spans="4:5">
      <c r="D2309" s="231"/>
      <c r="E2309" s="232"/>
    </row>
    <row r="2310" spans="4:5">
      <c r="D2310" s="231"/>
      <c r="E2310" s="232"/>
    </row>
    <row r="2311" spans="4:5">
      <c r="D2311" s="231"/>
      <c r="E2311" s="232"/>
    </row>
    <row r="2312" spans="4:5">
      <c r="D2312" s="231"/>
      <c r="E2312" s="232"/>
    </row>
    <row r="2313" spans="4:5">
      <c r="D2313" s="231"/>
      <c r="E2313" s="232"/>
    </row>
    <row r="2314" spans="4:5">
      <c r="D2314" s="231"/>
      <c r="E2314" s="232"/>
    </row>
    <row r="2315" spans="4:5">
      <c r="D2315" s="231"/>
      <c r="E2315" s="232"/>
    </row>
    <row r="2316" spans="4:5">
      <c r="D2316" s="231"/>
      <c r="E2316" s="232"/>
    </row>
    <row r="2317" spans="4:5">
      <c r="D2317" s="231"/>
      <c r="E2317" s="232"/>
    </row>
    <row r="2318" spans="4:5">
      <c r="D2318" s="231"/>
      <c r="E2318" s="232"/>
    </row>
    <row r="2319" spans="4:5">
      <c r="D2319" s="231"/>
      <c r="E2319" s="232"/>
    </row>
    <row r="2320" spans="4:5">
      <c r="D2320" s="231"/>
      <c r="E2320" s="232"/>
    </row>
    <row r="2321" spans="4:5">
      <c r="D2321" s="231"/>
      <c r="E2321" s="232"/>
    </row>
    <row r="2322" spans="4:5">
      <c r="D2322" s="231"/>
      <c r="E2322" s="232"/>
    </row>
    <row r="2323" spans="4:5">
      <c r="D2323" s="231"/>
      <c r="E2323" s="232"/>
    </row>
    <row r="2324" spans="4:5">
      <c r="D2324" s="231"/>
      <c r="E2324" s="232"/>
    </row>
    <row r="2325" spans="4:5">
      <c r="D2325" s="231"/>
      <c r="E2325" s="232"/>
    </row>
    <row r="2326" spans="4:5">
      <c r="D2326" s="231"/>
      <c r="E2326" s="232"/>
    </row>
    <row r="2327" spans="4:5">
      <c r="D2327" s="231"/>
      <c r="E2327" s="232"/>
    </row>
    <row r="2328" spans="4:5">
      <c r="D2328" s="231"/>
      <c r="E2328" s="232"/>
    </row>
    <row r="2329" spans="4:5">
      <c r="D2329" s="231"/>
      <c r="E2329" s="232"/>
    </row>
    <row r="2330" spans="4:5">
      <c r="D2330" s="231"/>
      <c r="E2330" s="232"/>
    </row>
    <row r="2331" spans="4:5">
      <c r="D2331" s="231"/>
      <c r="E2331" s="232"/>
    </row>
    <row r="2332" spans="4:5">
      <c r="D2332" s="231"/>
      <c r="E2332" s="232"/>
    </row>
    <row r="2333" spans="4:5">
      <c r="D2333" s="231"/>
      <c r="E2333" s="232"/>
    </row>
    <row r="2334" spans="4:5">
      <c r="D2334" s="231"/>
      <c r="E2334" s="232"/>
    </row>
    <row r="2335" spans="4:5">
      <c r="D2335" s="231"/>
      <c r="E2335" s="232"/>
    </row>
    <row r="2336" spans="4:5">
      <c r="D2336" s="231"/>
      <c r="E2336" s="232"/>
    </row>
    <row r="2337" spans="4:5">
      <c r="D2337" s="231"/>
      <c r="E2337" s="232"/>
    </row>
    <row r="2338" spans="4:5">
      <c r="D2338" s="231"/>
      <c r="E2338" s="232"/>
    </row>
    <row r="2339" spans="4:5">
      <c r="D2339" s="231"/>
      <c r="E2339" s="232"/>
    </row>
    <row r="2340" spans="4:5">
      <c r="D2340" s="231"/>
      <c r="E2340" s="232"/>
    </row>
    <row r="2341" spans="4:5">
      <c r="D2341" s="231"/>
      <c r="E2341" s="232"/>
    </row>
    <row r="2342" spans="4:5">
      <c r="D2342" s="231"/>
      <c r="E2342" s="232"/>
    </row>
    <row r="2343" spans="4:5">
      <c r="D2343" s="231"/>
      <c r="E2343" s="232"/>
    </row>
    <row r="2344" spans="4:5">
      <c r="D2344" s="231"/>
      <c r="E2344" s="232"/>
    </row>
    <row r="2345" spans="4:5">
      <c r="D2345" s="231"/>
      <c r="E2345" s="232"/>
    </row>
    <row r="2346" spans="4:5">
      <c r="D2346" s="231"/>
      <c r="E2346" s="232"/>
    </row>
    <row r="2347" spans="4:5">
      <c r="D2347" s="231"/>
      <c r="E2347" s="232"/>
    </row>
    <row r="2348" spans="4:5">
      <c r="D2348" s="231"/>
      <c r="E2348" s="232"/>
    </row>
    <row r="2349" spans="4:5">
      <c r="D2349" s="231"/>
      <c r="E2349" s="232"/>
    </row>
    <row r="2350" spans="4:5">
      <c r="D2350" s="231"/>
      <c r="E2350" s="232"/>
    </row>
    <row r="2351" spans="4:5">
      <c r="D2351" s="231"/>
      <c r="E2351" s="232"/>
    </row>
    <row r="2352" spans="4:5">
      <c r="D2352" s="231"/>
      <c r="E2352" s="232"/>
    </row>
    <row r="2353" spans="4:5">
      <c r="D2353" s="231"/>
      <c r="E2353" s="232"/>
    </row>
    <row r="2354" spans="4:5">
      <c r="D2354" s="231"/>
      <c r="E2354" s="232"/>
    </row>
    <row r="2355" spans="4:5">
      <c r="D2355" s="231"/>
      <c r="E2355" s="232"/>
    </row>
    <row r="2356" spans="4:5">
      <c r="D2356" s="231"/>
      <c r="E2356" s="232"/>
    </row>
    <row r="2357" spans="4:5">
      <c r="D2357" s="231"/>
      <c r="E2357" s="232"/>
    </row>
    <row r="2358" spans="4:5">
      <c r="D2358" s="231"/>
      <c r="E2358" s="232"/>
    </row>
    <row r="2359" spans="4:5">
      <c r="D2359" s="231"/>
      <c r="E2359" s="232"/>
    </row>
    <row r="2360" spans="4:5">
      <c r="D2360" s="231"/>
      <c r="E2360" s="232"/>
    </row>
    <row r="2361" spans="4:5">
      <c r="D2361" s="231"/>
      <c r="E2361" s="232"/>
    </row>
    <row r="2362" spans="4:5">
      <c r="D2362" s="231"/>
      <c r="E2362" s="232"/>
    </row>
    <row r="2363" spans="4:5">
      <c r="D2363" s="231"/>
      <c r="E2363" s="232"/>
    </row>
    <row r="2364" spans="4:5">
      <c r="D2364" s="231"/>
      <c r="E2364" s="232"/>
    </row>
    <row r="2365" spans="4:5">
      <c r="D2365" s="231"/>
      <c r="E2365" s="232"/>
    </row>
    <row r="2366" spans="4:5">
      <c r="D2366" s="231"/>
      <c r="E2366" s="232"/>
    </row>
    <row r="2367" spans="4:5">
      <c r="D2367" s="231"/>
      <c r="E2367" s="232"/>
    </row>
    <row r="2368" spans="4:5">
      <c r="D2368" s="231"/>
      <c r="E2368" s="232"/>
    </row>
    <row r="2369" spans="4:5">
      <c r="D2369" s="231"/>
      <c r="E2369" s="232"/>
    </row>
    <row r="2370" spans="4:5">
      <c r="D2370" s="231"/>
      <c r="E2370" s="232"/>
    </row>
    <row r="2371" spans="4:5">
      <c r="D2371" s="231"/>
      <c r="E2371" s="232"/>
    </row>
    <row r="2372" spans="4:5">
      <c r="D2372" s="231"/>
      <c r="E2372" s="232"/>
    </row>
    <row r="2373" spans="4:5">
      <c r="D2373" s="231"/>
      <c r="E2373" s="232"/>
    </row>
    <row r="2374" spans="4:5">
      <c r="D2374" s="231"/>
      <c r="E2374" s="232"/>
    </row>
    <row r="2375" spans="4:5">
      <c r="D2375" s="231"/>
      <c r="E2375" s="232"/>
    </row>
    <row r="2376" spans="4:5">
      <c r="D2376" s="231"/>
      <c r="E2376" s="232"/>
    </row>
    <row r="2377" spans="4:5">
      <c r="D2377" s="231"/>
      <c r="E2377" s="232"/>
    </row>
    <row r="2378" spans="4:5">
      <c r="D2378" s="231"/>
      <c r="E2378" s="232"/>
    </row>
    <row r="2379" spans="4:5">
      <c r="D2379" s="231"/>
      <c r="E2379" s="232"/>
    </row>
    <row r="2380" spans="4:5">
      <c r="D2380" s="231"/>
      <c r="E2380" s="232"/>
    </row>
    <row r="2381" spans="4:5">
      <c r="D2381" s="231"/>
      <c r="E2381" s="232"/>
    </row>
    <row r="2382" spans="4:5">
      <c r="D2382" s="231"/>
      <c r="E2382" s="232"/>
    </row>
    <row r="2383" spans="4:5">
      <c r="D2383" s="231"/>
      <c r="E2383" s="232"/>
    </row>
    <row r="2384" spans="4:5">
      <c r="D2384" s="231"/>
      <c r="E2384" s="232"/>
    </row>
    <row r="2385" spans="4:5">
      <c r="D2385" s="231"/>
      <c r="E2385" s="232"/>
    </row>
    <row r="2386" spans="4:5">
      <c r="D2386" s="231"/>
      <c r="E2386" s="232"/>
    </row>
    <row r="2387" spans="4:5">
      <c r="D2387" s="231"/>
      <c r="E2387" s="232"/>
    </row>
    <row r="2388" spans="4:5">
      <c r="D2388" s="231"/>
      <c r="E2388" s="232"/>
    </row>
    <row r="2389" spans="4:5">
      <c r="D2389" s="231"/>
      <c r="E2389" s="232"/>
    </row>
    <row r="2390" spans="4:5">
      <c r="D2390" s="231"/>
      <c r="E2390" s="232"/>
    </row>
    <row r="2391" spans="4:5">
      <c r="D2391" s="231"/>
      <c r="E2391" s="232"/>
    </row>
    <row r="2392" spans="4:5">
      <c r="D2392" s="231"/>
      <c r="E2392" s="232"/>
    </row>
    <row r="2393" spans="4:5">
      <c r="D2393" s="231"/>
      <c r="E2393" s="232"/>
    </row>
    <row r="2394" spans="4:5">
      <c r="D2394" s="231"/>
      <c r="E2394" s="232"/>
    </row>
    <row r="2395" spans="4:5">
      <c r="D2395" s="231"/>
      <c r="E2395" s="232"/>
    </row>
    <row r="2396" spans="4:5">
      <c r="D2396" s="231"/>
      <c r="E2396" s="232"/>
    </row>
    <row r="2397" spans="4:5">
      <c r="D2397" s="231"/>
      <c r="E2397" s="232"/>
    </row>
    <row r="2398" spans="4:5">
      <c r="D2398" s="231"/>
      <c r="E2398" s="232"/>
    </row>
    <row r="2399" spans="4:5">
      <c r="D2399" s="231"/>
      <c r="E2399" s="232"/>
    </row>
    <row r="2400" spans="4:5">
      <c r="D2400" s="231"/>
      <c r="E2400" s="232"/>
    </row>
    <row r="2401" spans="4:5">
      <c r="D2401" s="231"/>
      <c r="E2401" s="232"/>
    </row>
    <row r="2402" spans="4:5">
      <c r="D2402" s="231"/>
      <c r="E2402" s="232"/>
    </row>
    <row r="2403" spans="4:5">
      <c r="D2403" s="231"/>
      <c r="E2403" s="232"/>
    </row>
    <row r="2404" spans="4:5">
      <c r="D2404" s="231"/>
      <c r="E2404" s="232"/>
    </row>
    <row r="2405" spans="4:5">
      <c r="D2405" s="231"/>
      <c r="E2405" s="232"/>
    </row>
    <row r="2406" spans="4:5">
      <c r="D2406" s="231"/>
      <c r="E2406" s="232"/>
    </row>
    <row r="2407" spans="4:5">
      <c r="D2407" s="231"/>
      <c r="E2407" s="232"/>
    </row>
    <row r="2408" spans="4:5">
      <c r="D2408" s="231"/>
      <c r="E2408" s="232"/>
    </row>
    <row r="2409" spans="4:5">
      <c r="D2409" s="231"/>
      <c r="E2409" s="232"/>
    </row>
    <row r="2410" spans="4:5">
      <c r="D2410" s="231"/>
      <c r="E2410" s="232"/>
    </row>
    <row r="2411" spans="4:5">
      <c r="D2411" s="231"/>
      <c r="E2411" s="232"/>
    </row>
    <row r="2412" spans="4:5">
      <c r="D2412" s="231"/>
      <c r="E2412" s="232"/>
    </row>
    <row r="2413" spans="4:5">
      <c r="D2413" s="231"/>
      <c r="E2413" s="232"/>
    </row>
    <row r="2414" spans="4:5">
      <c r="D2414" s="231"/>
      <c r="E2414" s="232"/>
    </row>
    <row r="2415" spans="4:5">
      <c r="D2415" s="231"/>
      <c r="E2415" s="232"/>
    </row>
    <row r="2416" spans="4:5">
      <c r="D2416" s="231"/>
      <c r="E2416" s="232"/>
    </row>
    <row r="2417" spans="4:5">
      <c r="D2417" s="231"/>
      <c r="E2417" s="232"/>
    </row>
    <row r="2418" spans="4:5">
      <c r="D2418" s="231"/>
      <c r="E2418" s="232"/>
    </row>
    <row r="2419" spans="4:5">
      <c r="D2419" s="231"/>
      <c r="E2419" s="232"/>
    </row>
    <row r="2420" spans="4:5">
      <c r="D2420" s="231"/>
      <c r="E2420" s="232"/>
    </row>
    <row r="2421" spans="4:5">
      <c r="D2421" s="231"/>
      <c r="E2421" s="232"/>
    </row>
    <row r="2422" spans="4:5">
      <c r="D2422" s="231"/>
      <c r="E2422" s="232"/>
    </row>
    <row r="2423" spans="4:5">
      <c r="D2423" s="231"/>
      <c r="E2423" s="232"/>
    </row>
    <row r="2424" spans="4:5">
      <c r="D2424" s="231"/>
      <c r="E2424" s="232"/>
    </row>
    <row r="2425" spans="4:5">
      <c r="D2425" s="231"/>
      <c r="E2425" s="232"/>
    </row>
    <row r="2426" spans="4:5">
      <c r="D2426" s="231"/>
      <c r="E2426" s="232"/>
    </row>
    <row r="2427" spans="4:5">
      <c r="D2427" s="231"/>
      <c r="E2427" s="232"/>
    </row>
    <row r="2428" spans="4:5">
      <c r="D2428" s="231"/>
      <c r="E2428" s="232"/>
    </row>
    <row r="2429" spans="4:5">
      <c r="D2429" s="231"/>
      <c r="E2429" s="232"/>
    </row>
    <row r="2430" spans="4:5">
      <c r="D2430" s="231"/>
      <c r="E2430" s="232"/>
    </row>
    <row r="2431" spans="4:5">
      <c r="D2431" s="231"/>
      <c r="E2431" s="232"/>
    </row>
    <row r="2432" spans="4:5">
      <c r="D2432" s="231"/>
      <c r="E2432" s="232"/>
    </row>
    <row r="2433" spans="4:5">
      <c r="D2433" s="231"/>
      <c r="E2433" s="232"/>
    </row>
    <row r="2434" spans="4:5">
      <c r="D2434" s="231"/>
      <c r="E2434" s="232"/>
    </row>
    <row r="2435" spans="4:5">
      <c r="D2435" s="231"/>
      <c r="E2435" s="232"/>
    </row>
    <row r="2436" spans="4:5">
      <c r="D2436" s="231"/>
      <c r="E2436" s="232"/>
    </row>
    <row r="2437" spans="4:5">
      <c r="D2437" s="231"/>
      <c r="E2437" s="232"/>
    </row>
    <row r="2438" spans="4:5">
      <c r="D2438" s="231"/>
      <c r="E2438" s="232"/>
    </row>
    <row r="2439" spans="4:5">
      <c r="D2439" s="231"/>
      <c r="E2439" s="232"/>
    </row>
    <row r="2440" spans="4:5">
      <c r="D2440" s="231"/>
      <c r="E2440" s="232"/>
    </row>
    <row r="2441" spans="4:5">
      <c r="D2441" s="231"/>
      <c r="E2441" s="232"/>
    </row>
    <row r="2442" spans="4:5">
      <c r="D2442" s="231"/>
      <c r="E2442" s="232"/>
    </row>
    <row r="2443" spans="4:5">
      <c r="D2443" s="231"/>
      <c r="E2443" s="232"/>
    </row>
    <row r="2444" spans="4:5">
      <c r="D2444" s="231"/>
      <c r="E2444" s="232"/>
    </row>
    <row r="2445" spans="4:5">
      <c r="D2445" s="231"/>
      <c r="E2445" s="232"/>
    </row>
    <row r="2446" spans="4:5">
      <c r="D2446" s="231"/>
      <c r="E2446" s="232"/>
    </row>
    <row r="2447" spans="4:5">
      <c r="D2447" s="231"/>
      <c r="E2447" s="232"/>
    </row>
    <row r="2448" spans="4:5">
      <c r="D2448" s="231"/>
      <c r="E2448" s="232"/>
    </row>
    <row r="2449" spans="4:5">
      <c r="D2449" s="231"/>
      <c r="E2449" s="232"/>
    </row>
    <row r="2450" spans="4:5">
      <c r="D2450" s="231"/>
      <c r="E2450" s="232"/>
    </row>
    <row r="2451" spans="4:5">
      <c r="D2451" s="231"/>
      <c r="E2451" s="232"/>
    </row>
    <row r="2452" spans="4:5">
      <c r="D2452" s="231"/>
      <c r="E2452" s="232"/>
    </row>
    <row r="2453" spans="4:5">
      <c r="D2453" s="231"/>
      <c r="E2453" s="232"/>
    </row>
    <row r="2454" spans="4:5">
      <c r="D2454" s="231"/>
      <c r="E2454" s="232"/>
    </row>
    <row r="2455" spans="4:5">
      <c r="D2455" s="231"/>
      <c r="E2455" s="232"/>
    </row>
    <row r="2456" spans="4:5">
      <c r="D2456" s="231"/>
      <c r="E2456" s="232"/>
    </row>
    <row r="2457" spans="4:5">
      <c r="D2457" s="231"/>
      <c r="E2457" s="232"/>
    </row>
    <row r="2458" spans="4:5">
      <c r="D2458" s="231"/>
      <c r="E2458" s="232"/>
    </row>
    <row r="2459" spans="4:5">
      <c r="D2459" s="231"/>
      <c r="E2459" s="232"/>
    </row>
    <row r="2460" spans="4:5">
      <c r="D2460" s="231"/>
      <c r="E2460" s="232"/>
    </row>
    <row r="2461" spans="4:5">
      <c r="D2461" s="231"/>
      <c r="E2461" s="232"/>
    </row>
    <row r="2462" spans="4:5">
      <c r="D2462" s="231"/>
      <c r="E2462" s="232"/>
    </row>
    <row r="2463" spans="4:5">
      <c r="D2463" s="231"/>
      <c r="E2463" s="232"/>
    </row>
    <row r="2464" spans="4:5">
      <c r="D2464" s="231"/>
      <c r="E2464" s="232"/>
    </row>
    <row r="2465" spans="4:5">
      <c r="D2465" s="231"/>
      <c r="E2465" s="232"/>
    </row>
    <row r="2466" spans="4:5">
      <c r="D2466" s="231"/>
      <c r="E2466" s="232"/>
    </row>
    <row r="2467" spans="4:5">
      <c r="D2467" s="231"/>
      <c r="E2467" s="232"/>
    </row>
    <row r="2468" spans="4:5">
      <c r="D2468" s="231"/>
      <c r="E2468" s="232"/>
    </row>
    <row r="2469" spans="4:5">
      <c r="D2469" s="231"/>
      <c r="E2469" s="232"/>
    </row>
    <row r="2470" spans="4:5">
      <c r="D2470" s="231"/>
      <c r="E2470" s="232"/>
    </row>
    <row r="2471" spans="4:5">
      <c r="D2471" s="231"/>
      <c r="E2471" s="232"/>
    </row>
    <row r="2472" spans="4:5">
      <c r="D2472" s="231"/>
      <c r="E2472" s="232"/>
    </row>
    <row r="2473" spans="4:5">
      <c r="D2473" s="231"/>
      <c r="E2473" s="232"/>
    </row>
    <row r="2474" spans="4:5">
      <c r="D2474" s="231"/>
      <c r="E2474" s="232"/>
    </row>
    <row r="2475" spans="4:5">
      <c r="D2475" s="231"/>
      <c r="E2475" s="232"/>
    </row>
    <row r="2476" spans="4:5">
      <c r="D2476" s="231"/>
      <c r="E2476" s="232"/>
    </row>
    <row r="2477" spans="4:5">
      <c r="D2477" s="231"/>
      <c r="E2477" s="232"/>
    </row>
    <row r="2478" spans="4:5">
      <c r="D2478" s="231"/>
      <c r="E2478" s="232"/>
    </row>
    <row r="2479" spans="4:5">
      <c r="D2479" s="231"/>
      <c r="E2479" s="232"/>
    </row>
    <row r="2480" spans="4:5">
      <c r="D2480" s="231"/>
      <c r="E2480" s="232"/>
    </row>
    <row r="2481" spans="4:5">
      <c r="D2481" s="231"/>
      <c r="E2481" s="232"/>
    </row>
    <row r="2482" spans="4:5">
      <c r="D2482" s="231"/>
      <c r="E2482" s="232"/>
    </row>
    <row r="2483" spans="4:5">
      <c r="D2483" s="231"/>
      <c r="E2483" s="232"/>
    </row>
    <row r="2484" spans="4:5">
      <c r="D2484" s="231"/>
      <c r="E2484" s="232"/>
    </row>
    <row r="2485" spans="4:5">
      <c r="D2485" s="231"/>
      <c r="E2485" s="232"/>
    </row>
    <row r="2486" spans="4:5">
      <c r="D2486" s="231"/>
      <c r="E2486" s="232"/>
    </row>
    <row r="2487" spans="4:5">
      <c r="D2487" s="231"/>
      <c r="E2487" s="232"/>
    </row>
    <row r="2488" spans="4:5">
      <c r="D2488" s="231"/>
      <c r="E2488" s="232"/>
    </row>
    <row r="2489" spans="4:5">
      <c r="D2489" s="231"/>
      <c r="E2489" s="232"/>
    </row>
    <row r="2490" spans="4:5">
      <c r="D2490" s="231"/>
      <c r="E2490" s="232"/>
    </row>
    <row r="2491" spans="4:5">
      <c r="D2491" s="231"/>
      <c r="E2491" s="232"/>
    </row>
    <row r="2492" spans="4:5">
      <c r="D2492" s="231"/>
      <c r="E2492" s="232"/>
    </row>
    <row r="2493" spans="4:5">
      <c r="D2493" s="231"/>
      <c r="E2493" s="232"/>
    </row>
    <row r="2494" spans="4:5">
      <c r="D2494" s="231"/>
      <c r="E2494" s="232"/>
    </row>
    <row r="2495" spans="4:5">
      <c r="D2495" s="231"/>
      <c r="E2495" s="232"/>
    </row>
    <row r="2496" spans="4:5">
      <c r="D2496" s="231"/>
      <c r="E2496" s="232"/>
    </row>
    <row r="2497" spans="4:5">
      <c r="D2497" s="231"/>
      <c r="E2497" s="232"/>
    </row>
    <row r="2498" spans="4:5">
      <c r="D2498" s="231"/>
      <c r="E2498" s="232"/>
    </row>
    <row r="2499" spans="4:5">
      <c r="D2499" s="231"/>
      <c r="E2499" s="232"/>
    </row>
    <row r="2500" spans="4:5">
      <c r="D2500" s="231"/>
      <c r="E2500" s="232"/>
    </row>
    <row r="2501" spans="4:5">
      <c r="D2501" s="231"/>
      <c r="E2501" s="232"/>
    </row>
    <row r="2502" spans="4:5">
      <c r="D2502" s="231"/>
      <c r="E2502" s="232"/>
    </row>
    <row r="2503" spans="4:5">
      <c r="D2503" s="231"/>
      <c r="E2503" s="232"/>
    </row>
    <row r="2504" spans="4:5">
      <c r="D2504" s="231"/>
      <c r="E2504" s="232"/>
    </row>
    <row r="2505" spans="4:5">
      <c r="D2505" s="231"/>
      <c r="E2505" s="232"/>
    </row>
    <row r="2506" spans="4:5">
      <c r="D2506" s="231"/>
      <c r="E2506" s="232"/>
    </row>
    <row r="2507" spans="4:5">
      <c r="D2507" s="231"/>
      <c r="E2507" s="232"/>
    </row>
    <row r="2508" spans="4:5">
      <c r="D2508" s="231"/>
      <c r="E2508" s="232"/>
    </row>
    <row r="2509" spans="4:5">
      <c r="D2509" s="231"/>
      <c r="E2509" s="232"/>
    </row>
    <row r="2510" spans="4:5">
      <c r="D2510" s="231"/>
      <c r="E2510" s="232"/>
    </row>
    <row r="2511" spans="4:5">
      <c r="D2511" s="231"/>
      <c r="E2511" s="232"/>
    </row>
    <row r="2512" spans="4:5">
      <c r="D2512" s="231"/>
      <c r="E2512" s="232"/>
    </row>
    <row r="2513" spans="4:5">
      <c r="D2513" s="231"/>
      <c r="E2513" s="232"/>
    </row>
    <row r="2514" spans="4:5">
      <c r="D2514" s="231"/>
      <c r="E2514" s="232"/>
    </row>
    <row r="2515" spans="4:5">
      <c r="D2515" s="231"/>
      <c r="E2515" s="232"/>
    </row>
    <row r="2516" spans="4:5">
      <c r="D2516" s="231"/>
      <c r="E2516" s="232"/>
    </row>
    <row r="2517" spans="4:5">
      <c r="D2517" s="231"/>
      <c r="E2517" s="232"/>
    </row>
    <row r="2518" spans="4:5">
      <c r="D2518" s="231"/>
      <c r="E2518" s="232"/>
    </row>
    <row r="2519" spans="4:5">
      <c r="D2519" s="231"/>
      <c r="E2519" s="232"/>
    </row>
    <row r="2520" spans="4:5">
      <c r="D2520" s="231"/>
      <c r="E2520" s="232"/>
    </row>
    <row r="2521" spans="4:5">
      <c r="D2521" s="231"/>
      <c r="E2521" s="232"/>
    </row>
    <row r="2522" spans="4:5">
      <c r="D2522" s="231"/>
      <c r="E2522" s="232"/>
    </row>
    <row r="2523" spans="4:5">
      <c r="D2523" s="231"/>
      <c r="E2523" s="232"/>
    </row>
    <row r="2524" spans="4:5">
      <c r="D2524" s="231"/>
      <c r="E2524" s="232"/>
    </row>
    <row r="2525" spans="4:5">
      <c r="D2525" s="231"/>
      <c r="E2525" s="232"/>
    </row>
    <row r="2526" spans="4:5">
      <c r="D2526" s="231"/>
      <c r="E2526" s="232"/>
    </row>
    <row r="2527" spans="4:5">
      <c r="D2527" s="231"/>
      <c r="E2527" s="232"/>
    </row>
    <row r="2528" spans="4:5">
      <c r="D2528" s="231"/>
      <c r="E2528" s="232"/>
    </row>
    <row r="2529" spans="4:5">
      <c r="D2529" s="231"/>
      <c r="E2529" s="232"/>
    </row>
    <row r="2530" spans="4:5">
      <c r="D2530" s="231"/>
      <c r="E2530" s="232"/>
    </row>
    <row r="2531" spans="4:5">
      <c r="D2531" s="231"/>
      <c r="E2531" s="232"/>
    </row>
    <row r="2532" spans="4:5">
      <c r="D2532" s="231"/>
      <c r="E2532" s="232"/>
    </row>
    <row r="2533" spans="4:5">
      <c r="D2533" s="231"/>
      <c r="E2533" s="232"/>
    </row>
    <row r="2534" spans="4:5">
      <c r="D2534" s="231"/>
      <c r="E2534" s="232"/>
    </row>
    <row r="2535" spans="4:5">
      <c r="D2535" s="231"/>
      <c r="E2535" s="232"/>
    </row>
    <row r="2536" spans="4:5">
      <c r="D2536" s="231"/>
      <c r="E2536" s="232"/>
    </row>
    <row r="2537" spans="4:5">
      <c r="D2537" s="231"/>
      <c r="E2537" s="232"/>
    </row>
    <row r="2538" spans="4:5">
      <c r="D2538" s="231"/>
      <c r="E2538" s="232"/>
    </row>
    <row r="2539" spans="4:5">
      <c r="D2539" s="231"/>
      <c r="E2539" s="232"/>
    </row>
    <row r="2540" spans="4:5">
      <c r="D2540" s="231"/>
      <c r="E2540" s="232"/>
    </row>
    <row r="2541" spans="4:5">
      <c r="D2541" s="231"/>
      <c r="E2541" s="232"/>
    </row>
    <row r="2542" spans="4:5">
      <c r="D2542" s="231"/>
      <c r="E2542" s="232"/>
    </row>
    <row r="2543" spans="4:5">
      <c r="D2543" s="231"/>
      <c r="E2543" s="232"/>
    </row>
    <row r="2544" spans="4:5">
      <c r="D2544" s="231"/>
      <c r="E2544" s="232"/>
    </row>
    <row r="2545" spans="4:5">
      <c r="D2545" s="231"/>
      <c r="E2545" s="232"/>
    </row>
    <row r="2546" spans="4:5">
      <c r="D2546" s="231"/>
      <c r="E2546" s="232"/>
    </row>
    <row r="2547" spans="4:5">
      <c r="D2547" s="231"/>
      <c r="E2547" s="232"/>
    </row>
    <row r="2548" spans="4:5">
      <c r="D2548" s="231"/>
      <c r="E2548" s="232"/>
    </row>
    <row r="2549" spans="4:5">
      <c r="D2549" s="231"/>
      <c r="E2549" s="232"/>
    </row>
    <row r="2550" spans="4:5">
      <c r="D2550" s="231"/>
      <c r="E2550" s="232"/>
    </row>
    <row r="2551" spans="4:5">
      <c r="D2551" s="231"/>
      <c r="E2551" s="232"/>
    </row>
    <row r="2552" spans="4:5">
      <c r="D2552" s="231"/>
      <c r="E2552" s="232"/>
    </row>
    <row r="2553" spans="4:5">
      <c r="D2553" s="231"/>
      <c r="E2553" s="232"/>
    </row>
    <row r="2554" spans="4:5">
      <c r="D2554" s="231"/>
      <c r="E2554" s="232"/>
    </row>
    <row r="2555" spans="4:5">
      <c r="D2555" s="231"/>
      <c r="E2555" s="232"/>
    </row>
    <row r="2556" spans="4:5">
      <c r="D2556" s="231"/>
      <c r="E2556" s="232"/>
    </row>
    <row r="2557" spans="4:5">
      <c r="D2557" s="231"/>
      <c r="E2557" s="232"/>
    </row>
    <row r="2558" spans="4:5">
      <c r="D2558" s="231"/>
      <c r="E2558" s="232"/>
    </row>
    <row r="2559" spans="4:5">
      <c r="D2559" s="231"/>
      <c r="E2559" s="232"/>
    </row>
    <row r="2560" spans="4:5">
      <c r="D2560" s="231"/>
      <c r="E2560" s="232"/>
    </row>
    <row r="2561" spans="4:5">
      <c r="D2561" s="231"/>
      <c r="E2561" s="232"/>
    </row>
    <row r="2562" spans="4:5">
      <c r="D2562" s="231"/>
      <c r="E2562" s="232"/>
    </row>
    <row r="2563" spans="4:5">
      <c r="D2563" s="231"/>
      <c r="E2563" s="232"/>
    </row>
    <row r="2564" spans="4:5">
      <c r="D2564" s="231"/>
      <c r="E2564" s="232"/>
    </row>
    <row r="2565" spans="4:5">
      <c r="D2565" s="231"/>
      <c r="E2565" s="232"/>
    </row>
    <row r="2566" spans="4:5">
      <c r="D2566" s="231"/>
      <c r="E2566" s="232"/>
    </row>
    <row r="2567" spans="4:5">
      <c r="D2567" s="231"/>
      <c r="E2567" s="232"/>
    </row>
    <row r="2568" spans="4:5">
      <c r="D2568" s="231"/>
      <c r="E2568" s="232"/>
    </row>
    <row r="2569" spans="4:5">
      <c r="D2569" s="231"/>
      <c r="E2569" s="232"/>
    </row>
    <row r="2570" spans="4:5">
      <c r="D2570" s="231"/>
      <c r="E2570" s="232"/>
    </row>
    <row r="2571" spans="4:5">
      <c r="D2571" s="231"/>
      <c r="E2571" s="232"/>
    </row>
    <row r="2572" spans="4:5">
      <c r="D2572" s="231"/>
      <c r="E2572" s="232"/>
    </row>
    <row r="2573" spans="4:5">
      <c r="D2573" s="231"/>
      <c r="E2573" s="232"/>
    </row>
    <row r="2574" spans="4:5">
      <c r="D2574" s="231"/>
      <c r="E2574" s="232"/>
    </row>
    <row r="2575" spans="4:5">
      <c r="D2575" s="231"/>
      <c r="E2575" s="232"/>
    </row>
    <row r="2576" spans="4:5">
      <c r="D2576" s="231"/>
      <c r="E2576" s="232"/>
    </row>
    <row r="2577" spans="4:5">
      <c r="D2577" s="231"/>
      <c r="E2577" s="232"/>
    </row>
    <row r="2578" spans="4:5">
      <c r="D2578" s="231"/>
      <c r="E2578" s="232"/>
    </row>
    <row r="2579" spans="4:5">
      <c r="D2579" s="231"/>
      <c r="E2579" s="232"/>
    </row>
    <row r="2580" spans="4:5">
      <c r="D2580" s="231"/>
      <c r="E2580" s="232"/>
    </row>
    <row r="2581" spans="4:5">
      <c r="D2581" s="231"/>
      <c r="E2581" s="232"/>
    </row>
    <row r="2582" spans="4:5">
      <c r="D2582" s="231"/>
      <c r="E2582" s="232"/>
    </row>
    <row r="2583" spans="4:5">
      <c r="D2583" s="231"/>
      <c r="E2583" s="232"/>
    </row>
    <row r="2584" spans="4:5">
      <c r="D2584" s="231"/>
      <c r="E2584" s="232"/>
    </row>
    <row r="2585" spans="4:5">
      <c r="D2585" s="231"/>
      <c r="E2585" s="232"/>
    </row>
    <row r="2586" spans="4:5">
      <c r="D2586" s="231"/>
      <c r="E2586" s="232"/>
    </row>
    <row r="2587" spans="4:5">
      <c r="D2587" s="231"/>
      <c r="E2587" s="232"/>
    </row>
    <row r="2588" spans="4:5">
      <c r="D2588" s="231"/>
      <c r="E2588" s="232"/>
    </row>
    <row r="2589" spans="4:5">
      <c r="D2589" s="231"/>
      <c r="E2589" s="232"/>
    </row>
    <row r="2590" spans="4:5">
      <c r="D2590" s="231"/>
      <c r="E2590" s="232"/>
    </row>
    <row r="2591" spans="4:5">
      <c r="D2591" s="231"/>
      <c r="E2591" s="232"/>
    </row>
    <row r="2592" spans="4:5">
      <c r="D2592" s="231"/>
      <c r="E2592" s="232"/>
    </row>
    <row r="2593" spans="4:5">
      <c r="D2593" s="231"/>
      <c r="E2593" s="232"/>
    </row>
    <row r="2594" spans="4:5">
      <c r="D2594" s="231"/>
      <c r="E2594" s="232"/>
    </row>
    <row r="2595" spans="4:5">
      <c r="D2595" s="231"/>
      <c r="E2595" s="232"/>
    </row>
    <row r="2596" spans="4:5">
      <c r="D2596" s="231"/>
      <c r="E2596" s="232"/>
    </row>
    <row r="2597" spans="4:5">
      <c r="D2597" s="231"/>
      <c r="E2597" s="232"/>
    </row>
    <row r="2598" spans="4:5">
      <c r="D2598" s="231"/>
      <c r="E2598" s="232"/>
    </row>
    <row r="2599" spans="4:5">
      <c r="D2599" s="231"/>
      <c r="E2599" s="232"/>
    </row>
    <row r="2600" spans="4:5">
      <c r="D2600" s="231"/>
      <c r="E2600" s="232"/>
    </row>
    <row r="2601" spans="4:5">
      <c r="D2601" s="231"/>
      <c r="E2601" s="232"/>
    </row>
    <row r="2602" spans="4:5">
      <c r="D2602" s="231"/>
      <c r="E2602" s="232"/>
    </row>
    <row r="2603" spans="4:5">
      <c r="D2603" s="231"/>
      <c r="E2603" s="232"/>
    </row>
    <row r="2604" spans="4:5">
      <c r="D2604" s="231"/>
      <c r="E2604" s="232"/>
    </row>
    <row r="2605" spans="4:5">
      <c r="D2605" s="231"/>
      <c r="E2605" s="232"/>
    </row>
    <row r="2606" spans="4:5">
      <c r="D2606" s="231"/>
      <c r="E2606" s="232"/>
    </row>
    <row r="2607" spans="4:5">
      <c r="D2607" s="231"/>
      <c r="E2607" s="232"/>
    </row>
    <row r="2608" spans="4:5">
      <c r="D2608" s="231"/>
      <c r="E2608" s="232"/>
    </row>
    <row r="2609" spans="4:5">
      <c r="D2609" s="231"/>
      <c r="E2609" s="232"/>
    </row>
    <row r="2610" spans="4:5">
      <c r="D2610" s="231"/>
      <c r="E2610" s="232"/>
    </row>
    <row r="2611" spans="4:5">
      <c r="D2611" s="231"/>
      <c r="E2611" s="232"/>
    </row>
    <row r="2612" spans="4:5">
      <c r="D2612" s="231"/>
      <c r="E2612" s="232"/>
    </row>
    <row r="2613" spans="4:5">
      <c r="D2613" s="231"/>
      <c r="E2613" s="232"/>
    </row>
    <row r="2614" spans="4:5">
      <c r="D2614" s="231"/>
      <c r="E2614" s="232"/>
    </row>
    <row r="2615" spans="4:5">
      <c r="D2615" s="231"/>
      <c r="E2615" s="232"/>
    </row>
    <row r="2616" spans="4:5">
      <c r="D2616" s="231"/>
      <c r="E2616" s="232"/>
    </row>
    <row r="2617" spans="4:5">
      <c r="D2617" s="231"/>
      <c r="E2617" s="232"/>
    </row>
    <row r="2618" spans="4:5">
      <c r="D2618" s="231"/>
      <c r="E2618" s="232"/>
    </row>
    <row r="2619" spans="4:5">
      <c r="D2619" s="231"/>
      <c r="E2619" s="232"/>
    </row>
    <row r="2620" spans="4:5">
      <c r="D2620" s="231"/>
      <c r="E2620" s="232"/>
    </row>
    <row r="2621" spans="4:5">
      <c r="D2621" s="231"/>
      <c r="E2621" s="232"/>
    </row>
    <row r="2622" spans="4:5">
      <c r="D2622" s="231"/>
      <c r="E2622" s="232"/>
    </row>
    <row r="2623" spans="4:5">
      <c r="D2623" s="231"/>
      <c r="E2623" s="232"/>
    </row>
    <row r="2624" spans="4:5">
      <c r="D2624" s="231"/>
      <c r="E2624" s="232"/>
    </row>
    <row r="2625" spans="4:5">
      <c r="D2625" s="231"/>
      <c r="E2625" s="232"/>
    </row>
    <row r="2626" spans="4:5">
      <c r="D2626" s="231"/>
      <c r="E2626" s="232"/>
    </row>
    <row r="2627" spans="4:5">
      <c r="D2627" s="231"/>
      <c r="E2627" s="232"/>
    </row>
    <row r="2628" spans="4:5">
      <c r="D2628" s="231"/>
      <c r="E2628" s="232"/>
    </row>
    <row r="2629" spans="4:5">
      <c r="D2629" s="231"/>
      <c r="E2629" s="232"/>
    </row>
    <row r="2630" spans="4:5">
      <c r="D2630" s="231"/>
      <c r="E2630" s="232"/>
    </row>
    <row r="2631" spans="4:5">
      <c r="D2631" s="231"/>
      <c r="E2631" s="232"/>
    </row>
    <row r="2632" spans="4:5">
      <c r="D2632" s="231"/>
      <c r="E2632" s="232"/>
    </row>
    <row r="2633" spans="4:5">
      <c r="D2633" s="231"/>
      <c r="E2633" s="232"/>
    </row>
    <row r="2634" spans="4:5">
      <c r="D2634" s="231"/>
      <c r="E2634" s="232"/>
    </row>
    <row r="2635" spans="4:5">
      <c r="D2635" s="231"/>
      <c r="E2635" s="232"/>
    </row>
    <row r="2636" spans="4:5">
      <c r="D2636" s="231"/>
      <c r="E2636" s="232"/>
    </row>
    <row r="2637" spans="4:5">
      <c r="D2637" s="231"/>
      <c r="E2637" s="232"/>
    </row>
    <row r="2638" spans="4:5">
      <c r="D2638" s="231"/>
      <c r="E2638" s="232"/>
    </row>
    <row r="2639" spans="4:5">
      <c r="D2639" s="231"/>
      <c r="E2639" s="232"/>
    </row>
    <row r="2640" spans="4:5">
      <c r="D2640" s="231"/>
      <c r="E2640" s="232"/>
    </row>
    <row r="2641" spans="4:5">
      <c r="D2641" s="231"/>
      <c r="E2641" s="232"/>
    </row>
    <row r="2642" spans="4:5">
      <c r="D2642" s="231"/>
      <c r="E2642" s="232"/>
    </row>
    <row r="2643" spans="4:5">
      <c r="D2643" s="231"/>
      <c r="E2643" s="232"/>
    </row>
    <row r="2644" spans="4:5">
      <c r="D2644" s="231"/>
      <c r="E2644" s="232"/>
    </row>
    <row r="2645" spans="4:5">
      <c r="D2645" s="231"/>
      <c r="E2645" s="232"/>
    </row>
    <row r="2646" spans="4:5">
      <c r="D2646" s="231"/>
      <c r="E2646" s="232"/>
    </row>
    <row r="2647" spans="4:5">
      <c r="D2647" s="231"/>
      <c r="E2647" s="232"/>
    </row>
    <row r="2648" spans="4:5">
      <c r="D2648" s="231"/>
      <c r="E2648" s="232"/>
    </row>
    <row r="2649" spans="4:5">
      <c r="D2649" s="231"/>
      <c r="E2649" s="232"/>
    </row>
    <row r="2650" spans="4:5">
      <c r="D2650" s="231"/>
      <c r="E2650" s="232"/>
    </row>
    <row r="2651" spans="4:5">
      <c r="D2651" s="231"/>
      <c r="E2651" s="232"/>
    </row>
    <row r="2652" spans="4:5">
      <c r="D2652" s="231"/>
      <c r="E2652" s="232"/>
    </row>
    <row r="2653" spans="4:5">
      <c r="D2653" s="231"/>
      <c r="E2653" s="232"/>
    </row>
    <row r="2654" spans="4:5">
      <c r="D2654" s="231"/>
      <c r="E2654" s="232"/>
    </row>
    <row r="2655" spans="4:5">
      <c r="D2655" s="231"/>
      <c r="E2655" s="232"/>
    </row>
    <row r="2656" spans="4:5">
      <c r="D2656" s="231"/>
      <c r="E2656" s="232"/>
    </row>
    <row r="2657" spans="4:5">
      <c r="D2657" s="231"/>
      <c r="E2657" s="232"/>
    </row>
    <row r="2658" spans="4:5">
      <c r="D2658" s="231"/>
      <c r="E2658" s="232"/>
    </row>
    <row r="2659" spans="4:5">
      <c r="D2659" s="231"/>
      <c r="E2659" s="232"/>
    </row>
    <row r="2660" spans="4:5">
      <c r="D2660" s="231"/>
      <c r="E2660" s="232"/>
    </row>
    <row r="2661" spans="4:5">
      <c r="D2661" s="231"/>
      <c r="E2661" s="232"/>
    </row>
    <row r="2662" spans="4:5">
      <c r="D2662" s="231"/>
      <c r="E2662" s="232"/>
    </row>
    <row r="2663" spans="4:5">
      <c r="D2663" s="231"/>
      <c r="E2663" s="232"/>
    </row>
    <row r="2664" spans="4:5">
      <c r="D2664" s="231"/>
      <c r="E2664" s="232"/>
    </row>
    <row r="2665" spans="4:5">
      <c r="D2665" s="231"/>
      <c r="E2665" s="232"/>
    </row>
    <row r="2666" spans="4:5">
      <c r="D2666" s="231"/>
      <c r="E2666" s="232"/>
    </row>
    <row r="2667" spans="4:5">
      <c r="D2667" s="231"/>
      <c r="E2667" s="232"/>
    </row>
    <row r="2668" spans="4:5">
      <c r="D2668" s="231"/>
      <c r="E2668" s="232"/>
    </row>
    <row r="2669" spans="4:5">
      <c r="D2669" s="231"/>
      <c r="E2669" s="232"/>
    </row>
    <row r="2670" spans="4:5">
      <c r="D2670" s="231"/>
      <c r="E2670" s="232"/>
    </row>
    <row r="2671" spans="4:5">
      <c r="D2671" s="231"/>
      <c r="E2671" s="232"/>
    </row>
    <row r="2672" spans="4:5">
      <c r="D2672" s="231"/>
      <c r="E2672" s="232"/>
    </row>
    <row r="2673" spans="4:5">
      <c r="D2673" s="231"/>
      <c r="E2673" s="232"/>
    </row>
    <row r="2674" spans="4:5">
      <c r="D2674" s="231"/>
      <c r="E2674" s="232"/>
    </row>
    <row r="2675" spans="4:5">
      <c r="D2675" s="231"/>
      <c r="E2675" s="232"/>
    </row>
    <row r="2676" spans="4:5">
      <c r="D2676" s="231"/>
      <c r="E2676" s="232"/>
    </row>
    <row r="2677" spans="4:5">
      <c r="D2677" s="231"/>
      <c r="E2677" s="232"/>
    </row>
    <row r="2678" spans="4:5">
      <c r="D2678" s="231"/>
      <c r="E2678" s="232"/>
    </row>
    <row r="2679" spans="4:5">
      <c r="D2679" s="231"/>
      <c r="E2679" s="232"/>
    </row>
    <row r="2680" spans="4:5">
      <c r="D2680" s="231"/>
      <c r="E2680" s="232"/>
    </row>
    <row r="2681" spans="4:5">
      <c r="D2681" s="231"/>
      <c r="E2681" s="232"/>
    </row>
    <row r="2682" spans="4:5">
      <c r="D2682" s="231"/>
      <c r="E2682" s="232"/>
    </row>
    <row r="2683" spans="4:5">
      <c r="D2683" s="231"/>
      <c r="E2683" s="232"/>
    </row>
    <row r="2684" spans="4:5">
      <c r="D2684" s="231"/>
      <c r="E2684" s="232"/>
    </row>
    <row r="2685" spans="4:5">
      <c r="D2685" s="231"/>
      <c r="E2685" s="232"/>
    </row>
    <row r="2686" spans="4:5">
      <c r="D2686" s="231"/>
      <c r="E2686" s="232"/>
    </row>
    <row r="2687" spans="4:5">
      <c r="D2687" s="231"/>
      <c r="E2687" s="232"/>
    </row>
    <row r="2688" spans="4:5">
      <c r="D2688" s="231"/>
      <c r="E2688" s="232"/>
    </row>
    <row r="2689" spans="4:5">
      <c r="D2689" s="231"/>
      <c r="E2689" s="232"/>
    </row>
    <row r="2690" spans="4:5">
      <c r="D2690" s="231"/>
      <c r="E2690" s="232"/>
    </row>
    <row r="2691" spans="4:5">
      <c r="D2691" s="231"/>
      <c r="E2691" s="232"/>
    </row>
    <row r="2692" spans="4:5">
      <c r="D2692" s="231"/>
      <c r="E2692" s="232"/>
    </row>
    <row r="2693" spans="4:5">
      <c r="D2693" s="231"/>
      <c r="E2693" s="232"/>
    </row>
    <row r="2694" spans="4:5">
      <c r="D2694" s="231"/>
      <c r="E2694" s="232"/>
    </row>
    <row r="2695" spans="4:5">
      <c r="D2695" s="231"/>
      <c r="E2695" s="232"/>
    </row>
    <row r="2696" spans="4:5">
      <c r="D2696" s="231"/>
      <c r="E2696" s="232"/>
    </row>
    <row r="2697" spans="4:5">
      <c r="D2697" s="231"/>
      <c r="E2697" s="232"/>
    </row>
    <row r="2698" spans="4:5">
      <c r="D2698" s="231"/>
      <c r="E2698" s="232"/>
    </row>
    <row r="2699" spans="4:5">
      <c r="D2699" s="231"/>
      <c r="E2699" s="232"/>
    </row>
    <row r="2700" spans="4:5">
      <c r="D2700" s="231"/>
      <c r="E2700" s="232"/>
    </row>
    <row r="2701" spans="4:5">
      <c r="D2701" s="231"/>
      <c r="E2701" s="232"/>
    </row>
    <row r="2702" spans="4:5">
      <c r="D2702" s="231"/>
      <c r="E2702" s="232"/>
    </row>
    <row r="2703" spans="4:5">
      <c r="D2703" s="231"/>
      <c r="E2703" s="232"/>
    </row>
    <row r="2704" spans="4:5">
      <c r="D2704" s="231"/>
      <c r="E2704" s="232"/>
    </row>
    <row r="2705" spans="4:5">
      <c r="D2705" s="231"/>
      <c r="E2705" s="232"/>
    </row>
    <row r="2706" spans="4:5">
      <c r="D2706" s="231"/>
      <c r="E2706" s="232"/>
    </row>
    <row r="2707" spans="4:5">
      <c r="D2707" s="231"/>
      <c r="E2707" s="232"/>
    </row>
    <row r="2708" spans="4:5">
      <c r="D2708" s="231"/>
      <c r="E2708" s="232"/>
    </row>
    <row r="2709" spans="4:5">
      <c r="D2709" s="231"/>
      <c r="E2709" s="232"/>
    </row>
    <row r="2710" spans="4:5">
      <c r="D2710" s="231"/>
      <c r="E2710" s="232"/>
    </row>
    <row r="2711" spans="4:5">
      <c r="D2711" s="231"/>
      <c r="E2711" s="232"/>
    </row>
    <row r="2712" spans="4:5">
      <c r="D2712" s="231"/>
      <c r="E2712" s="232"/>
    </row>
    <row r="2713" spans="4:5">
      <c r="D2713" s="231"/>
      <c r="E2713" s="232"/>
    </row>
    <row r="2714" spans="4:5">
      <c r="D2714" s="231"/>
      <c r="E2714" s="232"/>
    </row>
    <row r="2715" spans="4:5">
      <c r="D2715" s="231"/>
      <c r="E2715" s="232"/>
    </row>
    <row r="2716" spans="4:5">
      <c r="D2716" s="231"/>
      <c r="E2716" s="232"/>
    </row>
    <row r="2717" spans="4:5">
      <c r="D2717" s="231"/>
      <c r="E2717" s="232"/>
    </row>
    <row r="2718" spans="4:5">
      <c r="D2718" s="231"/>
      <c r="E2718" s="232"/>
    </row>
    <row r="2719" spans="4:5">
      <c r="D2719" s="231"/>
      <c r="E2719" s="232"/>
    </row>
    <row r="2720" spans="4:5">
      <c r="D2720" s="231"/>
      <c r="E2720" s="232"/>
    </row>
    <row r="2721" spans="4:5">
      <c r="D2721" s="231"/>
      <c r="E2721" s="232"/>
    </row>
    <row r="2722" spans="4:5">
      <c r="D2722" s="231"/>
      <c r="E2722" s="232"/>
    </row>
    <row r="2723" spans="4:5">
      <c r="D2723" s="231"/>
      <c r="E2723" s="232"/>
    </row>
    <row r="2724" spans="4:5">
      <c r="D2724" s="231"/>
      <c r="E2724" s="232"/>
    </row>
    <row r="2725" spans="4:5">
      <c r="D2725" s="231"/>
      <c r="E2725" s="232"/>
    </row>
    <row r="2726" spans="4:5">
      <c r="D2726" s="231"/>
      <c r="E2726" s="232"/>
    </row>
    <row r="2727" spans="4:5">
      <c r="D2727" s="231"/>
      <c r="E2727" s="232"/>
    </row>
    <row r="2728" spans="4:5">
      <c r="D2728" s="231"/>
      <c r="E2728" s="232"/>
    </row>
    <row r="2729" spans="4:5">
      <c r="D2729" s="231"/>
      <c r="E2729" s="232"/>
    </row>
    <row r="2730" spans="4:5">
      <c r="D2730" s="231"/>
      <c r="E2730" s="232"/>
    </row>
    <row r="2731" spans="4:5">
      <c r="D2731" s="231"/>
      <c r="E2731" s="232"/>
    </row>
    <row r="2732" spans="4:5">
      <c r="D2732" s="231"/>
      <c r="E2732" s="232"/>
    </row>
    <row r="2733" spans="4:5">
      <c r="D2733" s="231"/>
      <c r="E2733" s="232"/>
    </row>
    <row r="2734" spans="4:5">
      <c r="D2734" s="231"/>
      <c r="E2734" s="232"/>
    </row>
    <row r="2735" spans="4:5">
      <c r="D2735" s="231"/>
      <c r="E2735" s="232"/>
    </row>
    <row r="2736" spans="4:5">
      <c r="D2736" s="231"/>
      <c r="E2736" s="232"/>
    </row>
    <row r="2737" spans="4:5">
      <c r="D2737" s="231"/>
      <c r="E2737" s="232"/>
    </row>
    <row r="2738" spans="4:5">
      <c r="D2738" s="231"/>
      <c r="E2738" s="232"/>
    </row>
    <row r="2739" spans="4:5">
      <c r="D2739" s="231"/>
      <c r="E2739" s="232"/>
    </row>
    <row r="2740" spans="4:5">
      <c r="D2740" s="231"/>
      <c r="E2740" s="232"/>
    </row>
    <row r="2741" spans="4:5">
      <c r="D2741" s="231"/>
      <c r="E2741" s="232"/>
    </row>
    <row r="2742" spans="4:5">
      <c r="D2742" s="231"/>
      <c r="E2742" s="232"/>
    </row>
    <row r="2743" spans="4:5">
      <c r="D2743" s="231"/>
      <c r="E2743" s="232"/>
    </row>
    <row r="2744" spans="4:5">
      <c r="D2744" s="231"/>
      <c r="E2744" s="232"/>
    </row>
    <row r="2745" spans="4:5">
      <c r="D2745" s="231"/>
      <c r="E2745" s="232"/>
    </row>
    <row r="2746" spans="4:5">
      <c r="D2746" s="231"/>
      <c r="E2746" s="232"/>
    </row>
    <row r="2747" spans="4:5">
      <c r="D2747" s="231"/>
      <c r="E2747" s="232"/>
    </row>
    <row r="2748" spans="4:5">
      <c r="D2748" s="231"/>
      <c r="E2748" s="232"/>
    </row>
    <row r="2749" spans="4:5">
      <c r="D2749" s="231"/>
      <c r="E2749" s="232"/>
    </row>
    <row r="2750" spans="4:5">
      <c r="D2750" s="231"/>
      <c r="E2750" s="232"/>
    </row>
    <row r="2751" spans="4:5">
      <c r="D2751" s="231"/>
      <c r="E2751" s="232"/>
    </row>
    <row r="2752" spans="4:5">
      <c r="D2752" s="231"/>
      <c r="E2752" s="232"/>
    </row>
    <row r="2753" spans="4:5">
      <c r="D2753" s="231"/>
      <c r="E2753" s="232"/>
    </row>
    <row r="2754" spans="4:5">
      <c r="D2754" s="231"/>
      <c r="E2754" s="232"/>
    </row>
    <row r="2755" spans="4:5">
      <c r="D2755" s="231"/>
      <c r="E2755" s="232"/>
    </row>
    <row r="2756" spans="4:5">
      <c r="D2756" s="231"/>
      <c r="E2756" s="232"/>
    </row>
    <row r="2757" spans="4:5">
      <c r="D2757" s="231"/>
      <c r="E2757" s="232"/>
    </row>
    <row r="2758" spans="4:5">
      <c r="D2758" s="231"/>
      <c r="E2758" s="232"/>
    </row>
    <row r="2759" spans="4:5">
      <c r="D2759" s="231"/>
      <c r="E2759" s="232"/>
    </row>
    <row r="2760" spans="4:5">
      <c r="D2760" s="231"/>
      <c r="E2760" s="232"/>
    </row>
    <row r="2761" spans="4:5">
      <c r="D2761" s="231"/>
      <c r="E2761" s="232"/>
    </row>
    <row r="2762" spans="4:5">
      <c r="D2762" s="231"/>
      <c r="E2762" s="232"/>
    </row>
    <row r="2763" spans="4:5">
      <c r="D2763" s="231"/>
      <c r="E2763" s="232"/>
    </row>
    <row r="2764" spans="4:5">
      <c r="D2764" s="231"/>
      <c r="E2764" s="232"/>
    </row>
    <row r="2765" spans="4:5">
      <c r="D2765" s="231"/>
      <c r="E2765" s="232"/>
    </row>
    <row r="2766" spans="4:5">
      <c r="D2766" s="231"/>
      <c r="E2766" s="232"/>
    </row>
    <row r="2767" spans="4:5">
      <c r="D2767" s="231"/>
      <c r="E2767" s="232"/>
    </row>
    <row r="2768" spans="4:5">
      <c r="D2768" s="231"/>
      <c r="E2768" s="232"/>
    </row>
    <row r="2769" spans="4:5">
      <c r="D2769" s="231"/>
      <c r="E2769" s="232"/>
    </row>
    <row r="2770" spans="4:5">
      <c r="D2770" s="231"/>
      <c r="E2770" s="232"/>
    </row>
    <row r="2771" spans="4:5">
      <c r="D2771" s="231"/>
      <c r="E2771" s="232"/>
    </row>
    <row r="2772" spans="4:5">
      <c r="D2772" s="231"/>
      <c r="E2772" s="232"/>
    </row>
    <row r="2773" spans="4:5">
      <c r="D2773" s="231"/>
      <c r="E2773" s="232"/>
    </row>
    <row r="2774" spans="4:5">
      <c r="D2774" s="231"/>
      <c r="E2774" s="232"/>
    </row>
    <row r="2775" spans="4:5">
      <c r="D2775" s="231"/>
      <c r="E2775" s="232"/>
    </row>
    <row r="2776" spans="4:5">
      <c r="D2776" s="231"/>
      <c r="E2776" s="232"/>
    </row>
    <row r="2777" spans="4:5">
      <c r="D2777" s="231"/>
      <c r="E2777" s="232"/>
    </row>
    <row r="2778" spans="4:5">
      <c r="D2778" s="231"/>
      <c r="E2778" s="232"/>
    </row>
    <row r="2779" spans="4:5">
      <c r="D2779" s="231"/>
      <c r="E2779" s="232"/>
    </row>
    <row r="2780" spans="4:5">
      <c r="D2780" s="231"/>
      <c r="E2780" s="232"/>
    </row>
    <row r="2781" spans="4:5">
      <c r="D2781" s="231"/>
      <c r="E2781" s="232"/>
    </row>
    <row r="2782" spans="4:5">
      <c r="D2782" s="231"/>
      <c r="E2782" s="232"/>
    </row>
    <row r="2783" spans="4:5">
      <c r="D2783" s="231"/>
      <c r="E2783" s="232"/>
    </row>
    <row r="2784" spans="4:5">
      <c r="D2784" s="231"/>
      <c r="E2784" s="232"/>
    </row>
    <row r="2785" spans="4:5">
      <c r="D2785" s="231"/>
      <c r="E2785" s="232"/>
    </row>
    <row r="2786" spans="4:5">
      <c r="D2786" s="231"/>
      <c r="E2786" s="232"/>
    </row>
    <row r="2787" spans="4:5">
      <c r="D2787" s="231"/>
      <c r="E2787" s="232"/>
    </row>
    <row r="2788" spans="4:5">
      <c r="D2788" s="231"/>
      <c r="E2788" s="232"/>
    </row>
    <row r="2789" spans="4:5">
      <c r="D2789" s="231"/>
      <c r="E2789" s="232"/>
    </row>
    <row r="2790" spans="4:5">
      <c r="D2790" s="231"/>
      <c r="E2790" s="232"/>
    </row>
    <row r="2791" spans="4:5">
      <c r="D2791" s="231"/>
      <c r="E2791" s="232"/>
    </row>
    <row r="2792" spans="4:5">
      <c r="D2792" s="231"/>
      <c r="E2792" s="232"/>
    </row>
    <row r="2793" spans="4:5">
      <c r="D2793" s="231"/>
      <c r="E2793" s="232"/>
    </row>
    <row r="2794" spans="4:5">
      <c r="D2794" s="231"/>
      <c r="E2794" s="232"/>
    </row>
    <row r="2795" spans="4:5">
      <c r="D2795" s="231"/>
      <c r="E2795" s="232"/>
    </row>
    <row r="2796" spans="4:5">
      <c r="D2796" s="231"/>
      <c r="E2796" s="232"/>
    </row>
    <row r="2797" spans="4:5">
      <c r="D2797" s="231"/>
      <c r="E2797" s="232"/>
    </row>
    <row r="2798" spans="4:5">
      <c r="D2798" s="231"/>
      <c r="E2798" s="232"/>
    </row>
    <row r="2799" spans="4:5">
      <c r="D2799" s="231"/>
      <c r="E2799" s="232"/>
    </row>
    <row r="2800" spans="4:5">
      <c r="D2800" s="231"/>
      <c r="E2800" s="232"/>
    </row>
    <row r="2801" spans="4:5">
      <c r="D2801" s="231"/>
      <c r="E2801" s="232"/>
    </row>
    <row r="2802" spans="4:5">
      <c r="D2802" s="231"/>
      <c r="E2802" s="232"/>
    </row>
    <row r="2803" spans="4:5">
      <c r="D2803" s="231"/>
      <c r="E2803" s="232"/>
    </row>
    <row r="2804" spans="4:5">
      <c r="D2804" s="231"/>
      <c r="E2804" s="232"/>
    </row>
    <row r="2805" spans="4:5">
      <c r="D2805" s="231"/>
      <c r="E2805" s="232"/>
    </row>
    <row r="2806" spans="4:5">
      <c r="D2806" s="231"/>
      <c r="E2806" s="232"/>
    </row>
    <row r="2807" spans="4:5">
      <c r="D2807" s="231"/>
      <c r="E2807" s="232"/>
    </row>
    <row r="2808" spans="4:5">
      <c r="D2808" s="231"/>
      <c r="E2808" s="232"/>
    </row>
    <row r="2809" spans="4:5">
      <c r="D2809" s="231"/>
      <c r="E2809" s="232"/>
    </row>
    <row r="2810" spans="4:5">
      <c r="D2810" s="231"/>
      <c r="E2810" s="232"/>
    </row>
    <row r="2811" spans="4:5">
      <c r="D2811" s="231"/>
      <c r="E2811" s="232"/>
    </row>
    <row r="2812" spans="4:5">
      <c r="D2812" s="231"/>
      <c r="E2812" s="232"/>
    </row>
    <row r="2813" spans="4:5">
      <c r="D2813" s="231"/>
      <c r="E2813" s="232"/>
    </row>
    <row r="2814" spans="4:5">
      <c r="D2814" s="231"/>
      <c r="E2814" s="232"/>
    </row>
    <row r="2815" spans="4:5">
      <c r="D2815" s="231"/>
      <c r="E2815" s="232"/>
    </row>
    <row r="2816" spans="4:5">
      <c r="D2816" s="231"/>
      <c r="E2816" s="232"/>
    </row>
    <row r="2817" spans="4:5">
      <c r="D2817" s="231"/>
      <c r="E2817" s="232"/>
    </row>
    <row r="2818" spans="4:5">
      <c r="D2818" s="231"/>
      <c r="E2818" s="232"/>
    </row>
    <row r="2819" spans="4:5">
      <c r="D2819" s="231"/>
      <c r="E2819" s="232"/>
    </row>
    <row r="2820" spans="4:5">
      <c r="D2820" s="231"/>
      <c r="E2820" s="232"/>
    </row>
    <row r="2821" spans="4:5">
      <c r="D2821" s="231"/>
      <c r="E2821" s="232"/>
    </row>
    <row r="2822" spans="4:5">
      <c r="D2822" s="231"/>
      <c r="E2822" s="232"/>
    </row>
    <row r="2823" spans="4:5">
      <c r="D2823" s="231"/>
      <c r="E2823" s="232"/>
    </row>
    <row r="2824" spans="4:5">
      <c r="D2824" s="231"/>
      <c r="E2824" s="232"/>
    </row>
    <row r="2825" spans="4:5">
      <c r="D2825" s="231"/>
      <c r="E2825" s="232"/>
    </row>
    <row r="2826" spans="4:5">
      <c r="D2826" s="231"/>
      <c r="E2826" s="232"/>
    </row>
    <row r="2827" spans="4:5">
      <c r="D2827" s="231"/>
      <c r="E2827" s="232"/>
    </row>
    <row r="2828" spans="4:5">
      <c r="D2828" s="231"/>
      <c r="E2828" s="232"/>
    </row>
    <row r="2829" spans="4:5">
      <c r="D2829" s="231"/>
      <c r="E2829" s="232"/>
    </row>
    <row r="2830" spans="4:5">
      <c r="D2830" s="231"/>
      <c r="E2830" s="232"/>
    </row>
    <row r="2831" spans="4:5">
      <c r="D2831" s="231"/>
      <c r="E2831" s="232"/>
    </row>
    <row r="2832" spans="4:5">
      <c r="D2832" s="231"/>
      <c r="E2832" s="232"/>
    </row>
    <row r="2833" spans="4:5">
      <c r="D2833" s="231"/>
      <c r="E2833" s="232"/>
    </row>
    <row r="2834" spans="4:5">
      <c r="D2834" s="231"/>
      <c r="E2834" s="232"/>
    </row>
    <row r="2835" spans="4:5">
      <c r="D2835" s="231"/>
      <c r="E2835" s="232"/>
    </row>
    <row r="2836" spans="4:5">
      <c r="D2836" s="231"/>
      <c r="E2836" s="232"/>
    </row>
    <row r="2837" spans="4:5">
      <c r="D2837" s="231"/>
      <c r="E2837" s="232"/>
    </row>
    <row r="2838" spans="4:5">
      <c r="D2838" s="231"/>
      <c r="E2838" s="232"/>
    </row>
    <row r="2839" spans="4:5">
      <c r="D2839" s="231"/>
      <c r="E2839" s="232"/>
    </row>
    <row r="2840" spans="4:5">
      <c r="D2840" s="231"/>
      <c r="E2840" s="232"/>
    </row>
    <row r="2841" spans="4:5">
      <c r="D2841" s="231"/>
      <c r="E2841" s="232"/>
    </row>
    <row r="2842" spans="4:5">
      <c r="D2842" s="231"/>
      <c r="E2842" s="232"/>
    </row>
    <row r="2843" spans="4:5">
      <c r="D2843" s="231"/>
      <c r="E2843" s="232"/>
    </row>
    <row r="2844" spans="4:5">
      <c r="D2844" s="231"/>
      <c r="E2844" s="232"/>
    </row>
    <row r="2845" spans="4:5">
      <c r="D2845" s="231"/>
      <c r="E2845" s="232"/>
    </row>
    <row r="2846" spans="4:5">
      <c r="D2846" s="231"/>
      <c r="E2846" s="232"/>
    </row>
    <row r="2847" spans="4:5">
      <c r="D2847" s="231"/>
      <c r="E2847" s="232"/>
    </row>
    <row r="2848" spans="4:5">
      <c r="D2848" s="231"/>
      <c r="E2848" s="232"/>
    </row>
    <row r="2849" spans="4:5">
      <c r="D2849" s="231"/>
      <c r="E2849" s="232"/>
    </row>
    <row r="2850" spans="4:5">
      <c r="D2850" s="231"/>
      <c r="E2850" s="232"/>
    </row>
    <row r="2851" spans="4:5">
      <c r="D2851" s="231"/>
      <c r="E2851" s="232"/>
    </row>
    <row r="2852" spans="4:5">
      <c r="D2852" s="231"/>
      <c r="E2852" s="232"/>
    </row>
    <row r="2853" spans="4:5">
      <c r="D2853" s="231"/>
      <c r="E2853" s="232"/>
    </row>
    <row r="2854" spans="4:5">
      <c r="D2854" s="231"/>
      <c r="E2854" s="232"/>
    </row>
    <row r="2855" spans="4:5">
      <c r="D2855" s="231"/>
      <c r="E2855" s="232"/>
    </row>
    <row r="2856" spans="4:5">
      <c r="D2856" s="231"/>
      <c r="E2856" s="232"/>
    </row>
    <row r="2857" spans="4:5">
      <c r="D2857" s="231"/>
      <c r="E2857" s="232"/>
    </row>
    <row r="2858" spans="4:5">
      <c r="D2858" s="231"/>
      <c r="E2858" s="232"/>
    </row>
    <row r="2859" spans="4:5">
      <c r="D2859" s="231"/>
      <c r="E2859" s="232"/>
    </row>
    <row r="2860" spans="4:5">
      <c r="D2860" s="231"/>
      <c r="E2860" s="232"/>
    </row>
    <row r="2861" spans="4:5">
      <c r="D2861" s="231"/>
      <c r="E2861" s="232"/>
    </row>
    <row r="2862" spans="4:5">
      <c r="D2862" s="231"/>
      <c r="E2862" s="232"/>
    </row>
    <row r="2863" spans="4:5">
      <c r="D2863" s="231"/>
      <c r="E2863" s="232"/>
    </row>
    <row r="2864" spans="4:5">
      <c r="D2864" s="231"/>
      <c r="E2864" s="232"/>
    </row>
    <row r="2865" spans="4:5">
      <c r="D2865" s="231"/>
      <c r="E2865" s="232"/>
    </row>
    <row r="2866" spans="4:5">
      <c r="D2866" s="231"/>
      <c r="E2866" s="232"/>
    </row>
    <row r="2867" spans="4:5">
      <c r="D2867" s="231"/>
      <c r="E2867" s="232"/>
    </row>
    <row r="2868" spans="4:5">
      <c r="D2868" s="231"/>
      <c r="E2868" s="232"/>
    </row>
    <row r="2869" spans="4:5">
      <c r="D2869" s="231"/>
      <c r="E2869" s="232"/>
    </row>
    <row r="2870" spans="4:5">
      <c r="D2870" s="231"/>
      <c r="E2870" s="232"/>
    </row>
    <row r="2871" spans="4:5">
      <c r="D2871" s="231"/>
      <c r="E2871" s="232"/>
    </row>
    <row r="2872" spans="4:5">
      <c r="D2872" s="231"/>
      <c r="E2872" s="232"/>
    </row>
    <row r="2873" spans="4:5">
      <c r="D2873" s="231"/>
      <c r="E2873" s="232"/>
    </row>
    <row r="2874" spans="4:5">
      <c r="D2874" s="231"/>
      <c r="E2874" s="232"/>
    </row>
    <row r="2875" spans="4:5">
      <c r="D2875" s="231"/>
      <c r="E2875" s="232"/>
    </row>
    <row r="2876" spans="4:5">
      <c r="D2876" s="231"/>
      <c r="E2876" s="232"/>
    </row>
    <row r="2877" spans="4:5">
      <c r="D2877" s="231"/>
      <c r="E2877" s="232"/>
    </row>
    <row r="2878" spans="4:5">
      <c r="D2878" s="231"/>
      <c r="E2878" s="232"/>
    </row>
    <row r="2879" spans="4:5">
      <c r="D2879" s="231"/>
      <c r="E2879" s="232"/>
    </row>
    <row r="2880" spans="4:5">
      <c r="D2880" s="231"/>
      <c r="E2880" s="232"/>
    </row>
    <row r="2881" spans="4:5">
      <c r="D2881" s="231"/>
      <c r="E2881" s="232"/>
    </row>
    <row r="2882" spans="4:5">
      <c r="D2882" s="231"/>
      <c r="E2882" s="232"/>
    </row>
    <row r="2883" spans="4:5">
      <c r="D2883" s="231"/>
      <c r="E2883" s="232"/>
    </row>
    <row r="2884" spans="4:5">
      <c r="D2884" s="231"/>
      <c r="E2884" s="232"/>
    </row>
    <row r="2885" spans="4:5">
      <c r="D2885" s="231"/>
      <c r="E2885" s="232"/>
    </row>
    <row r="2886" spans="4:5">
      <c r="D2886" s="231"/>
      <c r="E2886" s="232"/>
    </row>
    <row r="2887" spans="4:5">
      <c r="D2887" s="231"/>
      <c r="E2887" s="232"/>
    </row>
    <row r="2888" spans="4:5">
      <c r="D2888" s="231"/>
      <c r="E2888" s="232"/>
    </row>
    <row r="2889" spans="4:5">
      <c r="D2889" s="231"/>
      <c r="E2889" s="232"/>
    </row>
    <row r="2890" spans="4:5">
      <c r="D2890" s="231"/>
      <c r="E2890" s="232"/>
    </row>
    <row r="2891" spans="4:5">
      <c r="D2891" s="231"/>
      <c r="E2891" s="232"/>
    </row>
    <row r="2892" spans="4:5">
      <c r="D2892" s="231"/>
      <c r="E2892" s="232"/>
    </row>
    <row r="2893" spans="4:5">
      <c r="D2893" s="231"/>
      <c r="E2893" s="232"/>
    </row>
    <row r="2894" spans="4:5">
      <c r="D2894" s="231"/>
      <c r="E2894" s="232"/>
    </row>
    <row r="2895" spans="4:5">
      <c r="D2895" s="231"/>
      <c r="E2895" s="232"/>
    </row>
    <row r="2896" spans="4:5">
      <c r="D2896" s="231"/>
      <c r="E2896" s="232"/>
    </row>
    <row r="2897" spans="4:5">
      <c r="D2897" s="231"/>
      <c r="E2897" s="232"/>
    </row>
    <row r="2898" spans="4:5">
      <c r="D2898" s="231"/>
      <c r="E2898" s="232"/>
    </row>
    <row r="2899" spans="4:5">
      <c r="D2899" s="231"/>
      <c r="E2899" s="232"/>
    </row>
    <row r="2900" spans="4:5">
      <c r="D2900" s="231"/>
      <c r="E2900" s="232"/>
    </row>
    <row r="2901" spans="4:5">
      <c r="D2901" s="231"/>
      <c r="E2901" s="232"/>
    </row>
    <row r="2902" spans="4:5">
      <c r="D2902" s="231"/>
      <c r="E2902" s="232"/>
    </row>
    <row r="2903" spans="4:5">
      <c r="D2903" s="231"/>
      <c r="E2903" s="232"/>
    </row>
    <row r="2904" spans="4:5">
      <c r="D2904" s="231"/>
      <c r="E2904" s="232"/>
    </row>
    <row r="2905" spans="4:5">
      <c r="D2905" s="231"/>
      <c r="E2905" s="232"/>
    </row>
    <row r="2906" spans="4:5">
      <c r="D2906" s="231"/>
      <c r="E2906" s="232"/>
    </row>
    <row r="2907" spans="4:5">
      <c r="D2907" s="231"/>
      <c r="E2907" s="232"/>
    </row>
    <row r="2908" spans="4:5">
      <c r="D2908" s="231"/>
      <c r="E2908" s="232"/>
    </row>
    <row r="2909" spans="4:5">
      <c r="D2909" s="231"/>
      <c r="E2909" s="232"/>
    </row>
    <row r="2910" spans="4:5">
      <c r="D2910" s="231"/>
      <c r="E2910" s="232"/>
    </row>
    <row r="2911" spans="4:5">
      <c r="D2911" s="231"/>
      <c r="E2911" s="232"/>
    </row>
    <row r="2912" spans="4:5">
      <c r="D2912" s="231"/>
      <c r="E2912" s="232"/>
    </row>
    <row r="2913" spans="4:5">
      <c r="D2913" s="231"/>
      <c r="E2913" s="232"/>
    </row>
    <row r="2914" spans="4:5">
      <c r="D2914" s="231"/>
      <c r="E2914" s="232"/>
    </row>
    <row r="2915" spans="4:5">
      <c r="D2915" s="231"/>
      <c r="E2915" s="232"/>
    </row>
    <row r="2916" spans="4:5">
      <c r="D2916" s="231"/>
      <c r="E2916" s="232"/>
    </row>
    <row r="2917" spans="4:5">
      <c r="D2917" s="231"/>
      <c r="E2917" s="232"/>
    </row>
    <row r="2918" spans="4:5">
      <c r="D2918" s="231"/>
      <c r="E2918" s="232"/>
    </row>
    <row r="2919" spans="4:5">
      <c r="D2919" s="231"/>
      <c r="E2919" s="232"/>
    </row>
    <row r="2920" spans="4:5">
      <c r="D2920" s="231"/>
      <c r="E2920" s="232"/>
    </row>
    <row r="2921" spans="4:5">
      <c r="D2921" s="231"/>
      <c r="E2921" s="232"/>
    </row>
    <row r="2922" spans="4:5">
      <c r="D2922" s="231"/>
      <c r="E2922" s="232"/>
    </row>
    <row r="2923" spans="4:5">
      <c r="D2923" s="231"/>
      <c r="E2923" s="232"/>
    </row>
    <row r="2924" spans="4:5">
      <c r="D2924" s="231"/>
      <c r="E2924" s="232"/>
    </row>
    <row r="2925" spans="4:5">
      <c r="D2925" s="231"/>
      <c r="E2925" s="232"/>
    </row>
    <row r="2926" spans="4:5">
      <c r="D2926" s="231"/>
      <c r="E2926" s="232"/>
    </row>
    <row r="2927" spans="4:5">
      <c r="D2927" s="231"/>
      <c r="E2927" s="232"/>
    </row>
    <row r="2928" spans="4:5">
      <c r="D2928" s="231"/>
      <c r="E2928" s="232"/>
    </row>
    <row r="2929" spans="4:5">
      <c r="D2929" s="231"/>
      <c r="E2929" s="232"/>
    </row>
    <row r="2930" spans="4:5">
      <c r="D2930" s="231"/>
      <c r="E2930" s="232"/>
    </row>
    <row r="2931" spans="4:5">
      <c r="D2931" s="231"/>
      <c r="E2931" s="232"/>
    </row>
    <row r="2932" spans="4:5">
      <c r="D2932" s="231"/>
      <c r="E2932" s="232"/>
    </row>
    <row r="2933" spans="4:5">
      <c r="D2933" s="231"/>
      <c r="E2933" s="232"/>
    </row>
    <row r="2934" spans="4:5">
      <c r="D2934" s="231"/>
      <c r="E2934" s="232"/>
    </row>
    <row r="2935" spans="4:5">
      <c r="D2935" s="231"/>
      <c r="E2935" s="232"/>
    </row>
    <row r="2936" spans="4:5">
      <c r="D2936" s="231"/>
      <c r="E2936" s="232"/>
    </row>
    <row r="2937" spans="4:5">
      <c r="D2937" s="231"/>
      <c r="E2937" s="232"/>
    </row>
    <row r="2938" spans="4:5">
      <c r="D2938" s="231"/>
      <c r="E2938" s="232"/>
    </row>
    <row r="2939" spans="4:5">
      <c r="D2939" s="231"/>
      <c r="E2939" s="232"/>
    </row>
    <row r="2940" spans="4:5">
      <c r="D2940" s="231"/>
      <c r="E2940" s="232"/>
    </row>
    <row r="2941" spans="4:5">
      <c r="D2941" s="231"/>
      <c r="E2941" s="232"/>
    </row>
    <row r="2942" spans="4:5">
      <c r="D2942" s="231"/>
      <c r="E2942" s="232"/>
    </row>
    <row r="2943" spans="4:5">
      <c r="D2943" s="231"/>
      <c r="E2943" s="232"/>
    </row>
    <row r="2944" spans="4:5">
      <c r="D2944" s="231"/>
      <c r="E2944" s="232"/>
    </row>
    <row r="2945" spans="4:5">
      <c r="D2945" s="231"/>
      <c r="E2945" s="232"/>
    </row>
    <row r="2946" spans="4:5">
      <c r="D2946" s="231"/>
      <c r="E2946" s="232"/>
    </row>
    <row r="2947" spans="4:5">
      <c r="D2947" s="231"/>
      <c r="E2947" s="232"/>
    </row>
    <row r="2948" spans="4:5">
      <c r="D2948" s="231"/>
      <c r="E2948" s="232"/>
    </row>
    <row r="2949" spans="4:5">
      <c r="D2949" s="231"/>
      <c r="E2949" s="232"/>
    </row>
    <row r="2950" spans="4:5">
      <c r="D2950" s="231"/>
      <c r="E2950" s="232"/>
    </row>
    <row r="2951" spans="4:5">
      <c r="D2951" s="231"/>
      <c r="E2951" s="232"/>
    </row>
    <row r="2952" spans="4:5">
      <c r="D2952" s="231"/>
      <c r="E2952" s="232"/>
    </row>
    <row r="2953" spans="4:5">
      <c r="D2953" s="231"/>
      <c r="E2953" s="232"/>
    </row>
    <row r="2954" spans="4:5">
      <c r="D2954" s="231"/>
      <c r="E2954" s="232"/>
    </row>
    <row r="2955" spans="4:5">
      <c r="D2955" s="231"/>
      <c r="E2955" s="232"/>
    </row>
    <row r="2956" spans="4:5">
      <c r="D2956" s="231"/>
      <c r="E2956" s="232"/>
    </row>
    <row r="2957" spans="4:5">
      <c r="D2957" s="231"/>
      <c r="E2957" s="232"/>
    </row>
    <row r="2958" spans="4:5">
      <c r="D2958" s="231"/>
      <c r="E2958" s="232"/>
    </row>
    <row r="2959" spans="4:5">
      <c r="D2959" s="231"/>
      <c r="E2959" s="232"/>
    </row>
    <row r="2960" spans="4:5">
      <c r="D2960" s="231"/>
      <c r="E2960" s="232"/>
    </row>
    <row r="2961" spans="4:5">
      <c r="D2961" s="231"/>
      <c r="E2961" s="232"/>
    </row>
    <row r="2962" spans="4:5">
      <c r="D2962" s="231"/>
      <c r="E2962" s="232"/>
    </row>
    <row r="2963" spans="4:5">
      <c r="D2963" s="231"/>
      <c r="E2963" s="232"/>
    </row>
    <row r="2964" spans="4:5">
      <c r="D2964" s="231"/>
      <c r="E2964" s="232"/>
    </row>
    <row r="2965" spans="4:5">
      <c r="D2965" s="231"/>
      <c r="E2965" s="232"/>
    </row>
    <row r="2966" spans="4:5">
      <c r="D2966" s="231"/>
      <c r="E2966" s="232"/>
    </row>
    <row r="2967" spans="4:5">
      <c r="D2967" s="231"/>
      <c r="E2967" s="232"/>
    </row>
    <row r="2968" spans="4:5">
      <c r="D2968" s="231"/>
      <c r="E2968" s="232"/>
    </row>
    <row r="2969" spans="4:5">
      <c r="D2969" s="231"/>
      <c r="E2969" s="232"/>
    </row>
    <row r="2970" spans="4:5">
      <c r="D2970" s="231"/>
      <c r="E2970" s="232"/>
    </row>
    <row r="2971" spans="4:5">
      <c r="D2971" s="231"/>
      <c r="E2971" s="232"/>
    </row>
    <row r="2972" spans="4:5">
      <c r="D2972" s="231"/>
      <c r="E2972" s="232"/>
    </row>
    <row r="2973" spans="4:5">
      <c r="D2973" s="231"/>
      <c r="E2973" s="232"/>
    </row>
    <row r="2974" spans="4:5">
      <c r="D2974" s="231"/>
      <c r="E2974" s="232"/>
    </row>
    <row r="2975" spans="4:5">
      <c r="D2975" s="231"/>
      <c r="E2975" s="232"/>
    </row>
    <row r="2976" spans="4:5">
      <c r="D2976" s="231"/>
      <c r="E2976" s="232"/>
    </row>
    <row r="2977" spans="4:5">
      <c r="D2977" s="231"/>
      <c r="E2977" s="232"/>
    </row>
    <row r="2978" spans="4:5">
      <c r="D2978" s="231"/>
      <c r="E2978" s="232"/>
    </row>
    <row r="2979" spans="4:5">
      <c r="D2979" s="231"/>
      <c r="E2979" s="232"/>
    </row>
    <row r="2980" spans="4:5">
      <c r="D2980" s="231"/>
      <c r="E2980" s="232"/>
    </row>
    <row r="2981" spans="4:5">
      <c r="D2981" s="231"/>
      <c r="E2981" s="232"/>
    </row>
    <row r="2982" spans="4:5">
      <c r="D2982" s="231"/>
      <c r="E2982" s="232"/>
    </row>
    <row r="2983" spans="4:5">
      <c r="D2983" s="231"/>
      <c r="E2983" s="232"/>
    </row>
    <row r="2984" spans="4:5">
      <c r="D2984" s="231"/>
      <c r="E2984" s="232"/>
    </row>
    <row r="2985" spans="4:5">
      <c r="D2985" s="231"/>
      <c r="E2985" s="232"/>
    </row>
    <row r="2986" spans="4:5">
      <c r="D2986" s="231"/>
      <c r="E2986" s="232"/>
    </row>
    <row r="2987" spans="4:5">
      <c r="D2987" s="231"/>
      <c r="E2987" s="232"/>
    </row>
    <row r="2988" spans="4:5">
      <c r="D2988" s="231"/>
      <c r="E2988" s="232"/>
    </row>
    <row r="2989" spans="4:5">
      <c r="D2989" s="231"/>
      <c r="E2989" s="232"/>
    </row>
    <row r="2990" spans="4:5">
      <c r="D2990" s="231"/>
      <c r="E2990" s="232"/>
    </row>
    <row r="2991" spans="4:5">
      <c r="D2991" s="231"/>
      <c r="E2991" s="232"/>
    </row>
    <row r="2992" spans="4:5">
      <c r="D2992" s="231"/>
      <c r="E2992" s="232"/>
    </row>
    <row r="2993" spans="4:5">
      <c r="D2993" s="231"/>
      <c r="E2993" s="232"/>
    </row>
    <row r="2994" spans="4:5">
      <c r="D2994" s="231"/>
      <c r="E2994" s="232"/>
    </row>
    <row r="2995" spans="4:5">
      <c r="D2995" s="231"/>
      <c r="E2995" s="232"/>
    </row>
    <row r="2996" spans="4:5">
      <c r="D2996" s="231"/>
      <c r="E2996" s="232"/>
    </row>
    <row r="2997" spans="4:5">
      <c r="D2997" s="231"/>
      <c r="E2997" s="232"/>
    </row>
    <row r="2998" spans="4:5">
      <c r="D2998" s="231"/>
      <c r="E2998" s="232"/>
    </row>
    <row r="2999" spans="4:5">
      <c r="D2999" s="231"/>
      <c r="E2999" s="232"/>
    </row>
    <row r="3000" spans="4:5">
      <c r="D3000" s="231"/>
      <c r="E3000" s="232"/>
    </row>
    <row r="3001" spans="4:5">
      <c r="D3001" s="231"/>
      <c r="E3001" s="232"/>
    </row>
    <row r="3002" spans="4:5">
      <c r="D3002" s="231"/>
      <c r="E3002" s="232"/>
    </row>
    <row r="3003" spans="4:5">
      <c r="D3003" s="231"/>
      <c r="E3003" s="232"/>
    </row>
    <row r="3004" spans="4:5">
      <c r="D3004" s="231"/>
      <c r="E3004" s="232"/>
    </row>
    <row r="3005" spans="4:5">
      <c r="D3005" s="231"/>
      <c r="E3005" s="232"/>
    </row>
    <row r="3006" spans="4:5">
      <c r="D3006" s="231"/>
      <c r="E3006" s="232"/>
    </row>
    <row r="3007" spans="4:5">
      <c r="D3007" s="231"/>
      <c r="E3007" s="232"/>
    </row>
    <row r="3008" spans="4:5">
      <c r="D3008" s="231"/>
      <c r="E3008" s="232"/>
    </row>
    <row r="3009" spans="4:5">
      <c r="D3009" s="231"/>
      <c r="E3009" s="232"/>
    </row>
    <row r="3010" spans="4:5">
      <c r="D3010" s="231"/>
      <c r="E3010" s="232"/>
    </row>
    <row r="3011" spans="4:5">
      <c r="D3011" s="231"/>
      <c r="E3011" s="232"/>
    </row>
    <row r="3012" spans="4:5">
      <c r="D3012" s="231"/>
      <c r="E3012" s="232"/>
    </row>
    <row r="3013" spans="4:5">
      <c r="D3013" s="231"/>
      <c r="E3013" s="232"/>
    </row>
    <row r="3014" spans="4:5">
      <c r="D3014" s="231"/>
      <c r="E3014" s="232"/>
    </row>
    <row r="3015" spans="4:5">
      <c r="D3015" s="231"/>
      <c r="E3015" s="232"/>
    </row>
    <row r="3016" spans="4:5">
      <c r="D3016" s="231"/>
      <c r="E3016" s="232"/>
    </row>
    <row r="3017" spans="4:5">
      <c r="D3017" s="231"/>
      <c r="E3017" s="232"/>
    </row>
    <row r="3018" spans="4:5">
      <c r="D3018" s="231"/>
      <c r="E3018" s="232"/>
    </row>
    <row r="3019" spans="4:5">
      <c r="D3019" s="231"/>
      <c r="E3019" s="232"/>
    </row>
    <row r="3020" spans="4:5">
      <c r="D3020" s="231"/>
      <c r="E3020" s="232"/>
    </row>
    <row r="3021" spans="4:5">
      <c r="D3021" s="231"/>
      <c r="E3021" s="232"/>
    </row>
    <row r="3022" spans="4:5">
      <c r="D3022" s="231"/>
      <c r="E3022" s="232"/>
    </row>
    <row r="3023" spans="4:5">
      <c r="D3023" s="231"/>
      <c r="E3023" s="232"/>
    </row>
    <row r="3024" spans="4:5">
      <c r="D3024" s="231"/>
      <c r="E3024" s="232"/>
    </row>
    <row r="3025" spans="4:5">
      <c r="D3025" s="231"/>
      <c r="E3025" s="232"/>
    </row>
    <row r="3026" spans="4:5">
      <c r="D3026" s="231"/>
      <c r="E3026" s="232"/>
    </row>
    <row r="3027" spans="4:5">
      <c r="D3027" s="231"/>
      <c r="E3027" s="232"/>
    </row>
    <row r="3028" spans="4:5">
      <c r="D3028" s="231"/>
      <c r="E3028" s="232"/>
    </row>
    <row r="3029" spans="4:5">
      <c r="D3029" s="231"/>
      <c r="E3029" s="232"/>
    </row>
    <row r="3030" spans="4:5">
      <c r="D3030" s="231"/>
      <c r="E3030" s="232"/>
    </row>
    <row r="3031" spans="4:5">
      <c r="D3031" s="231"/>
      <c r="E3031" s="232"/>
    </row>
    <row r="3032" spans="4:5">
      <c r="D3032" s="231"/>
      <c r="E3032" s="232"/>
    </row>
    <row r="3033" spans="4:5">
      <c r="D3033" s="231"/>
      <c r="E3033" s="232"/>
    </row>
    <row r="3034" spans="4:5">
      <c r="D3034" s="231"/>
      <c r="E3034" s="232"/>
    </row>
    <row r="3035" spans="4:5">
      <c r="D3035" s="231"/>
      <c r="E3035" s="232"/>
    </row>
    <row r="3036" spans="4:5">
      <c r="D3036" s="231"/>
      <c r="E3036" s="232"/>
    </row>
    <row r="3037" spans="4:5">
      <c r="D3037" s="231"/>
      <c r="E3037" s="232"/>
    </row>
    <row r="3038" spans="4:5">
      <c r="D3038" s="231"/>
      <c r="E3038" s="232"/>
    </row>
    <row r="3039" spans="4:5">
      <c r="D3039" s="231"/>
      <c r="E3039" s="232"/>
    </row>
    <row r="3040" spans="4:5">
      <c r="D3040" s="231"/>
      <c r="E3040" s="232"/>
    </row>
    <row r="3041" spans="4:5">
      <c r="D3041" s="231"/>
      <c r="E3041" s="232"/>
    </row>
    <row r="3042" spans="4:5">
      <c r="D3042" s="231"/>
      <c r="E3042" s="232"/>
    </row>
    <row r="3043" spans="4:5">
      <c r="D3043" s="231"/>
      <c r="E3043" s="232"/>
    </row>
    <row r="3044" spans="4:5">
      <c r="D3044" s="231"/>
      <c r="E3044" s="232"/>
    </row>
    <row r="3045" spans="4:5">
      <c r="D3045" s="231"/>
      <c r="E3045" s="232"/>
    </row>
    <row r="3046" spans="4:5">
      <c r="D3046" s="231"/>
      <c r="E3046" s="232"/>
    </row>
    <row r="3047" spans="4:5">
      <c r="D3047" s="231"/>
      <c r="E3047" s="232"/>
    </row>
    <row r="3048" spans="4:5">
      <c r="D3048" s="231"/>
      <c r="E3048" s="232"/>
    </row>
    <row r="3049" spans="4:5">
      <c r="D3049" s="231"/>
      <c r="E3049" s="232"/>
    </row>
    <row r="3050" spans="4:5">
      <c r="D3050" s="231"/>
      <c r="E3050" s="232"/>
    </row>
    <row r="3051" spans="4:5">
      <c r="D3051" s="231"/>
      <c r="E3051" s="232"/>
    </row>
    <row r="3052" spans="4:5">
      <c r="D3052" s="231"/>
      <c r="E3052" s="232"/>
    </row>
    <row r="3053" spans="4:5">
      <c r="D3053" s="231"/>
      <c r="E3053" s="232"/>
    </row>
    <row r="3054" spans="4:5">
      <c r="D3054" s="231"/>
      <c r="E3054" s="232"/>
    </row>
    <row r="3055" spans="4:5">
      <c r="D3055" s="231"/>
      <c r="E3055" s="232"/>
    </row>
    <row r="3056" spans="4:5">
      <c r="D3056" s="231"/>
      <c r="E3056" s="232"/>
    </row>
    <row r="3057" spans="4:5">
      <c r="D3057" s="231"/>
      <c r="E3057" s="232"/>
    </row>
    <row r="3058" spans="4:5">
      <c r="D3058" s="231"/>
      <c r="E3058" s="232"/>
    </row>
    <row r="3059" spans="4:5">
      <c r="D3059" s="231"/>
      <c r="E3059" s="232"/>
    </row>
    <row r="3060" spans="4:5">
      <c r="D3060" s="231"/>
      <c r="E3060" s="232"/>
    </row>
    <row r="3061" spans="4:5">
      <c r="D3061" s="231"/>
      <c r="E3061" s="232"/>
    </row>
    <row r="3062" spans="4:5">
      <c r="D3062" s="231"/>
      <c r="E3062" s="232"/>
    </row>
    <row r="3063" spans="4:5">
      <c r="D3063" s="231"/>
      <c r="E3063" s="232"/>
    </row>
    <row r="3064" spans="4:5">
      <c r="D3064" s="231"/>
      <c r="E3064" s="232"/>
    </row>
    <row r="3065" spans="4:5">
      <c r="D3065" s="231"/>
      <c r="E3065" s="232"/>
    </row>
    <row r="3066" spans="4:5">
      <c r="D3066" s="231"/>
      <c r="E3066" s="232"/>
    </row>
    <row r="3067" spans="4:5">
      <c r="D3067" s="231"/>
      <c r="E3067" s="232"/>
    </row>
    <row r="3068" spans="4:5">
      <c r="D3068" s="231"/>
      <c r="E3068" s="232"/>
    </row>
    <row r="3069" spans="4:5">
      <c r="D3069" s="231"/>
      <c r="E3069" s="232"/>
    </row>
    <row r="3070" spans="4:5">
      <c r="D3070" s="231"/>
      <c r="E3070" s="232"/>
    </row>
    <row r="3071" spans="4:5">
      <c r="D3071" s="231"/>
      <c r="E3071" s="232"/>
    </row>
    <row r="3072" spans="4:5">
      <c r="D3072" s="231"/>
      <c r="E3072" s="232"/>
    </row>
    <row r="3073" spans="4:5">
      <c r="D3073" s="231"/>
      <c r="E3073" s="232"/>
    </row>
    <row r="3074" spans="4:5">
      <c r="D3074" s="231"/>
      <c r="E3074" s="232"/>
    </row>
    <row r="3075" spans="4:5">
      <c r="D3075" s="231"/>
      <c r="E3075" s="232"/>
    </row>
    <row r="3076" spans="4:5">
      <c r="D3076" s="231"/>
      <c r="E3076" s="232"/>
    </row>
    <row r="3077" spans="4:5">
      <c r="D3077" s="231"/>
      <c r="E3077" s="232"/>
    </row>
    <row r="3078" spans="4:5">
      <c r="D3078" s="231"/>
      <c r="E3078" s="232"/>
    </row>
    <row r="3079" spans="4:5">
      <c r="D3079" s="231"/>
      <c r="E3079" s="232"/>
    </row>
    <row r="3080" spans="4:5">
      <c r="D3080" s="231"/>
      <c r="E3080" s="232"/>
    </row>
    <row r="3081" spans="4:5">
      <c r="D3081" s="231"/>
      <c r="E3081" s="232"/>
    </row>
    <row r="3082" spans="4:5">
      <c r="D3082" s="231"/>
      <c r="E3082" s="232"/>
    </row>
    <row r="3083" spans="4:5">
      <c r="D3083" s="231"/>
      <c r="E3083" s="232"/>
    </row>
    <row r="3084" spans="4:5">
      <c r="D3084" s="231"/>
      <c r="E3084" s="232"/>
    </row>
    <row r="3085" spans="4:5">
      <c r="D3085" s="231"/>
      <c r="E3085" s="232"/>
    </row>
    <row r="3086" spans="4:5">
      <c r="D3086" s="231"/>
      <c r="E3086" s="232"/>
    </row>
    <row r="3087" spans="4:5">
      <c r="D3087" s="231"/>
      <c r="E3087" s="232"/>
    </row>
    <row r="3088" spans="4:5">
      <c r="D3088" s="231"/>
      <c r="E3088" s="232"/>
    </row>
    <row r="3089" spans="4:5">
      <c r="D3089" s="231"/>
      <c r="E3089" s="232"/>
    </row>
    <row r="3090" spans="4:5">
      <c r="D3090" s="231"/>
      <c r="E3090" s="232"/>
    </row>
    <row r="3091" spans="4:5">
      <c r="D3091" s="231"/>
      <c r="E3091" s="232"/>
    </row>
    <row r="3092" spans="4:5">
      <c r="D3092" s="231"/>
      <c r="E3092" s="232"/>
    </row>
    <row r="3093" spans="4:5">
      <c r="D3093" s="231"/>
      <c r="E3093" s="232"/>
    </row>
    <row r="3094" spans="4:5">
      <c r="D3094" s="231"/>
      <c r="E3094" s="232"/>
    </row>
    <row r="3095" spans="4:5">
      <c r="D3095" s="231"/>
      <c r="E3095" s="232"/>
    </row>
    <row r="3096" spans="4:5">
      <c r="D3096" s="231"/>
      <c r="E3096" s="232"/>
    </row>
    <row r="3097" spans="4:5">
      <c r="D3097" s="231"/>
      <c r="E3097" s="232"/>
    </row>
    <row r="3098" spans="4:5">
      <c r="D3098" s="231"/>
      <c r="E3098" s="232"/>
    </row>
    <row r="3099" spans="4:5">
      <c r="D3099" s="231"/>
      <c r="E3099" s="232"/>
    </row>
    <row r="3100" spans="4:5">
      <c r="D3100" s="231"/>
      <c r="E3100" s="232"/>
    </row>
    <row r="3101" spans="4:5">
      <c r="D3101" s="231"/>
      <c r="E3101" s="232"/>
    </row>
    <row r="3102" spans="4:5">
      <c r="D3102" s="231"/>
      <c r="E3102" s="232"/>
    </row>
    <row r="3103" spans="4:5">
      <c r="D3103" s="231"/>
      <c r="E3103" s="232"/>
    </row>
    <row r="3104" spans="4:5">
      <c r="D3104" s="231"/>
      <c r="E3104" s="232"/>
    </row>
    <row r="3105" spans="4:5">
      <c r="D3105" s="231"/>
      <c r="E3105" s="232"/>
    </row>
    <row r="3106" spans="4:5">
      <c r="D3106" s="231"/>
      <c r="E3106" s="232"/>
    </row>
    <row r="3107" spans="4:5">
      <c r="D3107" s="231"/>
      <c r="E3107" s="232"/>
    </row>
    <row r="3108" spans="4:5">
      <c r="D3108" s="231"/>
      <c r="E3108" s="232"/>
    </row>
    <row r="3109" spans="4:5">
      <c r="D3109" s="231"/>
      <c r="E3109" s="232"/>
    </row>
    <row r="3110" spans="4:5">
      <c r="D3110" s="231"/>
      <c r="E3110" s="232"/>
    </row>
    <row r="3111" spans="4:5">
      <c r="D3111" s="231"/>
      <c r="E3111" s="232"/>
    </row>
    <row r="3112" spans="4:5">
      <c r="D3112" s="231"/>
      <c r="E3112" s="232"/>
    </row>
    <row r="3113" spans="4:5">
      <c r="D3113" s="231"/>
      <c r="E3113" s="232"/>
    </row>
    <row r="3114" spans="4:5">
      <c r="D3114" s="231"/>
      <c r="E3114" s="232"/>
    </row>
    <row r="3115" spans="4:5">
      <c r="D3115" s="231"/>
      <c r="E3115" s="232"/>
    </row>
    <row r="3116" spans="4:5">
      <c r="D3116" s="231"/>
      <c r="E3116" s="232"/>
    </row>
    <row r="3117" spans="4:5">
      <c r="D3117" s="231"/>
      <c r="E3117" s="232"/>
    </row>
    <row r="3118" spans="4:5">
      <c r="D3118" s="231"/>
      <c r="E3118" s="232"/>
    </row>
    <row r="3119" spans="4:5">
      <c r="D3119" s="231"/>
      <c r="E3119" s="232"/>
    </row>
    <row r="3120" spans="4:5">
      <c r="D3120" s="231"/>
      <c r="E3120" s="232"/>
    </row>
    <row r="3121" spans="4:5">
      <c r="D3121" s="231"/>
      <c r="E3121" s="232"/>
    </row>
    <row r="3122" spans="4:5">
      <c r="D3122" s="231"/>
      <c r="E3122" s="232"/>
    </row>
    <row r="3123" spans="4:5">
      <c r="D3123" s="231"/>
      <c r="E3123" s="232"/>
    </row>
    <row r="3124" spans="4:5">
      <c r="D3124" s="231"/>
      <c r="E3124" s="232"/>
    </row>
    <row r="3125" spans="4:5">
      <c r="D3125" s="231"/>
      <c r="E3125" s="232"/>
    </row>
    <row r="3126" spans="4:5">
      <c r="D3126" s="231"/>
      <c r="E3126" s="232"/>
    </row>
    <row r="3127" spans="4:5">
      <c r="D3127" s="231"/>
      <c r="E3127" s="232"/>
    </row>
    <row r="3128" spans="4:5">
      <c r="D3128" s="231"/>
      <c r="E3128" s="232"/>
    </row>
    <row r="3129" spans="4:5">
      <c r="D3129" s="231"/>
      <c r="E3129" s="232"/>
    </row>
    <row r="3130" spans="4:5">
      <c r="D3130" s="231"/>
      <c r="E3130" s="232"/>
    </row>
    <row r="3131" spans="4:5">
      <c r="D3131" s="231"/>
      <c r="E3131" s="232"/>
    </row>
    <row r="3132" spans="4:5">
      <c r="D3132" s="231"/>
      <c r="E3132" s="232"/>
    </row>
    <row r="3133" spans="4:5">
      <c r="D3133" s="231"/>
      <c r="E3133" s="232"/>
    </row>
    <row r="3134" spans="4:5">
      <c r="D3134" s="231"/>
      <c r="E3134" s="232"/>
    </row>
    <row r="3135" spans="4:5">
      <c r="D3135" s="231"/>
      <c r="E3135" s="232"/>
    </row>
    <row r="3136" spans="4:5">
      <c r="D3136" s="231"/>
      <c r="E3136" s="232"/>
    </row>
    <row r="3137" spans="4:5">
      <c r="D3137" s="231"/>
      <c r="E3137" s="232"/>
    </row>
    <row r="3138" spans="4:5">
      <c r="D3138" s="231"/>
      <c r="E3138" s="232"/>
    </row>
    <row r="3139" spans="4:5">
      <c r="D3139" s="231"/>
      <c r="E3139" s="232"/>
    </row>
    <row r="3140" spans="4:5">
      <c r="D3140" s="231"/>
      <c r="E3140" s="232"/>
    </row>
    <row r="3141" spans="4:5">
      <c r="D3141" s="231"/>
      <c r="E3141" s="232"/>
    </row>
    <row r="3142" spans="4:5">
      <c r="D3142" s="231"/>
      <c r="E3142" s="232"/>
    </row>
    <row r="3143" spans="4:5">
      <c r="D3143" s="231"/>
      <c r="E3143" s="232"/>
    </row>
    <row r="3144" spans="4:5">
      <c r="D3144" s="231"/>
      <c r="E3144" s="232"/>
    </row>
    <row r="3145" spans="4:5">
      <c r="D3145" s="231"/>
      <c r="E3145" s="232"/>
    </row>
    <row r="3146" spans="4:5">
      <c r="D3146" s="231"/>
      <c r="E3146" s="232"/>
    </row>
    <row r="3147" spans="4:5">
      <c r="D3147" s="231"/>
      <c r="E3147" s="232"/>
    </row>
    <row r="3148" spans="4:5">
      <c r="D3148" s="231"/>
      <c r="E3148" s="232"/>
    </row>
    <row r="3149" spans="4:5">
      <c r="D3149" s="231"/>
      <c r="E3149" s="232"/>
    </row>
    <row r="3150" spans="4:5">
      <c r="D3150" s="231"/>
      <c r="E3150" s="232"/>
    </row>
    <row r="3151" spans="4:5">
      <c r="D3151" s="231"/>
      <c r="E3151" s="232"/>
    </row>
    <row r="3152" spans="4:5">
      <c r="D3152" s="231"/>
      <c r="E3152" s="232"/>
    </row>
    <row r="3153" spans="4:5">
      <c r="D3153" s="231"/>
      <c r="E3153" s="232"/>
    </row>
    <row r="3154" spans="4:5">
      <c r="D3154" s="231"/>
      <c r="E3154" s="232"/>
    </row>
    <row r="3155" spans="4:5">
      <c r="D3155" s="231"/>
      <c r="E3155" s="232"/>
    </row>
    <row r="3156" spans="4:5">
      <c r="D3156" s="231"/>
      <c r="E3156" s="232"/>
    </row>
    <row r="3157" spans="4:5">
      <c r="D3157" s="231"/>
      <c r="E3157" s="232"/>
    </row>
    <row r="3158" spans="4:5">
      <c r="D3158" s="231"/>
      <c r="E3158" s="232"/>
    </row>
    <row r="3159" spans="4:5">
      <c r="D3159" s="231"/>
      <c r="E3159" s="232"/>
    </row>
    <row r="3160" spans="4:5">
      <c r="D3160" s="231"/>
      <c r="E3160" s="232"/>
    </row>
    <row r="3161" spans="4:5">
      <c r="D3161" s="231"/>
      <c r="E3161" s="232"/>
    </row>
    <row r="3162" spans="4:5">
      <c r="D3162" s="231"/>
      <c r="E3162" s="232"/>
    </row>
    <row r="3163" spans="4:5">
      <c r="D3163" s="231"/>
      <c r="E3163" s="232"/>
    </row>
    <row r="3164" spans="4:5">
      <c r="D3164" s="231"/>
      <c r="E3164" s="232"/>
    </row>
    <row r="3165" spans="4:5">
      <c r="D3165" s="231"/>
      <c r="E3165" s="232"/>
    </row>
    <row r="3166" spans="4:5">
      <c r="D3166" s="231"/>
      <c r="E3166" s="232"/>
    </row>
    <row r="3167" spans="4:5">
      <c r="D3167" s="231"/>
      <c r="E3167" s="232"/>
    </row>
    <row r="3168" spans="4:5">
      <c r="D3168" s="231"/>
      <c r="E3168" s="232"/>
    </row>
    <row r="3169" spans="4:5">
      <c r="D3169" s="231"/>
      <c r="E3169" s="232"/>
    </row>
    <row r="3170" spans="4:5">
      <c r="D3170" s="231"/>
      <c r="E3170" s="232"/>
    </row>
    <row r="3171" spans="4:5">
      <c r="D3171" s="231"/>
      <c r="E3171" s="232"/>
    </row>
    <row r="3172" spans="4:5">
      <c r="D3172" s="231"/>
      <c r="E3172" s="232"/>
    </row>
    <row r="3173" spans="4:5">
      <c r="D3173" s="231"/>
      <c r="E3173" s="232"/>
    </row>
    <row r="3174" spans="4:5">
      <c r="D3174" s="231"/>
      <c r="E3174" s="232"/>
    </row>
    <row r="3175" spans="4:5">
      <c r="D3175" s="231"/>
      <c r="E3175" s="232"/>
    </row>
    <row r="3176" spans="4:5">
      <c r="D3176" s="231"/>
      <c r="E3176" s="232"/>
    </row>
    <row r="3177" spans="4:5">
      <c r="D3177" s="231"/>
      <c r="E3177" s="232"/>
    </row>
    <row r="3178" spans="4:5">
      <c r="D3178" s="231"/>
      <c r="E3178" s="232"/>
    </row>
    <row r="3179" spans="4:5">
      <c r="D3179" s="231"/>
      <c r="E3179" s="232"/>
    </row>
    <row r="3180" spans="4:5">
      <c r="D3180" s="231"/>
      <c r="E3180" s="232"/>
    </row>
    <row r="3181" spans="4:5">
      <c r="D3181" s="231"/>
      <c r="E3181" s="232"/>
    </row>
    <row r="3182" spans="4:5">
      <c r="D3182" s="231"/>
      <c r="E3182" s="232"/>
    </row>
    <row r="3183" spans="4:5">
      <c r="D3183" s="231"/>
      <c r="E3183" s="232"/>
    </row>
    <row r="3184" spans="4:5">
      <c r="D3184" s="231"/>
      <c r="E3184" s="232"/>
    </row>
    <row r="3185" spans="4:5">
      <c r="D3185" s="231"/>
      <c r="E3185" s="232"/>
    </row>
    <row r="3186" spans="4:5">
      <c r="D3186" s="231"/>
      <c r="E3186" s="232"/>
    </row>
    <row r="3187" spans="4:5">
      <c r="D3187" s="231"/>
      <c r="E3187" s="232"/>
    </row>
    <row r="3188" spans="4:5">
      <c r="D3188" s="231"/>
      <c r="E3188" s="232"/>
    </row>
    <row r="3189" spans="4:5">
      <c r="D3189" s="231"/>
      <c r="E3189" s="232"/>
    </row>
    <row r="3190" spans="4:5">
      <c r="D3190" s="231"/>
      <c r="E3190" s="232"/>
    </row>
    <row r="3191" spans="4:5">
      <c r="D3191" s="231"/>
      <c r="E3191" s="232"/>
    </row>
    <row r="3192" spans="4:5">
      <c r="D3192" s="231"/>
      <c r="E3192" s="232"/>
    </row>
    <row r="3193" spans="4:5">
      <c r="D3193" s="231"/>
      <c r="E3193" s="232"/>
    </row>
    <row r="3194" spans="4:5">
      <c r="D3194" s="231"/>
      <c r="E3194" s="232"/>
    </row>
    <row r="3195" spans="4:5">
      <c r="D3195" s="231"/>
      <c r="E3195" s="232"/>
    </row>
    <row r="3196" spans="4:5">
      <c r="D3196" s="231"/>
      <c r="E3196" s="232"/>
    </row>
    <row r="3197" spans="4:5">
      <c r="D3197" s="231"/>
      <c r="E3197" s="232"/>
    </row>
    <row r="3198" spans="4:5">
      <c r="D3198" s="231"/>
      <c r="E3198" s="232"/>
    </row>
    <row r="3199" spans="4:5">
      <c r="D3199" s="231"/>
      <c r="E3199" s="232"/>
    </row>
    <row r="3200" spans="4:5">
      <c r="D3200" s="231"/>
      <c r="E3200" s="232"/>
    </row>
    <row r="3201" spans="4:5">
      <c r="D3201" s="231"/>
      <c r="E3201" s="232"/>
    </row>
    <row r="3202" spans="4:5">
      <c r="D3202" s="231"/>
      <c r="E3202" s="232"/>
    </row>
    <row r="3203" spans="4:5">
      <c r="D3203" s="231"/>
      <c r="E3203" s="232"/>
    </row>
    <row r="3204" spans="4:5">
      <c r="D3204" s="231"/>
      <c r="E3204" s="232"/>
    </row>
    <row r="3205" spans="4:5">
      <c r="D3205" s="231"/>
      <c r="E3205" s="232"/>
    </row>
    <row r="3206" spans="4:5">
      <c r="D3206" s="231"/>
      <c r="E3206" s="232"/>
    </row>
    <row r="3207" spans="4:5">
      <c r="D3207" s="231"/>
      <c r="E3207" s="232"/>
    </row>
    <row r="3208" spans="4:5">
      <c r="D3208" s="231"/>
      <c r="E3208" s="232"/>
    </row>
    <row r="3209" spans="4:5">
      <c r="D3209" s="231"/>
      <c r="E3209" s="232"/>
    </row>
    <row r="3210" spans="4:5">
      <c r="D3210" s="231"/>
      <c r="E3210" s="232"/>
    </row>
    <row r="3211" spans="4:5">
      <c r="D3211" s="231"/>
      <c r="E3211" s="232"/>
    </row>
    <row r="3212" spans="4:5">
      <c r="D3212" s="231"/>
      <c r="E3212" s="232"/>
    </row>
    <row r="3213" spans="4:5">
      <c r="D3213" s="231"/>
      <c r="E3213" s="232"/>
    </row>
    <row r="3214" spans="4:5">
      <c r="D3214" s="231"/>
      <c r="E3214" s="232"/>
    </row>
    <row r="3215" spans="4:5">
      <c r="D3215" s="231"/>
      <c r="E3215" s="232"/>
    </row>
    <row r="3216" spans="4:5">
      <c r="D3216" s="231"/>
      <c r="E3216" s="232"/>
    </row>
    <row r="3217" spans="4:5">
      <c r="D3217" s="231"/>
      <c r="E3217" s="232"/>
    </row>
    <row r="3218" spans="4:5">
      <c r="D3218" s="231"/>
      <c r="E3218" s="232"/>
    </row>
    <row r="3219" spans="4:5">
      <c r="D3219" s="231"/>
      <c r="E3219" s="232"/>
    </row>
    <row r="3220" spans="4:5">
      <c r="D3220" s="231"/>
      <c r="E3220" s="232"/>
    </row>
    <row r="3221" spans="4:5">
      <c r="D3221" s="231"/>
      <c r="E3221" s="232"/>
    </row>
    <row r="3222" spans="4:5">
      <c r="D3222" s="231"/>
      <c r="E3222" s="232"/>
    </row>
    <row r="3223" spans="4:5">
      <c r="D3223" s="231"/>
      <c r="E3223" s="232"/>
    </row>
    <row r="3224" spans="4:5">
      <c r="D3224" s="231"/>
      <c r="E3224" s="232"/>
    </row>
    <row r="3225" spans="4:5">
      <c r="D3225" s="231"/>
      <c r="E3225" s="232"/>
    </row>
    <row r="3226" spans="4:5">
      <c r="D3226" s="231"/>
      <c r="E3226" s="232"/>
    </row>
    <row r="3227" spans="4:5">
      <c r="D3227" s="231"/>
      <c r="E3227" s="232"/>
    </row>
    <row r="3228" spans="4:5">
      <c r="D3228" s="231"/>
      <c r="E3228" s="232"/>
    </row>
    <row r="3229" spans="4:5">
      <c r="D3229" s="231"/>
      <c r="E3229" s="232"/>
    </row>
    <row r="3230" spans="4:5">
      <c r="D3230" s="231"/>
      <c r="E3230" s="232"/>
    </row>
    <row r="3231" spans="4:5">
      <c r="D3231" s="231"/>
      <c r="E3231" s="232"/>
    </row>
    <row r="3232" spans="4:5">
      <c r="D3232" s="231"/>
      <c r="E3232" s="232"/>
    </row>
    <row r="3233" spans="4:5">
      <c r="D3233" s="231"/>
      <c r="E3233" s="232"/>
    </row>
    <row r="3234" spans="4:5">
      <c r="D3234" s="231"/>
      <c r="E3234" s="232"/>
    </row>
    <row r="3235" spans="4:5">
      <c r="D3235" s="231"/>
      <c r="E3235" s="232"/>
    </row>
    <row r="3236" spans="4:5">
      <c r="D3236" s="231"/>
      <c r="E3236" s="232"/>
    </row>
    <row r="3237" spans="4:5">
      <c r="D3237" s="231"/>
      <c r="E3237" s="232"/>
    </row>
    <row r="3238" spans="4:5">
      <c r="D3238" s="231"/>
      <c r="E3238" s="232"/>
    </row>
    <row r="3239" spans="4:5">
      <c r="D3239" s="231"/>
      <c r="E3239" s="232"/>
    </row>
    <row r="3240" spans="4:5">
      <c r="D3240" s="231"/>
      <c r="E3240" s="232"/>
    </row>
    <row r="3241" spans="4:5">
      <c r="D3241" s="231"/>
      <c r="E3241" s="232"/>
    </row>
    <row r="3242" spans="4:5">
      <c r="D3242" s="231"/>
      <c r="E3242" s="232"/>
    </row>
    <row r="3243" spans="4:5">
      <c r="D3243" s="231"/>
      <c r="E3243" s="232"/>
    </row>
    <row r="3244" spans="4:5">
      <c r="D3244" s="231"/>
      <c r="E3244" s="232"/>
    </row>
    <row r="3245" spans="4:5">
      <c r="D3245" s="231"/>
      <c r="E3245" s="232"/>
    </row>
    <row r="3246" spans="4:5">
      <c r="D3246" s="231"/>
      <c r="E3246" s="232"/>
    </row>
    <row r="3247" spans="4:5">
      <c r="D3247" s="231"/>
      <c r="E3247" s="232"/>
    </row>
    <row r="3248" spans="4:5">
      <c r="D3248" s="231"/>
      <c r="E3248" s="232"/>
    </row>
    <row r="3249" spans="4:5">
      <c r="D3249" s="231"/>
      <c r="E3249" s="232"/>
    </row>
    <row r="3250" spans="4:5">
      <c r="D3250" s="231"/>
      <c r="E3250" s="232"/>
    </row>
    <row r="3251" spans="4:5">
      <c r="D3251" s="231"/>
      <c r="E3251" s="232"/>
    </row>
    <row r="3252" spans="4:5">
      <c r="D3252" s="231"/>
      <c r="E3252" s="232"/>
    </row>
    <row r="3253" spans="4:5">
      <c r="D3253" s="231"/>
      <c r="E3253" s="232"/>
    </row>
    <row r="3254" spans="4:5">
      <c r="D3254" s="231"/>
      <c r="E3254" s="232"/>
    </row>
    <row r="3255" spans="4:5">
      <c r="D3255" s="231"/>
      <c r="E3255" s="232"/>
    </row>
    <row r="3256" spans="4:5">
      <c r="D3256" s="231"/>
      <c r="E3256" s="232"/>
    </row>
    <row r="3257" spans="4:5">
      <c r="D3257" s="231"/>
      <c r="E3257" s="232"/>
    </row>
    <row r="3258" spans="4:5">
      <c r="D3258" s="231"/>
      <c r="E3258" s="232"/>
    </row>
    <row r="3259" spans="4:5">
      <c r="D3259" s="231"/>
      <c r="E3259" s="232"/>
    </row>
    <row r="3260" spans="4:5">
      <c r="D3260" s="231"/>
      <c r="E3260" s="232"/>
    </row>
    <row r="3261" spans="4:5">
      <c r="D3261" s="231"/>
      <c r="E3261" s="232"/>
    </row>
    <row r="3262" spans="4:5">
      <c r="D3262" s="231"/>
      <c r="E3262" s="232"/>
    </row>
    <row r="3263" spans="4:5">
      <c r="D3263" s="231"/>
      <c r="E3263" s="232"/>
    </row>
    <row r="3264" spans="4:5">
      <c r="D3264" s="231"/>
      <c r="E3264" s="232"/>
    </row>
    <row r="3265" spans="4:5">
      <c r="D3265" s="231"/>
      <c r="E3265" s="232"/>
    </row>
    <row r="3266" spans="4:5">
      <c r="D3266" s="231"/>
      <c r="E3266" s="232"/>
    </row>
    <row r="3267" spans="4:5">
      <c r="D3267" s="231"/>
      <c r="E3267" s="232"/>
    </row>
    <row r="3268" spans="4:5">
      <c r="D3268" s="231"/>
      <c r="E3268" s="232"/>
    </row>
    <row r="3269" spans="4:5">
      <c r="D3269" s="231"/>
      <c r="E3269" s="232"/>
    </row>
    <row r="3270" spans="4:5">
      <c r="D3270" s="231"/>
      <c r="E3270" s="232"/>
    </row>
    <row r="3271" spans="4:5">
      <c r="D3271" s="231"/>
      <c r="E3271" s="232"/>
    </row>
    <row r="3272" spans="4:5">
      <c r="D3272" s="231"/>
      <c r="E3272" s="232"/>
    </row>
    <row r="3273" spans="4:5">
      <c r="D3273" s="231"/>
      <c r="E3273" s="232"/>
    </row>
    <row r="3274" spans="4:5">
      <c r="D3274" s="231"/>
      <c r="E3274" s="232"/>
    </row>
    <row r="3275" spans="4:5">
      <c r="D3275" s="231"/>
      <c r="E3275" s="232"/>
    </row>
    <row r="3276" spans="4:5">
      <c r="D3276" s="231"/>
      <c r="E3276" s="232"/>
    </row>
    <row r="3277" spans="4:5">
      <c r="D3277" s="231"/>
      <c r="E3277" s="232"/>
    </row>
    <row r="3278" spans="4:5">
      <c r="D3278" s="231"/>
      <c r="E3278" s="232"/>
    </row>
    <row r="3279" spans="4:5">
      <c r="D3279" s="231"/>
      <c r="E3279" s="232"/>
    </row>
    <row r="3280" spans="4:5">
      <c r="D3280" s="231"/>
      <c r="E3280" s="232"/>
    </row>
    <row r="3281" spans="4:5">
      <c r="D3281" s="231"/>
      <c r="E3281" s="232"/>
    </row>
    <row r="3282" spans="4:5">
      <c r="D3282" s="231"/>
      <c r="E3282" s="232"/>
    </row>
    <row r="3283" spans="4:5">
      <c r="D3283" s="231"/>
      <c r="E3283" s="232"/>
    </row>
    <row r="3284" spans="4:5">
      <c r="D3284" s="231"/>
      <c r="E3284" s="232"/>
    </row>
    <row r="3285" spans="4:5">
      <c r="D3285" s="231"/>
      <c r="E3285" s="232"/>
    </row>
    <row r="3286" spans="4:5">
      <c r="D3286" s="231"/>
      <c r="E3286" s="232"/>
    </row>
    <row r="3287" spans="4:5">
      <c r="D3287" s="231"/>
      <c r="E3287" s="232"/>
    </row>
    <row r="3288" spans="4:5">
      <c r="D3288" s="231"/>
      <c r="E3288" s="232"/>
    </row>
    <row r="3289" spans="4:5">
      <c r="D3289" s="231"/>
      <c r="E3289" s="232"/>
    </row>
    <row r="3290" spans="4:5">
      <c r="D3290" s="231"/>
      <c r="E3290" s="232"/>
    </row>
    <row r="3291" spans="4:5">
      <c r="D3291" s="231"/>
      <c r="E3291" s="232"/>
    </row>
    <row r="3292" spans="4:5">
      <c r="D3292" s="231"/>
      <c r="E3292" s="232"/>
    </row>
    <row r="3293" spans="4:5">
      <c r="D3293" s="231"/>
      <c r="E3293" s="232"/>
    </row>
    <row r="3294" spans="4:5">
      <c r="D3294" s="231"/>
      <c r="E3294" s="232"/>
    </row>
    <row r="3295" spans="4:5">
      <c r="D3295" s="231"/>
      <c r="E3295" s="232"/>
    </row>
    <row r="3296" spans="4:5">
      <c r="D3296" s="231"/>
      <c r="E3296" s="232"/>
    </row>
    <row r="3297" spans="4:5">
      <c r="D3297" s="231"/>
      <c r="E3297" s="232"/>
    </row>
    <row r="3298" spans="4:5">
      <c r="D3298" s="231"/>
      <c r="E3298" s="232"/>
    </row>
    <row r="3299" spans="4:5">
      <c r="D3299" s="231"/>
      <c r="E3299" s="232"/>
    </row>
    <row r="3300" spans="4:5">
      <c r="D3300" s="231"/>
      <c r="E3300" s="232"/>
    </row>
    <row r="3301" spans="4:5">
      <c r="D3301" s="231"/>
      <c r="E3301" s="232"/>
    </row>
    <row r="3302" spans="4:5">
      <c r="D3302" s="231"/>
      <c r="E3302" s="232"/>
    </row>
    <row r="3303" spans="4:5">
      <c r="D3303" s="231"/>
      <c r="E3303" s="232"/>
    </row>
    <row r="3304" spans="4:5">
      <c r="D3304" s="231"/>
      <c r="E3304" s="232"/>
    </row>
    <row r="3305" spans="4:5">
      <c r="D3305" s="231"/>
      <c r="E3305" s="232"/>
    </row>
    <row r="3306" spans="4:5">
      <c r="D3306" s="231"/>
      <c r="E3306" s="232"/>
    </row>
    <row r="3307" spans="4:5">
      <c r="D3307" s="231"/>
      <c r="E3307" s="232"/>
    </row>
    <row r="3308" spans="4:5">
      <c r="D3308" s="231"/>
      <c r="E3308" s="232"/>
    </row>
    <row r="3309" spans="4:5">
      <c r="D3309" s="231"/>
      <c r="E3309" s="232"/>
    </row>
    <row r="3310" spans="4:5">
      <c r="D3310" s="231"/>
      <c r="E3310" s="232"/>
    </row>
    <row r="3311" spans="4:5">
      <c r="D3311" s="231"/>
      <c r="E3311" s="232"/>
    </row>
    <row r="3312" spans="4:5">
      <c r="D3312" s="231"/>
      <c r="E3312" s="232"/>
    </row>
    <row r="3313" spans="4:5">
      <c r="D3313" s="231"/>
      <c r="E3313" s="232"/>
    </row>
    <row r="3314" spans="4:5">
      <c r="D3314" s="231"/>
      <c r="E3314" s="232"/>
    </row>
    <row r="3315" spans="4:5">
      <c r="D3315" s="231"/>
      <c r="E3315" s="232"/>
    </row>
    <row r="3316" spans="4:5">
      <c r="D3316" s="231"/>
      <c r="E3316" s="232"/>
    </row>
    <row r="3317" spans="4:5">
      <c r="D3317" s="231"/>
      <c r="E3317" s="232"/>
    </row>
    <row r="3318" spans="4:5">
      <c r="D3318" s="231"/>
      <c r="E3318" s="232"/>
    </row>
    <row r="3319" spans="4:5">
      <c r="D3319" s="231"/>
      <c r="E3319" s="232"/>
    </row>
    <row r="3320" spans="4:5">
      <c r="D3320" s="231"/>
      <c r="E3320" s="232"/>
    </row>
    <row r="3321" spans="4:5">
      <c r="D3321" s="231"/>
      <c r="E3321" s="232"/>
    </row>
    <row r="3322" spans="4:5">
      <c r="D3322" s="231"/>
      <c r="E3322" s="232"/>
    </row>
    <row r="3323" spans="4:5">
      <c r="D3323" s="231"/>
      <c r="E3323" s="232"/>
    </row>
    <row r="3324" spans="4:5">
      <c r="D3324" s="231"/>
      <c r="E3324" s="232"/>
    </row>
    <row r="3325" spans="4:5">
      <c r="D3325" s="231"/>
      <c r="E3325" s="232"/>
    </row>
    <row r="3326" spans="4:5">
      <c r="D3326" s="231"/>
      <c r="E3326" s="232"/>
    </row>
    <row r="3327" spans="4:5">
      <c r="D3327" s="231"/>
      <c r="E3327" s="232"/>
    </row>
    <row r="3328" spans="4:5">
      <c r="D3328" s="231"/>
      <c r="E3328" s="232"/>
    </row>
    <row r="3329" spans="4:5">
      <c r="D3329" s="231"/>
      <c r="E3329" s="232"/>
    </row>
    <row r="3330" spans="4:5">
      <c r="D3330" s="231"/>
      <c r="E3330" s="232"/>
    </row>
    <row r="3331" spans="4:5">
      <c r="D3331" s="231"/>
      <c r="E3331" s="232"/>
    </row>
    <row r="3332" spans="4:5">
      <c r="D3332" s="231"/>
      <c r="E3332" s="232"/>
    </row>
    <row r="3333" spans="4:5">
      <c r="D3333" s="231"/>
      <c r="E3333" s="232"/>
    </row>
    <row r="3334" spans="4:5">
      <c r="D3334" s="231"/>
      <c r="E3334" s="232"/>
    </row>
    <row r="3335" spans="4:5">
      <c r="D3335" s="231"/>
      <c r="E3335" s="232"/>
    </row>
    <row r="3336" spans="4:5">
      <c r="D3336" s="231"/>
      <c r="E3336" s="232"/>
    </row>
    <row r="3337" spans="4:5">
      <c r="D3337" s="231"/>
      <c r="E3337" s="232"/>
    </row>
    <row r="3338" spans="4:5">
      <c r="D3338" s="231"/>
      <c r="E3338" s="232"/>
    </row>
    <row r="3339" spans="4:5">
      <c r="D3339" s="231"/>
      <c r="E3339" s="232"/>
    </row>
    <row r="3340" spans="4:5">
      <c r="D3340" s="231"/>
      <c r="E3340" s="232"/>
    </row>
    <row r="3341" spans="4:5">
      <c r="D3341" s="231"/>
      <c r="E3341" s="232"/>
    </row>
    <row r="3342" spans="4:5">
      <c r="D3342" s="231"/>
      <c r="E3342" s="232"/>
    </row>
    <row r="3343" spans="4:5">
      <c r="D3343" s="231"/>
      <c r="E3343" s="232"/>
    </row>
    <row r="3344" spans="4:5">
      <c r="D3344" s="231"/>
      <c r="E3344" s="232"/>
    </row>
    <row r="3345" spans="4:5">
      <c r="D3345" s="231"/>
      <c r="E3345" s="232"/>
    </row>
    <row r="3346" spans="4:5">
      <c r="D3346" s="231"/>
      <c r="E3346" s="232"/>
    </row>
    <row r="3347" spans="4:5">
      <c r="D3347" s="231"/>
      <c r="E3347" s="232"/>
    </row>
    <row r="3348" spans="4:5">
      <c r="D3348" s="231"/>
      <c r="E3348" s="232"/>
    </row>
    <row r="3349" spans="4:5">
      <c r="D3349" s="231"/>
      <c r="E3349" s="232"/>
    </row>
    <row r="3350" spans="4:5">
      <c r="D3350" s="231"/>
      <c r="E3350" s="232"/>
    </row>
    <row r="3351" spans="4:5">
      <c r="D3351" s="231"/>
      <c r="E3351" s="232"/>
    </row>
    <row r="3352" spans="4:5">
      <c r="D3352" s="231"/>
      <c r="E3352" s="232"/>
    </row>
    <row r="3353" spans="4:5">
      <c r="D3353" s="231"/>
      <c r="E3353" s="232"/>
    </row>
    <row r="3354" spans="4:5">
      <c r="D3354" s="231"/>
      <c r="E3354" s="232"/>
    </row>
    <row r="3355" spans="4:5">
      <c r="D3355" s="231"/>
      <c r="E3355" s="232"/>
    </row>
    <row r="3356" spans="4:5">
      <c r="D3356" s="231"/>
      <c r="E3356" s="232"/>
    </row>
    <row r="3357" spans="4:5">
      <c r="D3357" s="231"/>
      <c r="E3357" s="232"/>
    </row>
    <row r="3358" spans="4:5">
      <c r="D3358" s="231"/>
      <c r="E3358" s="232"/>
    </row>
    <row r="3359" spans="4:5">
      <c r="D3359" s="231"/>
      <c r="E3359" s="232"/>
    </row>
    <row r="3360" spans="4:5">
      <c r="D3360" s="231"/>
      <c r="E3360" s="232"/>
    </row>
    <row r="3361" spans="4:5">
      <c r="D3361" s="231"/>
      <c r="E3361" s="232"/>
    </row>
    <row r="3362" spans="4:5">
      <c r="D3362" s="231"/>
      <c r="E3362" s="232"/>
    </row>
    <row r="3363" spans="4:5">
      <c r="D3363" s="231"/>
      <c r="E3363" s="232"/>
    </row>
    <row r="3364" spans="4:5">
      <c r="D3364" s="231"/>
      <c r="E3364" s="232"/>
    </row>
    <row r="3365" spans="4:5">
      <c r="D3365" s="231"/>
      <c r="E3365" s="232"/>
    </row>
    <row r="3366" spans="4:5">
      <c r="D3366" s="231"/>
      <c r="E3366" s="232"/>
    </row>
    <row r="3367" spans="4:5">
      <c r="D3367" s="231"/>
      <c r="E3367" s="232"/>
    </row>
    <row r="3368" spans="4:5">
      <c r="D3368" s="231"/>
      <c r="E3368" s="232"/>
    </row>
    <row r="3369" spans="4:5">
      <c r="D3369" s="231"/>
      <c r="E3369" s="232"/>
    </row>
    <row r="3370" spans="4:5">
      <c r="D3370" s="231"/>
      <c r="E3370" s="232"/>
    </row>
    <row r="3371" spans="4:5">
      <c r="D3371" s="231"/>
      <c r="E3371" s="232"/>
    </row>
    <row r="3372" spans="4:5">
      <c r="D3372" s="231"/>
      <c r="E3372" s="232"/>
    </row>
    <row r="3373" spans="4:5">
      <c r="D3373" s="231"/>
      <c r="E3373" s="232"/>
    </row>
    <row r="3374" spans="4:5">
      <c r="D3374" s="231"/>
      <c r="E3374" s="232"/>
    </row>
    <row r="3375" spans="4:5">
      <c r="D3375" s="231"/>
      <c r="E3375" s="232"/>
    </row>
    <row r="3376" spans="4:5">
      <c r="D3376" s="231"/>
      <c r="E3376" s="232"/>
    </row>
    <row r="3377" spans="4:5">
      <c r="D3377" s="231"/>
      <c r="E3377" s="232"/>
    </row>
    <row r="3378" spans="4:5">
      <c r="D3378" s="231"/>
      <c r="E3378" s="232"/>
    </row>
    <row r="3379" spans="4:5">
      <c r="D3379" s="231"/>
      <c r="E3379" s="232"/>
    </row>
    <row r="3380" spans="4:5">
      <c r="D3380" s="231"/>
      <c r="E3380" s="232"/>
    </row>
    <row r="3381" spans="4:5">
      <c r="D3381" s="231"/>
      <c r="E3381" s="232"/>
    </row>
    <row r="3382" spans="4:5">
      <c r="D3382" s="231"/>
      <c r="E3382" s="232"/>
    </row>
    <row r="3383" spans="4:5">
      <c r="D3383" s="231"/>
      <c r="E3383" s="232"/>
    </row>
    <row r="3384" spans="4:5">
      <c r="D3384" s="231"/>
      <c r="E3384" s="232"/>
    </row>
    <row r="3385" spans="4:5">
      <c r="D3385" s="231"/>
      <c r="E3385" s="232"/>
    </row>
    <row r="3386" spans="4:5">
      <c r="D3386" s="231"/>
      <c r="E3386" s="232"/>
    </row>
    <row r="3387" spans="4:5">
      <c r="D3387" s="231"/>
      <c r="E3387" s="232"/>
    </row>
    <row r="3388" spans="4:5">
      <c r="D3388" s="231"/>
      <c r="E3388" s="232"/>
    </row>
    <row r="3389" spans="4:5">
      <c r="D3389" s="231"/>
      <c r="E3389" s="232"/>
    </row>
    <row r="3390" spans="4:5">
      <c r="D3390" s="231"/>
      <c r="E3390" s="232"/>
    </row>
    <row r="3391" spans="4:5">
      <c r="D3391" s="231"/>
      <c r="E3391" s="232"/>
    </row>
    <row r="3392" spans="4:5">
      <c r="D3392" s="231"/>
      <c r="E3392" s="232"/>
    </row>
    <row r="3393" spans="4:5">
      <c r="D3393" s="231"/>
      <c r="E3393" s="232"/>
    </row>
    <row r="3394" spans="4:5">
      <c r="D3394" s="231"/>
      <c r="E3394" s="232"/>
    </row>
    <row r="3395" spans="4:5">
      <c r="D3395" s="231"/>
      <c r="E3395" s="232"/>
    </row>
    <row r="3396" spans="4:5">
      <c r="D3396" s="231"/>
      <c r="E3396" s="232"/>
    </row>
    <row r="3397" spans="4:5">
      <c r="D3397" s="231"/>
      <c r="E3397" s="232"/>
    </row>
    <row r="3398" spans="4:5">
      <c r="D3398" s="231"/>
      <c r="E3398" s="232"/>
    </row>
    <row r="3399" spans="4:5">
      <c r="D3399" s="231"/>
      <c r="E3399" s="232"/>
    </row>
    <row r="3400" spans="4:5">
      <c r="D3400" s="231"/>
      <c r="E3400" s="232"/>
    </row>
    <row r="3401" spans="4:5">
      <c r="D3401" s="231"/>
      <c r="E3401" s="232"/>
    </row>
    <row r="3402" spans="4:5">
      <c r="D3402" s="231"/>
      <c r="E3402" s="232"/>
    </row>
    <row r="3403" spans="4:5">
      <c r="D3403" s="231"/>
      <c r="E3403" s="232"/>
    </row>
    <row r="3404" spans="4:5">
      <c r="D3404" s="231"/>
      <c r="E3404" s="232"/>
    </row>
    <row r="3405" spans="4:5">
      <c r="D3405" s="231"/>
      <c r="E3405" s="232"/>
    </row>
    <row r="3406" spans="4:5">
      <c r="D3406" s="231"/>
      <c r="E3406" s="232"/>
    </row>
    <row r="3407" spans="4:5">
      <c r="D3407" s="231"/>
      <c r="E3407" s="232"/>
    </row>
    <row r="3408" spans="4:5">
      <c r="D3408" s="231"/>
      <c r="E3408" s="232"/>
    </row>
    <row r="3409" spans="4:5">
      <c r="D3409" s="231"/>
      <c r="E3409" s="232"/>
    </row>
    <row r="3410" spans="4:5">
      <c r="D3410" s="231"/>
      <c r="E3410" s="232"/>
    </row>
    <row r="3411" spans="4:5">
      <c r="D3411" s="231"/>
      <c r="E3411" s="232"/>
    </row>
    <row r="3412" spans="4:5">
      <c r="D3412" s="231"/>
      <c r="E3412" s="232"/>
    </row>
    <row r="3413" spans="4:5">
      <c r="D3413" s="231"/>
      <c r="E3413" s="232"/>
    </row>
    <row r="3414" spans="4:5">
      <c r="D3414" s="231"/>
      <c r="E3414" s="232"/>
    </row>
    <row r="3415" spans="4:5">
      <c r="D3415" s="231"/>
      <c r="E3415" s="232"/>
    </row>
    <row r="3416" spans="4:5">
      <c r="D3416" s="231"/>
      <c r="E3416" s="232"/>
    </row>
    <row r="3417" spans="4:5">
      <c r="D3417" s="231"/>
      <c r="E3417" s="232"/>
    </row>
    <row r="3418" spans="4:5">
      <c r="D3418" s="231"/>
      <c r="E3418" s="232"/>
    </row>
    <row r="3419" spans="4:5">
      <c r="D3419" s="231"/>
      <c r="E3419" s="232"/>
    </row>
    <row r="3420" spans="4:5">
      <c r="D3420" s="231"/>
      <c r="E3420" s="232"/>
    </row>
    <row r="3421" spans="4:5">
      <c r="D3421" s="231"/>
      <c r="E3421" s="232"/>
    </row>
    <row r="3422" spans="4:5">
      <c r="D3422" s="231"/>
      <c r="E3422" s="232"/>
    </row>
    <row r="3423" spans="4:5">
      <c r="D3423" s="231"/>
      <c r="E3423" s="232"/>
    </row>
    <row r="3424" spans="4:5">
      <c r="D3424" s="231"/>
      <c r="E3424" s="232"/>
    </row>
    <row r="3425" spans="4:5">
      <c r="D3425" s="231"/>
      <c r="E3425" s="232"/>
    </row>
    <row r="3426" spans="4:5">
      <c r="D3426" s="231"/>
      <c r="E3426" s="232"/>
    </row>
    <row r="3427" spans="4:5">
      <c r="D3427" s="231"/>
      <c r="E3427" s="232"/>
    </row>
    <row r="3428" spans="4:5">
      <c r="D3428" s="231"/>
      <c r="E3428" s="232"/>
    </row>
    <row r="3429" spans="4:5">
      <c r="D3429" s="231"/>
      <c r="E3429" s="232"/>
    </row>
    <row r="3430" spans="4:5">
      <c r="D3430" s="231"/>
      <c r="E3430" s="232"/>
    </row>
    <row r="3431" spans="4:5">
      <c r="D3431" s="231"/>
      <c r="E3431" s="232"/>
    </row>
    <row r="3432" spans="4:5">
      <c r="D3432" s="231"/>
      <c r="E3432" s="232"/>
    </row>
    <row r="3433" spans="4:5">
      <c r="D3433" s="231"/>
      <c r="E3433" s="232"/>
    </row>
    <row r="3434" spans="4:5">
      <c r="D3434" s="231"/>
      <c r="E3434" s="232"/>
    </row>
    <row r="3435" spans="4:5">
      <c r="D3435" s="231"/>
      <c r="E3435" s="232"/>
    </row>
    <row r="3436" spans="4:5">
      <c r="D3436" s="231"/>
      <c r="E3436" s="232"/>
    </row>
    <row r="3437" spans="4:5">
      <c r="D3437" s="231"/>
      <c r="E3437" s="232"/>
    </row>
    <row r="3438" spans="4:5">
      <c r="D3438" s="231"/>
      <c r="E3438" s="232"/>
    </row>
    <row r="3439" spans="4:5">
      <c r="D3439" s="231"/>
      <c r="E3439" s="232"/>
    </row>
    <row r="3440" spans="4:5">
      <c r="D3440" s="231"/>
      <c r="E3440" s="232"/>
    </row>
    <row r="3441" spans="4:5">
      <c r="D3441" s="231"/>
      <c r="E3441" s="232"/>
    </row>
    <row r="3442" spans="4:5">
      <c r="D3442" s="231"/>
      <c r="E3442" s="232"/>
    </row>
    <row r="3443" spans="4:5">
      <c r="D3443" s="231"/>
      <c r="E3443" s="232"/>
    </row>
    <row r="3444" spans="4:5">
      <c r="D3444" s="231"/>
      <c r="E3444" s="232"/>
    </row>
    <row r="3445" spans="4:5">
      <c r="D3445" s="231"/>
      <c r="E3445" s="232"/>
    </row>
    <row r="3446" spans="4:5">
      <c r="D3446" s="231"/>
      <c r="E3446" s="232"/>
    </row>
    <row r="3447" spans="4:5">
      <c r="D3447" s="231"/>
      <c r="E3447" s="232"/>
    </row>
    <row r="3448" spans="4:5">
      <c r="D3448" s="231"/>
      <c r="E3448" s="232"/>
    </row>
    <row r="3449" spans="4:5">
      <c r="D3449" s="231"/>
      <c r="E3449" s="232"/>
    </row>
    <row r="3450" spans="4:5">
      <c r="D3450" s="231"/>
      <c r="E3450" s="232"/>
    </row>
    <row r="3451" spans="4:5">
      <c r="D3451" s="231"/>
      <c r="E3451" s="232"/>
    </row>
    <row r="3452" spans="4:5">
      <c r="D3452" s="231"/>
      <c r="E3452" s="232"/>
    </row>
    <row r="3453" spans="4:5">
      <c r="D3453" s="231"/>
      <c r="E3453" s="232"/>
    </row>
    <row r="3454" spans="4:5">
      <c r="D3454" s="231"/>
      <c r="E3454" s="232"/>
    </row>
    <row r="3455" spans="4:5">
      <c r="D3455" s="231"/>
      <c r="E3455" s="232"/>
    </row>
    <row r="3456" spans="4:5">
      <c r="D3456" s="231"/>
      <c r="E3456" s="232"/>
    </row>
    <row r="3457" spans="4:5">
      <c r="D3457" s="231"/>
      <c r="E3457" s="232"/>
    </row>
    <row r="3458" spans="4:5">
      <c r="D3458" s="231"/>
      <c r="E3458" s="232"/>
    </row>
    <row r="3459" spans="4:5">
      <c r="D3459" s="231"/>
      <c r="E3459" s="232"/>
    </row>
    <row r="3460" spans="4:5">
      <c r="D3460" s="231"/>
      <c r="E3460" s="232"/>
    </row>
    <row r="3461" spans="4:5">
      <c r="D3461" s="231"/>
      <c r="E3461" s="232"/>
    </row>
    <row r="3462" spans="4:5">
      <c r="D3462" s="231"/>
      <c r="E3462" s="232"/>
    </row>
    <row r="3463" spans="4:5">
      <c r="D3463" s="231"/>
      <c r="E3463" s="232"/>
    </row>
    <row r="3464" spans="4:5">
      <c r="D3464" s="231"/>
      <c r="E3464" s="232"/>
    </row>
    <row r="3465" spans="4:5">
      <c r="D3465" s="231"/>
      <c r="E3465" s="232"/>
    </row>
    <row r="3466" spans="4:5">
      <c r="D3466" s="231"/>
      <c r="E3466" s="232"/>
    </row>
    <row r="3467" spans="4:5">
      <c r="D3467" s="231"/>
      <c r="E3467" s="232"/>
    </row>
    <row r="3468" spans="4:5">
      <c r="D3468" s="231"/>
      <c r="E3468" s="232"/>
    </row>
    <row r="3469" spans="4:5">
      <c r="D3469" s="231"/>
      <c r="E3469" s="232"/>
    </row>
    <row r="3470" spans="4:5">
      <c r="D3470" s="231"/>
      <c r="E3470" s="232"/>
    </row>
    <row r="3471" spans="4:5">
      <c r="D3471" s="231"/>
      <c r="E3471" s="232"/>
    </row>
    <row r="3472" spans="4:5">
      <c r="D3472" s="231"/>
      <c r="E3472" s="232"/>
    </row>
    <row r="3473" spans="4:5">
      <c r="D3473" s="231"/>
      <c r="E3473" s="232"/>
    </row>
    <row r="3474" spans="4:5">
      <c r="D3474" s="231"/>
      <c r="E3474" s="232"/>
    </row>
    <row r="3475" spans="4:5">
      <c r="D3475" s="231"/>
      <c r="E3475" s="232"/>
    </row>
    <row r="3476" spans="4:5">
      <c r="D3476" s="231"/>
      <c r="E3476" s="232"/>
    </row>
    <row r="3477" spans="4:5">
      <c r="D3477" s="231"/>
      <c r="E3477" s="232"/>
    </row>
    <row r="3478" spans="4:5">
      <c r="D3478" s="231"/>
      <c r="E3478" s="232"/>
    </row>
    <row r="3479" spans="4:5">
      <c r="D3479" s="231"/>
      <c r="E3479" s="232"/>
    </row>
    <row r="3480" spans="4:5">
      <c r="D3480" s="231"/>
      <c r="E3480" s="232"/>
    </row>
    <row r="3481" spans="4:5">
      <c r="D3481" s="231"/>
      <c r="E3481" s="232"/>
    </row>
    <row r="3482" spans="4:5">
      <c r="D3482" s="231"/>
      <c r="E3482" s="232"/>
    </row>
    <row r="3483" spans="4:5">
      <c r="D3483" s="231"/>
      <c r="E3483" s="232"/>
    </row>
    <row r="3484" spans="4:5">
      <c r="D3484" s="231"/>
      <c r="E3484" s="232"/>
    </row>
    <row r="3485" spans="4:5">
      <c r="D3485" s="231"/>
      <c r="E3485" s="232"/>
    </row>
    <row r="3486" spans="4:5">
      <c r="D3486" s="231"/>
      <c r="E3486" s="232"/>
    </row>
    <row r="3487" spans="4:5">
      <c r="D3487" s="231"/>
      <c r="E3487" s="232"/>
    </row>
    <row r="3488" spans="4:5">
      <c r="D3488" s="231"/>
      <c r="E3488" s="232"/>
    </row>
    <row r="3489" spans="4:5">
      <c r="D3489" s="231"/>
      <c r="E3489" s="232"/>
    </row>
    <row r="3490" spans="4:5">
      <c r="D3490" s="231"/>
      <c r="E3490" s="232"/>
    </row>
    <row r="3491" spans="4:5">
      <c r="D3491" s="231"/>
      <c r="E3491" s="232"/>
    </row>
    <row r="3492" spans="4:5">
      <c r="D3492" s="231"/>
      <c r="E3492" s="232"/>
    </row>
    <row r="3493" spans="4:5">
      <c r="D3493" s="231"/>
      <c r="E3493" s="232"/>
    </row>
    <row r="3494" spans="4:5">
      <c r="D3494" s="231"/>
      <c r="E3494" s="232"/>
    </row>
    <row r="3495" spans="4:5">
      <c r="D3495" s="231"/>
      <c r="E3495" s="232"/>
    </row>
    <row r="3496" spans="4:5">
      <c r="D3496" s="231"/>
      <c r="E3496" s="232"/>
    </row>
    <row r="3497" spans="4:5">
      <c r="D3497" s="231"/>
      <c r="E3497" s="232"/>
    </row>
    <row r="3498" spans="4:5">
      <c r="D3498" s="231"/>
      <c r="E3498" s="232"/>
    </row>
    <row r="3499" spans="4:5">
      <c r="D3499" s="231"/>
      <c r="E3499" s="232"/>
    </row>
    <row r="3500" spans="4:5">
      <c r="D3500" s="231"/>
      <c r="E3500" s="232"/>
    </row>
    <row r="3501" spans="4:5">
      <c r="D3501" s="231"/>
      <c r="E3501" s="232"/>
    </row>
    <row r="3502" spans="4:5">
      <c r="D3502" s="231"/>
      <c r="E3502" s="232"/>
    </row>
    <row r="3503" spans="4:5">
      <c r="D3503" s="231"/>
      <c r="E3503" s="232"/>
    </row>
    <row r="3504" spans="4:5">
      <c r="D3504" s="231"/>
      <c r="E3504" s="232"/>
    </row>
    <row r="3505" spans="4:5">
      <c r="D3505" s="231"/>
      <c r="E3505" s="232"/>
    </row>
    <row r="3506" spans="4:5">
      <c r="D3506" s="231"/>
      <c r="E3506" s="232"/>
    </row>
    <row r="3507" spans="4:5">
      <c r="D3507" s="231"/>
      <c r="E3507" s="232"/>
    </row>
    <row r="3508" spans="4:5">
      <c r="D3508" s="231"/>
      <c r="E3508" s="232"/>
    </row>
    <row r="3509" spans="4:5">
      <c r="D3509" s="231"/>
      <c r="E3509" s="232"/>
    </row>
    <row r="3510" spans="4:5">
      <c r="D3510" s="231"/>
      <c r="E3510" s="232"/>
    </row>
    <row r="3511" spans="4:5">
      <c r="D3511" s="231"/>
      <c r="E3511" s="232"/>
    </row>
    <row r="3512" spans="4:5">
      <c r="D3512" s="231"/>
      <c r="E3512" s="232"/>
    </row>
    <row r="3513" spans="4:5">
      <c r="D3513" s="231"/>
      <c r="E3513" s="232"/>
    </row>
    <row r="3514" spans="4:5">
      <c r="D3514" s="231"/>
      <c r="E3514" s="232"/>
    </row>
    <row r="3515" spans="4:5">
      <c r="D3515" s="231"/>
      <c r="E3515" s="232"/>
    </row>
    <row r="3516" spans="4:5">
      <c r="D3516" s="231"/>
      <c r="E3516" s="232"/>
    </row>
    <row r="3517" spans="4:5">
      <c r="D3517" s="231"/>
      <c r="E3517" s="232"/>
    </row>
    <row r="3518" spans="4:5">
      <c r="D3518" s="231"/>
      <c r="E3518" s="232"/>
    </row>
    <row r="3519" spans="4:5">
      <c r="D3519" s="231"/>
      <c r="E3519" s="232"/>
    </row>
    <row r="3520" spans="4:5">
      <c r="D3520" s="231"/>
      <c r="E3520" s="232"/>
    </row>
    <row r="3521" spans="4:5">
      <c r="D3521" s="231"/>
      <c r="E3521" s="232"/>
    </row>
    <row r="3522" spans="4:5">
      <c r="D3522" s="231"/>
      <c r="E3522" s="232"/>
    </row>
    <row r="3523" spans="4:5">
      <c r="D3523" s="231"/>
      <c r="E3523" s="232"/>
    </row>
    <row r="3524" spans="4:5">
      <c r="D3524" s="231"/>
      <c r="E3524" s="232"/>
    </row>
    <row r="3525" spans="4:5">
      <c r="D3525" s="231"/>
      <c r="E3525" s="232"/>
    </row>
    <row r="3526" spans="4:5">
      <c r="D3526" s="231"/>
      <c r="E3526" s="232"/>
    </row>
    <row r="3527" spans="4:5">
      <c r="D3527" s="231"/>
      <c r="E3527" s="232"/>
    </row>
    <row r="3528" spans="4:5">
      <c r="D3528" s="231"/>
      <c r="E3528" s="232"/>
    </row>
    <row r="3529" spans="4:5">
      <c r="D3529" s="231"/>
      <c r="E3529" s="232"/>
    </row>
    <row r="3530" spans="4:5">
      <c r="D3530" s="231"/>
      <c r="E3530" s="232"/>
    </row>
    <row r="3531" spans="4:5">
      <c r="D3531" s="231"/>
      <c r="E3531" s="232"/>
    </row>
    <row r="3532" spans="4:5">
      <c r="D3532" s="231"/>
      <c r="E3532" s="232"/>
    </row>
    <row r="3533" spans="4:5">
      <c r="D3533" s="231"/>
      <c r="E3533" s="232"/>
    </row>
    <row r="3534" spans="4:5">
      <c r="D3534" s="231"/>
      <c r="E3534" s="232"/>
    </row>
    <row r="3535" spans="4:5">
      <c r="D3535" s="231"/>
      <c r="E3535" s="232"/>
    </row>
    <row r="3536" spans="4:5">
      <c r="D3536" s="231"/>
      <c r="E3536" s="232"/>
    </row>
    <row r="3537" spans="4:5">
      <c r="D3537" s="231"/>
      <c r="E3537" s="232"/>
    </row>
    <row r="3538" spans="4:5">
      <c r="D3538" s="231"/>
      <c r="E3538" s="232"/>
    </row>
    <row r="3539" spans="4:5">
      <c r="D3539" s="231"/>
      <c r="E3539" s="232"/>
    </row>
    <row r="3540" spans="4:5">
      <c r="D3540" s="231"/>
      <c r="E3540" s="232"/>
    </row>
    <row r="3541" spans="4:5">
      <c r="D3541" s="231"/>
      <c r="E3541" s="232"/>
    </row>
    <row r="3542" spans="4:5">
      <c r="D3542" s="231"/>
      <c r="E3542" s="232"/>
    </row>
    <row r="3543" spans="4:5">
      <c r="D3543" s="231"/>
      <c r="E3543" s="232"/>
    </row>
    <row r="3544" spans="4:5">
      <c r="D3544" s="231"/>
      <c r="E3544" s="232"/>
    </row>
    <row r="3545" spans="4:5">
      <c r="D3545" s="231"/>
      <c r="E3545" s="232"/>
    </row>
    <row r="3546" spans="4:5">
      <c r="D3546" s="231"/>
      <c r="E3546" s="232"/>
    </row>
    <row r="3547" spans="4:5">
      <c r="D3547" s="231"/>
      <c r="E3547" s="232"/>
    </row>
    <row r="3548" spans="4:5">
      <c r="D3548" s="231"/>
      <c r="E3548" s="232"/>
    </row>
    <row r="3549" spans="4:5">
      <c r="D3549" s="231"/>
      <c r="E3549" s="232"/>
    </row>
    <row r="3550" spans="4:5">
      <c r="D3550" s="231"/>
      <c r="E3550" s="232"/>
    </row>
    <row r="3551" spans="4:5">
      <c r="D3551" s="231"/>
      <c r="E3551" s="232"/>
    </row>
    <row r="3552" spans="4:5">
      <c r="D3552" s="231"/>
      <c r="E3552" s="232"/>
    </row>
    <row r="3553" spans="4:5">
      <c r="D3553" s="231"/>
      <c r="E3553" s="232"/>
    </row>
    <row r="3554" spans="4:5">
      <c r="D3554" s="231"/>
      <c r="E3554" s="232"/>
    </row>
    <row r="3555" spans="4:5">
      <c r="D3555" s="231"/>
      <c r="E3555" s="232"/>
    </row>
    <row r="3556" spans="4:5">
      <c r="D3556" s="231"/>
      <c r="E3556" s="232"/>
    </row>
    <row r="3557" spans="4:5">
      <c r="D3557" s="231"/>
      <c r="E3557" s="232"/>
    </row>
    <row r="3558" spans="4:5">
      <c r="D3558" s="231"/>
      <c r="E3558" s="232"/>
    </row>
    <row r="3559" spans="4:5">
      <c r="D3559" s="231"/>
      <c r="E3559" s="232"/>
    </row>
    <row r="3560" spans="4:5">
      <c r="D3560" s="231"/>
      <c r="E3560" s="232"/>
    </row>
    <row r="3561" spans="4:5">
      <c r="D3561" s="231"/>
      <c r="E3561" s="232"/>
    </row>
    <row r="3562" spans="4:5">
      <c r="D3562" s="231"/>
      <c r="E3562" s="232"/>
    </row>
    <row r="3563" spans="4:5">
      <c r="D3563" s="231"/>
      <c r="E3563" s="232"/>
    </row>
    <row r="3564" spans="4:5">
      <c r="D3564" s="231"/>
      <c r="E3564" s="232"/>
    </row>
    <row r="3565" spans="4:5">
      <c r="D3565" s="231"/>
      <c r="E3565" s="232"/>
    </row>
    <row r="3566" spans="4:5">
      <c r="D3566" s="231"/>
      <c r="E3566" s="232"/>
    </row>
    <row r="3567" spans="4:5">
      <c r="D3567" s="231"/>
      <c r="E3567" s="232"/>
    </row>
    <row r="3568" spans="4:5">
      <c r="D3568" s="231"/>
      <c r="E3568" s="232"/>
    </row>
    <row r="3569" spans="4:5">
      <c r="D3569" s="231"/>
      <c r="E3569" s="232"/>
    </row>
    <row r="3570" spans="4:5">
      <c r="D3570" s="231"/>
      <c r="E3570" s="232"/>
    </row>
    <row r="3571" spans="4:5">
      <c r="D3571" s="231"/>
      <c r="E3571" s="232"/>
    </row>
    <row r="3572" spans="4:5">
      <c r="D3572" s="231"/>
      <c r="E3572" s="232"/>
    </row>
    <row r="3573" spans="4:5">
      <c r="D3573" s="231"/>
      <c r="E3573" s="232"/>
    </row>
    <row r="3574" spans="4:5">
      <c r="D3574" s="231"/>
      <c r="E3574" s="232"/>
    </row>
    <row r="3575" spans="4:5">
      <c r="D3575" s="231"/>
      <c r="E3575" s="232"/>
    </row>
    <row r="3576" spans="4:5">
      <c r="D3576" s="231"/>
      <c r="E3576" s="232"/>
    </row>
    <row r="3577" spans="4:5">
      <c r="D3577" s="231"/>
      <c r="E3577" s="232"/>
    </row>
    <row r="3578" spans="4:5">
      <c r="D3578" s="231"/>
      <c r="E3578" s="232"/>
    </row>
    <row r="3579" spans="4:5">
      <c r="D3579" s="231"/>
      <c r="E3579" s="232"/>
    </row>
    <row r="3580" spans="4:5">
      <c r="D3580" s="231"/>
      <c r="E3580" s="232"/>
    </row>
    <row r="3581" spans="4:5">
      <c r="D3581" s="231"/>
      <c r="E3581" s="232"/>
    </row>
    <row r="3582" spans="4:5">
      <c r="D3582" s="231"/>
      <c r="E3582" s="232"/>
    </row>
    <row r="3583" spans="4:5">
      <c r="D3583" s="231"/>
      <c r="E3583" s="232"/>
    </row>
    <row r="3584" spans="4:5">
      <c r="D3584" s="231"/>
      <c r="E3584" s="232"/>
    </row>
    <row r="3585" spans="4:5">
      <c r="D3585" s="231"/>
      <c r="E3585" s="232"/>
    </row>
    <row r="3586" spans="4:5">
      <c r="D3586" s="231"/>
      <c r="E3586" s="232"/>
    </row>
    <row r="3587" spans="4:5">
      <c r="D3587" s="231"/>
      <c r="E3587" s="232"/>
    </row>
    <row r="3588" spans="4:5">
      <c r="D3588" s="231"/>
      <c r="E3588" s="232"/>
    </row>
    <row r="3589" spans="4:5">
      <c r="D3589" s="231"/>
      <c r="E3589" s="232"/>
    </row>
    <row r="3590" spans="4:5">
      <c r="D3590" s="231"/>
      <c r="E3590" s="232"/>
    </row>
    <row r="3591" spans="4:5">
      <c r="D3591" s="231"/>
      <c r="E3591" s="232"/>
    </row>
    <row r="3592" spans="4:5">
      <c r="D3592" s="231"/>
      <c r="E3592" s="232"/>
    </row>
    <row r="3593" spans="4:5">
      <c r="D3593" s="231"/>
      <c r="E3593" s="232"/>
    </row>
    <row r="3594" spans="4:5">
      <c r="D3594" s="231"/>
      <c r="E3594" s="232"/>
    </row>
    <row r="3595" spans="4:5">
      <c r="D3595" s="231"/>
      <c r="E3595" s="232"/>
    </row>
    <row r="3596" spans="4:5">
      <c r="D3596" s="231"/>
      <c r="E3596" s="232"/>
    </row>
    <row r="3597" spans="4:5">
      <c r="D3597" s="231"/>
      <c r="E3597" s="232"/>
    </row>
    <row r="3598" spans="4:5">
      <c r="D3598" s="231"/>
      <c r="E3598" s="232"/>
    </row>
    <row r="3599" spans="4:5">
      <c r="D3599" s="231"/>
      <c r="E3599" s="232"/>
    </row>
    <row r="3600" spans="4:5">
      <c r="D3600" s="231"/>
      <c r="E3600" s="232"/>
    </row>
    <row r="3601" spans="4:5">
      <c r="D3601" s="231"/>
      <c r="E3601" s="232"/>
    </row>
    <row r="3602" spans="4:5">
      <c r="D3602" s="231"/>
      <c r="E3602" s="232"/>
    </row>
    <row r="3603" spans="4:5">
      <c r="D3603" s="231"/>
      <c r="E3603" s="232"/>
    </row>
    <row r="3604" spans="4:5">
      <c r="D3604" s="231"/>
      <c r="E3604" s="232"/>
    </row>
    <row r="3605" spans="4:5">
      <c r="D3605" s="231"/>
      <c r="E3605" s="232"/>
    </row>
    <row r="3606" spans="4:5">
      <c r="D3606" s="231"/>
      <c r="E3606" s="232"/>
    </row>
    <row r="3607" spans="4:5">
      <c r="D3607" s="231"/>
      <c r="E3607" s="232"/>
    </row>
    <row r="3608" spans="4:5">
      <c r="D3608" s="231"/>
      <c r="E3608" s="232"/>
    </row>
    <row r="3609" spans="4:5">
      <c r="D3609" s="231"/>
      <c r="E3609" s="232"/>
    </row>
    <row r="3610" spans="4:5">
      <c r="D3610" s="231"/>
      <c r="E3610" s="232"/>
    </row>
    <row r="3611" spans="4:5">
      <c r="D3611" s="231"/>
      <c r="E3611" s="232"/>
    </row>
    <row r="3612" spans="4:5">
      <c r="D3612" s="231"/>
      <c r="E3612" s="232"/>
    </row>
    <row r="3613" spans="4:5">
      <c r="D3613" s="231"/>
      <c r="E3613" s="232"/>
    </row>
    <row r="3614" spans="4:5">
      <c r="D3614" s="231"/>
      <c r="E3614" s="232"/>
    </row>
    <row r="3615" spans="4:5">
      <c r="D3615" s="231"/>
      <c r="E3615" s="232"/>
    </row>
    <row r="3616" spans="4:5">
      <c r="D3616" s="231"/>
      <c r="E3616" s="232"/>
    </row>
    <row r="3617" spans="4:5">
      <c r="D3617" s="231"/>
      <c r="E3617" s="232"/>
    </row>
    <row r="3618" spans="4:5">
      <c r="D3618" s="231"/>
      <c r="E3618" s="232"/>
    </row>
    <row r="3619" spans="4:5">
      <c r="D3619" s="231"/>
      <c r="E3619" s="232"/>
    </row>
    <row r="3620" spans="4:5">
      <c r="D3620" s="231"/>
      <c r="E3620" s="232"/>
    </row>
    <row r="3621" spans="4:5">
      <c r="D3621" s="231"/>
      <c r="E3621" s="232"/>
    </row>
    <row r="3622" spans="4:5">
      <c r="D3622" s="231"/>
      <c r="E3622" s="232"/>
    </row>
    <row r="3623" spans="4:5">
      <c r="D3623" s="231"/>
      <c r="E3623" s="232"/>
    </row>
    <row r="3624" spans="4:5">
      <c r="D3624" s="231"/>
      <c r="E3624" s="232"/>
    </row>
    <row r="3625" spans="4:5">
      <c r="D3625" s="231"/>
      <c r="E3625" s="232"/>
    </row>
    <row r="3626" spans="4:5">
      <c r="D3626" s="231"/>
      <c r="E3626" s="232"/>
    </row>
    <row r="3627" spans="4:5">
      <c r="D3627" s="231"/>
      <c r="E3627" s="232"/>
    </row>
    <row r="3628" spans="4:5">
      <c r="D3628" s="231"/>
      <c r="E3628" s="232"/>
    </row>
    <row r="3629" spans="4:5">
      <c r="D3629" s="231"/>
      <c r="E3629" s="232"/>
    </row>
    <row r="3630" spans="4:5">
      <c r="D3630" s="231"/>
      <c r="E3630" s="232"/>
    </row>
    <row r="3631" spans="4:5">
      <c r="D3631" s="231"/>
      <c r="E3631" s="232"/>
    </row>
    <row r="3632" spans="4:5">
      <c r="D3632" s="231"/>
      <c r="E3632" s="232"/>
    </row>
    <row r="3633" spans="4:5">
      <c r="D3633" s="231"/>
      <c r="E3633" s="232"/>
    </row>
    <row r="3634" spans="4:5">
      <c r="D3634" s="231"/>
      <c r="E3634" s="232"/>
    </row>
    <row r="3635" spans="4:5">
      <c r="D3635" s="231"/>
      <c r="E3635" s="232"/>
    </row>
    <row r="3636" spans="4:5">
      <c r="D3636" s="231"/>
      <c r="E3636" s="232"/>
    </row>
    <row r="3637" spans="4:5">
      <c r="D3637" s="231"/>
      <c r="E3637" s="232"/>
    </row>
    <row r="3638" spans="4:5">
      <c r="D3638" s="231"/>
      <c r="E3638" s="232"/>
    </row>
    <row r="3639" spans="4:5">
      <c r="D3639" s="231"/>
      <c r="E3639" s="232"/>
    </row>
    <row r="3640" spans="4:5">
      <c r="D3640" s="231"/>
      <c r="E3640" s="232"/>
    </row>
    <row r="3641" spans="4:5">
      <c r="D3641" s="231"/>
      <c r="E3641" s="232"/>
    </row>
    <row r="3642" spans="4:5">
      <c r="D3642" s="231"/>
      <c r="E3642" s="232"/>
    </row>
    <row r="3643" spans="4:5">
      <c r="D3643" s="231"/>
      <c r="E3643" s="232"/>
    </row>
    <row r="3644" spans="4:5">
      <c r="D3644" s="231"/>
      <c r="E3644" s="232"/>
    </row>
    <row r="3645" spans="4:5">
      <c r="D3645" s="231"/>
      <c r="E3645" s="232"/>
    </row>
    <row r="3646" spans="4:5">
      <c r="D3646" s="231"/>
      <c r="E3646" s="232"/>
    </row>
    <row r="3647" spans="4:5">
      <c r="D3647" s="231"/>
      <c r="E3647" s="232"/>
    </row>
    <row r="3648" spans="4:5">
      <c r="D3648" s="231"/>
      <c r="E3648" s="232"/>
    </row>
    <row r="3649" spans="4:5">
      <c r="D3649" s="231"/>
      <c r="E3649" s="232"/>
    </row>
    <row r="3650" spans="4:5">
      <c r="D3650" s="231"/>
      <c r="E3650" s="232"/>
    </row>
    <row r="3651" spans="4:5">
      <c r="D3651" s="231"/>
      <c r="E3651" s="232"/>
    </row>
    <row r="3652" spans="4:5">
      <c r="D3652" s="231"/>
      <c r="E3652" s="232"/>
    </row>
    <row r="3653" spans="4:5">
      <c r="D3653" s="231"/>
      <c r="E3653" s="232"/>
    </row>
    <row r="3654" spans="4:5">
      <c r="D3654" s="231"/>
      <c r="E3654" s="232"/>
    </row>
    <row r="3655" spans="4:5">
      <c r="D3655" s="231"/>
      <c r="E3655" s="232"/>
    </row>
    <row r="3656" spans="4:5">
      <c r="D3656" s="231"/>
      <c r="E3656" s="232"/>
    </row>
    <row r="3657" spans="4:5">
      <c r="D3657" s="231"/>
      <c r="E3657" s="232"/>
    </row>
    <row r="3658" spans="4:5">
      <c r="D3658" s="231"/>
      <c r="E3658" s="232"/>
    </row>
    <row r="3659" spans="4:5">
      <c r="D3659" s="231"/>
      <c r="E3659" s="232"/>
    </row>
    <row r="3660" spans="4:5">
      <c r="D3660" s="231"/>
      <c r="E3660" s="232"/>
    </row>
    <row r="3661" spans="4:5">
      <c r="D3661" s="231"/>
      <c r="E3661" s="232"/>
    </row>
    <row r="3662" spans="4:5">
      <c r="D3662" s="231"/>
      <c r="E3662" s="232"/>
    </row>
    <row r="3663" spans="4:5">
      <c r="D3663" s="231"/>
      <c r="E3663" s="232"/>
    </row>
    <row r="3664" spans="4:5">
      <c r="D3664" s="231"/>
      <c r="E3664" s="232"/>
    </row>
    <row r="3665" spans="4:5">
      <c r="D3665" s="231"/>
      <c r="E3665" s="232"/>
    </row>
    <row r="3666" spans="4:5">
      <c r="D3666" s="231"/>
      <c r="E3666" s="232"/>
    </row>
    <row r="3667" spans="4:5">
      <c r="D3667" s="231"/>
      <c r="E3667" s="232"/>
    </row>
    <row r="3668" spans="4:5">
      <c r="D3668" s="231"/>
      <c r="E3668" s="232"/>
    </row>
    <row r="3669" spans="4:5">
      <c r="D3669" s="231"/>
      <c r="E3669" s="232"/>
    </row>
    <row r="3670" spans="4:5">
      <c r="D3670" s="231"/>
      <c r="E3670" s="232"/>
    </row>
    <row r="3671" spans="4:5">
      <c r="D3671" s="231"/>
      <c r="E3671" s="232"/>
    </row>
    <row r="3672" spans="4:5">
      <c r="D3672" s="231"/>
      <c r="E3672" s="232"/>
    </row>
    <row r="3673" spans="4:5">
      <c r="D3673" s="231"/>
      <c r="E3673" s="232"/>
    </row>
    <row r="3674" spans="4:5">
      <c r="D3674" s="231"/>
      <c r="E3674" s="232"/>
    </row>
    <row r="3675" spans="4:5">
      <c r="D3675" s="231"/>
      <c r="E3675" s="232"/>
    </row>
    <row r="3676" spans="4:5">
      <c r="D3676" s="231"/>
      <c r="E3676" s="232"/>
    </row>
    <row r="3677" spans="4:5">
      <c r="D3677" s="231"/>
      <c r="E3677" s="232"/>
    </row>
    <row r="3678" spans="4:5">
      <c r="D3678" s="231"/>
      <c r="E3678" s="232"/>
    </row>
    <row r="3679" spans="4:5">
      <c r="D3679" s="231"/>
      <c r="E3679" s="232"/>
    </row>
    <row r="3680" spans="4:5">
      <c r="D3680" s="231"/>
      <c r="E3680" s="232"/>
    </row>
    <row r="3681" spans="4:5">
      <c r="D3681" s="231"/>
      <c r="E3681" s="232"/>
    </row>
    <row r="3682" spans="4:5">
      <c r="D3682" s="231"/>
      <c r="E3682" s="232"/>
    </row>
    <row r="3683" spans="4:5">
      <c r="D3683" s="231"/>
      <c r="E3683" s="232"/>
    </row>
    <row r="3684" spans="4:5">
      <c r="D3684" s="231"/>
      <c r="E3684" s="232"/>
    </row>
    <row r="3685" spans="4:5">
      <c r="D3685" s="231"/>
      <c r="E3685" s="232"/>
    </row>
    <row r="3686" spans="4:5">
      <c r="D3686" s="231"/>
      <c r="E3686" s="232"/>
    </row>
    <row r="3687" spans="4:5">
      <c r="D3687" s="231"/>
      <c r="E3687" s="232"/>
    </row>
    <row r="3688" spans="4:5">
      <c r="D3688" s="231"/>
      <c r="E3688" s="232"/>
    </row>
    <row r="3689" spans="4:5">
      <c r="D3689" s="231"/>
      <c r="E3689" s="232"/>
    </row>
    <row r="3690" spans="4:5">
      <c r="D3690" s="231"/>
      <c r="E3690" s="232"/>
    </row>
    <row r="3691" spans="4:5">
      <c r="D3691" s="231"/>
      <c r="E3691" s="232"/>
    </row>
    <row r="3692" spans="4:5">
      <c r="D3692" s="231"/>
      <c r="E3692" s="232"/>
    </row>
    <row r="3693" spans="4:5">
      <c r="D3693" s="231"/>
      <c r="E3693" s="232"/>
    </row>
    <row r="3694" spans="4:5">
      <c r="D3694" s="231"/>
      <c r="E3694" s="232"/>
    </row>
    <row r="3695" spans="4:5">
      <c r="D3695" s="231"/>
      <c r="E3695" s="232"/>
    </row>
    <row r="3696" spans="4:5">
      <c r="D3696" s="231"/>
      <c r="E3696" s="232"/>
    </row>
    <row r="3697" spans="4:5">
      <c r="D3697" s="231"/>
      <c r="E3697" s="232"/>
    </row>
    <row r="3698" spans="4:5">
      <c r="D3698" s="231"/>
      <c r="E3698" s="232"/>
    </row>
    <row r="3699" spans="4:5">
      <c r="D3699" s="231"/>
      <c r="E3699" s="232"/>
    </row>
    <row r="3700" spans="4:5">
      <c r="D3700" s="231"/>
      <c r="E3700" s="232"/>
    </row>
    <row r="3701" spans="4:5">
      <c r="D3701" s="231"/>
      <c r="E3701" s="232"/>
    </row>
    <row r="3702" spans="4:5">
      <c r="D3702" s="231"/>
      <c r="E3702" s="232"/>
    </row>
    <row r="3703" spans="4:5">
      <c r="D3703" s="231"/>
      <c r="E3703" s="232"/>
    </row>
    <row r="3704" spans="4:5">
      <c r="D3704" s="231"/>
      <c r="E3704" s="232"/>
    </row>
    <row r="3705" spans="4:5">
      <c r="D3705" s="231"/>
      <c r="E3705" s="232"/>
    </row>
    <row r="3706" spans="4:5">
      <c r="D3706" s="231"/>
      <c r="E3706" s="232"/>
    </row>
    <row r="3707" spans="4:5">
      <c r="D3707" s="231"/>
      <c r="E3707" s="232"/>
    </row>
    <row r="3708" spans="4:5">
      <c r="D3708" s="231"/>
      <c r="E3708" s="232"/>
    </row>
    <row r="3709" spans="4:5">
      <c r="D3709" s="231"/>
      <c r="E3709" s="232"/>
    </row>
    <row r="3710" spans="4:5">
      <c r="D3710" s="231"/>
      <c r="E3710" s="232"/>
    </row>
    <row r="3711" spans="4:5">
      <c r="D3711" s="231"/>
      <c r="E3711" s="232"/>
    </row>
    <row r="3712" spans="4:5">
      <c r="D3712" s="231"/>
      <c r="E3712" s="232"/>
    </row>
    <row r="3713" spans="4:5">
      <c r="D3713" s="231"/>
      <c r="E3713" s="232"/>
    </row>
    <row r="3714" spans="4:5">
      <c r="D3714" s="231"/>
      <c r="E3714" s="232"/>
    </row>
    <row r="3715" spans="4:5">
      <c r="D3715" s="231"/>
      <c r="E3715" s="232"/>
    </row>
    <row r="3716" spans="4:5">
      <c r="D3716" s="231"/>
      <c r="E3716" s="232"/>
    </row>
    <row r="3717" spans="4:5">
      <c r="D3717" s="231"/>
      <c r="E3717" s="232"/>
    </row>
    <row r="3718" spans="4:5">
      <c r="D3718" s="231"/>
      <c r="E3718" s="232"/>
    </row>
    <row r="3719" spans="4:5">
      <c r="D3719" s="231"/>
      <c r="E3719" s="232"/>
    </row>
    <row r="3720" spans="4:5">
      <c r="D3720" s="231"/>
      <c r="E3720" s="232"/>
    </row>
    <row r="3721" spans="4:5">
      <c r="D3721" s="231"/>
      <c r="E3721" s="232"/>
    </row>
    <row r="3722" spans="4:5">
      <c r="D3722" s="231"/>
      <c r="E3722" s="232"/>
    </row>
    <row r="3723" spans="4:5">
      <c r="D3723" s="231"/>
      <c r="E3723" s="232"/>
    </row>
    <row r="3724" spans="4:5">
      <c r="D3724" s="231"/>
      <c r="E3724" s="232"/>
    </row>
    <row r="3725" spans="4:5">
      <c r="D3725" s="231"/>
      <c r="E3725" s="232"/>
    </row>
    <row r="3726" spans="4:5">
      <c r="D3726" s="231"/>
      <c r="E3726" s="232"/>
    </row>
    <row r="3727" spans="4:5">
      <c r="D3727" s="231"/>
      <c r="E3727" s="232"/>
    </row>
    <row r="3728" spans="4:5">
      <c r="D3728" s="231"/>
      <c r="E3728" s="232"/>
    </row>
    <row r="3729" spans="4:5">
      <c r="D3729" s="231"/>
      <c r="E3729" s="232"/>
    </row>
    <row r="3730" spans="4:5">
      <c r="D3730" s="231"/>
      <c r="E3730" s="232"/>
    </row>
    <row r="3731" spans="4:5">
      <c r="D3731" s="231"/>
      <c r="E3731" s="232"/>
    </row>
    <row r="3732" spans="4:5">
      <c r="D3732" s="231"/>
      <c r="E3732" s="232"/>
    </row>
    <row r="3733" spans="4:5">
      <c r="D3733" s="231"/>
      <c r="E3733" s="232"/>
    </row>
    <row r="3734" spans="4:5">
      <c r="D3734" s="231"/>
      <c r="E3734" s="232"/>
    </row>
    <row r="3735" spans="4:5">
      <c r="D3735" s="231"/>
      <c r="E3735" s="232"/>
    </row>
    <row r="3736" spans="4:5">
      <c r="D3736" s="231"/>
      <c r="E3736" s="232"/>
    </row>
    <row r="3737" spans="4:5">
      <c r="D3737" s="231"/>
      <c r="E3737" s="232"/>
    </row>
    <row r="3738" spans="4:5">
      <c r="D3738" s="231"/>
      <c r="E3738" s="232"/>
    </row>
    <row r="3739" spans="4:5">
      <c r="D3739" s="231"/>
      <c r="E3739" s="232"/>
    </row>
    <row r="3740" spans="4:5">
      <c r="D3740" s="231"/>
      <c r="E3740" s="232"/>
    </row>
    <row r="3741" spans="4:5">
      <c r="D3741" s="231"/>
      <c r="E3741" s="232"/>
    </row>
    <row r="3742" spans="4:5">
      <c r="D3742" s="231"/>
      <c r="E3742" s="232"/>
    </row>
    <row r="3743" spans="4:5">
      <c r="D3743" s="231"/>
      <c r="E3743" s="232"/>
    </row>
    <row r="3744" spans="4:5">
      <c r="D3744" s="231"/>
      <c r="E3744" s="232"/>
    </row>
    <row r="3745" spans="4:5">
      <c r="D3745" s="231"/>
      <c r="E3745" s="232"/>
    </row>
    <row r="3746" spans="4:5">
      <c r="D3746" s="231"/>
      <c r="E3746" s="232"/>
    </row>
    <row r="3747" spans="4:5">
      <c r="D3747" s="231"/>
      <c r="E3747" s="232"/>
    </row>
    <row r="3748" spans="4:5">
      <c r="D3748" s="231"/>
      <c r="E3748" s="232"/>
    </row>
    <row r="3749" spans="4:5">
      <c r="D3749" s="231"/>
      <c r="E3749" s="232"/>
    </row>
    <row r="3750" spans="4:5">
      <c r="D3750" s="231"/>
      <c r="E3750" s="232"/>
    </row>
    <row r="3751" spans="4:5">
      <c r="D3751" s="231"/>
      <c r="E3751" s="232"/>
    </row>
    <row r="3752" spans="4:5">
      <c r="D3752" s="231"/>
      <c r="E3752" s="232"/>
    </row>
    <row r="3753" spans="4:5">
      <c r="D3753" s="231"/>
      <c r="E3753" s="232"/>
    </row>
    <row r="3754" spans="4:5">
      <c r="D3754" s="231"/>
      <c r="E3754" s="232"/>
    </row>
    <row r="3755" spans="4:5">
      <c r="D3755" s="231"/>
      <c r="E3755" s="232"/>
    </row>
    <row r="3756" spans="4:5">
      <c r="D3756" s="231"/>
      <c r="E3756" s="232"/>
    </row>
    <row r="3757" spans="4:5">
      <c r="D3757" s="231"/>
      <c r="E3757" s="232"/>
    </row>
    <row r="3758" spans="4:5">
      <c r="D3758" s="231"/>
      <c r="E3758" s="232"/>
    </row>
    <row r="3759" spans="4:5">
      <c r="D3759" s="231"/>
      <c r="E3759" s="232"/>
    </row>
    <row r="3760" spans="4:5">
      <c r="D3760" s="231"/>
      <c r="E3760" s="232"/>
    </row>
    <row r="3761" spans="4:5">
      <c r="D3761" s="231"/>
      <c r="E3761" s="232"/>
    </row>
    <row r="3762" spans="4:5">
      <c r="D3762" s="231"/>
      <c r="E3762" s="232"/>
    </row>
    <row r="3763" spans="4:5">
      <c r="D3763" s="231"/>
      <c r="E3763" s="232"/>
    </row>
    <row r="3764" spans="4:5">
      <c r="D3764" s="231"/>
      <c r="E3764" s="232"/>
    </row>
    <row r="3765" spans="4:5">
      <c r="D3765" s="231"/>
      <c r="E3765" s="232"/>
    </row>
    <row r="3766" spans="4:5">
      <c r="D3766" s="231"/>
      <c r="E3766" s="232"/>
    </row>
    <row r="3767" spans="4:5">
      <c r="D3767" s="231"/>
      <c r="E3767" s="232"/>
    </row>
    <row r="3768" spans="4:5">
      <c r="D3768" s="231"/>
      <c r="E3768" s="232"/>
    </row>
    <row r="3769" spans="4:5">
      <c r="D3769" s="231"/>
      <c r="E3769" s="232"/>
    </row>
    <row r="3770" spans="4:5">
      <c r="D3770" s="231"/>
      <c r="E3770" s="232"/>
    </row>
    <row r="3771" spans="4:5">
      <c r="D3771" s="231"/>
      <c r="E3771" s="232"/>
    </row>
    <row r="3772" spans="4:5">
      <c r="D3772" s="231"/>
      <c r="E3772" s="232"/>
    </row>
    <row r="3773" spans="4:5">
      <c r="D3773" s="231"/>
      <c r="E3773" s="232"/>
    </row>
    <row r="3774" spans="4:5">
      <c r="D3774" s="231"/>
      <c r="E3774" s="232"/>
    </row>
    <row r="3775" spans="4:5">
      <c r="D3775" s="231"/>
      <c r="E3775" s="232"/>
    </row>
    <row r="3776" spans="4:5">
      <c r="D3776" s="231"/>
      <c r="E3776" s="232"/>
    </row>
    <row r="3777" spans="4:5">
      <c r="D3777" s="231"/>
      <c r="E3777" s="232"/>
    </row>
    <row r="3778" spans="4:5">
      <c r="D3778" s="231"/>
      <c r="E3778" s="232"/>
    </row>
    <row r="3779" spans="4:5">
      <c r="D3779" s="231"/>
      <c r="E3779" s="232"/>
    </row>
    <row r="3780" spans="4:5">
      <c r="D3780" s="231"/>
      <c r="E3780" s="232"/>
    </row>
    <row r="3781" spans="4:5">
      <c r="D3781" s="231"/>
      <c r="E3781" s="232"/>
    </row>
    <row r="3782" spans="4:5">
      <c r="D3782" s="231"/>
      <c r="E3782" s="232"/>
    </row>
    <row r="3783" spans="4:5">
      <c r="D3783" s="231"/>
      <c r="E3783" s="232"/>
    </row>
    <row r="3784" spans="4:5">
      <c r="D3784" s="231"/>
      <c r="E3784" s="232"/>
    </row>
    <row r="3785" spans="4:5">
      <c r="D3785" s="231"/>
      <c r="E3785" s="232"/>
    </row>
    <row r="3786" spans="4:5">
      <c r="D3786" s="231"/>
      <c r="E3786" s="232"/>
    </row>
    <row r="3787" spans="4:5">
      <c r="D3787" s="231"/>
      <c r="E3787" s="232"/>
    </row>
    <row r="3788" spans="4:5">
      <c r="D3788" s="231"/>
      <c r="E3788" s="232"/>
    </row>
    <row r="3789" spans="4:5">
      <c r="D3789" s="231"/>
      <c r="E3789" s="232"/>
    </row>
    <row r="3790" spans="4:5">
      <c r="D3790" s="231"/>
      <c r="E3790" s="232"/>
    </row>
    <row r="3791" spans="4:5">
      <c r="D3791" s="231"/>
      <c r="E3791" s="232"/>
    </row>
    <row r="3792" spans="4:5">
      <c r="D3792" s="231"/>
      <c r="E3792" s="232"/>
    </row>
    <row r="3793" spans="4:5">
      <c r="D3793" s="231"/>
      <c r="E3793" s="232"/>
    </row>
    <row r="3794" spans="4:5">
      <c r="D3794" s="231"/>
      <c r="E3794" s="232"/>
    </row>
    <row r="3795" spans="4:5">
      <c r="D3795" s="231"/>
      <c r="E3795" s="232"/>
    </row>
    <row r="3796" spans="4:5">
      <c r="D3796" s="231"/>
      <c r="E3796" s="232"/>
    </row>
    <row r="3797" spans="4:5">
      <c r="D3797" s="231"/>
      <c r="E3797" s="232"/>
    </row>
    <row r="3798" spans="4:5">
      <c r="D3798" s="231"/>
      <c r="E3798" s="232"/>
    </row>
    <row r="3799" spans="4:5">
      <c r="D3799" s="231"/>
      <c r="E3799" s="232"/>
    </row>
    <row r="3800" spans="4:5">
      <c r="D3800" s="231"/>
      <c r="E3800" s="232"/>
    </row>
    <row r="3801" spans="4:5">
      <c r="D3801" s="231"/>
      <c r="E3801" s="232"/>
    </row>
    <row r="3802" spans="4:5">
      <c r="D3802" s="231"/>
      <c r="E3802" s="232"/>
    </row>
    <row r="3803" spans="4:5">
      <c r="D3803" s="231"/>
      <c r="E3803" s="232"/>
    </row>
    <row r="3804" spans="4:5">
      <c r="D3804" s="231"/>
      <c r="E3804" s="232"/>
    </row>
    <row r="3805" spans="4:5">
      <c r="D3805" s="231"/>
      <c r="E3805" s="232"/>
    </row>
    <row r="3806" spans="4:5">
      <c r="D3806" s="231"/>
      <c r="E3806" s="232"/>
    </row>
    <row r="3807" spans="4:5">
      <c r="D3807" s="231"/>
      <c r="E3807" s="232"/>
    </row>
    <row r="3808" spans="4:5">
      <c r="D3808" s="231"/>
      <c r="E3808" s="232"/>
    </row>
    <row r="3809" spans="4:5">
      <c r="D3809" s="231"/>
      <c r="E3809" s="232"/>
    </row>
    <row r="3810" spans="4:5">
      <c r="D3810" s="231"/>
      <c r="E3810" s="232"/>
    </row>
    <row r="3811" spans="4:5">
      <c r="D3811" s="231"/>
      <c r="E3811" s="232"/>
    </row>
    <row r="3812" spans="4:5">
      <c r="D3812" s="231"/>
      <c r="E3812" s="232"/>
    </row>
    <row r="3813" spans="4:5">
      <c r="D3813" s="231"/>
      <c r="E3813" s="232"/>
    </row>
    <row r="3814" spans="4:5">
      <c r="D3814" s="231"/>
      <c r="E3814" s="232"/>
    </row>
    <row r="3815" spans="4:5">
      <c r="D3815" s="231"/>
      <c r="E3815" s="232"/>
    </row>
    <row r="3816" spans="4:5">
      <c r="D3816" s="231"/>
      <c r="E3816" s="232"/>
    </row>
    <row r="3817" spans="4:5">
      <c r="D3817" s="231"/>
      <c r="E3817" s="232"/>
    </row>
    <row r="3818" spans="4:5">
      <c r="D3818" s="231"/>
      <c r="E3818" s="232"/>
    </row>
    <row r="3819" spans="4:5">
      <c r="D3819" s="231"/>
      <c r="E3819" s="232"/>
    </row>
    <row r="3820" spans="4:5">
      <c r="D3820" s="231"/>
      <c r="E3820" s="232"/>
    </row>
    <row r="3821" spans="4:5">
      <c r="D3821" s="231"/>
      <c r="E3821" s="232"/>
    </row>
    <row r="3822" spans="4:5">
      <c r="D3822" s="231"/>
      <c r="E3822" s="232"/>
    </row>
    <row r="3823" spans="4:5">
      <c r="D3823" s="231"/>
      <c r="E3823" s="232"/>
    </row>
    <row r="3824" spans="4:5">
      <c r="D3824" s="231"/>
      <c r="E3824" s="232"/>
    </row>
    <row r="3825" spans="4:5">
      <c r="D3825" s="231"/>
      <c r="E3825" s="232"/>
    </row>
    <row r="3826" spans="4:5">
      <c r="D3826" s="231"/>
      <c r="E3826" s="232"/>
    </row>
    <row r="3827" spans="4:5">
      <c r="D3827" s="231"/>
      <c r="E3827" s="232"/>
    </row>
    <row r="3828" spans="4:5">
      <c r="D3828" s="231"/>
      <c r="E3828" s="232"/>
    </row>
    <row r="3829" spans="4:5">
      <c r="D3829" s="231"/>
      <c r="E3829" s="232"/>
    </row>
    <row r="3830" spans="4:5">
      <c r="D3830" s="231"/>
      <c r="E3830" s="232"/>
    </row>
    <row r="3831" spans="4:5">
      <c r="D3831" s="231"/>
      <c r="E3831" s="232"/>
    </row>
    <row r="3832" spans="4:5">
      <c r="D3832" s="231"/>
      <c r="E3832" s="232"/>
    </row>
    <row r="3833" spans="4:5">
      <c r="D3833" s="231"/>
      <c r="E3833" s="232"/>
    </row>
    <row r="3834" spans="4:5">
      <c r="D3834" s="231"/>
      <c r="E3834" s="232"/>
    </row>
    <row r="3835" spans="4:5">
      <c r="D3835" s="231"/>
      <c r="E3835" s="232"/>
    </row>
    <row r="3836" spans="4:5">
      <c r="D3836" s="231"/>
      <c r="E3836" s="232"/>
    </row>
    <row r="3837" spans="4:5">
      <c r="D3837" s="231"/>
      <c r="E3837" s="232"/>
    </row>
    <row r="3838" spans="4:5">
      <c r="D3838" s="231"/>
      <c r="E3838" s="232"/>
    </row>
    <row r="3839" spans="4:5">
      <c r="D3839" s="231"/>
      <c r="E3839" s="232"/>
    </row>
    <row r="3840" spans="4:5">
      <c r="D3840" s="231"/>
      <c r="E3840" s="232"/>
    </row>
    <row r="3841" spans="4:5">
      <c r="D3841" s="231"/>
      <c r="E3841" s="232"/>
    </row>
    <row r="3842" spans="4:5">
      <c r="D3842" s="231"/>
      <c r="E3842" s="232"/>
    </row>
    <row r="3843" spans="4:5">
      <c r="D3843" s="231"/>
      <c r="E3843" s="232"/>
    </row>
    <row r="3844" spans="4:5">
      <c r="D3844" s="231"/>
      <c r="E3844" s="232"/>
    </row>
    <row r="3845" spans="4:5">
      <c r="D3845" s="231"/>
      <c r="E3845" s="232"/>
    </row>
    <row r="3846" spans="4:5">
      <c r="D3846" s="231"/>
      <c r="E3846" s="232"/>
    </row>
    <row r="3847" spans="4:5">
      <c r="D3847" s="231"/>
      <c r="E3847" s="232"/>
    </row>
    <row r="3848" spans="4:5">
      <c r="D3848" s="231"/>
      <c r="E3848" s="232"/>
    </row>
    <row r="3849" spans="4:5">
      <c r="D3849" s="231"/>
      <c r="E3849" s="232"/>
    </row>
    <row r="3850" spans="4:5">
      <c r="D3850" s="231"/>
      <c r="E3850" s="232"/>
    </row>
    <row r="3851" spans="4:5">
      <c r="D3851" s="231"/>
      <c r="E3851" s="232"/>
    </row>
    <row r="3852" spans="4:5">
      <c r="D3852" s="231"/>
      <c r="E3852" s="232"/>
    </row>
    <row r="3853" spans="4:5">
      <c r="D3853" s="231"/>
      <c r="E3853" s="232"/>
    </row>
    <row r="3854" spans="4:5">
      <c r="D3854" s="231"/>
      <c r="E3854" s="232"/>
    </row>
    <row r="3855" spans="4:5">
      <c r="D3855" s="231"/>
      <c r="E3855" s="232"/>
    </row>
    <row r="3856" spans="4:5">
      <c r="D3856" s="231"/>
      <c r="E3856" s="232"/>
    </row>
    <row r="3857" spans="4:5">
      <c r="D3857" s="231"/>
      <c r="E3857" s="232"/>
    </row>
    <row r="3858" spans="4:5">
      <c r="D3858" s="231"/>
      <c r="E3858" s="232"/>
    </row>
    <row r="3859" spans="4:5">
      <c r="D3859" s="231"/>
      <c r="E3859" s="232"/>
    </row>
    <row r="3860" spans="4:5">
      <c r="D3860" s="231"/>
      <c r="E3860" s="232"/>
    </row>
    <row r="3861" spans="4:5">
      <c r="D3861" s="231"/>
      <c r="E3861" s="232"/>
    </row>
    <row r="3862" spans="4:5">
      <c r="D3862" s="231"/>
      <c r="E3862" s="232"/>
    </row>
    <row r="3863" spans="4:5">
      <c r="D3863" s="231"/>
      <c r="E3863" s="232"/>
    </row>
    <row r="3864" spans="4:5">
      <c r="D3864" s="231"/>
      <c r="E3864" s="232"/>
    </row>
    <row r="3865" spans="4:5">
      <c r="D3865" s="231"/>
      <c r="E3865" s="232"/>
    </row>
    <row r="3866" spans="4:5">
      <c r="D3866" s="231"/>
      <c r="E3866" s="232"/>
    </row>
    <row r="3867" spans="4:5">
      <c r="D3867" s="231"/>
      <c r="E3867" s="232"/>
    </row>
    <row r="3868" spans="4:5">
      <c r="D3868" s="231"/>
      <c r="E3868" s="232"/>
    </row>
    <row r="3869" spans="4:5">
      <c r="D3869" s="231"/>
      <c r="E3869" s="232"/>
    </row>
    <row r="3870" spans="4:5">
      <c r="D3870" s="231"/>
      <c r="E3870" s="232"/>
    </row>
    <row r="3871" spans="4:5">
      <c r="D3871" s="231"/>
      <c r="E3871" s="232"/>
    </row>
    <row r="3872" spans="4:5">
      <c r="D3872" s="231"/>
      <c r="E3872" s="232"/>
    </row>
    <row r="3873" spans="4:5">
      <c r="D3873" s="231"/>
      <c r="E3873" s="232"/>
    </row>
    <row r="3874" spans="4:5">
      <c r="D3874" s="231"/>
      <c r="E3874" s="232"/>
    </row>
    <row r="3875" spans="4:5">
      <c r="D3875" s="231"/>
      <c r="E3875" s="232"/>
    </row>
    <row r="3876" spans="4:5">
      <c r="D3876" s="231"/>
      <c r="E3876" s="232"/>
    </row>
    <row r="3877" spans="4:5">
      <c r="D3877" s="231"/>
      <c r="E3877" s="232"/>
    </row>
    <row r="3878" spans="4:5">
      <c r="D3878" s="231"/>
      <c r="E3878" s="232"/>
    </row>
    <row r="3879" spans="4:5">
      <c r="D3879" s="231"/>
      <c r="E3879" s="232"/>
    </row>
    <row r="3880" spans="4:5">
      <c r="D3880" s="231"/>
      <c r="E3880" s="232"/>
    </row>
    <row r="3881" spans="4:5">
      <c r="D3881" s="231"/>
      <c r="E3881" s="232"/>
    </row>
    <row r="3882" spans="4:5">
      <c r="D3882" s="231"/>
      <c r="E3882" s="232"/>
    </row>
    <row r="3883" spans="4:5">
      <c r="D3883" s="231"/>
      <c r="E3883" s="232"/>
    </row>
    <row r="3884" spans="4:5">
      <c r="D3884" s="231"/>
      <c r="E3884" s="232"/>
    </row>
    <row r="3885" spans="4:5">
      <c r="D3885" s="231"/>
      <c r="E3885" s="232"/>
    </row>
    <row r="3886" spans="4:5">
      <c r="D3886" s="231"/>
      <c r="E3886" s="232"/>
    </row>
    <row r="3887" spans="4:5">
      <c r="D3887" s="231"/>
      <c r="E3887" s="232"/>
    </row>
    <row r="3888" spans="4:5">
      <c r="D3888" s="231"/>
      <c r="E3888" s="232"/>
    </row>
    <row r="3889" spans="4:5">
      <c r="D3889" s="231"/>
      <c r="E3889" s="232"/>
    </row>
    <row r="3890" spans="4:5">
      <c r="D3890" s="231"/>
      <c r="E3890" s="232"/>
    </row>
    <row r="3891" spans="4:5">
      <c r="D3891" s="231"/>
      <c r="E3891" s="232"/>
    </row>
    <row r="3892" spans="4:5">
      <c r="D3892" s="231"/>
      <c r="E3892" s="232"/>
    </row>
    <row r="3893" spans="4:5">
      <c r="D3893" s="231"/>
      <c r="E3893" s="232"/>
    </row>
    <row r="3894" spans="4:5">
      <c r="D3894" s="231"/>
      <c r="E3894" s="232"/>
    </row>
    <row r="3895" spans="4:5">
      <c r="D3895" s="231"/>
      <c r="E3895" s="232"/>
    </row>
    <row r="3896" spans="4:5">
      <c r="D3896" s="231"/>
      <c r="E3896" s="232"/>
    </row>
    <row r="3897" spans="4:5">
      <c r="D3897" s="231"/>
      <c r="E3897" s="232"/>
    </row>
    <row r="3898" spans="4:5">
      <c r="D3898" s="231"/>
      <c r="E3898" s="232"/>
    </row>
    <row r="3899" spans="4:5">
      <c r="D3899" s="231"/>
      <c r="E3899" s="232"/>
    </row>
    <row r="3900" spans="4:5">
      <c r="D3900" s="231"/>
      <c r="E3900" s="232"/>
    </row>
    <row r="3901" spans="4:5">
      <c r="D3901" s="231"/>
      <c r="E3901" s="232"/>
    </row>
    <row r="3902" spans="4:5">
      <c r="D3902" s="231"/>
      <c r="E3902" s="232"/>
    </row>
    <row r="3903" spans="4:5">
      <c r="D3903" s="231"/>
      <c r="E3903" s="232"/>
    </row>
    <row r="3904" spans="4:5">
      <c r="D3904" s="231"/>
      <c r="E3904" s="232"/>
    </row>
    <row r="3905" spans="4:5">
      <c r="D3905" s="231"/>
      <c r="E3905" s="232"/>
    </row>
    <row r="3906" spans="4:5">
      <c r="D3906" s="231"/>
      <c r="E3906" s="232"/>
    </row>
    <row r="3907" spans="4:5">
      <c r="D3907" s="231"/>
      <c r="E3907" s="232"/>
    </row>
    <row r="3908" spans="4:5">
      <c r="D3908" s="231"/>
      <c r="E3908" s="232"/>
    </row>
    <row r="3909" spans="4:5">
      <c r="D3909" s="231"/>
      <c r="E3909" s="232"/>
    </row>
    <row r="3910" spans="4:5">
      <c r="D3910" s="231"/>
      <c r="E3910" s="232"/>
    </row>
    <row r="3911" spans="4:5">
      <c r="D3911" s="231"/>
      <c r="E3911" s="232"/>
    </row>
    <row r="3912" spans="4:5">
      <c r="D3912" s="231"/>
      <c r="E3912" s="232"/>
    </row>
    <row r="3913" spans="4:5">
      <c r="D3913" s="231"/>
      <c r="E3913" s="232"/>
    </row>
    <row r="3914" spans="4:5">
      <c r="D3914" s="231"/>
      <c r="E3914" s="232"/>
    </row>
    <row r="3915" spans="4:5">
      <c r="D3915" s="231"/>
      <c r="E3915" s="232"/>
    </row>
    <row r="3916" spans="4:5">
      <c r="D3916" s="231"/>
      <c r="E3916" s="232"/>
    </row>
    <row r="3917" spans="4:5">
      <c r="D3917" s="231"/>
      <c r="E3917" s="232"/>
    </row>
    <row r="3918" spans="4:5">
      <c r="D3918" s="231"/>
      <c r="E3918" s="232"/>
    </row>
    <row r="3919" spans="4:5">
      <c r="D3919" s="231"/>
      <c r="E3919" s="232"/>
    </row>
    <row r="3920" spans="4:5">
      <c r="D3920" s="231"/>
      <c r="E3920" s="232"/>
    </row>
    <row r="3921" spans="4:5">
      <c r="D3921" s="231"/>
      <c r="E3921" s="232"/>
    </row>
    <row r="3922" spans="4:5">
      <c r="D3922" s="231"/>
      <c r="E3922" s="232"/>
    </row>
    <row r="3923" spans="4:5">
      <c r="D3923" s="231"/>
      <c r="E3923" s="232"/>
    </row>
    <row r="3924" spans="4:5">
      <c r="D3924" s="231"/>
      <c r="E3924" s="232"/>
    </row>
    <row r="3925" spans="4:5">
      <c r="D3925" s="231"/>
      <c r="E3925" s="232"/>
    </row>
    <row r="3926" spans="4:5">
      <c r="D3926" s="231"/>
      <c r="E3926" s="232"/>
    </row>
    <row r="3927" spans="4:5">
      <c r="D3927" s="231"/>
      <c r="E3927" s="232"/>
    </row>
    <row r="3928" spans="4:5">
      <c r="D3928" s="231"/>
      <c r="E3928" s="232"/>
    </row>
    <row r="3929" spans="4:5">
      <c r="D3929" s="231"/>
      <c r="E3929" s="232"/>
    </row>
    <row r="3930" spans="4:5">
      <c r="D3930" s="231"/>
      <c r="E3930" s="232"/>
    </row>
    <row r="3931" spans="4:5">
      <c r="D3931" s="231"/>
      <c r="E3931" s="232"/>
    </row>
    <row r="3932" spans="4:5">
      <c r="D3932" s="231"/>
      <c r="E3932" s="232"/>
    </row>
    <row r="3933" spans="4:5">
      <c r="D3933" s="231"/>
      <c r="E3933" s="232"/>
    </row>
    <row r="3934" spans="4:5">
      <c r="D3934" s="231"/>
      <c r="E3934" s="232"/>
    </row>
    <row r="3935" spans="4:5">
      <c r="D3935" s="231"/>
      <c r="E3935" s="232"/>
    </row>
    <row r="3936" spans="4:5">
      <c r="D3936" s="231"/>
      <c r="E3936" s="232"/>
    </row>
    <row r="3937" spans="4:5">
      <c r="D3937" s="231"/>
      <c r="E3937" s="232"/>
    </row>
    <row r="3938" spans="4:5">
      <c r="D3938" s="231"/>
      <c r="E3938" s="232"/>
    </row>
    <row r="3939" spans="4:5">
      <c r="D3939" s="231"/>
      <c r="E3939" s="232"/>
    </row>
    <row r="3940" spans="4:5">
      <c r="D3940" s="231"/>
      <c r="E3940" s="232"/>
    </row>
    <row r="3941" spans="4:5">
      <c r="D3941" s="231"/>
      <c r="E3941" s="232"/>
    </row>
    <row r="3942" spans="4:5">
      <c r="D3942" s="231"/>
      <c r="E3942" s="232"/>
    </row>
    <row r="3943" spans="4:5">
      <c r="D3943" s="231"/>
      <c r="E3943" s="232"/>
    </row>
    <row r="3944" spans="4:5">
      <c r="D3944" s="231"/>
      <c r="E3944" s="232"/>
    </row>
    <row r="3945" spans="4:5">
      <c r="D3945" s="231"/>
      <c r="E3945" s="232"/>
    </row>
    <row r="3946" spans="4:5">
      <c r="D3946" s="231"/>
      <c r="E3946" s="232"/>
    </row>
    <row r="3947" spans="4:5">
      <c r="D3947" s="231"/>
      <c r="E3947" s="232"/>
    </row>
    <row r="3948" spans="4:5">
      <c r="D3948" s="231"/>
      <c r="E3948" s="232"/>
    </row>
    <row r="3949" spans="4:5">
      <c r="D3949" s="231"/>
      <c r="E3949" s="232"/>
    </row>
    <row r="3950" spans="4:5">
      <c r="D3950" s="231"/>
      <c r="E3950" s="232"/>
    </row>
    <row r="3951" spans="4:5">
      <c r="D3951" s="231"/>
      <c r="E3951" s="232"/>
    </row>
    <row r="3952" spans="4:5">
      <c r="D3952" s="231"/>
      <c r="E3952" s="232"/>
    </row>
    <row r="3953" spans="4:5">
      <c r="D3953" s="231"/>
      <c r="E3953" s="232"/>
    </row>
    <row r="3954" spans="4:5">
      <c r="D3954" s="231"/>
      <c r="E3954" s="232"/>
    </row>
    <row r="3955" spans="4:5">
      <c r="D3955" s="231"/>
      <c r="E3955" s="232"/>
    </row>
    <row r="3956" spans="4:5">
      <c r="D3956" s="231"/>
      <c r="E3956" s="232"/>
    </row>
    <row r="3957" spans="4:5">
      <c r="D3957" s="231"/>
      <c r="E3957" s="232"/>
    </row>
    <row r="3958" spans="4:5">
      <c r="D3958" s="231"/>
      <c r="E3958" s="232"/>
    </row>
    <row r="3959" spans="4:5">
      <c r="D3959" s="231"/>
      <c r="E3959" s="232"/>
    </row>
    <row r="3960" spans="4:5">
      <c r="D3960" s="231"/>
      <c r="E3960" s="232"/>
    </row>
    <row r="3961" spans="4:5">
      <c r="D3961" s="231"/>
      <c r="E3961" s="232"/>
    </row>
    <row r="3962" spans="4:5">
      <c r="D3962" s="231"/>
      <c r="E3962" s="232"/>
    </row>
    <row r="3963" spans="4:5">
      <c r="D3963" s="231"/>
      <c r="E3963" s="232"/>
    </row>
    <row r="3964" spans="4:5">
      <c r="D3964" s="231"/>
      <c r="E3964" s="232"/>
    </row>
    <row r="3965" spans="4:5">
      <c r="D3965" s="231"/>
      <c r="E3965" s="232"/>
    </row>
    <row r="3966" spans="4:5">
      <c r="D3966" s="231"/>
      <c r="E3966" s="232"/>
    </row>
    <row r="3967" spans="4:5">
      <c r="D3967" s="231"/>
      <c r="E3967" s="232"/>
    </row>
    <row r="3968" spans="4:5">
      <c r="D3968" s="231"/>
      <c r="E3968" s="232"/>
    </row>
    <row r="3969" spans="4:5">
      <c r="D3969" s="231"/>
      <c r="E3969" s="232"/>
    </row>
    <row r="3970" spans="4:5">
      <c r="D3970" s="231"/>
      <c r="E3970" s="232"/>
    </row>
    <row r="3971" spans="4:5">
      <c r="D3971" s="231"/>
      <c r="E3971" s="232"/>
    </row>
    <row r="3972" spans="4:5">
      <c r="D3972" s="231"/>
      <c r="E3972" s="232"/>
    </row>
    <row r="3973" spans="4:5">
      <c r="D3973" s="231"/>
      <c r="E3973" s="232"/>
    </row>
    <row r="3974" spans="4:5">
      <c r="D3974" s="231"/>
      <c r="E3974" s="232"/>
    </row>
    <row r="3975" spans="4:5">
      <c r="D3975" s="231"/>
      <c r="E3975" s="232"/>
    </row>
    <row r="3976" spans="4:5">
      <c r="D3976" s="231"/>
      <c r="E3976" s="232"/>
    </row>
    <row r="3977" spans="4:5">
      <c r="D3977" s="231"/>
      <c r="E3977" s="232"/>
    </row>
    <row r="3978" spans="4:5">
      <c r="D3978" s="231"/>
      <c r="E3978" s="232"/>
    </row>
    <row r="3979" spans="4:5">
      <c r="D3979" s="231"/>
      <c r="E3979" s="232"/>
    </row>
    <row r="3980" spans="4:5">
      <c r="D3980" s="231"/>
      <c r="E3980" s="232"/>
    </row>
    <row r="3981" spans="4:5">
      <c r="D3981" s="231"/>
      <c r="E3981" s="232"/>
    </row>
    <row r="3982" spans="4:5">
      <c r="D3982" s="231"/>
      <c r="E3982" s="232"/>
    </row>
    <row r="3983" spans="4:5">
      <c r="D3983" s="231"/>
      <c r="E3983" s="232"/>
    </row>
    <row r="3984" spans="4:5">
      <c r="D3984" s="231"/>
      <c r="E3984" s="232"/>
    </row>
    <row r="3985" spans="4:5">
      <c r="D3985" s="231"/>
      <c r="E3985" s="232"/>
    </row>
    <row r="3986" spans="4:5">
      <c r="D3986" s="231"/>
      <c r="E3986" s="232"/>
    </row>
    <row r="3987" spans="4:5">
      <c r="D3987" s="231"/>
      <c r="E3987" s="232"/>
    </row>
    <row r="3988" spans="4:5">
      <c r="D3988" s="231"/>
      <c r="E3988" s="232"/>
    </row>
    <row r="3989" spans="4:5">
      <c r="D3989" s="231"/>
      <c r="E3989" s="232"/>
    </row>
    <row r="3990" spans="4:5">
      <c r="D3990" s="231"/>
      <c r="E3990" s="232"/>
    </row>
    <row r="3991" spans="4:5">
      <c r="D3991" s="231"/>
      <c r="E3991" s="232"/>
    </row>
    <row r="3992" spans="4:5">
      <c r="D3992" s="231"/>
      <c r="E3992" s="232"/>
    </row>
    <row r="3993" spans="4:5">
      <c r="D3993" s="231"/>
      <c r="E3993" s="232"/>
    </row>
    <row r="3994" spans="4:5">
      <c r="D3994" s="231"/>
      <c r="E3994" s="232"/>
    </row>
    <row r="3995" spans="4:5">
      <c r="D3995" s="231"/>
      <c r="E3995" s="232"/>
    </row>
    <row r="3996" spans="4:5">
      <c r="D3996" s="231"/>
      <c r="E3996" s="232"/>
    </row>
    <row r="3997" spans="4:5">
      <c r="D3997" s="231"/>
      <c r="E3997" s="232"/>
    </row>
    <row r="3998" spans="4:5">
      <c r="D3998" s="231"/>
      <c r="E3998" s="232"/>
    </row>
    <row r="3999" spans="4:5">
      <c r="D3999" s="231"/>
      <c r="E3999" s="232"/>
    </row>
    <row r="4000" spans="4:5">
      <c r="D4000" s="231"/>
      <c r="E4000" s="232"/>
    </row>
    <row r="4001" spans="4:5">
      <c r="D4001" s="231"/>
      <c r="E4001" s="232"/>
    </row>
    <row r="4002" spans="4:5">
      <c r="D4002" s="231"/>
      <c r="E4002" s="232"/>
    </row>
    <row r="4003" spans="4:5">
      <c r="D4003" s="231"/>
      <c r="E4003" s="232"/>
    </row>
    <row r="4004" spans="4:5">
      <c r="D4004" s="231"/>
      <c r="E4004" s="232"/>
    </row>
    <row r="4005" spans="4:5">
      <c r="D4005" s="231"/>
      <c r="E4005" s="232"/>
    </row>
    <row r="4006" spans="4:5">
      <c r="D4006" s="231"/>
      <c r="E4006" s="232"/>
    </row>
    <row r="4007" spans="4:5">
      <c r="D4007" s="231"/>
      <c r="E4007" s="232"/>
    </row>
    <row r="4008" spans="4:5">
      <c r="D4008" s="231"/>
      <c r="E4008" s="232"/>
    </row>
    <row r="4009" spans="4:5">
      <c r="D4009" s="231"/>
      <c r="E4009" s="232"/>
    </row>
    <row r="4010" spans="4:5">
      <c r="D4010" s="231"/>
      <c r="E4010" s="232"/>
    </row>
    <row r="4011" spans="4:5">
      <c r="D4011" s="231"/>
      <c r="E4011" s="232"/>
    </row>
    <row r="4012" spans="4:5">
      <c r="D4012" s="231"/>
      <c r="E4012" s="232"/>
    </row>
    <row r="4013" spans="4:5">
      <c r="D4013" s="231"/>
      <c r="E4013" s="232"/>
    </row>
    <row r="4014" spans="4:5">
      <c r="D4014" s="231"/>
      <c r="E4014" s="232"/>
    </row>
    <row r="4015" spans="4:5">
      <c r="D4015" s="231"/>
      <c r="E4015" s="232"/>
    </row>
    <row r="4016" spans="4:5">
      <c r="D4016" s="231"/>
      <c r="E4016" s="232"/>
    </row>
    <row r="4017" spans="4:5">
      <c r="D4017" s="231"/>
      <c r="E4017" s="232"/>
    </row>
    <row r="4018" spans="4:5">
      <c r="D4018" s="231"/>
      <c r="E4018" s="232"/>
    </row>
    <row r="4019" spans="4:5">
      <c r="D4019" s="231"/>
      <c r="E4019" s="232"/>
    </row>
    <row r="4020" spans="4:5">
      <c r="D4020" s="231"/>
      <c r="E4020" s="232"/>
    </row>
    <row r="4021" spans="4:5">
      <c r="D4021" s="231"/>
      <c r="E4021" s="232"/>
    </row>
    <row r="4022" spans="4:5">
      <c r="D4022" s="231"/>
      <c r="E4022" s="232"/>
    </row>
    <row r="4023" spans="4:5">
      <c r="D4023" s="231"/>
      <c r="E4023" s="232"/>
    </row>
    <row r="4024" spans="4:5">
      <c r="D4024" s="231"/>
      <c r="E4024" s="232"/>
    </row>
    <row r="4025" spans="4:5">
      <c r="D4025" s="231"/>
      <c r="E4025" s="232"/>
    </row>
    <row r="4026" spans="4:5">
      <c r="D4026" s="231"/>
      <c r="E4026" s="232"/>
    </row>
    <row r="4027" spans="4:5">
      <c r="D4027" s="231"/>
      <c r="E4027" s="232"/>
    </row>
    <row r="4028" spans="4:5">
      <c r="D4028" s="231"/>
      <c r="E4028" s="232"/>
    </row>
    <row r="4029" spans="4:5">
      <c r="D4029" s="231"/>
      <c r="E4029" s="232"/>
    </row>
    <row r="4030" spans="4:5">
      <c r="D4030" s="231"/>
      <c r="E4030" s="232"/>
    </row>
    <row r="4031" spans="4:5">
      <c r="D4031" s="231"/>
      <c r="E4031" s="232"/>
    </row>
    <row r="4032" spans="4:5">
      <c r="D4032" s="231"/>
      <c r="E4032" s="232"/>
    </row>
    <row r="4033" spans="4:5">
      <c r="D4033" s="231"/>
      <c r="E4033" s="232"/>
    </row>
    <row r="4034" spans="4:5">
      <c r="D4034" s="231"/>
      <c r="E4034" s="232"/>
    </row>
    <row r="4035" spans="4:5">
      <c r="D4035" s="231"/>
      <c r="E4035" s="232"/>
    </row>
    <row r="4036" spans="4:5">
      <c r="D4036" s="231"/>
      <c r="E4036" s="232"/>
    </row>
    <row r="4037" spans="4:5">
      <c r="D4037" s="231"/>
      <c r="E4037" s="232"/>
    </row>
    <row r="4038" spans="4:5">
      <c r="D4038" s="231"/>
      <c r="E4038" s="232"/>
    </row>
    <row r="4039" spans="4:5">
      <c r="D4039" s="231"/>
      <c r="E4039" s="232"/>
    </row>
    <row r="4040" spans="4:5">
      <c r="D4040" s="231"/>
      <c r="E4040" s="232"/>
    </row>
    <row r="4041" spans="4:5">
      <c r="D4041" s="231"/>
      <c r="E4041" s="232"/>
    </row>
    <row r="4042" spans="4:5">
      <c r="D4042" s="231"/>
      <c r="E4042" s="232"/>
    </row>
    <row r="4043" spans="4:5">
      <c r="D4043" s="231"/>
      <c r="E4043" s="232"/>
    </row>
    <row r="4044" spans="4:5">
      <c r="D4044" s="231"/>
      <c r="E4044" s="232"/>
    </row>
    <row r="4045" spans="4:5">
      <c r="D4045" s="231"/>
      <c r="E4045" s="232"/>
    </row>
    <row r="4046" spans="4:5">
      <c r="D4046" s="231"/>
      <c r="E4046" s="232"/>
    </row>
    <row r="4047" spans="4:5">
      <c r="D4047" s="231"/>
      <c r="E4047" s="232"/>
    </row>
    <row r="4048" spans="4:5">
      <c r="D4048" s="231"/>
      <c r="E4048" s="232"/>
    </row>
    <row r="4049" spans="4:5">
      <c r="D4049" s="231"/>
      <c r="E4049" s="232"/>
    </row>
    <row r="4050" spans="4:5">
      <c r="D4050" s="231"/>
      <c r="E4050" s="232"/>
    </row>
    <row r="4051" spans="4:5">
      <c r="D4051" s="231"/>
      <c r="E4051" s="232"/>
    </row>
    <row r="4052" spans="4:5">
      <c r="D4052" s="231"/>
      <c r="E4052" s="232"/>
    </row>
    <row r="4053" spans="4:5">
      <c r="D4053" s="231"/>
      <c r="E4053" s="232"/>
    </row>
    <row r="4054" spans="4:5">
      <c r="D4054" s="231"/>
      <c r="E4054" s="232"/>
    </row>
    <row r="4055" spans="4:5">
      <c r="D4055" s="231"/>
      <c r="E4055" s="232"/>
    </row>
    <row r="4056" spans="4:5">
      <c r="D4056" s="231"/>
      <c r="E4056" s="232"/>
    </row>
    <row r="4057" spans="4:5">
      <c r="D4057" s="231"/>
      <c r="E4057" s="232"/>
    </row>
    <row r="4058" spans="4:5">
      <c r="D4058" s="231"/>
      <c r="E4058" s="232"/>
    </row>
    <row r="4059" spans="4:5">
      <c r="D4059" s="231"/>
      <c r="E4059" s="232"/>
    </row>
    <row r="4060" spans="4:5">
      <c r="D4060" s="231"/>
      <c r="E4060" s="232"/>
    </row>
    <row r="4061" spans="4:5">
      <c r="D4061" s="231"/>
      <c r="E4061" s="232"/>
    </row>
    <row r="4062" spans="4:5">
      <c r="D4062" s="231"/>
      <c r="E4062" s="232"/>
    </row>
    <row r="4063" spans="4:5">
      <c r="D4063" s="231"/>
      <c r="E4063" s="232"/>
    </row>
    <row r="4064" spans="4:5">
      <c r="D4064" s="231"/>
      <c r="E4064" s="232"/>
    </row>
    <row r="4065" spans="4:5">
      <c r="D4065" s="231"/>
      <c r="E4065" s="232"/>
    </row>
    <row r="4066" spans="4:5">
      <c r="D4066" s="231"/>
      <c r="E4066" s="232"/>
    </row>
    <row r="4067" spans="4:5">
      <c r="D4067" s="231"/>
      <c r="E4067" s="232"/>
    </row>
    <row r="4068" spans="4:5">
      <c r="D4068" s="231"/>
      <c r="E4068" s="232"/>
    </row>
    <row r="4069" spans="4:5">
      <c r="D4069" s="231"/>
      <c r="E4069" s="232"/>
    </row>
    <row r="4070" spans="4:5">
      <c r="D4070" s="231"/>
      <c r="E4070" s="232"/>
    </row>
    <row r="4071" spans="4:5">
      <c r="D4071" s="231"/>
      <c r="E4071" s="232"/>
    </row>
    <row r="4072" spans="4:5">
      <c r="D4072" s="231"/>
      <c r="E4072" s="232"/>
    </row>
    <row r="4073" spans="4:5">
      <c r="D4073" s="231"/>
      <c r="E4073" s="232"/>
    </row>
    <row r="4074" spans="4:5">
      <c r="D4074" s="231"/>
      <c r="E4074" s="232"/>
    </row>
    <row r="4075" spans="4:5">
      <c r="D4075" s="231"/>
      <c r="E4075" s="232"/>
    </row>
    <row r="4076" spans="4:5">
      <c r="D4076" s="231"/>
      <c r="E4076" s="232"/>
    </row>
    <row r="4077" spans="4:5">
      <c r="D4077" s="231"/>
      <c r="E4077" s="232"/>
    </row>
    <row r="4078" spans="4:5">
      <c r="D4078" s="231"/>
      <c r="E4078" s="232"/>
    </row>
    <row r="4079" spans="4:5">
      <c r="D4079" s="231"/>
      <c r="E4079" s="232"/>
    </row>
    <row r="4080" spans="4:5">
      <c r="D4080" s="231"/>
      <c r="E4080" s="232"/>
    </row>
    <row r="4081" spans="4:5">
      <c r="D4081" s="231"/>
      <c r="E4081" s="232"/>
    </row>
    <row r="4082" spans="4:5">
      <c r="D4082" s="231"/>
      <c r="E4082" s="232"/>
    </row>
    <row r="4083" spans="4:5">
      <c r="D4083" s="231"/>
      <c r="E4083" s="232"/>
    </row>
    <row r="4084" spans="4:5">
      <c r="D4084" s="231"/>
      <c r="E4084" s="232"/>
    </row>
    <row r="4085" spans="4:5">
      <c r="D4085" s="231"/>
      <c r="E4085" s="232"/>
    </row>
    <row r="4086" spans="4:5">
      <c r="D4086" s="231"/>
      <c r="E4086" s="232"/>
    </row>
    <row r="4087" spans="4:5">
      <c r="D4087" s="231"/>
      <c r="E4087" s="232"/>
    </row>
    <row r="4088" spans="4:5">
      <c r="D4088" s="231"/>
      <c r="E4088" s="232"/>
    </row>
    <row r="4089" spans="4:5">
      <c r="D4089" s="231"/>
      <c r="E4089" s="232"/>
    </row>
    <row r="4090" spans="4:5">
      <c r="D4090" s="231"/>
      <c r="E4090" s="232"/>
    </row>
    <row r="4091" spans="4:5">
      <c r="D4091" s="231"/>
      <c r="E4091" s="232"/>
    </row>
    <row r="4092" spans="4:5">
      <c r="D4092" s="231"/>
      <c r="E4092" s="232"/>
    </row>
    <row r="4093" spans="4:5">
      <c r="D4093" s="231"/>
      <c r="E4093" s="232"/>
    </row>
    <row r="4094" spans="4:5">
      <c r="D4094" s="231"/>
      <c r="E4094" s="232"/>
    </row>
    <row r="4095" spans="4:5">
      <c r="D4095" s="231"/>
      <c r="E4095" s="232"/>
    </row>
    <row r="4096" spans="4:5">
      <c r="D4096" s="231"/>
      <c r="E4096" s="232"/>
    </row>
    <row r="4097" spans="4:5">
      <c r="D4097" s="231"/>
      <c r="E4097" s="232"/>
    </row>
    <row r="4098" spans="4:5">
      <c r="D4098" s="231"/>
      <c r="E4098" s="232"/>
    </row>
    <row r="4099" spans="4:5">
      <c r="D4099" s="231"/>
      <c r="E4099" s="232"/>
    </row>
    <row r="4100" spans="4:5">
      <c r="D4100" s="231"/>
      <c r="E4100" s="232"/>
    </row>
    <row r="4101" spans="4:5">
      <c r="D4101" s="231"/>
      <c r="E4101" s="232"/>
    </row>
    <row r="4102" spans="4:5">
      <c r="D4102" s="231"/>
      <c r="E4102" s="232"/>
    </row>
    <row r="4103" spans="4:5">
      <c r="D4103" s="231"/>
      <c r="E4103" s="232"/>
    </row>
    <row r="4104" spans="4:5">
      <c r="D4104" s="231"/>
      <c r="E4104" s="232"/>
    </row>
    <row r="4105" spans="4:5">
      <c r="D4105" s="231"/>
      <c r="E4105" s="232"/>
    </row>
    <row r="4106" spans="4:5">
      <c r="D4106" s="231"/>
      <c r="E4106" s="232"/>
    </row>
    <row r="4107" spans="4:5">
      <c r="D4107" s="231"/>
      <c r="E4107" s="232"/>
    </row>
    <row r="4108" spans="4:5">
      <c r="D4108" s="231"/>
      <c r="E4108" s="232"/>
    </row>
    <row r="4109" spans="4:5">
      <c r="D4109" s="231"/>
      <c r="E4109" s="232"/>
    </row>
    <row r="4110" spans="4:5">
      <c r="D4110" s="231"/>
      <c r="E4110" s="232"/>
    </row>
    <row r="4111" spans="4:5">
      <c r="D4111" s="231"/>
      <c r="E4111" s="232"/>
    </row>
    <row r="4112" spans="4:5">
      <c r="D4112" s="231"/>
      <c r="E4112" s="232"/>
    </row>
    <row r="4113" spans="4:5">
      <c r="D4113" s="231"/>
      <c r="E4113" s="232"/>
    </row>
    <row r="4114" spans="4:5">
      <c r="D4114" s="231"/>
      <c r="E4114" s="232"/>
    </row>
    <row r="4115" spans="4:5">
      <c r="D4115" s="231"/>
      <c r="E4115" s="232"/>
    </row>
    <row r="4116" spans="4:5">
      <c r="D4116" s="231"/>
      <c r="E4116" s="232"/>
    </row>
    <row r="4117" spans="4:5">
      <c r="D4117" s="231"/>
      <c r="E4117" s="232"/>
    </row>
    <row r="4118" spans="4:5">
      <c r="D4118" s="231"/>
      <c r="E4118" s="232"/>
    </row>
    <row r="4119" spans="4:5">
      <c r="D4119" s="231"/>
      <c r="E4119" s="232"/>
    </row>
    <row r="4120" spans="4:5">
      <c r="D4120" s="231"/>
      <c r="E4120" s="232"/>
    </row>
    <row r="4121" spans="4:5">
      <c r="D4121" s="231"/>
      <c r="E4121" s="232"/>
    </row>
    <row r="4122" spans="4:5">
      <c r="D4122" s="231"/>
      <c r="E4122" s="232"/>
    </row>
    <row r="4123" spans="4:5">
      <c r="D4123" s="231"/>
      <c r="E4123" s="232"/>
    </row>
    <row r="4124" spans="4:5">
      <c r="D4124" s="231"/>
      <c r="E4124" s="232"/>
    </row>
    <row r="4125" spans="4:5">
      <c r="D4125" s="231"/>
      <c r="E4125" s="232"/>
    </row>
    <row r="4126" spans="4:5">
      <c r="D4126" s="231"/>
      <c r="E4126" s="232"/>
    </row>
    <row r="4127" spans="4:5">
      <c r="D4127" s="231"/>
      <c r="E4127" s="232"/>
    </row>
    <row r="4128" spans="4:5">
      <c r="D4128" s="231"/>
      <c r="E4128" s="232"/>
    </row>
    <row r="4129" spans="4:5">
      <c r="D4129" s="231"/>
      <c r="E4129" s="232"/>
    </row>
    <row r="4130" spans="4:5">
      <c r="D4130" s="231"/>
      <c r="E4130" s="232"/>
    </row>
    <row r="4131" spans="4:5">
      <c r="D4131" s="231"/>
      <c r="E4131" s="232"/>
    </row>
    <row r="4132" spans="4:5">
      <c r="D4132" s="231"/>
      <c r="E4132" s="232"/>
    </row>
    <row r="4133" spans="4:5">
      <c r="D4133" s="231"/>
      <c r="E4133" s="232"/>
    </row>
    <row r="4134" spans="4:5">
      <c r="D4134" s="231"/>
      <c r="E4134" s="232"/>
    </row>
    <row r="4135" spans="4:5">
      <c r="D4135" s="231"/>
      <c r="E4135" s="232"/>
    </row>
    <row r="4136" spans="4:5">
      <c r="D4136" s="231"/>
      <c r="E4136" s="232"/>
    </row>
    <row r="4137" spans="4:5">
      <c r="D4137" s="231"/>
      <c r="E4137" s="232"/>
    </row>
    <row r="4138" spans="4:5">
      <c r="D4138" s="231"/>
      <c r="E4138" s="232"/>
    </row>
    <row r="4139" spans="4:5">
      <c r="D4139" s="231"/>
      <c r="E4139" s="232"/>
    </row>
    <row r="4140" spans="4:5">
      <c r="D4140" s="231"/>
      <c r="E4140" s="232"/>
    </row>
    <row r="4141" spans="4:5">
      <c r="D4141" s="231"/>
      <c r="E4141" s="232"/>
    </row>
    <row r="4142" spans="4:5">
      <c r="D4142" s="231"/>
      <c r="E4142" s="232"/>
    </row>
    <row r="4143" spans="4:5">
      <c r="D4143" s="231"/>
      <c r="E4143" s="232"/>
    </row>
    <row r="4144" spans="4:5">
      <c r="D4144" s="231"/>
      <c r="E4144" s="232"/>
    </row>
    <row r="4145" spans="4:5">
      <c r="D4145" s="231"/>
      <c r="E4145" s="232"/>
    </row>
    <row r="4146" spans="4:5">
      <c r="D4146" s="231"/>
      <c r="E4146" s="232"/>
    </row>
    <row r="4147" spans="4:5">
      <c r="D4147" s="231"/>
      <c r="E4147" s="232"/>
    </row>
    <row r="4148" spans="4:5">
      <c r="D4148" s="231"/>
      <c r="E4148" s="232"/>
    </row>
    <row r="4149" spans="4:5">
      <c r="D4149" s="231"/>
      <c r="E4149" s="232"/>
    </row>
    <row r="4150" spans="4:5">
      <c r="D4150" s="231"/>
      <c r="E4150" s="232"/>
    </row>
    <row r="4151" spans="4:5">
      <c r="D4151" s="231"/>
      <c r="E4151" s="232"/>
    </row>
    <row r="4152" spans="4:5">
      <c r="D4152" s="231"/>
      <c r="E4152" s="232"/>
    </row>
    <row r="4153" spans="4:5">
      <c r="D4153" s="231"/>
      <c r="E4153" s="232"/>
    </row>
    <row r="4154" spans="4:5">
      <c r="D4154" s="231"/>
      <c r="E4154" s="232"/>
    </row>
    <row r="4155" spans="4:5">
      <c r="D4155" s="231"/>
      <c r="E4155" s="232"/>
    </row>
    <row r="4156" spans="4:5">
      <c r="D4156" s="231"/>
      <c r="E4156" s="232"/>
    </row>
    <row r="4157" spans="4:5">
      <c r="D4157" s="231"/>
      <c r="E4157" s="232"/>
    </row>
    <row r="4158" spans="4:5">
      <c r="D4158" s="231"/>
      <c r="E4158" s="232"/>
    </row>
    <row r="4159" spans="4:5">
      <c r="D4159" s="231"/>
      <c r="E4159" s="232"/>
    </row>
    <row r="4160" spans="4:5">
      <c r="D4160" s="231"/>
      <c r="E4160" s="232"/>
    </row>
    <row r="4161" spans="4:5">
      <c r="D4161" s="231"/>
      <c r="E4161" s="232"/>
    </row>
    <row r="4162" spans="4:5">
      <c r="D4162" s="231"/>
      <c r="E4162" s="232"/>
    </row>
    <row r="4163" spans="4:5">
      <c r="D4163" s="231"/>
      <c r="E4163" s="232"/>
    </row>
    <row r="4164" spans="4:5">
      <c r="D4164" s="231"/>
      <c r="E4164" s="232"/>
    </row>
    <row r="4165" spans="4:5">
      <c r="D4165" s="231"/>
      <c r="E4165" s="232"/>
    </row>
    <row r="4166" spans="4:5">
      <c r="D4166" s="231"/>
      <c r="E4166" s="232"/>
    </row>
    <row r="4167" spans="4:5">
      <c r="D4167" s="231"/>
      <c r="E4167" s="232"/>
    </row>
    <row r="4168" spans="4:5">
      <c r="D4168" s="231"/>
      <c r="E4168" s="232"/>
    </row>
    <row r="4169" spans="4:5">
      <c r="D4169" s="231"/>
      <c r="E4169" s="232"/>
    </row>
    <row r="4170" spans="4:5">
      <c r="D4170" s="231"/>
      <c r="E4170" s="232"/>
    </row>
    <row r="4171" spans="4:5">
      <c r="D4171" s="231"/>
      <c r="E4171" s="232"/>
    </row>
    <row r="4172" spans="4:5">
      <c r="D4172" s="231"/>
      <c r="E4172" s="232"/>
    </row>
    <row r="4173" spans="4:5">
      <c r="D4173" s="231"/>
      <c r="E4173" s="232"/>
    </row>
    <row r="4174" spans="4:5">
      <c r="D4174" s="231"/>
      <c r="E4174" s="232"/>
    </row>
    <row r="4175" spans="4:5">
      <c r="D4175" s="231"/>
      <c r="E4175" s="232"/>
    </row>
    <row r="4176" spans="4:5">
      <c r="D4176" s="231"/>
      <c r="E4176" s="232"/>
    </row>
    <row r="4177" spans="4:5">
      <c r="D4177" s="231"/>
      <c r="E4177" s="232"/>
    </row>
    <row r="4178" spans="4:5">
      <c r="D4178" s="231"/>
      <c r="E4178" s="232"/>
    </row>
    <row r="4179" spans="4:5">
      <c r="D4179" s="231"/>
      <c r="E4179" s="232"/>
    </row>
    <row r="4180" spans="4:5">
      <c r="D4180" s="231"/>
      <c r="E4180" s="232"/>
    </row>
    <row r="4181" spans="4:5">
      <c r="D4181" s="231"/>
      <c r="E4181" s="232"/>
    </row>
    <row r="4182" spans="4:5">
      <c r="D4182" s="231"/>
      <c r="E4182" s="232"/>
    </row>
    <row r="4183" spans="4:5">
      <c r="D4183" s="231"/>
      <c r="E4183" s="232"/>
    </row>
    <row r="4184" spans="4:5">
      <c r="D4184" s="231"/>
      <c r="E4184" s="232"/>
    </row>
    <row r="4185" spans="4:5">
      <c r="D4185" s="231"/>
      <c r="E4185" s="232"/>
    </row>
    <row r="4186" spans="4:5">
      <c r="D4186" s="231"/>
      <c r="E4186" s="232"/>
    </row>
    <row r="4187" spans="4:5">
      <c r="D4187" s="231"/>
      <c r="E4187" s="232"/>
    </row>
    <row r="4188" spans="4:5">
      <c r="D4188" s="231"/>
      <c r="E4188" s="232"/>
    </row>
    <row r="4189" spans="4:5">
      <c r="D4189" s="231"/>
      <c r="E4189" s="232"/>
    </row>
    <row r="4190" spans="4:5">
      <c r="D4190" s="231"/>
      <c r="E4190" s="232"/>
    </row>
    <row r="4191" spans="4:5">
      <c r="D4191" s="231"/>
      <c r="E4191" s="232"/>
    </row>
    <row r="4192" spans="4:5">
      <c r="D4192" s="231"/>
      <c r="E4192" s="232"/>
    </row>
    <row r="4193" spans="4:5">
      <c r="D4193" s="231"/>
      <c r="E4193" s="232"/>
    </row>
    <row r="4194" spans="4:5">
      <c r="D4194" s="231"/>
      <c r="E4194" s="232"/>
    </row>
    <row r="4195" spans="4:5">
      <c r="D4195" s="231"/>
      <c r="E4195" s="232"/>
    </row>
    <row r="4196" spans="4:5">
      <c r="D4196" s="231"/>
      <c r="E4196" s="232"/>
    </row>
    <row r="4197" spans="4:5">
      <c r="D4197" s="231"/>
      <c r="E4197" s="232"/>
    </row>
    <row r="4198" spans="4:5">
      <c r="D4198" s="231"/>
      <c r="E4198" s="232"/>
    </row>
    <row r="4199" spans="4:5">
      <c r="D4199" s="231"/>
      <c r="E4199" s="232"/>
    </row>
    <row r="4200" spans="4:5">
      <c r="D4200" s="231"/>
      <c r="E4200" s="232"/>
    </row>
    <row r="4201" spans="4:5">
      <c r="D4201" s="231"/>
      <c r="E4201" s="232"/>
    </row>
    <row r="4202" spans="4:5">
      <c r="D4202" s="231"/>
      <c r="E4202" s="232"/>
    </row>
    <row r="4203" spans="4:5">
      <c r="D4203" s="231"/>
      <c r="E4203" s="232"/>
    </row>
    <row r="4204" spans="4:5">
      <c r="D4204" s="231"/>
      <c r="E4204" s="232"/>
    </row>
    <row r="4205" spans="4:5">
      <c r="D4205" s="231"/>
      <c r="E4205" s="232"/>
    </row>
    <row r="4206" spans="4:5">
      <c r="D4206" s="231"/>
      <c r="E4206" s="232"/>
    </row>
    <row r="4207" spans="4:5">
      <c r="D4207" s="231"/>
      <c r="E4207" s="232"/>
    </row>
    <row r="4208" spans="4:5">
      <c r="D4208" s="231"/>
      <c r="E4208" s="232"/>
    </row>
    <row r="4209" spans="4:5">
      <c r="D4209" s="231"/>
      <c r="E4209" s="232"/>
    </row>
    <row r="4210" spans="4:5">
      <c r="D4210" s="231"/>
      <c r="E4210" s="232"/>
    </row>
    <row r="4211" spans="4:5">
      <c r="D4211" s="231"/>
      <c r="E4211" s="232"/>
    </row>
    <row r="4212" spans="4:5">
      <c r="D4212" s="231"/>
      <c r="E4212" s="232"/>
    </row>
    <row r="4213" spans="4:5">
      <c r="D4213" s="231"/>
      <c r="E4213" s="232"/>
    </row>
    <row r="4214" spans="4:5">
      <c r="D4214" s="231"/>
      <c r="E4214" s="232"/>
    </row>
    <row r="4215" spans="4:5">
      <c r="D4215" s="231"/>
      <c r="E4215" s="232"/>
    </row>
    <row r="4216" spans="4:5">
      <c r="D4216" s="231"/>
      <c r="E4216" s="232"/>
    </row>
    <row r="4217" spans="4:5">
      <c r="D4217" s="231"/>
      <c r="E4217" s="232"/>
    </row>
    <row r="4218" spans="4:5">
      <c r="D4218" s="231"/>
      <c r="E4218" s="232"/>
    </row>
    <row r="4219" spans="4:5">
      <c r="D4219" s="231"/>
      <c r="E4219" s="232"/>
    </row>
    <row r="4220" spans="4:5">
      <c r="D4220" s="231"/>
      <c r="E4220" s="232"/>
    </row>
    <row r="4221" spans="4:5">
      <c r="D4221" s="231"/>
      <c r="E4221" s="232"/>
    </row>
    <row r="4222" spans="4:5">
      <c r="D4222" s="231"/>
      <c r="E4222" s="232"/>
    </row>
    <row r="4223" spans="4:5">
      <c r="D4223" s="231"/>
      <c r="E4223" s="232"/>
    </row>
    <row r="4224" spans="4:5">
      <c r="D4224" s="231"/>
      <c r="E4224" s="232"/>
    </row>
    <row r="4225" spans="4:5">
      <c r="D4225" s="231"/>
      <c r="E4225" s="232"/>
    </row>
    <row r="4226" spans="4:5">
      <c r="D4226" s="231"/>
      <c r="E4226" s="232"/>
    </row>
    <row r="4227" spans="4:5">
      <c r="D4227" s="231"/>
      <c r="E4227" s="232"/>
    </row>
    <row r="4228" spans="4:5">
      <c r="D4228" s="231"/>
      <c r="E4228" s="232"/>
    </row>
    <row r="4229" spans="4:5">
      <c r="D4229" s="231"/>
      <c r="E4229" s="232"/>
    </row>
    <row r="4230" spans="4:5">
      <c r="D4230" s="231"/>
      <c r="E4230" s="232"/>
    </row>
    <row r="4231" spans="4:5">
      <c r="D4231" s="231"/>
      <c r="E4231" s="232"/>
    </row>
    <row r="4232" spans="4:5">
      <c r="D4232" s="231"/>
      <c r="E4232" s="232"/>
    </row>
    <row r="4233" spans="4:5">
      <c r="D4233" s="231"/>
      <c r="E4233" s="232"/>
    </row>
    <row r="4234" spans="4:5">
      <c r="D4234" s="231"/>
      <c r="E4234" s="232"/>
    </row>
    <row r="4235" spans="4:5">
      <c r="D4235" s="231"/>
      <c r="E4235" s="232"/>
    </row>
    <row r="4236" spans="4:5">
      <c r="D4236" s="231"/>
      <c r="E4236" s="232"/>
    </row>
    <row r="4237" spans="4:5">
      <c r="D4237" s="231"/>
      <c r="E4237" s="232"/>
    </row>
    <row r="4238" spans="4:5">
      <c r="D4238" s="231"/>
      <c r="E4238" s="232"/>
    </row>
    <row r="4239" spans="4:5">
      <c r="D4239" s="231"/>
      <c r="E4239" s="232"/>
    </row>
    <row r="4240" spans="4:5">
      <c r="D4240" s="231"/>
      <c r="E4240" s="232"/>
    </row>
    <row r="4241" spans="4:5">
      <c r="D4241" s="231"/>
      <c r="E4241" s="232"/>
    </row>
    <row r="4242" spans="4:5">
      <c r="D4242" s="231"/>
      <c r="E4242" s="232"/>
    </row>
    <row r="4243" spans="4:5">
      <c r="D4243" s="231"/>
      <c r="E4243" s="232"/>
    </row>
    <row r="4244" spans="4:5">
      <c r="D4244" s="231"/>
      <c r="E4244" s="232"/>
    </row>
    <row r="4245" spans="4:5">
      <c r="D4245" s="231"/>
      <c r="E4245" s="232"/>
    </row>
    <row r="4246" spans="4:5">
      <c r="D4246" s="231"/>
      <c r="E4246" s="232"/>
    </row>
    <row r="4247" spans="4:5">
      <c r="D4247" s="231"/>
      <c r="E4247" s="232"/>
    </row>
    <row r="4248" spans="4:5">
      <c r="D4248" s="231"/>
      <c r="E4248" s="232"/>
    </row>
    <row r="4249" spans="4:5">
      <c r="D4249" s="231"/>
      <c r="E4249" s="232"/>
    </row>
    <row r="4250" spans="4:5">
      <c r="D4250" s="231"/>
      <c r="E4250" s="232"/>
    </row>
    <row r="4251" spans="4:5">
      <c r="D4251" s="231"/>
      <c r="E4251" s="232"/>
    </row>
    <row r="4252" spans="4:5">
      <c r="D4252" s="231"/>
      <c r="E4252" s="232"/>
    </row>
    <row r="4253" spans="4:5">
      <c r="D4253" s="231"/>
      <c r="E4253" s="232"/>
    </row>
    <row r="4254" spans="4:5">
      <c r="D4254" s="231"/>
      <c r="E4254" s="232"/>
    </row>
    <row r="4255" spans="4:5">
      <c r="D4255" s="231"/>
      <c r="E4255" s="232"/>
    </row>
    <row r="4256" spans="4:5">
      <c r="D4256" s="231"/>
      <c r="E4256" s="232"/>
    </row>
    <row r="4257" spans="4:5">
      <c r="D4257" s="231"/>
      <c r="E4257" s="232"/>
    </row>
    <row r="4258" spans="4:5">
      <c r="D4258" s="231"/>
      <c r="E4258" s="232"/>
    </row>
    <row r="4259" spans="4:5">
      <c r="D4259" s="231"/>
      <c r="E4259" s="232"/>
    </row>
    <row r="4260" spans="4:5">
      <c r="D4260" s="231"/>
      <c r="E4260" s="232"/>
    </row>
    <row r="4261" spans="4:5">
      <c r="D4261" s="231"/>
      <c r="E4261" s="232"/>
    </row>
    <row r="4262" spans="4:5">
      <c r="D4262" s="231"/>
      <c r="E4262" s="232"/>
    </row>
    <row r="4263" spans="4:5">
      <c r="D4263" s="231"/>
      <c r="E4263" s="232"/>
    </row>
    <row r="4264" spans="4:5">
      <c r="D4264" s="231"/>
      <c r="E4264" s="232"/>
    </row>
    <row r="4265" spans="4:5">
      <c r="D4265" s="231"/>
      <c r="E4265" s="232"/>
    </row>
    <row r="4266" spans="4:5">
      <c r="D4266" s="231"/>
      <c r="E4266" s="232"/>
    </row>
    <row r="4267" spans="4:5">
      <c r="D4267" s="231"/>
      <c r="E4267" s="232"/>
    </row>
    <row r="4268" spans="4:5">
      <c r="D4268" s="231"/>
      <c r="E4268" s="232"/>
    </row>
    <row r="4269" spans="4:5">
      <c r="D4269" s="231"/>
      <c r="E4269" s="232"/>
    </row>
    <row r="4270" spans="4:5">
      <c r="D4270" s="231"/>
      <c r="E4270" s="232"/>
    </row>
    <row r="4271" spans="4:5">
      <c r="D4271" s="231"/>
      <c r="E4271" s="232"/>
    </row>
    <row r="4272" spans="4:5">
      <c r="D4272" s="231"/>
      <c r="E4272" s="232"/>
    </row>
    <row r="4273" spans="4:5">
      <c r="D4273" s="231"/>
      <c r="E4273" s="232"/>
    </row>
    <row r="4274" spans="4:5">
      <c r="D4274" s="231"/>
      <c r="E4274" s="232"/>
    </row>
    <row r="4275" spans="4:5">
      <c r="D4275" s="231"/>
      <c r="E4275" s="232"/>
    </row>
    <row r="4276" spans="4:5">
      <c r="D4276" s="231"/>
      <c r="E4276" s="232"/>
    </row>
    <row r="4277" spans="4:5">
      <c r="D4277" s="231"/>
      <c r="E4277" s="232"/>
    </row>
    <row r="4278" spans="4:5">
      <c r="D4278" s="231"/>
      <c r="E4278" s="232"/>
    </row>
    <row r="4279" spans="4:5">
      <c r="D4279" s="231"/>
      <c r="E4279" s="232"/>
    </row>
    <row r="4280" spans="4:5">
      <c r="D4280" s="231"/>
      <c r="E4280" s="232"/>
    </row>
    <row r="4281" spans="4:5">
      <c r="D4281" s="231"/>
      <c r="E4281" s="232"/>
    </row>
    <row r="4282" spans="4:5">
      <c r="D4282" s="231"/>
      <c r="E4282" s="232"/>
    </row>
    <row r="4283" spans="4:5">
      <c r="D4283" s="231"/>
      <c r="E4283" s="232"/>
    </row>
    <row r="4284" spans="4:5">
      <c r="D4284" s="231"/>
      <c r="E4284" s="232"/>
    </row>
    <row r="4285" spans="4:5">
      <c r="D4285" s="231"/>
      <c r="E4285" s="232"/>
    </row>
    <row r="4286" spans="4:5">
      <c r="D4286" s="231"/>
      <c r="E4286" s="232"/>
    </row>
    <row r="4287" spans="4:5">
      <c r="D4287" s="231"/>
      <c r="E4287" s="232"/>
    </row>
    <row r="4288" spans="4:5">
      <c r="D4288" s="231"/>
      <c r="E4288" s="232"/>
    </row>
    <row r="4289" spans="4:5">
      <c r="D4289" s="231"/>
      <c r="E4289" s="232"/>
    </row>
    <row r="4290" spans="4:5">
      <c r="D4290" s="231"/>
      <c r="E4290" s="232"/>
    </row>
    <row r="4291" spans="4:5">
      <c r="D4291" s="231"/>
      <c r="E4291" s="232"/>
    </row>
    <row r="4292" spans="4:5">
      <c r="D4292" s="231"/>
      <c r="E4292" s="232"/>
    </row>
    <row r="4293" spans="4:5">
      <c r="D4293" s="231"/>
      <c r="E4293" s="232"/>
    </row>
    <row r="4294" spans="4:5">
      <c r="D4294" s="231"/>
      <c r="E4294" s="232"/>
    </row>
    <row r="4295" spans="4:5">
      <c r="D4295" s="231"/>
      <c r="E4295" s="232"/>
    </row>
    <row r="4296" spans="4:5">
      <c r="D4296" s="231"/>
      <c r="E4296" s="232"/>
    </row>
    <row r="4297" spans="4:5">
      <c r="D4297" s="231"/>
      <c r="E4297" s="232"/>
    </row>
    <row r="4298" spans="4:5">
      <c r="D4298" s="231"/>
      <c r="E4298" s="232"/>
    </row>
    <row r="4299" spans="4:5">
      <c r="D4299" s="231"/>
      <c r="E4299" s="232"/>
    </row>
    <row r="4300" spans="4:5">
      <c r="D4300" s="231"/>
      <c r="E4300" s="232"/>
    </row>
    <row r="4301" spans="4:5">
      <c r="D4301" s="231"/>
      <c r="E4301" s="232"/>
    </row>
    <row r="4302" spans="4:5">
      <c r="D4302" s="231"/>
      <c r="E4302" s="232"/>
    </row>
    <row r="4303" spans="4:5">
      <c r="D4303" s="231"/>
      <c r="E4303" s="232"/>
    </row>
    <row r="4304" spans="4:5">
      <c r="D4304" s="231"/>
      <c r="E4304" s="232"/>
    </row>
    <row r="4305" spans="4:5">
      <c r="D4305" s="231"/>
      <c r="E4305" s="232"/>
    </row>
    <row r="4306" spans="4:5">
      <c r="D4306" s="231"/>
      <c r="E4306" s="232"/>
    </row>
    <row r="4307" spans="4:5">
      <c r="D4307" s="231"/>
      <c r="E4307" s="232"/>
    </row>
    <row r="4308" spans="4:5">
      <c r="D4308" s="231"/>
      <c r="E4308" s="232"/>
    </row>
    <row r="4309" spans="4:5">
      <c r="D4309" s="231"/>
      <c r="E4309" s="232"/>
    </row>
    <row r="4310" spans="4:5">
      <c r="D4310" s="231"/>
      <c r="E4310" s="232"/>
    </row>
    <row r="4311" spans="4:5">
      <c r="D4311" s="231"/>
      <c r="E4311" s="232"/>
    </row>
    <row r="4312" spans="4:5">
      <c r="D4312" s="231"/>
      <c r="E4312" s="232"/>
    </row>
    <row r="4313" spans="4:5">
      <c r="D4313" s="231"/>
      <c r="E4313" s="232"/>
    </row>
    <row r="4314" spans="4:5">
      <c r="D4314" s="231"/>
      <c r="E4314" s="232"/>
    </row>
    <row r="4315" spans="4:5">
      <c r="D4315" s="231"/>
      <c r="E4315" s="232"/>
    </row>
    <row r="4316" spans="4:5">
      <c r="D4316" s="231"/>
      <c r="E4316" s="232"/>
    </row>
    <row r="4317" spans="4:5">
      <c r="D4317" s="231"/>
      <c r="E4317" s="232"/>
    </row>
    <row r="4318" spans="4:5">
      <c r="D4318" s="231"/>
      <c r="E4318" s="232"/>
    </row>
    <row r="4319" spans="4:5">
      <c r="D4319" s="231"/>
      <c r="E4319" s="232"/>
    </row>
    <row r="4320" spans="4:5">
      <c r="D4320" s="231"/>
      <c r="E4320" s="232"/>
    </row>
    <row r="4321" spans="4:5">
      <c r="D4321" s="231"/>
      <c r="E4321" s="232"/>
    </row>
    <row r="4322" spans="4:5">
      <c r="D4322" s="231"/>
      <c r="E4322" s="232"/>
    </row>
    <row r="4323" spans="4:5">
      <c r="D4323" s="231"/>
      <c r="E4323" s="232"/>
    </row>
    <row r="4324" spans="4:5">
      <c r="D4324" s="231"/>
      <c r="E4324" s="232"/>
    </row>
    <row r="4325" spans="4:5">
      <c r="D4325" s="231"/>
      <c r="E4325" s="232"/>
    </row>
    <row r="4326" spans="4:5">
      <c r="D4326" s="231"/>
      <c r="E4326" s="232"/>
    </row>
    <row r="4327" spans="4:5">
      <c r="D4327" s="231"/>
      <c r="E4327" s="232"/>
    </row>
    <row r="4328" spans="4:5">
      <c r="D4328" s="231"/>
      <c r="E4328" s="232"/>
    </row>
    <row r="4329" spans="4:5">
      <c r="D4329" s="231"/>
      <c r="E4329" s="232"/>
    </row>
    <row r="4330" spans="4:5">
      <c r="D4330" s="231"/>
      <c r="E4330" s="232"/>
    </row>
    <row r="4331" spans="4:5">
      <c r="D4331" s="231"/>
      <c r="E4331" s="232"/>
    </row>
    <row r="4332" spans="4:5">
      <c r="D4332" s="231"/>
      <c r="E4332" s="232"/>
    </row>
    <row r="4333" spans="4:5">
      <c r="D4333" s="231"/>
      <c r="E4333" s="232"/>
    </row>
    <row r="4334" spans="4:5">
      <c r="D4334" s="231"/>
      <c r="E4334" s="232"/>
    </row>
    <row r="4335" spans="4:5">
      <c r="D4335" s="231"/>
      <c r="E4335" s="232"/>
    </row>
    <row r="4336" spans="4:5">
      <c r="D4336" s="231"/>
      <c r="E4336" s="232"/>
    </row>
    <row r="4337" spans="4:5">
      <c r="D4337" s="231"/>
      <c r="E4337" s="232"/>
    </row>
    <row r="4338" spans="4:5">
      <c r="D4338" s="231"/>
      <c r="E4338" s="232"/>
    </row>
    <row r="4339" spans="4:5">
      <c r="D4339" s="231"/>
      <c r="E4339" s="232"/>
    </row>
    <row r="4340" spans="4:5">
      <c r="D4340" s="231"/>
      <c r="E4340" s="232"/>
    </row>
    <row r="4341" spans="4:5">
      <c r="D4341" s="231"/>
      <c r="E4341" s="232"/>
    </row>
    <row r="4342" spans="4:5">
      <c r="D4342" s="231"/>
      <c r="E4342" s="232"/>
    </row>
    <row r="4343" spans="4:5">
      <c r="D4343" s="231"/>
      <c r="E4343" s="232"/>
    </row>
    <row r="4344" spans="4:5">
      <c r="D4344" s="231"/>
      <c r="E4344" s="232"/>
    </row>
    <row r="4345" spans="4:5">
      <c r="D4345" s="231"/>
      <c r="E4345" s="232"/>
    </row>
    <row r="4346" spans="4:5">
      <c r="D4346" s="231"/>
      <c r="E4346" s="232"/>
    </row>
    <row r="4347" spans="4:5">
      <c r="D4347" s="231"/>
      <c r="E4347" s="232"/>
    </row>
    <row r="4348" spans="4:5">
      <c r="D4348" s="231"/>
      <c r="E4348" s="232"/>
    </row>
    <row r="4349" spans="4:5">
      <c r="D4349" s="231"/>
      <c r="E4349" s="232"/>
    </row>
    <row r="4350" spans="4:5">
      <c r="D4350" s="231"/>
      <c r="E4350" s="232"/>
    </row>
    <row r="4351" spans="4:5">
      <c r="D4351" s="231"/>
      <c r="E4351" s="232"/>
    </row>
    <row r="4352" spans="4:5">
      <c r="D4352" s="231"/>
      <c r="E4352" s="232"/>
    </row>
    <row r="4353" spans="4:5">
      <c r="D4353" s="231"/>
      <c r="E4353" s="232"/>
    </row>
    <row r="4354" spans="4:5">
      <c r="D4354" s="231"/>
      <c r="E4354" s="232"/>
    </row>
    <row r="4355" spans="4:5">
      <c r="D4355" s="231"/>
      <c r="E4355" s="232"/>
    </row>
    <row r="4356" spans="4:5">
      <c r="D4356" s="231"/>
      <c r="E4356" s="232"/>
    </row>
    <row r="4357" spans="4:5">
      <c r="D4357" s="231"/>
      <c r="E4357" s="232"/>
    </row>
    <row r="4358" spans="4:5">
      <c r="D4358" s="231"/>
      <c r="E4358" s="232"/>
    </row>
    <row r="4359" spans="4:5">
      <c r="D4359" s="231"/>
      <c r="E4359" s="232"/>
    </row>
    <row r="4360" spans="4:5">
      <c r="D4360" s="231"/>
      <c r="E4360" s="232"/>
    </row>
    <row r="4361" spans="4:5">
      <c r="D4361" s="231"/>
      <c r="E4361" s="232"/>
    </row>
    <row r="4362" spans="4:5">
      <c r="D4362" s="231"/>
      <c r="E4362" s="232"/>
    </row>
    <row r="4363" spans="4:5">
      <c r="D4363" s="231"/>
      <c r="E4363" s="232"/>
    </row>
    <row r="4364" spans="4:5">
      <c r="D4364" s="231"/>
      <c r="E4364" s="232"/>
    </row>
    <row r="4365" spans="4:5">
      <c r="D4365" s="231"/>
      <c r="E4365" s="232"/>
    </row>
    <row r="4366" spans="4:5">
      <c r="D4366" s="231"/>
      <c r="E4366" s="232"/>
    </row>
    <row r="4367" spans="4:5">
      <c r="D4367" s="231"/>
      <c r="E4367" s="232"/>
    </row>
    <row r="4368" spans="4:5">
      <c r="D4368" s="231"/>
      <c r="E4368" s="232"/>
    </row>
    <row r="4369" spans="4:5">
      <c r="D4369" s="231"/>
      <c r="E4369" s="232"/>
    </row>
    <row r="4370" spans="4:5">
      <c r="D4370" s="231"/>
      <c r="E4370" s="232"/>
    </row>
    <row r="4371" spans="4:5">
      <c r="D4371" s="231"/>
      <c r="E4371" s="232"/>
    </row>
    <row r="4372" spans="4:5">
      <c r="D4372" s="231"/>
      <c r="E4372" s="232"/>
    </row>
    <row r="4373" spans="4:5">
      <c r="D4373" s="231"/>
      <c r="E4373" s="232"/>
    </row>
    <row r="4374" spans="4:5">
      <c r="D4374" s="231"/>
      <c r="E4374" s="232"/>
    </row>
    <row r="4375" spans="4:5">
      <c r="D4375" s="231"/>
      <c r="E4375" s="232"/>
    </row>
    <row r="4376" spans="4:5">
      <c r="D4376" s="231"/>
      <c r="E4376" s="232"/>
    </row>
    <row r="4377" spans="4:5">
      <c r="D4377" s="231"/>
      <c r="E4377" s="232"/>
    </row>
    <row r="4378" spans="4:5">
      <c r="D4378" s="231"/>
      <c r="E4378" s="232"/>
    </row>
    <row r="4379" spans="4:5">
      <c r="D4379" s="231"/>
      <c r="E4379" s="232"/>
    </row>
    <row r="4380" spans="4:5">
      <c r="D4380" s="231"/>
      <c r="E4380" s="232"/>
    </row>
    <row r="4381" spans="4:5">
      <c r="D4381" s="231"/>
      <c r="E4381" s="232"/>
    </row>
    <row r="4382" spans="4:5">
      <c r="D4382" s="231"/>
      <c r="E4382" s="232"/>
    </row>
    <row r="4383" spans="4:5">
      <c r="D4383" s="231"/>
      <c r="E4383" s="232"/>
    </row>
    <row r="4384" spans="4:5">
      <c r="D4384" s="231"/>
      <c r="E4384" s="232"/>
    </row>
    <row r="4385" spans="4:5">
      <c r="D4385" s="231"/>
      <c r="E4385" s="232"/>
    </row>
    <row r="4386" spans="4:5">
      <c r="D4386" s="231"/>
      <c r="E4386" s="232"/>
    </row>
    <row r="4387" spans="4:5">
      <c r="D4387" s="231"/>
      <c r="E4387" s="232"/>
    </row>
    <row r="4388" spans="4:5">
      <c r="D4388" s="231"/>
      <c r="E4388" s="232"/>
    </row>
    <row r="4389" spans="4:5">
      <c r="D4389" s="231"/>
      <c r="E4389" s="232"/>
    </row>
    <row r="4390" spans="4:5">
      <c r="D4390" s="231"/>
      <c r="E4390" s="232"/>
    </row>
    <row r="4391" spans="4:5">
      <c r="D4391" s="231"/>
      <c r="E4391" s="232"/>
    </row>
    <row r="4392" spans="4:5">
      <c r="D4392" s="231"/>
      <c r="E4392" s="232"/>
    </row>
    <row r="4393" spans="4:5">
      <c r="D4393" s="231"/>
      <c r="E4393" s="232"/>
    </row>
    <row r="4394" spans="4:5">
      <c r="D4394" s="231"/>
      <c r="E4394" s="232"/>
    </row>
    <row r="4395" spans="4:5">
      <c r="D4395" s="231"/>
      <c r="E4395" s="232"/>
    </row>
    <row r="4396" spans="4:5">
      <c r="D4396" s="231"/>
      <c r="E4396" s="232"/>
    </row>
    <row r="4397" spans="4:5">
      <c r="D4397" s="231"/>
      <c r="E4397" s="232"/>
    </row>
    <row r="4398" spans="4:5">
      <c r="D4398" s="231"/>
      <c r="E4398" s="232"/>
    </row>
    <row r="4399" spans="4:5">
      <c r="D4399" s="231"/>
      <c r="E4399" s="232"/>
    </row>
    <row r="4400" spans="4:5">
      <c r="D4400" s="231"/>
      <c r="E4400" s="232"/>
    </row>
    <row r="4401" spans="4:5">
      <c r="D4401" s="231"/>
      <c r="E4401" s="232"/>
    </row>
    <row r="4402" spans="4:5">
      <c r="D4402" s="231"/>
      <c r="E4402" s="232"/>
    </row>
    <row r="4403" spans="4:5">
      <c r="D4403" s="231"/>
      <c r="E4403" s="232"/>
    </row>
    <row r="4404" spans="4:5">
      <c r="D4404" s="231"/>
      <c r="E4404" s="232"/>
    </row>
    <row r="4405" spans="4:5">
      <c r="D4405" s="231"/>
      <c r="E4405" s="232"/>
    </row>
    <row r="4406" spans="4:5">
      <c r="D4406" s="231"/>
      <c r="E4406" s="232"/>
    </row>
    <row r="4407" spans="4:5">
      <c r="D4407" s="231"/>
      <c r="E4407" s="232"/>
    </row>
    <row r="4408" spans="4:5">
      <c r="D4408" s="231"/>
      <c r="E4408" s="232"/>
    </row>
    <row r="4409" spans="4:5">
      <c r="D4409" s="231"/>
      <c r="E4409" s="232"/>
    </row>
    <row r="4410" spans="4:5">
      <c r="D4410" s="231"/>
      <c r="E4410" s="232"/>
    </row>
    <row r="4411" spans="4:5">
      <c r="D4411" s="231"/>
      <c r="E4411" s="232"/>
    </row>
    <row r="4412" spans="4:5">
      <c r="D4412" s="231"/>
      <c r="E4412" s="232"/>
    </row>
    <row r="4413" spans="4:5">
      <c r="D4413" s="231"/>
      <c r="E4413" s="232"/>
    </row>
    <row r="4414" spans="4:5">
      <c r="D4414" s="231"/>
      <c r="E4414" s="232"/>
    </row>
    <row r="4415" spans="4:5">
      <c r="D4415" s="231"/>
      <c r="E4415" s="232"/>
    </row>
    <row r="4416" spans="4:5">
      <c r="D4416" s="231"/>
      <c r="E4416" s="232"/>
    </row>
    <row r="4417" spans="4:5">
      <c r="D4417" s="231"/>
      <c r="E4417" s="232"/>
    </row>
    <row r="4418" spans="4:5">
      <c r="D4418" s="231"/>
      <c r="E4418" s="232"/>
    </row>
    <row r="4419" spans="4:5">
      <c r="D4419" s="231"/>
      <c r="E4419" s="232"/>
    </row>
    <row r="4420" spans="4:5">
      <c r="D4420" s="231"/>
      <c r="E4420" s="232"/>
    </row>
    <row r="4421" spans="4:5">
      <c r="D4421" s="231"/>
      <c r="E4421" s="232"/>
    </row>
    <row r="4422" spans="4:5">
      <c r="D4422" s="231"/>
      <c r="E4422" s="232"/>
    </row>
    <row r="4423" spans="4:5">
      <c r="D4423" s="231"/>
      <c r="E4423" s="232"/>
    </row>
    <row r="4424" spans="4:5">
      <c r="D4424" s="231"/>
      <c r="E4424" s="232"/>
    </row>
    <row r="4425" spans="4:5">
      <c r="D4425" s="231"/>
      <c r="E4425" s="232"/>
    </row>
    <row r="4426" spans="4:5">
      <c r="D4426" s="231"/>
      <c r="E4426" s="232"/>
    </row>
    <row r="4427" spans="4:5">
      <c r="D4427" s="231"/>
      <c r="E4427" s="232"/>
    </row>
    <row r="4428" spans="4:5">
      <c r="D4428" s="231"/>
      <c r="E4428" s="232"/>
    </row>
    <row r="4429" spans="4:5">
      <c r="D4429" s="231"/>
      <c r="E4429" s="232"/>
    </row>
    <row r="4430" spans="4:5">
      <c r="D4430" s="231"/>
      <c r="E4430" s="232"/>
    </row>
    <row r="4431" spans="4:5">
      <c r="D4431" s="231"/>
      <c r="E4431" s="232"/>
    </row>
    <row r="4432" spans="4:5">
      <c r="D4432" s="231"/>
      <c r="E4432" s="232"/>
    </row>
    <row r="4433" spans="4:5">
      <c r="D4433" s="231"/>
      <c r="E4433" s="232"/>
    </row>
    <row r="4434" spans="4:5">
      <c r="D4434" s="231"/>
      <c r="E4434" s="232"/>
    </row>
    <row r="4435" spans="4:5">
      <c r="D4435" s="231"/>
      <c r="E4435" s="232"/>
    </row>
    <row r="4436" spans="4:5">
      <c r="D4436" s="231"/>
      <c r="E4436" s="232"/>
    </row>
    <row r="4437" spans="4:5">
      <c r="D4437" s="231"/>
      <c r="E4437" s="232"/>
    </row>
    <row r="4438" spans="4:5">
      <c r="D4438" s="231"/>
      <c r="E4438" s="232"/>
    </row>
    <row r="4439" spans="4:5">
      <c r="D4439" s="231"/>
      <c r="E4439" s="232"/>
    </row>
    <row r="4440" spans="4:5">
      <c r="D4440" s="231"/>
      <c r="E4440" s="232"/>
    </row>
    <row r="4441" spans="4:5">
      <c r="D4441" s="231"/>
      <c r="E4441" s="232"/>
    </row>
    <row r="4442" spans="4:5">
      <c r="D4442" s="231"/>
      <c r="E4442" s="232"/>
    </row>
    <row r="4443" spans="4:5">
      <c r="D4443" s="231"/>
      <c r="E4443" s="232"/>
    </row>
    <row r="4444" spans="4:5">
      <c r="D4444" s="231"/>
      <c r="E4444" s="232"/>
    </row>
    <row r="4445" spans="4:5">
      <c r="D4445" s="231"/>
      <c r="E4445" s="232"/>
    </row>
    <row r="4446" spans="4:5">
      <c r="D4446" s="231"/>
      <c r="E4446" s="232"/>
    </row>
    <row r="4447" spans="4:5">
      <c r="D4447" s="231"/>
      <c r="E4447" s="232"/>
    </row>
    <row r="4448" spans="4:5">
      <c r="D4448" s="231"/>
      <c r="E4448" s="232"/>
    </row>
    <row r="4449" spans="4:5">
      <c r="D4449" s="231"/>
      <c r="E4449" s="232"/>
    </row>
    <row r="4450" spans="4:5">
      <c r="D4450" s="231"/>
      <c r="E4450" s="232"/>
    </row>
    <row r="4451" spans="4:5">
      <c r="D4451" s="231"/>
      <c r="E4451" s="232"/>
    </row>
    <row r="4452" spans="4:5">
      <c r="D4452" s="231"/>
      <c r="E4452" s="232"/>
    </row>
    <row r="4453" spans="4:5">
      <c r="D4453" s="231"/>
      <c r="E4453" s="232"/>
    </row>
    <row r="4454" spans="4:5">
      <c r="D4454" s="231"/>
      <c r="E4454" s="232"/>
    </row>
    <row r="4455" spans="4:5">
      <c r="D4455" s="231"/>
      <c r="E4455" s="232"/>
    </row>
    <row r="4456" spans="4:5">
      <c r="D4456" s="231"/>
      <c r="E4456" s="232"/>
    </row>
    <row r="4457" spans="4:5">
      <c r="D4457" s="231"/>
      <c r="E4457" s="232"/>
    </row>
    <row r="4458" spans="4:5">
      <c r="D4458" s="231"/>
      <c r="E4458" s="232"/>
    </row>
    <row r="4459" spans="4:5">
      <c r="D4459" s="231"/>
      <c r="E4459" s="232"/>
    </row>
    <row r="4460" spans="4:5">
      <c r="D4460" s="231"/>
      <c r="E4460" s="232"/>
    </row>
    <row r="4461" spans="4:5">
      <c r="D4461" s="231"/>
      <c r="E4461" s="232"/>
    </row>
    <row r="4462" spans="4:5">
      <c r="D4462" s="231"/>
      <c r="E4462" s="232"/>
    </row>
    <row r="4463" spans="4:5">
      <c r="D4463" s="231"/>
      <c r="E4463" s="232"/>
    </row>
    <row r="4464" spans="4:5">
      <c r="D4464" s="231"/>
      <c r="E4464" s="232"/>
    </row>
    <row r="4465" spans="4:5">
      <c r="D4465" s="231"/>
      <c r="E4465" s="232"/>
    </row>
    <row r="4466" spans="4:5">
      <c r="D4466" s="231"/>
      <c r="E4466" s="232"/>
    </row>
    <row r="4467" spans="4:5">
      <c r="D4467" s="231"/>
      <c r="E4467" s="232"/>
    </row>
    <row r="4468" spans="4:5">
      <c r="D4468" s="231"/>
      <c r="E4468" s="232"/>
    </row>
    <row r="4469" spans="4:5">
      <c r="D4469" s="231"/>
      <c r="E4469" s="232"/>
    </row>
    <row r="4470" spans="4:5">
      <c r="D4470" s="231"/>
      <c r="E4470" s="232"/>
    </row>
    <row r="4471" spans="4:5">
      <c r="D4471" s="231"/>
      <c r="E4471" s="232"/>
    </row>
    <row r="4472" spans="4:5">
      <c r="D4472" s="231"/>
      <c r="E4472" s="232"/>
    </row>
    <row r="4473" spans="4:5">
      <c r="D4473" s="231"/>
      <c r="E4473" s="232"/>
    </row>
    <row r="4474" spans="4:5">
      <c r="D4474" s="231"/>
      <c r="E4474" s="232"/>
    </row>
    <row r="4475" spans="4:5">
      <c r="D4475" s="231"/>
      <c r="E4475" s="232"/>
    </row>
    <row r="4476" spans="4:5">
      <c r="D4476" s="231"/>
      <c r="E4476" s="232"/>
    </row>
    <row r="4477" spans="4:5">
      <c r="D4477" s="231"/>
      <c r="E4477" s="232"/>
    </row>
    <row r="4478" spans="4:5">
      <c r="D4478" s="231"/>
      <c r="E4478" s="232"/>
    </row>
    <row r="4479" spans="4:5">
      <c r="D4479" s="231"/>
      <c r="E4479" s="232"/>
    </row>
    <row r="4480" spans="4:5">
      <c r="D4480" s="231"/>
      <c r="E4480" s="232"/>
    </row>
    <row r="4481" spans="4:5">
      <c r="D4481" s="231"/>
      <c r="E4481" s="232"/>
    </row>
    <row r="4482" spans="4:5">
      <c r="D4482" s="231"/>
      <c r="E4482" s="232"/>
    </row>
    <row r="4483" spans="4:5">
      <c r="D4483" s="231"/>
      <c r="E4483" s="232"/>
    </row>
    <row r="4484" spans="4:5">
      <c r="D4484" s="231"/>
      <c r="E4484" s="232"/>
    </row>
    <row r="4485" spans="4:5">
      <c r="D4485" s="231"/>
      <c r="E4485" s="232"/>
    </row>
    <row r="4486" spans="4:5">
      <c r="D4486" s="231"/>
      <c r="E4486" s="232"/>
    </row>
    <row r="4487" spans="4:5">
      <c r="D4487" s="231"/>
      <c r="E4487" s="232"/>
    </row>
    <row r="4488" spans="4:5">
      <c r="D4488" s="231"/>
      <c r="E4488" s="232"/>
    </row>
    <row r="4489" spans="4:5">
      <c r="D4489" s="231"/>
      <c r="E4489" s="232"/>
    </row>
    <row r="4490" spans="4:5">
      <c r="D4490" s="231"/>
      <c r="E4490" s="232"/>
    </row>
    <row r="4491" spans="4:5">
      <c r="D4491" s="231"/>
      <c r="E4491" s="232"/>
    </row>
    <row r="4492" spans="4:5">
      <c r="D4492" s="231"/>
      <c r="E4492" s="232"/>
    </row>
    <row r="4493" spans="4:5">
      <c r="D4493" s="231"/>
      <c r="E4493" s="232"/>
    </row>
    <row r="4494" spans="4:5">
      <c r="D4494" s="231"/>
      <c r="E4494" s="232"/>
    </row>
    <row r="4495" spans="4:5">
      <c r="D4495" s="231"/>
      <c r="E4495" s="232"/>
    </row>
    <row r="4496" spans="4:5">
      <c r="D4496" s="231"/>
      <c r="E4496" s="232"/>
    </row>
    <row r="4497" spans="4:5">
      <c r="D4497" s="231"/>
      <c r="E4497" s="232"/>
    </row>
    <row r="4498" spans="4:5">
      <c r="D4498" s="231"/>
      <c r="E4498" s="232"/>
    </row>
    <row r="4499" spans="4:5">
      <c r="D4499" s="231"/>
      <c r="E4499" s="232"/>
    </row>
    <row r="4500" spans="4:5">
      <c r="D4500" s="231"/>
      <c r="E4500" s="232"/>
    </row>
    <row r="4501" spans="4:5">
      <c r="D4501" s="231"/>
      <c r="E4501" s="232"/>
    </row>
    <row r="4502" spans="4:5">
      <c r="D4502" s="231"/>
      <c r="E4502" s="232"/>
    </row>
    <row r="4503" spans="4:5">
      <c r="D4503" s="231"/>
      <c r="E4503" s="232"/>
    </row>
    <row r="4504" spans="4:5">
      <c r="D4504" s="231"/>
      <c r="E4504" s="232"/>
    </row>
    <row r="4505" spans="4:5">
      <c r="D4505" s="231"/>
      <c r="E4505" s="232"/>
    </row>
    <row r="4506" spans="4:5">
      <c r="D4506" s="231"/>
      <c r="E4506" s="232"/>
    </row>
    <row r="4507" spans="4:5">
      <c r="D4507" s="231"/>
      <c r="E4507" s="232"/>
    </row>
    <row r="4508" spans="4:5">
      <c r="D4508" s="231"/>
      <c r="E4508" s="232"/>
    </row>
    <row r="4509" spans="4:5">
      <c r="D4509" s="231"/>
      <c r="E4509" s="232"/>
    </row>
    <row r="4510" spans="4:5">
      <c r="D4510" s="231"/>
      <c r="E4510" s="232"/>
    </row>
    <row r="4511" spans="4:5">
      <c r="D4511" s="231"/>
      <c r="E4511" s="232"/>
    </row>
    <row r="4512" spans="4:5">
      <c r="D4512" s="231"/>
      <c r="E4512" s="232"/>
    </row>
    <row r="4513" spans="4:5">
      <c r="D4513" s="231"/>
      <c r="E4513" s="232"/>
    </row>
    <row r="4514" spans="4:5">
      <c r="D4514" s="231"/>
      <c r="E4514" s="232"/>
    </row>
    <row r="4515" spans="4:5">
      <c r="D4515" s="231"/>
      <c r="E4515" s="232"/>
    </row>
    <row r="4516" spans="4:5">
      <c r="D4516" s="231"/>
      <c r="E4516" s="232"/>
    </row>
    <row r="4517" spans="4:5">
      <c r="D4517" s="231"/>
      <c r="E4517" s="232"/>
    </row>
    <row r="4518" spans="4:5">
      <c r="D4518" s="231"/>
      <c r="E4518" s="232"/>
    </row>
    <row r="4519" spans="4:5">
      <c r="D4519" s="231"/>
      <c r="E4519" s="232"/>
    </row>
    <row r="4520" spans="4:5">
      <c r="D4520" s="231"/>
      <c r="E4520" s="232"/>
    </row>
    <row r="4521" spans="4:5">
      <c r="D4521" s="231"/>
      <c r="E4521" s="232"/>
    </row>
    <row r="4522" spans="4:5">
      <c r="D4522" s="231"/>
      <c r="E4522" s="232"/>
    </row>
    <row r="4523" spans="4:5">
      <c r="D4523" s="231"/>
      <c r="E4523" s="232"/>
    </row>
    <row r="4524" spans="4:5">
      <c r="D4524" s="231"/>
      <c r="E4524" s="232"/>
    </row>
    <row r="4525" spans="4:5">
      <c r="D4525" s="231"/>
      <c r="E4525" s="232"/>
    </row>
    <row r="4526" spans="4:5">
      <c r="D4526" s="231"/>
      <c r="E4526" s="232"/>
    </row>
    <row r="4527" spans="4:5">
      <c r="D4527" s="231"/>
      <c r="E4527" s="232"/>
    </row>
    <row r="4528" spans="4:5">
      <c r="D4528" s="231"/>
      <c r="E4528" s="232"/>
    </row>
    <row r="4529" spans="4:5">
      <c r="D4529" s="231"/>
      <c r="E4529" s="232"/>
    </row>
    <row r="4530" spans="4:5">
      <c r="D4530" s="231"/>
      <c r="E4530" s="232"/>
    </row>
    <row r="4531" spans="4:5">
      <c r="D4531" s="231"/>
      <c r="E4531" s="232"/>
    </row>
    <row r="4532" spans="4:5">
      <c r="D4532" s="231"/>
      <c r="E4532" s="232"/>
    </row>
    <row r="4533" spans="4:5">
      <c r="D4533" s="231"/>
      <c r="E4533" s="232"/>
    </row>
    <row r="4534" spans="4:5">
      <c r="D4534" s="231"/>
      <c r="E4534" s="232"/>
    </row>
    <row r="4535" spans="4:5">
      <c r="D4535" s="231"/>
      <c r="E4535" s="232"/>
    </row>
    <row r="4536" spans="4:5">
      <c r="D4536" s="231"/>
      <c r="E4536" s="232"/>
    </row>
    <row r="4537" spans="4:5">
      <c r="D4537" s="231"/>
      <c r="E4537" s="232"/>
    </row>
    <row r="4538" spans="4:5">
      <c r="D4538" s="231"/>
      <c r="E4538" s="232"/>
    </row>
    <row r="4539" spans="4:5">
      <c r="D4539" s="231"/>
      <c r="E4539" s="232"/>
    </row>
    <row r="4540" spans="4:5">
      <c r="D4540" s="231"/>
      <c r="E4540" s="232"/>
    </row>
    <row r="4541" spans="4:5">
      <c r="D4541" s="231"/>
      <c r="E4541" s="232"/>
    </row>
    <row r="4542" spans="4:5">
      <c r="D4542" s="231"/>
      <c r="E4542" s="232"/>
    </row>
    <row r="4543" spans="4:5">
      <c r="D4543" s="231"/>
      <c r="E4543" s="232"/>
    </row>
    <row r="4544" spans="4:5">
      <c r="D4544" s="231"/>
      <c r="E4544" s="232"/>
    </row>
    <row r="4545" spans="4:5">
      <c r="D4545" s="231"/>
      <c r="E4545" s="232"/>
    </row>
    <row r="4546" spans="4:5">
      <c r="D4546" s="231"/>
      <c r="E4546" s="232"/>
    </row>
    <row r="4547" spans="4:5">
      <c r="D4547" s="231"/>
      <c r="E4547" s="232"/>
    </row>
    <row r="4548" spans="4:5">
      <c r="D4548" s="231"/>
      <c r="E4548" s="232"/>
    </row>
    <row r="4549" spans="4:5">
      <c r="D4549" s="231"/>
      <c r="E4549" s="232"/>
    </row>
    <row r="4550" spans="4:5">
      <c r="D4550" s="231"/>
      <c r="E4550" s="232"/>
    </row>
    <row r="4551" spans="4:5">
      <c r="D4551" s="231"/>
      <c r="E4551" s="232"/>
    </row>
    <row r="4552" spans="4:5">
      <c r="D4552" s="231"/>
      <c r="E4552" s="232"/>
    </row>
    <row r="4553" spans="4:5">
      <c r="D4553" s="231"/>
      <c r="E4553" s="232"/>
    </row>
    <row r="4554" spans="4:5">
      <c r="D4554" s="231"/>
      <c r="E4554" s="232"/>
    </row>
    <row r="4555" spans="4:5">
      <c r="D4555" s="231"/>
      <c r="E4555" s="232"/>
    </row>
    <row r="4556" spans="4:5">
      <c r="D4556" s="231"/>
      <c r="E4556" s="232"/>
    </row>
    <row r="4557" spans="4:5">
      <c r="D4557" s="231"/>
      <c r="E4557" s="232"/>
    </row>
    <row r="4558" spans="4:5">
      <c r="D4558" s="231"/>
      <c r="E4558" s="232"/>
    </row>
    <row r="4559" spans="4:5">
      <c r="D4559" s="231"/>
      <c r="E4559" s="232"/>
    </row>
    <row r="4560" spans="4:5">
      <c r="D4560" s="231"/>
      <c r="E4560" s="232"/>
    </row>
    <row r="4561" spans="4:5">
      <c r="D4561" s="231"/>
      <c r="E4561" s="232"/>
    </row>
    <row r="4562" spans="4:5">
      <c r="D4562" s="231"/>
      <c r="E4562" s="232"/>
    </row>
    <row r="4563" spans="4:5">
      <c r="D4563" s="231"/>
      <c r="E4563" s="232"/>
    </row>
    <row r="4564" spans="4:5">
      <c r="D4564" s="231"/>
      <c r="E4564" s="232"/>
    </row>
    <row r="4565" spans="4:5">
      <c r="D4565" s="231"/>
      <c r="E4565" s="232"/>
    </row>
    <row r="4566" spans="4:5">
      <c r="D4566" s="231"/>
      <c r="E4566" s="232"/>
    </row>
    <row r="4567" spans="4:5">
      <c r="D4567" s="231"/>
      <c r="E4567" s="232"/>
    </row>
    <row r="4568" spans="4:5">
      <c r="D4568" s="231"/>
      <c r="E4568" s="232"/>
    </row>
    <row r="4569" spans="4:5">
      <c r="D4569" s="231"/>
      <c r="E4569" s="232"/>
    </row>
    <row r="4570" spans="4:5">
      <c r="D4570" s="231"/>
      <c r="E4570" s="232"/>
    </row>
    <row r="4571" spans="4:5">
      <c r="D4571" s="231"/>
      <c r="E4571" s="232"/>
    </row>
    <row r="4572" spans="4:5">
      <c r="D4572" s="231"/>
      <c r="E4572" s="232"/>
    </row>
    <row r="4573" spans="4:5">
      <c r="D4573" s="231"/>
      <c r="E4573" s="232"/>
    </row>
    <row r="4574" spans="4:5">
      <c r="D4574" s="231"/>
      <c r="E4574" s="232"/>
    </row>
    <row r="4575" spans="4:5">
      <c r="D4575" s="231"/>
      <c r="E4575" s="232"/>
    </row>
    <row r="4576" spans="4:5">
      <c r="D4576" s="231"/>
      <c r="E4576" s="232"/>
    </row>
    <row r="4577" spans="4:5">
      <c r="D4577" s="231"/>
      <c r="E4577" s="232"/>
    </row>
    <row r="4578" spans="4:5">
      <c r="D4578" s="231"/>
      <c r="E4578" s="232"/>
    </row>
    <row r="4579" spans="4:5">
      <c r="D4579" s="231"/>
      <c r="E4579" s="232"/>
    </row>
    <row r="4580" spans="4:5">
      <c r="D4580" s="231"/>
      <c r="E4580" s="232"/>
    </row>
    <row r="4581" spans="4:5">
      <c r="D4581" s="231"/>
      <c r="E4581" s="232"/>
    </row>
    <row r="4582" spans="4:5">
      <c r="D4582" s="231"/>
      <c r="E4582" s="232"/>
    </row>
    <row r="4583" spans="4:5">
      <c r="D4583" s="231"/>
      <c r="E4583" s="232"/>
    </row>
    <row r="4584" spans="4:5">
      <c r="D4584" s="231"/>
      <c r="E4584" s="232"/>
    </row>
    <row r="4585" spans="4:5">
      <c r="D4585" s="231"/>
      <c r="E4585" s="232"/>
    </row>
    <row r="4586" spans="4:5">
      <c r="D4586" s="231"/>
      <c r="E4586" s="232"/>
    </row>
    <row r="4587" spans="4:5">
      <c r="D4587" s="231"/>
      <c r="E4587" s="232"/>
    </row>
    <row r="4588" spans="4:5">
      <c r="D4588" s="231"/>
      <c r="E4588" s="232"/>
    </row>
    <row r="4589" spans="4:5">
      <c r="D4589" s="231"/>
      <c r="E4589" s="232"/>
    </row>
    <row r="4590" spans="4:5">
      <c r="D4590" s="231"/>
      <c r="E4590" s="232"/>
    </row>
    <row r="4591" spans="4:5">
      <c r="D4591" s="231"/>
      <c r="E4591" s="232"/>
    </row>
    <row r="4592" spans="4:5">
      <c r="D4592" s="231"/>
      <c r="E4592" s="232"/>
    </row>
    <row r="4593" spans="4:5">
      <c r="D4593" s="231"/>
      <c r="E4593" s="232"/>
    </row>
    <row r="4594" spans="4:5">
      <c r="D4594" s="231"/>
      <c r="E4594" s="232"/>
    </row>
    <row r="4595" spans="4:5">
      <c r="D4595" s="231"/>
      <c r="E4595" s="232"/>
    </row>
    <row r="4596" spans="4:5">
      <c r="D4596" s="231"/>
      <c r="E4596" s="232"/>
    </row>
    <row r="4597" spans="4:5">
      <c r="D4597" s="231"/>
      <c r="E4597" s="232"/>
    </row>
    <row r="4598" spans="4:5">
      <c r="D4598" s="231"/>
      <c r="E4598" s="232"/>
    </row>
    <row r="4599" spans="4:5">
      <c r="D4599" s="231"/>
      <c r="E4599" s="232"/>
    </row>
    <row r="4600" spans="4:5">
      <c r="D4600" s="231"/>
      <c r="E4600" s="232"/>
    </row>
    <row r="4601" spans="4:5">
      <c r="D4601" s="231"/>
      <c r="E4601" s="232"/>
    </row>
    <row r="4602" spans="4:5">
      <c r="D4602" s="231"/>
      <c r="E4602" s="232"/>
    </row>
    <row r="4603" spans="4:5">
      <c r="D4603" s="231"/>
      <c r="E4603" s="232"/>
    </row>
    <row r="4604" spans="4:5">
      <c r="D4604" s="231"/>
      <c r="E4604" s="232"/>
    </row>
    <row r="4605" spans="4:5">
      <c r="D4605" s="231"/>
      <c r="E4605" s="232"/>
    </row>
    <row r="4606" spans="4:5">
      <c r="D4606" s="231"/>
      <c r="E4606" s="232"/>
    </row>
    <row r="4607" spans="4:5">
      <c r="D4607" s="231"/>
      <c r="E4607" s="232"/>
    </row>
    <row r="4608" spans="4:5">
      <c r="D4608" s="231"/>
      <c r="E4608" s="232"/>
    </row>
    <row r="4609" spans="4:5">
      <c r="D4609" s="231"/>
      <c r="E4609" s="232"/>
    </row>
    <row r="4610" spans="4:5">
      <c r="D4610" s="231"/>
      <c r="E4610" s="232"/>
    </row>
    <row r="4611" spans="4:5">
      <c r="D4611" s="231"/>
      <c r="E4611" s="232"/>
    </row>
    <row r="4612" spans="4:5">
      <c r="D4612" s="231"/>
      <c r="E4612" s="232"/>
    </row>
    <row r="4613" spans="4:5">
      <c r="D4613" s="231"/>
      <c r="E4613" s="232"/>
    </row>
    <row r="4614" spans="4:5">
      <c r="D4614" s="231"/>
      <c r="E4614" s="232"/>
    </row>
    <row r="4615" spans="4:5">
      <c r="D4615" s="231"/>
      <c r="E4615" s="232"/>
    </row>
    <row r="4616" spans="4:5">
      <c r="D4616" s="231"/>
      <c r="E4616" s="232"/>
    </row>
    <row r="4617" spans="4:5">
      <c r="D4617" s="231"/>
      <c r="E4617" s="232"/>
    </row>
    <row r="4618" spans="4:5">
      <c r="D4618" s="231"/>
      <c r="E4618" s="232"/>
    </row>
    <row r="4619" spans="4:5">
      <c r="D4619" s="231"/>
      <c r="E4619" s="232"/>
    </row>
    <row r="4620" spans="4:5">
      <c r="D4620" s="231"/>
      <c r="E4620" s="232"/>
    </row>
    <row r="4621" spans="4:5">
      <c r="D4621" s="231"/>
      <c r="E4621" s="232"/>
    </row>
    <row r="4622" spans="4:5">
      <c r="D4622" s="231"/>
      <c r="E4622" s="232"/>
    </row>
    <row r="4623" spans="4:5">
      <c r="D4623" s="231"/>
      <c r="E4623" s="232"/>
    </row>
    <row r="4624" spans="4:5">
      <c r="D4624" s="231"/>
      <c r="E4624" s="232"/>
    </row>
    <row r="4625" spans="4:5">
      <c r="D4625" s="231"/>
      <c r="E4625" s="232"/>
    </row>
    <row r="4626" spans="4:5">
      <c r="D4626" s="231"/>
      <c r="E4626" s="232"/>
    </row>
    <row r="4627" spans="4:5">
      <c r="D4627" s="231"/>
      <c r="E4627" s="232"/>
    </row>
    <row r="4628" spans="4:5">
      <c r="D4628" s="231"/>
      <c r="E4628" s="232"/>
    </row>
    <row r="4629" spans="4:5">
      <c r="D4629" s="231"/>
      <c r="E4629" s="232"/>
    </row>
    <row r="4630" spans="4:5">
      <c r="D4630" s="231"/>
      <c r="E4630" s="232"/>
    </row>
    <row r="4631" spans="4:5">
      <c r="D4631" s="231"/>
      <c r="E4631" s="232"/>
    </row>
    <row r="4632" spans="4:5">
      <c r="D4632" s="231"/>
      <c r="E4632" s="232"/>
    </row>
    <row r="4633" spans="4:5">
      <c r="D4633" s="231"/>
      <c r="E4633" s="232"/>
    </row>
    <row r="4634" spans="4:5">
      <c r="D4634" s="231"/>
      <c r="E4634" s="232"/>
    </row>
    <row r="4635" spans="4:5">
      <c r="D4635" s="231"/>
      <c r="E4635" s="232"/>
    </row>
    <row r="4636" spans="4:5">
      <c r="D4636" s="231"/>
      <c r="E4636" s="232"/>
    </row>
    <row r="4637" spans="4:5">
      <c r="D4637" s="231"/>
      <c r="E4637" s="232"/>
    </row>
    <row r="4638" spans="4:5">
      <c r="D4638" s="231"/>
      <c r="E4638" s="232"/>
    </row>
    <row r="4639" spans="4:5">
      <c r="D4639" s="231"/>
      <c r="E4639" s="232"/>
    </row>
    <row r="4640" spans="4:5">
      <c r="D4640" s="231"/>
      <c r="E4640" s="232"/>
    </row>
    <row r="4641" spans="4:5">
      <c r="D4641" s="231"/>
      <c r="E4641" s="232"/>
    </row>
    <row r="4642" spans="4:5">
      <c r="D4642" s="231"/>
      <c r="E4642" s="232"/>
    </row>
    <row r="4643" spans="4:5">
      <c r="D4643" s="231"/>
      <c r="E4643" s="232"/>
    </row>
    <row r="4644" spans="4:5">
      <c r="D4644" s="231"/>
      <c r="E4644" s="232"/>
    </row>
    <row r="4645" spans="4:5">
      <c r="D4645" s="231"/>
      <c r="E4645" s="232"/>
    </row>
    <row r="4646" spans="4:5">
      <c r="D4646" s="231"/>
      <c r="E4646" s="232"/>
    </row>
    <row r="4647" spans="4:5">
      <c r="D4647" s="231"/>
      <c r="E4647" s="232"/>
    </row>
    <row r="4648" spans="4:5">
      <c r="D4648" s="231"/>
      <c r="E4648" s="232"/>
    </row>
    <row r="4649" spans="4:5">
      <c r="D4649" s="231"/>
      <c r="E4649" s="232"/>
    </row>
    <row r="4650" spans="4:5">
      <c r="D4650" s="231"/>
      <c r="E4650" s="232"/>
    </row>
    <row r="4651" spans="4:5">
      <c r="D4651" s="231"/>
      <c r="E4651" s="232"/>
    </row>
    <row r="4652" spans="4:5">
      <c r="D4652" s="231"/>
      <c r="E4652" s="232"/>
    </row>
    <row r="4653" spans="4:5">
      <c r="D4653" s="231"/>
      <c r="E4653" s="232"/>
    </row>
    <row r="4654" spans="4:5">
      <c r="D4654" s="231"/>
      <c r="E4654" s="232"/>
    </row>
    <row r="4655" spans="4:5">
      <c r="D4655" s="231"/>
      <c r="E4655" s="232"/>
    </row>
    <row r="4656" spans="4:5">
      <c r="D4656" s="231"/>
      <c r="E4656" s="232"/>
    </row>
    <row r="4657" spans="4:5">
      <c r="D4657" s="231"/>
      <c r="E4657" s="232"/>
    </row>
    <row r="4658" spans="4:5">
      <c r="D4658" s="231"/>
      <c r="E4658" s="232"/>
    </row>
    <row r="4659" spans="4:5">
      <c r="D4659" s="231"/>
      <c r="E4659" s="232"/>
    </row>
    <row r="4660" spans="4:5">
      <c r="D4660" s="231"/>
      <c r="E4660" s="232"/>
    </row>
    <row r="4661" spans="4:5">
      <c r="D4661" s="231"/>
      <c r="E4661" s="232"/>
    </row>
    <row r="4662" spans="4:5">
      <c r="D4662" s="231"/>
      <c r="E4662" s="232"/>
    </row>
    <row r="4663" spans="4:5">
      <c r="D4663" s="231"/>
      <c r="E4663" s="232"/>
    </row>
    <row r="4664" spans="4:5">
      <c r="D4664" s="231"/>
      <c r="E4664" s="232"/>
    </row>
    <row r="4665" spans="4:5">
      <c r="D4665" s="231"/>
      <c r="E4665" s="232"/>
    </row>
    <row r="4666" spans="4:5">
      <c r="D4666" s="231"/>
      <c r="E4666" s="232"/>
    </row>
    <row r="4667" spans="4:5">
      <c r="D4667" s="231"/>
      <c r="E4667" s="232"/>
    </row>
    <row r="4668" spans="4:5">
      <c r="D4668" s="231"/>
      <c r="E4668" s="232"/>
    </row>
    <row r="4669" spans="4:5">
      <c r="D4669" s="231"/>
      <c r="E4669" s="232"/>
    </row>
    <row r="4670" spans="4:5">
      <c r="D4670" s="231"/>
      <c r="E4670" s="232"/>
    </row>
    <row r="4671" spans="4:5">
      <c r="D4671" s="231"/>
      <c r="E4671" s="232"/>
    </row>
    <row r="4672" spans="4:5">
      <c r="D4672" s="231"/>
      <c r="E4672" s="232"/>
    </row>
    <row r="4673" spans="4:5">
      <c r="D4673" s="231"/>
      <c r="E4673" s="232"/>
    </row>
    <row r="4674" spans="4:5">
      <c r="D4674" s="231"/>
      <c r="E4674" s="232"/>
    </row>
    <row r="4675" spans="4:5">
      <c r="D4675" s="231"/>
      <c r="E4675" s="232"/>
    </row>
    <row r="4676" spans="4:5">
      <c r="D4676" s="231"/>
      <c r="E4676" s="232"/>
    </row>
    <row r="4677" spans="4:5">
      <c r="D4677" s="231"/>
      <c r="E4677" s="232"/>
    </row>
    <row r="4678" spans="4:5">
      <c r="D4678" s="231"/>
      <c r="E4678" s="232"/>
    </row>
    <row r="4679" spans="4:5">
      <c r="D4679" s="231"/>
      <c r="E4679" s="232"/>
    </row>
    <row r="4680" spans="4:5">
      <c r="D4680" s="231"/>
      <c r="E4680" s="232"/>
    </row>
    <row r="4681" spans="4:5">
      <c r="D4681" s="231"/>
      <c r="E4681" s="232"/>
    </row>
    <row r="4682" spans="4:5">
      <c r="D4682" s="231"/>
      <c r="E4682" s="232"/>
    </row>
    <row r="4683" spans="4:5">
      <c r="D4683" s="231"/>
      <c r="E4683" s="232"/>
    </row>
    <row r="4684" spans="4:5">
      <c r="D4684" s="231"/>
      <c r="E4684" s="232"/>
    </row>
    <row r="4685" spans="4:5">
      <c r="D4685" s="231"/>
      <c r="E4685" s="232"/>
    </row>
    <row r="4686" spans="4:5">
      <c r="D4686" s="231"/>
      <c r="E4686" s="232"/>
    </row>
    <row r="4687" spans="4:5">
      <c r="D4687" s="231"/>
      <c r="E4687" s="232"/>
    </row>
    <row r="4688" spans="4:5">
      <c r="D4688" s="231"/>
      <c r="E4688" s="232"/>
    </row>
    <row r="4689" spans="4:5">
      <c r="D4689" s="231"/>
      <c r="E4689" s="232"/>
    </row>
    <row r="4690" spans="4:5">
      <c r="D4690" s="231"/>
      <c r="E4690" s="232"/>
    </row>
    <row r="4691" spans="4:5">
      <c r="D4691" s="231"/>
      <c r="E4691" s="232"/>
    </row>
    <row r="4692" spans="4:5">
      <c r="D4692" s="231"/>
      <c r="E4692" s="232"/>
    </row>
    <row r="4693" spans="4:5">
      <c r="D4693" s="231"/>
      <c r="E4693" s="232"/>
    </row>
    <row r="4694" spans="4:5">
      <c r="D4694" s="231"/>
      <c r="E4694" s="232"/>
    </row>
    <row r="4695" spans="4:5">
      <c r="D4695" s="231"/>
      <c r="E4695" s="232"/>
    </row>
    <row r="4696" spans="4:5">
      <c r="D4696" s="231"/>
      <c r="E4696" s="232"/>
    </row>
    <row r="4697" spans="4:5">
      <c r="D4697" s="231"/>
      <c r="E4697" s="232"/>
    </row>
    <row r="4698" spans="4:5">
      <c r="D4698" s="231"/>
      <c r="E4698" s="232"/>
    </row>
    <row r="4699" spans="4:5">
      <c r="D4699" s="231"/>
      <c r="E4699" s="232"/>
    </row>
    <row r="4700" spans="4:5">
      <c r="D4700" s="231"/>
      <c r="E4700" s="232"/>
    </row>
    <row r="4701" spans="4:5">
      <c r="D4701" s="231"/>
      <c r="E4701" s="232"/>
    </row>
    <row r="4702" spans="4:5">
      <c r="D4702" s="231"/>
      <c r="E4702" s="232"/>
    </row>
    <row r="4703" spans="4:5">
      <c r="D4703" s="231"/>
      <c r="E4703" s="232"/>
    </row>
    <row r="4704" spans="4:5">
      <c r="D4704" s="231"/>
      <c r="E4704" s="232"/>
    </row>
    <row r="4705" spans="4:5">
      <c r="D4705" s="231"/>
      <c r="E4705" s="232"/>
    </row>
    <row r="4706" spans="4:5">
      <c r="D4706" s="231"/>
      <c r="E4706" s="232"/>
    </row>
    <row r="4707" spans="4:5">
      <c r="D4707" s="231"/>
      <c r="E4707" s="232"/>
    </row>
    <row r="4708" spans="4:5">
      <c r="D4708" s="231"/>
      <c r="E4708" s="232"/>
    </row>
    <row r="4709" spans="4:5">
      <c r="D4709" s="231"/>
      <c r="E4709" s="232"/>
    </row>
    <row r="4710" spans="4:5">
      <c r="D4710" s="231"/>
      <c r="E4710" s="232"/>
    </row>
    <row r="4711" spans="4:5">
      <c r="D4711" s="231"/>
      <c r="E4711" s="232"/>
    </row>
    <row r="4712" spans="4:5">
      <c r="D4712" s="231"/>
      <c r="E4712" s="232"/>
    </row>
    <row r="4713" spans="4:5">
      <c r="D4713" s="231"/>
      <c r="E4713" s="232"/>
    </row>
    <row r="4714" spans="4:5">
      <c r="D4714" s="231"/>
      <c r="E4714" s="232"/>
    </row>
    <row r="4715" spans="4:5">
      <c r="D4715" s="231"/>
      <c r="E4715" s="232"/>
    </row>
    <row r="4716" spans="4:5">
      <c r="D4716" s="231"/>
      <c r="E4716" s="232"/>
    </row>
    <row r="4717" spans="4:5">
      <c r="D4717" s="231"/>
      <c r="E4717" s="232"/>
    </row>
    <row r="4718" spans="4:5">
      <c r="D4718" s="231"/>
      <c r="E4718" s="232"/>
    </row>
    <row r="4719" spans="4:5">
      <c r="D4719" s="231"/>
      <c r="E4719" s="232"/>
    </row>
    <row r="4720" spans="4:5">
      <c r="D4720" s="231"/>
      <c r="E4720" s="232"/>
    </row>
    <row r="4721" spans="4:5">
      <c r="D4721" s="231"/>
      <c r="E4721" s="232"/>
    </row>
    <row r="4722" spans="4:5">
      <c r="D4722" s="231"/>
      <c r="E4722" s="232"/>
    </row>
    <row r="4723" spans="4:5">
      <c r="D4723" s="231"/>
      <c r="E4723" s="232"/>
    </row>
    <row r="4724" spans="4:5">
      <c r="D4724" s="231"/>
      <c r="E4724" s="232"/>
    </row>
    <row r="4725" spans="4:5">
      <c r="D4725" s="231"/>
      <c r="E4725" s="232"/>
    </row>
    <row r="4726" spans="4:5">
      <c r="D4726" s="231"/>
      <c r="E4726" s="232"/>
    </row>
    <row r="4727" spans="4:5">
      <c r="D4727" s="231"/>
      <c r="E4727" s="232"/>
    </row>
    <row r="4728" spans="4:5">
      <c r="D4728" s="231"/>
      <c r="E4728" s="232"/>
    </row>
    <row r="4729" spans="4:5">
      <c r="D4729" s="231"/>
      <c r="E4729" s="232"/>
    </row>
    <row r="4730" spans="4:5">
      <c r="D4730" s="231"/>
      <c r="E4730" s="232"/>
    </row>
    <row r="4731" spans="4:5">
      <c r="D4731" s="231"/>
      <c r="E4731" s="232"/>
    </row>
    <row r="4732" spans="4:5">
      <c r="D4732" s="231"/>
      <c r="E4732" s="232"/>
    </row>
    <row r="4733" spans="4:5">
      <c r="D4733" s="231"/>
      <c r="E4733" s="232"/>
    </row>
    <row r="4734" spans="4:5">
      <c r="D4734" s="231"/>
      <c r="E4734" s="232"/>
    </row>
    <row r="4735" spans="4:5">
      <c r="D4735" s="231"/>
      <c r="E4735" s="232"/>
    </row>
    <row r="4736" spans="4:5">
      <c r="D4736" s="231"/>
      <c r="E4736" s="232"/>
    </row>
    <row r="4737" spans="4:5">
      <c r="D4737" s="231"/>
      <c r="E4737" s="232"/>
    </row>
    <row r="4738" spans="4:5">
      <c r="D4738" s="231"/>
      <c r="E4738" s="232"/>
    </row>
    <row r="4739" spans="4:5">
      <c r="D4739" s="231"/>
      <c r="E4739" s="232"/>
    </row>
    <row r="4740" spans="4:5">
      <c r="D4740" s="231"/>
      <c r="E4740" s="232"/>
    </row>
    <row r="4741" spans="4:5">
      <c r="D4741" s="231"/>
      <c r="E4741" s="232"/>
    </row>
    <row r="4742" spans="4:5">
      <c r="D4742" s="231"/>
      <c r="E4742" s="232"/>
    </row>
    <row r="4743" spans="4:5">
      <c r="D4743" s="231"/>
      <c r="E4743" s="232"/>
    </row>
    <row r="4744" spans="4:5">
      <c r="D4744" s="231"/>
      <c r="E4744" s="232"/>
    </row>
    <row r="4745" spans="4:5">
      <c r="D4745" s="231"/>
      <c r="E4745" s="232"/>
    </row>
    <row r="4746" spans="4:5">
      <c r="D4746" s="231"/>
      <c r="E4746" s="232"/>
    </row>
    <row r="4747" spans="4:5">
      <c r="D4747" s="231"/>
      <c r="E4747" s="232"/>
    </row>
    <row r="4748" spans="4:5">
      <c r="D4748" s="231"/>
      <c r="E4748" s="232"/>
    </row>
    <row r="4749" spans="4:5">
      <c r="D4749" s="231"/>
      <c r="E4749" s="232"/>
    </row>
    <row r="4750" spans="4:5">
      <c r="D4750" s="231"/>
      <c r="E4750" s="232"/>
    </row>
    <row r="4751" spans="4:5">
      <c r="D4751" s="231"/>
      <c r="E4751" s="232"/>
    </row>
    <row r="4752" spans="4:5">
      <c r="D4752" s="231"/>
      <c r="E4752" s="232"/>
    </row>
    <row r="4753" spans="4:5">
      <c r="D4753" s="231"/>
      <c r="E4753" s="232"/>
    </row>
    <row r="4754" spans="4:5">
      <c r="D4754" s="231"/>
      <c r="E4754" s="232"/>
    </row>
    <row r="4755" spans="4:5">
      <c r="D4755" s="231"/>
      <c r="E4755" s="232"/>
    </row>
    <row r="4756" spans="4:5">
      <c r="D4756" s="231"/>
      <c r="E4756" s="232"/>
    </row>
    <row r="4757" spans="4:5">
      <c r="D4757" s="231"/>
      <c r="E4757" s="232"/>
    </row>
    <row r="4758" spans="4:5">
      <c r="D4758" s="231"/>
      <c r="E4758" s="232"/>
    </row>
    <row r="4759" spans="4:5">
      <c r="D4759" s="231"/>
      <c r="E4759" s="232"/>
    </row>
    <row r="4760" spans="4:5">
      <c r="D4760" s="231"/>
      <c r="E4760" s="232"/>
    </row>
    <row r="4761" spans="4:5">
      <c r="D4761" s="231"/>
      <c r="E4761" s="232"/>
    </row>
    <row r="4762" spans="4:5">
      <c r="D4762" s="231"/>
      <c r="E4762" s="232"/>
    </row>
    <row r="4763" spans="4:5">
      <c r="D4763" s="231"/>
      <c r="E4763" s="232"/>
    </row>
    <row r="4764" spans="4:5">
      <c r="D4764" s="231"/>
      <c r="E4764" s="232"/>
    </row>
    <row r="4765" spans="4:5">
      <c r="D4765" s="231"/>
      <c r="E4765" s="232"/>
    </row>
    <row r="4766" spans="4:5">
      <c r="D4766" s="231"/>
      <c r="E4766" s="232"/>
    </row>
    <row r="4767" spans="4:5">
      <c r="D4767" s="231"/>
      <c r="E4767" s="232"/>
    </row>
    <row r="4768" spans="4:5">
      <c r="D4768" s="231"/>
      <c r="E4768" s="232"/>
    </row>
    <row r="4769" spans="4:5">
      <c r="D4769" s="231"/>
      <c r="E4769" s="232"/>
    </row>
    <row r="4770" spans="4:5">
      <c r="D4770" s="231"/>
      <c r="E4770" s="232"/>
    </row>
    <row r="4771" spans="4:5">
      <c r="D4771" s="231"/>
      <c r="E4771" s="232"/>
    </row>
    <row r="4772" spans="4:5">
      <c r="D4772" s="231"/>
      <c r="E4772" s="232"/>
    </row>
    <row r="4773" spans="4:5">
      <c r="D4773" s="231"/>
      <c r="E4773" s="232"/>
    </row>
    <row r="4774" spans="4:5">
      <c r="D4774" s="231"/>
      <c r="E4774" s="232"/>
    </row>
    <row r="4775" spans="4:5">
      <c r="D4775" s="231"/>
      <c r="E4775" s="232"/>
    </row>
    <row r="4776" spans="4:5">
      <c r="D4776" s="231"/>
      <c r="E4776" s="232"/>
    </row>
    <row r="4777" spans="4:5">
      <c r="D4777" s="231"/>
      <c r="E4777" s="232"/>
    </row>
    <row r="4778" spans="4:5">
      <c r="D4778" s="231"/>
      <c r="E4778" s="232"/>
    </row>
    <row r="4779" spans="4:5">
      <c r="D4779" s="231"/>
      <c r="E4779" s="232"/>
    </row>
    <row r="4780" spans="4:5">
      <c r="D4780" s="231"/>
      <c r="E4780" s="232"/>
    </row>
    <row r="4781" spans="4:5">
      <c r="D4781" s="231"/>
      <c r="E4781" s="232"/>
    </row>
    <row r="4782" spans="4:5">
      <c r="D4782" s="231"/>
      <c r="E4782" s="232"/>
    </row>
    <row r="4783" spans="4:5">
      <c r="D4783" s="231"/>
      <c r="E4783" s="232"/>
    </row>
    <row r="4784" spans="4:5">
      <c r="D4784" s="231"/>
      <c r="E4784" s="232"/>
    </row>
    <row r="4785" spans="4:5">
      <c r="D4785" s="231"/>
      <c r="E4785" s="232"/>
    </row>
    <row r="4786" spans="4:5">
      <c r="D4786" s="231"/>
      <c r="E4786" s="232"/>
    </row>
    <row r="4787" spans="4:5">
      <c r="D4787" s="231"/>
      <c r="E4787" s="232"/>
    </row>
    <row r="4788" spans="4:5">
      <c r="D4788" s="231"/>
      <c r="E4788" s="232"/>
    </row>
    <row r="4789" spans="4:5">
      <c r="D4789" s="231"/>
      <c r="E4789" s="232"/>
    </row>
    <row r="4790" spans="4:5">
      <c r="D4790" s="231"/>
      <c r="E4790" s="232"/>
    </row>
    <row r="4791" spans="4:5">
      <c r="D4791" s="231"/>
      <c r="E4791" s="232"/>
    </row>
    <row r="4792" spans="4:5">
      <c r="D4792" s="231"/>
      <c r="E4792" s="232"/>
    </row>
    <row r="4793" spans="4:5">
      <c r="D4793" s="231"/>
      <c r="E4793" s="232"/>
    </row>
    <row r="4794" spans="4:5">
      <c r="D4794" s="231"/>
      <c r="E4794" s="232"/>
    </row>
    <row r="4795" spans="4:5">
      <c r="D4795" s="231"/>
      <c r="E4795" s="232"/>
    </row>
    <row r="4796" spans="4:5">
      <c r="D4796" s="231"/>
      <c r="E4796" s="232"/>
    </row>
    <row r="4797" spans="4:5">
      <c r="D4797" s="231"/>
      <c r="E4797" s="232"/>
    </row>
    <row r="4798" spans="4:5">
      <c r="D4798" s="231"/>
      <c r="E4798" s="232"/>
    </row>
    <row r="4799" spans="4:5">
      <c r="D4799" s="231"/>
      <c r="E4799" s="232"/>
    </row>
    <row r="4800" spans="4:5">
      <c r="D4800" s="231"/>
      <c r="E4800" s="232"/>
    </row>
    <row r="4801" spans="4:5">
      <c r="D4801" s="231"/>
      <c r="E4801" s="232"/>
    </row>
    <row r="4802" spans="4:5">
      <c r="D4802" s="231"/>
      <c r="E4802" s="232"/>
    </row>
    <row r="4803" spans="4:5">
      <c r="D4803" s="231"/>
      <c r="E4803" s="232"/>
    </row>
    <row r="4804" spans="4:5">
      <c r="D4804" s="231"/>
      <c r="E4804" s="232"/>
    </row>
    <row r="4805" spans="4:5">
      <c r="D4805" s="231"/>
      <c r="E4805" s="232"/>
    </row>
    <row r="4806" spans="4:5">
      <c r="D4806" s="231"/>
      <c r="E4806" s="232"/>
    </row>
    <row r="4807" spans="4:5">
      <c r="D4807" s="231"/>
      <c r="E4807" s="232"/>
    </row>
    <row r="4808" spans="4:5">
      <c r="D4808" s="231"/>
      <c r="E4808" s="232"/>
    </row>
    <row r="4809" spans="4:5">
      <c r="D4809" s="231"/>
      <c r="E4809" s="232"/>
    </row>
    <row r="4810" spans="4:5">
      <c r="D4810" s="231"/>
      <c r="E4810" s="232"/>
    </row>
    <row r="4811" spans="4:5">
      <c r="D4811" s="231"/>
      <c r="E4811" s="232"/>
    </row>
    <row r="4812" spans="4:5">
      <c r="D4812" s="231"/>
      <c r="E4812" s="232"/>
    </row>
    <row r="4813" spans="4:5">
      <c r="D4813" s="231"/>
      <c r="E4813" s="232"/>
    </row>
    <row r="4814" spans="4:5">
      <c r="D4814" s="231"/>
      <c r="E4814" s="232"/>
    </row>
    <row r="4815" spans="4:5">
      <c r="D4815" s="231"/>
      <c r="E4815" s="232"/>
    </row>
    <row r="4816" spans="4:5">
      <c r="D4816" s="231"/>
      <c r="E4816" s="232"/>
    </row>
    <row r="4817" spans="4:5">
      <c r="D4817" s="231"/>
      <c r="E4817" s="232"/>
    </row>
    <row r="4818" spans="4:5">
      <c r="D4818" s="231"/>
      <c r="E4818" s="232"/>
    </row>
    <row r="4819" spans="4:5">
      <c r="D4819" s="231"/>
      <c r="E4819" s="232"/>
    </row>
    <row r="4820" spans="4:5">
      <c r="D4820" s="231"/>
      <c r="E4820" s="232"/>
    </row>
    <row r="4821" spans="4:5">
      <c r="D4821" s="231"/>
      <c r="E4821" s="232"/>
    </row>
    <row r="4822" spans="4:5">
      <c r="D4822" s="231"/>
      <c r="E4822" s="232"/>
    </row>
    <row r="4823" spans="4:5">
      <c r="D4823" s="231"/>
      <c r="E4823" s="232"/>
    </row>
    <row r="4824" spans="4:5">
      <c r="D4824" s="231"/>
      <c r="E4824" s="232"/>
    </row>
    <row r="4825" spans="4:5">
      <c r="D4825" s="231"/>
      <c r="E4825" s="232"/>
    </row>
    <row r="4826" spans="4:5">
      <c r="D4826" s="231"/>
      <c r="E4826" s="232"/>
    </row>
    <row r="4827" spans="4:5">
      <c r="D4827" s="231"/>
      <c r="E4827" s="232"/>
    </row>
    <row r="4828" spans="4:5">
      <c r="D4828" s="231"/>
      <c r="E4828" s="232"/>
    </row>
    <row r="4829" spans="4:5">
      <c r="D4829" s="231"/>
      <c r="E4829" s="232"/>
    </row>
    <row r="4830" spans="4:5">
      <c r="D4830" s="231"/>
      <c r="E4830" s="232"/>
    </row>
    <row r="4831" spans="4:5">
      <c r="D4831" s="231"/>
      <c r="E4831" s="232"/>
    </row>
    <row r="4832" spans="4:5">
      <c r="D4832" s="231"/>
      <c r="E4832" s="232"/>
    </row>
    <row r="4833" spans="4:5">
      <c r="D4833" s="231"/>
      <c r="E4833" s="232"/>
    </row>
    <row r="4834" spans="4:5">
      <c r="D4834" s="231"/>
      <c r="E4834" s="232"/>
    </row>
    <row r="4835" spans="4:5">
      <c r="D4835" s="231"/>
      <c r="E4835" s="232"/>
    </row>
    <row r="4836" spans="4:5">
      <c r="D4836" s="231"/>
      <c r="E4836" s="232"/>
    </row>
    <row r="4837" spans="4:5">
      <c r="D4837" s="231"/>
      <c r="E4837" s="232"/>
    </row>
    <row r="4838" spans="4:5">
      <c r="D4838" s="231"/>
      <c r="E4838" s="232"/>
    </row>
    <row r="4839" spans="4:5">
      <c r="D4839" s="231"/>
      <c r="E4839" s="232"/>
    </row>
    <row r="4840" spans="4:5">
      <c r="D4840" s="231"/>
      <c r="E4840" s="232"/>
    </row>
    <row r="4841" spans="4:5">
      <c r="D4841" s="231"/>
      <c r="E4841" s="232"/>
    </row>
    <row r="4842" spans="4:5">
      <c r="D4842" s="231"/>
      <c r="E4842" s="232"/>
    </row>
    <row r="4843" spans="4:5">
      <c r="D4843" s="231"/>
      <c r="E4843" s="232"/>
    </row>
    <row r="4844" spans="4:5">
      <c r="D4844" s="231"/>
      <c r="E4844" s="232"/>
    </row>
    <row r="4845" spans="4:5">
      <c r="D4845" s="231"/>
      <c r="E4845" s="232"/>
    </row>
    <row r="4846" spans="4:5">
      <c r="D4846" s="231"/>
      <c r="E4846" s="232"/>
    </row>
    <row r="4847" spans="4:5">
      <c r="D4847" s="231"/>
      <c r="E4847" s="232"/>
    </row>
    <row r="4848" spans="4:5">
      <c r="D4848" s="231"/>
      <c r="E4848" s="232"/>
    </row>
    <row r="4849" spans="4:5">
      <c r="D4849" s="231"/>
      <c r="E4849" s="232"/>
    </row>
    <row r="4850" spans="4:5">
      <c r="D4850" s="231"/>
      <c r="E4850" s="232"/>
    </row>
    <row r="4851" spans="4:5">
      <c r="D4851" s="231"/>
      <c r="E4851" s="232"/>
    </row>
    <row r="4852" spans="4:5">
      <c r="D4852" s="231"/>
      <c r="E4852" s="232"/>
    </row>
    <row r="4853" spans="4:5">
      <c r="D4853" s="231"/>
      <c r="E4853" s="232"/>
    </row>
    <row r="4854" spans="4:5">
      <c r="D4854" s="231"/>
      <c r="E4854" s="232"/>
    </row>
    <row r="4855" spans="4:5">
      <c r="D4855" s="231"/>
      <c r="E4855" s="232"/>
    </row>
    <row r="4856" spans="4:5">
      <c r="D4856" s="231"/>
      <c r="E4856" s="232"/>
    </row>
    <row r="4857" spans="4:5">
      <c r="D4857" s="231"/>
      <c r="E4857" s="232"/>
    </row>
    <row r="4858" spans="4:5">
      <c r="D4858" s="231"/>
      <c r="E4858" s="232"/>
    </row>
    <row r="4859" spans="4:5">
      <c r="D4859" s="231"/>
      <c r="E4859" s="232"/>
    </row>
    <row r="4860" spans="4:5">
      <c r="D4860" s="231"/>
      <c r="E4860" s="232"/>
    </row>
    <row r="4861" spans="4:5">
      <c r="D4861" s="231"/>
      <c r="E4861" s="232"/>
    </row>
    <row r="4862" spans="4:5">
      <c r="D4862" s="231"/>
      <c r="E4862" s="232"/>
    </row>
    <row r="4863" spans="4:5">
      <c r="D4863" s="231"/>
      <c r="E4863" s="232"/>
    </row>
    <row r="4864" spans="4:5">
      <c r="D4864" s="231"/>
      <c r="E4864" s="232"/>
    </row>
    <row r="4865" spans="4:5">
      <c r="D4865" s="231"/>
      <c r="E4865" s="232"/>
    </row>
    <row r="4866" spans="4:5">
      <c r="D4866" s="231"/>
      <c r="E4866" s="232"/>
    </row>
    <row r="4867" spans="4:5">
      <c r="D4867" s="231"/>
      <c r="E4867" s="232"/>
    </row>
    <row r="4868" spans="4:5">
      <c r="D4868" s="231"/>
      <c r="E4868" s="232"/>
    </row>
    <row r="4869" spans="4:5">
      <c r="D4869" s="231"/>
      <c r="E4869" s="232"/>
    </row>
    <row r="4870" spans="4:5">
      <c r="D4870" s="231"/>
      <c r="E4870" s="232"/>
    </row>
    <row r="4871" spans="4:5">
      <c r="D4871" s="231"/>
      <c r="E4871" s="232"/>
    </row>
    <row r="4872" spans="4:5">
      <c r="D4872" s="231"/>
      <c r="E4872" s="232"/>
    </row>
    <row r="4873" spans="4:5">
      <c r="D4873" s="231"/>
      <c r="E4873" s="232"/>
    </row>
    <row r="4874" spans="4:5">
      <c r="D4874" s="231"/>
      <c r="E4874" s="232"/>
    </row>
    <row r="4875" spans="4:5">
      <c r="D4875" s="231"/>
      <c r="E4875" s="232"/>
    </row>
    <row r="4876" spans="4:5">
      <c r="D4876" s="231"/>
      <c r="E4876" s="232"/>
    </row>
    <row r="4877" spans="4:5">
      <c r="D4877" s="231"/>
      <c r="E4877" s="232"/>
    </row>
    <row r="4878" spans="4:5">
      <c r="D4878" s="231"/>
      <c r="E4878" s="232"/>
    </row>
    <row r="4879" spans="4:5">
      <c r="D4879" s="231"/>
      <c r="E4879" s="232"/>
    </row>
    <row r="4880" spans="4:5">
      <c r="D4880" s="231"/>
      <c r="E4880" s="232"/>
    </row>
    <row r="4881" spans="4:5">
      <c r="D4881" s="231"/>
      <c r="E4881" s="232"/>
    </row>
    <row r="4882" spans="4:5">
      <c r="D4882" s="231"/>
      <c r="E4882" s="232"/>
    </row>
    <row r="4883" spans="4:5">
      <c r="D4883" s="231"/>
      <c r="E4883" s="232"/>
    </row>
    <row r="4884" spans="4:5">
      <c r="D4884" s="231"/>
      <c r="E4884" s="232"/>
    </row>
    <row r="4885" spans="4:5">
      <c r="D4885" s="231"/>
      <c r="E4885" s="232"/>
    </row>
    <row r="4886" spans="4:5">
      <c r="D4886" s="231"/>
      <c r="E4886" s="232"/>
    </row>
    <row r="4887" spans="4:5">
      <c r="D4887" s="231"/>
      <c r="E4887" s="232"/>
    </row>
    <row r="4888" spans="4:5">
      <c r="D4888" s="231"/>
      <c r="E4888" s="232"/>
    </row>
    <row r="4889" spans="4:5">
      <c r="D4889" s="231"/>
      <c r="E4889" s="232"/>
    </row>
    <row r="4890" spans="4:5">
      <c r="D4890" s="231"/>
      <c r="E4890" s="232"/>
    </row>
    <row r="4891" spans="4:5">
      <c r="D4891" s="231"/>
      <c r="E4891" s="232"/>
    </row>
    <row r="4892" spans="4:5">
      <c r="D4892" s="231"/>
      <c r="E4892" s="232"/>
    </row>
    <row r="4893" spans="4:5">
      <c r="D4893" s="231"/>
      <c r="E4893" s="232"/>
    </row>
    <row r="4894" spans="4:5">
      <c r="D4894" s="231"/>
      <c r="E4894" s="232"/>
    </row>
    <row r="4895" spans="4:5">
      <c r="D4895" s="231"/>
      <c r="E4895" s="232"/>
    </row>
    <row r="4896" spans="4:5">
      <c r="D4896" s="231"/>
      <c r="E4896" s="232"/>
    </row>
    <row r="4897" spans="4:5">
      <c r="D4897" s="231"/>
      <c r="E4897" s="232"/>
    </row>
    <row r="4898" spans="4:5">
      <c r="D4898" s="231"/>
      <c r="E4898" s="232"/>
    </row>
    <row r="4899" spans="4:5">
      <c r="D4899" s="231"/>
      <c r="E4899" s="232"/>
    </row>
    <row r="4900" spans="4:5">
      <c r="D4900" s="231"/>
      <c r="E4900" s="232"/>
    </row>
    <row r="4901" spans="4:5">
      <c r="D4901" s="231"/>
      <c r="E4901" s="232"/>
    </row>
    <row r="4902" spans="4:5">
      <c r="D4902" s="231"/>
      <c r="E4902" s="232"/>
    </row>
    <row r="4903" spans="4:5">
      <c r="D4903" s="231"/>
      <c r="E4903" s="232"/>
    </row>
    <row r="4904" spans="4:5">
      <c r="D4904" s="231"/>
      <c r="E4904" s="232"/>
    </row>
    <row r="4905" spans="4:5">
      <c r="D4905" s="231"/>
      <c r="E4905" s="232"/>
    </row>
    <row r="4906" spans="4:5">
      <c r="D4906" s="231"/>
      <c r="E4906" s="232"/>
    </row>
    <row r="4907" spans="4:5">
      <c r="D4907" s="231"/>
      <c r="E4907" s="232"/>
    </row>
    <row r="4908" spans="4:5">
      <c r="D4908" s="231"/>
      <c r="E4908" s="232"/>
    </row>
    <row r="4909" spans="4:5">
      <c r="D4909" s="231"/>
      <c r="E4909" s="232"/>
    </row>
    <row r="4910" spans="4:5">
      <c r="D4910" s="231"/>
      <c r="E4910" s="232"/>
    </row>
    <row r="4911" spans="4:5">
      <c r="D4911" s="231"/>
      <c r="E4911" s="232"/>
    </row>
    <row r="4912" spans="4:5">
      <c r="D4912" s="231"/>
      <c r="E4912" s="232"/>
    </row>
    <row r="4913" spans="4:5">
      <c r="D4913" s="231"/>
      <c r="E4913" s="232"/>
    </row>
    <row r="4914" spans="4:5">
      <c r="D4914" s="231"/>
      <c r="E4914" s="232"/>
    </row>
    <row r="4915" spans="4:5">
      <c r="D4915" s="231"/>
      <c r="E4915" s="232"/>
    </row>
    <row r="4916" spans="4:5">
      <c r="D4916" s="231"/>
      <c r="E4916" s="232"/>
    </row>
    <row r="4917" spans="4:5">
      <c r="D4917" s="231"/>
      <c r="E4917" s="232"/>
    </row>
    <row r="4918" spans="4:5">
      <c r="D4918" s="231"/>
      <c r="E4918" s="232"/>
    </row>
    <row r="4919" spans="4:5">
      <c r="D4919" s="231"/>
      <c r="E4919" s="232"/>
    </row>
    <row r="4920" spans="4:5">
      <c r="D4920" s="231"/>
      <c r="E4920" s="232"/>
    </row>
    <row r="4921" spans="4:5">
      <c r="D4921" s="231"/>
      <c r="E4921" s="232"/>
    </row>
    <row r="4922" spans="4:5">
      <c r="D4922" s="231"/>
      <c r="E4922" s="232"/>
    </row>
    <row r="4923" spans="4:5">
      <c r="D4923" s="231"/>
      <c r="E4923" s="232"/>
    </row>
    <row r="4924" spans="4:5">
      <c r="D4924" s="231"/>
      <c r="E4924" s="232"/>
    </row>
    <row r="4925" spans="4:5">
      <c r="D4925" s="231"/>
      <c r="E4925" s="232"/>
    </row>
    <row r="4926" spans="4:5">
      <c r="D4926" s="231"/>
      <c r="E4926" s="232"/>
    </row>
    <row r="4927" spans="4:5">
      <c r="D4927" s="231"/>
      <c r="E4927" s="232"/>
    </row>
    <row r="4928" spans="4:5">
      <c r="D4928" s="231"/>
      <c r="E4928" s="232"/>
    </row>
    <row r="4929" spans="4:5">
      <c r="D4929" s="231"/>
      <c r="E4929" s="232"/>
    </row>
    <row r="4930" spans="4:5">
      <c r="D4930" s="231"/>
      <c r="E4930" s="232"/>
    </row>
    <row r="4931" spans="4:5">
      <c r="D4931" s="231"/>
      <c r="E4931" s="232"/>
    </row>
    <row r="4932" spans="4:5">
      <c r="D4932" s="231"/>
      <c r="E4932" s="232"/>
    </row>
    <row r="4933" spans="4:5">
      <c r="D4933" s="231"/>
      <c r="E4933" s="232"/>
    </row>
    <row r="4934" spans="4:5">
      <c r="D4934" s="231"/>
      <c r="E4934" s="232"/>
    </row>
    <row r="4935" spans="4:5">
      <c r="D4935" s="231"/>
      <c r="E4935" s="232"/>
    </row>
    <row r="4936" spans="4:5">
      <c r="D4936" s="231"/>
      <c r="E4936" s="232"/>
    </row>
    <row r="4937" spans="4:5">
      <c r="D4937" s="231"/>
      <c r="E4937" s="232"/>
    </row>
    <row r="4938" spans="4:5">
      <c r="D4938" s="231"/>
      <c r="E4938" s="232"/>
    </row>
    <row r="4939" spans="4:5">
      <c r="D4939" s="231"/>
      <c r="E4939" s="232"/>
    </row>
    <row r="4940" spans="4:5">
      <c r="D4940" s="231"/>
      <c r="E4940" s="232"/>
    </row>
    <row r="4941" spans="4:5">
      <c r="D4941" s="231"/>
      <c r="E4941" s="232"/>
    </row>
    <row r="4942" spans="4:5">
      <c r="D4942" s="231"/>
      <c r="E4942" s="232"/>
    </row>
    <row r="4943" spans="4:5">
      <c r="D4943" s="231"/>
      <c r="E4943" s="232"/>
    </row>
    <row r="4944" spans="4:5">
      <c r="D4944" s="231"/>
      <c r="E4944" s="232"/>
    </row>
    <row r="4945" spans="4:5">
      <c r="D4945" s="231"/>
      <c r="E4945" s="232"/>
    </row>
    <row r="4946" spans="4:5">
      <c r="D4946" s="231"/>
      <c r="E4946" s="232"/>
    </row>
    <row r="4947" spans="4:5">
      <c r="D4947" s="231"/>
      <c r="E4947" s="232"/>
    </row>
    <row r="4948" spans="4:5">
      <c r="D4948" s="231"/>
      <c r="E4948" s="232"/>
    </row>
    <row r="4949" spans="4:5">
      <c r="D4949" s="231"/>
      <c r="E4949" s="232"/>
    </row>
    <row r="4950" spans="4:5">
      <c r="D4950" s="231"/>
      <c r="E4950" s="232"/>
    </row>
    <row r="4951" spans="4:5">
      <c r="D4951" s="231"/>
      <c r="E4951" s="232"/>
    </row>
    <row r="4952" spans="4:5">
      <c r="D4952" s="231"/>
      <c r="E4952" s="232"/>
    </row>
    <row r="4953" spans="4:5">
      <c r="D4953" s="231"/>
      <c r="E4953" s="232"/>
    </row>
    <row r="4954" spans="4:5">
      <c r="D4954" s="231"/>
      <c r="E4954" s="232"/>
    </row>
    <row r="4955" spans="4:5">
      <c r="D4955" s="231"/>
      <c r="E4955" s="232"/>
    </row>
    <row r="4956" spans="4:5">
      <c r="D4956" s="231"/>
      <c r="E4956" s="232"/>
    </row>
    <row r="4957" spans="4:5">
      <c r="D4957" s="231"/>
      <c r="E4957" s="232"/>
    </row>
    <row r="4958" spans="4:5">
      <c r="D4958" s="231"/>
      <c r="E4958" s="232"/>
    </row>
    <row r="4959" spans="4:5">
      <c r="D4959" s="231"/>
      <c r="E4959" s="232"/>
    </row>
    <row r="4960" spans="4:5">
      <c r="D4960" s="231"/>
      <c r="E4960" s="232"/>
    </row>
    <row r="4961" spans="4:5">
      <c r="D4961" s="231"/>
      <c r="E4961" s="232"/>
    </row>
    <row r="4962" spans="4:5">
      <c r="D4962" s="231"/>
      <c r="E4962" s="232"/>
    </row>
    <row r="4963" spans="4:5">
      <c r="D4963" s="231"/>
      <c r="E4963" s="232"/>
    </row>
    <row r="4964" spans="4:5">
      <c r="D4964" s="231"/>
      <c r="E4964" s="232"/>
    </row>
    <row r="4965" spans="4:5">
      <c r="D4965" s="231"/>
      <c r="E4965" s="232"/>
    </row>
    <row r="4966" spans="4:5">
      <c r="D4966" s="231"/>
      <c r="E4966" s="232"/>
    </row>
    <row r="4967" spans="4:5">
      <c r="D4967" s="231"/>
      <c r="E4967" s="232"/>
    </row>
    <row r="4968" spans="4:5">
      <c r="D4968" s="231"/>
      <c r="E4968" s="232"/>
    </row>
    <row r="4969" spans="4:5">
      <c r="D4969" s="231"/>
      <c r="E4969" s="232"/>
    </row>
    <row r="4970" spans="4:5">
      <c r="D4970" s="231"/>
      <c r="E4970" s="232"/>
    </row>
    <row r="4971" spans="4:5">
      <c r="D4971" s="231"/>
      <c r="E4971" s="232"/>
    </row>
    <row r="4972" spans="4:5">
      <c r="D4972" s="231"/>
      <c r="E4972" s="232"/>
    </row>
    <row r="4973" spans="4:5">
      <c r="D4973" s="231"/>
      <c r="E4973" s="232"/>
    </row>
    <row r="4974" spans="4:5">
      <c r="D4974" s="231"/>
      <c r="E4974" s="232"/>
    </row>
    <row r="4975" spans="4:5">
      <c r="D4975" s="231"/>
      <c r="E4975" s="232"/>
    </row>
    <row r="4976" spans="4:5">
      <c r="D4976" s="231"/>
      <c r="E4976" s="232"/>
    </row>
    <row r="4977" spans="4:5">
      <c r="D4977" s="231"/>
      <c r="E4977" s="232"/>
    </row>
    <row r="4978" spans="4:5">
      <c r="D4978" s="231"/>
      <c r="E4978" s="232"/>
    </row>
    <row r="4979" spans="4:5">
      <c r="D4979" s="231"/>
      <c r="E4979" s="232"/>
    </row>
    <row r="4980" spans="4:5">
      <c r="D4980" s="231"/>
      <c r="E4980" s="232"/>
    </row>
    <row r="4981" spans="4:5">
      <c r="D4981" s="231"/>
      <c r="E4981" s="232"/>
    </row>
    <row r="4982" spans="4:5">
      <c r="D4982" s="231"/>
      <c r="E4982" s="232"/>
    </row>
    <row r="4983" spans="4:5">
      <c r="D4983" s="231"/>
      <c r="E4983" s="232"/>
    </row>
    <row r="4984" spans="4:5">
      <c r="D4984" s="231"/>
      <c r="E4984" s="232"/>
    </row>
    <row r="4985" spans="4:5">
      <c r="D4985" s="231"/>
      <c r="E4985" s="232"/>
    </row>
    <row r="4986" spans="4:5">
      <c r="D4986" s="231"/>
      <c r="E4986" s="232"/>
    </row>
    <row r="4987" spans="4:5">
      <c r="D4987" s="231"/>
      <c r="E4987" s="232"/>
    </row>
    <row r="4988" spans="4:5">
      <c r="D4988" s="231"/>
      <c r="E4988" s="232"/>
    </row>
    <row r="4989" spans="4:5">
      <c r="D4989" s="231"/>
      <c r="E4989" s="232"/>
    </row>
    <row r="4990" spans="4:5">
      <c r="D4990" s="231"/>
      <c r="E4990" s="232"/>
    </row>
    <row r="4991" spans="4:5">
      <c r="D4991" s="231"/>
      <c r="E4991" s="232"/>
    </row>
    <row r="4992" spans="4:5">
      <c r="D4992" s="231"/>
      <c r="E4992" s="232"/>
    </row>
    <row r="4993" spans="4:5">
      <c r="D4993" s="231"/>
      <c r="E4993" s="232"/>
    </row>
    <row r="4994" spans="4:5">
      <c r="D4994" s="231"/>
      <c r="E4994" s="232"/>
    </row>
    <row r="4995" spans="4:5">
      <c r="D4995" s="231"/>
      <c r="E4995" s="232"/>
    </row>
    <row r="4996" spans="4:5">
      <c r="D4996" s="231"/>
      <c r="E4996" s="232"/>
    </row>
    <row r="4997" spans="4:5">
      <c r="D4997" s="231"/>
      <c r="E4997" s="232"/>
    </row>
    <row r="4998" spans="4:5">
      <c r="D4998" s="231"/>
      <c r="E4998" s="232"/>
    </row>
    <row r="4999" spans="4:5">
      <c r="D4999" s="231"/>
      <c r="E4999" s="232"/>
    </row>
    <row r="5000" spans="4:5">
      <c r="D5000" s="231"/>
      <c r="E5000" s="232"/>
    </row>
    <row r="5001" spans="4:5">
      <c r="D5001" s="231"/>
      <c r="E5001" s="232"/>
    </row>
    <row r="5002" spans="4:5">
      <c r="D5002" s="231"/>
      <c r="E5002" s="232"/>
    </row>
    <row r="5003" spans="4:5">
      <c r="D5003" s="231"/>
      <c r="E5003" s="232"/>
    </row>
    <row r="5004" spans="4:5">
      <c r="D5004" s="231"/>
      <c r="E5004" s="232"/>
    </row>
    <row r="5005" spans="4:5">
      <c r="D5005" s="231"/>
      <c r="E5005" s="232"/>
    </row>
    <row r="5006" spans="4:5">
      <c r="D5006" s="231"/>
      <c r="E5006" s="232"/>
    </row>
    <row r="5007" spans="4:5">
      <c r="D5007" s="231"/>
      <c r="E5007" s="232"/>
    </row>
    <row r="5008" spans="4:5">
      <c r="D5008" s="231"/>
      <c r="E5008" s="232"/>
    </row>
    <row r="5009" spans="4:5">
      <c r="D5009" s="231"/>
      <c r="E5009" s="232"/>
    </row>
    <row r="5010" spans="4:5">
      <c r="D5010" s="231"/>
      <c r="E5010" s="232"/>
    </row>
    <row r="5011" spans="4:5">
      <c r="D5011" s="231"/>
      <c r="E5011" s="232"/>
    </row>
    <row r="5012" spans="4:5">
      <c r="D5012" s="231"/>
      <c r="E5012" s="232"/>
    </row>
    <row r="5013" spans="4:5">
      <c r="D5013" s="231"/>
      <c r="E5013" s="232"/>
    </row>
    <row r="5014" spans="4:5">
      <c r="D5014" s="231"/>
      <c r="E5014" s="232"/>
    </row>
    <row r="5015" spans="4:5">
      <c r="D5015" s="231"/>
      <c r="E5015" s="232"/>
    </row>
    <row r="5016" spans="4:5">
      <c r="D5016" s="231"/>
      <c r="E5016" s="232"/>
    </row>
    <row r="5017" spans="4:5">
      <c r="D5017" s="231"/>
      <c r="E5017" s="232"/>
    </row>
    <row r="5018" spans="4:5">
      <c r="D5018" s="231"/>
      <c r="E5018" s="232"/>
    </row>
    <row r="5019" spans="4:5">
      <c r="D5019" s="231"/>
      <c r="E5019" s="232"/>
    </row>
    <row r="5020" spans="4:5">
      <c r="D5020" s="231"/>
      <c r="E5020" s="232"/>
    </row>
    <row r="5021" spans="4:5">
      <c r="D5021" s="231"/>
      <c r="E5021" s="232"/>
    </row>
    <row r="5022" spans="4:5">
      <c r="D5022" s="231"/>
      <c r="E5022" s="232"/>
    </row>
    <row r="5023" spans="4:5">
      <c r="D5023" s="231"/>
      <c r="E5023" s="232"/>
    </row>
    <row r="5024" spans="4:5">
      <c r="D5024" s="231"/>
      <c r="E5024" s="232"/>
    </row>
    <row r="5025" spans="4:5">
      <c r="D5025" s="231"/>
      <c r="E5025" s="232"/>
    </row>
    <row r="5026" spans="4:5">
      <c r="D5026" s="231"/>
      <c r="E5026" s="232"/>
    </row>
    <row r="5027" spans="4:5">
      <c r="D5027" s="231"/>
      <c r="E5027" s="232"/>
    </row>
    <row r="5028" spans="4:5">
      <c r="D5028" s="231"/>
      <c r="E5028" s="232"/>
    </row>
    <row r="5029" spans="4:5">
      <c r="D5029" s="231"/>
      <c r="E5029" s="232"/>
    </row>
    <row r="5030" spans="4:5">
      <c r="D5030" s="231"/>
      <c r="E5030" s="232"/>
    </row>
    <row r="5031" spans="4:5">
      <c r="D5031" s="231"/>
      <c r="E5031" s="232"/>
    </row>
    <row r="5032" spans="4:5">
      <c r="D5032" s="231"/>
      <c r="E5032" s="232"/>
    </row>
    <row r="5033" spans="4:5">
      <c r="D5033" s="231"/>
      <c r="E5033" s="232"/>
    </row>
    <row r="5034" spans="4:5">
      <c r="D5034" s="231"/>
      <c r="E5034" s="232"/>
    </row>
    <row r="5035" spans="4:5">
      <c r="D5035" s="231"/>
      <c r="E5035" s="232"/>
    </row>
    <row r="5036" spans="4:5">
      <c r="D5036" s="231"/>
      <c r="E5036" s="232"/>
    </row>
    <row r="5037" spans="4:5">
      <c r="D5037" s="231"/>
      <c r="E5037" s="232"/>
    </row>
    <row r="5038" spans="4:5">
      <c r="D5038" s="231"/>
      <c r="E5038" s="232"/>
    </row>
    <row r="5039" spans="4:5">
      <c r="D5039" s="231"/>
      <c r="E5039" s="232"/>
    </row>
    <row r="5040" spans="4:5">
      <c r="D5040" s="231"/>
      <c r="E5040" s="232"/>
    </row>
    <row r="5041" spans="4:5">
      <c r="D5041" s="231"/>
      <c r="E5041" s="232"/>
    </row>
    <row r="5042" spans="4:5">
      <c r="D5042" s="231"/>
      <c r="E5042" s="232"/>
    </row>
    <row r="5043" spans="4:5">
      <c r="D5043" s="231"/>
      <c r="E5043" s="232"/>
    </row>
    <row r="5044" spans="4:5">
      <c r="D5044" s="231"/>
      <c r="E5044" s="232"/>
    </row>
    <row r="5045" spans="4:5">
      <c r="D5045" s="231"/>
      <c r="E5045" s="232"/>
    </row>
    <row r="5046" spans="4:5">
      <c r="D5046" s="231"/>
      <c r="E5046" s="232"/>
    </row>
    <row r="5047" spans="4:5">
      <c r="D5047" s="231"/>
      <c r="E5047" s="232"/>
    </row>
    <row r="5048" spans="4:5">
      <c r="D5048" s="231"/>
      <c r="E5048" s="232"/>
    </row>
    <row r="5049" spans="4:5">
      <c r="D5049" s="231"/>
      <c r="E5049" s="232"/>
    </row>
    <row r="5050" spans="4:5">
      <c r="D5050" s="231"/>
      <c r="E5050" s="232"/>
    </row>
    <row r="5051" spans="4:5">
      <c r="D5051" s="231"/>
      <c r="E5051" s="232"/>
    </row>
    <row r="5052" spans="4:5">
      <c r="D5052" s="231"/>
      <c r="E5052" s="232"/>
    </row>
    <row r="5053" spans="4:5">
      <c r="D5053" s="231"/>
      <c r="E5053" s="232"/>
    </row>
    <row r="5054" spans="4:5">
      <c r="D5054" s="231"/>
      <c r="E5054" s="232"/>
    </row>
    <row r="5055" spans="4:5">
      <c r="D5055" s="231"/>
      <c r="E5055" s="232"/>
    </row>
    <row r="5056" spans="4:5">
      <c r="D5056" s="231"/>
      <c r="E5056" s="232"/>
    </row>
    <row r="5057" spans="4:5">
      <c r="D5057" s="231"/>
      <c r="E5057" s="232"/>
    </row>
    <row r="5058" spans="4:5">
      <c r="D5058" s="231"/>
      <c r="E5058" s="232"/>
    </row>
    <row r="5059" spans="4:5">
      <c r="D5059" s="231"/>
      <c r="E5059" s="232"/>
    </row>
    <row r="5060" spans="4:5">
      <c r="D5060" s="231"/>
      <c r="E5060" s="232"/>
    </row>
    <row r="5061" spans="4:5">
      <c r="D5061" s="231"/>
      <c r="E5061" s="232"/>
    </row>
    <row r="5062" spans="4:5">
      <c r="D5062" s="231"/>
      <c r="E5062" s="232"/>
    </row>
    <row r="5063" spans="4:5">
      <c r="D5063" s="231"/>
      <c r="E5063" s="232"/>
    </row>
    <row r="5064" spans="4:5">
      <c r="D5064" s="231"/>
      <c r="E5064" s="232"/>
    </row>
    <row r="5065" spans="4:5">
      <c r="D5065" s="231"/>
      <c r="E5065" s="232"/>
    </row>
    <row r="5066" spans="4:5">
      <c r="D5066" s="231"/>
      <c r="E5066" s="232"/>
    </row>
    <row r="5067" spans="4:5">
      <c r="D5067" s="231"/>
      <c r="E5067" s="232"/>
    </row>
    <row r="5068" spans="4:5">
      <c r="D5068" s="231"/>
      <c r="E5068" s="232"/>
    </row>
    <row r="5069" spans="4:5">
      <c r="D5069" s="231"/>
      <c r="E5069" s="232"/>
    </row>
    <row r="5070" spans="4:5">
      <c r="D5070" s="231"/>
      <c r="E5070" s="232"/>
    </row>
    <row r="5071" spans="4:5">
      <c r="D5071" s="231"/>
      <c r="E5071" s="232"/>
    </row>
    <row r="5072" spans="4:5">
      <c r="D5072" s="231"/>
      <c r="E5072" s="232"/>
    </row>
    <row r="5073" spans="4:5">
      <c r="D5073" s="231"/>
      <c r="E5073" s="232"/>
    </row>
    <row r="5074" spans="4:5">
      <c r="D5074" s="231"/>
      <c r="E5074" s="232"/>
    </row>
    <row r="5075" spans="4:5">
      <c r="D5075" s="231"/>
      <c r="E5075" s="232"/>
    </row>
    <row r="5076" spans="4:5">
      <c r="D5076" s="231"/>
      <c r="E5076" s="232"/>
    </row>
    <row r="5077" spans="4:5">
      <c r="D5077" s="231"/>
      <c r="E5077" s="232"/>
    </row>
    <row r="5078" spans="4:5">
      <c r="D5078" s="231"/>
      <c r="E5078" s="232"/>
    </row>
    <row r="5079" spans="4:5">
      <c r="D5079" s="231"/>
      <c r="E5079" s="232"/>
    </row>
    <row r="5080" spans="4:5">
      <c r="D5080" s="231"/>
      <c r="E5080" s="232"/>
    </row>
    <row r="5081" spans="4:5">
      <c r="D5081" s="231"/>
      <c r="E5081" s="232"/>
    </row>
    <row r="5082" spans="4:5">
      <c r="D5082" s="231"/>
      <c r="E5082" s="232"/>
    </row>
    <row r="5083" spans="4:5">
      <c r="D5083" s="231"/>
      <c r="E5083" s="232"/>
    </row>
    <row r="5084" spans="4:5">
      <c r="D5084" s="231"/>
      <c r="E5084" s="232"/>
    </row>
    <row r="5085" spans="4:5">
      <c r="D5085" s="231"/>
      <c r="E5085" s="232"/>
    </row>
    <row r="5086" spans="4:5">
      <c r="D5086" s="231"/>
      <c r="E5086" s="232"/>
    </row>
    <row r="5087" spans="4:5">
      <c r="D5087" s="231"/>
      <c r="E5087" s="232"/>
    </row>
    <row r="5088" spans="4:5">
      <c r="D5088" s="231"/>
      <c r="E5088" s="232"/>
    </row>
    <row r="5089" spans="4:5">
      <c r="D5089" s="231"/>
      <c r="E5089" s="232"/>
    </row>
    <row r="5090" spans="4:5">
      <c r="D5090" s="231"/>
      <c r="E5090" s="232"/>
    </row>
    <row r="5091" spans="4:5">
      <c r="D5091" s="231"/>
      <c r="E5091" s="232"/>
    </row>
    <row r="5092" spans="4:5">
      <c r="D5092" s="231"/>
      <c r="E5092" s="232"/>
    </row>
    <row r="5093" spans="4:5">
      <c r="D5093" s="231"/>
      <c r="E5093" s="232"/>
    </row>
    <row r="5094" spans="4:5">
      <c r="D5094" s="231"/>
      <c r="E5094" s="232"/>
    </row>
    <row r="5095" spans="4:5">
      <c r="D5095" s="231"/>
      <c r="E5095" s="232"/>
    </row>
    <row r="5096" spans="4:5">
      <c r="D5096" s="231"/>
      <c r="E5096" s="232"/>
    </row>
    <row r="5097" spans="4:5">
      <c r="D5097" s="231"/>
      <c r="E5097" s="232"/>
    </row>
    <row r="5098" spans="4:5">
      <c r="D5098" s="231"/>
      <c r="E5098" s="232"/>
    </row>
    <row r="5099" spans="4:5">
      <c r="D5099" s="231"/>
      <c r="E5099" s="232"/>
    </row>
    <row r="5100" spans="4:5">
      <c r="D5100" s="231"/>
      <c r="E5100" s="232"/>
    </row>
    <row r="5101" spans="4:5">
      <c r="D5101" s="231"/>
      <c r="E5101" s="232"/>
    </row>
    <row r="5102" spans="4:5">
      <c r="D5102" s="231"/>
      <c r="E5102" s="232"/>
    </row>
    <row r="5103" spans="4:5">
      <c r="D5103" s="231"/>
      <c r="E5103" s="232"/>
    </row>
    <row r="5104" spans="4:5">
      <c r="D5104" s="231"/>
      <c r="E5104" s="232"/>
    </row>
    <row r="5105" spans="4:5">
      <c r="D5105" s="231"/>
      <c r="E5105" s="232"/>
    </row>
    <row r="5106" spans="4:5">
      <c r="D5106" s="231"/>
      <c r="E5106" s="232"/>
    </row>
    <row r="5107" spans="4:5">
      <c r="D5107" s="231"/>
      <c r="E5107" s="232"/>
    </row>
    <row r="5108" spans="4:5">
      <c r="D5108" s="231"/>
      <c r="E5108" s="232"/>
    </row>
    <row r="5109" spans="4:5">
      <c r="D5109" s="231"/>
      <c r="E5109" s="232"/>
    </row>
    <row r="5110" spans="4:5">
      <c r="D5110" s="231"/>
      <c r="E5110" s="232"/>
    </row>
    <row r="5111" spans="4:5">
      <c r="D5111" s="231"/>
      <c r="E5111" s="232"/>
    </row>
    <row r="5112" spans="4:5">
      <c r="D5112" s="231"/>
      <c r="E5112" s="232"/>
    </row>
    <row r="5113" spans="4:5">
      <c r="D5113" s="231"/>
      <c r="E5113" s="232"/>
    </row>
    <row r="5114" spans="4:5">
      <c r="D5114" s="231"/>
      <c r="E5114" s="232"/>
    </row>
    <row r="5115" spans="4:5">
      <c r="D5115" s="231"/>
      <c r="E5115" s="232"/>
    </row>
    <row r="5116" spans="4:5">
      <c r="D5116" s="231"/>
      <c r="E5116" s="232"/>
    </row>
    <row r="5117" spans="4:5">
      <c r="D5117" s="231"/>
      <c r="E5117" s="232"/>
    </row>
    <row r="5118" spans="4:5">
      <c r="D5118" s="231"/>
      <c r="E5118" s="232"/>
    </row>
    <row r="5119" spans="4:5">
      <c r="D5119" s="231"/>
      <c r="E5119" s="232"/>
    </row>
    <row r="5120" spans="4:5">
      <c r="D5120" s="231"/>
      <c r="E5120" s="232"/>
    </row>
    <row r="5121" spans="4:5">
      <c r="D5121" s="231"/>
      <c r="E5121" s="232"/>
    </row>
    <row r="5122" spans="4:5">
      <c r="D5122" s="231"/>
      <c r="E5122" s="232"/>
    </row>
    <row r="5123" spans="4:5">
      <c r="D5123" s="231"/>
      <c r="E5123" s="232"/>
    </row>
    <row r="5124" spans="4:5">
      <c r="D5124" s="231"/>
      <c r="E5124" s="232"/>
    </row>
    <row r="5125" spans="4:5">
      <c r="D5125" s="231"/>
      <c r="E5125" s="232"/>
    </row>
    <row r="5126" spans="4:5">
      <c r="D5126" s="231"/>
      <c r="E5126" s="232"/>
    </row>
    <row r="5127" spans="4:5">
      <c r="D5127" s="231"/>
      <c r="E5127" s="232"/>
    </row>
    <row r="5128" spans="4:5">
      <c r="D5128" s="231"/>
      <c r="E5128" s="232"/>
    </row>
    <row r="5129" spans="4:5">
      <c r="D5129" s="231"/>
      <c r="E5129" s="232"/>
    </row>
    <row r="5130" spans="4:5">
      <c r="D5130" s="231"/>
      <c r="E5130" s="232"/>
    </row>
    <row r="5131" spans="4:5">
      <c r="D5131" s="231"/>
      <c r="E5131" s="232"/>
    </row>
    <row r="5132" spans="4:5">
      <c r="D5132" s="231"/>
      <c r="E5132" s="232"/>
    </row>
    <row r="5133" spans="4:5">
      <c r="D5133" s="231"/>
      <c r="E5133" s="232"/>
    </row>
    <row r="5134" spans="4:5">
      <c r="D5134" s="231"/>
      <c r="E5134" s="232"/>
    </row>
    <row r="5135" spans="4:5">
      <c r="D5135" s="231"/>
      <c r="E5135" s="232"/>
    </row>
    <row r="5136" spans="4:5">
      <c r="D5136" s="231"/>
      <c r="E5136" s="232"/>
    </row>
    <row r="5137" spans="4:5">
      <c r="D5137" s="231"/>
      <c r="E5137" s="232"/>
    </row>
    <row r="5138" spans="4:5">
      <c r="D5138" s="231"/>
      <c r="E5138" s="232"/>
    </row>
    <row r="5139" spans="4:5">
      <c r="D5139" s="231"/>
      <c r="E5139" s="232"/>
    </row>
    <row r="5140" spans="4:5">
      <c r="D5140" s="231"/>
      <c r="E5140" s="232"/>
    </row>
    <row r="5141" spans="4:5">
      <c r="D5141" s="231"/>
      <c r="E5141" s="232"/>
    </row>
    <row r="5142" spans="4:5">
      <c r="D5142" s="231"/>
      <c r="E5142" s="232"/>
    </row>
    <row r="5143" spans="4:5">
      <c r="D5143" s="231"/>
      <c r="E5143" s="232"/>
    </row>
    <row r="5144" spans="4:5">
      <c r="D5144" s="231"/>
      <c r="E5144" s="232"/>
    </row>
    <row r="5145" spans="4:5">
      <c r="D5145" s="231"/>
      <c r="E5145" s="232"/>
    </row>
    <row r="5146" spans="4:5">
      <c r="D5146" s="231"/>
      <c r="E5146" s="232"/>
    </row>
    <row r="5147" spans="4:5">
      <c r="D5147" s="231"/>
      <c r="E5147" s="232"/>
    </row>
    <row r="5148" spans="4:5">
      <c r="D5148" s="231"/>
      <c r="E5148" s="232"/>
    </row>
    <row r="5149" spans="4:5">
      <c r="D5149" s="231"/>
      <c r="E5149" s="232"/>
    </row>
    <row r="5150" spans="4:5">
      <c r="D5150" s="231"/>
      <c r="E5150" s="232"/>
    </row>
    <row r="5151" spans="4:5">
      <c r="D5151" s="231"/>
      <c r="E5151" s="232"/>
    </row>
    <row r="5152" spans="4:5">
      <c r="D5152" s="231"/>
      <c r="E5152" s="232"/>
    </row>
    <row r="5153" spans="4:5">
      <c r="D5153" s="231"/>
      <c r="E5153" s="232"/>
    </row>
    <row r="5154" spans="4:5">
      <c r="D5154" s="231"/>
      <c r="E5154" s="232"/>
    </row>
    <row r="5155" spans="4:5">
      <c r="D5155" s="231"/>
      <c r="E5155" s="232"/>
    </row>
    <row r="5156" spans="4:5">
      <c r="D5156" s="231"/>
      <c r="E5156" s="232"/>
    </row>
    <row r="5157" spans="4:5">
      <c r="D5157" s="231"/>
      <c r="E5157" s="232"/>
    </row>
    <row r="5158" spans="4:5">
      <c r="D5158" s="231"/>
      <c r="E5158" s="232"/>
    </row>
    <row r="5159" spans="4:5">
      <c r="D5159" s="231"/>
      <c r="E5159" s="232"/>
    </row>
    <row r="5160" spans="4:5">
      <c r="D5160" s="231"/>
      <c r="E5160" s="232"/>
    </row>
    <row r="5161" spans="4:5">
      <c r="D5161" s="231"/>
      <c r="E5161" s="232"/>
    </row>
    <row r="5162" spans="4:5">
      <c r="D5162" s="231"/>
      <c r="E5162" s="232"/>
    </row>
    <row r="5163" spans="4:5">
      <c r="D5163" s="231"/>
      <c r="E5163" s="232"/>
    </row>
    <row r="5164" spans="4:5">
      <c r="D5164" s="231"/>
      <c r="E5164" s="232"/>
    </row>
    <row r="5165" spans="4:5">
      <c r="D5165" s="231"/>
      <c r="E5165" s="232"/>
    </row>
    <row r="5166" spans="4:5">
      <c r="D5166" s="231"/>
      <c r="E5166" s="232"/>
    </row>
    <row r="5167" spans="4:5">
      <c r="D5167" s="231"/>
      <c r="E5167" s="232"/>
    </row>
    <row r="5168" spans="4:5">
      <c r="D5168" s="231"/>
      <c r="E5168" s="232"/>
    </row>
    <row r="5169" spans="4:5">
      <c r="D5169" s="231"/>
      <c r="E5169" s="232"/>
    </row>
    <row r="5170" spans="4:5">
      <c r="D5170" s="231"/>
      <c r="E5170" s="232"/>
    </row>
    <row r="5171" spans="4:5">
      <c r="D5171" s="231"/>
      <c r="E5171" s="232"/>
    </row>
    <row r="5172" spans="4:5">
      <c r="D5172" s="231"/>
      <c r="E5172" s="232"/>
    </row>
    <row r="5173" spans="4:5">
      <c r="D5173" s="231"/>
      <c r="E5173" s="232"/>
    </row>
    <row r="5174" spans="4:5">
      <c r="D5174" s="231"/>
      <c r="E5174" s="232"/>
    </row>
    <row r="5175" spans="4:5">
      <c r="D5175" s="231"/>
      <c r="E5175" s="232"/>
    </row>
    <row r="5176" spans="4:5">
      <c r="D5176" s="231"/>
      <c r="E5176" s="232"/>
    </row>
    <row r="5177" spans="4:5">
      <c r="D5177" s="231"/>
      <c r="E5177" s="232"/>
    </row>
    <row r="5178" spans="4:5">
      <c r="D5178" s="231"/>
      <c r="E5178" s="232"/>
    </row>
    <row r="5179" spans="4:5">
      <c r="D5179" s="231"/>
      <c r="E5179" s="232"/>
    </row>
    <row r="5180" spans="4:5">
      <c r="D5180" s="231"/>
      <c r="E5180" s="232"/>
    </row>
    <row r="5181" spans="4:5">
      <c r="D5181" s="231"/>
      <c r="E5181" s="232"/>
    </row>
    <row r="5182" spans="4:5">
      <c r="D5182" s="231"/>
      <c r="E5182" s="232"/>
    </row>
    <row r="5183" spans="4:5">
      <c r="D5183" s="231"/>
      <c r="E5183" s="232"/>
    </row>
    <row r="5184" spans="4:5">
      <c r="D5184" s="231"/>
      <c r="E5184" s="232"/>
    </row>
    <row r="5185" spans="4:5">
      <c r="D5185" s="231"/>
      <c r="E5185" s="232"/>
    </row>
    <row r="5186" spans="4:5">
      <c r="D5186" s="231"/>
      <c r="E5186" s="232"/>
    </row>
    <row r="5187" spans="4:5">
      <c r="D5187" s="231"/>
      <c r="E5187" s="232"/>
    </row>
    <row r="5188" spans="4:5">
      <c r="D5188" s="231"/>
      <c r="E5188" s="232"/>
    </row>
    <row r="5189" spans="4:5">
      <c r="D5189" s="231"/>
      <c r="E5189" s="232"/>
    </row>
    <row r="5190" spans="4:5">
      <c r="D5190" s="231"/>
      <c r="E5190" s="232"/>
    </row>
    <row r="5191" spans="4:5">
      <c r="D5191" s="231"/>
      <c r="E5191" s="232"/>
    </row>
    <row r="5192" spans="4:5">
      <c r="D5192" s="231"/>
      <c r="E5192" s="232"/>
    </row>
    <row r="5193" spans="4:5">
      <c r="D5193" s="231"/>
      <c r="E5193" s="232"/>
    </row>
    <row r="5194" spans="4:5">
      <c r="D5194" s="231"/>
      <c r="E5194" s="232"/>
    </row>
    <row r="5195" spans="4:5">
      <c r="D5195" s="231"/>
      <c r="E5195" s="232"/>
    </row>
    <row r="5196" spans="4:5">
      <c r="D5196" s="231"/>
      <c r="E5196" s="232"/>
    </row>
    <row r="5197" spans="4:5">
      <c r="D5197" s="231"/>
      <c r="E5197" s="232"/>
    </row>
    <row r="5198" spans="4:5">
      <c r="D5198" s="231"/>
      <c r="E5198" s="232"/>
    </row>
    <row r="5199" spans="4:5">
      <c r="D5199" s="231"/>
      <c r="E5199" s="232"/>
    </row>
    <row r="5200" spans="4:5">
      <c r="D5200" s="231"/>
      <c r="E5200" s="232"/>
    </row>
    <row r="5201" spans="4:5">
      <c r="D5201" s="231"/>
      <c r="E5201" s="232"/>
    </row>
    <row r="5202" spans="4:5">
      <c r="D5202" s="231"/>
      <c r="E5202" s="232"/>
    </row>
    <row r="5203" spans="4:5">
      <c r="D5203" s="231"/>
      <c r="E5203" s="232"/>
    </row>
    <row r="5204" spans="4:5">
      <c r="D5204" s="231"/>
      <c r="E5204" s="232"/>
    </row>
    <row r="5205" spans="4:5">
      <c r="D5205" s="231"/>
      <c r="E5205" s="232"/>
    </row>
    <row r="5206" spans="4:5">
      <c r="D5206" s="231"/>
      <c r="E5206" s="232"/>
    </row>
    <row r="5207" spans="4:5">
      <c r="D5207" s="231"/>
      <c r="E5207" s="232"/>
    </row>
    <row r="5208" spans="4:5">
      <c r="D5208" s="231"/>
      <c r="E5208" s="232"/>
    </row>
    <row r="5209" spans="4:5">
      <c r="D5209" s="231"/>
      <c r="E5209" s="232"/>
    </row>
    <row r="5210" spans="4:5">
      <c r="D5210" s="231"/>
      <c r="E5210" s="232"/>
    </row>
    <row r="5211" spans="4:5">
      <c r="D5211" s="231"/>
      <c r="E5211" s="232"/>
    </row>
    <row r="5212" spans="4:5">
      <c r="D5212" s="231"/>
      <c r="E5212" s="232"/>
    </row>
    <row r="5213" spans="4:5">
      <c r="D5213" s="231"/>
      <c r="E5213" s="232"/>
    </row>
    <row r="5214" spans="4:5">
      <c r="D5214" s="231"/>
      <c r="E5214" s="232"/>
    </row>
    <row r="5215" spans="4:5">
      <c r="D5215" s="231"/>
      <c r="E5215" s="232"/>
    </row>
    <row r="5216" spans="4:5">
      <c r="D5216" s="231"/>
      <c r="E5216" s="232"/>
    </row>
    <row r="5217" spans="4:5">
      <c r="D5217" s="231"/>
      <c r="E5217" s="232"/>
    </row>
    <row r="5218" spans="4:5">
      <c r="D5218" s="231"/>
      <c r="E5218" s="232"/>
    </row>
    <row r="5219" spans="4:5">
      <c r="D5219" s="231"/>
      <c r="E5219" s="232"/>
    </row>
    <row r="5220" spans="4:5">
      <c r="D5220" s="231"/>
      <c r="E5220" s="232"/>
    </row>
    <row r="5221" spans="4:5">
      <c r="D5221" s="231"/>
      <c r="E5221" s="232"/>
    </row>
    <row r="5222" spans="4:5">
      <c r="D5222" s="231"/>
      <c r="E5222" s="232"/>
    </row>
    <row r="5223" spans="4:5">
      <c r="D5223" s="231"/>
      <c r="E5223" s="232"/>
    </row>
    <row r="5224" spans="4:5">
      <c r="D5224" s="231"/>
      <c r="E5224" s="232"/>
    </row>
    <row r="5225" spans="4:5">
      <c r="D5225" s="231"/>
      <c r="E5225" s="232"/>
    </row>
    <row r="5226" spans="4:5">
      <c r="D5226" s="231"/>
      <c r="E5226" s="232"/>
    </row>
    <row r="5227" spans="4:5">
      <c r="D5227" s="231"/>
      <c r="E5227" s="232"/>
    </row>
    <row r="5228" spans="4:5">
      <c r="D5228" s="231"/>
      <c r="E5228" s="232"/>
    </row>
    <row r="5229" spans="4:5">
      <c r="D5229" s="231"/>
      <c r="E5229" s="232"/>
    </row>
    <row r="5230" spans="4:5">
      <c r="D5230" s="231"/>
      <c r="E5230" s="232"/>
    </row>
    <row r="5231" spans="4:5">
      <c r="D5231" s="231"/>
      <c r="E5231" s="232"/>
    </row>
    <row r="5232" spans="4:5">
      <c r="D5232" s="231"/>
      <c r="E5232" s="232"/>
    </row>
    <row r="5233" spans="4:5">
      <c r="D5233" s="231"/>
      <c r="E5233" s="232"/>
    </row>
    <row r="5234" spans="4:5">
      <c r="D5234" s="231"/>
      <c r="E5234" s="232"/>
    </row>
    <row r="5235" spans="4:5">
      <c r="D5235" s="231"/>
      <c r="E5235" s="232"/>
    </row>
    <row r="5236" spans="4:5">
      <c r="D5236" s="231"/>
      <c r="E5236" s="232"/>
    </row>
    <row r="5237" spans="4:5">
      <c r="D5237" s="231"/>
      <c r="E5237" s="232"/>
    </row>
    <row r="5238" spans="4:5">
      <c r="D5238" s="231"/>
      <c r="E5238" s="232"/>
    </row>
    <row r="5239" spans="4:5">
      <c r="D5239" s="231"/>
      <c r="E5239" s="232"/>
    </row>
    <row r="5240" spans="4:5">
      <c r="D5240" s="231"/>
      <c r="E5240" s="232"/>
    </row>
    <row r="5241" spans="4:5">
      <c r="D5241" s="231"/>
      <c r="E5241" s="232"/>
    </row>
    <row r="5242" spans="4:5">
      <c r="D5242" s="231"/>
      <c r="E5242" s="232"/>
    </row>
    <row r="5243" spans="4:5">
      <c r="D5243" s="231"/>
      <c r="E5243" s="232"/>
    </row>
    <row r="5244" spans="4:5">
      <c r="D5244" s="231"/>
      <c r="E5244" s="232"/>
    </row>
    <row r="5245" spans="4:5">
      <c r="D5245" s="231"/>
      <c r="E5245" s="232"/>
    </row>
    <row r="5246" spans="4:5">
      <c r="D5246" s="231"/>
      <c r="E5246" s="232"/>
    </row>
    <row r="5247" spans="4:5">
      <c r="D5247" s="231"/>
      <c r="E5247" s="232"/>
    </row>
    <row r="5248" spans="4:5">
      <c r="D5248" s="231"/>
      <c r="E5248" s="232"/>
    </row>
    <row r="5249" spans="4:5">
      <c r="D5249" s="231"/>
      <c r="E5249" s="232"/>
    </row>
    <row r="5250" spans="4:5">
      <c r="D5250" s="231"/>
      <c r="E5250" s="232"/>
    </row>
    <row r="5251" spans="4:5">
      <c r="D5251" s="231"/>
      <c r="E5251" s="232"/>
    </row>
    <row r="5252" spans="4:5">
      <c r="D5252" s="231"/>
      <c r="E5252" s="232"/>
    </row>
    <row r="5253" spans="4:5">
      <c r="D5253" s="231"/>
      <c r="E5253" s="232"/>
    </row>
    <row r="5254" spans="4:5">
      <c r="D5254" s="231"/>
      <c r="E5254" s="232"/>
    </row>
    <row r="5255" spans="4:5">
      <c r="D5255" s="231"/>
      <c r="E5255" s="232"/>
    </row>
    <row r="5256" spans="4:5">
      <c r="D5256" s="231"/>
      <c r="E5256" s="232"/>
    </row>
    <row r="5257" spans="4:5">
      <c r="D5257" s="231"/>
      <c r="E5257" s="232"/>
    </row>
    <row r="5258" spans="4:5">
      <c r="D5258" s="231"/>
      <c r="E5258" s="232"/>
    </row>
    <row r="5259" spans="4:5">
      <c r="D5259" s="231"/>
      <c r="E5259" s="232"/>
    </row>
    <row r="5260" spans="4:5">
      <c r="D5260" s="231"/>
      <c r="E5260" s="232"/>
    </row>
    <row r="5261" spans="4:5">
      <c r="D5261" s="231"/>
      <c r="E5261" s="232"/>
    </row>
    <row r="5262" spans="4:5">
      <c r="D5262" s="231"/>
      <c r="E5262" s="232"/>
    </row>
    <row r="5263" spans="4:5">
      <c r="D5263" s="231"/>
      <c r="E5263" s="232"/>
    </row>
    <row r="5264" spans="4:5">
      <c r="D5264" s="231"/>
      <c r="E5264" s="232"/>
    </row>
    <row r="5265" spans="4:5">
      <c r="D5265" s="231"/>
      <c r="E5265" s="232"/>
    </row>
    <row r="5266" spans="4:5">
      <c r="D5266" s="231"/>
      <c r="E5266" s="232"/>
    </row>
    <row r="5267" spans="4:5">
      <c r="D5267" s="231"/>
      <c r="E5267" s="232"/>
    </row>
    <row r="5268" spans="4:5">
      <c r="D5268" s="231"/>
      <c r="E5268" s="232"/>
    </row>
    <row r="5269" spans="4:5">
      <c r="D5269" s="231"/>
      <c r="E5269" s="232"/>
    </row>
    <row r="5270" spans="4:5">
      <c r="D5270" s="231"/>
      <c r="E5270" s="232"/>
    </row>
    <row r="5271" spans="4:5">
      <c r="D5271" s="231"/>
      <c r="E5271" s="232"/>
    </row>
    <row r="5272" spans="4:5">
      <c r="D5272" s="231"/>
      <c r="E5272" s="232"/>
    </row>
    <row r="5273" spans="4:5">
      <c r="D5273" s="231"/>
      <c r="E5273" s="232"/>
    </row>
    <row r="5274" spans="4:5">
      <c r="D5274" s="231"/>
      <c r="E5274" s="232"/>
    </row>
    <row r="5275" spans="4:5">
      <c r="D5275" s="231"/>
      <c r="E5275" s="232"/>
    </row>
    <row r="5276" spans="4:5">
      <c r="D5276" s="231"/>
      <c r="E5276" s="232"/>
    </row>
    <row r="5277" spans="4:5">
      <c r="D5277" s="231"/>
      <c r="E5277" s="232"/>
    </row>
    <row r="5278" spans="4:5">
      <c r="D5278" s="231"/>
      <c r="E5278" s="232"/>
    </row>
    <row r="5279" spans="4:5">
      <c r="D5279" s="231"/>
      <c r="E5279" s="232"/>
    </row>
    <row r="5280" spans="4:5">
      <c r="D5280" s="231"/>
      <c r="E5280" s="232"/>
    </row>
    <row r="5281" spans="4:5">
      <c r="D5281" s="231"/>
      <c r="E5281" s="232"/>
    </row>
    <row r="5282" spans="4:5">
      <c r="D5282" s="231"/>
      <c r="E5282" s="232"/>
    </row>
    <row r="5283" spans="4:5">
      <c r="D5283" s="231"/>
      <c r="E5283" s="232"/>
    </row>
    <row r="5284" spans="4:5">
      <c r="D5284" s="231"/>
      <c r="E5284" s="232"/>
    </row>
    <row r="5285" spans="4:5">
      <c r="D5285" s="231"/>
      <c r="E5285" s="232"/>
    </row>
    <row r="5286" spans="4:5">
      <c r="D5286" s="231"/>
      <c r="E5286" s="232"/>
    </row>
    <row r="5287" spans="4:5">
      <c r="D5287" s="231"/>
      <c r="E5287" s="232"/>
    </row>
    <row r="5288" spans="4:5">
      <c r="D5288" s="231"/>
      <c r="E5288" s="232"/>
    </row>
    <row r="5289" spans="4:5">
      <c r="D5289" s="231"/>
      <c r="E5289" s="232"/>
    </row>
    <row r="5290" spans="4:5">
      <c r="D5290" s="231"/>
      <c r="E5290" s="232"/>
    </row>
    <row r="5291" spans="4:5">
      <c r="D5291" s="231"/>
      <c r="E5291" s="232"/>
    </row>
    <row r="5292" spans="4:5">
      <c r="D5292" s="231"/>
      <c r="E5292" s="232"/>
    </row>
    <row r="5293" spans="4:5">
      <c r="D5293" s="231"/>
      <c r="E5293" s="232"/>
    </row>
    <row r="5294" spans="4:5">
      <c r="D5294" s="231"/>
      <c r="E5294" s="232"/>
    </row>
    <row r="5295" spans="4:5">
      <c r="D5295" s="231"/>
      <c r="E5295" s="232"/>
    </row>
    <row r="5296" spans="4:5">
      <c r="D5296" s="231"/>
      <c r="E5296" s="232"/>
    </row>
    <row r="5297" spans="4:5">
      <c r="D5297" s="231"/>
      <c r="E5297" s="232"/>
    </row>
    <row r="5298" spans="4:5">
      <c r="D5298" s="231"/>
      <c r="E5298" s="232"/>
    </row>
    <row r="5299" spans="4:5">
      <c r="D5299" s="231"/>
      <c r="E5299" s="232"/>
    </row>
    <row r="5300" spans="4:5">
      <c r="D5300" s="231"/>
      <c r="E5300" s="232"/>
    </row>
    <row r="5301" spans="4:5">
      <c r="D5301" s="231"/>
      <c r="E5301" s="232"/>
    </row>
    <row r="5302" spans="4:5">
      <c r="D5302" s="231"/>
      <c r="E5302" s="232"/>
    </row>
    <row r="5303" spans="4:5">
      <c r="D5303" s="231"/>
      <c r="E5303" s="232"/>
    </row>
    <row r="5304" spans="4:5">
      <c r="D5304" s="231"/>
      <c r="E5304" s="232"/>
    </row>
    <row r="5305" spans="4:5">
      <c r="D5305" s="231"/>
      <c r="E5305" s="232"/>
    </row>
    <row r="5306" spans="4:5">
      <c r="D5306" s="231"/>
      <c r="E5306" s="232"/>
    </row>
    <row r="5307" spans="4:5">
      <c r="D5307" s="231"/>
      <c r="E5307" s="232"/>
    </row>
    <row r="5308" spans="4:5">
      <c r="D5308" s="231"/>
      <c r="E5308" s="232"/>
    </row>
    <row r="5309" spans="4:5">
      <c r="D5309" s="231"/>
      <c r="E5309" s="232"/>
    </row>
    <row r="5310" spans="4:5">
      <c r="D5310" s="231"/>
      <c r="E5310" s="232"/>
    </row>
    <row r="5311" spans="4:5">
      <c r="D5311" s="231"/>
      <c r="E5311" s="232"/>
    </row>
    <row r="5312" spans="4:5">
      <c r="D5312" s="231"/>
      <c r="E5312" s="232"/>
    </row>
    <row r="5313" spans="4:5">
      <c r="D5313" s="231"/>
      <c r="E5313" s="232"/>
    </row>
    <row r="5314" spans="4:5">
      <c r="D5314" s="231"/>
      <c r="E5314" s="232"/>
    </row>
    <row r="5315" spans="4:5">
      <c r="D5315" s="231"/>
      <c r="E5315" s="232"/>
    </row>
    <row r="5316" spans="4:5">
      <c r="D5316" s="231"/>
      <c r="E5316" s="232"/>
    </row>
    <row r="5317" spans="4:5">
      <c r="D5317" s="231"/>
      <c r="E5317" s="232"/>
    </row>
    <row r="5318" spans="4:5">
      <c r="D5318" s="231"/>
      <c r="E5318" s="232"/>
    </row>
    <row r="5319" spans="4:5">
      <c r="D5319" s="231"/>
      <c r="E5319" s="232"/>
    </row>
    <row r="5320" spans="4:5">
      <c r="D5320" s="231"/>
      <c r="E5320" s="232"/>
    </row>
    <row r="5321" spans="4:5">
      <c r="D5321" s="231"/>
      <c r="E5321" s="232"/>
    </row>
    <row r="5322" spans="4:5">
      <c r="D5322" s="231"/>
      <c r="E5322" s="232"/>
    </row>
    <row r="5323" spans="4:5">
      <c r="D5323" s="231"/>
      <c r="E5323" s="232"/>
    </row>
    <row r="5324" spans="4:5">
      <c r="D5324" s="231"/>
      <c r="E5324" s="232"/>
    </row>
    <row r="5325" spans="4:5">
      <c r="D5325" s="231"/>
      <c r="E5325" s="232"/>
    </row>
    <row r="5326" spans="4:5">
      <c r="D5326" s="231"/>
      <c r="E5326" s="232"/>
    </row>
    <row r="5327" spans="4:5">
      <c r="D5327" s="231"/>
      <c r="E5327" s="232"/>
    </row>
    <row r="5328" spans="4:5">
      <c r="D5328" s="231"/>
      <c r="E5328" s="232"/>
    </row>
    <row r="5329" spans="4:5">
      <c r="D5329" s="231"/>
      <c r="E5329" s="232"/>
    </row>
    <row r="5330" spans="4:5">
      <c r="D5330" s="231"/>
      <c r="E5330" s="232"/>
    </row>
    <row r="5331" spans="4:5">
      <c r="D5331" s="231"/>
      <c r="E5331" s="232"/>
    </row>
    <row r="5332" spans="4:5">
      <c r="D5332" s="231"/>
      <c r="E5332" s="232"/>
    </row>
    <row r="5333" spans="4:5">
      <c r="D5333" s="231"/>
      <c r="E5333" s="232"/>
    </row>
    <row r="5334" spans="4:5">
      <c r="D5334" s="231"/>
      <c r="E5334" s="232"/>
    </row>
    <row r="5335" spans="4:5">
      <c r="D5335" s="231"/>
      <c r="E5335" s="232"/>
    </row>
    <row r="5336" spans="4:5">
      <c r="D5336" s="231"/>
      <c r="E5336" s="232"/>
    </row>
    <row r="5337" spans="4:5">
      <c r="D5337" s="231"/>
      <c r="E5337" s="232"/>
    </row>
    <row r="5338" spans="4:5">
      <c r="D5338" s="231"/>
      <c r="E5338" s="232"/>
    </row>
    <row r="5339" spans="4:5">
      <c r="D5339" s="231"/>
      <c r="E5339" s="232"/>
    </row>
    <row r="5340" spans="4:5">
      <c r="D5340" s="231"/>
      <c r="E5340" s="232"/>
    </row>
    <row r="5341" spans="4:5">
      <c r="D5341" s="231"/>
      <c r="E5341" s="232"/>
    </row>
    <row r="5342" spans="4:5">
      <c r="D5342" s="231"/>
      <c r="E5342" s="232"/>
    </row>
    <row r="5343" spans="4:5">
      <c r="D5343" s="231"/>
      <c r="E5343" s="232"/>
    </row>
    <row r="5344" spans="4:5">
      <c r="D5344" s="231"/>
      <c r="E5344" s="232"/>
    </row>
    <row r="5345" spans="4:5">
      <c r="D5345" s="231"/>
      <c r="E5345" s="232"/>
    </row>
    <row r="5346" spans="4:5">
      <c r="D5346" s="231"/>
      <c r="E5346" s="232"/>
    </row>
    <row r="5347" spans="4:5">
      <c r="D5347" s="231"/>
      <c r="E5347" s="232"/>
    </row>
    <row r="5348" spans="4:5">
      <c r="D5348" s="231"/>
      <c r="E5348" s="232"/>
    </row>
    <row r="5349" spans="4:5">
      <c r="D5349" s="231"/>
      <c r="E5349" s="232"/>
    </row>
    <row r="5350" spans="4:5">
      <c r="D5350" s="231"/>
      <c r="E5350" s="232"/>
    </row>
    <row r="5351" spans="4:5">
      <c r="D5351" s="231"/>
      <c r="E5351" s="232"/>
    </row>
    <row r="5352" spans="4:5">
      <c r="D5352" s="231"/>
      <c r="E5352" s="232"/>
    </row>
    <row r="5353" spans="4:5">
      <c r="D5353" s="231"/>
      <c r="E5353" s="232"/>
    </row>
    <row r="5354" spans="4:5">
      <c r="D5354" s="231"/>
      <c r="E5354" s="232"/>
    </row>
    <row r="5355" spans="4:5">
      <c r="D5355" s="231"/>
      <c r="E5355" s="232"/>
    </row>
    <row r="5356" spans="4:5">
      <c r="D5356" s="231"/>
      <c r="E5356" s="232"/>
    </row>
    <row r="5357" spans="4:5">
      <c r="D5357" s="231"/>
      <c r="E5357" s="232"/>
    </row>
    <row r="5358" spans="4:5">
      <c r="D5358" s="231"/>
      <c r="E5358" s="232"/>
    </row>
    <row r="5359" spans="4:5">
      <c r="D5359" s="231"/>
      <c r="E5359" s="232"/>
    </row>
    <row r="5360" spans="4:5">
      <c r="D5360" s="231"/>
      <c r="E5360" s="232"/>
    </row>
    <row r="5361" spans="4:5">
      <c r="D5361" s="231"/>
      <c r="E5361" s="232"/>
    </row>
    <row r="5362" spans="4:5">
      <c r="D5362" s="231"/>
      <c r="E5362" s="232"/>
    </row>
    <row r="5363" spans="4:5">
      <c r="D5363" s="231"/>
      <c r="E5363" s="232"/>
    </row>
    <row r="5364" spans="4:5">
      <c r="D5364" s="231"/>
      <c r="E5364" s="232"/>
    </row>
    <row r="5365" spans="4:5">
      <c r="D5365" s="231"/>
      <c r="E5365" s="232"/>
    </row>
    <row r="5366" spans="4:5">
      <c r="D5366" s="231"/>
      <c r="E5366" s="232"/>
    </row>
    <row r="5367" spans="4:5">
      <c r="D5367" s="231"/>
      <c r="E5367" s="232"/>
    </row>
    <row r="5368" spans="4:5">
      <c r="D5368" s="231"/>
      <c r="E5368" s="232"/>
    </row>
    <row r="5369" spans="4:5">
      <c r="D5369" s="231"/>
      <c r="E5369" s="232"/>
    </row>
    <row r="5370" spans="4:5">
      <c r="D5370" s="231"/>
      <c r="E5370" s="232"/>
    </row>
    <row r="5371" spans="4:5">
      <c r="D5371" s="231"/>
      <c r="E5371" s="232"/>
    </row>
    <row r="5372" spans="4:5">
      <c r="D5372" s="231"/>
      <c r="E5372" s="232"/>
    </row>
    <row r="5373" spans="4:5">
      <c r="D5373" s="231"/>
      <c r="E5373" s="232"/>
    </row>
    <row r="5374" spans="4:5">
      <c r="D5374" s="231"/>
      <c r="E5374" s="232"/>
    </row>
    <row r="5375" spans="4:5">
      <c r="D5375" s="231"/>
      <c r="E5375" s="232"/>
    </row>
    <row r="5376" spans="4:5">
      <c r="D5376" s="231"/>
      <c r="E5376" s="232"/>
    </row>
    <row r="5377" spans="4:5">
      <c r="D5377" s="231"/>
      <c r="E5377" s="232"/>
    </row>
    <row r="5378" spans="4:5">
      <c r="D5378" s="231"/>
      <c r="E5378" s="232"/>
    </row>
    <row r="5379" spans="4:5">
      <c r="D5379" s="231"/>
      <c r="E5379" s="232"/>
    </row>
    <row r="5380" spans="4:5">
      <c r="D5380" s="231"/>
      <c r="E5380" s="232"/>
    </row>
    <row r="5381" spans="4:5">
      <c r="D5381" s="231"/>
      <c r="E5381" s="232"/>
    </row>
    <row r="5382" spans="4:5">
      <c r="D5382" s="231"/>
      <c r="E5382" s="232"/>
    </row>
    <row r="5383" spans="4:5">
      <c r="D5383" s="231"/>
      <c r="E5383" s="232"/>
    </row>
    <row r="5384" spans="4:5">
      <c r="D5384" s="231"/>
      <c r="E5384" s="232"/>
    </row>
    <row r="5385" spans="4:5">
      <c r="D5385" s="231"/>
      <c r="E5385" s="232"/>
    </row>
    <row r="5386" spans="4:5">
      <c r="D5386" s="231"/>
      <c r="E5386" s="232"/>
    </row>
    <row r="5387" spans="4:5">
      <c r="D5387" s="231"/>
      <c r="E5387" s="232"/>
    </row>
    <row r="5388" spans="4:5">
      <c r="D5388" s="231"/>
      <c r="E5388" s="232"/>
    </row>
    <row r="5389" spans="4:5">
      <c r="D5389" s="231"/>
      <c r="E5389" s="232"/>
    </row>
    <row r="5390" spans="4:5">
      <c r="D5390" s="231"/>
      <c r="E5390" s="232"/>
    </row>
    <row r="5391" spans="4:5">
      <c r="D5391" s="231"/>
      <c r="E5391" s="232"/>
    </row>
    <row r="5392" spans="4:5">
      <c r="D5392" s="231"/>
      <c r="E5392" s="232"/>
    </row>
    <row r="5393" spans="4:5">
      <c r="D5393" s="231"/>
      <c r="E5393" s="232"/>
    </row>
    <row r="5394" spans="4:5">
      <c r="D5394" s="231"/>
      <c r="E5394" s="232"/>
    </row>
    <row r="5395" spans="4:5">
      <c r="D5395" s="231"/>
      <c r="E5395" s="232"/>
    </row>
    <row r="5396" spans="4:5">
      <c r="D5396" s="231"/>
      <c r="E5396" s="232"/>
    </row>
    <row r="5397" spans="4:5">
      <c r="D5397" s="231"/>
      <c r="E5397" s="232"/>
    </row>
    <row r="5398" spans="4:5">
      <c r="D5398" s="231"/>
      <c r="E5398" s="232"/>
    </row>
    <row r="5399" spans="4:5">
      <c r="D5399" s="231"/>
      <c r="E5399" s="232"/>
    </row>
    <row r="5400" spans="4:5">
      <c r="D5400" s="231"/>
      <c r="E5400" s="232"/>
    </row>
    <row r="5401" spans="4:5">
      <c r="D5401" s="231"/>
      <c r="E5401" s="232"/>
    </row>
    <row r="5402" spans="4:5">
      <c r="D5402" s="231"/>
      <c r="E5402" s="232"/>
    </row>
    <row r="5403" spans="4:5">
      <c r="D5403" s="231"/>
      <c r="E5403" s="232"/>
    </row>
    <row r="5404" spans="4:5">
      <c r="D5404" s="231"/>
      <c r="E5404" s="232"/>
    </row>
    <row r="5405" spans="4:5">
      <c r="D5405" s="231"/>
      <c r="E5405" s="232"/>
    </row>
    <row r="5406" spans="4:5">
      <c r="D5406" s="231"/>
      <c r="E5406" s="232"/>
    </row>
    <row r="5407" spans="4:5">
      <c r="D5407" s="231"/>
      <c r="E5407" s="232"/>
    </row>
    <row r="5408" spans="4:5">
      <c r="D5408" s="231"/>
      <c r="E5408" s="232"/>
    </row>
    <row r="5409" spans="4:5">
      <c r="D5409" s="231"/>
      <c r="E5409" s="232"/>
    </row>
    <row r="5410" spans="4:5">
      <c r="D5410" s="231"/>
      <c r="E5410" s="232"/>
    </row>
    <row r="5411" spans="4:5">
      <c r="D5411" s="231"/>
      <c r="E5411" s="232"/>
    </row>
    <row r="5412" spans="4:5">
      <c r="D5412" s="231"/>
      <c r="E5412" s="232"/>
    </row>
    <row r="5413" spans="4:5">
      <c r="D5413" s="231"/>
      <c r="E5413" s="232"/>
    </row>
    <row r="5414" spans="4:5">
      <c r="D5414" s="231"/>
      <c r="E5414" s="232"/>
    </row>
    <row r="5415" spans="4:5">
      <c r="D5415" s="231"/>
      <c r="E5415" s="232"/>
    </row>
    <row r="5416" spans="4:5">
      <c r="D5416" s="231"/>
      <c r="E5416" s="232"/>
    </row>
    <row r="5417" spans="4:5">
      <c r="D5417" s="231"/>
      <c r="E5417" s="232"/>
    </row>
    <row r="5418" spans="4:5">
      <c r="D5418" s="231"/>
      <c r="E5418" s="232"/>
    </row>
    <row r="5419" spans="4:5">
      <c r="D5419" s="231"/>
      <c r="E5419" s="232"/>
    </row>
    <row r="5420" spans="4:5">
      <c r="D5420" s="231"/>
      <c r="E5420" s="232"/>
    </row>
    <row r="5421" spans="4:5">
      <c r="D5421" s="231"/>
      <c r="E5421" s="232"/>
    </row>
    <row r="5422" spans="4:5">
      <c r="D5422" s="231"/>
      <c r="E5422" s="232"/>
    </row>
    <row r="5423" spans="4:5">
      <c r="D5423" s="231"/>
      <c r="E5423" s="232"/>
    </row>
    <row r="5424" spans="4:5">
      <c r="D5424" s="231"/>
      <c r="E5424" s="232"/>
    </row>
    <row r="5425" spans="4:5">
      <c r="D5425" s="231"/>
      <c r="E5425" s="232"/>
    </row>
    <row r="5426" spans="4:5">
      <c r="D5426" s="231"/>
      <c r="E5426" s="232"/>
    </row>
    <row r="5427" spans="4:5">
      <c r="D5427" s="231"/>
      <c r="E5427" s="232"/>
    </row>
    <row r="5428" spans="4:5">
      <c r="D5428" s="231"/>
      <c r="E5428" s="232"/>
    </row>
    <row r="5429" spans="4:5">
      <c r="D5429" s="231"/>
      <c r="E5429" s="232"/>
    </row>
    <row r="5430" spans="4:5">
      <c r="D5430" s="231"/>
      <c r="E5430" s="232"/>
    </row>
    <row r="5431" spans="4:5">
      <c r="D5431" s="231"/>
      <c r="E5431" s="232"/>
    </row>
    <row r="5432" spans="4:5">
      <c r="D5432" s="231"/>
      <c r="E5432" s="232"/>
    </row>
    <row r="5433" spans="4:5">
      <c r="D5433" s="231"/>
      <c r="E5433" s="232"/>
    </row>
    <row r="5434" spans="4:5">
      <c r="D5434" s="231"/>
      <c r="E5434" s="232"/>
    </row>
    <row r="5435" spans="4:5">
      <c r="D5435" s="231"/>
      <c r="E5435" s="232"/>
    </row>
    <row r="5436" spans="4:5">
      <c r="D5436" s="231"/>
      <c r="E5436" s="232"/>
    </row>
    <row r="5437" spans="4:5">
      <c r="D5437" s="231"/>
      <c r="E5437" s="232"/>
    </row>
    <row r="5438" spans="4:5">
      <c r="D5438" s="231"/>
      <c r="E5438" s="232"/>
    </row>
    <row r="5439" spans="4:5">
      <c r="D5439" s="231"/>
      <c r="E5439" s="232"/>
    </row>
    <row r="5440" spans="4:5">
      <c r="D5440" s="231"/>
      <c r="E5440" s="232"/>
    </row>
    <row r="5441" spans="4:5">
      <c r="D5441" s="231"/>
      <c r="E5441" s="232"/>
    </row>
    <row r="5442" spans="4:5">
      <c r="D5442" s="231"/>
      <c r="E5442" s="232"/>
    </row>
    <row r="5443" spans="4:5">
      <c r="D5443" s="231"/>
      <c r="E5443" s="232"/>
    </row>
    <row r="5444" spans="4:5">
      <c r="D5444" s="231"/>
      <c r="E5444" s="232"/>
    </row>
    <row r="5445" spans="4:5">
      <c r="D5445" s="231"/>
      <c r="E5445" s="232"/>
    </row>
    <row r="5446" spans="4:5">
      <c r="D5446" s="231"/>
      <c r="E5446" s="232"/>
    </row>
    <row r="5447" spans="4:5">
      <c r="D5447" s="231"/>
      <c r="E5447" s="232"/>
    </row>
    <row r="5448" spans="4:5">
      <c r="D5448" s="231"/>
      <c r="E5448" s="232"/>
    </row>
    <row r="5449" spans="4:5">
      <c r="D5449" s="231"/>
      <c r="E5449" s="232"/>
    </row>
    <row r="5450" spans="4:5">
      <c r="D5450" s="231"/>
      <c r="E5450" s="232"/>
    </row>
    <row r="5451" spans="4:5">
      <c r="D5451" s="231"/>
      <c r="E5451" s="232"/>
    </row>
    <row r="5452" spans="4:5">
      <c r="D5452" s="231"/>
      <c r="E5452" s="232"/>
    </row>
    <row r="5453" spans="4:5">
      <c r="D5453" s="231"/>
      <c r="E5453" s="232"/>
    </row>
    <row r="5454" spans="4:5">
      <c r="D5454" s="231"/>
      <c r="E5454" s="232"/>
    </row>
    <row r="5455" spans="4:5">
      <c r="D5455" s="231"/>
      <c r="E5455" s="232"/>
    </row>
    <row r="5456" spans="4:5">
      <c r="D5456" s="231"/>
      <c r="E5456" s="232"/>
    </row>
    <row r="5457" spans="4:5">
      <c r="D5457" s="231"/>
      <c r="E5457" s="232"/>
    </row>
    <row r="5458" spans="4:5">
      <c r="D5458" s="231"/>
      <c r="E5458" s="232"/>
    </row>
    <row r="5459" spans="4:5">
      <c r="D5459" s="231"/>
      <c r="E5459" s="232"/>
    </row>
    <row r="5460" spans="4:5">
      <c r="D5460" s="231"/>
      <c r="E5460" s="232"/>
    </row>
    <row r="5461" spans="4:5">
      <c r="D5461" s="231"/>
      <c r="E5461" s="232"/>
    </row>
    <row r="5462" spans="4:5">
      <c r="D5462" s="231"/>
      <c r="E5462" s="232"/>
    </row>
    <row r="5463" spans="4:5">
      <c r="D5463" s="231"/>
      <c r="E5463" s="232"/>
    </row>
    <row r="5464" spans="4:5">
      <c r="D5464" s="231"/>
      <c r="E5464" s="232"/>
    </row>
    <row r="5465" spans="4:5">
      <c r="D5465" s="231"/>
      <c r="E5465" s="232"/>
    </row>
    <row r="5466" spans="4:5">
      <c r="D5466" s="231"/>
      <c r="E5466" s="232"/>
    </row>
    <row r="5467" spans="4:5">
      <c r="D5467" s="231"/>
      <c r="E5467" s="232"/>
    </row>
    <row r="5468" spans="4:5">
      <c r="D5468" s="231"/>
      <c r="E5468" s="232"/>
    </row>
    <row r="5469" spans="4:5">
      <c r="D5469" s="231"/>
      <c r="E5469" s="232"/>
    </row>
    <row r="5470" spans="4:5">
      <c r="D5470" s="231"/>
      <c r="E5470" s="232"/>
    </row>
    <row r="5471" spans="4:5">
      <c r="D5471" s="231"/>
      <c r="E5471" s="232"/>
    </row>
    <row r="5472" spans="4:5">
      <c r="D5472" s="231"/>
      <c r="E5472" s="232"/>
    </row>
    <row r="5473" spans="4:5">
      <c r="D5473" s="231"/>
      <c r="E5473" s="232"/>
    </row>
    <row r="5474" spans="4:5">
      <c r="D5474" s="231"/>
      <c r="E5474" s="232"/>
    </row>
    <row r="5475" spans="4:5">
      <c r="D5475" s="231"/>
      <c r="E5475" s="232"/>
    </row>
    <row r="5476" spans="4:5">
      <c r="D5476" s="231"/>
      <c r="E5476" s="232"/>
    </row>
    <row r="5477" spans="4:5">
      <c r="D5477" s="231"/>
      <c r="E5477" s="232"/>
    </row>
    <row r="5478" spans="4:5">
      <c r="D5478" s="231"/>
      <c r="E5478" s="232"/>
    </row>
    <row r="5479" spans="4:5">
      <c r="D5479" s="231"/>
      <c r="E5479" s="232"/>
    </row>
    <row r="5480" spans="4:5">
      <c r="D5480" s="231"/>
      <c r="E5480" s="232"/>
    </row>
    <row r="5481" spans="4:5">
      <c r="D5481" s="231"/>
      <c r="E5481" s="232"/>
    </row>
    <row r="5482" spans="4:5">
      <c r="D5482" s="231"/>
      <c r="E5482" s="232"/>
    </row>
    <row r="5483" spans="4:5">
      <c r="D5483" s="231"/>
      <c r="E5483" s="232"/>
    </row>
    <row r="5484" spans="4:5">
      <c r="D5484" s="231"/>
      <c r="E5484" s="232"/>
    </row>
    <row r="5485" spans="4:5">
      <c r="D5485" s="231"/>
      <c r="E5485" s="232"/>
    </row>
    <row r="5486" spans="4:5">
      <c r="D5486" s="231"/>
      <c r="E5486" s="232"/>
    </row>
    <row r="5487" spans="4:5">
      <c r="D5487" s="231"/>
      <c r="E5487" s="232"/>
    </row>
    <row r="5488" spans="4:5">
      <c r="D5488" s="231"/>
      <c r="E5488" s="232"/>
    </row>
    <row r="5489" spans="4:5">
      <c r="D5489" s="231"/>
      <c r="E5489" s="232"/>
    </row>
    <row r="5490" spans="4:5">
      <c r="D5490" s="231"/>
      <c r="E5490" s="232"/>
    </row>
    <row r="5491" spans="4:5">
      <c r="D5491" s="231"/>
      <c r="E5491" s="232"/>
    </row>
    <row r="5492" spans="4:5">
      <c r="D5492" s="231"/>
      <c r="E5492" s="232"/>
    </row>
    <row r="5493" spans="4:5">
      <c r="D5493" s="231"/>
      <c r="E5493" s="232"/>
    </row>
    <row r="5494" spans="4:5">
      <c r="D5494" s="231"/>
      <c r="E5494" s="232"/>
    </row>
    <row r="5495" spans="4:5">
      <c r="D5495" s="231"/>
      <c r="E5495" s="232"/>
    </row>
    <row r="5496" spans="4:5">
      <c r="D5496" s="231"/>
      <c r="E5496" s="232"/>
    </row>
    <row r="5497" spans="4:5">
      <c r="D5497" s="231"/>
      <c r="E5497" s="232"/>
    </row>
    <row r="5498" spans="4:5">
      <c r="D5498" s="231"/>
      <c r="E5498" s="232"/>
    </row>
    <row r="5499" spans="4:5">
      <c r="D5499" s="231"/>
      <c r="E5499" s="232"/>
    </row>
    <row r="5500" spans="4:5">
      <c r="D5500" s="231"/>
      <c r="E5500" s="232"/>
    </row>
    <row r="5501" spans="4:5">
      <c r="D5501" s="231"/>
      <c r="E5501" s="232"/>
    </row>
    <row r="5502" spans="4:5">
      <c r="D5502" s="231"/>
      <c r="E5502" s="232"/>
    </row>
    <row r="5503" spans="4:5">
      <c r="D5503" s="231"/>
      <c r="E5503" s="232"/>
    </row>
    <row r="5504" spans="4:5">
      <c r="D5504" s="231"/>
      <c r="E5504" s="232"/>
    </row>
    <row r="5505" spans="4:5">
      <c r="D5505" s="231"/>
      <c r="E5505" s="232"/>
    </row>
    <row r="5506" spans="4:5">
      <c r="D5506" s="231"/>
      <c r="E5506" s="232"/>
    </row>
    <row r="5507" spans="4:5">
      <c r="D5507" s="231"/>
      <c r="E5507" s="232"/>
    </row>
    <row r="5508" spans="4:5">
      <c r="D5508" s="231"/>
      <c r="E5508" s="232"/>
    </row>
    <row r="5509" spans="4:5">
      <c r="D5509" s="231"/>
      <c r="E5509" s="232"/>
    </row>
    <row r="5510" spans="4:5">
      <c r="D5510" s="231"/>
      <c r="E5510" s="232"/>
    </row>
    <row r="5511" spans="4:5">
      <c r="D5511" s="231"/>
      <c r="E5511" s="232"/>
    </row>
    <row r="5512" spans="4:5">
      <c r="D5512" s="231"/>
      <c r="E5512" s="232"/>
    </row>
    <row r="5513" spans="4:5">
      <c r="D5513" s="231"/>
      <c r="E5513" s="232"/>
    </row>
    <row r="5514" spans="4:5">
      <c r="D5514" s="231"/>
      <c r="E5514" s="232"/>
    </row>
    <row r="5515" spans="4:5">
      <c r="D5515" s="231"/>
      <c r="E5515" s="232"/>
    </row>
    <row r="5516" spans="4:5">
      <c r="D5516" s="231"/>
      <c r="E5516" s="232"/>
    </row>
    <row r="5517" spans="4:5">
      <c r="D5517" s="231"/>
      <c r="E5517" s="232"/>
    </row>
    <row r="5518" spans="4:5">
      <c r="D5518" s="231"/>
      <c r="E5518" s="232"/>
    </row>
    <row r="5519" spans="4:5">
      <c r="D5519" s="231"/>
      <c r="E5519" s="232"/>
    </row>
    <row r="5520" spans="4:5">
      <c r="D5520" s="231"/>
      <c r="E5520" s="232"/>
    </row>
    <row r="5521" spans="4:5">
      <c r="D5521" s="231"/>
      <c r="E5521" s="232"/>
    </row>
    <row r="5522" spans="4:5">
      <c r="D5522" s="231"/>
      <c r="E5522" s="232"/>
    </row>
    <row r="5523" spans="4:5">
      <c r="D5523" s="231"/>
      <c r="E5523" s="232"/>
    </row>
    <row r="5524" spans="4:5">
      <c r="D5524" s="231"/>
      <c r="E5524" s="232"/>
    </row>
    <row r="5525" spans="4:5">
      <c r="D5525" s="231"/>
      <c r="E5525" s="232"/>
    </row>
    <row r="5526" spans="4:5">
      <c r="D5526" s="231"/>
      <c r="E5526" s="232"/>
    </row>
    <row r="5527" spans="4:5">
      <c r="D5527" s="231"/>
      <c r="E5527" s="232"/>
    </row>
    <row r="5528" spans="4:5">
      <c r="D5528" s="231"/>
      <c r="E5528" s="232"/>
    </row>
    <row r="5529" spans="4:5">
      <c r="D5529" s="231"/>
      <c r="E5529" s="232"/>
    </row>
    <row r="5530" spans="4:5">
      <c r="D5530" s="231"/>
      <c r="E5530" s="232"/>
    </row>
    <row r="5531" spans="4:5">
      <c r="D5531" s="231"/>
      <c r="E5531" s="232"/>
    </row>
    <row r="5532" spans="4:5">
      <c r="D5532" s="231"/>
      <c r="E5532" s="232"/>
    </row>
    <row r="5533" spans="4:5">
      <c r="D5533" s="231"/>
      <c r="E5533" s="232"/>
    </row>
    <row r="5534" spans="4:5">
      <c r="D5534" s="231"/>
      <c r="E5534" s="232"/>
    </row>
    <row r="5535" spans="4:5">
      <c r="D5535" s="231"/>
      <c r="E5535" s="232"/>
    </row>
    <row r="5536" spans="4:5">
      <c r="D5536" s="231"/>
      <c r="E5536" s="232"/>
    </row>
    <row r="5537" spans="4:5">
      <c r="D5537" s="231"/>
      <c r="E5537" s="232"/>
    </row>
    <row r="5538" spans="4:5">
      <c r="D5538" s="231"/>
      <c r="E5538" s="232"/>
    </row>
    <row r="5539" spans="4:5">
      <c r="D5539" s="231"/>
      <c r="E5539" s="232"/>
    </row>
    <row r="5540" spans="4:5">
      <c r="D5540" s="231"/>
      <c r="E5540" s="232"/>
    </row>
    <row r="5541" spans="4:5">
      <c r="D5541" s="231"/>
      <c r="E5541" s="232"/>
    </row>
    <row r="5542" spans="4:5">
      <c r="D5542" s="231"/>
      <c r="E5542" s="232"/>
    </row>
    <row r="5543" spans="4:5">
      <c r="D5543" s="231"/>
      <c r="E5543" s="232"/>
    </row>
    <row r="5544" spans="4:5">
      <c r="D5544" s="231"/>
      <c r="E5544" s="232"/>
    </row>
    <row r="5545" spans="4:5">
      <c r="D5545" s="231"/>
      <c r="E5545" s="232"/>
    </row>
    <row r="5546" spans="4:5">
      <c r="D5546" s="231"/>
      <c r="E5546" s="232"/>
    </row>
    <row r="5547" spans="4:5">
      <c r="D5547" s="231"/>
      <c r="E5547" s="232"/>
    </row>
    <row r="5548" spans="4:5">
      <c r="D5548" s="231"/>
      <c r="E5548" s="232"/>
    </row>
    <row r="5549" spans="4:5">
      <c r="D5549" s="231"/>
      <c r="E5549" s="232"/>
    </row>
    <row r="5550" spans="4:5">
      <c r="D5550" s="231"/>
      <c r="E5550" s="232"/>
    </row>
    <row r="5551" spans="4:5">
      <c r="D5551" s="231"/>
      <c r="E5551" s="232"/>
    </row>
    <row r="5552" spans="4:5">
      <c r="D5552" s="231"/>
      <c r="E5552" s="232"/>
    </row>
    <row r="5553" spans="4:5">
      <c r="D5553" s="231"/>
      <c r="E5553" s="232"/>
    </row>
    <row r="5554" spans="4:5">
      <c r="D5554" s="231"/>
      <c r="E5554" s="232"/>
    </row>
    <row r="5555" spans="4:5">
      <c r="D5555" s="231"/>
      <c r="E5555" s="232"/>
    </row>
    <row r="5556" spans="4:5">
      <c r="D5556" s="231"/>
      <c r="E5556" s="232"/>
    </row>
    <row r="5557" spans="4:5">
      <c r="D5557" s="231"/>
      <c r="E5557" s="232"/>
    </row>
    <row r="5558" spans="4:5">
      <c r="D5558" s="231"/>
      <c r="E5558" s="232"/>
    </row>
    <row r="5559" spans="4:5">
      <c r="D5559" s="231"/>
      <c r="E5559" s="232"/>
    </row>
    <row r="5560" spans="4:5">
      <c r="D5560" s="231"/>
      <c r="E5560" s="232"/>
    </row>
    <row r="5561" spans="4:5">
      <c r="D5561" s="231"/>
      <c r="E5561" s="232"/>
    </row>
    <row r="5562" spans="4:5">
      <c r="D5562" s="231"/>
      <c r="E5562" s="232"/>
    </row>
    <row r="5563" spans="4:5">
      <c r="D5563" s="231"/>
      <c r="E5563" s="232"/>
    </row>
    <row r="5564" spans="4:5">
      <c r="D5564" s="231"/>
      <c r="E5564" s="232"/>
    </row>
    <row r="5565" spans="4:5">
      <c r="D5565" s="231"/>
      <c r="E5565" s="232"/>
    </row>
    <row r="5566" spans="4:5">
      <c r="D5566" s="231"/>
      <c r="E5566" s="232"/>
    </row>
    <row r="5567" spans="4:5">
      <c r="D5567" s="231"/>
      <c r="E5567" s="232"/>
    </row>
    <row r="5568" spans="4:5">
      <c r="D5568" s="231"/>
      <c r="E5568" s="232"/>
    </row>
    <row r="5569" spans="4:5">
      <c r="D5569" s="231"/>
      <c r="E5569" s="232"/>
    </row>
    <row r="5570" spans="4:5">
      <c r="D5570" s="231"/>
      <c r="E5570" s="232"/>
    </row>
    <row r="5571" spans="4:5">
      <c r="D5571" s="231"/>
      <c r="E5571" s="232"/>
    </row>
    <row r="5572" spans="4:5">
      <c r="D5572" s="231"/>
      <c r="E5572" s="232"/>
    </row>
    <row r="5573" spans="4:5">
      <c r="D5573" s="231"/>
      <c r="E5573" s="232"/>
    </row>
    <row r="5574" spans="4:5">
      <c r="D5574" s="231"/>
      <c r="E5574" s="232"/>
    </row>
    <row r="5575" spans="4:5">
      <c r="D5575" s="231"/>
      <c r="E5575" s="232"/>
    </row>
    <row r="5576" spans="4:5">
      <c r="D5576" s="231"/>
      <c r="E5576" s="232"/>
    </row>
    <row r="5577" spans="4:5">
      <c r="D5577" s="231"/>
      <c r="E5577" s="232"/>
    </row>
    <row r="5578" spans="4:5">
      <c r="D5578" s="231"/>
      <c r="E5578" s="232"/>
    </row>
    <row r="5579" spans="4:5">
      <c r="D5579" s="231"/>
      <c r="E5579" s="232"/>
    </row>
    <row r="5580" spans="4:5">
      <c r="D5580" s="231"/>
      <c r="E5580" s="232"/>
    </row>
    <row r="5581" spans="4:5">
      <c r="D5581" s="231"/>
      <c r="E5581" s="232"/>
    </row>
    <row r="5582" spans="4:5">
      <c r="D5582" s="231"/>
      <c r="E5582" s="232"/>
    </row>
    <row r="5583" spans="4:5">
      <c r="D5583" s="231"/>
      <c r="E5583" s="232"/>
    </row>
    <row r="5584" spans="4:5">
      <c r="D5584" s="231"/>
      <c r="E5584" s="232"/>
    </row>
    <row r="5585" spans="4:5">
      <c r="D5585" s="231"/>
      <c r="E5585" s="232"/>
    </row>
    <row r="5586" spans="4:5">
      <c r="D5586" s="231"/>
      <c r="E5586" s="232"/>
    </row>
    <row r="5587" spans="4:5">
      <c r="D5587" s="231"/>
      <c r="E5587" s="232"/>
    </row>
    <row r="5588" spans="4:5">
      <c r="D5588" s="231"/>
      <c r="E5588" s="232"/>
    </row>
    <row r="5589" spans="4:5">
      <c r="D5589" s="231"/>
      <c r="E5589" s="232"/>
    </row>
    <row r="5590" spans="4:5">
      <c r="D5590" s="231"/>
      <c r="E5590" s="232"/>
    </row>
    <row r="5591" spans="4:5">
      <c r="D5591" s="231"/>
      <c r="E5591" s="232"/>
    </row>
    <row r="5592" spans="4:5">
      <c r="D5592" s="231"/>
      <c r="E5592" s="232"/>
    </row>
    <row r="5593" spans="4:5">
      <c r="D5593" s="231"/>
      <c r="E5593" s="232"/>
    </row>
    <row r="5594" spans="4:5">
      <c r="D5594" s="231"/>
      <c r="E5594" s="232"/>
    </row>
    <row r="5595" spans="4:5">
      <c r="D5595" s="231"/>
      <c r="E5595" s="232"/>
    </row>
    <row r="5596" spans="4:5">
      <c r="D5596" s="231"/>
      <c r="E5596" s="232"/>
    </row>
    <row r="5597" spans="4:5">
      <c r="D5597" s="231"/>
      <c r="E5597" s="232"/>
    </row>
    <row r="5598" spans="4:5">
      <c r="D5598" s="231"/>
      <c r="E5598" s="232"/>
    </row>
    <row r="5599" spans="4:5">
      <c r="D5599" s="231"/>
      <c r="E5599" s="232"/>
    </row>
    <row r="5600" spans="4:5">
      <c r="D5600" s="231"/>
      <c r="E5600" s="232"/>
    </row>
    <row r="5601" spans="4:5">
      <c r="D5601" s="231"/>
      <c r="E5601" s="232"/>
    </row>
    <row r="5602" spans="4:5">
      <c r="D5602" s="231"/>
      <c r="E5602" s="232"/>
    </row>
    <row r="5603" spans="4:5">
      <c r="D5603" s="231"/>
      <c r="E5603" s="232"/>
    </row>
    <row r="5604" spans="4:5">
      <c r="D5604" s="231"/>
      <c r="E5604" s="232"/>
    </row>
    <row r="5605" spans="4:5">
      <c r="D5605" s="231"/>
      <c r="E5605" s="232"/>
    </row>
    <row r="5606" spans="4:5">
      <c r="D5606" s="231"/>
      <c r="E5606" s="232"/>
    </row>
    <row r="5607" spans="4:5">
      <c r="D5607" s="231"/>
      <c r="E5607" s="232"/>
    </row>
    <row r="5608" spans="4:5">
      <c r="D5608" s="231"/>
      <c r="E5608" s="232"/>
    </row>
    <row r="5609" spans="4:5">
      <c r="D5609" s="231"/>
      <c r="E5609" s="232"/>
    </row>
    <row r="5610" spans="4:5">
      <c r="D5610" s="231"/>
      <c r="E5610" s="232"/>
    </row>
    <row r="5611" spans="4:5">
      <c r="D5611" s="231"/>
      <c r="E5611" s="232"/>
    </row>
    <row r="5612" spans="4:5">
      <c r="D5612" s="231"/>
      <c r="E5612" s="232"/>
    </row>
    <row r="5613" spans="4:5">
      <c r="D5613" s="231"/>
      <c r="E5613" s="232"/>
    </row>
    <row r="5614" spans="4:5">
      <c r="D5614" s="231"/>
      <c r="E5614" s="232"/>
    </row>
    <row r="5615" spans="4:5">
      <c r="D5615" s="231"/>
      <c r="E5615" s="232"/>
    </row>
    <row r="5616" spans="4:5">
      <c r="D5616" s="231"/>
      <c r="E5616" s="232"/>
    </row>
    <row r="5617" spans="4:5">
      <c r="D5617" s="231"/>
      <c r="E5617" s="232"/>
    </row>
    <row r="5618" spans="4:5">
      <c r="D5618" s="231"/>
      <c r="E5618" s="232"/>
    </row>
    <row r="5619" spans="4:5">
      <c r="D5619" s="231"/>
      <c r="E5619" s="232"/>
    </row>
    <row r="5620" spans="4:5">
      <c r="D5620" s="231"/>
      <c r="E5620" s="232"/>
    </row>
    <row r="5621" spans="4:5">
      <c r="D5621" s="231"/>
      <c r="E5621" s="232"/>
    </row>
    <row r="5622" spans="4:5">
      <c r="D5622" s="231"/>
      <c r="E5622" s="232"/>
    </row>
    <row r="5623" spans="4:5">
      <c r="D5623" s="231"/>
      <c r="E5623" s="232"/>
    </row>
    <row r="5624" spans="4:5">
      <c r="D5624" s="231"/>
      <c r="E5624" s="232"/>
    </row>
    <row r="5625" spans="4:5">
      <c r="D5625" s="231"/>
      <c r="E5625" s="232"/>
    </row>
    <row r="5626" spans="4:5">
      <c r="D5626" s="231"/>
      <c r="E5626" s="232"/>
    </row>
    <row r="5627" spans="4:5">
      <c r="D5627" s="231"/>
      <c r="E5627" s="232"/>
    </row>
    <row r="5628" spans="4:5">
      <c r="D5628" s="231"/>
      <c r="E5628" s="232"/>
    </row>
    <row r="5629" spans="4:5">
      <c r="D5629" s="231"/>
      <c r="E5629" s="232"/>
    </row>
    <row r="5630" spans="4:5">
      <c r="D5630" s="231"/>
      <c r="E5630" s="232"/>
    </row>
    <row r="5631" spans="4:5">
      <c r="D5631" s="231"/>
      <c r="E5631" s="232"/>
    </row>
    <row r="5632" spans="4:5">
      <c r="D5632" s="231"/>
      <c r="E5632" s="232"/>
    </row>
    <row r="5633" spans="4:5">
      <c r="D5633" s="231"/>
      <c r="E5633" s="232"/>
    </row>
    <row r="5634" spans="4:5">
      <c r="D5634" s="231"/>
      <c r="E5634" s="232"/>
    </row>
    <row r="5635" spans="4:5">
      <c r="D5635" s="231"/>
      <c r="E5635" s="232"/>
    </row>
    <row r="5636" spans="4:5">
      <c r="D5636" s="231"/>
      <c r="E5636" s="232"/>
    </row>
    <row r="5637" spans="4:5">
      <c r="D5637" s="231"/>
      <c r="E5637" s="232"/>
    </row>
    <row r="5638" spans="4:5">
      <c r="D5638" s="231"/>
      <c r="E5638" s="232"/>
    </row>
    <row r="5639" spans="4:5">
      <c r="D5639" s="231"/>
      <c r="E5639" s="232"/>
    </row>
    <row r="5640" spans="4:5">
      <c r="D5640" s="231"/>
      <c r="E5640" s="232"/>
    </row>
    <row r="5641" spans="4:5">
      <c r="D5641" s="231"/>
      <c r="E5641" s="232"/>
    </row>
    <row r="5642" spans="4:5">
      <c r="D5642" s="231"/>
      <c r="E5642" s="232"/>
    </row>
    <row r="5643" spans="4:5">
      <c r="D5643" s="231"/>
      <c r="E5643" s="232"/>
    </row>
    <row r="5644" spans="4:5">
      <c r="D5644" s="231"/>
      <c r="E5644" s="232"/>
    </row>
    <row r="5645" spans="4:5">
      <c r="D5645" s="231"/>
      <c r="E5645" s="232"/>
    </row>
    <row r="5646" spans="4:5">
      <c r="D5646" s="231"/>
      <c r="E5646" s="232"/>
    </row>
    <row r="5647" spans="4:5">
      <c r="D5647" s="231"/>
      <c r="E5647" s="232"/>
    </row>
    <row r="5648" spans="4:5">
      <c r="D5648" s="231"/>
      <c r="E5648" s="232"/>
    </row>
    <row r="5649" spans="4:5">
      <c r="D5649" s="231"/>
      <c r="E5649" s="232"/>
    </row>
    <row r="5650" spans="4:5">
      <c r="D5650" s="231"/>
      <c r="E5650" s="232"/>
    </row>
    <row r="5651" spans="4:5">
      <c r="D5651" s="231"/>
      <c r="E5651" s="232"/>
    </row>
    <row r="5652" spans="4:5">
      <c r="D5652" s="231"/>
      <c r="E5652" s="232"/>
    </row>
    <row r="5653" spans="4:5">
      <c r="D5653" s="231"/>
      <c r="E5653" s="232"/>
    </row>
    <row r="5654" spans="4:5">
      <c r="D5654" s="231"/>
      <c r="E5654" s="232"/>
    </row>
    <row r="5655" spans="4:5">
      <c r="D5655" s="231"/>
      <c r="E5655" s="232"/>
    </row>
    <row r="5656" spans="4:5">
      <c r="D5656" s="231"/>
      <c r="E5656" s="232"/>
    </row>
    <row r="5657" spans="4:5">
      <c r="D5657" s="231"/>
      <c r="E5657" s="232"/>
    </row>
    <row r="5658" spans="4:5">
      <c r="D5658" s="231"/>
      <c r="E5658" s="232"/>
    </row>
    <row r="5659" spans="4:5">
      <c r="D5659" s="231"/>
      <c r="E5659" s="232"/>
    </row>
    <row r="5660" spans="4:5">
      <c r="D5660" s="231"/>
      <c r="E5660" s="232"/>
    </row>
    <row r="5661" spans="4:5">
      <c r="D5661" s="231"/>
      <c r="E5661" s="232"/>
    </row>
    <row r="5662" spans="4:5">
      <c r="D5662" s="231"/>
      <c r="E5662" s="232"/>
    </row>
    <row r="5663" spans="4:5">
      <c r="D5663" s="231"/>
      <c r="E5663" s="232"/>
    </row>
    <row r="5664" spans="4:5">
      <c r="D5664" s="231"/>
      <c r="E5664" s="232"/>
    </row>
    <row r="5665" spans="4:5">
      <c r="D5665" s="231"/>
      <c r="E5665" s="232"/>
    </row>
    <row r="5666" spans="4:5">
      <c r="D5666" s="231"/>
      <c r="E5666" s="232"/>
    </row>
    <row r="5667" spans="4:5">
      <c r="D5667" s="231"/>
      <c r="E5667" s="232"/>
    </row>
    <row r="5668" spans="4:5">
      <c r="D5668" s="231"/>
      <c r="E5668" s="232"/>
    </row>
    <row r="5669" spans="4:5">
      <c r="D5669" s="231"/>
      <c r="E5669" s="232"/>
    </row>
    <row r="5670" spans="4:5">
      <c r="D5670" s="231"/>
      <c r="E5670" s="232"/>
    </row>
    <row r="5671" spans="4:5">
      <c r="D5671" s="231"/>
      <c r="E5671" s="232"/>
    </row>
    <row r="5672" spans="4:5">
      <c r="D5672" s="231"/>
      <c r="E5672" s="232"/>
    </row>
    <row r="5673" spans="4:5">
      <c r="D5673" s="231"/>
      <c r="E5673" s="232"/>
    </row>
    <row r="5674" spans="4:5">
      <c r="D5674" s="231"/>
      <c r="E5674" s="232"/>
    </row>
    <row r="5675" spans="4:5">
      <c r="D5675" s="231"/>
      <c r="E5675" s="232"/>
    </row>
    <row r="5676" spans="4:5">
      <c r="D5676" s="231"/>
      <c r="E5676" s="232"/>
    </row>
    <row r="5677" spans="4:5">
      <c r="D5677" s="231"/>
      <c r="E5677" s="232"/>
    </row>
    <row r="5678" spans="4:5">
      <c r="D5678" s="231"/>
      <c r="E5678" s="232"/>
    </row>
    <row r="5679" spans="4:5">
      <c r="D5679" s="231"/>
      <c r="E5679" s="232"/>
    </row>
    <row r="5680" spans="4:5">
      <c r="D5680" s="231"/>
      <c r="E5680" s="232"/>
    </row>
    <row r="5681" spans="4:5">
      <c r="D5681" s="231"/>
      <c r="E5681" s="232"/>
    </row>
    <row r="5682" spans="4:5">
      <c r="D5682" s="231"/>
      <c r="E5682" s="232"/>
    </row>
    <row r="5683" spans="4:5">
      <c r="D5683" s="231"/>
      <c r="E5683" s="232"/>
    </row>
    <row r="5684" spans="4:5">
      <c r="D5684" s="231"/>
      <c r="E5684" s="232"/>
    </row>
    <row r="5685" spans="4:5">
      <c r="D5685" s="231"/>
      <c r="E5685" s="232"/>
    </row>
    <row r="5686" spans="4:5">
      <c r="D5686" s="231"/>
      <c r="E5686" s="232"/>
    </row>
    <row r="5687" spans="4:5">
      <c r="D5687" s="231"/>
      <c r="E5687" s="232"/>
    </row>
    <row r="5688" spans="4:5">
      <c r="D5688" s="231"/>
      <c r="E5688" s="232"/>
    </row>
    <row r="5689" spans="4:5">
      <c r="D5689" s="231"/>
      <c r="E5689" s="232"/>
    </row>
    <row r="5690" spans="4:5">
      <c r="D5690" s="231"/>
      <c r="E5690" s="232"/>
    </row>
    <row r="5691" spans="4:5">
      <c r="D5691" s="231"/>
      <c r="E5691" s="232"/>
    </row>
    <row r="5692" spans="4:5">
      <c r="D5692" s="231"/>
      <c r="E5692" s="232"/>
    </row>
    <row r="5693" spans="4:5">
      <c r="D5693" s="231"/>
      <c r="E5693" s="232"/>
    </row>
    <row r="5694" spans="4:5">
      <c r="D5694" s="231"/>
      <c r="E5694" s="232"/>
    </row>
    <row r="5695" spans="4:5">
      <c r="D5695" s="231"/>
      <c r="E5695" s="232"/>
    </row>
    <row r="5696" spans="4:5">
      <c r="D5696" s="231"/>
      <c r="E5696" s="232"/>
    </row>
    <row r="5697" spans="4:5">
      <c r="D5697" s="231"/>
      <c r="E5697" s="232"/>
    </row>
    <row r="5698" spans="4:5">
      <c r="D5698" s="231"/>
      <c r="E5698" s="232"/>
    </row>
    <row r="5699" spans="4:5">
      <c r="D5699" s="231"/>
      <c r="E5699" s="232"/>
    </row>
    <row r="5700" spans="4:5">
      <c r="D5700" s="231"/>
      <c r="E5700" s="232"/>
    </row>
    <row r="5701" spans="4:5">
      <c r="D5701" s="231"/>
      <c r="E5701" s="232"/>
    </row>
    <row r="5702" spans="4:5">
      <c r="D5702" s="231"/>
      <c r="E5702" s="232"/>
    </row>
    <row r="5703" spans="4:5">
      <c r="D5703" s="231"/>
      <c r="E5703" s="232"/>
    </row>
    <row r="5704" spans="4:5">
      <c r="D5704" s="231"/>
      <c r="E5704" s="232"/>
    </row>
    <row r="5705" spans="4:5">
      <c r="D5705" s="231"/>
      <c r="E5705" s="232"/>
    </row>
    <row r="5706" spans="4:5">
      <c r="D5706" s="231"/>
      <c r="E5706" s="232"/>
    </row>
    <row r="5707" spans="4:5">
      <c r="D5707" s="231"/>
      <c r="E5707" s="232"/>
    </row>
    <row r="5708" spans="4:5">
      <c r="D5708" s="231"/>
      <c r="E5708" s="232"/>
    </row>
    <row r="5709" spans="4:5">
      <c r="D5709" s="231"/>
      <c r="E5709" s="232"/>
    </row>
    <row r="5710" spans="4:5">
      <c r="D5710" s="231"/>
      <c r="E5710" s="232"/>
    </row>
    <row r="5711" spans="4:5">
      <c r="D5711" s="231"/>
      <c r="E5711" s="232"/>
    </row>
    <row r="5712" spans="4:5">
      <c r="D5712" s="231"/>
      <c r="E5712" s="232"/>
    </row>
    <row r="5713" spans="4:5">
      <c r="D5713" s="231"/>
      <c r="E5713" s="232"/>
    </row>
    <row r="5714" spans="4:5">
      <c r="D5714" s="231"/>
      <c r="E5714" s="232"/>
    </row>
    <row r="5715" spans="4:5">
      <c r="D5715" s="231"/>
      <c r="E5715" s="232"/>
    </row>
    <row r="5716" spans="4:5">
      <c r="D5716" s="231"/>
      <c r="E5716" s="232"/>
    </row>
    <row r="5717" spans="4:5">
      <c r="D5717" s="231"/>
      <c r="E5717" s="232"/>
    </row>
    <row r="5718" spans="4:5">
      <c r="D5718" s="231"/>
      <c r="E5718" s="232"/>
    </row>
    <row r="5719" spans="4:5">
      <c r="D5719" s="231"/>
      <c r="E5719" s="232"/>
    </row>
    <row r="5720" spans="4:5">
      <c r="D5720" s="231"/>
      <c r="E5720" s="232"/>
    </row>
    <row r="5721" spans="4:5">
      <c r="D5721" s="231"/>
      <c r="E5721" s="232"/>
    </row>
    <row r="5722" spans="4:5">
      <c r="D5722" s="231"/>
      <c r="E5722" s="232"/>
    </row>
    <row r="5723" spans="4:5">
      <c r="D5723" s="231"/>
      <c r="E5723" s="232"/>
    </row>
    <row r="5724" spans="4:5">
      <c r="D5724" s="231"/>
      <c r="E5724" s="232"/>
    </row>
    <row r="5725" spans="4:5">
      <c r="D5725" s="231"/>
      <c r="E5725" s="232"/>
    </row>
    <row r="5726" spans="4:5">
      <c r="D5726" s="231"/>
      <c r="E5726" s="232"/>
    </row>
    <row r="5727" spans="4:5">
      <c r="D5727" s="231"/>
      <c r="E5727" s="232"/>
    </row>
    <row r="5728" spans="4:5">
      <c r="D5728" s="231"/>
      <c r="E5728" s="232"/>
    </row>
    <row r="5729" spans="4:5">
      <c r="D5729" s="231"/>
      <c r="E5729" s="232"/>
    </row>
    <row r="5730" spans="4:5">
      <c r="D5730" s="231"/>
      <c r="E5730" s="232"/>
    </row>
    <row r="5731" spans="4:5">
      <c r="D5731" s="231"/>
      <c r="E5731" s="232"/>
    </row>
    <row r="5732" spans="4:5">
      <c r="D5732" s="231"/>
      <c r="E5732" s="232"/>
    </row>
    <row r="5733" spans="4:5">
      <c r="D5733" s="231"/>
      <c r="E5733" s="232"/>
    </row>
    <row r="5734" spans="4:5">
      <c r="D5734" s="231"/>
      <c r="E5734" s="232"/>
    </row>
    <row r="5735" spans="4:5">
      <c r="D5735" s="231"/>
      <c r="E5735" s="232"/>
    </row>
    <row r="5736" spans="4:5">
      <c r="D5736" s="231"/>
      <c r="E5736" s="232"/>
    </row>
    <row r="5737" spans="4:5">
      <c r="D5737" s="231"/>
      <c r="E5737" s="232"/>
    </row>
    <row r="5738" spans="4:5">
      <c r="D5738" s="231"/>
      <c r="E5738" s="232"/>
    </row>
    <row r="5739" spans="4:5">
      <c r="D5739" s="231"/>
      <c r="E5739" s="232"/>
    </row>
    <row r="5740" spans="4:5">
      <c r="D5740" s="231"/>
      <c r="E5740" s="232"/>
    </row>
    <row r="5741" spans="4:5">
      <c r="D5741" s="231"/>
      <c r="E5741" s="232"/>
    </row>
    <row r="5742" spans="4:5">
      <c r="D5742" s="231"/>
      <c r="E5742" s="232"/>
    </row>
    <row r="5743" spans="4:5">
      <c r="D5743" s="231"/>
      <c r="E5743" s="232"/>
    </row>
    <row r="5744" spans="4:5">
      <c r="D5744" s="231"/>
      <c r="E5744" s="232"/>
    </row>
    <row r="5745" spans="4:5">
      <c r="D5745" s="231"/>
      <c r="E5745" s="232"/>
    </row>
    <row r="5746" spans="4:5">
      <c r="D5746" s="231"/>
      <c r="E5746" s="232"/>
    </row>
    <row r="5747" spans="4:5">
      <c r="D5747" s="231"/>
      <c r="E5747" s="232"/>
    </row>
    <row r="5748" spans="4:5">
      <c r="D5748" s="231"/>
      <c r="E5748" s="232"/>
    </row>
    <row r="5749" spans="4:5">
      <c r="D5749" s="231"/>
      <c r="E5749" s="232"/>
    </row>
    <row r="5750" spans="4:5">
      <c r="D5750" s="231"/>
      <c r="E5750" s="232"/>
    </row>
    <row r="5751" spans="4:5">
      <c r="D5751" s="231"/>
      <c r="E5751" s="232"/>
    </row>
    <row r="5752" spans="4:5">
      <c r="D5752" s="231"/>
      <c r="E5752" s="232"/>
    </row>
    <row r="5753" spans="4:5">
      <c r="D5753" s="231"/>
      <c r="E5753" s="232"/>
    </row>
    <row r="5754" spans="4:5">
      <c r="D5754" s="231"/>
      <c r="E5754" s="232"/>
    </row>
    <row r="5755" spans="4:5">
      <c r="D5755" s="231"/>
      <c r="E5755" s="232"/>
    </row>
    <row r="5756" spans="4:5">
      <c r="D5756" s="231"/>
      <c r="E5756" s="232"/>
    </row>
    <row r="5757" spans="4:5">
      <c r="D5757" s="231"/>
      <c r="E5757" s="232"/>
    </row>
    <row r="5758" spans="4:5">
      <c r="D5758" s="231"/>
      <c r="E5758" s="232"/>
    </row>
    <row r="5759" spans="4:5">
      <c r="D5759" s="231"/>
      <c r="E5759" s="232"/>
    </row>
    <row r="5760" spans="4:5">
      <c r="D5760" s="231"/>
      <c r="E5760" s="232"/>
    </row>
    <row r="5761" spans="4:5">
      <c r="D5761" s="231"/>
      <c r="E5761" s="232"/>
    </row>
    <row r="5762" spans="4:5">
      <c r="D5762" s="231"/>
      <c r="E5762" s="232"/>
    </row>
    <row r="5763" spans="4:5">
      <c r="D5763" s="231"/>
      <c r="E5763" s="232"/>
    </row>
    <row r="5764" spans="4:5">
      <c r="D5764" s="231"/>
      <c r="E5764" s="232"/>
    </row>
    <row r="5765" spans="4:5">
      <c r="D5765" s="231"/>
      <c r="E5765" s="232"/>
    </row>
    <row r="5766" spans="4:5">
      <c r="D5766" s="231"/>
      <c r="E5766" s="232"/>
    </row>
    <row r="5767" spans="4:5">
      <c r="D5767" s="231"/>
      <c r="E5767" s="232"/>
    </row>
    <row r="5768" spans="4:5">
      <c r="D5768" s="231"/>
      <c r="E5768" s="232"/>
    </row>
    <row r="5769" spans="4:5">
      <c r="D5769" s="231"/>
      <c r="E5769" s="232"/>
    </row>
    <row r="5770" spans="4:5">
      <c r="D5770" s="231"/>
      <c r="E5770" s="232"/>
    </row>
    <row r="5771" spans="4:5">
      <c r="D5771" s="231"/>
      <c r="E5771" s="232"/>
    </row>
    <row r="5772" spans="4:5">
      <c r="D5772" s="231"/>
      <c r="E5772" s="232"/>
    </row>
    <row r="5773" spans="4:5">
      <c r="D5773" s="231"/>
      <c r="E5773" s="232"/>
    </row>
    <row r="5774" spans="4:5">
      <c r="D5774" s="231"/>
      <c r="E5774" s="232"/>
    </row>
    <row r="5775" spans="4:5">
      <c r="D5775" s="231"/>
      <c r="E5775" s="232"/>
    </row>
    <row r="5776" spans="4:5">
      <c r="D5776" s="231"/>
      <c r="E5776" s="232"/>
    </row>
    <row r="5777" spans="4:5">
      <c r="D5777" s="231"/>
      <c r="E5777" s="232"/>
    </row>
    <row r="5778" spans="4:5">
      <c r="D5778" s="231"/>
      <c r="E5778" s="232"/>
    </row>
    <row r="5779" spans="4:5">
      <c r="D5779" s="231"/>
      <c r="E5779" s="232"/>
    </row>
    <row r="5780" spans="4:5">
      <c r="D5780" s="231"/>
      <c r="E5780" s="232"/>
    </row>
    <row r="5781" spans="4:5">
      <c r="D5781" s="231"/>
      <c r="E5781" s="232"/>
    </row>
    <row r="5782" spans="4:5">
      <c r="D5782" s="231"/>
      <c r="E5782" s="232"/>
    </row>
    <row r="5783" spans="4:5">
      <c r="D5783" s="231"/>
      <c r="E5783" s="232"/>
    </row>
    <row r="5784" spans="4:5">
      <c r="D5784" s="231"/>
      <c r="E5784" s="232"/>
    </row>
    <row r="5785" spans="4:5">
      <c r="D5785" s="231"/>
      <c r="E5785" s="232"/>
    </row>
    <row r="5786" spans="4:5">
      <c r="D5786" s="231"/>
      <c r="E5786" s="232"/>
    </row>
    <row r="5787" spans="4:5">
      <c r="D5787" s="231"/>
      <c r="E5787" s="232"/>
    </row>
    <row r="5788" spans="4:5">
      <c r="D5788" s="231"/>
      <c r="E5788" s="232"/>
    </row>
    <row r="5789" spans="4:5">
      <c r="D5789" s="231"/>
      <c r="E5789" s="232"/>
    </row>
    <row r="5790" spans="4:5">
      <c r="D5790" s="231"/>
      <c r="E5790" s="232"/>
    </row>
    <row r="5791" spans="4:5">
      <c r="D5791" s="231"/>
      <c r="E5791" s="232"/>
    </row>
    <row r="5792" spans="4:5">
      <c r="D5792" s="231"/>
      <c r="E5792" s="232"/>
    </row>
    <row r="5793" spans="4:5">
      <c r="D5793" s="231"/>
      <c r="E5793" s="232"/>
    </row>
    <row r="5794" spans="4:5">
      <c r="D5794" s="231"/>
      <c r="E5794" s="232"/>
    </row>
    <row r="5795" spans="4:5">
      <c r="D5795" s="231"/>
      <c r="E5795" s="232"/>
    </row>
    <row r="5796" spans="4:5">
      <c r="D5796" s="231"/>
      <c r="E5796" s="232"/>
    </row>
    <row r="5797" spans="4:5">
      <c r="D5797" s="231"/>
      <c r="E5797" s="232"/>
    </row>
    <row r="5798" spans="4:5">
      <c r="D5798" s="231"/>
      <c r="E5798" s="232"/>
    </row>
    <row r="5799" spans="4:5">
      <c r="D5799" s="231"/>
      <c r="E5799" s="232"/>
    </row>
    <row r="5800" spans="4:5">
      <c r="D5800" s="231"/>
      <c r="E5800" s="232"/>
    </row>
    <row r="5801" spans="4:5">
      <c r="D5801" s="231"/>
      <c r="E5801" s="232"/>
    </row>
    <row r="5802" spans="4:5">
      <c r="D5802" s="231"/>
      <c r="E5802" s="232"/>
    </row>
    <row r="5803" spans="4:5">
      <c r="D5803" s="231"/>
      <c r="E5803" s="232"/>
    </row>
    <row r="5804" spans="4:5">
      <c r="D5804" s="231"/>
      <c r="E5804" s="232"/>
    </row>
    <row r="5805" spans="4:5">
      <c r="D5805" s="231"/>
      <c r="E5805" s="232"/>
    </row>
    <row r="5806" spans="4:5">
      <c r="D5806" s="231"/>
      <c r="E5806" s="232"/>
    </row>
    <row r="5807" spans="4:5">
      <c r="D5807" s="231"/>
      <c r="E5807" s="232"/>
    </row>
    <row r="5808" spans="4:5">
      <c r="D5808" s="231"/>
      <c r="E5808" s="232"/>
    </row>
    <row r="5809" spans="4:5">
      <c r="D5809" s="231"/>
      <c r="E5809" s="232"/>
    </row>
    <row r="5810" spans="4:5">
      <c r="D5810" s="231"/>
      <c r="E5810" s="232"/>
    </row>
    <row r="5811" spans="4:5">
      <c r="D5811" s="231"/>
      <c r="E5811" s="232"/>
    </row>
    <row r="5812" spans="4:5">
      <c r="D5812" s="231"/>
      <c r="E5812" s="232"/>
    </row>
    <row r="5813" spans="4:5">
      <c r="D5813" s="231"/>
      <c r="E5813" s="232"/>
    </row>
    <row r="5814" spans="4:5">
      <c r="D5814" s="231"/>
      <c r="E5814" s="232"/>
    </row>
    <row r="5815" spans="4:5">
      <c r="D5815" s="231"/>
      <c r="E5815" s="232"/>
    </row>
    <row r="5816" spans="4:5">
      <c r="D5816" s="231"/>
      <c r="E5816" s="232"/>
    </row>
    <row r="5817" spans="4:5">
      <c r="D5817" s="231"/>
      <c r="E5817" s="232"/>
    </row>
    <row r="5818" spans="4:5">
      <c r="D5818" s="231"/>
      <c r="E5818" s="232"/>
    </row>
    <row r="5819" spans="4:5">
      <c r="D5819" s="231"/>
      <c r="E5819" s="232"/>
    </row>
    <row r="5820" spans="4:5">
      <c r="D5820" s="231"/>
      <c r="E5820" s="232"/>
    </row>
    <row r="5821" spans="4:5">
      <c r="D5821" s="231"/>
      <c r="E5821" s="232"/>
    </row>
    <row r="5822" spans="4:5">
      <c r="D5822" s="231"/>
      <c r="E5822" s="232"/>
    </row>
    <row r="5823" spans="4:5">
      <c r="D5823" s="231"/>
      <c r="E5823" s="232"/>
    </row>
    <row r="5824" spans="4:5">
      <c r="D5824" s="231"/>
      <c r="E5824" s="232"/>
    </row>
    <row r="5825" spans="4:5">
      <c r="D5825" s="231"/>
      <c r="E5825" s="232"/>
    </row>
    <row r="5826" spans="4:5">
      <c r="D5826" s="231"/>
      <c r="E5826" s="232"/>
    </row>
    <row r="5827" spans="4:5">
      <c r="D5827" s="231"/>
      <c r="E5827" s="232"/>
    </row>
    <row r="5828" spans="4:5">
      <c r="D5828" s="231"/>
      <c r="E5828" s="232"/>
    </row>
    <row r="5829" spans="4:5">
      <c r="D5829" s="231"/>
      <c r="E5829" s="232"/>
    </row>
    <row r="5830" spans="4:5">
      <c r="D5830" s="231"/>
      <c r="E5830" s="232"/>
    </row>
    <row r="5831" spans="4:5">
      <c r="D5831" s="231"/>
      <c r="E5831" s="232"/>
    </row>
    <row r="5832" spans="4:5">
      <c r="D5832" s="231"/>
      <c r="E5832" s="232"/>
    </row>
    <row r="5833" spans="4:5">
      <c r="D5833" s="231"/>
      <c r="E5833" s="232"/>
    </row>
    <row r="5834" spans="4:5">
      <c r="D5834" s="231"/>
      <c r="E5834" s="232"/>
    </row>
    <row r="5835" spans="4:5">
      <c r="D5835" s="231"/>
      <c r="E5835" s="232"/>
    </row>
    <row r="5836" spans="4:5">
      <c r="D5836" s="231"/>
      <c r="E5836" s="232"/>
    </row>
    <row r="5837" spans="4:5">
      <c r="D5837" s="231"/>
      <c r="E5837" s="232"/>
    </row>
    <row r="5838" spans="4:5">
      <c r="D5838" s="231"/>
      <c r="E5838" s="232"/>
    </row>
    <row r="5839" spans="4:5">
      <c r="D5839" s="231"/>
      <c r="E5839" s="232"/>
    </row>
    <row r="5840" spans="4:5">
      <c r="D5840" s="231"/>
      <c r="E5840" s="232"/>
    </row>
    <row r="5841" spans="4:5">
      <c r="D5841" s="231"/>
      <c r="E5841" s="232"/>
    </row>
    <row r="5842" spans="4:5">
      <c r="D5842" s="231"/>
      <c r="E5842" s="232"/>
    </row>
    <row r="5843" spans="4:5">
      <c r="D5843" s="231"/>
      <c r="E5843" s="232"/>
    </row>
    <row r="5844" spans="4:5">
      <c r="D5844" s="231"/>
      <c r="E5844" s="232"/>
    </row>
    <row r="5845" spans="4:5">
      <c r="D5845" s="231"/>
      <c r="E5845" s="232"/>
    </row>
    <row r="5846" spans="4:5">
      <c r="D5846" s="231"/>
      <c r="E5846" s="232"/>
    </row>
    <row r="5847" spans="4:5">
      <c r="D5847" s="231"/>
      <c r="E5847" s="232"/>
    </row>
    <row r="5848" spans="4:5">
      <c r="D5848" s="231"/>
      <c r="E5848" s="232"/>
    </row>
    <row r="5849" spans="4:5">
      <c r="D5849" s="231"/>
      <c r="E5849" s="232"/>
    </row>
    <row r="5850" spans="4:5">
      <c r="D5850" s="231"/>
      <c r="E5850" s="232"/>
    </row>
    <row r="5851" spans="4:5">
      <c r="D5851" s="231"/>
      <c r="E5851" s="232"/>
    </row>
    <row r="5852" spans="4:5">
      <c r="D5852" s="231"/>
      <c r="E5852" s="232"/>
    </row>
    <row r="5853" spans="4:5">
      <c r="D5853" s="231"/>
      <c r="E5853" s="232"/>
    </row>
    <row r="5854" spans="4:5">
      <c r="D5854" s="231"/>
      <c r="E5854" s="232"/>
    </row>
    <row r="5855" spans="4:5">
      <c r="D5855" s="231"/>
      <c r="E5855" s="232"/>
    </row>
    <row r="5856" spans="4:5">
      <c r="D5856" s="231"/>
      <c r="E5856" s="232"/>
    </row>
    <row r="5857" spans="4:5">
      <c r="D5857" s="231"/>
      <c r="E5857" s="232"/>
    </row>
    <row r="5858" spans="4:5">
      <c r="D5858" s="231"/>
      <c r="E5858" s="232"/>
    </row>
    <row r="5859" spans="4:5">
      <c r="D5859" s="231"/>
      <c r="E5859" s="232"/>
    </row>
    <row r="5860" spans="4:5">
      <c r="D5860" s="231"/>
      <c r="E5860" s="232"/>
    </row>
    <row r="5861" spans="4:5">
      <c r="D5861" s="231"/>
      <c r="E5861" s="232"/>
    </row>
    <row r="5862" spans="4:5">
      <c r="D5862" s="231"/>
      <c r="E5862" s="232"/>
    </row>
    <row r="5863" spans="4:5">
      <c r="D5863" s="231"/>
      <c r="E5863" s="232"/>
    </row>
    <row r="5864" spans="4:5">
      <c r="D5864" s="231"/>
      <c r="E5864" s="232"/>
    </row>
    <row r="5865" spans="4:5">
      <c r="D5865" s="231"/>
      <c r="E5865" s="232"/>
    </row>
    <row r="5866" spans="4:5">
      <c r="D5866" s="231"/>
      <c r="E5866" s="232"/>
    </row>
    <row r="5867" spans="4:5">
      <c r="D5867" s="231"/>
      <c r="E5867" s="232"/>
    </row>
    <row r="5868" spans="4:5">
      <c r="D5868" s="231"/>
      <c r="E5868" s="232"/>
    </row>
    <row r="5869" spans="4:5">
      <c r="D5869" s="231"/>
      <c r="E5869" s="232"/>
    </row>
    <row r="5870" spans="4:5">
      <c r="D5870" s="231"/>
      <c r="E5870" s="232"/>
    </row>
    <row r="5871" spans="4:5">
      <c r="D5871" s="231"/>
      <c r="E5871" s="232"/>
    </row>
    <row r="5872" spans="4:5">
      <c r="D5872" s="231"/>
      <c r="E5872" s="232"/>
    </row>
    <row r="5873" spans="4:5">
      <c r="D5873" s="231"/>
      <c r="E5873" s="232"/>
    </row>
    <row r="5874" spans="4:5">
      <c r="D5874" s="231"/>
      <c r="E5874" s="232"/>
    </row>
    <row r="5875" spans="4:5">
      <c r="D5875" s="231"/>
      <c r="E5875" s="232"/>
    </row>
    <row r="5876" spans="4:5">
      <c r="D5876" s="231"/>
      <c r="E5876" s="232"/>
    </row>
    <row r="5877" spans="4:5">
      <c r="D5877" s="231"/>
      <c r="E5877" s="232"/>
    </row>
    <row r="5878" spans="4:5">
      <c r="D5878" s="231"/>
      <c r="E5878" s="232"/>
    </row>
    <row r="5879" spans="4:5">
      <c r="D5879" s="231"/>
      <c r="E5879" s="232"/>
    </row>
    <row r="5880" spans="4:5">
      <c r="D5880" s="231"/>
      <c r="E5880" s="232"/>
    </row>
    <row r="5881" spans="4:5">
      <c r="D5881" s="231"/>
      <c r="E5881" s="232"/>
    </row>
    <row r="5882" spans="4:5">
      <c r="D5882" s="231"/>
      <c r="E5882" s="232"/>
    </row>
    <row r="5883" spans="4:5">
      <c r="D5883" s="231"/>
      <c r="E5883" s="232"/>
    </row>
    <row r="5884" spans="4:5">
      <c r="D5884" s="231"/>
      <c r="E5884" s="232"/>
    </row>
    <row r="5885" spans="4:5">
      <c r="D5885" s="231"/>
      <c r="E5885" s="232"/>
    </row>
    <row r="5886" spans="4:5">
      <c r="D5886" s="231"/>
      <c r="E5886" s="232"/>
    </row>
    <row r="5887" spans="4:5">
      <c r="D5887" s="231"/>
      <c r="E5887" s="232"/>
    </row>
    <row r="5888" spans="4:5">
      <c r="D5888" s="231"/>
      <c r="E5888" s="232"/>
    </row>
    <row r="5889" spans="4:5">
      <c r="D5889" s="231"/>
      <c r="E5889" s="232"/>
    </row>
    <row r="5890" spans="4:5">
      <c r="D5890" s="231"/>
      <c r="E5890" s="232"/>
    </row>
    <row r="5891" spans="4:5">
      <c r="D5891" s="231"/>
      <c r="E5891" s="232"/>
    </row>
    <row r="5892" spans="4:5">
      <c r="D5892" s="231"/>
      <c r="E5892" s="232"/>
    </row>
    <row r="5893" spans="4:5">
      <c r="D5893" s="231"/>
      <c r="E5893" s="232"/>
    </row>
    <row r="5894" spans="4:5">
      <c r="D5894" s="231"/>
      <c r="E5894" s="232"/>
    </row>
    <row r="5895" spans="4:5">
      <c r="D5895" s="231"/>
      <c r="E5895" s="232"/>
    </row>
    <row r="5896" spans="4:5">
      <c r="D5896" s="231"/>
      <c r="E5896" s="232"/>
    </row>
    <row r="5897" spans="4:5">
      <c r="D5897" s="231"/>
      <c r="E5897" s="232"/>
    </row>
    <row r="5898" spans="4:5">
      <c r="D5898" s="231"/>
      <c r="E5898" s="232"/>
    </row>
    <row r="5899" spans="4:5">
      <c r="D5899" s="231"/>
      <c r="E5899" s="232"/>
    </row>
    <row r="5900" spans="4:5">
      <c r="D5900" s="231"/>
      <c r="E5900" s="232"/>
    </row>
    <row r="5901" spans="4:5">
      <c r="D5901" s="231"/>
      <c r="E5901" s="232"/>
    </row>
    <row r="5902" spans="4:5">
      <c r="D5902" s="231"/>
      <c r="E5902" s="232"/>
    </row>
    <row r="5903" spans="4:5">
      <c r="D5903" s="231"/>
      <c r="E5903" s="232"/>
    </row>
    <row r="5904" spans="4:5">
      <c r="D5904" s="231"/>
      <c r="E5904" s="232"/>
    </row>
    <row r="5905" spans="4:5">
      <c r="D5905" s="231"/>
      <c r="E5905" s="232"/>
    </row>
    <row r="5906" spans="4:5">
      <c r="D5906" s="231"/>
      <c r="E5906" s="232"/>
    </row>
    <row r="5907" spans="4:5">
      <c r="D5907" s="231"/>
      <c r="E5907" s="232"/>
    </row>
    <row r="5908" spans="4:5">
      <c r="D5908" s="231"/>
      <c r="E5908" s="232"/>
    </row>
    <row r="5909" spans="4:5">
      <c r="D5909" s="231"/>
      <c r="E5909" s="232"/>
    </row>
    <row r="5910" spans="4:5">
      <c r="D5910" s="231"/>
      <c r="E5910" s="232"/>
    </row>
    <row r="5911" spans="4:5">
      <c r="D5911" s="231"/>
      <c r="E5911" s="232"/>
    </row>
    <row r="5912" spans="4:5">
      <c r="D5912" s="231"/>
      <c r="E5912" s="232"/>
    </row>
    <row r="5913" spans="4:5">
      <c r="D5913" s="231"/>
      <c r="E5913" s="232"/>
    </row>
    <row r="5914" spans="4:5">
      <c r="D5914" s="231"/>
      <c r="E5914" s="232"/>
    </row>
    <row r="5915" spans="4:5">
      <c r="D5915" s="231"/>
      <c r="E5915" s="232"/>
    </row>
    <row r="5916" spans="4:5">
      <c r="D5916" s="231"/>
      <c r="E5916" s="232"/>
    </row>
    <row r="5917" spans="4:5">
      <c r="D5917" s="231"/>
      <c r="E5917" s="232"/>
    </row>
    <row r="5918" spans="4:5">
      <c r="D5918" s="231"/>
      <c r="E5918" s="232"/>
    </row>
    <row r="5919" spans="4:5">
      <c r="D5919" s="231"/>
      <c r="E5919" s="232"/>
    </row>
    <row r="5920" spans="4:5">
      <c r="D5920" s="231"/>
      <c r="E5920" s="232"/>
    </row>
    <row r="5921" spans="4:5">
      <c r="D5921" s="231"/>
      <c r="E5921" s="232"/>
    </row>
    <row r="5922" spans="4:5">
      <c r="D5922" s="231"/>
      <c r="E5922" s="232"/>
    </row>
    <row r="5923" spans="4:5">
      <c r="D5923" s="231"/>
      <c r="E5923" s="232"/>
    </row>
    <row r="5924" spans="4:5">
      <c r="D5924" s="231"/>
      <c r="E5924" s="232"/>
    </row>
    <row r="5925" spans="4:5">
      <c r="D5925" s="231"/>
      <c r="E5925" s="232"/>
    </row>
    <row r="5926" spans="4:5">
      <c r="D5926" s="231"/>
      <c r="E5926" s="232"/>
    </row>
    <row r="5927" spans="4:5">
      <c r="D5927" s="231"/>
      <c r="E5927" s="232"/>
    </row>
    <row r="5928" spans="4:5">
      <c r="D5928" s="231"/>
      <c r="E5928" s="232"/>
    </row>
    <row r="5929" spans="4:5">
      <c r="D5929" s="231"/>
      <c r="E5929" s="232"/>
    </row>
    <row r="5930" spans="4:5">
      <c r="D5930" s="231"/>
      <c r="E5930" s="232"/>
    </row>
    <row r="5931" spans="4:5">
      <c r="D5931" s="231"/>
      <c r="E5931" s="232"/>
    </row>
    <row r="5932" spans="4:5">
      <c r="D5932" s="231"/>
      <c r="E5932" s="232"/>
    </row>
    <row r="5933" spans="4:5">
      <c r="D5933" s="231"/>
      <c r="E5933" s="232"/>
    </row>
    <row r="5934" spans="4:5">
      <c r="D5934" s="231"/>
      <c r="E5934" s="232"/>
    </row>
    <row r="5935" spans="4:5">
      <c r="D5935" s="231"/>
      <c r="E5935" s="232"/>
    </row>
    <row r="5936" spans="4:5">
      <c r="D5936" s="231"/>
      <c r="E5936" s="232"/>
    </row>
    <row r="5937" spans="4:5">
      <c r="D5937" s="231"/>
      <c r="E5937" s="232"/>
    </row>
    <row r="5938" spans="4:5">
      <c r="D5938" s="231"/>
      <c r="E5938" s="232"/>
    </row>
    <row r="5939" spans="4:5">
      <c r="D5939" s="231"/>
      <c r="E5939" s="232"/>
    </row>
    <row r="5940" spans="4:5">
      <c r="D5940" s="231"/>
      <c r="E5940" s="232"/>
    </row>
    <row r="5941" spans="4:5">
      <c r="D5941" s="231"/>
      <c r="E5941" s="232"/>
    </row>
    <row r="5942" spans="4:5">
      <c r="D5942" s="231"/>
      <c r="E5942" s="232"/>
    </row>
    <row r="5943" spans="4:5">
      <c r="D5943" s="231"/>
      <c r="E5943" s="232"/>
    </row>
    <row r="5944" spans="4:5">
      <c r="D5944" s="231"/>
      <c r="E5944" s="232"/>
    </row>
    <row r="5945" spans="4:5">
      <c r="D5945" s="231"/>
      <c r="E5945" s="232"/>
    </row>
    <row r="5946" spans="4:5">
      <c r="D5946" s="231"/>
      <c r="E5946" s="232"/>
    </row>
    <row r="5947" spans="4:5">
      <c r="D5947" s="231"/>
      <c r="E5947" s="232"/>
    </row>
    <row r="5948" spans="4:5">
      <c r="D5948" s="231"/>
      <c r="E5948" s="232"/>
    </row>
    <row r="5949" spans="4:5">
      <c r="D5949" s="231"/>
      <c r="E5949" s="232"/>
    </row>
    <row r="5950" spans="4:5">
      <c r="D5950" s="231"/>
      <c r="E5950" s="232"/>
    </row>
    <row r="5951" spans="4:5">
      <c r="D5951" s="231"/>
      <c r="E5951" s="232"/>
    </row>
    <row r="5952" spans="4:5">
      <c r="D5952" s="231"/>
      <c r="E5952" s="232"/>
    </row>
    <row r="5953" spans="4:5">
      <c r="D5953" s="231"/>
      <c r="E5953" s="232"/>
    </row>
    <row r="5954" spans="4:5">
      <c r="D5954" s="231"/>
      <c r="E5954" s="232"/>
    </row>
    <row r="5955" spans="4:5">
      <c r="D5955" s="231"/>
      <c r="E5955" s="232"/>
    </row>
    <row r="5956" spans="4:5">
      <c r="D5956" s="231"/>
      <c r="E5956" s="232"/>
    </row>
    <row r="5957" spans="4:5">
      <c r="D5957" s="231"/>
      <c r="E5957" s="232"/>
    </row>
    <row r="5958" spans="4:5">
      <c r="D5958" s="231"/>
      <c r="E5958" s="232"/>
    </row>
    <row r="5959" spans="4:5">
      <c r="D5959" s="231"/>
      <c r="E5959" s="232"/>
    </row>
    <row r="5960" spans="4:5">
      <c r="D5960" s="231"/>
      <c r="E5960" s="232"/>
    </row>
    <row r="5961" spans="4:5">
      <c r="D5961" s="231"/>
      <c r="E5961" s="232"/>
    </row>
    <row r="5962" spans="4:5">
      <c r="D5962" s="231"/>
      <c r="E5962" s="232"/>
    </row>
    <row r="5963" spans="4:5">
      <c r="D5963" s="231"/>
      <c r="E5963" s="232"/>
    </row>
    <row r="5964" spans="4:5">
      <c r="D5964" s="231"/>
      <c r="E5964" s="232"/>
    </row>
    <row r="5965" spans="4:5">
      <c r="D5965" s="231"/>
      <c r="E5965" s="232"/>
    </row>
    <row r="5966" spans="4:5">
      <c r="D5966" s="231"/>
      <c r="E5966" s="232"/>
    </row>
    <row r="5967" spans="4:5">
      <c r="D5967" s="231"/>
      <c r="E5967" s="232"/>
    </row>
    <row r="5968" spans="4:5">
      <c r="D5968" s="231"/>
      <c r="E5968" s="232"/>
    </row>
    <row r="5969" spans="4:5">
      <c r="D5969" s="231"/>
      <c r="E5969" s="232"/>
    </row>
    <row r="5970" spans="4:5">
      <c r="D5970" s="231"/>
      <c r="E5970" s="232"/>
    </row>
    <row r="5971" spans="4:5">
      <c r="D5971" s="231"/>
      <c r="E5971" s="232"/>
    </row>
    <row r="5972" spans="4:5">
      <c r="D5972" s="231"/>
      <c r="E5972" s="232"/>
    </row>
    <row r="5973" spans="4:5">
      <c r="D5973" s="231"/>
      <c r="E5973" s="232"/>
    </row>
    <row r="5974" spans="4:5">
      <c r="D5974" s="231"/>
      <c r="E5974" s="232"/>
    </row>
    <row r="5975" spans="4:5">
      <c r="D5975" s="231"/>
      <c r="E5975" s="232"/>
    </row>
    <row r="5976" spans="4:5">
      <c r="D5976" s="231"/>
      <c r="E5976" s="232"/>
    </row>
    <row r="5977" spans="4:5">
      <c r="D5977" s="231"/>
      <c r="E5977" s="232"/>
    </row>
    <row r="5978" spans="4:5">
      <c r="D5978" s="231"/>
      <c r="E5978" s="232"/>
    </row>
    <row r="5979" spans="4:5">
      <c r="D5979" s="231"/>
      <c r="E5979" s="232"/>
    </row>
    <row r="5980" spans="4:5">
      <c r="D5980" s="231"/>
      <c r="E5980" s="232"/>
    </row>
    <row r="5981" spans="4:5">
      <c r="D5981" s="231"/>
      <c r="E5981" s="232"/>
    </row>
    <row r="5982" spans="4:5">
      <c r="D5982" s="231"/>
      <c r="E5982" s="232"/>
    </row>
    <row r="5983" spans="4:5">
      <c r="D5983" s="231"/>
      <c r="E5983" s="232"/>
    </row>
    <row r="5984" spans="4:5">
      <c r="D5984" s="231"/>
      <c r="E5984" s="232"/>
    </row>
    <row r="5985" spans="4:5">
      <c r="D5985" s="231"/>
      <c r="E5985" s="232"/>
    </row>
    <row r="5986" spans="4:5">
      <c r="D5986" s="231"/>
      <c r="E5986" s="232"/>
    </row>
    <row r="5987" spans="4:5">
      <c r="D5987" s="231"/>
      <c r="E5987" s="232"/>
    </row>
    <row r="5988" spans="4:5">
      <c r="D5988" s="231"/>
      <c r="E5988" s="232"/>
    </row>
    <row r="5989" spans="4:5">
      <c r="D5989" s="231"/>
      <c r="E5989" s="232"/>
    </row>
    <row r="5990" spans="4:5">
      <c r="D5990" s="231"/>
      <c r="E5990" s="232"/>
    </row>
    <row r="5991" spans="4:5">
      <c r="D5991" s="231"/>
      <c r="E5991" s="232"/>
    </row>
    <row r="5992" spans="4:5">
      <c r="D5992" s="231"/>
      <c r="E5992" s="232"/>
    </row>
    <row r="5993" spans="4:5">
      <c r="D5993" s="231"/>
      <c r="E5993" s="232"/>
    </row>
    <row r="5994" spans="4:5">
      <c r="D5994" s="231"/>
      <c r="E5994" s="232"/>
    </row>
    <row r="5995" spans="4:5">
      <c r="D5995" s="231"/>
      <c r="E5995" s="232"/>
    </row>
    <row r="5996" spans="4:5">
      <c r="D5996" s="231"/>
      <c r="E5996" s="232"/>
    </row>
    <row r="5997" spans="4:5">
      <c r="D5997" s="231"/>
      <c r="E5997" s="232"/>
    </row>
    <row r="5998" spans="4:5">
      <c r="D5998" s="231"/>
      <c r="E5998" s="232"/>
    </row>
    <row r="5999" spans="4:5">
      <c r="D5999" s="231"/>
      <c r="E5999" s="232"/>
    </row>
    <row r="6000" spans="4:5">
      <c r="D6000" s="231"/>
      <c r="E6000" s="232"/>
    </row>
    <row r="6001" spans="4:5">
      <c r="D6001" s="231"/>
      <c r="E6001" s="232"/>
    </row>
    <row r="6002" spans="4:5">
      <c r="D6002" s="231"/>
      <c r="E6002" s="232"/>
    </row>
    <row r="6003" spans="4:5">
      <c r="D6003" s="231"/>
      <c r="E6003" s="232"/>
    </row>
    <row r="6004" spans="4:5">
      <c r="D6004" s="231"/>
      <c r="E6004" s="232"/>
    </row>
    <row r="6005" spans="4:5">
      <c r="D6005" s="231"/>
      <c r="E6005" s="232"/>
    </row>
    <row r="6006" spans="4:5">
      <c r="D6006" s="231"/>
      <c r="E6006" s="232"/>
    </row>
    <row r="6007" spans="4:5">
      <c r="D6007" s="231"/>
      <c r="E6007" s="232"/>
    </row>
    <row r="6008" spans="4:5">
      <c r="D6008" s="231"/>
      <c r="E6008" s="232"/>
    </row>
    <row r="6009" spans="4:5">
      <c r="D6009" s="231"/>
      <c r="E6009" s="232"/>
    </row>
    <row r="6010" spans="4:5">
      <c r="D6010" s="231"/>
      <c r="E6010" s="232"/>
    </row>
    <row r="6011" spans="4:5">
      <c r="D6011" s="231"/>
      <c r="E6011" s="232"/>
    </row>
    <row r="6012" spans="4:5">
      <c r="D6012" s="231"/>
      <c r="E6012" s="232"/>
    </row>
    <row r="6013" spans="4:5">
      <c r="D6013" s="231"/>
      <c r="E6013" s="232"/>
    </row>
    <row r="6014" spans="4:5">
      <c r="D6014" s="231"/>
      <c r="E6014" s="232"/>
    </row>
    <row r="6015" spans="4:5">
      <c r="D6015" s="231"/>
      <c r="E6015" s="232"/>
    </row>
    <row r="6016" spans="4:5">
      <c r="D6016" s="231"/>
      <c r="E6016" s="232"/>
    </row>
    <row r="6017" spans="4:5">
      <c r="D6017" s="231"/>
      <c r="E6017" s="232"/>
    </row>
    <row r="6018" spans="4:5">
      <c r="D6018" s="231"/>
      <c r="E6018" s="232"/>
    </row>
    <row r="6019" spans="4:5">
      <c r="D6019" s="231"/>
      <c r="E6019" s="232"/>
    </row>
    <row r="6020" spans="4:5">
      <c r="D6020" s="231"/>
      <c r="E6020" s="232"/>
    </row>
    <row r="6021" spans="4:5">
      <c r="D6021" s="231"/>
      <c r="E6021" s="232"/>
    </row>
    <row r="6022" spans="4:5">
      <c r="D6022" s="231"/>
      <c r="E6022" s="232"/>
    </row>
    <row r="6023" spans="4:5">
      <c r="D6023" s="231"/>
      <c r="E6023" s="232"/>
    </row>
    <row r="6024" spans="4:5">
      <c r="D6024" s="231"/>
      <c r="E6024" s="232"/>
    </row>
    <row r="6025" spans="4:5">
      <c r="D6025" s="231"/>
      <c r="E6025" s="232"/>
    </row>
    <row r="6026" spans="4:5">
      <c r="D6026" s="231"/>
      <c r="E6026" s="232"/>
    </row>
    <row r="6027" spans="4:5">
      <c r="D6027" s="231"/>
      <c r="E6027" s="232"/>
    </row>
    <row r="6028" spans="4:5">
      <c r="D6028" s="231"/>
      <c r="E6028" s="232"/>
    </row>
    <row r="6029" spans="4:5">
      <c r="D6029" s="231"/>
      <c r="E6029" s="232"/>
    </row>
    <row r="6030" spans="4:5">
      <c r="D6030" s="231"/>
      <c r="E6030" s="232"/>
    </row>
    <row r="6031" spans="4:5">
      <c r="D6031" s="231"/>
      <c r="E6031" s="232"/>
    </row>
    <row r="6032" spans="4:5">
      <c r="D6032" s="231"/>
      <c r="E6032" s="232"/>
    </row>
    <row r="6033" spans="4:5">
      <c r="D6033" s="231"/>
      <c r="E6033" s="232"/>
    </row>
    <row r="6034" spans="4:5">
      <c r="D6034" s="231"/>
      <c r="E6034" s="232"/>
    </row>
    <row r="6035" spans="4:5">
      <c r="D6035" s="231"/>
      <c r="E6035" s="232"/>
    </row>
    <row r="6036" spans="4:5">
      <c r="D6036" s="231"/>
      <c r="E6036" s="232"/>
    </row>
    <row r="6037" spans="4:5">
      <c r="D6037" s="231"/>
      <c r="E6037" s="232"/>
    </row>
    <row r="6038" spans="4:5">
      <c r="D6038" s="231"/>
      <c r="E6038" s="232"/>
    </row>
    <row r="6039" spans="4:5">
      <c r="D6039" s="231"/>
      <c r="E6039" s="232"/>
    </row>
    <row r="6040" spans="4:5">
      <c r="D6040" s="231"/>
      <c r="E6040" s="232"/>
    </row>
    <row r="6041" spans="4:5">
      <c r="D6041" s="231"/>
      <c r="E6041" s="232"/>
    </row>
    <row r="6042" spans="4:5">
      <c r="D6042" s="231"/>
      <c r="E6042" s="232"/>
    </row>
    <row r="6043" spans="4:5">
      <c r="D6043" s="231"/>
      <c r="E6043" s="232"/>
    </row>
    <row r="6044" spans="4:5">
      <c r="D6044" s="231"/>
      <c r="E6044" s="232"/>
    </row>
    <row r="6045" spans="4:5">
      <c r="D6045" s="231"/>
      <c r="E6045" s="232"/>
    </row>
    <row r="6046" spans="4:5">
      <c r="D6046" s="231"/>
      <c r="E6046" s="232"/>
    </row>
    <row r="6047" spans="4:5">
      <c r="D6047" s="231"/>
      <c r="E6047" s="232"/>
    </row>
    <row r="6048" spans="4:5">
      <c r="D6048" s="231"/>
      <c r="E6048" s="232"/>
    </row>
    <row r="6049" spans="4:5">
      <c r="D6049" s="231"/>
      <c r="E6049" s="232"/>
    </row>
    <row r="6050" spans="4:5">
      <c r="D6050" s="231"/>
      <c r="E6050" s="232"/>
    </row>
    <row r="6051" spans="4:5">
      <c r="D6051" s="231"/>
      <c r="E6051" s="232"/>
    </row>
    <row r="6052" spans="4:5">
      <c r="D6052" s="231"/>
      <c r="E6052" s="232"/>
    </row>
    <row r="6053" spans="4:5">
      <c r="D6053" s="231"/>
      <c r="E6053" s="232"/>
    </row>
    <row r="6054" spans="4:5">
      <c r="D6054" s="231"/>
      <c r="E6054" s="232"/>
    </row>
    <row r="6055" spans="4:5">
      <c r="D6055" s="231"/>
      <c r="E6055" s="232"/>
    </row>
    <row r="6056" spans="4:5">
      <c r="D6056" s="231"/>
      <c r="E6056" s="232"/>
    </row>
    <row r="6057" spans="4:5">
      <c r="D6057" s="231"/>
      <c r="E6057" s="232"/>
    </row>
    <row r="6058" spans="4:5">
      <c r="D6058" s="231"/>
      <c r="E6058" s="232"/>
    </row>
    <row r="6059" spans="4:5">
      <c r="D6059" s="231"/>
      <c r="E6059" s="232"/>
    </row>
    <row r="6060" spans="4:5">
      <c r="D6060" s="231"/>
      <c r="E6060" s="232"/>
    </row>
    <row r="6061" spans="4:5">
      <c r="D6061" s="231"/>
      <c r="E6061" s="232"/>
    </row>
    <row r="6062" spans="4:5">
      <c r="D6062" s="231"/>
      <c r="E6062" s="232"/>
    </row>
    <row r="6063" spans="4:5">
      <c r="D6063" s="231"/>
      <c r="E6063" s="232"/>
    </row>
    <row r="6064" spans="4:5">
      <c r="D6064" s="231"/>
      <c r="E6064" s="232"/>
    </row>
    <row r="6065" spans="4:5">
      <c r="D6065" s="231"/>
      <c r="E6065" s="232"/>
    </row>
    <row r="6066" spans="4:5">
      <c r="D6066" s="231"/>
      <c r="E6066" s="232"/>
    </row>
    <row r="6067" spans="4:5">
      <c r="D6067" s="231"/>
      <c r="E6067" s="232"/>
    </row>
    <row r="6068" spans="4:5">
      <c r="D6068" s="231"/>
      <c r="E6068" s="232"/>
    </row>
    <row r="6069" spans="4:5">
      <c r="D6069" s="231"/>
      <c r="E6069" s="232"/>
    </row>
    <row r="6070" spans="4:5">
      <c r="D6070" s="231"/>
      <c r="E6070" s="232"/>
    </row>
    <row r="6071" spans="4:5">
      <c r="D6071" s="231"/>
      <c r="E6071" s="232"/>
    </row>
    <row r="6072" spans="4:5">
      <c r="D6072" s="231"/>
      <c r="E6072" s="232"/>
    </row>
    <row r="6073" spans="4:5">
      <c r="D6073" s="231"/>
      <c r="E6073" s="232"/>
    </row>
    <row r="6074" spans="4:5">
      <c r="D6074" s="231"/>
      <c r="E6074" s="232"/>
    </row>
    <row r="6075" spans="4:5">
      <c r="D6075" s="231"/>
      <c r="E6075" s="232"/>
    </row>
    <row r="6076" spans="4:5">
      <c r="D6076" s="231"/>
      <c r="E6076" s="232"/>
    </row>
    <row r="6077" spans="4:5">
      <c r="D6077" s="231"/>
      <c r="E6077" s="232"/>
    </row>
    <row r="6078" spans="4:5">
      <c r="D6078" s="231"/>
      <c r="E6078" s="232"/>
    </row>
    <row r="6079" spans="4:5">
      <c r="D6079" s="231"/>
      <c r="E6079" s="232"/>
    </row>
    <row r="6080" spans="4:5">
      <c r="D6080" s="231"/>
      <c r="E6080" s="232"/>
    </row>
    <row r="6081" spans="4:5">
      <c r="D6081" s="231"/>
      <c r="E6081" s="232"/>
    </row>
    <row r="6082" spans="4:5">
      <c r="D6082" s="231"/>
      <c r="E6082" s="232"/>
    </row>
    <row r="6083" spans="4:5">
      <c r="D6083" s="231"/>
      <c r="E6083" s="232"/>
    </row>
    <row r="6084" spans="4:5">
      <c r="D6084" s="231"/>
      <c r="E6084" s="232"/>
    </row>
    <row r="6085" spans="4:5">
      <c r="D6085" s="231"/>
      <c r="E6085" s="232"/>
    </row>
    <row r="6086" spans="4:5">
      <c r="D6086" s="231"/>
      <c r="E6086" s="232"/>
    </row>
    <row r="6087" spans="4:5">
      <c r="D6087" s="231"/>
      <c r="E6087" s="232"/>
    </row>
    <row r="6088" spans="4:5">
      <c r="D6088" s="231"/>
      <c r="E6088" s="232"/>
    </row>
    <row r="6089" spans="4:5">
      <c r="D6089" s="231"/>
      <c r="E6089" s="232"/>
    </row>
    <row r="6090" spans="4:5">
      <c r="D6090" s="231"/>
      <c r="E6090" s="232"/>
    </row>
    <row r="6091" spans="4:5">
      <c r="D6091" s="231"/>
      <c r="E6091" s="232"/>
    </row>
    <row r="6092" spans="4:5">
      <c r="D6092" s="231"/>
      <c r="E6092" s="232"/>
    </row>
    <row r="6093" spans="4:5">
      <c r="D6093" s="231"/>
      <c r="E6093" s="232"/>
    </row>
    <row r="6094" spans="4:5">
      <c r="D6094" s="231"/>
      <c r="E6094" s="232"/>
    </row>
    <row r="6095" spans="4:5">
      <c r="D6095" s="231"/>
      <c r="E6095" s="232"/>
    </row>
    <row r="6096" spans="4:5">
      <c r="D6096" s="231"/>
      <c r="E6096" s="232"/>
    </row>
    <row r="6097" spans="4:5">
      <c r="D6097" s="231"/>
      <c r="E6097" s="232"/>
    </row>
    <row r="6098" spans="4:5">
      <c r="D6098" s="231"/>
      <c r="E6098" s="232"/>
    </row>
    <row r="6099" spans="4:5">
      <c r="D6099" s="231"/>
      <c r="E6099" s="232"/>
    </row>
    <row r="6100" spans="4:5">
      <c r="D6100" s="231"/>
      <c r="E6100" s="232"/>
    </row>
    <row r="6101" spans="4:5">
      <c r="D6101" s="231"/>
      <c r="E6101" s="232"/>
    </row>
    <row r="6102" spans="4:5">
      <c r="D6102" s="231"/>
      <c r="E6102" s="232"/>
    </row>
    <row r="6103" spans="4:5">
      <c r="D6103" s="231"/>
      <c r="E6103" s="232"/>
    </row>
    <row r="6104" spans="4:5">
      <c r="D6104" s="231"/>
      <c r="E6104" s="232"/>
    </row>
    <row r="6105" spans="4:5">
      <c r="D6105" s="231"/>
      <c r="E6105" s="232"/>
    </row>
    <row r="6106" spans="4:5">
      <c r="D6106" s="231"/>
      <c r="E6106" s="232"/>
    </row>
    <row r="6107" spans="4:5">
      <c r="D6107" s="231"/>
      <c r="E6107" s="232"/>
    </row>
    <row r="6108" spans="4:5">
      <c r="D6108" s="231"/>
      <c r="E6108" s="232"/>
    </row>
    <row r="6109" spans="4:5">
      <c r="D6109" s="231"/>
      <c r="E6109" s="232"/>
    </row>
    <row r="6110" spans="4:5">
      <c r="D6110" s="231"/>
      <c r="E6110" s="232"/>
    </row>
    <row r="6111" spans="4:5">
      <c r="D6111" s="231"/>
      <c r="E6111" s="232"/>
    </row>
    <row r="6112" spans="4:5">
      <c r="D6112" s="231"/>
      <c r="E6112" s="232"/>
    </row>
    <row r="6113" spans="4:5">
      <c r="D6113" s="231"/>
      <c r="E6113" s="232"/>
    </row>
    <row r="6114" spans="4:5">
      <c r="D6114" s="231"/>
      <c r="E6114" s="232"/>
    </row>
    <row r="6115" spans="4:5">
      <c r="D6115" s="231"/>
      <c r="E6115" s="232"/>
    </row>
    <row r="6116" spans="4:5">
      <c r="D6116" s="231"/>
      <c r="E6116" s="232"/>
    </row>
    <row r="6117" spans="4:5">
      <c r="D6117" s="231"/>
      <c r="E6117" s="232"/>
    </row>
    <row r="6118" spans="4:5">
      <c r="D6118" s="231"/>
      <c r="E6118" s="232"/>
    </row>
    <row r="6119" spans="4:5">
      <c r="D6119" s="231"/>
      <c r="E6119" s="232"/>
    </row>
    <row r="6120" spans="4:5">
      <c r="D6120" s="231"/>
      <c r="E6120" s="232"/>
    </row>
    <row r="6121" spans="4:5">
      <c r="D6121" s="231"/>
      <c r="E6121" s="232"/>
    </row>
    <row r="6122" spans="4:5">
      <c r="D6122" s="231"/>
      <c r="E6122" s="232"/>
    </row>
    <row r="6123" spans="4:5">
      <c r="D6123" s="231"/>
      <c r="E6123" s="232"/>
    </row>
    <row r="6124" spans="4:5">
      <c r="D6124" s="231"/>
      <c r="E6124" s="232"/>
    </row>
    <row r="6125" spans="4:5">
      <c r="D6125" s="231"/>
      <c r="E6125" s="232"/>
    </row>
    <row r="6126" spans="4:5">
      <c r="D6126" s="231"/>
      <c r="E6126" s="232"/>
    </row>
    <row r="6127" spans="4:5">
      <c r="D6127" s="231"/>
      <c r="E6127" s="232"/>
    </row>
    <row r="6128" spans="4:5">
      <c r="D6128" s="231"/>
      <c r="E6128" s="232"/>
    </row>
    <row r="6129" spans="4:5">
      <c r="D6129" s="231"/>
      <c r="E6129" s="232"/>
    </row>
    <row r="6130" spans="4:5">
      <c r="D6130" s="231"/>
      <c r="E6130" s="232"/>
    </row>
    <row r="6131" spans="4:5">
      <c r="D6131" s="231"/>
      <c r="E6131" s="232"/>
    </row>
    <row r="6132" spans="4:5">
      <c r="D6132" s="231"/>
      <c r="E6132" s="232"/>
    </row>
    <row r="6133" spans="4:5">
      <c r="D6133" s="231"/>
      <c r="E6133" s="232"/>
    </row>
    <row r="6134" spans="4:5">
      <c r="D6134" s="231"/>
      <c r="E6134" s="232"/>
    </row>
    <row r="6135" spans="4:5">
      <c r="D6135" s="231"/>
      <c r="E6135" s="232"/>
    </row>
    <row r="6136" spans="4:5">
      <c r="D6136" s="231"/>
      <c r="E6136" s="232"/>
    </row>
    <row r="6137" spans="4:5">
      <c r="D6137" s="231"/>
      <c r="E6137" s="232"/>
    </row>
    <row r="6138" spans="4:5">
      <c r="D6138" s="231"/>
      <c r="E6138" s="232"/>
    </row>
    <row r="6139" spans="4:5">
      <c r="D6139" s="231"/>
      <c r="E6139" s="232"/>
    </row>
    <row r="6140" spans="4:5">
      <c r="D6140" s="231"/>
      <c r="E6140" s="232"/>
    </row>
    <row r="6141" spans="4:5">
      <c r="D6141" s="231"/>
      <c r="E6141" s="232"/>
    </row>
    <row r="6142" spans="4:5">
      <c r="D6142" s="231"/>
      <c r="E6142" s="232"/>
    </row>
    <row r="6143" spans="4:5">
      <c r="D6143" s="231"/>
      <c r="E6143" s="232"/>
    </row>
    <row r="6144" spans="4:5">
      <c r="D6144" s="231"/>
      <c r="E6144" s="232"/>
    </row>
    <row r="6145" spans="4:5">
      <c r="D6145" s="231"/>
      <c r="E6145" s="232"/>
    </row>
    <row r="6146" spans="4:5">
      <c r="D6146" s="231"/>
      <c r="E6146" s="232"/>
    </row>
    <row r="6147" spans="4:5">
      <c r="D6147" s="231"/>
      <c r="E6147" s="232"/>
    </row>
    <row r="6148" spans="4:5">
      <c r="D6148" s="231"/>
      <c r="E6148" s="232"/>
    </row>
    <row r="6149" spans="4:5">
      <c r="D6149" s="231"/>
      <c r="E6149" s="232"/>
    </row>
    <row r="6150" spans="4:5">
      <c r="D6150" s="231"/>
      <c r="E6150" s="232"/>
    </row>
    <row r="6151" spans="4:5">
      <c r="D6151" s="231"/>
      <c r="E6151" s="232"/>
    </row>
    <row r="6152" spans="4:5">
      <c r="D6152" s="231"/>
      <c r="E6152" s="232"/>
    </row>
    <row r="6153" spans="4:5">
      <c r="D6153" s="231"/>
      <c r="E6153" s="232"/>
    </row>
    <row r="6154" spans="4:5">
      <c r="D6154" s="231"/>
      <c r="E6154" s="232"/>
    </row>
    <row r="6155" spans="4:5">
      <c r="D6155" s="231"/>
      <c r="E6155" s="232"/>
    </row>
    <row r="6156" spans="4:5">
      <c r="D6156" s="231"/>
      <c r="E6156" s="232"/>
    </row>
    <row r="6157" spans="4:5">
      <c r="D6157" s="231"/>
      <c r="E6157" s="232"/>
    </row>
    <row r="6158" spans="4:5">
      <c r="D6158" s="231"/>
      <c r="E6158" s="232"/>
    </row>
    <row r="6159" spans="4:5">
      <c r="D6159" s="231"/>
      <c r="E6159" s="232"/>
    </row>
    <row r="6160" spans="4:5">
      <c r="D6160" s="231"/>
      <c r="E6160" s="232"/>
    </row>
    <row r="6161" spans="4:5">
      <c r="D6161" s="231"/>
      <c r="E6161" s="232"/>
    </row>
    <row r="6162" spans="4:5">
      <c r="D6162" s="231"/>
      <c r="E6162" s="232"/>
    </row>
    <row r="6163" spans="4:5">
      <c r="D6163" s="231"/>
      <c r="E6163" s="232"/>
    </row>
    <row r="6164" spans="4:5">
      <c r="D6164" s="231"/>
      <c r="E6164" s="232"/>
    </row>
    <row r="6165" spans="4:5">
      <c r="D6165" s="231"/>
      <c r="E6165" s="232"/>
    </row>
    <row r="6166" spans="4:5">
      <c r="D6166" s="231"/>
      <c r="E6166" s="232"/>
    </row>
    <row r="6167" spans="4:5">
      <c r="D6167" s="231"/>
      <c r="E6167" s="232"/>
    </row>
    <row r="6168" spans="4:5">
      <c r="D6168" s="231"/>
      <c r="E6168" s="232"/>
    </row>
    <row r="6169" spans="4:5">
      <c r="D6169" s="231"/>
      <c r="E6169" s="232"/>
    </row>
    <row r="6170" spans="4:5">
      <c r="D6170" s="231"/>
      <c r="E6170" s="232"/>
    </row>
    <row r="6171" spans="4:5">
      <c r="D6171" s="231"/>
      <c r="E6171" s="232"/>
    </row>
    <row r="6172" spans="4:5">
      <c r="D6172" s="231"/>
      <c r="E6172" s="232"/>
    </row>
    <row r="6173" spans="4:5">
      <c r="D6173" s="231"/>
      <c r="E6173" s="232"/>
    </row>
    <row r="6174" spans="4:5">
      <c r="D6174" s="231"/>
      <c r="E6174" s="232"/>
    </row>
    <row r="6175" spans="4:5">
      <c r="D6175" s="231"/>
      <c r="E6175" s="232"/>
    </row>
    <row r="6176" spans="4:5">
      <c r="D6176" s="231"/>
      <c r="E6176" s="232"/>
    </row>
    <row r="6177" spans="4:5">
      <c r="D6177" s="231"/>
      <c r="E6177" s="232"/>
    </row>
    <row r="6178" spans="4:5">
      <c r="D6178" s="231"/>
      <c r="E6178" s="232"/>
    </row>
    <row r="6179" spans="4:5">
      <c r="D6179" s="231"/>
      <c r="E6179" s="232"/>
    </row>
    <row r="6180" spans="4:5">
      <c r="D6180" s="231"/>
      <c r="E6180" s="232"/>
    </row>
    <row r="6181" spans="4:5">
      <c r="D6181" s="231"/>
      <c r="E6181" s="232"/>
    </row>
    <row r="6182" spans="4:5">
      <c r="D6182" s="231"/>
      <c r="E6182" s="232"/>
    </row>
    <row r="6183" spans="4:5">
      <c r="D6183" s="231"/>
      <c r="E6183" s="232"/>
    </row>
    <row r="6184" spans="4:5">
      <c r="D6184" s="231"/>
      <c r="E6184" s="232"/>
    </row>
    <row r="6185" spans="4:5">
      <c r="D6185" s="231"/>
      <c r="E6185" s="232"/>
    </row>
    <row r="6186" spans="4:5">
      <c r="D6186" s="231"/>
      <c r="E6186" s="232"/>
    </row>
    <row r="6187" spans="4:5">
      <c r="D6187" s="231"/>
      <c r="E6187" s="232"/>
    </row>
    <row r="6188" spans="4:5">
      <c r="D6188" s="231"/>
      <c r="E6188" s="232"/>
    </row>
    <row r="6189" spans="4:5">
      <c r="D6189" s="231"/>
      <c r="E6189" s="232"/>
    </row>
    <row r="6190" spans="4:5">
      <c r="D6190" s="231"/>
      <c r="E6190" s="232"/>
    </row>
    <row r="6191" spans="4:5">
      <c r="D6191" s="231"/>
      <c r="E6191" s="232"/>
    </row>
    <row r="6192" spans="4:5">
      <c r="D6192" s="231"/>
      <c r="E6192" s="232"/>
    </row>
    <row r="6193" spans="4:5">
      <c r="D6193" s="231"/>
      <c r="E6193" s="232"/>
    </row>
    <row r="6194" spans="4:5">
      <c r="D6194" s="231"/>
      <c r="E6194" s="232"/>
    </row>
    <row r="6195" spans="4:5">
      <c r="D6195" s="231"/>
      <c r="E6195" s="232"/>
    </row>
    <row r="6196" spans="4:5">
      <c r="D6196" s="231"/>
      <c r="E6196" s="232"/>
    </row>
    <row r="6197" spans="4:5">
      <c r="D6197" s="231"/>
      <c r="E6197" s="232"/>
    </row>
    <row r="6198" spans="4:5">
      <c r="D6198" s="231"/>
      <c r="E6198" s="232"/>
    </row>
    <row r="6199" spans="4:5">
      <c r="D6199" s="231"/>
      <c r="E6199" s="232"/>
    </row>
    <row r="6200" spans="4:5">
      <c r="D6200" s="231"/>
      <c r="E6200" s="232"/>
    </row>
    <row r="6201" spans="4:5">
      <c r="D6201" s="231"/>
      <c r="E6201" s="232"/>
    </row>
    <row r="6202" spans="4:5">
      <c r="D6202" s="231"/>
      <c r="E6202" s="232"/>
    </row>
    <row r="6203" spans="4:5">
      <c r="D6203" s="231"/>
      <c r="E6203" s="232"/>
    </row>
    <row r="6204" spans="4:5">
      <c r="D6204" s="231"/>
      <c r="E6204" s="232"/>
    </row>
    <row r="6205" spans="4:5">
      <c r="D6205" s="231"/>
      <c r="E6205" s="232"/>
    </row>
    <row r="6206" spans="4:5">
      <c r="D6206" s="231"/>
      <c r="E6206" s="232"/>
    </row>
    <row r="6207" spans="4:5">
      <c r="D6207" s="231"/>
      <c r="E6207" s="232"/>
    </row>
    <row r="6208" spans="4:5">
      <c r="D6208" s="231"/>
      <c r="E6208" s="232"/>
    </row>
    <row r="6209" spans="4:5">
      <c r="D6209" s="231"/>
      <c r="E6209" s="232"/>
    </row>
    <row r="6210" spans="4:5">
      <c r="D6210" s="231"/>
      <c r="E6210" s="232"/>
    </row>
    <row r="6211" spans="4:5">
      <c r="D6211" s="231"/>
      <c r="E6211" s="232"/>
    </row>
    <row r="6212" spans="4:5">
      <c r="D6212" s="231"/>
      <c r="E6212" s="232"/>
    </row>
    <row r="6213" spans="4:5">
      <c r="D6213" s="231"/>
      <c r="E6213" s="232"/>
    </row>
    <row r="6214" spans="4:5">
      <c r="D6214" s="231"/>
      <c r="E6214" s="232"/>
    </row>
    <row r="6215" spans="4:5">
      <c r="D6215" s="231"/>
      <c r="E6215" s="232"/>
    </row>
    <row r="6216" spans="4:5">
      <c r="D6216" s="231"/>
      <c r="E6216" s="232"/>
    </row>
    <row r="6217" spans="4:5">
      <c r="D6217" s="231"/>
      <c r="E6217" s="232"/>
    </row>
    <row r="6218" spans="4:5">
      <c r="D6218" s="231"/>
      <c r="E6218" s="232"/>
    </row>
    <row r="6219" spans="4:5">
      <c r="D6219" s="231"/>
      <c r="E6219" s="232"/>
    </row>
    <row r="6220" spans="4:5">
      <c r="D6220" s="231"/>
      <c r="E6220" s="232"/>
    </row>
    <row r="6221" spans="4:5">
      <c r="D6221" s="231"/>
      <c r="E6221" s="232"/>
    </row>
    <row r="6222" spans="4:5">
      <c r="D6222" s="231"/>
      <c r="E6222" s="232"/>
    </row>
    <row r="6223" spans="4:5">
      <c r="D6223" s="231"/>
      <c r="E6223" s="232"/>
    </row>
    <row r="6224" spans="4:5">
      <c r="D6224" s="231"/>
      <c r="E6224" s="232"/>
    </row>
    <row r="6225" spans="4:5">
      <c r="D6225" s="231"/>
      <c r="E6225" s="232"/>
    </row>
    <row r="6226" spans="4:5">
      <c r="D6226" s="231"/>
      <c r="E6226" s="232"/>
    </row>
    <row r="6227" spans="4:5">
      <c r="D6227" s="231"/>
      <c r="E6227" s="232"/>
    </row>
    <row r="6228" spans="4:5">
      <c r="D6228" s="231"/>
      <c r="E6228" s="232"/>
    </row>
    <row r="6229" spans="4:5">
      <c r="D6229" s="231"/>
      <c r="E6229" s="232"/>
    </row>
    <row r="6230" spans="4:5">
      <c r="D6230" s="231"/>
      <c r="E6230" s="232"/>
    </row>
    <row r="6231" spans="4:5">
      <c r="D6231" s="231"/>
      <c r="E6231" s="232"/>
    </row>
    <row r="6232" spans="4:5">
      <c r="D6232" s="231"/>
      <c r="E6232" s="232"/>
    </row>
    <row r="6233" spans="4:5">
      <c r="D6233" s="231"/>
      <c r="E6233" s="232"/>
    </row>
    <row r="6234" spans="4:5">
      <c r="D6234" s="231"/>
      <c r="E6234" s="232"/>
    </row>
    <row r="6235" spans="4:5">
      <c r="D6235" s="231"/>
      <c r="E6235" s="232"/>
    </row>
    <row r="6236" spans="4:5">
      <c r="D6236" s="231"/>
      <c r="E6236" s="232"/>
    </row>
    <row r="6237" spans="4:5">
      <c r="D6237" s="231"/>
      <c r="E6237" s="232"/>
    </row>
    <row r="6238" spans="4:5">
      <c r="D6238" s="231"/>
      <c r="E6238" s="232"/>
    </row>
    <row r="6239" spans="4:5">
      <c r="D6239" s="231"/>
      <c r="E6239" s="232"/>
    </row>
    <row r="6240" spans="4:5">
      <c r="D6240" s="231"/>
      <c r="E6240" s="232"/>
    </row>
    <row r="6241" spans="4:5">
      <c r="D6241" s="231"/>
      <c r="E6241" s="232"/>
    </row>
    <row r="6242" spans="4:5">
      <c r="D6242" s="231"/>
      <c r="E6242" s="232"/>
    </row>
    <row r="6243" spans="4:5">
      <c r="D6243" s="231"/>
      <c r="E6243" s="232"/>
    </row>
    <row r="6244" spans="4:5">
      <c r="D6244" s="231"/>
      <c r="E6244" s="232"/>
    </row>
    <row r="6245" spans="4:5">
      <c r="D6245" s="231"/>
      <c r="E6245" s="232"/>
    </row>
    <row r="6246" spans="4:5">
      <c r="D6246" s="231"/>
      <c r="E6246" s="232"/>
    </row>
    <row r="6247" spans="4:5">
      <c r="D6247" s="231"/>
      <c r="E6247" s="232"/>
    </row>
    <row r="6248" spans="4:5">
      <c r="D6248" s="231"/>
      <c r="E6248" s="232"/>
    </row>
    <row r="6249" spans="4:5">
      <c r="D6249" s="231"/>
      <c r="E6249" s="232"/>
    </row>
    <row r="6250" spans="4:5">
      <c r="D6250" s="231"/>
      <c r="E6250" s="232"/>
    </row>
    <row r="6251" spans="4:5">
      <c r="D6251" s="231"/>
      <c r="E6251" s="232"/>
    </row>
    <row r="6252" spans="4:5">
      <c r="D6252" s="231"/>
      <c r="E6252" s="232"/>
    </row>
    <row r="6253" spans="4:5">
      <c r="D6253" s="231"/>
      <c r="E6253" s="232"/>
    </row>
    <row r="6254" spans="4:5">
      <c r="D6254" s="231"/>
      <c r="E6254" s="232"/>
    </row>
    <row r="6255" spans="4:5">
      <c r="D6255" s="231"/>
      <c r="E6255" s="232"/>
    </row>
    <row r="6256" spans="4:5">
      <c r="D6256" s="231"/>
      <c r="E6256" s="232"/>
    </row>
    <row r="6257" spans="4:5">
      <c r="D6257" s="231"/>
      <c r="E6257" s="232"/>
    </row>
    <row r="6258" spans="4:5">
      <c r="D6258" s="231"/>
      <c r="E6258" s="232"/>
    </row>
    <row r="6259" spans="4:5">
      <c r="D6259" s="231"/>
      <c r="E6259" s="232"/>
    </row>
    <row r="6260" spans="4:5">
      <c r="D6260" s="231"/>
      <c r="E6260" s="232"/>
    </row>
    <row r="6261" spans="4:5">
      <c r="D6261" s="231"/>
      <c r="E6261" s="232"/>
    </row>
    <row r="6262" spans="4:5">
      <c r="D6262" s="231"/>
      <c r="E6262" s="232"/>
    </row>
    <row r="6263" spans="4:5">
      <c r="D6263" s="231"/>
      <c r="E6263" s="232"/>
    </row>
    <row r="6264" spans="4:5">
      <c r="D6264" s="231"/>
      <c r="E6264" s="232"/>
    </row>
    <row r="6265" spans="4:5">
      <c r="D6265" s="231"/>
      <c r="E6265" s="232"/>
    </row>
    <row r="6266" spans="4:5">
      <c r="D6266" s="231"/>
      <c r="E6266" s="232"/>
    </row>
    <row r="6267" spans="4:5">
      <c r="D6267" s="231"/>
      <c r="E6267" s="232"/>
    </row>
    <row r="6268" spans="4:5">
      <c r="D6268" s="231"/>
      <c r="E6268" s="232"/>
    </row>
    <row r="6269" spans="4:5">
      <c r="D6269" s="231"/>
      <c r="E6269" s="232"/>
    </row>
    <row r="6270" spans="4:5">
      <c r="D6270" s="231"/>
      <c r="E6270" s="232"/>
    </row>
    <row r="6271" spans="4:5">
      <c r="D6271" s="231"/>
      <c r="E6271" s="232"/>
    </row>
    <row r="6272" spans="4:5">
      <c r="D6272" s="231"/>
      <c r="E6272" s="232"/>
    </row>
    <row r="6273" spans="4:5">
      <c r="D6273" s="231"/>
      <c r="E6273" s="232"/>
    </row>
    <row r="6274" spans="4:5">
      <c r="D6274" s="231"/>
      <c r="E6274" s="232"/>
    </row>
    <row r="6275" spans="4:5">
      <c r="D6275" s="231"/>
      <c r="E6275" s="232"/>
    </row>
    <row r="6276" spans="4:5">
      <c r="D6276" s="231"/>
      <c r="E6276" s="232"/>
    </row>
    <row r="6277" spans="4:5">
      <c r="D6277" s="231"/>
      <c r="E6277" s="232"/>
    </row>
    <row r="6278" spans="4:5">
      <c r="D6278" s="231"/>
      <c r="E6278" s="232"/>
    </row>
    <row r="6279" spans="4:5">
      <c r="D6279" s="231"/>
      <c r="E6279" s="232"/>
    </row>
    <row r="6280" spans="4:5">
      <c r="D6280" s="231"/>
      <c r="E6280" s="232"/>
    </row>
    <row r="6281" spans="4:5">
      <c r="D6281" s="231"/>
      <c r="E6281" s="232"/>
    </row>
    <row r="6282" spans="4:5">
      <c r="D6282" s="231"/>
      <c r="E6282" s="232"/>
    </row>
    <row r="6283" spans="4:5">
      <c r="D6283" s="231"/>
      <c r="E6283" s="232"/>
    </row>
    <row r="6284" spans="4:5">
      <c r="D6284" s="231"/>
      <c r="E6284" s="232"/>
    </row>
    <row r="6285" spans="4:5">
      <c r="D6285" s="231"/>
      <c r="E6285" s="232"/>
    </row>
    <row r="6286" spans="4:5">
      <c r="D6286" s="231"/>
      <c r="E6286" s="232"/>
    </row>
    <row r="6287" spans="4:5">
      <c r="D6287" s="231"/>
      <c r="E6287" s="232"/>
    </row>
    <row r="6288" spans="4:5">
      <c r="D6288" s="231"/>
      <c r="E6288" s="232"/>
    </row>
    <row r="6289" spans="4:5">
      <c r="D6289" s="231"/>
      <c r="E6289" s="232"/>
    </row>
    <row r="6290" spans="4:5">
      <c r="D6290" s="231"/>
      <c r="E6290" s="232"/>
    </row>
    <row r="6291" spans="4:5">
      <c r="D6291" s="231"/>
      <c r="E6291" s="232"/>
    </row>
    <row r="6292" spans="4:5">
      <c r="D6292" s="231"/>
      <c r="E6292" s="232"/>
    </row>
    <row r="6293" spans="4:5">
      <c r="D6293" s="231"/>
      <c r="E6293" s="232"/>
    </row>
    <row r="6294" spans="4:5">
      <c r="D6294" s="231"/>
      <c r="E6294" s="232"/>
    </row>
    <row r="6295" spans="4:5">
      <c r="D6295" s="231"/>
      <c r="E6295" s="232"/>
    </row>
    <row r="6296" spans="4:5">
      <c r="D6296" s="231"/>
      <c r="E6296" s="232"/>
    </row>
    <row r="6297" spans="4:5">
      <c r="D6297" s="231"/>
      <c r="E6297" s="232"/>
    </row>
    <row r="6298" spans="4:5">
      <c r="D6298" s="231"/>
      <c r="E6298" s="232"/>
    </row>
    <row r="6299" spans="4:5">
      <c r="D6299" s="231"/>
      <c r="E6299" s="232"/>
    </row>
    <row r="6300" spans="4:5">
      <c r="D6300" s="231"/>
      <c r="E6300" s="232"/>
    </row>
    <row r="6301" spans="4:5">
      <c r="D6301" s="231"/>
      <c r="E6301" s="232"/>
    </row>
    <row r="6302" spans="4:5">
      <c r="D6302" s="231"/>
      <c r="E6302" s="232"/>
    </row>
    <row r="6303" spans="4:5">
      <c r="D6303" s="231"/>
      <c r="E6303" s="232"/>
    </row>
    <row r="6304" spans="4:5">
      <c r="D6304" s="231"/>
      <c r="E6304" s="232"/>
    </row>
    <row r="6305" spans="4:5">
      <c r="D6305" s="231"/>
      <c r="E6305" s="232"/>
    </row>
    <row r="6306" spans="4:5">
      <c r="D6306" s="231"/>
      <c r="E6306" s="232"/>
    </row>
    <row r="6307" spans="4:5">
      <c r="D6307" s="231"/>
      <c r="E6307" s="232"/>
    </row>
    <row r="6308" spans="4:5">
      <c r="D6308" s="231"/>
      <c r="E6308" s="232"/>
    </row>
    <row r="6309" spans="4:5">
      <c r="D6309" s="231"/>
      <c r="E6309" s="232"/>
    </row>
    <row r="6310" spans="4:5">
      <c r="D6310" s="231"/>
      <c r="E6310" s="232"/>
    </row>
    <row r="6311" spans="4:5">
      <c r="D6311" s="231"/>
      <c r="E6311" s="232"/>
    </row>
    <row r="6312" spans="4:5">
      <c r="D6312" s="231"/>
      <c r="E6312" s="232"/>
    </row>
    <row r="6313" spans="4:5">
      <c r="D6313" s="231"/>
      <c r="E6313" s="232"/>
    </row>
    <row r="6314" spans="4:5">
      <c r="D6314" s="231"/>
      <c r="E6314" s="232"/>
    </row>
    <row r="6315" spans="4:5">
      <c r="D6315" s="231"/>
      <c r="E6315" s="232"/>
    </row>
    <row r="6316" spans="4:5">
      <c r="D6316" s="231"/>
      <c r="E6316" s="232"/>
    </row>
    <row r="6317" spans="4:5">
      <c r="D6317" s="231"/>
      <c r="E6317" s="232"/>
    </row>
    <row r="6318" spans="4:5">
      <c r="D6318" s="231"/>
      <c r="E6318" s="232"/>
    </row>
    <row r="6319" spans="4:5">
      <c r="D6319" s="231"/>
      <c r="E6319" s="232"/>
    </row>
    <row r="6320" spans="4:5">
      <c r="D6320" s="231"/>
      <c r="E6320" s="232"/>
    </row>
    <row r="6321" spans="4:5">
      <c r="D6321" s="231"/>
      <c r="E6321" s="232"/>
    </row>
    <row r="6322" spans="4:5">
      <c r="D6322" s="231"/>
      <c r="E6322" s="232"/>
    </row>
    <row r="6323" spans="4:5">
      <c r="D6323" s="231"/>
      <c r="E6323" s="232"/>
    </row>
    <row r="6324" spans="4:5">
      <c r="D6324" s="231"/>
      <c r="E6324" s="232"/>
    </row>
    <row r="6325" spans="4:5">
      <c r="D6325" s="231"/>
      <c r="E6325" s="232"/>
    </row>
    <row r="6326" spans="4:5">
      <c r="D6326" s="231"/>
      <c r="E6326" s="232"/>
    </row>
    <row r="6327" spans="4:5">
      <c r="D6327" s="231"/>
      <c r="E6327" s="232"/>
    </row>
    <row r="6328" spans="4:5">
      <c r="D6328" s="231"/>
      <c r="E6328" s="232"/>
    </row>
    <row r="6329" spans="4:5">
      <c r="D6329" s="231"/>
      <c r="E6329" s="232"/>
    </row>
    <row r="6330" spans="4:5">
      <c r="D6330" s="231"/>
      <c r="E6330" s="232"/>
    </row>
    <row r="6331" spans="4:5">
      <c r="D6331" s="231"/>
      <c r="E6331" s="232"/>
    </row>
    <row r="6332" spans="4:5">
      <c r="D6332" s="231"/>
      <c r="E6332" s="232"/>
    </row>
    <row r="6333" spans="4:5">
      <c r="D6333" s="231"/>
      <c r="E6333" s="232"/>
    </row>
    <row r="6334" spans="4:5">
      <c r="D6334" s="231"/>
      <c r="E6334" s="232"/>
    </row>
    <row r="6335" spans="4:5">
      <c r="D6335" s="231"/>
      <c r="E6335" s="232"/>
    </row>
    <row r="6336" spans="4:5">
      <c r="D6336" s="231"/>
      <c r="E6336" s="232"/>
    </row>
    <row r="6337" spans="4:5">
      <c r="D6337" s="231"/>
      <c r="E6337" s="232"/>
    </row>
    <row r="6338" spans="4:5">
      <c r="D6338" s="231"/>
      <c r="E6338" s="232"/>
    </row>
    <row r="6339" spans="4:5">
      <c r="D6339" s="231"/>
      <c r="E6339" s="232"/>
    </row>
    <row r="6340" spans="4:5">
      <c r="D6340" s="231"/>
      <c r="E6340" s="232"/>
    </row>
    <row r="6341" spans="4:5">
      <c r="D6341" s="231"/>
      <c r="E6341" s="232"/>
    </row>
    <row r="6342" spans="4:5">
      <c r="D6342" s="231"/>
      <c r="E6342" s="232"/>
    </row>
    <row r="6343" spans="4:5">
      <c r="D6343" s="231"/>
      <c r="E6343" s="232"/>
    </row>
    <row r="6344" spans="4:5">
      <c r="D6344" s="231"/>
      <c r="E6344" s="232"/>
    </row>
    <row r="6345" spans="4:5">
      <c r="D6345" s="231"/>
      <c r="E6345" s="232"/>
    </row>
    <row r="6346" spans="4:5">
      <c r="D6346" s="231"/>
      <c r="E6346" s="232"/>
    </row>
    <row r="6347" spans="4:5">
      <c r="D6347" s="231"/>
      <c r="E6347" s="232"/>
    </row>
    <row r="6348" spans="4:5">
      <c r="D6348" s="231"/>
      <c r="E6348" s="232"/>
    </row>
    <row r="6349" spans="4:5">
      <c r="D6349" s="231"/>
      <c r="E6349" s="232"/>
    </row>
    <row r="6350" spans="4:5">
      <c r="D6350" s="231"/>
      <c r="E6350" s="232"/>
    </row>
    <row r="6351" spans="4:5">
      <c r="D6351" s="231"/>
      <c r="E6351" s="232"/>
    </row>
    <row r="6352" spans="4:5">
      <c r="D6352" s="231"/>
      <c r="E6352" s="232"/>
    </row>
    <row r="6353" spans="4:5">
      <c r="D6353" s="231"/>
      <c r="E6353" s="232"/>
    </row>
    <row r="6354" spans="4:5">
      <c r="D6354" s="231"/>
      <c r="E6354" s="232"/>
    </row>
    <row r="6355" spans="4:5">
      <c r="D6355" s="231"/>
      <c r="E6355" s="232"/>
    </row>
    <row r="6356" spans="4:5">
      <c r="D6356" s="231"/>
      <c r="E6356" s="232"/>
    </row>
    <row r="6357" spans="4:5">
      <c r="D6357" s="231"/>
      <c r="E6357" s="232"/>
    </row>
    <row r="6358" spans="4:5">
      <c r="D6358" s="231"/>
      <c r="E6358" s="232"/>
    </row>
    <row r="6359" spans="4:5">
      <c r="D6359" s="231"/>
      <c r="E6359" s="232"/>
    </row>
    <row r="6360" spans="4:5">
      <c r="D6360" s="231"/>
      <c r="E6360" s="232"/>
    </row>
    <row r="6361" spans="4:5">
      <c r="D6361" s="231"/>
      <c r="E6361" s="232"/>
    </row>
    <row r="6362" spans="4:5">
      <c r="D6362" s="231"/>
      <c r="E6362" s="232"/>
    </row>
    <row r="6363" spans="4:5">
      <c r="D6363" s="231"/>
      <c r="E6363" s="232"/>
    </row>
    <row r="6364" spans="4:5">
      <c r="D6364" s="231"/>
      <c r="E6364" s="232"/>
    </row>
    <row r="6365" spans="4:5">
      <c r="D6365" s="231"/>
      <c r="E6365" s="232"/>
    </row>
    <row r="6366" spans="4:5">
      <c r="D6366" s="231"/>
      <c r="E6366" s="232"/>
    </row>
    <row r="6367" spans="4:5">
      <c r="D6367" s="231"/>
      <c r="E6367" s="232"/>
    </row>
    <row r="6368" spans="4:5">
      <c r="D6368" s="231"/>
      <c r="E6368" s="232"/>
    </row>
    <row r="6369" spans="4:5">
      <c r="D6369" s="231"/>
      <c r="E6369" s="232"/>
    </row>
    <row r="6370" spans="4:5">
      <c r="D6370" s="231"/>
      <c r="E6370" s="232"/>
    </row>
    <row r="6371" spans="4:5">
      <c r="D6371" s="231"/>
      <c r="E6371" s="232"/>
    </row>
    <row r="6372" spans="4:5">
      <c r="D6372" s="231"/>
      <c r="E6372" s="232"/>
    </row>
    <row r="6373" spans="4:5">
      <c r="D6373" s="231"/>
      <c r="E6373" s="232"/>
    </row>
    <row r="6374" spans="4:5">
      <c r="D6374" s="231"/>
      <c r="E6374" s="232"/>
    </row>
    <row r="6375" spans="4:5">
      <c r="D6375" s="231"/>
      <c r="E6375" s="232"/>
    </row>
    <row r="6376" spans="4:5">
      <c r="D6376" s="231"/>
      <c r="E6376" s="232"/>
    </row>
    <row r="6377" spans="4:5">
      <c r="D6377" s="231"/>
      <c r="E6377" s="232"/>
    </row>
    <row r="6378" spans="4:5">
      <c r="D6378" s="231"/>
      <c r="E6378" s="232"/>
    </row>
    <row r="6379" spans="4:5">
      <c r="D6379" s="231"/>
      <c r="E6379" s="232"/>
    </row>
    <row r="6380" spans="4:5">
      <c r="D6380" s="231"/>
      <c r="E6380" s="232"/>
    </row>
    <row r="6381" spans="4:5">
      <c r="D6381" s="231"/>
      <c r="E6381" s="232"/>
    </row>
    <row r="6382" spans="4:5">
      <c r="D6382" s="231"/>
      <c r="E6382" s="232"/>
    </row>
    <row r="6383" spans="4:5">
      <c r="D6383" s="231"/>
      <c r="E6383" s="232"/>
    </row>
    <row r="6384" spans="4:5">
      <c r="D6384" s="231"/>
      <c r="E6384" s="232"/>
    </row>
    <row r="6385" spans="4:5">
      <c r="D6385" s="231"/>
      <c r="E6385" s="232"/>
    </row>
    <row r="6386" spans="4:5">
      <c r="D6386" s="231"/>
      <c r="E6386" s="232"/>
    </row>
    <row r="6387" spans="4:5">
      <c r="D6387" s="231"/>
      <c r="E6387" s="232"/>
    </row>
    <row r="6388" spans="4:5">
      <c r="D6388" s="231"/>
      <c r="E6388" s="232"/>
    </row>
    <row r="6389" spans="4:5">
      <c r="D6389" s="231"/>
      <c r="E6389" s="232"/>
    </row>
    <row r="6390" spans="4:5">
      <c r="D6390" s="231"/>
      <c r="E6390" s="232"/>
    </row>
    <row r="6391" spans="4:5">
      <c r="D6391" s="231"/>
      <c r="E6391" s="232"/>
    </row>
    <row r="6392" spans="4:5">
      <c r="D6392" s="231"/>
      <c r="E6392" s="232"/>
    </row>
    <row r="6393" spans="4:5">
      <c r="D6393" s="231"/>
      <c r="E6393" s="232"/>
    </row>
    <row r="6394" spans="4:5">
      <c r="D6394" s="231"/>
      <c r="E6394" s="232"/>
    </row>
    <row r="6395" spans="4:5">
      <c r="D6395" s="231"/>
      <c r="E6395" s="232"/>
    </row>
    <row r="6396" spans="4:5">
      <c r="D6396" s="231"/>
      <c r="E6396" s="232"/>
    </row>
    <row r="6397" spans="4:5">
      <c r="D6397" s="231"/>
      <c r="E6397" s="232"/>
    </row>
    <row r="6398" spans="4:5">
      <c r="D6398" s="231"/>
      <c r="E6398" s="232"/>
    </row>
    <row r="6399" spans="4:5">
      <c r="D6399" s="231"/>
      <c r="E6399" s="232"/>
    </row>
    <row r="6400" spans="4:5">
      <c r="D6400" s="231"/>
      <c r="E6400" s="232"/>
    </row>
    <row r="6401" spans="4:5">
      <c r="D6401" s="231"/>
      <c r="E6401" s="232"/>
    </row>
    <row r="6402" spans="4:5">
      <c r="D6402" s="231"/>
      <c r="E6402" s="232"/>
    </row>
    <row r="6403" spans="4:5">
      <c r="D6403" s="231"/>
      <c r="E6403" s="232"/>
    </row>
    <row r="6404" spans="4:5">
      <c r="D6404" s="231"/>
      <c r="E6404" s="232"/>
    </row>
    <row r="6405" spans="4:5">
      <c r="D6405" s="231"/>
      <c r="E6405" s="232"/>
    </row>
    <row r="6406" spans="4:5">
      <c r="D6406" s="231"/>
      <c r="E6406" s="232"/>
    </row>
    <row r="6407" spans="4:5">
      <c r="D6407" s="231"/>
      <c r="E6407" s="232"/>
    </row>
    <row r="6408" spans="4:5">
      <c r="D6408" s="231"/>
      <c r="E6408" s="232"/>
    </row>
    <row r="6409" spans="4:5">
      <c r="D6409" s="231"/>
      <c r="E6409" s="232"/>
    </row>
    <row r="6410" spans="4:5">
      <c r="D6410" s="231"/>
      <c r="E6410" s="232"/>
    </row>
    <row r="6411" spans="4:5">
      <c r="D6411" s="231"/>
      <c r="E6411" s="232"/>
    </row>
    <row r="6412" spans="4:5">
      <c r="D6412" s="231"/>
      <c r="E6412" s="232"/>
    </row>
    <row r="6413" spans="4:5">
      <c r="D6413" s="231"/>
      <c r="E6413" s="232"/>
    </row>
    <row r="6414" spans="4:5">
      <c r="D6414" s="231"/>
      <c r="E6414" s="232"/>
    </row>
    <row r="6415" spans="4:5">
      <c r="D6415" s="231"/>
      <c r="E6415" s="232"/>
    </row>
    <row r="6416" spans="4:5">
      <c r="D6416" s="231"/>
      <c r="E6416" s="232"/>
    </row>
    <row r="6417" spans="4:5">
      <c r="D6417" s="231"/>
      <c r="E6417" s="232"/>
    </row>
    <row r="6418" spans="4:5">
      <c r="D6418" s="231"/>
      <c r="E6418" s="232"/>
    </row>
    <row r="6419" spans="4:5">
      <c r="D6419" s="231"/>
      <c r="E6419" s="232"/>
    </row>
    <row r="6420" spans="4:5">
      <c r="D6420" s="231"/>
      <c r="E6420" s="232"/>
    </row>
    <row r="6421" spans="4:5">
      <c r="D6421" s="231"/>
      <c r="E6421" s="232"/>
    </row>
    <row r="6422" spans="4:5">
      <c r="D6422" s="231"/>
      <c r="E6422" s="232"/>
    </row>
    <row r="6423" spans="4:5">
      <c r="D6423" s="231"/>
      <c r="E6423" s="232"/>
    </row>
    <row r="6424" spans="4:5">
      <c r="D6424" s="231"/>
      <c r="E6424" s="232"/>
    </row>
    <row r="6425" spans="4:5">
      <c r="D6425" s="231"/>
      <c r="E6425" s="232"/>
    </row>
    <row r="6426" spans="4:5">
      <c r="D6426" s="231"/>
      <c r="E6426" s="232"/>
    </row>
    <row r="6427" spans="4:5">
      <c r="D6427" s="231"/>
      <c r="E6427" s="232"/>
    </row>
    <row r="6428" spans="4:5">
      <c r="D6428" s="231"/>
      <c r="E6428" s="232"/>
    </row>
    <row r="6429" spans="4:5">
      <c r="D6429" s="231"/>
      <c r="E6429" s="232"/>
    </row>
    <row r="6430" spans="4:5">
      <c r="D6430" s="231"/>
      <c r="E6430" s="232"/>
    </row>
    <row r="6431" spans="4:5">
      <c r="D6431" s="231"/>
      <c r="E6431" s="232"/>
    </row>
    <row r="6432" spans="4:5">
      <c r="D6432" s="231"/>
      <c r="E6432" s="232"/>
    </row>
    <row r="6433" spans="4:5">
      <c r="D6433" s="231"/>
      <c r="E6433" s="232"/>
    </row>
    <row r="6434" spans="4:5">
      <c r="D6434" s="231"/>
      <c r="E6434" s="232"/>
    </row>
    <row r="6435" spans="4:5">
      <c r="D6435" s="231"/>
      <c r="E6435" s="232"/>
    </row>
    <row r="6436" spans="4:5">
      <c r="D6436" s="231"/>
      <c r="E6436" s="232"/>
    </row>
    <row r="6437" spans="4:5">
      <c r="D6437" s="231"/>
      <c r="E6437" s="232"/>
    </row>
    <row r="6438" spans="4:5">
      <c r="D6438" s="231"/>
      <c r="E6438" s="232"/>
    </row>
    <row r="6439" spans="4:5">
      <c r="D6439" s="231"/>
      <c r="E6439" s="232"/>
    </row>
    <row r="6440" spans="4:5">
      <c r="D6440" s="231"/>
      <c r="E6440" s="232"/>
    </row>
    <row r="6441" spans="4:5">
      <c r="D6441" s="231"/>
      <c r="E6441" s="232"/>
    </row>
    <row r="6442" spans="4:5">
      <c r="D6442" s="231"/>
      <c r="E6442" s="232"/>
    </row>
    <row r="6443" spans="4:5">
      <c r="D6443" s="231"/>
      <c r="E6443" s="232"/>
    </row>
    <row r="6444" spans="4:5">
      <c r="D6444" s="231"/>
      <c r="E6444" s="232"/>
    </row>
    <row r="6445" spans="4:5">
      <c r="D6445" s="231"/>
      <c r="E6445" s="232"/>
    </row>
    <row r="6446" spans="4:5">
      <c r="D6446" s="231"/>
      <c r="E6446" s="232"/>
    </row>
    <row r="6447" spans="4:5">
      <c r="D6447" s="231"/>
      <c r="E6447" s="232"/>
    </row>
    <row r="6448" spans="4:5">
      <c r="D6448" s="231"/>
      <c r="E6448" s="232"/>
    </row>
    <row r="6449" spans="4:5">
      <c r="D6449" s="231"/>
      <c r="E6449" s="232"/>
    </row>
    <row r="6450" spans="4:5">
      <c r="D6450" s="231"/>
      <c r="E6450" s="232"/>
    </row>
    <row r="6451" spans="4:5">
      <c r="D6451" s="231"/>
      <c r="E6451" s="232"/>
    </row>
    <row r="6452" spans="4:5">
      <c r="D6452" s="231"/>
      <c r="E6452" s="232"/>
    </row>
    <row r="6453" spans="4:5">
      <c r="D6453" s="231"/>
      <c r="E6453" s="232"/>
    </row>
    <row r="6454" spans="4:5">
      <c r="D6454" s="231"/>
      <c r="E6454" s="232"/>
    </row>
    <row r="6455" spans="4:5">
      <c r="D6455" s="231"/>
      <c r="E6455" s="232"/>
    </row>
    <row r="6456" spans="4:5">
      <c r="D6456" s="231"/>
      <c r="E6456" s="232"/>
    </row>
    <row r="6457" spans="4:5">
      <c r="D6457" s="231"/>
      <c r="E6457" s="232"/>
    </row>
    <row r="6458" spans="4:5">
      <c r="D6458" s="231"/>
      <c r="E6458" s="232"/>
    </row>
    <row r="6459" spans="4:5">
      <c r="D6459" s="231"/>
      <c r="E6459" s="232"/>
    </row>
    <row r="6460" spans="4:5">
      <c r="D6460" s="231"/>
      <c r="E6460" s="232"/>
    </row>
    <row r="6461" spans="4:5">
      <c r="D6461" s="231"/>
      <c r="E6461" s="232"/>
    </row>
    <row r="6462" spans="4:5">
      <c r="D6462" s="231"/>
      <c r="E6462" s="232"/>
    </row>
    <row r="6463" spans="4:5">
      <c r="D6463" s="231"/>
      <c r="E6463" s="232"/>
    </row>
    <row r="6464" spans="4:5">
      <c r="D6464" s="231"/>
      <c r="E6464" s="232"/>
    </row>
    <row r="6465" spans="4:5">
      <c r="D6465" s="231"/>
      <c r="E6465" s="232"/>
    </row>
    <row r="6466" spans="4:5">
      <c r="D6466" s="231"/>
      <c r="E6466" s="232"/>
    </row>
    <row r="6467" spans="4:5">
      <c r="D6467" s="231"/>
      <c r="E6467" s="232"/>
    </row>
    <row r="6468" spans="4:5">
      <c r="D6468" s="231"/>
      <c r="E6468" s="232"/>
    </row>
    <row r="6469" spans="4:5">
      <c r="D6469" s="231"/>
      <c r="E6469" s="232"/>
    </row>
    <row r="6470" spans="4:5">
      <c r="D6470" s="231"/>
      <c r="E6470" s="232"/>
    </row>
    <row r="6471" spans="4:5">
      <c r="D6471" s="231"/>
      <c r="E6471" s="232"/>
    </row>
    <row r="6472" spans="4:5">
      <c r="D6472" s="231"/>
      <c r="E6472" s="232"/>
    </row>
    <row r="6473" spans="4:5">
      <c r="D6473" s="231"/>
      <c r="E6473" s="232"/>
    </row>
    <row r="6474" spans="4:5">
      <c r="D6474" s="231"/>
      <c r="E6474" s="232"/>
    </row>
    <row r="6475" spans="4:5">
      <c r="D6475" s="231"/>
      <c r="E6475" s="232"/>
    </row>
    <row r="6476" spans="4:5">
      <c r="D6476" s="231"/>
      <c r="E6476" s="232"/>
    </row>
    <row r="6477" spans="4:5">
      <c r="D6477" s="231"/>
      <c r="E6477" s="232"/>
    </row>
    <row r="6478" spans="4:5">
      <c r="D6478" s="231"/>
      <c r="E6478" s="232"/>
    </row>
    <row r="6479" spans="4:5">
      <c r="D6479" s="231"/>
      <c r="E6479" s="232"/>
    </row>
    <row r="6480" spans="4:5">
      <c r="D6480" s="231"/>
      <c r="E6480" s="232"/>
    </row>
    <row r="6481" spans="4:5">
      <c r="D6481" s="231"/>
      <c r="E6481" s="232"/>
    </row>
    <row r="6482" spans="4:5">
      <c r="D6482" s="231"/>
      <c r="E6482" s="232"/>
    </row>
    <row r="6483" spans="4:5">
      <c r="D6483" s="231"/>
      <c r="E6483" s="232"/>
    </row>
    <row r="6484" spans="4:5">
      <c r="D6484" s="231"/>
      <c r="E6484" s="232"/>
    </row>
    <row r="6485" spans="4:5">
      <c r="D6485" s="231"/>
      <c r="E6485" s="232"/>
    </row>
    <row r="6486" spans="4:5">
      <c r="D6486" s="231"/>
      <c r="E6486" s="232"/>
    </row>
    <row r="6487" spans="4:5">
      <c r="D6487" s="231"/>
      <c r="E6487" s="232"/>
    </row>
    <row r="6488" spans="4:5">
      <c r="D6488" s="231"/>
      <c r="E6488" s="232"/>
    </row>
    <row r="6489" spans="4:5">
      <c r="D6489" s="231"/>
      <c r="E6489" s="232"/>
    </row>
    <row r="6490" spans="4:5">
      <c r="D6490" s="231"/>
      <c r="E6490" s="232"/>
    </row>
    <row r="6491" spans="4:5">
      <c r="D6491" s="231"/>
      <c r="E6491" s="232"/>
    </row>
    <row r="6492" spans="4:5">
      <c r="D6492" s="231"/>
      <c r="E6492" s="232"/>
    </row>
    <row r="6493" spans="4:5">
      <c r="D6493" s="231"/>
      <c r="E6493" s="232"/>
    </row>
    <row r="6494" spans="4:5">
      <c r="D6494" s="231"/>
      <c r="E6494" s="232"/>
    </row>
    <row r="6495" spans="4:5">
      <c r="D6495" s="231"/>
      <c r="E6495" s="232"/>
    </row>
    <row r="6496" spans="4:5">
      <c r="D6496" s="231"/>
      <c r="E6496" s="232"/>
    </row>
    <row r="6497" spans="4:5">
      <c r="D6497" s="231"/>
      <c r="E6497" s="232"/>
    </row>
    <row r="6498" spans="4:5">
      <c r="D6498" s="231"/>
      <c r="E6498" s="232"/>
    </row>
    <row r="6499" spans="4:5">
      <c r="D6499" s="231"/>
      <c r="E6499" s="232"/>
    </row>
    <row r="6500" spans="4:5">
      <c r="D6500" s="231"/>
      <c r="E6500" s="232"/>
    </row>
    <row r="6501" spans="4:5">
      <c r="D6501" s="231"/>
      <c r="E6501" s="232"/>
    </row>
    <row r="6502" spans="4:5">
      <c r="D6502" s="231"/>
      <c r="E6502" s="232"/>
    </row>
    <row r="6503" spans="4:5">
      <c r="D6503" s="231"/>
      <c r="E6503" s="232"/>
    </row>
    <row r="6504" spans="4:5">
      <c r="D6504" s="231"/>
      <c r="E6504" s="232"/>
    </row>
    <row r="6505" spans="4:5">
      <c r="D6505" s="231"/>
      <c r="E6505" s="232"/>
    </row>
    <row r="6506" spans="4:5">
      <c r="D6506" s="231"/>
      <c r="E6506" s="232"/>
    </row>
    <row r="6507" spans="4:5">
      <c r="D6507" s="231"/>
      <c r="E6507" s="232"/>
    </row>
    <row r="6508" spans="4:5">
      <c r="D6508" s="231"/>
      <c r="E6508" s="232"/>
    </row>
    <row r="6509" spans="4:5">
      <c r="D6509" s="231"/>
      <c r="E6509" s="232"/>
    </row>
    <row r="6510" spans="4:5">
      <c r="D6510" s="231"/>
      <c r="E6510" s="232"/>
    </row>
    <row r="6511" spans="4:5">
      <c r="D6511" s="231"/>
      <c r="E6511" s="232"/>
    </row>
    <row r="6512" spans="4:5">
      <c r="D6512" s="231"/>
      <c r="E6512" s="232"/>
    </row>
    <row r="6513" spans="4:5">
      <c r="D6513" s="231"/>
      <c r="E6513" s="232"/>
    </row>
    <row r="6514" spans="4:5">
      <c r="D6514" s="231"/>
      <c r="E6514" s="232"/>
    </row>
    <row r="6515" spans="4:5">
      <c r="D6515" s="231"/>
      <c r="E6515" s="232"/>
    </row>
    <row r="6516" spans="4:5">
      <c r="D6516" s="231"/>
      <c r="E6516" s="232"/>
    </row>
    <row r="6517" spans="4:5">
      <c r="D6517" s="231"/>
      <c r="E6517" s="232"/>
    </row>
    <row r="6518" spans="4:5">
      <c r="D6518" s="231"/>
      <c r="E6518" s="232"/>
    </row>
    <row r="6519" spans="4:5">
      <c r="D6519" s="231"/>
      <c r="E6519" s="232"/>
    </row>
    <row r="6520" spans="4:5">
      <c r="D6520" s="231"/>
      <c r="E6520" s="232"/>
    </row>
    <row r="6521" spans="4:5">
      <c r="D6521" s="231"/>
      <c r="E6521" s="232"/>
    </row>
    <row r="6522" spans="4:5">
      <c r="D6522" s="231"/>
      <c r="E6522" s="232"/>
    </row>
    <row r="6523" spans="4:5">
      <c r="D6523" s="231"/>
      <c r="E6523" s="232"/>
    </row>
    <row r="6524" spans="4:5">
      <c r="D6524" s="231"/>
      <c r="E6524" s="232"/>
    </row>
    <row r="6525" spans="4:5">
      <c r="D6525" s="231"/>
      <c r="E6525" s="232"/>
    </row>
    <row r="6526" spans="4:5">
      <c r="D6526" s="231"/>
      <c r="E6526" s="232"/>
    </row>
    <row r="6527" spans="4:5">
      <c r="D6527" s="231"/>
      <c r="E6527" s="232"/>
    </row>
    <row r="6528" spans="4:5">
      <c r="D6528" s="231"/>
      <c r="E6528" s="232"/>
    </row>
    <row r="6529" spans="4:5">
      <c r="D6529" s="231"/>
      <c r="E6529" s="232"/>
    </row>
    <row r="6530" spans="4:5">
      <c r="D6530" s="231"/>
      <c r="E6530" s="232"/>
    </row>
    <row r="6531" spans="4:5">
      <c r="D6531" s="231"/>
      <c r="E6531" s="232"/>
    </row>
    <row r="6532" spans="4:5">
      <c r="D6532" s="231"/>
      <c r="E6532" s="232"/>
    </row>
    <row r="6533" spans="4:5">
      <c r="D6533" s="231"/>
      <c r="E6533" s="232"/>
    </row>
    <row r="6534" spans="4:5">
      <c r="D6534" s="231"/>
      <c r="E6534" s="232"/>
    </row>
    <row r="6535" spans="4:5">
      <c r="D6535" s="231"/>
      <c r="E6535" s="232"/>
    </row>
    <row r="6536" spans="4:5">
      <c r="D6536" s="231"/>
      <c r="E6536" s="232"/>
    </row>
    <row r="6537" spans="4:5">
      <c r="D6537" s="231"/>
      <c r="E6537" s="232"/>
    </row>
    <row r="6538" spans="4:5">
      <c r="D6538" s="231"/>
      <c r="E6538" s="232"/>
    </row>
    <row r="6539" spans="4:5">
      <c r="D6539" s="231"/>
      <c r="E6539" s="232"/>
    </row>
    <row r="6540" spans="4:5">
      <c r="D6540" s="231"/>
      <c r="E6540" s="232"/>
    </row>
    <row r="6541" spans="4:5">
      <c r="D6541" s="231"/>
      <c r="E6541" s="232"/>
    </row>
    <row r="6542" spans="4:5">
      <c r="D6542" s="231"/>
      <c r="E6542" s="232"/>
    </row>
    <row r="6543" spans="4:5">
      <c r="D6543" s="231"/>
      <c r="E6543" s="232"/>
    </row>
    <row r="6544" spans="4:5">
      <c r="D6544" s="231"/>
      <c r="E6544" s="232"/>
    </row>
    <row r="6545" spans="4:5">
      <c r="D6545" s="231"/>
      <c r="E6545" s="232"/>
    </row>
    <row r="6546" spans="4:5">
      <c r="D6546" s="231"/>
      <c r="E6546" s="232"/>
    </row>
    <row r="6547" spans="4:5">
      <c r="D6547" s="231"/>
      <c r="E6547" s="232"/>
    </row>
    <row r="6548" spans="4:5">
      <c r="D6548" s="231"/>
      <c r="E6548" s="232"/>
    </row>
    <row r="6549" spans="4:5">
      <c r="D6549" s="231"/>
      <c r="E6549" s="232"/>
    </row>
    <row r="6550" spans="4:5">
      <c r="D6550" s="231"/>
      <c r="E6550" s="232"/>
    </row>
    <row r="6551" spans="4:5">
      <c r="D6551" s="231"/>
      <c r="E6551" s="232"/>
    </row>
    <row r="6552" spans="4:5">
      <c r="D6552" s="231"/>
      <c r="E6552" s="232"/>
    </row>
    <row r="6553" spans="4:5">
      <c r="D6553" s="231"/>
      <c r="E6553" s="232"/>
    </row>
    <row r="6554" spans="4:5">
      <c r="D6554" s="231"/>
      <c r="E6554" s="232"/>
    </row>
    <row r="6555" spans="4:5">
      <c r="D6555" s="231"/>
      <c r="E6555" s="232"/>
    </row>
    <row r="6556" spans="4:5">
      <c r="D6556" s="231"/>
      <c r="E6556" s="232"/>
    </row>
    <row r="6557" spans="4:5">
      <c r="D6557" s="231"/>
      <c r="E6557" s="232"/>
    </row>
    <row r="6558" spans="4:5">
      <c r="D6558" s="231"/>
      <c r="E6558" s="232"/>
    </row>
    <row r="6559" spans="4:5">
      <c r="D6559" s="231"/>
      <c r="E6559" s="232"/>
    </row>
    <row r="6560" spans="4:5">
      <c r="D6560" s="231"/>
      <c r="E6560" s="232"/>
    </row>
    <row r="6561" spans="4:5">
      <c r="D6561" s="231"/>
      <c r="E6561" s="232"/>
    </row>
    <row r="6562" spans="4:5">
      <c r="D6562" s="231"/>
      <c r="E6562" s="232"/>
    </row>
    <row r="6563" spans="4:5">
      <c r="D6563" s="231"/>
      <c r="E6563" s="232"/>
    </row>
    <row r="6564" spans="4:5">
      <c r="D6564" s="231"/>
      <c r="E6564" s="232"/>
    </row>
    <row r="6565" spans="4:5">
      <c r="D6565" s="231"/>
      <c r="E6565" s="232"/>
    </row>
    <row r="6566" spans="4:5">
      <c r="D6566" s="231"/>
      <c r="E6566" s="232"/>
    </row>
    <row r="6567" spans="4:5">
      <c r="D6567" s="231"/>
      <c r="E6567" s="232"/>
    </row>
    <row r="6568" spans="4:5">
      <c r="D6568" s="231"/>
      <c r="E6568" s="232"/>
    </row>
    <row r="6569" spans="4:5">
      <c r="D6569" s="231"/>
      <c r="E6569" s="232"/>
    </row>
    <row r="6570" spans="4:5">
      <c r="D6570" s="231"/>
      <c r="E6570" s="232"/>
    </row>
    <row r="6571" spans="4:5">
      <c r="D6571" s="231"/>
      <c r="E6571" s="232"/>
    </row>
    <row r="6572" spans="4:5">
      <c r="D6572" s="231"/>
      <c r="E6572" s="232"/>
    </row>
    <row r="6573" spans="4:5">
      <c r="D6573" s="231"/>
      <c r="E6573" s="232"/>
    </row>
    <row r="6574" spans="4:5">
      <c r="D6574" s="231"/>
      <c r="E6574" s="232"/>
    </row>
    <row r="6575" spans="4:5">
      <c r="D6575" s="231"/>
      <c r="E6575" s="232"/>
    </row>
    <row r="6576" spans="4:5">
      <c r="D6576" s="231"/>
      <c r="E6576" s="232"/>
    </row>
    <row r="6577" spans="4:5">
      <c r="D6577" s="231"/>
      <c r="E6577" s="232"/>
    </row>
    <row r="6578" spans="4:5">
      <c r="D6578" s="231"/>
      <c r="E6578" s="232"/>
    </row>
    <row r="6579" spans="4:5">
      <c r="D6579" s="231"/>
      <c r="E6579" s="232"/>
    </row>
    <row r="6580" spans="4:5">
      <c r="D6580" s="231"/>
      <c r="E6580" s="232"/>
    </row>
    <row r="6581" spans="4:5">
      <c r="D6581" s="231"/>
      <c r="E6581" s="232"/>
    </row>
    <row r="6582" spans="4:5">
      <c r="D6582" s="231"/>
      <c r="E6582" s="232"/>
    </row>
    <row r="6583" spans="4:5">
      <c r="D6583" s="231"/>
      <c r="E6583" s="232"/>
    </row>
    <row r="6584" spans="4:5">
      <c r="D6584" s="231"/>
      <c r="E6584" s="232"/>
    </row>
    <row r="6585" spans="4:5">
      <c r="D6585" s="231"/>
      <c r="E6585" s="232"/>
    </row>
    <row r="6586" spans="4:5">
      <c r="D6586" s="231"/>
      <c r="E6586" s="232"/>
    </row>
    <row r="6587" spans="4:5">
      <c r="D6587" s="231"/>
      <c r="E6587" s="232"/>
    </row>
    <row r="6588" spans="4:5">
      <c r="D6588" s="231"/>
      <c r="E6588" s="232"/>
    </row>
    <row r="6589" spans="4:5">
      <c r="D6589" s="231"/>
      <c r="E6589" s="232"/>
    </row>
    <row r="6590" spans="4:5">
      <c r="D6590" s="231"/>
      <c r="E6590" s="232"/>
    </row>
    <row r="6591" spans="4:5">
      <c r="D6591" s="231"/>
      <c r="E6591" s="232"/>
    </row>
    <row r="6592" spans="4:5">
      <c r="D6592" s="231"/>
      <c r="E6592" s="232"/>
    </row>
    <row r="6593" spans="4:5">
      <c r="D6593" s="231"/>
      <c r="E6593" s="232"/>
    </row>
    <row r="6594" spans="4:5">
      <c r="D6594" s="231"/>
      <c r="E6594" s="232"/>
    </row>
    <row r="6595" spans="4:5">
      <c r="D6595" s="231"/>
      <c r="E6595" s="232"/>
    </row>
    <row r="6596" spans="4:5">
      <c r="D6596" s="231"/>
      <c r="E6596" s="232"/>
    </row>
    <row r="6597" spans="4:5">
      <c r="D6597" s="231"/>
      <c r="E6597" s="232"/>
    </row>
    <row r="6598" spans="4:5">
      <c r="D6598" s="231"/>
      <c r="E6598" s="232"/>
    </row>
    <row r="6599" spans="4:5">
      <c r="D6599" s="231"/>
      <c r="E6599" s="232"/>
    </row>
    <row r="6600" spans="4:5">
      <c r="D6600" s="231"/>
      <c r="E6600" s="232"/>
    </row>
    <row r="6601" spans="4:5">
      <c r="D6601" s="231"/>
      <c r="E6601" s="232"/>
    </row>
    <row r="6602" spans="4:5">
      <c r="D6602" s="231"/>
      <c r="E6602" s="232"/>
    </row>
    <row r="6603" spans="4:5">
      <c r="D6603" s="231"/>
      <c r="E6603" s="232"/>
    </row>
    <row r="6604" spans="4:5">
      <c r="D6604" s="231"/>
      <c r="E6604" s="232"/>
    </row>
    <row r="6605" spans="4:5">
      <c r="D6605" s="231"/>
      <c r="E6605" s="232"/>
    </row>
    <row r="6606" spans="4:5">
      <c r="D6606" s="231"/>
      <c r="E6606" s="232"/>
    </row>
    <row r="6607" spans="4:5">
      <c r="D6607" s="231"/>
      <c r="E6607" s="232"/>
    </row>
    <row r="6608" spans="4:5">
      <c r="D6608" s="231"/>
      <c r="E6608" s="232"/>
    </row>
    <row r="6609" spans="4:5">
      <c r="D6609" s="231"/>
      <c r="E6609" s="232"/>
    </row>
    <row r="6610" spans="4:5">
      <c r="D6610" s="231"/>
      <c r="E6610" s="232"/>
    </row>
    <row r="6611" spans="4:5">
      <c r="D6611" s="231"/>
      <c r="E6611" s="232"/>
    </row>
    <row r="6612" spans="4:5">
      <c r="D6612" s="231"/>
      <c r="E6612" s="232"/>
    </row>
    <row r="6613" spans="4:5">
      <c r="D6613" s="231"/>
      <c r="E6613" s="232"/>
    </row>
    <row r="6614" spans="4:5">
      <c r="D6614" s="231"/>
      <c r="E6614" s="232"/>
    </row>
    <row r="6615" spans="4:5">
      <c r="D6615" s="231"/>
      <c r="E6615" s="232"/>
    </row>
    <row r="6616" spans="4:5">
      <c r="D6616" s="231"/>
      <c r="E6616" s="232"/>
    </row>
    <row r="6617" spans="4:5">
      <c r="D6617" s="231"/>
      <c r="E6617" s="232"/>
    </row>
    <row r="6618" spans="4:5">
      <c r="D6618" s="231"/>
      <c r="E6618" s="232"/>
    </row>
    <row r="6619" spans="4:5">
      <c r="D6619" s="231"/>
      <c r="E6619" s="232"/>
    </row>
    <row r="6620" spans="4:5">
      <c r="D6620" s="231"/>
      <c r="E6620" s="232"/>
    </row>
    <row r="6621" spans="4:5">
      <c r="D6621" s="231"/>
      <c r="E6621" s="232"/>
    </row>
    <row r="6622" spans="4:5">
      <c r="D6622" s="231"/>
      <c r="E6622" s="232"/>
    </row>
    <row r="6623" spans="4:5">
      <c r="D6623" s="231"/>
      <c r="E6623" s="232"/>
    </row>
    <row r="6624" spans="4:5">
      <c r="D6624" s="231"/>
      <c r="E6624" s="232"/>
    </row>
    <row r="6625" spans="4:5">
      <c r="D6625" s="231"/>
      <c r="E6625" s="232"/>
    </row>
    <row r="6626" spans="4:5">
      <c r="D6626" s="231"/>
      <c r="E6626" s="232"/>
    </row>
    <row r="6627" spans="4:5">
      <c r="D6627" s="231"/>
      <c r="E6627" s="232"/>
    </row>
    <row r="6628" spans="4:5">
      <c r="D6628" s="231"/>
      <c r="E6628" s="232"/>
    </row>
    <row r="6629" spans="4:5">
      <c r="D6629" s="231"/>
      <c r="E6629" s="232"/>
    </row>
    <row r="6630" spans="4:5">
      <c r="D6630" s="231"/>
      <c r="E6630" s="232"/>
    </row>
    <row r="6631" spans="4:5">
      <c r="D6631" s="231"/>
      <c r="E6631" s="232"/>
    </row>
    <row r="6632" spans="4:5">
      <c r="D6632" s="231"/>
      <c r="E6632" s="232"/>
    </row>
    <row r="6633" spans="4:5">
      <c r="D6633" s="231"/>
      <c r="E6633" s="232"/>
    </row>
    <row r="6634" spans="4:5">
      <c r="D6634" s="231"/>
      <c r="E6634" s="232"/>
    </row>
    <row r="6635" spans="4:5">
      <c r="D6635" s="231"/>
      <c r="E6635" s="232"/>
    </row>
    <row r="6636" spans="4:5">
      <c r="D6636" s="231"/>
      <c r="E6636" s="232"/>
    </row>
    <row r="6637" spans="4:5">
      <c r="D6637" s="231"/>
      <c r="E6637" s="232"/>
    </row>
    <row r="6638" spans="4:5">
      <c r="D6638" s="231"/>
      <c r="E6638" s="232"/>
    </row>
    <row r="6639" spans="4:5">
      <c r="D6639" s="231"/>
      <c r="E6639" s="232"/>
    </row>
    <row r="6640" spans="4:5">
      <c r="D6640" s="231"/>
      <c r="E6640" s="232"/>
    </row>
    <row r="6641" spans="4:5">
      <c r="D6641" s="231"/>
      <c r="E6641" s="232"/>
    </row>
    <row r="6642" spans="4:5">
      <c r="D6642" s="231"/>
      <c r="E6642" s="232"/>
    </row>
    <row r="6643" spans="4:5">
      <c r="D6643" s="231"/>
      <c r="E6643" s="232"/>
    </row>
    <row r="6644" spans="4:5">
      <c r="D6644" s="231"/>
      <c r="E6644" s="232"/>
    </row>
    <row r="6645" spans="4:5">
      <c r="D6645" s="231"/>
      <c r="E6645" s="232"/>
    </row>
    <row r="6646" spans="4:5">
      <c r="D6646" s="231"/>
      <c r="E6646" s="232"/>
    </row>
    <row r="6647" spans="4:5">
      <c r="D6647" s="231"/>
      <c r="E6647" s="232"/>
    </row>
    <row r="6648" spans="4:5">
      <c r="D6648" s="231"/>
      <c r="E6648" s="232"/>
    </row>
    <row r="6649" spans="4:5">
      <c r="D6649" s="231"/>
      <c r="E6649" s="232"/>
    </row>
    <row r="6650" spans="4:5">
      <c r="D6650" s="231"/>
      <c r="E6650" s="232"/>
    </row>
    <row r="6651" spans="4:5">
      <c r="D6651" s="231"/>
      <c r="E6651" s="232"/>
    </row>
    <row r="6652" spans="4:5">
      <c r="D6652" s="231"/>
      <c r="E6652" s="232"/>
    </row>
    <row r="6653" spans="4:5">
      <c r="D6653" s="231"/>
      <c r="E6653" s="232"/>
    </row>
    <row r="6654" spans="4:5">
      <c r="D6654" s="231"/>
      <c r="E6654" s="232"/>
    </row>
    <row r="6655" spans="4:5">
      <c r="D6655" s="231"/>
      <c r="E6655" s="232"/>
    </row>
    <row r="6656" spans="4:5">
      <c r="D6656" s="231"/>
      <c r="E6656" s="232"/>
    </row>
    <row r="6657" spans="4:5">
      <c r="D6657" s="231"/>
      <c r="E6657" s="232"/>
    </row>
    <row r="6658" spans="4:5">
      <c r="D6658" s="231"/>
      <c r="E6658" s="232"/>
    </row>
    <row r="6659" spans="4:5">
      <c r="D6659" s="231"/>
      <c r="E6659" s="232"/>
    </row>
    <row r="6660" spans="4:5">
      <c r="D6660" s="231"/>
      <c r="E6660" s="232"/>
    </row>
    <row r="6661" spans="4:5">
      <c r="D6661" s="231"/>
      <c r="E6661" s="232"/>
    </row>
    <row r="6662" spans="4:5">
      <c r="D6662" s="231"/>
      <c r="E6662" s="232"/>
    </row>
    <row r="6663" spans="4:5">
      <c r="D6663" s="231"/>
      <c r="E6663" s="232"/>
    </row>
    <row r="6664" spans="4:5">
      <c r="D6664" s="231"/>
      <c r="E6664" s="232"/>
    </row>
    <row r="6665" spans="4:5">
      <c r="D6665" s="231"/>
      <c r="E6665" s="232"/>
    </row>
    <row r="6666" spans="4:5">
      <c r="D6666" s="231"/>
      <c r="E6666" s="232"/>
    </row>
    <row r="6667" spans="4:5">
      <c r="D6667" s="231"/>
      <c r="E6667" s="232"/>
    </row>
    <row r="6668" spans="4:5">
      <c r="D6668" s="231"/>
      <c r="E6668" s="232"/>
    </row>
    <row r="6669" spans="4:5">
      <c r="D6669" s="231"/>
      <c r="E6669" s="232"/>
    </row>
    <row r="6670" spans="4:5">
      <c r="D6670" s="231"/>
      <c r="E6670" s="232"/>
    </row>
    <row r="6671" spans="4:5">
      <c r="D6671" s="231"/>
      <c r="E6671" s="232"/>
    </row>
    <row r="6672" spans="4:5">
      <c r="D6672" s="231"/>
      <c r="E6672" s="232"/>
    </row>
    <row r="6673" spans="4:5">
      <c r="D6673" s="231"/>
      <c r="E6673" s="232"/>
    </row>
    <row r="6674" spans="4:5">
      <c r="D6674" s="231"/>
      <c r="E6674" s="232"/>
    </row>
    <row r="6675" spans="4:5">
      <c r="D6675" s="231"/>
      <c r="E6675" s="232"/>
    </row>
    <row r="6676" spans="4:5">
      <c r="D6676" s="231"/>
      <c r="E6676" s="232"/>
    </row>
    <row r="6677" spans="4:5">
      <c r="D6677" s="231"/>
      <c r="E6677" s="232"/>
    </row>
    <row r="6678" spans="4:5">
      <c r="D6678" s="231"/>
      <c r="E6678" s="232"/>
    </row>
    <row r="6679" spans="4:5">
      <c r="D6679" s="231"/>
      <c r="E6679" s="232"/>
    </row>
    <row r="6680" spans="4:5">
      <c r="D6680" s="231"/>
      <c r="E6680" s="232"/>
    </row>
    <row r="6681" spans="4:5">
      <c r="D6681" s="231"/>
      <c r="E6681" s="232"/>
    </row>
    <row r="6682" spans="4:5">
      <c r="D6682" s="231"/>
      <c r="E6682" s="232"/>
    </row>
    <row r="6683" spans="4:5">
      <c r="D6683" s="231"/>
      <c r="E6683" s="232"/>
    </row>
    <row r="6684" spans="4:5">
      <c r="D6684" s="231"/>
      <c r="E6684" s="232"/>
    </row>
    <row r="6685" spans="4:5">
      <c r="D6685" s="231"/>
      <c r="E6685" s="232"/>
    </row>
    <row r="6686" spans="4:5">
      <c r="D6686" s="231"/>
      <c r="E6686" s="232"/>
    </row>
    <row r="6687" spans="4:5">
      <c r="D6687" s="231"/>
      <c r="E6687" s="232"/>
    </row>
    <row r="6688" spans="4:5">
      <c r="D6688" s="231"/>
      <c r="E6688" s="232"/>
    </row>
    <row r="6689" spans="4:5">
      <c r="D6689" s="231"/>
      <c r="E6689" s="232"/>
    </row>
    <row r="6690" spans="4:5">
      <c r="D6690" s="231"/>
      <c r="E6690" s="232"/>
    </row>
    <row r="6691" spans="4:5">
      <c r="D6691" s="231"/>
      <c r="E6691" s="232"/>
    </row>
    <row r="6692" spans="4:5">
      <c r="D6692" s="231"/>
      <c r="E6692" s="232"/>
    </row>
    <row r="6693" spans="4:5">
      <c r="D6693" s="231"/>
      <c r="E6693" s="232"/>
    </row>
    <row r="6694" spans="4:5">
      <c r="D6694" s="231"/>
      <c r="E6694" s="232"/>
    </row>
    <row r="6695" spans="4:5">
      <c r="D6695" s="231"/>
      <c r="E6695" s="232"/>
    </row>
    <row r="6696" spans="4:5">
      <c r="D6696" s="231"/>
      <c r="E6696" s="232"/>
    </row>
    <row r="6697" spans="4:5">
      <c r="D6697" s="231"/>
      <c r="E6697" s="232"/>
    </row>
    <row r="6698" spans="4:5">
      <c r="D6698" s="231"/>
      <c r="E6698" s="232"/>
    </row>
    <row r="6699" spans="4:5">
      <c r="D6699" s="231"/>
      <c r="E6699" s="232"/>
    </row>
    <row r="6700" spans="4:5">
      <c r="D6700" s="231"/>
      <c r="E6700" s="232"/>
    </row>
    <row r="6701" spans="4:5">
      <c r="D6701" s="231"/>
      <c r="E6701" s="232"/>
    </row>
    <row r="6702" spans="4:5">
      <c r="D6702" s="231"/>
      <c r="E6702" s="232"/>
    </row>
    <row r="6703" spans="4:5">
      <c r="D6703" s="231"/>
      <c r="E6703" s="232"/>
    </row>
    <row r="6704" spans="4:5">
      <c r="D6704" s="231"/>
      <c r="E6704" s="232"/>
    </row>
    <row r="6705" spans="4:5">
      <c r="D6705" s="231"/>
      <c r="E6705" s="232"/>
    </row>
    <row r="6706" spans="4:5">
      <c r="D6706" s="231"/>
      <c r="E6706" s="232"/>
    </row>
    <row r="6707" spans="4:5">
      <c r="D6707" s="231"/>
      <c r="E6707" s="232"/>
    </row>
    <row r="6708" spans="4:5">
      <c r="D6708" s="231"/>
      <c r="E6708" s="232"/>
    </row>
    <row r="6709" spans="4:5">
      <c r="D6709" s="231"/>
      <c r="E6709" s="232"/>
    </row>
    <row r="6710" spans="4:5">
      <c r="D6710" s="231"/>
      <c r="E6710" s="232"/>
    </row>
    <row r="6711" spans="4:5">
      <c r="D6711" s="231"/>
      <c r="E6711" s="232"/>
    </row>
    <row r="6712" spans="4:5">
      <c r="D6712" s="231"/>
      <c r="E6712" s="232"/>
    </row>
    <row r="6713" spans="4:5">
      <c r="D6713" s="231"/>
      <c r="E6713" s="232"/>
    </row>
    <row r="6714" spans="4:5">
      <c r="D6714" s="231"/>
      <c r="E6714" s="232"/>
    </row>
    <row r="6715" spans="4:5">
      <c r="D6715" s="231"/>
      <c r="E6715" s="232"/>
    </row>
    <row r="6716" spans="4:5">
      <c r="D6716" s="231"/>
      <c r="E6716" s="232"/>
    </row>
    <row r="6717" spans="4:5">
      <c r="D6717" s="231"/>
      <c r="E6717" s="232"/>
    </row>
    <row r="6718" spans="4:5">
      <c r="D6718" s="231"/>
      <c r="E6718" s="232"/>
    </row>
    <row r="6719" spans="4:5">
      <c r="D6719" s="231"/>
      <c r="E6719" s="232"/>
    </row>
    <row r="6720" spans="4:5">
      <c r="D6720" s="231"/>
      <c r="E6720" s="232"/>
    </row>
    <row r="6721" spans="4:5">
      <c r="D6721" s="231"/>
      <c r="E6721" s="232"/>
    </row>
    <row r="6722" spans="4:5">
      <c r="D6722" s="231"/>
      <c r="E6722" s="232"/>
    </row>
    <row r="6723" spans="4:5">
      <c r="D6723" s="231"/>
      <c r="E6723" s="232"/>
    </row>
    <row r="6724" spans="4:5">
      <c r="D6724" s="231"/>
      <c r="E6724" s="232"/>
    </row>
    <row r="6725" spans="4:5">
      <c r="D6725" s="231"/>
      <c r="E6725" s="232"/>
    </row>
    <row r="6726" spans="4:5">
      <c r="D6726" s="231"/>
      <c r="E6726" s="232"/>
    </row>
    <row r="6727" spans="4:5">
      <c r="D6727" s="231"/>
      <c r="E6727" s="232"/>
    </row>
    <row r="6728" spans="4:5">
      <c r="D6728" s="231"/>
      <c r="E6728" s="232"/>
    </row>
    <row r="6729" spans="4:5">
      <c r="D6729" s="231"/>
      <c r="E6729" s="232"/>
    </row>
    <row r="6730" spans="4:5">
      <c r="D6730" s="231"/>
      <c r="E6730" s="232"/>
    </row>
    <row r="6731" spans="4:5">
      <c r="D6731" s="231"/>
      <c r="E6731" s="232"/>
    </row>
    <row r="6732" spans="4:5">
      <c r="D6732" s="231"/>
      <c r="E6732" s="232"/>
    </row>
    <row r="6733" spans="4:5">
      <c r="D6733" s="231"/>
      <c r="E6733" s="232"/>
    </row>
    <row r="6734" spans="4:5">
      <c r="D6734" s="231"/>
      <c r="E6734" s="232"/>
    </row>
    <row r="6735" spans="4:5">
      <c r="D6735" s="231"/>
      <c r="E6735" s="232"/>
    </row>
    <row r="6736" spans="4:5">
      <c r="D6736" s="231"/>
      <c r="E6736" s="232"/>
    </row>
    <row r="6737" spans="4:5">
      <c r="D6737" s="231"/>
      <c r="E6737" s="232"/>
    </row>
    <row r="6738" spans="4:5">
      <c r="D6738" s="231"/>
      <c r="E6738" s="232"/>
    </row>
    <row r="6739" spans="4:5">
      <c r="D6739" s="231"/>
      <c r="E6739" s="232"/>
    </row>
    <row r="6740" spans="4:5">
      <c r="D6740" s="231"/>
      <c r="E6740" s="232"/>
    </row>
    <row r="6741" spans="4:5">
      <c r="D6741" s="231"/>
      <c r="E6741" s="232"/>
    </row>
    <row r="6742" spans="4:5">
      <c r="D6742" s="231"/>
      <c r="E6742" s="232"/>
    </row>
    <row r="6743" spans="4:5">
      <c r="D6743" s="231"/>
      <c r="E6743" s="232"/>
    </row>
    <row r="6744" spans="4:5">
      <c r="D6744" s="231"/>
      <c r="E6744" s="232"/>
    </row>
    <row r="6745" spans="4:5">
      <c r="D6745" s="231"/>
      <c r="E6745" s="232"/>
    </row>
    <row r="6746" spans="4:5">
      <c r="D6746" s="231"/>
      <c r="E6746" s="232"/>
    </row>
    <row r="6747" spans="4:5">
      <c r="D6747" s="231"/>
      <c r="E6747" s="232"/>
    </row>
    <row r="6748" spans="4:5">
      <c r="D6748" s="231"/>
      <c r="E6748" s="232"/>
    </row>
    <row r="6749" spans="4:5">
      <c r="D6749" s="231"/>
      <c r="E6749" s="232"/>
    </row>
    <row r="6750" spans="4:5">
      <c r="D6750" s="231"/>
      <c r="E6750" s="232"/>
    </row>
    <row r="6751" spans="4:5">
      <c r="D6751" s="231"/>
      <c r="E6751" s="232"/>
    </row>
    <row r="6752" spans="4:5">
      <c r="D6752" s="231"/>
      <c r="E6752" s="232"/>
    </row>
    <row r="6753" spans="4:5">
      <c r="D6753" s="231"/>
      <c r="E6753" s="232"/>
    </row>
    <row r="6754" spans="4:5">
      <c r="D6754" s="231"/>
      <c r="E6754" s="232"/>
    </row>
    <row r="6755" spans="4:5">
      <c r="D6755" s="231"/>
      <c r="E6755" s="232"/>
    </row>
    <row r="6756" spans="4:5">
      <c r="D6756" s="231"/>
      <c r="E6756" s="232"/>
    </row>
    <row r="6757" spans="4:5">
      <c r="D6757" s="231"/>
      <c r="E6757" s="232"/>
    </row>
    <row r="6758" spans="4:5">
      <c r="D6758" s="231"/>
      <c r="E6758" s="232"/>
    </row>
    <row r="6759" spans="4:5">
      <c r="D6759" s="231"/>
      <c r="E6759" s="232"/>
    </row>
    <row r="6760" spans="4:5">
      <c r="D6760" s="231"/>
      <c r="E6760" s="232"/>
    </row>
    <row r="6761" spans="4:5">
      <c r="D6761" s="231"/>
      <c r="E6761" s="232"/>
    </row>
    <row r="6762" spans="4:5">
      <c r="D6762" s="231"/>
      <c r="E6762" s="232"/>
    </row>
    <row r="6763" spans="4:5">
      <c r="D6763" s="231"/>
      <c r="E6763" s="232"/>
    </row>
    <row r="6764" spans="4:5">
      <c r="D6764" s="231"/>
      <c r="E6764" s="232"/>
    </row>
    <row r="6765" spans="4:5">
      <c r="D6765" s="231"/>
      <c r="E6765" s="232"/>
    </row>
    <row r="6766" spans="4:5">
      <c r="D6766" s="231"/>
      <c r="E6766" s="232"/>
    </row>
    <row r="6767" spans="4:5">
      <c r="D6767" s="231"/>
      <c r="E6767" s="232"/>
    </row>
    <row r="6768" spans="4:5">
      <c r="D6768" s="231"/>
      <c r="E6768" s="232"/>
    </row>
    <row r="6769" spans="4:5">
      <c r="D6769" s="231"/>
      <c r="E6769" s="232"/>
    </row>
    <row r="6770" spans="4:5">
      <c r="D6770" s="231"/>
      <c r="E6770" s="232"/>
    </row>
    <row r="6771" spans="4:5">
      <c r="D6771" s="231"/>
      <c r="E6771" s="232"/>
    </row>
    <row r="6772" spans="4:5">
      <c r="D6772" s="231"/>
      <c r="E6772" s="232"/>
    </row>
    <row r="6773" spans="4:5">
      <c r="D6773" s="231"/>
      <c r="E6773" s="232"/>
    </row>
    <row r="6774" spans="4:5">
      <c r="D6774" s="231"/>
      <c r="E6774" s="232"/>
    </row>
    <row r="6775" spans="4:5">
      <c r="D6775" s="231"/>
      <c r="E6775" s="232"/>
    </row>
    <row r="6776" spans="4:5">
      <c r="D6776" s="231"/>
      <c r="E6776" s="232"/>
    </row>
    <row r="6777" spans="4:5">
      <c r="D6777" s="231"/>
      <c r="E6777" s="232"/>
    </row>
    <row r="6778" spans="4:5">
      <c r="D6778" s="231"/>
      <c r="E6778" s="232"/>
    </row>
    <row r="6779" spans="4:5">
      <c r="D6779" s="231"/>
      <c r="E6779" s="232"/>
    </row>
    <row r="6780" spans="4:5">
      <c r="D6780" s="231"/>
      <c r="E6780" s="232"/>
    </row>
    <row r="6781" spans="4:5">
      <c r="D6781" s="231"/>
      <c r="E6781" s="232"/>
    </row>
    <row r="6782" spans="4:5">
      <c r="D6782" s="231"/>
      <c r="E6782" s="232"/>
    </row>
    <row r="6783" spans="4:5">
      <c r="D6783" s="231"/>
      <c r="E6783" s="232"/>
    </row>
    <row r="6784" spans="4:5">
      <c r="D6784" s="231"/>
      <c r="E6784" s="232"/>
    </row>
    <row r="6785" spans="4:5">
      <c r="D6785" s="231"/>
      <c r="E6785" s="232"/>
    </row>
    <row r="6786" spans="4:5">
      <c r="D6786" s="231"/>
      <c r="E6786" s="232"/>
    </row>
    <row r="6787" spans="4:5">
      <c r="D6787" s="231"/>
      <c r="E6787" s="232"/>
    </row>
    <row r="6788" spans="4:5">
      <c r="D6788" s="231"/>
      <c r="E6788" s="232"/>
    </row>
    <row r="6789" spans="4:5">
      <c r="D6789" s="231"/>
      <c r="E6789" s="232"/>
    </row>
    <row r="6790" spans="4:5">
      <c r="D6790" s="231"/>
      <c r="E6790" s="232"/>
    </row>
    <row r="6791" spans="4:5">
      <c r="D6791" s="231"/>
      <c r="E6791" s="232"/>
    </row>
    <row r="6792" spans="4:5">
      <c r="D6792" s="231"/>
      <c r="E6792" s="232"/>
    </row>
    <row r="6793" spans="4:5">
      <c r="D6793" s="231"/>
      <c r="E6793" s="232"/>
    </row>
    <row r="6794" spans="4:5">
      <c r="D6794" s="231"/>
      <c r="E6794" s="232"/>
    </row>
    <row r="6795" spans="4:5">
      <c r="D6795" s="231"/>
      <c r="E6795" s="232"/>
    </row>
    <row r="6796" spans="4:5">
      <c r="D6796" s="231"/>
      <c r="E6796" s="232"/>
    </row>
    <row r="6797" spans="4:5">
      <c r="D6797" s="231"/>
      <c r="E6797" s="232"/>
    </row>
    <row r="6798" spans="4:5">
      <c r="D6798" s="231"/>
      <c r="E6798" s="232"/>
    </row>
    <row r="6799" spans="4:5">
      <c r="D6799" s="231"/>
      <c r="E6799" s="232"/>
    </row>
    <row r="6800" spans="4:5">
      <c r="D6800" s="231"/>
      <c r="E6800" s="232"/>
    </row>
    <row r="6801" spans="4:5">
      <c r="D6801" s="231"/>
      <c r="E6801" s="232"/>
    </row>
    <row r="6802" spans="4:5">
      <c r="D6802" s="231"/>
      <c r="E6802" s="232"/>
    </row>
    <row r="6803" spans="4:5">
      <c r="D6803" s="231"/>
      <c r="E6803" s="232"/>
    </row>
    <row r="6804" spans="4:5">
      <c r="D6804" s="231"/>
      <c r="E6804" s="232"/>
    </row>
    <row r="6805" spans="4:5">
      <c r="D6805" s="231"/>
      <c r="E6805" s="232"/>
    </row>
    <row r="6806" spans="4:5">
      <c r="D6806" s="231"/>
      <c r="E6806" s="232"/>
    </row>
    <row r="6807" spans="4:5">
      <c r="D6807" s="231"/>
      <c r="E6807" s="232"/>
    </row>
    <row r="6808" spans="4:5">
      <c r="D6808" s="231"/>
      <c r="E6808" s="232"/>
    </row>
    <row r="6809" spans="4:5">
      <c r="D6809" s="231"/>
      <c r="E6809" s="232"/>
    </row>
    <row r="6810" spans="4:5">
      <c r="D6810" s="231"/>
      <c r="E6810" s="232"/>
    </row>
    <row r="6811" spans="4:5">
      <c r="D6811" s="231"/>
      <c r="E6811" s="232"/>
    </row>
    <row r="6812" spans="4:5">
      <c r="D6812" s="231"/>
      <c r="E6812" s="232"/>
    </row>
    <row r="6813" spans="4:5">
      <c r="D6813" s="231"/>
      <c r="E6813" s="232"/>
    </row>
    <row r="6814" spans="4:5">
      <c r="D6814" s="231"/>
      <c r="E6814" s="232"/>
    </row>
    <row r="6815" spans="4:5">
      <c r="D6815" s="231"/>
      <c r="E6815" s="232"/>
    </row>
    <row r="6816" spans="4:5">
      <c r="D6816" s="231"/>
      <c r="E6816" s="232"/>
    </row>
    <row r="6817" spans="4:5">
      <c r="D6817" s="231"/>
      <c r="E6817" s="232"/>
    </row>
    <row r="6818" spans="4:5">
      <c r="D6818" s="231"/>
      <c r="E6818" s="232"/>
    </row>
    <row r="6819" spans="4:5">
      <c r="D6819" s="231"/>
      <c r="E6819" s="232"/>
    </row>
    <row r="6820" spans="4:5">
      <c r="D6820" s="231"/>
      <c r="E6820" s="232"/>
    </row>
    <row r="6821" spans="4:5">
      <c r="D6821" s="231"/>
      <c r="E6821" s="232"/>
    </row>
    <row r="6822" spans="4:5">
      <c r="D6822" s="231"/>
      <c r="E6822" s="232"/>
    </row>
    <row r="6823" spans="4:5">
      <c r="D6823" s="231"/>
      <c r="E6823" s="232"/>
    </row>
    <row r="6824" spans="4:5">
      <c r="D6824" s="231"/>
      <c r="E6824" s="232"/>
    </row>
    <row r="6825" spans="4:5">
      <c r="D6825" s="231"/>
      <c r="E6825" s="232"/>
    </row>
    <row r="6826" spans="4:5">
      <c r="D6826" s="231"/>
      <c r="E6826" s="232"/>
    </row>
    <row r="6827" spans="4:5">
      <c r="D6827" s="231"/>
      <c r="E6827" s="232"/>
    </row>
    <row r="6828" spans="4:5">
      <c r="D6828" s="231"/>
      <c r="E6828" s="232"/>
    </row>
    <row r="6829" spans="4:5">
      <c r="D6829" s="231"/>
      <c r="E6829" s="232"/>
    </row>
    <row r="6830" spans="4:5">
      <c r="D6830" s="231"/>
      <c r="E6830" s="232"/>
    </row>
    <row r="6831" spans="4:5">
      <c r="D6831" s="231"/>
      <c r="E6831" s="232"/>
    </row>
    <row r="6832" spans="4:5">
      <c r="D6832" s="231"/>
      <c r="E6832" s="232"/>
    </row>
    <row r="6833" spans="4:5">
      <c r="D6833" s="231"/>
      <c r="E6833" s="232"/>
    </row>
    <row r="6834" spans="4:5">
      <c r="D6834" s="231"/>
      <c r="E6834" s="232"/>
    </row>
    <row r="6835" spans="4:5">
      <c r="D6835" s="231"/>
      <c r="E6835" s="232"/>
    </row>
    <row r="6836" spans="4:5">
      <c r="D6836" s="231"/>
      <c r="E6836" s="232"/>
    </row>
    <row r="6837" spans="4:5">
      <c r="D6837" s="231"/>
      <c r="E6837" s="232"/>
    </row>
    <row r="6838" spans="4:5">
      <c r="D6838" s="231"/>
      <c r="E6838" s="232"/>
    </row>
    <row r="6839" spans="4:5">
      <c r="D6839" s="231"/>
      <c r="E6839" s="232"/>
    </row>
    <row r="6840" spans="4:5">
      <c r="D6840" s="231"/>
      <c r="E6840" s="232"/>
    </row>
    <row r="6841" spans="4:5">
      <c r="D6841" s="231"/>
      <c r="E6841" s="232"/>
    </row>
    <row r="6842" spans="4:5">
      <c r="D6842" s="231"/>
      <c r="E6842" s="232"/>
    </row>
    <row r="6843" spans="4:5">
      <c r="D6843" s="231"/>
      <c r="E6843" s="232"/>
    </row>
    <row r="6844" spans="4:5">
      <c r="D6844" s="231"/>
      <c r="E6844" s="232"/>
    </row>
    <row r="6845" spans="4:5">
      <c r="D6845" s="231"/>
      <c r="E6845" s="232"/>
    </row>
    <row r="6846" spans="4:5">
      <c r="D6846" s="231"/>
      <c r="E6846" s="232"/>
    </row>
    <row r="6847" spans="4:5">
      <c r="D6847" s="231"/>
      <c r="E6847" s="232"/>
    </row>
    <row r="6848" spans="4:5">
      <c r="D6848" s="231"/>
      <c r="E6848" s="232"/>
    </row>
    <row r="6849" spans="4:5">
      <c r="D6849" s="231"/>
      <c r="E6849" s="232"/>
    </row>
    <row r="6850" spans="4:5">
      <c r="D6850" s="231"/>
      <c r="E6850" s="232"/>
    </row>
    <row r="6851" spans="4:5">
      <c r="D6851" s="231"/>
      <c r="E6851" s="232"/>
    </row>
    <row r="6852" spans="4:5">
      <c r="D6852" s="231"/>
      <c r="E6852" s="232"/>
    </row>
    <row r="6853" spans="4:5">
      <c r="D6853" s="231"/>
      <c r="E6853" s="232"/>
    </row>
    <row r="6854" spans="4:5">
      <c r="D6854" s="231"/>
      <c r="E6854" s="232"/>
    </row>
    <row r="6855" spans="4:5">
      <c r="D6855" s="231"/>
      <c r="E6855" s="232"/>
    </row>
    <row r="6856" spans="4:5">
      <c r="D6856" s="231"/>
      <c r="E6856" s="232"/>
    </row>
    <row r="6857" spans="4:5">
      <c r="D6857" s="231"/>
      <c r="E6857" s="232"/>
    </row>
    <row r="6858" spans="4:5">
      <c r="D6858" s="231"/>
      <c r="E6858" s="232"/>
    </row>
    <row r="6859" spans="4:5">
      <c r="D6859" s="231"/>
      <c r="E6859" s="232"/>
    </row>
    <row r="6860" spans="4:5">
      <c r="D6860" s="231"/>
      <c r="E6860" s="232"/>
    </row>
    <row r="6861" spans="4:5">
      <c r="D6861" s="231"/>
      <c r="E6861" s="232"/>
    </row>
    <row r="6862" spans="4:5">
      <c r="D6862" s="231"/>
      <c r="E6862" s="232"/>
    </row>
    <row r="6863" spans="4:5">
      <c r="D6863" s="231"/>
      <c r="E6863" s="232"/>
    </row>
    <row r="6864" spans="4:5">
      <c r="D6864" s="231"/>
      <c r="E6864" s="232"/>
    </row>
    <row r="6865" spans="4:5">
      <c r="D6865" s="231"/>
      <c r="E6865" s="232"/>
    </row>
    <row r="6866" spans="4:5">
      <c r="D6866" s="231"/>
      <c r="E6866" s="232"/>
    </row>
    <row r="6867" spans="4:5">
      <c r="D6867" s="231"/>
      <c r="E6867" s="232"/>
    </row>
    <row r="6868" spans="4:5">
      <c r="D6868" s="231"/>
      <c r="E6868" s="232"/>
    </row>
    <row r="6869" spans="4:5">
      <c r="D6869" s="231"/>
      <c r="E6869" s="232"/>
    </row>
    <row r="6870" spans="4:5">
      <c r="D6870" s="231"/>
      <c r="E6870" s="232"/>
    </row>
    <row r="6871" spans="4:5">
      <c r="D6871" s="231"/>
      <c r="E6871" s="232"/>
    </row>
    <row r="6872" spans="4:5">
      <c r="D6872" s="231"/>
      <c r="E6872" s="232"/>
    </row>
    <row r="6873" spans="4:5">
      <c r="D6873" s="231"/>
      <c r="E6873" s="232"/>
    </row>
    <row r="6874" spans="4:5">
      <c r="D6874" s="231"/>
      <c r="E6874" s="232"/>
    </row>
    <row r="6875" spans="4:5">
      <c r="D6875" s="231"/>
      <c r="E6875" s="232"/>
    </row>
    <row r="6876" spans="4:5">
      <c r="D6876" s="231"/>
      <c r="E6876" s="232"/>
    </row>
    <row r="6877" spans="4:5">
      <c r="D6877" s="231"/>
      <c r="E6877" s="232"/>
    </row>
    <row r="6878" spans="4:5">
      <c r="D6878" s="231"/>
      <c r="E6878" s="232"/>
    </row>
    <row r="6879" spans="4:5">
      <c r="D6879" s="231"/>
      <c r="E6879" s="232"/>
    </row>
    <row r="6880" spans="4:5">
      <c r="D6880" s="231"/>
      <c r="E6880" s="232"/>
    </row>
    <row r="6881" spans="4:5">
      <c r="D6881" s="231"/>
      <c r="E6881" s="232"/>
    </row>
    <row r="6882" spans="4:5">
      <c r="D6882" s="231"/>
      <c r="E6882" s="232"/>
    </row>
    <row r="6883" spans="4:5">
      <c r="D6883" s="231"/>
      <c r="E6883" s="232"/>
    </row>
    <row r="6884" spans="4:5">
      <c r="D6884" s="231"/>
      <c r="E6884" s="232"/>
    </row>
    <row r="6885" spans="4:5">
      <c r="D6885" s="231"/>
      <c r="E6885" s="232"/>
    </row>
    <row r="6886" spans="4:5">
      <c r="D6886" s="231"/>
      <c r="E6886" s="232"/>
    </row>
    <row r="6887" spans="4:5">
      <c r="D6887" s="231"/>
      <c r="E6887" s="232"/>
    </row>
    <row r="6888" spans="4:5">
      <c r="D6888" s="231"/>
      <c r="E6888" s="232"/>
    </row>
    <row r="6889" spans="4:5">
      <c r="D6889" s="231"/>
      <c r="E6889" s="232"/>
    </row>
    <row r="6890" spans="4:5">
      <c r="D6890" s="231"/>
      <c r="E6890" s="232"/>
    </row>
    <row r="6891" spans="4:5">
      <c r="D6891" s="231"/>
      <c r="E6891" s="232"/>
    </row>
    <row r="6892" spans="4:5">
      <c r="D6892" s="231"/>
      <c r="E6892" s="232"/>
    </row>
    <row r="6893" spans="4:5">
      <c r="D6893" s="231"/>
      <c r="E6893" s="232"/>
    </row>
    <row r="6894" spans="4:5">
      <c r="D6894" s="231"/>
      <c r="E6894" s="232"/>
    </row>
    <row r="6895" spans="4:5">
      <c r="D6895" s="231"/>
      <c r="E6895" s="232"/>
    </row>
    <row r="6896" spans="4:5">
      <c r="D6896" s="231"/>
      <c r="E6896" s="232"/>
    </row>
    <row r="6897" spans="4:5">
      <c r="D6897" s="231"/>
      <c r="E6897" s="232"/>
    </row>
    <row r="6898" spans="4:5">
      <c r="D6898" s="231"/>
      <c r="E6898" s="232"/>
    </row>
    <row r="6899" spans="4:5">
      <c r="D6899" s="231"/>
      <c r="E6899" s="232"/>
    </row>
    <row r="6900" spans="4:5">
      <c r="D6900" s="231"/>
      <c r="E6900" s="232"/>
    </row>
    <row r="6901" spans="4:5">
      <c r="D6901" s="231"/>
      <c r="E6901" s="232"/>
    </row>
    <row r="6902" spans="4:5">
      <c r="D6902" s="231"/>
      <c r="E6902" s="232"/>
    </row>
    <row r="6903" spans="4:5">
      <c r="D6903" s="231"/>
      <c r="E6903" s="232"/>
    </row>
    <row r="6904" spans="4:5">
      <c r="D6904" s="231"/>
      <c r="E6904" s="232"/>
    </row>
    <row r="6905" spans="4:5">
      <c r="D6905" s="231"/>
      <c r="E6905" s="232"/>
    </row>
    <row r="6906" spans="4:5">
      <c r="D6906" s="231"/>
      <c r="E6906" s="232"/>
    </row>
    <row r="6907" spans="4:5">
      <c r="D6907" s="231"/>
      <c r="E6907" s="232"/>
    </row>
    <row r="6908" spans="4:5">
      <c r="D6908" s="231"/>
      <c r="E6908" s="232"/>
    </row>
    <row r="6909" spans="4:5">
      <c r="D6909" s="231"/>
      <c r="E6909" s="232"/>
    </row>
    <row r="6910" spans="4:5">
      <c r="D6910" s="231"/>
      <c r="E6910" s="232"/>
    </row>
    <row r="6911" spans="4:5">
      <c r="D6911" s="231"/>
      <c r="E6911" s="232"/>
    </row>
    <row r="6912" spans="4:5">
      <c r="D6912" s="231"/>
      <c r="E6912" s="232"/>
    </row>
    <row r="6913" spans="4:5">
      <c r="D6913" s="231"/>
      <c r="E6913" s="232"/>
    </row>
    <row r="6914" spans="4:5">
      <c r="D6914" s="231"/>
      <c r="E6914" s="232"/>
    </row>
    <row r="6915" spans="4:5">
      <c r="D6915" s="231"/>
      <c r="E6915" s="232"/>
    </row>
    <row r="6916" spans="4:5">
      <c r="D6916" s="231"/>
      <c r="E6916" s="232"/>
    </row>
    <row r="6917" spans="4:5">
      <c r="D6917" s="231"/>
      <c r="E6917" s="232"/>
    </row>
    <row r="6918" spans="4:5">
      <c r="D6918" s="231"/>
      <c r="E6918" s="232"/>
    </row>
    <row r="6919" spans="4:5">
      <c r="D6919" s="231"/>
      <c r="E6919" s="232"/>
    </row>
    <row r="6920" spans="4:5">
      <c r="D6920" s="231"/>
      <c r="E6920" s="232"/>
    </row>
    <row r="6921" spans="4:5">
      <c r="D6921" s="231"/>
      <c r="E6921" s="232"/>
    </row>
    <row r="6922" spans="4:5">
      <c r="D6922" s="231"/>
      <c r="E6922" s="232"/>
    </row>
    <row r="6923" spans="4:5">
      <c r="D6923" s="231"/>
      <c r="E6923" s="232"/>
    </row>
    <row r="6924" spans="4:5">
      <c r="D6924" s="231"/>
      <c r="E6924" s="232"/>
    </row>
    <row r="6925" spans="4:5">
      <c r="D6925" s="231"/>
      <c r="E6925" s="232"/>
    </row>
    <row r="6926" spans="4:5">
      <c r="D6926" s="231"/>
      <c r="E6926" s="232"/>
    </row>
    <row r="6927" spans="4:5">
      <c r="D6927" s="231"/>
      <c r="E6927" s="232"/>
    </row>
    <row r="6928" spans="4:5">
      <c r="D6928" s="231"/>
      <c r="E6928" s="232"/>
    </row>
    <row r="6929" spans="4:5">
      <c r="D6929" s="231"/>
      <c r="E6929" s="232"/>
    </row>
    <row r="6930" spans="4:5">
      <c r="D6930" s="231"/>
      <c r="E6930" s="232"/>
    </row>
    <row r="6931" spans="4:5">
      <c r="D6931" s="231"/>
      <c r="E6931" s="232"/>
    </row>
    <row r="6932" spans="4:5">
      <c r="D6932" s="231"/>
      <c r="E6932" s="232"/>
    </row>
    <row r="6933" spans="4:5">
      <c r="D6933" s="231"/>
      <c r="E6933" s="232"/>
    </row>
    <row r="6934" spans="4:5">
      <c r="D6934" s="231"/>
      <c r="E6934" s="232"/>
    </row>
    <row r="6935" spans="4:5">
      <c r="D6935" s="231"/>
      <c r="E6935" s="232"/>
    </row>
    <row r="6936" spans="4:5">
      <c r="D6936" s="231"/>
      <c r="E6936" s="232"/>
    </row>
    <row r="6937" spans="4:5">
      <c r="D6937" s="231"/>
      <c r="E6937" s="232"/>
    </row>
    <row r="6938" spans="4:5">
      <c r="D6938" s="231"/>
      <c r="E6938" s="232"/>
    </row>
    <row r="6939" spans="4:5">
      <c r="D6939" s="231"/>
      <c r="E6939" s="232"/>
    </row>
    <row r="6940" spans="4:5">
      <c r="D6940" s="231"/>
      <c r="E6940" s="232"/>
    </row>
    <row r="6941" spans="4:5">
      <c r="D6941" s="231"/>
      <c r="E6941" s="232"/>
    </row>
    <row r="6942" spans="4:5">
      <c r="D6942" s="231"/>
      <c r="E6942" s="232"/>
    </row>
    <row r="6943" spans="4:5">
      <c r="D6943" s="231"/>
      <c r="E6943" s="232"/>
    </row>
    <row r="6944" spans="4:5">
      <c r="D6944" s="231"/>
      <c r="E6944" s="232"/>
    </row>
    <row r="6945" spans="4:5">
      <c r="D6945" s="231"/>
      <c r="E6945" s="232"/>
    </row>
    <row r="6946" spans="4:5">
      <c r="D6946" s="231"/>
      <c r="E6946" s="232"/>
    </row>
    <row r="6947" spans="4:5">
      <c r="D6947" s="231"/>
      <c r="E6947" s="232"/>
    </row>
    <row r="6948" spans="4:5">
      <c r="D6948" s="231"/>
      <c r="E6948" s="232"/>
    </row>
    <row r="6949" spans="4:5">
      <c r="D6949" s="231"/>
      <c r="E6949" s="232"/>
    </row>
    <row r="6950" spans="4:5">
      <c r="D6950" s="231"/>
      <c r="E6950" s="232"/>
    </row>
    <row r="6951" spans="4:5">
      <c r="D6951" s="231"/>
      <c r="E6951" s="232"/>
    </row>
    <row r="6952" spans="4:5">
      <c r="D6952" s="231"/>
      <c r="E6952" s="232"/>
    </row>
    <row r="6953" spans="4:5">
      <c r="D6953" s="231"/>
      <c r="E6953" s="232"/>
    </row>
    <row r="6954" spans="4:5">
      <c r="D6954" s="231"/>
      <c r="E6954" s="232"/>
    </row>
    <row r="6955" spans="4:5">
      <c r="D6955" s="231"/>
      <c r="E6955" s="232"/>
    </row>
    <row r="6956" spans="4:5">
      <c r="D6956" s="231"/>
      <c r="E6956" s="232"/>
    </row>
    <row r="6957" spans="4:5">
      <c r="D6957" s="231"/>
      <c r="E6957" s="232"/>
    </row>
    <row r="6958" spans="4:5">
      <c r="D6958" s="231"/>
      <c r="E6958" s="232"/>
    </row>
    <row r="6959" spans="4:5">
      <c r="D6959" s="231"/>
      <c r="E6959" s="232"/>
    </row>
    <row r="6960" spans="4:5">
      <c r="D6960" s="231"/>
      <c r="E6960" s="232"/>
    </row>
    <row r="6961" spans="4:5">
      <c r="D6961" s="231"/>
      <c r="E6961" s="232"/>
    </row>
    <row r="6962" spans="4:5">
      <c r="D6962" s="231"/>
      <c r="E6962" s="232"/>
    </row>
    <row r="6963" spans="4:5">
      <c r="D6963" s="231"/>
      <c r="E6963" s="232"/>
    </row>
    <row r="6964" spans="4:5">
      <c r="D6964" s="231"/>
      <c r="E6964" s="232"/>
    </row>
    <row r="6965" spans="4:5">
      <c r="D6965" s="231"/>
      <c r="E6965" s="232"/>
    </row>
    <row r="6966" spans="4:5">
      <c r="D6966" s="231"/>
      <c r="E6966" s="232"/>
    </row>
    <row r="6967" spans="4:5">
      <c r="D6967" s="231"/>
      <c r="E6967" s="232"/>
    </row>
    <row r="6968" spans="4:5">
      <c r="D6968" s="231"/>
      <c r="E6968" s="232"/>
    </row>
    <row r="6969" spans="4:5">
      <c r="D6969" s="231"/>
      <c r="E6969" s="232"/>
    </row>
    <row r="6970" spans="4:5">
      <c r="D6970" s="231"/>
      <c r="E6970" s="232"/>
    </row>
    <row r="6971" spans="4:5">
      <c r="D6971" s="231"/>
      <c r="E6971" s="232"/>
    </row>
    <row r="6972" spans="4:5">
      <c r="D6972" s="231"/>
      <c r="E6972" s="232"/>
    </row>
    <row r="6973" spans="4:5">
      <c r="D6973" s="231"/>
      <c r="E6973" s="232"/>
    </row>
    <row r="6974" spans="4:5">
      <c r="D6974" s="231"/>
      <c r="E6974" s="232"/>
    </row>
    <row r="6975" spans="4:5">
      <c r="D6975" s="231"/>
      <c r="E6975" s="232"/>
    </row>
    <row r="6976" spans="4:5">
      <c r="D6976" s="231"/>
      <c r="E6976" s="232"/>
    </row>
    <row r="6977" spans="4:5">
      <c r="D6977" s="231"/>
      <c r="E6977" s="232"/>
    </row>
    <row r="6978" spans="4:5">
      <c r="D6978" s="231"/>
      <c r="E6978" s="232"/>
    </row>
    <row r="6979" spans="4:5">
      <c r="D6979" s="231"/>
      <c r="E6979" s="232"/>
    </row>
    <row r="6980" spans="4:5">
      <c r="D6980" s="231"/>
      <c r="E6980" s="232"/>
    </row>
    <row r="6981" spans="4:5">
      <c r="D6981" s="231"/>
      <c r="E6981" s="232"/>
    </row>
    <row r="6982" spans="4:5">
      <c r="D6982" s="231"/>
      <c r="E6982" s="232"/>
    </row>
    <row r="6983" spans="4:5">
      <c r="D6983" s="231"/>
      <c r="E6983" s="232"/>
    </row>
    <row r="6984" spans="4:5">
      <c r="D6984" s="231"/>
      <c r="E6984" s="232"/>
    </row>
    <row r="6985" spans="4:5">
      <c r="D6985" s="231"/>
      <c r="E6985" s="232"/>
    </row>
    <row r="6986" spans="4:5">
      <c r="D6986" s="231"/>
      <c r="E6986" s="232"/>
    </row>
    <row r="6987" spans="4:5">
      <c r="D6987" s="231"/>
      <c r="E6987" s="232"/>
    </row>
    <row r="6988" spans="4:5">
      <c r="D6988" s="231"/>
      <c r="E6988" s="232"/>
    </row>
    <row r="6989" spans="4:5">
      <c r="D6989" s="231"/>
      <c r="E6989" s="232"/>
    </row>
    <row r="6990" spans="4:5">
      <c r="D6990" s="231"/>
      <c r="E6990" s="232"/>
    </row>
    <row r="6991" spans="4:5">
      <c r="D6991" s="231"/>
      <c r="E6991" s="232"/>
    </row>
    <row r="6992" spans="4:5">
      <c r="D6992" s="231"/>
      <c r="E6992" s="232"/>
    </row>
    <row r="6993" spans="4:5">
      <c r="D6993" s="231"/>
      <c r="E6993" s="232"/>
    </row>
    <row r="6994" spans="4:5">
      <c r="D6994" s="231"/>
      <c r="E6994" s="232"/>
    </row>
    <row r="6995" spans="4:5">
      <c r="D6995" s="231"/>
      <c r="E6995" s="232"/>
    </row>
    <row r="6996" spans="4:5">
      <c r="D6996" s="231"/>
      <c r="E6996" s="232"/>
    </row>
    <row r="6997" spans="4:5">
      <c r="D6997" s="231"/>
      <c r="E6997" s="232"/>
    </row>
    <row r="6998" spans="4:5">
      <c r="D6998" s="231"/>
      <c r="E6998" s="232"/>
    </row>
    <row r="6999" spans="4:5">
      <c r="D6999" s="231"/>
      <c r="E6999" s="232"/>
    </row>
    <row r="7000" spans="4:5">
      <c r="D7000" s="231"/>
      <c r="E7000" s="232"/>
    </row>
    <row r="7001" spans="4:5">
      <c r="D7001" s="231"/>
      <c r="E7001" s="232"/>
    </row>
    <row r="7002" spans="4:5">
      <c r="D7002" s="231"/>
      <c r="E7002" s="232"/>
    </row>
    <row r="7003" spans="4:5">
      <c r="D7003" s="231"/>
      <c r="E7003" s="232"/>
    </row>
    <row r="7004" spans="4:5">
      <c r="D7004" s="231"/>
      <c r="E7004" s="232"/>
    </row>
    <row r="7005" spans="4:5">
      <c r="D7005" s="231"/>
      <c r="E7005" s="232"/>
    </row>
    <row r="7006" spans="4:5">
      <c r="D7006" s="231"/>
      <c r="E7006" s="232"/>
    </row>
    <row r="7007" spans="4:5">
      <c r="D7007" s="231"/>
      <c r="E7007" s="232"/>
    </row>
    <row r="7008" spans="4:5">
      <c r="D7008" s="231"/>
      <c r="E7008" s="232"/>
    </row>
    <row r="7009" spans="4:5">
      <c r="D7009" s="231"/>
      <c r="E7009" s="232"/>
    </row>
    <row r="7010" spans="4:5">
      <c r="D7010" s="231"/>
      <c r="E7010" s="232"/>
    </row>
    <row r="7011" spans="4:5">
      <c r="D7011" s="231"/>
      <c r="E7011" s="232"/>
    </row>
    <row r="7012" spans="4:5">
      <c r="D7012" s="231"/>
      <c r="E7012" s="232"/>
    </row>
    <row r="7013" spans="4:5">
      <c r="D7013" s="231"/>
      <c r="E7013" s="232"/>
    </row>
    <row r="7014" spans="4:5">
      <c r="D7014" s="231"/>
      <c r="E7014" s="232"/>
    </row>
    <row r="7015" spans="4:5">
      <c r="D7015" s="231"/>
      <c r="E7015" s="232"/>
    </row>
    <row r="7016" spans="4:5">
      <c r="D7016" s="231"/>
      <c r="E7016" s="232"/>
    </row>
    <row r="7017" spans="4:5">
      <c r="D7017" s="231"/>
      <c r="E7017" s="232"/>
    </row>
    <row r="7018" spans="4:5">
      <c r="D7018" s="231"/>
      <c r="E7018" s="232"/>
    </row>
    <row r="7019" spans="4:5">
      <c r="D7019" s="231"/>
      <c r="E7019" s="232"/>
    </row>
    <row r="7020" spans="4:5">
      <c r="D7020" s="231"/>
      <c r="E7020" s="232"/>
    </row>
    <row r="7021" spans="4:5">
      <c r="D7021" s="231"/>
      <c r="E7021" s="232"/>
    </row>
    <row r="7022" spans="4:5">
      <c r="D7022" s="231"/>
      <c r="E7022" s="232"/>
    </row>
    <row r="7023" spans="4:5">
      <c r="D7023" s="231"/>
      <c r="E7023" s="232"/>
    </row>
    <row r="7024" spans="4:5">
      <c r="D7024" s="231"/>
      <c r="E7024" s="232"/>
    </row>
    <row r="7025" spans="4:5">
      <c r="D7025" s="231"/>
      <c r="E7025" s="232"/>
    </row>
    <row r="7026" spans="4:5">
      <c r="D7026" s="231"/>
      <c r="E7026" s="232"/>
    </row>
    <row r="7027" spans="4:5">
      <c r="D7027" s="231"/>
      <c r="E7027" s="232"/>
    </row>
    <row r="7028" spans="4:5">
      <c r="D7028" s="231"/>
      <c r="E7028" s="232"/>
    </row>
    <row r="7029" spans="4:5">
      <c r="D7029" s="231"/>
      <c r="E7029" s="232"/>
    </row>
    <row r="7030" spans="4:5">
      <c r="D7030" s="231"/>
      <c r="E7030" s="232"/>
    </row>
    <row r="7031" spans="4:5">
      <c r="D7031" s="231"/>
      <c r="E7031" s="232"/>
    </row>
    <row r="7032" spans="4:5">
      <c r="D7032" s="231"/>
      <c r="E7032" s="232"/>
    </row>
    <row r="7033" spans="4:5">
      <c r="D7033" s="231"/>
      <c r="E7033" s="232"/>
    </row>
    <row r="7034" spans="4:5">
      <c r="D7034" s="231"/>
      <c r="E7034" s="232"/>
    </row>
    <row r="7035" spans="4:5">
      <c r="D7035" s="231"/>
      <c r="E7035" s="232"/>
    </row>
    <row r="7036" spans="4:5">
      <c r="D7036" s="231"/>
      <c r="E7036" s="232"/>
    </row>
    <row r="7037" spans="4:5">
      <c r="D7037" s="231"/>
      <c r="E7037" s="232"/>
    </row>
    <row r="7038" spans="4:5">
      <c r="D7038" s="231"/>
      <c r="E7038" s="232"/>
    </row>
    <row r="7039" spans="4:5">
      <c r="D7039" s="231"/>
      <c r="E7039" s="232"/>
    </row>
    <row r="7040" spans="4:5">
      <c r="D7040" s="231"/>
      <c r="E7040" s="232"/>
    </row>
    <row r="7041" spans="4:5">
      <c r="D7041" s="231"/>
      <c r="E7041" s="232"/>
    </row>
    <row r="7042" spans="4:5">
      <c r="D7042" s="231"/>
      <c r="E7042" s="232"/>
    </row>
    <row r="7043" spans="4:5">
      <c r="D7043" s="231"/>
      <c r="E7043" s="232"/>
    </row>
    <row r="7044" spans="4:5">
      <c r="D7044" s="231"/>
      <c r="E7044" s="232"/>
    </row>
    <row r="7045" spans="4:5">
      <c r="D7045" s="231"/>
      <c r="E7045" s="232"/>
    </row>
    <row r="7046" spans="4:5">
      <c r="D7046" s="231"/>
      <c r="E7046" s="232"/>
    </row>
    <row r="7047" spans="4:5">
      <c r="D7047" s="231"/>
      <c r="E7047" s="232"/>
    </row>
    <row r="7048" spans="4:5">
      <c r="D7048" s="231"/>
      <c r="E7048" s="232"/>
    </row>
    <row r="7049" spans="4:5">
      <c r="D7049" s="231"/>
      <c r="E7049" s="232"/>
    </row>
    <row r="7050" spans="4:5">
      <c r="D7050" s="231"/>
      <c r="E7050" s="232"/>
    </row>
    <row r="7051" spans="4:5">
      <c r="D7051" s="231"/>
      <c r="E7051" s="232"/>
    </row>
    <row r="7052" spans="4:5">
      <c r="D7052" s="231"/>
      <c r="E7052" s="232"/>
    </row>
    <row r="7053" spans="4:5">
      <c r="D7053" s="231"/>
      <c r="E7053" s="232"/>
    </row>
    <row r="7054" spans="4:5">
      <c r="D7054" s="231"/>
      <c r="E7054" s="232"/>
    </row>
    <row r="7055" spans="4:5">
      <c r="D7055" s="231"/>
      <c r="E7055" s="232"/>
    </row>
    <row r="7056" spans="4:5">
      <c r="D7056" s="231"/>
      <c r="E7056" s="232"/>
    </row>
    <row r="7057" spans="4:5">
      <c r="D7057" s="231"/>
      <c r="E7057" s="232"/>
    </row>
    <row r="7058" spans="4:5">
      <c r="D7058" s="231"/>
      <c r="E7058" s="232"/>
    </row>
    <row r="7059" spans="4:5">
      <c r="D7059" s="231"/>
      <c r="E7059" s="232"/>
    </row>
    <row r="7060" spans="4:5">
      <c r="D7060" s="231"/>
      <c r="E7060" s="232"/>
    </row>
    <row r="7061" spans="4:5">
      <c r="D7061" s="231"/>
      <c r="E7061" s="232"/>
    </row>
    <row r="7062" spans="4:5">
      <c r="D7062" s="231"/>
      <c r="E7062" s="232"/>
    </row>
    <row r="7063" spans="4:5">
      <c r="D7063" s="231"/>
      <c r="E7063" s="232"/>
    </row>
    <row r="7064" spans="4:5">
      <c r="D7064" s="231"/>
      <c r="E7064" s="232"/>
    </row>
    <row r="7065" spans="4:5">
      <c r="D7065" s="231"/>
      <c r="E7065" s="232"/>
    </row>
    <row r="7066" spans="4:5">
      <c r="D7066" s="231"/>
      <c r="E7066" s="232"/>
    </row>
    <row r="7067" spans="4:5">
      <c r="D7067" s="231"/>
      <c r="E7067" s="232"/>
    </row>
    <row r="7068" spans="4:5">
      <c r="D7068" s="231"/>
      <c r="E7068" s="232"/>
    </row>
    <row r="7069" spans="4:5">
      <c r="D7069" s="231"/>
      <c r="E7069" s="232"/>
    </row>
    <row r="7070" spans="4:5">
      <c r="D7070" s="231"/>
      <c r="E7070" s="232"/>
    </row>
    <row r="7071" spans="4:5">
      <c r="D7071" s="231"/>
      <c r="E7071" s="232"/>
    </row>
    <row r="7072" spans="4:5">
      <c r="D7072" s="231"/>
      <c r="E7072" s="232"/>
    </row>
    <row r="7073" spans="4:5">
      <c r="D7073" s="231"/>
      <c r="E7073" s="232"/>
    </row>
    <row r="7074" spans="4:5">
      <c r="D7074" s="231"/>
      <c r="E7074" s="232"/>
    </row>
    <row r="7075" spans="4:5">
      <c r="D7075" s="231"/>
      <c r="E7075" s="232"/>
    </row>
    <row r="7076" spans="4:5">
      <c r="D7076" s="231"/>
      <c r="E7076" s="232"/>
    </row>
    <row r="7077" spans="4:5">
      <c r="D7077" s="231"/>
      <c r="E7077" s="232"/>
    </row>
    <row r="7078" spans="4:5">
      <c r="D7078" s="231"/>
      <c r="E7078" s="232"/>
    </row>
    <row r="7079" spans="4:5">
      <c r="D7079" s="231"/>
      <c r="E7079" s="232"/>
    </row>
    <row r="7080" spans="4:5">
      <c r="D7080" s="231"/>
      <c r="E7080" s="232"/>
    </row>
    <row r="7081" spans="4:5">
      <c r="D7081" s="231"/>
      <c r="E7081" s="232"/>
    </row>
    <row r="7082" spans="4:5">
      <c r="D7082" s="231"/>
      <c r="E7082" s="232"/>
    </row>
    <row r="7083" spans="4:5">
      <c r="D7083" s="231"/>
      <c r="E7083" s="232"/>
    </row>
    <row r="7084" spans="4:5">
      <c r="D7084" s="231"/>
      <c r="E7084" s="232"/>
    </row>
    <row r="7085" spans="4:5">
      <c r="D7085" s="231"/>
      <c r="E7085" s="232"/>
    </row>
    <row r="7086" spans="4:5">
      <c r="D7086" s="231"/>
      <c r="E7086" s="232"/>
    </row>
    <row r="7087" spans="4:5">
      <c r="D7087" s="231"/>
      <c r="E7087" s="232"/>
    </row>
    <row r="7088" spans="4:5">
      <c r="D7088" s="231"/>
      <c r="E7088" s="232"/>
    </row>
    <row r="7089" spans="4:5">
      <c r="D7089" s="231"/>
      <c r="E7089" s="232"/>
    </row>
    <row r="7090" spans="4:5">
      <c r="D7090" s="231"/>
      <c r="E7090" s="232"/>
    </row>
    <row r="7091" spans="4:5">
      <c r="D7091" s="231"/>
      <c r="E7091" s="232"/>
    </row>
    <row r="7092" spans="4:5">
      <c r="D7092" s="231"/>
      <c r="E7092" s="232"/>
    </row>
    <row r="7093" spans="4:5">
      <c r="D7093" s="231"/>
      <c r="E7093" s="232"/>
    </row>
    <row r="7094" spans="4:5">
      <c r="D7094" s="231"/>
      <c r="E7094" s="232"/>
    </row>
    <row r="7095" spans="4:5">
      <c r="D7095" s="231"/>
      <c r="E7095" s="232"/>
    </row>
    <row r="7096" spans="4:5">
      <c r="D7096" s="231"/>
      <c r="E7096" s="232"/>
    </row>
    <row r="7097" spans="4:5">
      <c r="D7097" s="231"/>
      <c r="E7097" s="232"/>
    </row>
    <row r="7098" spans="4:5">
      <c r="D7098" s="231"/>
      <c r="E7098" s="232"/>
    </row>
    <row r="7099" spans="4:5">
      <c r="D7099" s="231"/>
      <c r="E7099" s="232"/>
    </row>
    <row r="7100" spans="4:5">
      <c r="D7100" s="231"/>
      <c r="E7100" s="232"/>
    </row>
    <row r="7101" spans="4:5">
      <c r="D7101" s="231"/>
      <c r="E7101" s="232"/>
    </row>
    <row r="7102" spans="4:5">
      <c r="D7102" s="231"/>
      <c r="E7102" s="232"/>
    </row>
    <row r="7103" spans="4:5">
      <c r="D7103" s="231"/>
      <c r="E7103" s="232"/>
    </row>
    <row r="7104" spans="4:5">
      <c r="D7104" s="231"/>
      <c r="E7104" s="232"/>
    </row>
    <row r="7105" spans="4:5">
      <c r="D7105" s="231"/>
      <c r="E7105" s="232"/>
    </row>
    <row r="7106" spans="4:5">
      <c r="D7106" s="231"/>
      <c r="E7106" s="232"/>
    </row>
    <row r="7107" spans="4:5">
      <c r="D7107" s="231"/>
      <c r="E7107" s="232"/>
    </row>
    <row r="7108" spans="4:5">
      <c r="D7108" s="231"/>
      <c r="E7108" s="232"/>
    </row>
    <row r="7109" spans="4:5">
      <c r="D7109" s="231"/>
      <c r="E7109" s="232"/>
    </row>
    <row r="7110" spans="4:5">
      <c r="D7110" s="231"/>
      <c r="E7110" s="232"/>
    </row>
    <row r="7111" spans="4:5">
      <c r="D7111" s="231"/>
      <c r="E7111" s="232"/>
    </row>
    <row r="7112" spans="4:5">
      <c r="D7112" s="231"/>
      <c r="E7112" s="232"/>
    </row>
    <row r="7113" spans="4:5">
      <c r="D7113" s="231"/>
      <c r="E7113" s="232"/>
    </row>
    <row r="7114" spans="4:5">
      <c r="D7114" s="231"/>
      <c r="E7114" s="232"/>
    </row>
    <row r="7115" spans="4:5">
      <c r="D7115" s="231"/>
      <c r="E7115" s="232"/>
    </row>
    <row r="7116" spans="4:5">
      <c r="D7116" s="231"/>
      <c r="E7116" s="232"/>
    </row>
    <row r="7117" spans="4:5">
      <c r="D7117" s="231"/>
      <c r="E7117" s="232"/>
    </row>
    <row r="7118" spans="4:5">
      <c r="D7118" s="231"/>
      <c r="E7118" s="232"/>
    </row>
    <row r="7119" spans="4:5">
      <c r="D7119" s="231"/>
      <c r="E7119" s="232"/>
    </row>
    <row r="7120" spans="4:5">
      <c r="D7120" s="231"/>
      <c r="E7120" s="232"/>
    </row>
    <row r="7121" spans="4:5">
      <c r="D7121" s="231"/>
      <c r="E7121" s="232"/>
    </row>
    <row r="7122" spans="4:5">
      <c r="D7122" s="231"/>
      <c r="E7122" s="232"/>
    </row>
    <row r="7123" spans="4:5">
      <c r="D7123" s="231"/>
      <c r="E7123" s="232"/>
    </row>
    <row r="7124" spans="4:5">
      <c r="D7124" s="231"/>
      <c r="E7124" s="232"/>
    </row>
    <row r="7125" spans="4:5">
      <c r="D7125" s="231"/>
      <c r="E7125" s="232"/>
    </row>
    <row r="7126" spans="4:5">
      <c r="D7126" s="231"/>
      <c r="E7126" s="232"/>
    </row>
    <row r="7127" spans="4:5">
      <c r="D7127" s="231"/>
      <c r="E7127" s="232"/>
    </row>
    <row r="7128" spans="4:5">
      <c r="D7128" s="231"/>
      <c r="E7128" s="232"/>
    </row>
    <row r="7129" spans="4:5">
      <c r="D7129" s="231"/>
      <c r="E7129" s="232"/>
    </row>
    <row r="7130" spans="4:5">
      <c r="D7130" s="231"/>
      <c r="E7130" s="232"/>
    </row>
    <row r="7131" spans="4:5">
      <c r="D7131" s="231"/>
      <c r="E7131" s="232"/>
    </row>
    <row r="7132" spans="4:5">
      <c r="D7132" s="231"/>
      <c r="E7132" s="232"/>
    </row>
    <row r="7133" spans="4:5">
      <c r="D7133" s="231"/>
      <c r="E7133" s="232"/>
    </row>
    <row r="7134" spans="4:5">
      <c r="D7134" s="231"/>
      <c r="E7134" s="232"/>
    </row>
    <row r="7135" spans="4:5">
      <c r="D7135" s="231"/>
      <c r="E7135" s="232"/>
    </row>
    <row r="7136" spans="4:5">
      <c r="D7136" s="231"/>
      <c r="E7136" s="232"/>
    </row>
    <row r="7137" spans="4:5">
      <c r="D7137" s="231"/>
      <c r="E7137" s="232"/>
    </row>
    <row r="7138" spans="4:5">
      <c r="D7138" s="231"/>
      <c r="E7138" s="232"/>
    </row>
    <row r="7139" spans="4:5">
      <c r="D7139" s="231"/>
      <c r="E7139" s="232"/>
    </row>
    <row r="7140" spans="4:5">
      <c r="D7140" s="231"/>
      <c r="E7140" s="232"/>
    </row>
    <row r="7141" spans="4:5">
      <c r="D7141" s="231"/>
      <c r="E7141" s="232"/>
    </row>
    <row r="7142" spans="4:5">
      <c r="D7142" s="231"/>
      <c r="E7142" s="232"/>
    </row>
    <row r="7143" spans="4:5">
      <c r="D7143" s="231"/>
      <c r="E7143" s="232"/>
    </row>
    <row r="7144" spans="4:5">
      <c r="D7144" s="231"/>
      <c r="E7144" s="232"/>
    </row>
    <row r="7145" spans="4:5">
      <c r="D7145" s="231"/>
      <c r="E7145" s="232"/>
    </row>
    <row r="7146" spans="4:5">
      <c r="D7146" s="231"/>
      <c r="E7146" s="232"/>
    </row>
    <row r="7147" spans="4:5">
      <c r="D7147" s="231"/>
      <c r="E7147" s="232"/>
    </row>
    <row r="7148" spans="4:5">
      <c r="D7148" s="231"/>
      <c r="E7148" s="232"/>
    </row>
    <row r="7149" spans="4:5">
      <c r="D7149" s="231"/>
      <c r="E7149" s="232"/>
    </row>
    <row r="7150" spans="4:5">
      <c r="D7150" s="231"/>
      <c r="E7150" s="232"/>
    </row>
    <row r="7151" spans="4:5">
      <c r="D7151" s="231"/>
      <c r="E7151" s="232"/>
    </row>
    <row r="7152" spans="4:5">
      <c r="D7152" s="231"/>
      <c r="E7152" s="232"/>
    </row>
    <row r="7153" spans="4:5">
      <c r="D7153" s="231"/>
      <c r="E7153" s="232"/>
    </row>
    <row r="7154" spans="4:5">
      <c r="D7154" s="231"/>
      <c r="E7154" s="232"/>
    </row>
    <row r="7155" spans="4:5">
      <c r="D7155" s="231"/>
      <c r="E7155" s="232"/>
    </row>
    <row r="7156" spans="4:5">
      <c r="D7156" s="231"/>
      <c r="E7156" s="232"/>
    </row>
    <row r="7157" spans="4:5">
      <c r="D7157" s="231"/>
      <c r="E7157" s="232"/>
    </row>
    <row r="7158" spans="4:5">
      <c r="D7158" s="231"/>
      <c r="E7158" s="232"/>
    </row>
    <row r="7159" spans="4:5">
      <c r="D7159" s="231"/>
      <c r="E7159" s="232"/>
    </row>
    <row r="7160" spans="4:5">
      <c r="D7160" s="231"/>
      <c r="E7160" s="232"/>
    </row>
    <row r="7161" spans="4:5">
      <c r="D7161" s="231"/>
      <c r="E7161" s="232"/>
    </row>
    <row r="7162" spans="4:5">
      <c r="D7162" s="231"/>
      <c r="E7162" s="232"/>
    </row>
    <row r="7163" spans="4:5">
      <c r="D7163" s="231"/>
      <c r="E7163" s="232"/>
    </row>
    <row r="7164" spans="4:5">
      <c r="D7164" s="231"/>
      <c r="E7164" s="232"/>
    </row>
    <row r="7165" spans="4:5">
      <c r="D7165" s="231"/>
      <c r="E7165" s="232"/>
    </row>
    <row r="7166" spans="4:5">
      <c r="D7166" s="231"/>
      <c r="E7166" s="232"/>
    </row>
    <row r="7167" spans="4:5">
      <c r="D7167" s="231"/>
      <c r="E7167" s="232"/>
    </row>
    <row r="7168" spans="4:5">
      <c r="D7168" s="231"/>
      <c r="E7168" s="232"/>
    </row>
    <row r="7169" spans="4:5">
      <c r="D7169" s="231"/>
      <c r="E7169" s="232"/>
    </row>
    <row r="7170" spans="4:5">
      <c r="D7170" s="231"/>
      <c r="E7170" s="232"/>
    </row>
    <row r="7171" spans="4:5">
      <c r="D7171" s="231"/>
      <c r="E7171" s="232"/>
    </row>
    <row r="7172" spans="4:5">
      <c r="D7172" s="231"/>
      <c r="E7172" s="232"/>
    </row>
    <row r="7173" spans="4:5">
      <c r="D7173" s="231"/>
      <c r="E7173" s="232"/>
    </row>
    <row r="7174" spans="4:5">
      <c r="D7174" s="231"/>
      <c r="E7174" s="232"/>
    </row>
    <row r="7175" spans="4:5">
      <c r="D7175" s="231"/>
      <c r="E7175" s="232"/>
    </row>
    <row r="7176" spans="4:5">
      <c r="D7176" s="231"/>
      <c r="E7176" s="232"/>
    </row>
    <row r="7177" spans="4:5">
      <c r="D7177" s="231"/>
      <c r="E7177" s="232"/>
    </row>
    <row r="7178" spans="4:5">
      <c r="D7178" s="231"/>
      <c r="E7178" s="232"/>
    </row>
    <row r="7179" spans="4:5">
      <c r="D7179" s="231"/>
      <c r="E7179" s="232"/>
    </row>
    <row r="7180" spans="4:5">
      <c r="D7180" s="231"/>
      <c r="E7180" s="232"/>
    </row>
    <row r="7181" spans="4:5">
      <c r="D7181" s="231"/>
      <c r="E7181" s="232"/>
    </row>
    <row r="7182" spans="4:5">
      <c r="D7182" s="231"/>
      <c r="E7182" s="232"/>
    </row>
    <row r="7183" spans="4:5">
      <c r="D7183" s="231"/>
      <c r="E7183" s="232"/>
    </row>
    <row r="7184" spans="4:5">
      <c r="D7184" s="231"/>
      <c r="E7184" s="232"/>
    </row>
    <row r="7185" spans="4:5">
      <c r="D7185" s="231"/>
      <c r="E7185" s="232"/>
    </row>
    <row r="7186" spans="4:5">
      <c r="D7186" s="231"/>
      <c r="E7186" s="232"/>
    </row>
    <row r="7187" spans="4:5">
      <c r="D7187" s="231"/>
      <c r="E7187" s="232"/>
    </row>
    <row r="7188" spans="4:5">
      <c r="D7188" s="231"/>
      <c r="E7188" s="232"/>
    </row>
    <row r="7189" spans="4:5">
      <c r="D7189" s="231"/>
      <c r="E7189" s="232"/>
    </row>
    <row r="7190" spans="4:5">
      <c r="D7190" s="231"/>
      <c r="E7190" s="232"/>
    </row>
    <row r="7191" spans="4:5">
      <c r="D7191" s="231"/>
      <c r="E7191" s="232"/>
    </row>
    <row r="7192" spans="4:5">
      <c r="D7192" s="231"/>
      <c r="E7192" s="232"/>
    </row>
    <row r="7193" spans="4:5">
      <c r="D7193" s="231"/>
      <c r="E7193" s="232"/>
    </row>
    <row r="7194" spans="4:5">
      <c r="D7194" s="231"/>
      <c r="E7194" s="232"/>
    </row>
    <row r="7195" spans="4:5">
      <c r="D7195" s="231"/>
      <c r="E7195" s="232"/>
    </row>
    <row r="7196" spans="4:5">
      <c r="D7196" s="231"/>
      <c r="E7196" s="232"/>
    </row>
    <row r="7197" spans="4:5">
      <c r="D7197" s="231"/>
      <c r="E7197" s="232"/>
    </row>
    <row r="7198" spans="4:5">
      <c r="D7198" s="231"/>
      <c r="E7198" s="232"/>
    </row>
    <row r="7199" spans="4:5">
      <c r="D7199" s="231"/>
      <c r="E7199" s="232"/>
    </row>
    <row r="7200" spans="4:5">
      <c r="D7200" s="231"/>
      <c r="E7200" s="232"/>
    </row>
    <row r="7201" spans="4:5">
      <c r="D7201" s="231"/>
      <c r="E7201" s="232"/>
    </row>
    <row r="7202" spans="4:5">
      <c r="D7202" s="231"/>
      <c r="E7202" s="232"/>
    </row>
    <row r="7203" spans="4:5">
      <c r="D7203" s="231"/>
      <c r="E7203" s="232"/>
    </row>
    <row r="7204" spans="4:5">
      <c r="D7204" s="231"/>
      <c r="E7204" s="232"/>
    </row>
    <row r="7205" spans="4:5">
      <c r="D7205" s="231"/>
      <c r="E7205" s="232"/>
    </row>
    <row r="7206" spans="4:5">
      <c r="D7206" s="231"/>
      <c r="E7206" s="232"/>
    </row>
    <row r="7207" spans="4:5">
      <c r="D7207" s="231"/>
      <c r="E7207" s="232"/>
    </row>
    <row r="7208" spans="4:5">
      <c r="D7208" s="231"/>
      <c r="E7208" s="232"/>
    </row>
    <row r="7209" spans="4:5">
      <c r="D7209" s="231"/>
      <c r="E7209" s="232"/>
    </row>
    <row r="7210" spans="4:5">
      <c r="D7210" s="231"/>
      <c r="E7210" s="232"/>
    </row>
    <row r="7211" spans="4:5">
      <c r="D7211" s="231"/>
      <c r="E7211" s="232"/>
    </row>
    <row r="7212" spans="4:5">
      <c r="D7212" s="231"/>
      <c r="E7212" s="232"/>
    </row>
    <row r="7213" spans="4:5">
      <c r="D7213" s="231"/>
      <c r="E7213" s="232"/>
    </row>
    <row r="7214" spans="4:5">
      <c r="D7214" s="231"/>
      <c r="E7214" s="232"/>
    </row>
    <row r="7215" spans="4:5">
      <c r="D7215" s="231"/>
      <c r="E7215" s="232"/>
    </row>
    <row r="7216" spans="4:5">
      <c r="D7216" s="231"/>
      <c r="E7216" s="232"/>
    </row>
    <row r="7217" spans="4:5">
      <c r="D7217" s="231"/>
      <c r="E7217" s="232"/>
    </row>
    <row r="7218" spans="4:5">
      <c r="D7218" s="231"/>
      <c r="E7218" s="232"/>
    </row>
    <row r="7219" spans="4:5">
      <c r="D7219" s="231"/>
      <c r="E7219" s="232"/>
    </row>
    <row r="7220" spans="4:5">
      <c r="D7220" s="231"/>
      <c r="E7220" s="232"/>
    </row>
    <row r="7221" spans="4:5">
      <c r="D7221" s="231"/>
      <c r="E7221" s="232"/>
    </row>
    <row r="7222" spans="4:5">
      <c r="D7222" s="231"/>
      <c r="E7222" s="232"/>
    </row>
    <row r="7223" spans="4:5">
      <c r="D7223" s="231"/>
      <c r="E7223" s="232"/>
    </row>
    <row r="7224" spans="4:5">
      <c r="D7224" s="231"/>
      <c r="E7224" s="232"/>
    </row>
    <row r="7225" spans="4:5">
      <c r="D7225" s="231"/>
      <c r="E7225" s="232"/>
    </row>
    <row r="7226" spans="4:5">
      <c r="D7226" s="231"/>
      <c r="E7226" s="232"/>
    </row>
    <row r="7227" spans="4:5">
      <c r="D7227" s="231"/>
      <c r="E7227" s="232"/>
    </row>
    <row r="7228" spans="4:5">
      <c r="D7228" s="231"/>
      <c r="E7228" s="232"/>
    </row>
    <row r="7229" spans="4:5">
      <c r="D7229" s="231"/>
      <c r="E7229" s="232"/>
    </row>
    <row r="7230" spans="4:5">
      <c r="D7230" s="231"/>
      <c r="E7230" s="232"/>
    </row>
    <row r="7231" spans="4:5">
      <c r="D7231" s="231"/>
      <c r="E7231" s="232"/>
    </row>
    <row r="7232" spans="4:5">
      <c r="D7232" s="231"/>
      <c r="E7232" s="232"/>
    </row>
    <row r="7233" spans="4:5">
      <c r="D7233" s="231"/>
      <c r="E7233" s="232"/>
    </row>
    <row r="7234" spans="4:5">
      <c r="D7234" s="231"/>
      <c r="E7234" s="232"/>
    </row>
    <row r="7235" spans="4:5">
      <c r="D7235" s="231"/>
      <c r="E7235" s="232"/>
    </row>
    <row r="7236" spans="4:5">
      <c r="D7236" s="231"/>
      <c r="E7236" s="232"/>
    </row>
    <row r="7237" spans="4:5">
      <c r="D7237" s="231"/>
      <c r="E7237" s="232"/>
    </row>
    <row r="7238" spans="4:5">
      <c r="D7238" s="231"/>
      <c r="E7238" s="232"/>
    </row>
    <row r="7239" spans="4:5">
      <c r="D7239" s="231"/>
      <c r="E7239" s="232"/>
    </row>
    <row r="7240" spans="4:5">
      <c r="D7240" s="231"/>
      <c r="E7240" s="232"/>
    </row>
    <row r="7241" spans="4:5">
      <c r="D7241" s="231"/>
      <c r="E7241" s="232"/>
    </row>
    <row r="7242" spans="4:5">
      <c r="D7242" s="231"/>
      <c r="E7242" s="232"/>
    </row>
    <row r="7243" spans="4:5">
      <c r="D7243" s="231"/>
      <c r="E7243" s="232"/>
    </row>
    <row r="7244" spans="4:5">
      <c r="D7244" s="231"/>
      <c r="E7244" s="232"/>
    </row>
    <row r="7245" spans="4:5">
      <c r="D7245" s="231"/>
      <c r="E7245" s="232"/>
    </row>
    <row r="7246" spans="4:5">
      <c r="D7246" s="231"/>
      <c r="E7246" s="232"/>
    </row>
    <row r="7247" spans="4:5">
      <c r="D7247" s="231"/>
      <c r="E7247" s="232"/>
    </row>
    <row r="7248" spans="4:5">
      <c r="D7248" s="231"/>
      <c r="E7248" s="232"/>
    </row>
    <row r="7249" spans="4:5">
      <c r="D7249" s="231"/>
      <c r="E7249" s="232"/>
    </row>
    <row r="7250" spans="4:5">
      <c r="D7250" s="231"/>
      <c r="E7250" s="232"/>
    </row>
    <row r="7251" spans="4:5">
      <c r="D7251" s="231"/>
      <c r="E7251" s="232"/>
    </row>
    <row r="7252" spans="4:5">
      <c r="D7252" s="231"/>
      <c r="E7252" s="232"/>
    </row>
    <row r="7253" spans="4:5">
      <c r="D7253" s="231"/>
      <c r="E7253" s="232"/>
    </row>
    <row r="7254" spans="4:5">
      <c r="D7254" s="231"/>
      <c r="E7254" s="232"/>
    </row>
    <row r="7255" spans="4:5">
      <c r="D7255" s="231"/>
      <c r="E7255" s="232"/>
    </row>
    <row r="7256" spans="4:5">
      <c r="D7256" s="231"/>
      <c r="E7256" s="232"/>
    </row>
    <row r="7257" spans="4:5">
      <c r="D7257" s="231"/>
      <c r="E7257" s="232"/>
    </row>
    <row r="7258" spans="4:5">
      <c r="D7258" s="231"/>
      <c r="E7258" s="232"/>
    </row>
    <row r="7259" spans="4:5">
      <c r="D7259" s="231"/>
      <c r="E7259" s="232"/>
    </row>
    <row r="7260" spans="4:5">
      <c r="D7260" s="231"/>
      <c r="E7260" s="232"/>
    </row>
    <row r="7261" spans="4:5">
      <c r="D7261" s="231"/>
      <c r="E7261" s="232"/>
    </row>
    <row r="7262" spans="4:5">
      <c r="D7262" s="231"/>
      <c r="E7262" s="232"/>
    </row>
    <row r="7263" spans="4:5">
      <c r="D7263" s="231"/>
      <c r="E7263" s="232"/>
    </row>
    <row r="7264" spans="4:5">
      <c r="D7264" s="231"/>
      <c r="E7264" s="232"/>
    </row>
    <row r="7265" spans="4:5">
      <c r="D7265" s="231"/>
      <c r="E7265" s="232"/>
    </row>
    <row r="7266" spans="4:5">
      <c r="D7266" s="231"/>
      <c r="E7266" s="232"/>
    </row>
    <row r="7267" spans="4:5">
      <c r="D7267" s="231"/>
      <c r="E7267" s="232"/>
    </row>
    <row r="7268" spans="4:5">
      <c r="D7268" s="231"/>
      <c r="E7268" s="232"/>
    </row>
    <row r="7269" spans="4:5">
      <c r="D7269" s="231"/>
      <c r="E7269" s="232"/>
    </row>
    <row r="7270" spans="4:5">
      <c r="D7270" s="231"/>
      <c r="E7270" s="232"/>
    </row>
    <row r="7271" spans="4:5">
      <c r="D7271" s="231"/>
      <c r="E7271" s="232"/>
    </row>
    <row r="7272" spans="4:5">
      <c r="D7272" s="231"/>
      <c r="E7272" s="232"/>
    </row>
    <row r="7273" spans="4:5">
      <c r="D7273" s="231"/>
      <c r="E7273" s="232"/>
    </row>
    <row r="7274" spans="4:5">
      <c r="D7274" s="231"/>
      <c r="E7274" s="232"/>
    </row>
    <row r="7275" spans="4:5">
      <c r="D7275" s="231"/>
      <c r="E7275" s="232"/>
    </row>
    <row r="7276" spans="4:5">
      <c r="D7276" s="231"/>
      <c r="E7276" s="232"/>
    </row>
    <row r="7277" spans="4:5">
      <c r="D7277" s="231"/>
      <c r="E7277" s="232"/>
    </row>
    <row r="7278" spans="4:5">
      <c r="D7278" s="231"/>
      <c r="E7278" s="232"/>
    </row>
    <row r="7279" spans="4:5">
      <c r="D7279" s="231"/>
      <c r="E7279" s="232"/>
    </row>
    <row r="7280" spans="4:5">
      <c r="D7280" s="231"/>
      <c r="E7280" s="232"/>
    </row>
    <row r="7281" spans="4:5">
      <c r="D7281" s="231"/>
      <c r="E7281" s="232"/>
    </row>
    <row r="7282" spans="4:5">
      <c r="D7282" s="231"/>
      <c r="E7282" s="232"/>
    </row>
    <row r="7283" spans="4:5">
      <c r="D7283" s="231"/>
      <c r="E7283" s="232"/>
    </row>
    <row r="7284" spans="4:5">
      <c r="D7284" s="231"/>
      <c r="E7284" s="232"/>
    </row>
    <row r="7285" spans="4:5">
      <c r="D7285" s="231"/>
      <c r="E7285" s="232"/>
    </row>
    <row r="7286" spans="4:5">
      <c r="D7286" s="231"/>
      <c r="E7286" s="232"/>
    </row>
    <row r="7287" spans="4:5">
      <c r="D7287" s="231"/>
      <c r="E7287" s="232"/>
    </row>
    <row r="7288" spans="4:5">
      <c r="D7288" s="231"/>
      <c r="E7288" s="232"/>
    </row>
    <row r="7289" spans="4:5">
      <c r="D7289" s="231"/>
      <c r="E7289" s="232"/>
    </row>
    <row r="7290" spans="4:5">
      <c r="D7290" s="231"/>
      <c r="E7290" s="232"/>
    </row>
    <row r="7291" spans="4:5">
      <c r="D7291" s="231"/>
      <c r="E7291" s="232"/>
    </row>
    <row r="7292" spans="4:5">
      <c r="D7292" s="231"/>
      <c r="E7292" s="232"/>
    </row>
    <row r="7293" spans="4:5">
      <c r="D7293" s="231"/>
      <c r="E7293" s="232"/>
    </row>
    <row r="7294" spans="4:5">
      <c r="D7294" s="231"/>
      <c r="E7294" s="232"/>
    </row>
    <row r="7295" spans="4:5">
      <c r="D7295" s="231"/>
      <c r="E7295" s="232"/>
    </row>
    <row r="7296" spans="4:5">
      <c r="D7296" s="231"/>
      <c r="E7296" s="232"/>
    </row>
    <row r="7297" spans="4:5">
      <c r="D7297" s="231"/>
      <c r="E7297" s="232"/>
    </row>
    <row r="7298" spans="4:5">
      <c r="D7298" s="231"/>
      <c r="E7298" s="232"/>
    </row>
    <row r="7299" spans="4:5">
      <c r="D7299" s="231"/>
      <c r="E7299" s="232"/>
    </row>
    <row r="7300" spans="4:5">
      <c r="D7300" s="231"/>
      <c r="E7300" s="232"/>
    </row>
    <row r="7301" spans="4:5">
      <c r="D7301" s="231"/>
      <c r="E7301" s="232"/>
    </row>
    <row r="7302" spans="4:5">
      <c r="D7302" s="231"/>
      <c r="E7302" s="232"/>
    </row>
    <row r="7303" spans="4:5">
      <c r="D7303" s="231"/>
      <c r="E7303" s="232"/>
    </row>
    <row r="7304" spans="4:5">
      <c r="D7304" s="231"/>
      <c r="E7304" s="232"/>
    </row>
    <row r="7305" spans="4:5">
      <c r="D7305" s="231"/>
      <c r="E7305" s="232"/>
    </row>
    <row r="7306" spans="4:5">
      <c r="D7306" s="231"/>
      <c r="E7306" s="232"/>
    </row>
    <row r="7307" spans="4:5">
      <c r="D7307" s="231"/>
      <c r="E7307" s="232"/>
    </row>
    <row r="7308" spans="4:5">
      <c r="D7308" s="231"/>
      <c r="E7308" s="232"/>
    </row>
    <row r="7309" spans="4:5">
      <c r="D7309" s="231"/>
      <c r="E7309" s="232"/>
    </row>
    <row r="7310" spans="4:5">
      <c r="D7310" s="231"/>
      <c r="E7310" s="232"/>
    </row>
    <row r="7311" spans="4:5">
      <c r="D7311" s="231"/>
      <c r="E7311" s="232"/>
    </row>
    <row r="7312" spans="4:5">
      <c r="D7312" s="231"/>
      <c r="E7312" s="232"/>
    </row>
    <row r="7313" spans="4:5">
      <c r="D7313" s="231"/>
      <c r="E7313" s="232"/>
    </row>
    <row r="7314" spans="4:5">
      <c r="D7314" s="231"/>
      <c r="E7314" s="232"/>
    </row>
    <row r="7315" spans="4:5">
      <c r="D7315" s="231"/>
      <c r="E7315" s="232"/>
    </row>
    <row r="7316" spans="4:5">
      <c r="D7316" s="231"/>
      <c r="E7316" s="232"/>
    </row>
    <row r="7317" spans="4:5">
      <c r="D7317" s="231"/>
      <c r="E7317" s="232"/>
    </row>
    <row r="7318" spans="4:5">
      <c r="D7318" s="231"/>
      <c r="E7318" s="232"/>
    </row>
    <row r="7319" spans="4:5">
      <c r="D7319" s="231"/>
      <c r="E7319" s="232"/>
    </row>
    <row r="7320" spans="4:5">
      <c r="D7320" s="231"/>
      <c r="E7320" s="232"/>
    </row>
    <row r="7321" spans="4:5">
      <c r="D7321" s="231"/>
      <c r="E7321" s="232"/>
    </row>
    <row r="7322" spans="4:5">
      <c r="D7322" s="231"/>
      <c r="E7322" s="232"/>
    </row>
    <row r="7323" spans="4:5">
      <c r="D7323" s="231"/>
      <c r="E7323" s="232"/>
    </row>
    <row r="7324" spans="4:5">
      <c r="D7324" s="231"/>
      <c r="E7324" s="232"/>
    </row>
    <row r="7325" spans="4:5">
      <c r="D7325" s="231"/>
      <c r="E7325" s="232"/>
    </row>
    <row r="7326" spans="4:5">
      <c r="D7326" s="231"/>
      <c r="E7326" s="232"/>
    </row>
    <row r="7327" spans="4:5">
      <c r="D7327" s="231"/>
      <c r="E7327" s="232"/>
    </row>
    <row r="7328" spans="4:5">
      <c r="D7328" s="231"/>
      <c r="E7328" s="232"/>
    </row>
    <row r="7329" spans="4:5">
      <c r="D7329" s="231"/>
      <c r="E7329" s="232"/>
    </row>
    <row r="7330" spans="4:5">
      <c r="D7330" s="231"/>
      <c r="E7330" s="232"/>
    </row>
    <row r="7331" spans="4:5">
      <c r="D7331" s="231"/>
      <c r="E7331" s="232"/>
    </row>
    <row r="7332" spans="4:5">
      <c r="D7332" s="231"/>
      <c r="E7332" s="232"/>
    </row>
    <row r="7333" spans="4:5">
      <c r="D7333" s="231"/>
      <c r="E7333" s="232"/>
    </row>
    <row r="7334" spans="4:5">
      <c r="D7334" s="231"/>
      <c r="E7334" s="232"/>
    </row>
    <row r="7335" spans="4:5">
      <c r="D7335" s="231"/>
      <c r="E7335" s="232"/>
    </row>
    <row r="7336" spans="4:5">
      <c r="D7336" s="231"/>
      <c r="E7336" s="232"/>
    </row>
    <row r="7337" spans="4:5">
      <c r="D7337" s="231"/>
      <c r="E7337" s="232"/>
    </row>
    <row r="7338" spans="4:5">
      <c r="D7338" s="231"/>
      <c r="E7338" s="232"/>
    </row>
    <row r="7339" spans="4:5">
      <c r="D7339" s="231"/>
      <c r="E7339" s="232"/>
    </row>
    <row r="7340" spans="4:5">
      <c r="D7340" s="231"/>
      <c r="E7340" s="232"/>
    </row>
    <row r="7341" spans="4:5">
      <c r="D7341" s="231"/>
      <c r="E7341" s="232"/>
    </row>
    <row r="7342" spans="4:5">
      <c r="D7342" s="231"/>
      <c r="E7342" s="232"/>
    </row>
    <row r="7343" spans="4:5">
      <c r="D7343" s="231"/>
      <c r="E7343" s="232"/>
    </row>
    <row r="7344" spans="4:5">
      <c r="D7344" s="231"/>
      <c r="E7344" s="232"/>
    </row>
    <row r="7345" spans="4:5">
      <c r="D7345" s="231"/>
      <c r="E7345" s="232"/>
    </row>
    <row r="7346" spans="4:5">
      <c r="D7346" s="231"/>
      <c r="E7346" s="232"/>
    </row>
    <row r="7347" spans="4:5">
      <c r="D7347" s="231"/>
      <c r="E7347" s="232"/>
    </row>
    <row r="7348" spans="4:5">
      <c r="D7348" s="231"/>
      <c r="E7348" s="232"/>
    </row>
    <row r="7349" spans="4:5">
      <c r="D7349" s="231"/>
      <c r="E7349" s="232"/>
    </row>
    <row r="7350" spans="4:5">
      <c r="D7350" s="231"/>
      <c r="E7350" s="232"/>
    </row>
    <row r="7351" spans="4:5">
      <c r="D7351" s="231"/>
      <c r="E7351" s="232"/>
    </row>
    <row r="7352" spans="4:5">
      <c r="D7352" s="231"/>
      <c r="E7352" s="232"/>
    </row>
    <row r="7353" spans="4:5">
      <c r="D7353" s="231"/>
      <c r="E7353" s="232"/>
    </row>
    <row r="7354" spans="4:5">
      <c r="D7354" s="231"/>
      <c r="E7354" s="232"/>
    </row>
    <row r="7355" spans="4:5">
      <c r="D7355" s="231"/>
      <c r="E7355" s="232"/>
    </row>
    <row r="7356" spans="4:5">
      <c r="D7356" s="231"/>
      <c r="E7356" s="232"/>
    </row>
    <row r="7357" spans="4:5">
      <c r="D7357" s="231"/>
      <c r="E7357" s="232"/>
    </row>
    <row r="7358" spans="4:5">
      <c r="D7358" s="231"/>
      <c r="E7358" s="232"/>
    </row>
    <row r="7359" spans="4:5">
      <c r="D7359" s="231"/>
      <c r="E7359" s="232"/>
    </row>
    <row r="7360" spans="4:5">
      <c r="D7360" s="231"/>
      <c r="E7360" s="232"/>
    </row>
    <row r="7361" spans="4:5">
      <c r="D7361" s="231"/>
      <c r="E7361" s="232"/>
    </row>
    <row r="7362" spans="4:5">
      <c r="D7362" s="231"/>
      <c r="E7362" s="232"/>
    </row>
    <row r="7363" spans="4:5">
      <c r="D7363" s="231"/>
      <c r="E7363" s="232"/>
    </row>
    <row r="7364" spans="4:5">
      <c r="D7364" s="231"/>
      <c r="E7364" s="232"/>
    </row>
    <row r="7365" spans="4:5">
      <c r="D7365" s="231"/>
      <c r="E7365" s="232"/>
    </row>
    <row r="7366" spans="4:5">
      <c r="D7366" s="231"/>
      <c r="E7366" s="232"/>
    </row>
    <row r="7367" spans="4:5">
      <c r="D7367" s="231"/>
      <c r="E7367" s="232"/>
    </row>
    <row r="7368" spans="4:5">
      <c r="D7368" s="231"/>
      <c r="E7368" s="232"/>
    </row>
    <row r="7369" spans="4:5">
      <c r="D7369" s="231"/>
      <c r="E7369" s="232"/>
    </row>
    <row r="7370" spans="4:5">
      <c r="D7370" s="231"/>
      <c r="E7370" s="232"/>
    </row>
    <row r="7371" spans="4:5">
      <c r="D7371" s="231"/>
      <c r="E7371" s="232"/>
    </row>
    <row r="7372" spans="4:5">
      <c r="D7372" s="231"/>
      <c r="E7372" s="232"/>
    </row>
    <row r="7373" spans="4:5">
      <c r="D7373" s="231"/>
      <c r="E7373" s="232"/>
    </row>
    <row r="7374" spans="4:5">
      <c r="D7374" s="231"/>
      <c r="E7374" s="232"/>
    </row>
    <row r="7375" spans="4:5">
      <c r="D7375" s="231"/>
      <c r="E7375" s="232"/>
    </row>
    <row r="7376" spans="4:5">
      <c r="D7376" s="231"/>
      <c r="E7376" s="232"/>
    </row>
    <row r="7377" spans="4:5">
      <c r="D7377" s="231"/>
      <c r="E7377" s="232"/>
    </row>
    <row r="7378" spans="4:5">
      <c r="D7378" s="231"/>
      <c r="E7378" s="232"/>
    </row>
    <row r="7379" spans="4:5">
      <c r="D7379" s="231"/>
      <c r="E7379" s="232"/>
    </row>
    <row r="7380" spans="4:5">
      <c r="D7380" s="231"/>
      <c r="E7380" s="232"/>
    </row>
    <row r="7381" spans="4:5">
      <c r="D7381" s="231"/>
      <c r="E7381" s="232"/>
    </row>
    <row r="7382" spans="4:5">
      <c r="D7382" s="231"/>
      <c r="E7382" s="232"/>
    </row>
    <row r="7383" spans="4:5">
      <c r="D7383" s="231"/>
      <c r="E7383" s="232"/>
    </row>
    <row r="7384" spans="4:5">
      <c r="D7384" s="231"/>
      <c r="E7384" s="232"/>
    </row>
    <row r="7385" spans="4:5">
      <c r="D7385" s="231"/>
      <c r="E7385" s="232"/>
    </row>
    <row r="7386" spans="4:5">
      <c r="D7386" s="231"/>
      <c r="E7386" s="232"/>
    </row>
    <row r="7387" spans="4:5">
      <c r="D7387" s="231"/>
      <c r="E7387" s="232"/>
    </row>
    <row r="7388" spans="4:5">
      <c r="D7388" s="231"/>
      <c r="E7388" s="232"/>
    </row>
    <row r="7389" spans="4:5">
      <c r="D7389" s="231"/>
      <c r="E7389" s="232"/>
    </row>
    <row r="7390" spans="4:5">
      <c r="D7390" s="231"/>
      <c r="E7390" s="232"/>
    </row>
    <row r="7391" spans="4:5">
      <c r="D7391" s="231"/>
      <c r="E7391" s="232"/>
    </row>
    <row r="7392" spans="4:5">
      <c r="D7392" s="231"/>
      <c r="E7392" s="232"/>
    </row>
    <row r="7393" spans="4:5">
      <c r="D7393" s="231"/>
      <c r="E7393" s="232"/>
    </row>
    <row r="7394" spans="4:5">
      <c r="D7394" s="231"/>
      <c r="E7394" s="232"/>
    </row>
    <row r="7395" spans="4:5">
      <c r="D7395" s="231"/>
      <c r="E7395" s="232"/>
    </row>
    <row r="7396" spans="4:5">
      <c r="D7396" s="231"/>
      <c r="E7396" s="232"/>
    </row>
    <row r="7397" spans="4:5">
      <c r="D7397" s="231"/>
      <c r="E7397" s="232"/>
    </row>
    <row r="7398" spans="4:5">
      <c r="D7398" s="231"/>
      <c r="E7398" s="232"/>
    </row>
    <row r="7399" spans="4:5">
      <c r="D7399" s="231"/>
      <c r="E7399" s="232"/>
    </row>
    <row r="7400" spans="4:5">
      <c r="D7400" s="231"/>
      <c r="E7400" s="232"/>
    </row>
    <row r="7401" spans="4:5">
      <c r="D7401" s="231"/>
      <c r="E7401" s="232"/>
    </row>
    <row r="7402" spans="4:5">
      <c r="D7402" s="231"/>
      <c r="E7402" s="232"/>
    </row>
    <row r="7403" spans="4:5">
      <c r="D7403" s="231"/>
      <c r="E7403" s="232"/>
    </row>
    <row r="7404" spans="4:5">
      <c r="D7404" s="231"/>
      <c r="E7404" s="232"/>
    </row>
    <row r="7405" spans="4:5">
      <c r="D7405" s="231"/>
      <c r="E7405" s="232"/>
    </row>
    <row r="7406" spans="4:5">
      <c r="D7406" s="231"/>
      <c r="E7406" s="232"/>
    </row>
    <row r="7407" spans="4:5">
      <c r="D7407" s="231"/>
      <c r="E7407" s="232"/>
    </row>
    <row r="7408" spans="4:5">
      <c r="D7408" s="231"/>
      <c r="E7408" s="232"/>
    </row>
    <row r="7409" spans="4:5">
      <c r="D7409" s="231"/>
      <c r="E7409" s="232"/>
    </row>
    <row r="7410" spans="4:5">
      <c r="D7410" s="231"/>
      <c r="E7410" s="232"/>
    </row>
    <row r="7411" spans="4:5">
      <c r="D7411" s="231"/>
      <c r="E7411" s="232"/>
    </row>
    <row r="7412" spans="4:5">
      <c r="D7412" s="231"/>
      <c r="E7412" s="232"/>
    </row>
    <row r="7413" spans="4:5">
      <c r="D7413" s="231"/>
      <c r="E7413" s="232"/>
    </row>
    <row r="7414" spans="4:5">
      <c r="D7414" s="231"/>
      <c r="E7414" s="232"/>
    </row>
    <row r="7415" spans="4:5">
      <c r="D7415" s="231"/>
      <c r="E7415" s="232"/>
    </row>
    <row r="7416" spans="4:5">
      <c r="D7416" s="231"/>
      <c r="E7416" s="232"/>
    </row>
    <row r="7417" spans="4:5">
      <c r="D7417" s="231"/>
      <c r="E7417" s="232"/>
    </row>
    <row r="7418" spans="4:5">
      <c r="D7418" s="231"/>
      <c r="E7418" s="232"/>
    </row>
    <row r="7419" spans="4:5">
      <c r="D7419" s="231"/>
      <c r="E7419" s="232"/>
    </row>
    <row r="7420" spans="4:5">
      <c r="D7420" s="231"/>
      <c r="E7420" s="232"/>
    </row>
    <row r="7421" spans="4:5">
      <c r="D7421" s="231"/>
      <c r="E7421" s="232"/>
    </row>
    <row r="7422" spans="4:5">
      <c r="D7422" s="231"/>
      <c r="E7422" s="232"/>
    </row>
    <row r="7423" spans="4:5">
      <c r="D7423" s="231"/>
      <c r="E7423" s="232"/>
    </row>
    <row r="7424" spans="4:5">
      <c r="D7424" s="231"/>
      <c r="E7424" s="232"/>
    </row>
    <row r="7425" spans="4:5">
      <c r="D7425" s="231"/>
      <c r="E7425" s="232"/>
    </row>
    <row r="7426" spans="4:5">
      <c r="D7426" s="231"/>
      <c r="E7426" s="232"/>
    </row>
    <row r="7427" spans="4:5">
      <c r="D7427" s="231"/>
      <c r="E7427" s="232"/>
    </row>
    <row r="7428" spans="4:5">
      <c r="D7428" s="231"/>
      <c r="E7428" s="232"/>
    </row>
    <row r="7429" spans="4:5">
      <c r="D7429" s="231"/>
      <c r="E7429" s="232"/>
    </row>
    <row r="7430" spans="4:5">
      <c r="D7430" s="231"/>
      <c r="E7430" s="232"/>
    </row>
    <row r="7431" spans="4:5">
      <c r="D7431" s="231"/>
      <c r="E7431" s="232"/>
    </row>
    <row r="7432" spans="4:5">
      <c r="D7432" s="231"/>
      <c r="E7432" s="232"/>
    </row>
    <row r="7433" spans="4:5">
      <c r="D7433" s="231"/>
      <c r="E7433" s="232"/>
    </row>
    <row r="7434" spans="4:5">
      <c r="D7434" s="231"/>
      <c r="E7434" s="232"/>
    </row>
    <row r="7435" spans="4:5">
      <c r="D7435" s="231"/>
      <c r="E7435" s="232"/>
    </row>
    <row r="7436" spans="4:5">
      <c r="D7436" s="231"/>
      <c r="E7436" s="232"/>
    </row>
    <row r="7437" spans="4:5">
      <c r="D7437" s="231"/>
      <c r="E7437" s="232"/>
    </row>
    <row r="7438" spans="4:5">
      <c r="D7438" s="231"/>
      <c r="E7438" s="232"/>
    </row>
    <row r="7439" spans="4:5">
      <c r="D7439" s="231"/>
      <c r="E7439" s="232"/>
    </row>
    <row r="7440" spans="4:5">
      <c r="D7440" s="231"/>
      <c r="E7440" s="232"/>
    </row>
    <row r="7441" spans="4:5">
      <c r="D7441" s="231"/>
      <c r="E7441" s="232"/>
    </row>
    <row r="7442" spans="4:5">
      <c r="D7442" s="231"/>
      <c r="E7442" s="232"/>
    </row>
    <row r="7443" spans="4:5">
      <c r="D7443" s="231"/>
      <c r="E7443" s="232"/>
    </row>
    <row r="7444" spans="4:5">
      <c r="D7444" s="231"/>
      <c r="E7444" s="232"/>
    </row>
    <row r="7445" spans="4:5">
      <c r="D7445" s="231"/>
      <c r="E7445" s="232"/>
    </row>
    <row r="7446" spans="4:5">
      <c r="D7446" s="231"/>
      <c r="E7446" s="232"/>
    </row>
    <row r="7447" spans="4:5">
      <c r="D7447" s="231"/>
      <c r="E7447" s="232"/>
    </row>
    <row r="7448" spans="4:5">
      <c r="D7448" s="231"/>
      <c r="E7448" s="232"/>
    </row>
    <row r="7449" spans="4:5">
      <c r="D7449" s="231"/>
      <c r="E7449" s="232"/>
    </row>
    <row r="7450" spans="4:5">
      <c r="D7450" s="231"/>
      <c r="E7450" s="232"/>
    </row>
    <row r="7451" spans="4:5">
      <c r="D7451" s="231"/>
      <c r="E7451" s="232"/>
    </row>
    <row r="7452" spans="4:5">
      <c r="D7452" s="231"/>
      <c r="E7452" s="232"/>
    </row>
    <row r="7453" spans="4:5">
      <c r="D7453" s="231"/>
      <c r="E7453" s="232"/>
    </row>
    <row r="7454" spans="4:5">
      <c r="D7454" s="231"/>
      <c r="E7454" s="232"/>
    </row>
    <row r="7455" spans="4:5">
      <c r="D7455" s="231"/>
      <c r="E7455" s="232"/>
    </row>
    <row r="7456" spans="4:5">
      <c r="D7456" s="231"/>
      <c r="E7456" s="232"/>
    </row>
    <row r="7457" spans="4:5">
      <c r="D7457" s="231"/>
      <c r="E7457" s="232"/>
    </row>
    <row r="7458" spans="4:5">
      <c r="D7458" s="231"/>
      <c r="E7458" s="232"/>
    </row>
    <row r="7459" spans="4:5">
      <c r="D7459" s="231"/>
      <c r="E7459" s="232"/>
    </row>
    <row r="7460" spans="4:5">
      <c r="D7460" s="231"/>
      <c r="E7460" s="232"/>
    </row>
    <row r="7461" spans="4:5">
      <c r="D7461" s="231"/>
      <c r="E7461" s="232"/>
    </row>
    <row r="7462" spans="4:5">
      <c r="D7462" s="231"/>
      <c r="E7462" s="232"/>
    </row>
    <row r="7463" spans="4:5">
      <c r="D7463" s="231"/>
      <c r="E7463" s="232"/>
    </row>
    <row r="7464" spans="4:5">
      <c r="D7464" s="231"/>
      <c r="E7464" s="232"/>
    </row>
    <row r="7465" spans="4:5">
      <c r="D7465" s="231"/>
      <c r="E7465" s="232"/>
    </row>
    <row r="7466" spans="4:5">
      <c r="D7466" s="231"/>
      <c r="E7466" s="232"/>
    </row>
    <row r="7467" spans="4:5">
      <c r="D7467" s="231"/>
      <c r="E7467" s="232"/>
    </row>
    <row r="7468" spans="4:5">
      <c r="D7468" s="231"/>
      <c r="E7468" s="232"/>
    </row>
    <row r="7469" spans="4:5">
      <c r="D7469" s="231"/>
      <c r="E7469" s="232"/>
    </row>
    <row r="7470" spans="4:5">
      <c r="D7470" s="231"/>
      <c r="E7470" s="232"/>
    </row>
    <row r="7471" spans="4:5">
      <c r="D7471" s="231"/>
      <c r="E7471" s="232"/>
    </row>
    <row r="7472" spans="4:5">
      <c r="D7472" s="231"/>
      <c r="E7472" s="232"/>
    </row>
    <row r="7473" spans="4:5">
      <c r="D7473" s="231"/>
      <c r="E7473" s="232"/>
    </row>
    <row r="7474" spans="4:5">
      <c r="D7474" s="231"/>
      <c r="E7474" s="232"/>
    </row>
    <row r="7475" spans="4:5">
      <c r="D7475" s="231"/>
      <c r="E7475" s="232"/>
    </row>
    <row r="7476" spans="4:5">
      <c r="D7476" s="231"/>
      <c r="E7476" s="232"/>
    </row>
    <row r="7477" spans="4:5">
      <c r="D7477" s="231"/>
      <c r="E7477" s="232"/>
    </row>
    <row r="7478" spans="4:5">
      <c r="D7478" s="231"/>
      <c r="E7478" s="232"/>
    </row>
    <row r="7479" spans="4:5">
      <c r="D7479" s="231"/>
      <c r="E7479" s="232"/>
    </row>
    <row r="7480" spans="4:5">
      <c r="D7480" s="231"/>
      <c r="E7480" s="232"/>
    </row>
    <row r="7481" spans="4:5">
      <c r="D7481" s="231"/>
      <c r="E7481" s="232"/>
    </row>
    <row r="7482" spans="4:5">
      <c r="D7482" s="231"/>
      <c r="E7482" s="232"/>
    </row>
    <row r="7483" spans="4:5">
      <c r="D7483" s="231"/>
      <c r="E7483" s="232"/>
    </row>
    <row r="7484" spans="4:5">
      <c r="D7484" s="231"/>
      <c r="E7484" s="232"/>
    </row>
    <row r="7485" spans="4:5">
      <c r="D7485" s="231"/>
      <c r="E7485" s="232"/>
    </row>
    <row r="7486" spans="4:5">
      <c r="D7486" s="231"/>
      <c r="E7486" s="232"/>
    </row>
    <row r="7487" spans="4:5">
      <c r="D7487" s="231"/>
      <c r="E7487" s="232"/>
    </row>
    <row r="7488" spans="4:5">
      <c r="D7488" s="231"/>
      <c r="E7488" s="232"/>
    </row>
    <row r="7489" spans="4:5">
      <c r="D7489" s="231"/>
      <c r="E7489" s="232"/>
    </row>
    <row r="7490" spans="4:5">
      <c r="D7490" s="231"/>
      <c r="E7490" s="232"/>
    </row>
    <row r="7491" spans="4:5">
      <c r="D7491" s="231"/>
      <c r="E7491" s="232"/>
    </row>
    <row r="7492" spans="4:5">
      <c r="D7492" s="231"/>
      <c r="E7492" s="232"/>
    </row>
    <row r="7493" spans="4:5">
      <c r="D7493" s="231"/>
      <c r="E7493" s="232"/>
    </row>
    <row r="7494" spans="4:5">
      <c r="D7494" s="231"/>
      <c r="E7494" s="232"/>
    </row>
    <row r="7495" spans="4:5">
      <c r="D7495" s="231"/>
      <c r="E7495" s="232"/>
    </row>
    <row r="7496" spans="4:5">
      <c r="D7496" s="231"/>
      <c r="E7496" s="232"/>
    </row>
    <row r="7497" spans="4:5">
      <c r="D7497" s="231"/>
      <c r="E7497" s="232"/>
    </row>
    <row r="7498" spans="4:5">
      <c r="D7498" s="231"/>
      <c r="E7498" s="232"/>
    </row>
    <row r="7499" spans="4:5">
      <c r="D7499" s="231"/>
      <c r="E7499" s="232"/>
    </row>
    <row r="7500" spans="4:5">
      <c r="D7500" s="231"/>
      <c r="E7500" s="232"/>
    </row>
    <row r="7501" spans="4:5">
      <c r="D7501" s="231"/>
      <c r="E7501" s="232"/>
    </row>
    <row r="7502" spans="4:5">
      <c r="D7502" s="231"/>
      <c r="E7502" s="232"/>
    </row>
    <row r="7503" spans="4:5">
      <c r="D7503" s="231"/>
      <c r="E7503" s="232"/>
    </row>
    <row r="7504" spans="4:5">
      <c r="D7504" s="231"/>
      <c r="E7504" s="232"/>
    </row>
    <row r="7505" spans="4:5">
      <c r="D7505" s="231"/>
      <c r="E7505" s="232"/>
    </row>
    <row r="7506" spans="4:5">
      <c r="D7506" s="231"/>
      <c r="E7506" s="232"/>
    </row>
    <row r="7507" spans="4:5">
      <c r="D7507" s="231"/>
      <c r="E7507" s="232"/>
    </row>
    <row r="7508" spans="4:5">
      <c r="D7508" s="231"/>
      <c r="E7508" s="232"/>
    </row>
    <row r="7509" spans="4:5">
      <c r="D7509" s="231"/>
      <c r="E7509" s="232"/>
    </row>
    <row r="7510" spans="4:5">
      <c r="D7510" s="231"/>
      <c r="E7510" s="232"/>
    </row>
    <row r="7511" spans="4:5">
      <c r="D7511" s="231"/>
      <c r="E7511" s="232"/>
    </row>
    <row r="7512" spans="4:5">
      <c r="D7512" s="231"/>
      <c r="E7512" s="232"/>
    </row>
    <row r="7513" spans="4:5">
      <c r="D7513" s="231"/>
      <c r="E7513" s="232"/>
    </row>
    <row r="7514" spans="4:5">
      <c r="D7514" s="231"/>
      <c r="E7514" s="232"/>
    </row>
    <row r="7515" spans="4:5">
      <c r="D7515" s="231"/>
      <c r="E7515" s="232"/>
    </row>
    <row r="7516" spans="4:5">
      <c r="D7516" s="231"/>
      <c r="E7516" s="232"/>
    </row>
    <row r="7517" spans="4:5">
      <c r="D7517" s="231"/>
      <c r="E7517" s="232"/>
    </row>
    <row r="7518" spans="4:5">
      <c r="D7518" s="231"/>
      <c r="E7518" s="232"/>
    </row>
    <row r="7519" spans="4:5">
      <c r="D7519" s="231"/>
      <c r="E7519" s="232"/>
    </row>
    <row r="7520" spans="4:5">
      <c r="D7520" s="231"/>
      <c r="E7520" s="232"/>
    </row>
    <row r="7521" spans="4:5">
      <c r="D7521" s="231"/>
      <c r="E7521" s="232"/>
    </row>
    <row r="7522" spans="4:5">
      <c r="D7522" s="231"/>
      <c r="E7522" s="232"/>
    </row>
    <row r="7523" spans="4:5">
      <c r="D7523" s="231"/>
      <c r="E7523" s="232"/>
    </row>
    <row r="7524" spans="4:5">
      <c r="D7524" s="231"/>
      <c r="E7524" s="232"/>
    </row>
    <row r="7525" spans="4:5">
      <c r="D7525" s="231"/>
      <c r="E7525" s="232"/>
    </row>
    <row r="7526" spans="4:5">
      <c r="D7526" s="231"/>
      <c r="E7526" s="232"/>
    </row>
    <row r="7527" spans="4:5">
      <c r="D7527" s="231"/>
      <c r="E7527" s="232"/>
    </row>
    <row r="7528" spans="4:5">
      <c r="D7528" s="231"/>
      <c r="E7528" s="232"/>
    </row>
    <row r="7529" spans="4:5">
      <c r="D7529" s="231"/>
      <c r="E7529" s="232"/>
    </row>
    <row r="7530" spans="4:5">
      <c r="D7530" s="231"/>
      <c r="E7530" s="232"/>
    </row>
    <row r="7531" spans="4:5">
      <c r="D7531" s="231"/>
      <c r="E7531" s="232"/>
    </row>
    <row r="7532" spans="4:5">
      <c r="D7532" s="231"/>
      <c r="E7532" s="232"/>
    </row>
    <row r="7533" spans="4:5">
      <c r="D7533" s="231"/>
      <c r="E7533" s="232"/>
    </row>
    <row r="7534" spans="4:5">
      <c r="D7534" s="231"/>
      <c r="E7534" s="232"/>
    </row>
    <row r="7535" spans="4:5">
      <c r="D7535" s="231"/>
      <c r="E7535" s="232"/>
    </row>
    <row r="7536" spans="4:5">
      <c r="D7536" s="231"/>
      <c r="E7536" s="232"/>
    </row>
    <row r="7537" spans="4:5">
      <c r="D7537" s="231"/>
      <c r="E7537" s="232"/>
    </row>
    <row r="7538" spans="4:5">
      <c r="D7538" s="231"/>
      <c r="E7538" s="232"/>
    </row>
    <row r="7539" spans="4:5">
      <c r="D7539" s="231"/>
      <c r="E7539" s="232"/>
    </row>
    <row r="7540" spans="4:5">
      <c r="D7540" s="231"/>
      <c r="E7540" s="232"/>
    </row>
    <row r="7541" spans="4:5">
      <c r="D7541" s="231"/>
      <c r="E7541" s="232"/>
    </row>
    <row r="7542" spans="4:5">
      <c r="D7542" s="231"/>
      <c r="E7542" s="232"/>
    </row>
    <row r="7543" spans="4:5">
      <c r="D7543" s="231"/>
      <c r="E7543" s="232"/>
    </row>
    <row r="7544" spans="4:5">
      <c r="D7544" s="231"/>
      <c r="E7544" s="232"/>
    </row>
    <row r="7545" spans="4:5">
      <c r="D7545" s="231"/>
      <c r="E7545" s="232"/>
    </row>
    <row r="7546" spans="4:5">
      <c r="D7546" s="231"/>
      <c r="E7546" s="232"/>
    </row>
    <row r="7547" spans="4:5">
      <c r="D7547" s="231"/>
      <c r="E7547" s="232"/>
    </row>
    <row r="7548" spans="4:5">
      <c r="D7548" s="231"/>
      <c r="E7548" s="232"/>
    </row>
    <row r="7549" spans="4:5">
      <c r="D7549" s="231"/>
      <c r="E7549" s="232"/>
    </row>
    <row r="7550" spans="4:5">
      <c r="D7550" s="231"/>
      <c r="E7550" s="232"/>
    </row>
    <row r="7551" spans="4:5">
      <c r="D7551" s="231"/>
      <c r="E7551" s="232"/>
    </row>
    <row r="7552" spans="4:5">
      <c r="D7552" s="231"/>
      <c r="E7552" s="232"/>
    </row>
    <row r="7553" spans="4:5">
      <c r="D7553" s="231"/>
      <c r="E7553" s="232"/>
    </row>
    <row r="7554" spans="4:5">
      <c r="D7554" s="231"/>
      <c r="E7554" s="232"/>
    </row>
    <row r="7555" spans="4:5">
      <c r="D7555" s="231"/>
      <c r="E7555" s="232"/>
    </row>
    <row r="7556" spans="4:5">
      <c r="D7556" s="231"/>
      <c r="E7556" s="232"/>
    </row>
    <row r="7557" spans="4:5">
      <c r="D7557" s="231"/>
      <c r="E7557" s="232"/>
    </row>
    <row r="7558" spans="4:5">
      <c r="D7558" s="231"/>
      <c r="E7558" s="232"/>
    </row>
    <row r="7559" spans="4:5">
      <c r="D7559" s="231"/>
      <c r="E7559" s="232"/>
    </row>
    <row r="7560" spans="4:5">
      <c r="D7560" s="231"/>
      <c r="E7560" s="232"/>
    </row>
    <row r="7561" spans="4:5">
      <c r="D7561" s="231"/>
      <c r="E7561" s="232"/>
    </row>
    <row r="7562" spans="4:5">
      <c r="D7562" s="231"/>
      <c r="E7562" s="232"/>
    </row>
    <row r="7563" spans="4:5">
      <c r="D7563" s="231"/>
      <c r="E7563" s="232"/>
    </row>
    <row r="7564" spans="4:5">
      <c r="D7564" s="231"/>
      <c r="E7564" s="232"/>
    </row>
    <row r="7565" spans="4:5">
      <c r="D7565" s="231"/>
      <c r="E7565" s="232"/>
    </row>
    <row r="7566" spans="4:5">
      <c r="D7566" s="231"/>
      <c r="E7566" s="232"/>
    </row>
    <row r="7567" spans="4:5">
      <c r="D7567" s="231"/>
      <c r="E7567" s="232"/>
    </row>
    <row r="7568" spans="4:5">
      <c r="D7568" s="231"/>
      <c r="E7568" s="232"/>
    </row>
    <row r="7569" spans="4:5">
      <c r="D7569" s="231"/>
      <c r="E7569" s="232"/>
    </row>
    <row r="7570" spans="4:5">
      <c r="D7570" s="231"/>
      <c r="E7570" s="232"/>
    </row>
    <row r="7571" spans="4:5">
      <c r="D7571" s="231"/>
      <c r="E7571" s="232"/>
    </row>
    <row r="7572" spans="4:5">
      <c r="D7572" s="231"/>
      <c r="E7572" s="232"/>
    </row>
    <row r="7573" spans="4:5">
      <c r="D7573" s="231"/>
      <c r="E7573" s="232"/>
    </row>
    <row r="7574" spans="4:5">
      <c r="D7574" s="231"/>
      <c r="E7574" s="232"/>
    </row>
    <row r="7575" spans="4:5">
      <c r="D7575" s="231"/>
      <c r="E7575" s="232"/>
    </row>
    <row r="7576" spans="4:5">
      <c r="D7576" s="231"/>
      <c r="E7576" s="232"/>
    </row>
    <row r="7577" spans="4:5">
      <c r="D7577" s="231"/>
      <c r="E7577" s="232"/>
    </row>
    <row r="7578" spans="4:5">
      <c r="D7578" s="231"/>
      <c r="E7578" s="232"/>
    </row>
    <row r="7579" spans="4:5">
      <c r="D7579" s="231"/>
      <c r="E7579" s="232"/>
    </row>
    <row r="7580" spans="4:5">
      <c r="D7580" s="231"/>
      <c r="E7580" s="232"/>
    </row>
    <row r="7581" spans="4:5">
      <c r="D7581" s="231"/>
      <c r="E7581" s="232"/>
    </row>
    <row r="7582" spans="4:5">
      <c r="D7582" s="231"/>
      <c r="E7582" s="232"/>
    </row>
    <row r="7583" spans="4:5">
      <c r="D7583" s="231"/>
      <c r="E7583" s="232"/>
    </row>
    <row r="7584" spans="4:5">
      <c r="D7584" s="231"/>
      <c r="E7584" s="232"/>
    </row>
    <row r="7585" spans="4:5">
      <c r="D7585" s="231"/>
      <c r="E7585" s="232"/>
    </row>
    <row r="7586" spans="4:5">
      <c r="D7586" s="231"/>
      <c r="E7586" s="232"/>
    </row>
    <row r="7587" spans="4:5">
      <c r="D7587" s="231"/>
      <c r="E7587" s="232"/>
    </row>
    <row r="7588" spans="4:5">
      <c r="D7588" s="231"/>
      <c r="E7588" s="232"/>
    </row>
    <row r="7589" spans="4:5">
      <c r="D7589" s="231"/>
      <c r="E7589" s="232"/>
    </row>
    <row r="7590" spans="4:5">
      <c r="D7590" s="231"/>
      <c r="E7590" s="232"/>
    </row>
    <row r="7591" spans="4:5">
      <c r="D7591" s="231"/>
      <c r="E7591" s="232"/>
    </row>
    <row r="7592" spans="4:5">
      <c r="D7592" s="231"/>
      <c r="E7592" s="232"/>
    </row>
    <row r="7593" spans="4:5">
      <c r="D7593" s="231"/>
      <c r="E7593" s="232"/>
    </row>
    <row r="7594" spans="4:5">
      <c r="D7594" s="231"/>
      <c r="E7594" s="232"/>
    </row>
    <row r="7595" spans="4:5">
      <c r="D7595" s="231"/>
      <c r="E7595" s="232"/>
    </row>
    <row r="7596" spans="4:5">
      <c r="D7596" s="231"/>
      <c r="E7596" s="232"/>
    </row>
    <row r="7597" spans="4:5">
      <c r="D7597" s="231"/>
      <c r="E7597" s="232"/>
    </row>
    <row r="7598" spans="4:5">
      <c r="D7598" s="231"/>
      <c r="E7598" s="232"/>
    </row>
    <row r="7599" spans="4:5">
      <c r="D7599" s="231"/>
      <c r="E7599" s="232"/>
    </row>
    <row r="7600" spans="4:5">
      <c r="D7600" s="231"/>
      <c r="E7600" s="232"/>
    </row>
    <row r="7601" spans="4:5">
      <c r="D7601" s="231"/>
      <c r="E7601" s="232"/>
    </row>
    <row r="7602" spans="4:5">
      <c r="D7602" s="231"/>
      <c r="E7602" s="232"/>
    </row>
    <row r="7603" spans="4:5">
      <c r="D7603" s="231"/>
      <c r="E7603" s="232"/>
    </row>
    <row r="7604" spans="4:5">
      <c r="D7604" s="231"/>
      <c r="E7604" s="232"/>
    </row>
    <row r="7605" spans="4:5">
      <c r="D7605" s="231"/>
      <c r="E7605" s="232"/>
    </row>
    <row r="7606" spans="4:5">
      <c r="D7606" s="231"/>
      <c r="E7606" s="232"/>
    </row>
    <row r="7607" spans="4:5">
      <c r="D7607" s="231"/>
      <c r="E7607" s="232"/>
    </row>
    <row r="7608" spans="4:5">
      <c r="D7608" s="231"/>
      <c r="E7608" s="232"/>
    </row>
    <row r="7609" spans="4:5">
      <c r="D7609" s="231"/>
      <c r="E7609" s="232"/>
    </row>
    <row r="7610" spans="4:5">
      <c r="D7610" s="231"/>
      <c r="E7610" s="232"/>
    </row>
    <row r="7611" spans="4:5">
      <c r="D7611" s="231"/>
      <c r="E7611" s="232"/>
    </row>
    <row r="7612" spans="4:5">
      <c r="D7612" s="231"/>
      <c r="E7612" s="232"/>
    </row>
    <row r="7613" spans="4:5">
      <c r="D7613" s="231"/>
      <c r="E7613" s="232"/>
    </row>
    <row r="7614" spans="4:5">
      <c r="D7614" s="231"/>
      <c r="E7614" s="232"/>
    </row>
    <row r="7615" spans="4:5">
      <c r="D7615" s="231"/>
      <c r="E7615" s="232"/>
    </row>
    <row r="7616" spans="4:5">
      <c r="D7616" s="231"/>
      <c r="E7616" s="232"/>
    </row>
    <row r="7617" spans="4:5">
      <c r="D7617" s="231"/>
      <c r="E7617" s="232"/>
    </row>
    <row r="7618" spans="4:5">
      <c r="D7618" s="231"/>
      <c r="E7618" s="232"/>
    </row>
    <row r="7619" spans="4:5">
      <c r="D7619" s="231"/>
      <c r="E7619" s="232"/>
    </row>
    <row r="7620" spans="4:5">
      <c r="D7620" s="231"/>
      <c r="E7620" s="232"/>
    </row>
    <row r="7621" spans="4:5">
      <c r="D7621" s="231"/>
      <c r="E7621" s="232"/>
    </row>
    <row r="7622" spans="4:5">
      <c r="D7622" s="231"/>
      <c r="E7622" s="232"/>
    </row>
    <row r="7623" spans="4:5">
      <c r="D7623" s="231"/>
      <c r="E7623" s="232"/>
    </row>
    <row r="7624" spans="4:5">
      <c r="D7624" s="231"/>
      <c r="E7624" s="232"/>
    </row>
    <row r="7625" spans="4:5">
      <c r="D7625" s="231"/>
      <c r="E7625" s="232"/>
    </row>
    <row r="7626" spans="4:5">
      <c r="D7626" s="231"/>
      <c r="E7626" s="232"/>
    </row>
    <row r="7627" spans="4:5">
      <c r="D7627" s="231"/>
      <c r="E7627" s="232"/>
    </row>
    <row r="7628" spans="4:5">
      <c r="D7628" s="231"/>
      <c r="E7628" s="232"/>
    </row>
    <row r="7629" spans="4:5">
      <c r="D7629" s="231"/>
      <c r="E7629" s="232"/>
    </row>
    <row r="7630" spans="4:5">
      <c r="D7630" s="231"/>
      <c r="E7630" s="232"/>
    </row>
    <row r="7631" spans="4:5">
      <c r="D7631" s="231"/>
      <c r="E7631" s="232"/>
    </row>
    <row r="7632" spans="4:5">
      <c r="D7632" s="231"/>
      <c r="E7632" s="232"/>
    </row>
    <row r="7633" spans="4:5">
      <c r="D7633" s="231"/>
      <c r="E7633" s="232"/>
    </row>
    <row r="7634" spans="4:5">
      <c r="D7634" s="231"/>
      <c r="E7634" s="232"/>
    </row>
    <row r="7635" spans="4:5">
      <c r="D7635" s="231"/>
      <c r="E7635" s="232"/>
    </row>
    <row r="7636" spans="4:5">
      <c r="D7636" s="231"/>
      <c r="E7636" s="232"/>
    </row>
    <row r="7637" spans="4:5">
      <c r="D7637" s="231"/>
      <c r="E7637" s="232"/>
    </row>
    <row r="7638" spans="4:5">
      <c r="D7638" s="231"/>
      <c r="E7638" s="232"/>
    </row>
    <row r="7639" spans="4:5">
      <c r="D7639" s="231"/>
      <c r="E7639" s="232"/>
    </row>
    <row r="7640" spans="4:5">
      <c r="D7640" s="231"/>
      <c r="E7640" s="232"/>
    </row>
    <row r="7641" spans="4:5">
      <c r="D7641" s="231"/>
      <c r="E7641" s="232"/>
    </row>
    <row r="7642" spans="4:5">
      <c r="D7642" s="231"/>
      <c r="E7642" s="232"/>
    </row>
    <row r="7643" spans="4:5">
      <c r="D7643" s="231"/>
      <c r="E7643" s="232"/>
    </row>
    <row r="7644" spans="4:5">
      <c r="D7644" s="231"/>
      <c r="E7644" s="232"/>
    </row>
    <row r="7645" spans="4:5">
      <c r="D7645" s="231"/>
      <c r="E7645" s="232"/>
    </row>
    <row r="7646" spans="4:5">
      <c r="D7646" s="231"/>
      <c r="E7646" s="232"/>
    </row>
    <row r="7647" spans="4:5">
      <c r="D7647" s="231"/>
      <c r="E7647" s="232"/>
    </row>
    <row r="7648" spans="4:5">
      <c r="D7648" s="231"/>
      <c r="E7648" s="232"/>
    </row>
    <row r="7649" spans="4:5">
      <c r="D7649" s="231"/>
      <c r="E7649" s="232"/>
    </row>
    <row r="7650" spans="4:5">
      <c r="D7650" s="231"/>
      <c r="E7650" s="232"/>
    </row>
    <row r="7651" spans="4:5">
      <c r="D7651" s="231"/>
      <c r="E7651" s="232"/>
    </row>
    <row r="7652" spans="4:5">
      <c r="D7652" s="231"/>
      <c r="E7652" s="232"/>
    </row>
    <row r="7653" spans="4:5">
      <c r="D7653" s="231"/>
      <c r="E7653" s="232"/>
    </row>
    <row r="7654" spans="4:5">
      <c r="D7654" s="231"/>
      <c r="E7654" s="232"/>
    </row>
    <row r="7655" spans="4:5">
      <c r="D7655" s="231"/>
      <c r="E7655" s="232"/>
    </row>
    <row r="7656" spans="4:5">
      <c r="D7656" s="231"/>
      <c r="E7656" s="232"/>
    </row>
    <row r="7657" spans="4:5">
      <c r="D7657" s="231"/>
      <c r="E7657" s="232"/>
    </row>
    <row r="7658" spans="4:5">
      <c r="D7658" s="231"/>
      <c r="E7658" s="232"/>
    </row>
    <row r="7659" spans="4:5">
      <c r="D7659" s="231"/>
      <c r="E7659" s="232"/>
    </row>
    <row r="7660" spans="4:5">
      <c r="D7660" s="231"/>
      <c r="E7660" s="232"/>
    </row>
    <row r="7661" spans="4:5">
      <c r="D7661" s="231"/>
      <c r="E7661" s="232"/>
    </row>
    <row r="7662" spans="4:5">
      <c r="D7662" s="231"/>
      <c r="E7662" s="232"/>
    </row>
    <row r="7663" spans="4:5">
      <c r="D7663" s="231"/>
      <c r="E7663" s="232"/>
    </row>
    <row r="7664" spans="4:5">
      <c r="D7664" s="231"/>
      <c r="E7664" s="232"/>
    </row>
    <row r="7665" spans="4:5">
      <c r="D7665" s="231"/>
      <c r="E7665" s="232"/>
    </row>
    <row r="7666" spans="4:5">
      <c r="D7666" s="231"/>
      <c r="E7666" s="232"/>
    </row>
    <row r="7667" spans="4:5">
      <c r="D7667" s="231"/>
      <c r="E7667" s="232"/>
    </row>
    <row r="7668" spans="4:5">
      <c r="D7668" s="231"/>
      <c r="E7668" s="232"/>
    </row>
    <row r="7669" spans="4:5">
      <c r="D7669" s="231"/>
      <c r="E7669" s="232"/>
    </row>
    <row r="7670" spans="4:5">
      <c r="D7670" s="231"/>
      <c r="E7670" s="232"/>
    </row>
    <row r="7671" spans="4:5">
      <c r="D7671" s="231"/>
      <c r="E7671" s="232"/>
    </row>
    <row r="7672" spans="4:5">
      <c r="D7672" s="231"/>
      <c r="E7672" s="232"/>
    </row>
    <row r="7673" spans="4:5">
      <c r="D7673" s="231"/>
      <c r="E7673" s="232"/>
    </row>
    <row r="7674" spans="4:5">
      <c r="D7674" s="231"/>
      <c r="E7674" s="232"/>
    </row>
    <row r="7675" spans="4:5">
      <c r="D7675" s="231"/>
      <c r="E7675" s="232"/>
    </row>
    <row r="7676" spans="4:5">
      <c r="D7676" s="231"/>
      <c r="E7676" s="232"/>
    </row>
    <row r="7677" spans="4:5">
      <c r="D7677" s="231"/>
      <c r="E7677" s="232"/>
    </row>
    <row r="7678" spans="4:5">
      <c r="D7678" s="231"/>
      <c r="E7678" s="232"/>
    </row>
    <row r="7679" spans="4:5">
      <c r="D7679" s="231"/>
      <c r="E7679" s="232"/>
    </row>
    <row r="7680" spans="4:5">
      <c r="D7680" s="231"/>
      <c r="E7680" s="232"/>
    </row>
    <row r="7681" spans="4:5">
      <c r="D7681" s="231"/>
      <c r="E7681" s="232"/>
    </row>
    <row r="7682" spans="4:5">
      <c r="D7682" s="231"/>
      <c r="E7682" s="232"/>
    </row>
    <row r="7683" spans="4:5">
      <c r="D7683" s="231"/>
      <c r="E7683" s="232"/>
    </row>
    <row r="7684" spans="4:5">
      <c r="D7684" s="231"/>
      <c r="E7684" s="232"/>
    </row>
    <row r="7685" spans="4:5">
      <c r="D7685" s="231"/>
      <c r="E7685" s="232"/>
    </row>
    <row r="7686" spans="4:5">
      <c r="D7686" s="231"/>
      <c r="E7686" s="232"/>
    </row>
    <row r="7687" spans="4:5">
      <c r="D7687" s="231"/>
      <c r="E7687" s="232"/>
    </row>
    <row r="7688" spans="4:5">
      <c r="D7688" s="231"/>
      <c r="E7688" s="232"/>
    </row>
    <row r="7689" spans="4:5">
      <c r="D7689" s="231"/>
      <c r="E7689" s="232"/>
    </row>
    <row r="7690" spans="4:5">
      <c r="D7690" s="231"/>
      <c r="E7690" s="232"/>
    </row>
    <row r="7691" spans="4:5">
      <c r="D7691" s="231"/>
      <c r="E7691" s="232"/>
    </row>
    <row r="7692" spans="4:5">
      <c r="D7692" s="231"/>
      <c r="E7692" s="232"/>
    </row>
    <row r="7693" spans="4:5">
      <c r="D7693" s="231"/>
      <c r="E7693" s="232"/>
    </row>
    <row r="7694" spans="4:5">
      <c r="D7694" s="231"/>
      <c r="E7694" s="232"/>
    </row>
    <row r="7695" spans="4:5">
      <c r="D7695" s="231"/>
      <c r="E7695" s="232"/>
    </row>
    <row r="7696" spans="4:5">
      <c r="D7696" s="231"/>
      <c r="E7696" s="232"/>
    </row>
    <row r="7697" spans="4:5">
      <c r="D7697" s="231"/>
      <c r="E7697" s="232"/>
    </row>
    <row r="7698" spans="4:5">
      <c r="D7698" s="231"/>
      <c r="E7698" s="232"/>
    </row>
    <row r="7699" spans="4:5">
      <c r="D7699" s="231"/>
      <c r="E7699" s="232"/>
    </row>
    <row r="7700" spans="4:5">
      <c r="D7700" s="231"/>
      <c r="E7700" s="232"/>
    </row>
    <row r="7701" spans="4:5">
      <c r="D7701" s="231"/>
      <c r="E7701" s="232"/>
    </row>
    <row r="7702" spans="4:5">
      <c r="D7702" s="231"/>
      <c r="E7702" s="232"/>
    </row>
    <row r="7703" spans="4:5">
      <c r="D7703" s="231"/>
      <c r="E7703" s="232"/>
    </row>
    <row r="7704" spans="4:5">
      <c r="D7704" s="231"/>
      <c r="E7704" s="232"/>
    </row>
    <row r="7705" spans="4:5">
      <c r="D7705" s="231"/>
      <c r="E7705" s="232"/>
    </row>
    <row r="7706" spans="4:5">
      <c r="D7706" s="231"/>
      <c r="E7706" s="232"/>
    </row>
    <row r="7707" spans="4:5">
      <c r="D7707" s="231"/>
      <c r="E7707" s="232"/>
    </row>
    <row r="7708" spans="4:5">
      <c r="D7708" s="231"/>
      <c r="E7708" s="232"/>
    </row>
    <row r="7709" spans="4:5">
      <c r="D7709" s="231"/>
      <c r="E7709" s="232"/>
    </row>
    <row r="7710" spans="4:5">
      <c r="D7710" s="231"/>
      <c r="E7710" s="232"/>
    </row>
    <row r="7711" spans="4:5">
      <c r="D7711" s="231"/>
      <c r="E7711" s="232"/>
    </row>
    <row r="7712" spans="4:5">
      <c r="D7712" s="231"/>
      <c r="E7712" s="232"/>
    </row>
    <row r="7713" spans="4:5">
      <c r="D7713" s="231"/>
      <c r="E7713" s="232"/>
    </row>
    <row r="7714" spans="4:5">
      <c r="D7714" s="231"/>
      <c r="E7714" s="232"/>
    </row>
    <row r="7715" spans="4:5">
      <c r="D7715" s="231"/>
      <c r="E7715" s="232"/>
    </row>
    <row r="7716" spans="4:5">
      <c r="D7716" s="231"/>
      <c r="E7716" s="232"/>
    </row>
    <row r="7717" spans="4:5">
      <c r="D7717" s="231"/>
      <c r="E7717" s="232"/>
    </row>
    <row r="7718" spans="4:5">
      <c r="D7718" s="231"/>
      <c r="E7718" s="232"/>
    </row>
    <row r="7719" spans="4:5">
      <c r="D7719" s="231"/>
      <c r="E7719" s="232"/>
    </row>
    <row r="7720" spans="4:5">
      <c r="D7720" s="231"/>
      <c r="E7720" s="232"/>
    </row>
    <row r="7721" spans="4:5">
      <c r="D7721" s="231"/>
      <c r="E7721" s="232"/>
    </row>
    <row r="7722" spans="4:5">
      <c r="D7722" s="231"/>
      <c r="E7722" s="232"/>
    </row>
    <row r="7723" spans="4:5">
      <c r="D7723" s="231"/>
      <c r="E7723" s="232"/>
    </row>
    <row r="7724" spans="4:5">
      <c r="D7724" s="231"/>
      <c r="E7724" s="232"/>
    </row>
    <row r="7725" spans="4:5">
      <c r="D7725" s="231"/>
      <c r="E7725" s="232"/>
    </row>
    <row r="7726" spans="4:5">
      <c r="D7726" s="231"/>
      <c r="E7726" s="232"/>
    </row>
    <row r="7727" spans="4:5">
      <c r="D7727" s="231"/>
      <c r="E7727" s="232"/>
    </row>
    <row r="7728" spans="4:5">
      <c r="D7728" s="231"/>
      <c r="E7728" s="232"/>
    </row>
    <row r="7729" spans="4:5">
      <c r="D7729" s="231"/>
      <c r="E7729" s="232"/>
    </row>
    <row r="7730" spans="4:5">
      <c r="D7730" s="231"/>
      <c r="E7730" s="232"/>
    </row>
    <row r="7731" spans="4:5">
      <c r="D7731" s="231"/>
      <c r="E7731" s="232"/>
    </row>
    <row r="7732" spans="4:5">
      <c r="D7732" s="231"/>
      <c r="E7732" s="232"/>
    </row>
    <row r="7733" spans="4:5">
      <c r="D7733" s="231"/>
      <c r="E7733" s="232"/>
    </row>
    <row r="7734" spans="4:5">
      <c r="D7734" s="231"/>
      <c r="E7734" s="232"/>
    </row>
    <row r="7735" spans="4:5">
      <c r="D7735" s="231"/>
      <c r="E7735" s="232"/>
    </row>
    <row r="7736" spans="4:5">
      <c r="D7736" s="231"/>
      <c r="E7736" s="232"/>
    </row>
    <row r="7737" spans="4:5">
      <c r="D7737" s="231"/>
      <c r="E7737" s="232"/>
    </row>
    <row r="7738" spans="4:5">
      <c r="D7738" s="231"/>
      <c r="E7738" s="232"/>
    </row>
    <row r="7739" spans="4:5">
      <c r="D7739" s="231"/>
      <c r="E7739" s="232"/>
    </row>
    <row r="7740" spans="4:5">
      <c r="D7740" s="231"/>
      <c r="E7740" s="232"/>
    </row>
    <row r="7741" spans="4:5">
      <c r="D7741" s="231"/>
      <c r="E7741" s="232"/>
    </row>
    <row r="7742" spans="4:5">
      <c r="D7742" s="231"/>
      <c r="E7742" s="232"/>
    </row>
    <row r="7743" spans="4:5">
      <c r="D7743" s="231"/>
      <c r="E7743" s="232"/>
    </row>
    <row r="7744" spans="4:5">
      <c r="D7744" s="231"/>
      <c r="E7744" s="232"/>
    </row>
    <row r="7745" spans="4:5">
      <c r="D7745" s="231"/>
      <c r="E7745" s="232"/>
    </row>
    <row r="7746" spans="4:5">
      <c r="D7746" s="231"/>
      <c r="E7746" s="232"/>
    </row>
    <row r="7747" spans="4:5">
      <c r="D7747" s="231"/>
      <c r="E7747" s="232"/>
    </row>
    <row r="7748" spans="4:5">
      <c r="D7748" s="231"/>
      <c r="E7748" s="232"/>
    </row>
    <row r="7749" spans="4:5">
      <c r="D7749" s="231"/>
      <c r="E7749" s="232"/>
    </row>
    <row r="7750" spans="4:5">
      <c r="D7750" s="231"/>
      <c r="E7750" s="232"/>
    </row>
    <row r="7751" spans="4:5">
      <c r="D7751" s="231"/>
      <c r="E7751" s="232"/>
    </row>
    <row r="7752" spans="4:5">
      <c r="D7752" s="231"/>
      <c r="E7752" s="232"/>
    </row>
    <row r="7753" spans="4:5">
      <c r="D7753" s="231"/>
      <c r="E7753" s="232"/>
    </row>
    <row r="7754" spans="4:5">
      <c r="D7754" s="231"/>
      <c r="E7754" s="232"/>
    </row>
    <row r="7755" spans="4:5">
      <c r="D7755" s="231"/>
      <c r="E7755" s="232"/>
    </row>
    <row r="7756" spans="4:5">
      <c r="D7756" s="231"/>
      <c r="E7756" s="232"/>
    </row>
    <row r="7757" spans="4:5">
      <c r="D7757" s="231"/>
      <c r="E7757" s="232"/>
    </row>
    <row r="7758" spans="4:5">
      <c r="D7758" s="231"/>
      <c r="E7758" s="232"/>
    </row>
    <row r="7759" spans="4:5">
      <c r="D7759" s="231"/>
      <c r="E7759" s="232"/>
    </row>
    <row r="7760" spans="4:5">
      <c r="D7760" s="231"/>
      <c r="E7760" s="232"/>
    </row>
    <row r="7761" spans="4:5">
      <c r="D7761" s="231"/>
      <c r="E7761" s="232"/>
    </row>
    <row r="7762" spans="4:5">
      <c r="D7762" s="231"/>
      <c r="E7762" s="232"/>
    </row>
    <row r="7763" spans="4:5">
      <c r="D7763" s="231"/>
      <c r="E7763" s="232"/>
    </row>
    <row r="7764" spans="4:5">
      <c r="D7764" s="231"/>
      <c r="E7764" s="232"/>
    </row>
    <row r="7765" spans="4:5">
      <c r="D7765" s="231"/>
      <c r="E7765" s="232"/>
    </row>
    <row r="7766" spans="4:5">
      <c r="D7766" s="231"/>
      <c r="E7766" s="232"/>
    </row>
    <row r="7767" spans="4:5">
      <c r="D7767" s="231"/>
      <c r="E7767" s="232"/>
    </row>
    <row r="7768" spans="4:5">
      <c r="D7768" s="231"/>
      <c r="E7768" s="232"/>
    </row>
    <row r="7769" spans="4:5">
      <c r="D7769" s="231"/>
      <c r="E7769" s="232"/>
    </row>
    <row r="7770" spans="4:5">
      <c r="D7770" s="231"/>
      <c r="E7770" s="232"/>
    </row>
    <row r="7771" spans="4:5">
      <c r="D7771" s="231"/>
      <c r="E7771" s="232"/>
    </row>
    <row r="7772" spans="4:5">
      <c r="D7772" s="231"/>
      <c r="E7772" s="232"/>
    </row>
    <row r="7773" spans="4:5">
      <c r="D7773" s="231"/>
      <c r="E7773" s="232"/>
    </row>
    <row r="7774" spans="4:5">
      <c r="D7774" s="231"/>
      <c r="E7774" s="232"/>
    </row>
    <row r="7775" spans="4:5">
      <c r="D7775" s="231"/>
      <c r="E7775" s="232"/>
    </row>
    <row r="7776" spans="4:5">
      <c r="D7776" s="231"/>
      <c r="E7776" s="232"/>
    </row>
    <row r="7777" spans="4:5">
      <c r="D7777" s="231"/>
      <c r="E7777" s="232"/>
    </row>
    <row r="7778" spans="4:5">
      <c r="D7778" s="231"/>
      <c r="E7778" s="232"/>
    </row>
    <row r="7779" spans="4:5">
      <c r="D7779" s="231"/>
      <c r="E7779" s="232"/>
    </row>
    <row r="7780" spans="4:5">
      <c r="D7780" s="231"/>
      <c r="E7780" s="232"/>
    </row>
    <row r="7781" spans="4:5">
      <c r="D7781" s="231"/>
      <c r="E7781" s="232"/>
    </row>
    <row r="7782" spans="4:5">
      <c r="D7782" s="231"/>
      <c r="E7782" s="232"/>
    </row>
    <row r="7783" spans="4:5">
      <c r="D7783" s="231"/>
      <c r="E7783" s="232"/>
    </row>
    <row r="7784" spans="4:5">
      <c r="D7784" s="231"/>
      <c r="E7784" s="232"/>
    </row>
    <row r="7785" spans="4:5">
      <c r="D7785" s="231"/>
      <c r="E7785" s="232"/>
    </row>
    <row r="7786" spans="4:5">
      <c r="D7786" s="231"/>
      <c r="E7786" s="232"/>
    </row>
    <row r="7787" spans="4:5">
      <c r="D7787" s="231"/>
      <c r="E7787" s="232"/>
    </row>
    <row r="7788" spans="4:5">
      <c r="D7788" s="231"/>
      <c r="E7788" s="232"/>
    </row>
    <row r="7789" spans="4:5">
      <c r="D7789" s="231"/>
      <c r="E7789" s="232"/>
    </row>
    <row r="7790" spans="4:5">
      <c r="D7790" s="231"/>
      <c r="E7790" s="232"/>
    </row>
    <row r="7791" spans="4:5">
      <c r="D7791" s="231"/>
      <c r="E7791" s="232"/>
    </row>
    <row r="7792" spans="4:5">
      <c r="D7792" s="231"/>
      <c r="E7792" s="232"/>
    </row>
    <row r="7793" spans="4:5">
      <c r="D7793" s="231"/>
      <c r="E7793" s="232"/>
    </row>
    <row r="7794" spans="4:5">
      <c r="D7794" s="231"/>
      <c r="E7794" s="232"/>
    </row>
    <row r="7795" spans="4:5">
      <c r="D7795" s="231"/>
      <c r="E7795" s="232"/>
    </row>
    <row r="7796" spans="4:5">
      <c r="D7796" s="231"/>
      <c r="E7796" s="232"/>
    </row>
    <row r="7797" spans="4:5">
      <c r="D7797" s="231"/>
      <c r="E7797" s="232"/>
    </row>
    <row r="7798" spans="4:5">
      <c r="D7798" s="231"/>
      <c r="E7798" s="232"/>
    </row>
    <row r="7799" spans="4:5">
      <c r="D7799" s="231"/>
      <c r="E7799" s="232"/>
    </row>
    <row r="7800" spans="4:5">
      <c r="D7800" s="231"/>
      <c r="E7800" s="232"/>
    </row>
    <row r="7801" spans="4:5">
      <c r="D7801" s="231"/>
      <c r="E7801" s="232"/>
    </row>
    <row r="7802" spans="4:5">
      <c r="D7802" s="231"/>
      <c r="E7802" s="232"/>
    </row>
    <row r="7803" spans="4:5">
      <c r="D7803" s="231"/>
      <c r="E7803" s="232"/>
    </row>
    <row r="7804" spans="4:5">
      <c r="D7804" s="231"/>
      <c r="E7804" s="232"/>
    </row>
    <row r="7805" spans="4:5">
      <c r="D7805" s="231"/>
      <c r="E7805" s="232"/>
    </row>
    <row r="7806" spans="4:5">
      <c r="D7806" s="231"/>
      <c r="E7806" s="232"/>
    </row>
    <row r="7807" spans="4:5">
      <c r="D7807" s="231"/>
      <c r="E7807" s="232"/>
    </row>
    <row r="7808" spans="4:5">
      <c r="D7808" s="231"/>
      <c r="E7808" s="232"/>
    </row>
    <row r="7809" spans="4:5">
      <c r="D7809" s="231"/>
      <c r="E7809" s="232"/>
    </row>
    <row r="7810" spans="4:5">
      <c r="D7810" s="231"/>
      <c r="E7810" s="232"/>
    </row>
    <row r="7811" spans="4:5">
      <c r="D7811" s="231"/>
      <c r="E7811" s="232"/>
    </row>
    <row r="7812" spans="4:5">
      <c r="D7812" s="231"/>
      <c r="E7812" s="232"/>
    </row>
    <row r="7813" spans="4:5">
      <c r="D7813" s="231"/>
      <c r="E7813" s="232"/>
    </row>
    <row r="7814" spans="4:5">
      <c r="D7814" s="231"/>
      <c r="E7814" s="232"/>
    </row>
    <row r="7815" spans="4:5">
      <c r="D7815" s="231"/>
      <c r="E7815" s="232"/>
    </row>
    <row r="7816" spans="4:5">
      <c r="D7816" s="231"/>
      <c r="E7816" s="232"/>
    </row>
    <row r="7817" spans="4:5">
      <c r="D7817" s="231"/>
      <c r="E7817" s="232"/>
    </row>
    <row r="7818" spans="4:5">
      <c r="D7818" s="231"/>
      <c r="E7818" s="232"/>
    </row>
    <row r="7819" spans="4:5">
      <c r="D7819" s="231"/>
      <c r="E7819" s="232"/>
    </row>
    <row r="7820" spans="4:5">
      <c r="D7820" s="231"/>
      <c r="E7820" s="232"/>
    </row>
    <row r="7821" spans="4:5">
      <c r="D7821" s="231"/>
      <c r="E7821" s="232"/>
    </row>
    <row r="7822" spans="4:5">
      <c r="D7822" s="231"/>
      <c r="E7822" s="232"/>
    </row>
    <row r="7823" spans="4:5">
      <c r="D7823" s="231"/>
      <c r="E7823" s="232"/>
    </row>
    <row r="7824" spans="4:5">
      <c r="D7824" s="231"/>
      <c r="E7824" s="232"/>
    </row>
    <row r="7825" spans="4:5">
      <c r="D7825" s="231"/>
      <c r="E7825" s="232"/>
    </row>
    <row r="7826" spans="4:5">
      <c r="D7826" s="231"/>
      <c r="E7826" s="232"/>
    </row>
    <row r="7827" spans="4:5">
      <c r="D7827" s="231"/>
      <c r="E7827" s="232"/>
    </row>
    <row r="7828" spans="4:5">
      <c r="D7828" s="231"/>
      <c r="E7828" s="232"/>
    </row>
    <row r="7829" spans="4:5">
      <c r="D7829" s="231"/>
      <c r="E7829" s="232"/>
    </row>
    <row r="7830" spans="4:5">
      <c r="D7830" s="231"/>
      <c r="E7830" s="232"/>
    </row>
    <row r="7831" spans="4:5">
      <c r="D7831" s="231"/>
      <c r="E7831" s="232"/>
    </row>
    <row r="7832" spans="4:5">
      <c r="D7832" s="231"/>
      <c r="E7832" s="232"/>
    </row>
    <row r="7833" spans="4:5">
      <c r="D7833" s="231"/>
      <c r="E7833" s="232"/>
    </row>
    <row r="7834" spans="4:5">
      <c r="D7834" s="231"/>
      <c r="E7834" s="232"/>
    </row>
    <row r="7835" spans="4:5">
      <c r="D7835" s="231"/>
      <c r="E7835" s="232"/>
    </row>
    <row r="7836" spans="4:5">
      <c r="D7836" s="231"/>
      <c r="E7836" s="232"/>
    </row>
    <row r="7837" spans="4:5">
      <c r="D7837" s="231"/>
      <c r="E7837" s="232"/>
    </row>
    <row r="7838" spans="4:5">
      <c r="D7838" s="231"/>
      <c r="E7838" s="232"/>
    </row>
    <row r="7839" spans="4:5">
      <c r="D7839" s="231"/>
      <c r="E7839" s="232"/>
    </row>
    <row r="7840" spans="4:5">
      <c r="D7840" s="231"/>
      <c r="E7840" s="232"/>
    </row>
    <row r="7841" spans="4:5">
      <c r="D7841" s="231"/>
      <c r="E7841" s="232"/>
    </row>
    <row r="7842" spans="4:5">
      <c r="D7842" s="231"/>
      <c r="E7842" s="232"/>
    </row>
    <row r="7843" spans="4:5">
      <c r="D7843" s="231"/>
      <c r="E7843" s="232"/>
    </row>
    <row r="7844" spans="4:5">
      <c r="D7844" s="231"/>
      <c r="E7844" s="232"/>
    </row>
    <row r="7845" spans="4:5">
      <c r="D7845" s="231"/>
      <c r="E7845" s="232"/>
    </row>
    <row r="7846" spans="4:5">
      <c r="D7846" s="231"/>
      <c r="E7846" s="232"/>
    </row>
    <row r="7847" spans="4:5">
      <c r="D7847" s="231"/>
      <c r="E7847" s="232"/>
    </row>
    <row r="7848" spans="4:5">
      <c r="D7848" s="231"/>
      <c r="E7848" s="232"/>
    </row>
    <row r="7849" spans="4:5">
      <c r="D7849" s="231"/>
      <c r="E7849" s="232"/>
    </row>
    <row r="7850" spans="4:5">
      <c r="D7850" s="231"/>
      <c r="E7850" s="232"/>
    </row>
    <row r="7851" spans="4:5">
      <c r="D7851" s="231"/>
      <c r="E7851" s="232"/>
    </row>
    <row r="7852" spans="4:5">
      <c r="D7852" s="231"/>
      <c r="E7852" s="232"/>
    </row>
    <row r="7853" spans="4:5">
      <c r="D7853" s="231"/>
      <c r="E7853" s="232"/>
    </row>
    <row r="7854" spans="4:5">
      <c r="D7854" s="231"/>
      <c r="E7854" s="232"/>
    </row>
    <row r="7855" spans="4:5">
      <c r="D7855" s="231"/>
      <c r="E7855" s="232"/>
    </row>
    <row r="7856" spans="4:5">
      <c r="D7856" s="231"/>
      <c r="E7856" s="232"/>
    </row>
    <row r="7857" spans="4:5">
      <c r="D7857" s="231"/>
      <c r="E7857" s="232"/>
    </row>
    <row r="7858" spans="4:5">
      <c r="D7858" s="231"/>
      <c r="E7858" s="232"/>
    </row>
    <row r="7859" spans="4:5">
      <c r="D7859" s="231"/>
      <c r="E7859" s="232"/>
    </row>
    <row r="7860" spans="4:5">
      <c r="D7860" s="231"/>
      <c r="E7860" s="232"/>
    </row>
    <row r="7861" spans="4:5">
      <c r="D7861" s="231"/>
      <c r="E7861" s="232"/>
    </row>
    <row r="7862" spans="4:5">
      <c r="D7862" s="231"/>
      <c r="E7862" s="232"/>
    </row>
    <row r="7863" spans="4:5">
      <c r="D7863" s="231"/>
      <c r="E7863" s="232"/>
    </row>
    <row r="7864" spans="4:5">
      <c r="D7864" s="231"/>
      <c r="E7864" s="232"/>
    </row>
    <row r="7865" spans="4:5">
      <c r="D7865" s="231"/>
      <c r="E7865" s="232"/>
    </row>
    <row r="7866" spans="4:5">
      <c r="D7866" s="231"/>
      <c r="E7866" s="232"/>
    </row>
    <row r="7867" spans="4:5">
      <c r="D7867" s="231"/>
      <c r="E7867" s="232"/>
    </row>
    <row r="7868" spans="4:5">
      <c r="D7868" s="231"/>
      <c r="E7868" s="232"/>
    </row>
    <row r="7869" spans="4:5">
      <c r="D7869" s="231"/>
      <c r="E7869" s="232"/>
    </row>
    <row r="7870" spans="4:5">
      <c r="D7870" s="231"/>
      <c r="E7870" s="232"/>
    </row>
    <row r="7871" spans="4:5">
      <c r="D7871" s="231"/>
      <c r="E7871" s="232"/>
    </row>
    <row r="7872" spans="4:5">
      <c r="D7872" s="231"/>
      <c r="E7872" s="232"/>
    </row>
    <row r="7873" spans="4:5">
      <c r="D7873" s="231"/>
      <c r="E7873" s="232"/>
    </row>
    <row r="7874" spans="4:5">
      <c r="D7874" s="231"/>
      <c r="E7874" s="232"/>
    </row>
    <row r="7875" spans="4:5">
      <c r="D7875" s="231"/>
      <c r="E7875" s="232"/>
    </row>
    <row r="7876" spans="4:5">
      <c r="D7876" s="231"/>
      <c r="E7876" s="232"/>
    </row>
    <row r="7877" spans="4:5">
      <c r="D7877" s="231"/>
      <c r="E7877" s="232"/>
    </row>
    <row r="7878" spans="4:5">
      <c r="D7878" s="231"/>
      <c r="E7878" s="232"/>
    </row>
    <row r="7879" spans="4:5">
      <c r="D7879" s="231"/>
      <c r="E7879" s="232"/>
    </row>
    <row r="7880" spans="4:5">
      <c r="D7880" s="231"/>
      <c r="E7880" s="232"/>
    </row>
    <row r="7881" spans="4:5">
      <c r="D7881" s="231"/>
      <c r="E7881" s="232"/>
    </row>
    <row r="7882" spans="4:5">
      <c r="D7882" s="231"/>
      <c r="E7882" s="232"/>
    </row>
    <row r="7883" spans="4:5">
      <c r="D7883" s="231"/>
      <c r="E7883" s="232"/>
    </row>
    <row r="7884" spans="4:5">
      <c r="D7884" s="231"/>
      <c r="E7884" s="232"/>
    </row>
    <row r="7885" spans="4:5">
      <c r="D7885" s="231"/>
      <c r="E7885" s="232"/>
    </row>
    <row r="7886" spans="4:5">
      <c r="D7886" s="231"/>
      <c r="E7886" s="232"/>
    </row>
    <row r="7887" spans="4:5">
      <c r="D7887" s="231"/>
      <c r="E7887" s="232"/>
    </row>
    <row r="7888" spans="4:5">
      <c r="D7888" s="231"/>
      <c r="E7888" s="232"/>
    </row>
    <row r="7889" spans="4:5">
      <c r="D7889" s="231"/>
      <c r="E7889" s="232"/>
    </row>
    <row r="7890" spans="4:5">
      <c r="D7890" s="231"/>
      <c r="E7890" s="232"/>
    </row>
    <row r="7891" spans="4:5">
      <c r="D7891" s="231"/>
      <c r="E7891" s="232"/>
    </row>
    <row r="7892" spans="4:5">
      <c r="D7892" s="231"/>
      <c r="E7892" s="232"/>
    </row>
    <row r="7893" spans="4:5">
      <c r="D7893" s="231"/>
      <c r="E7893" s="232"/>
    </row>
    <row r="7894" spans="4:5">
      <c r="D7894" s="231"/>
      <c r="E7894" s="232"/>
    </row>
    <row r="7895" spans="4:5">
      <c r="D7895" s="231"/>
      <c r="E7895" s="232"/>
    </row>
    <row r="7896" spans="4:5">
      <c r="D7896" s="231"/>
      <c r="E7896" s="232"/>
    </row>
    <row r="7897" spans="4:5">
      <c r="D7897" s="231"/>
      <c r="E7897" s="232"/>
    </row>
    <row r="7898" spans="4:5">
      <c r="D7898" s="231"/>
      <c r="E7898" s="232"/>
    </row>
    <row r="7899" spans="4:5">
      <c r="D7899" s="231"/>
      <c r="E7899" s="232"/>
    </row>
    <row r="7900" spans="4:5">
      <c r="D7900" s="231"/>
      <c r="E7900" s="232"/>
    </row>
    <row r="7901" spans="4:5">
      <c r="D7901" s="231"/>
      <c r="E7901" s="232"/>
    </row>
    <row r="7902" spans="4:5">
      <c r="D7902" s="231"/>
      <c r="E7902" s="232"/>
    </row>
    <row r="7903" spans="4:5">
      <c r="D7903" s="231"/>
      <c r="E7903" s="232"/>
    </row>
    <row r="7904" spans="4:5">
      <c r="D7904" s="231"/>
      <c r="E7904" s="232"/>
    </row>
    <row r="7905" spans="4:5">
      <c r="D7905" s="231"/>
      <c r="E7905" s="232"/>
    </row>
    <row r="7906" spans="4:5">
      <c r="D7906" s="231"/>
      <c r="E7906" s="232"/>
    </row>
    <row r="7907" spans="4:5">
      <c r="D7907" s="231"/>
      <c r="E7907" s="232"/>
    </row>
    <row r="7908" spans="4:5">
      <c r="D7908" s="231"/>
      <c r="E7908" s="232"/>
    </row>
    <row r="7909" spans="4:5">
      <c r="D7909" s="231"/>
      <c r="E7909" s="232"/>
    </row>
    <row r="7910" spans="4:5">
      <c r="D7910" s="231"/>
      <c r="E7910" s="232"/>
    </row>
    <row r="7911" spans="4:5">
      <c r="D7911" s="231"/>
      <c r="E7911" s="232"/>
    </row>
    <row r="7912" spans="4:5">
      <c r="D7912" s="231"/>
      <c r="E7912" s="232"/>
    </row>
    <row r="7913" spans="4:5">
      <c r="D7913" s="231"/>
      <c r="E7913" s="232"/>
    </row>
    <row r="7914" spans="4:5">
      <c r="D7914" s="231"/>
      <c r="E7914" s="232"/>
    </row>
    <row r="7915" spans="4:5">
      <c r="D7915" s="231"/>
      <c r="E7915" s="232"/>
    </row>
    <row r="7916" spans="4:5">
      <c r="D7916" s="231"/>
      <c r="E7916" s="232"/>
    </row>
    <row r="7917" spans="4:5">
      <c r="D7917" s="231"/>
      <c r="E7917" s="232"/>
    </row>
    <row r="7918" spans="4:5">
      <c r="D7918" s="231"/>
      <c r="E7918" s="232"/>
    </row>
    <row r="7919" spans="4:5">
      <c r="D7919" s="231"/>
      <c r="E7919" s="232"/>
    </row>
    <row r="7920" spans="4:5">
      <c r="D7920" s="231"/>
      <c r="E7920" s="232"/>
    </row>
    <row r="7921" spans="4:5">
      <c r="D7921" s="231"/>
      <c r="E7921" s="232"/>
    </row>
    <row r="7922" spans="4:5">
      <c r="D7922" s="231"/>
      <c r="E7922" s="232"/>
    </row>
    <row r="7923" spans="4:5">
      <c r="D7923" s="231"/>
      <c r="E7923" s="232"/>
    </row>
    <row r="7924" spans="4:5">
      <c r="D7924" s="231"/>
      <c r="E7924" s="232"/>
    </row>
    <row r="7925" spans="4:5">
      <c r="D7925" s="231"/>
      <c r="E7925" s="232"/>
    </row>
    <row r="7926" spans="4:5">
      <c r="D7926" s="231"/>
      <c r="E7926" s="232"/>
    </row>
    <row r="7927" spans="4:5">
      <c r="D7927" s="231"/>
      <c r="E7927" s="232"/>
    </row>
    <row r="7928" spans="4:5">
      <c r="D7928" s="231"/>
      <c r="E7928" s="232"/>
    </row>
    <row r="7929" spans="4:5">
      <c r="D7929" s="231"/>
      <c r="E7929" s="232"/>
    </row>
    <row r="7930" spans="4:5">
      <c r="D7930" s="231"/>
      <c r="E7930" s="232"/>
    </row>
    <row r="7931" spans="4:5">
      <c r="D7931" s="231"/>
      <c r="E7931" s="232"/>
    </row>
    <row r="7932" spans="4:5">
      <c r="D7932" s="231"/>
      <c r="E7932" s="232"/>
    </row>
    <row r="7933" spans="4:5">
      <c r="D7933" s="231"/>
      <c r="E7933" s="232"/>
    </row>
    <row r="7934" spans="4:5">
      <c r="D7934" s="231"/>
      <c r="E7934" s="232"/>
    </row>
    <row r="7935" spans="4:5">
      <c r="D7935" s="231"/>
      <c r="E7935" s="232"/>
    </row>
    <row r="7936" spans="4:5">
      <c r="D7936" s="231"/>
      <c r="E7936" s="232"/>
    </row>
    <row r="7937" spans="4:5">
      <c r="D7937" s="231"/>
      <c r="E7937" s="232"/>
    </row>
    <row r="7938" spans="4:5">
      <c r="D7938" s="231"/>
      <c r="E7938" s="232"/>
    </row>
    <row r="7939" spans="4:5">
      <c r="D7939" s="231"/>
      <c r="E7939" s="232"/>
    </row>
    <row r="7940" spans="4:5">
      <c r="D7940" s="231"/>
      <c r="E7940" s="232"/>
    </row>
    <row r="7941" spans="4:5">
      <c r="D7941" s="231"/>
      <c r="E7941" s="232"/>
    </row>
    <row r="7942" spans="4:5">
      <c r="D7942" s="231"/>
      <c r="E7942" s="232"/>
    </row>
    <row r="7943" spans="4:5">
      <c r="D7943" s="231"/>
      <c r="E7943" s="232"/>
    </row>
    <row r="7944" spans="4:5">
      <c r="D7944" s="231"/>
      <c r="E7944" s="232"/>
    </row>
    <row r="7945" spans="4:5">
      <c r="D7945" s="231"/>
      <c r="E7945" s="232"/>
    </row>
    <row r="7946" spans="4:5">
      <c r="D7946" s="231"/>
      <c r="E7946" s="232"/>
    </row>
    <row r="7947" spans="4:5">
      <c r="D7947" s="231"/>
      <c r="E7947" s="232"/>
    </row>
    <row r="7948" spans="4:5">
      <c r="D7948" s="231"/>
      <c r="E7948" s="232"/>
    </row>
    <row r="7949" spans="4:5">
      <c r="D7949" s="231"/>
      <c r="E7949" s="232"/>
    </row>
    <row r="7950" spans="4:5">
      <c r="D7950" s="231"/>
      <c r="E7950" s="232"/>
    </row>
    <row r="7951" spans="4:5">
      <c r="D7951" s="231"/>
      <c r="E7951" s="232"/>
    </row>
    <row r="7952" spans="4:5">
      <c r="D7952" s="231"/>
      <c r="E7952" s="232"/>
    </row>
    <row r="7953" spans="4:5">
      <c r="D7953" s="231"/>
      <c r="E7953" s="232"/>
    </row>
    <row r="7954" spans="4:5">
      <c r="D7954" s="231"/>
      <c r="E7954" s="232"/>
    </row>
    <row r="7955" spans="4:5">
      <c r="D7955" s="231"/>
      <c r="E7955" s="232"/>
    </row>
    <row r="7956" spans="4:5">
      <c r="D7956" s="231"/>
      <c r="E7956" s="232"/>
    </row>
    <row r="7957" spans="4:5">
      <c r="D7957" s="231"/>
      <c r="E7957" s="232"/>
    </row>
    <row r="7958" spans="4:5">
      <c r="D7958" s="231"/>
      <c r="E7958" s="232"/>
    </row>
    <row r="7959" spans="4:5">
      <c r="D7959" s="231"/>
      <c r="E7959" s="232"/>
    </row>
    <row r="7960" spans="4:5">
      <c r="D7960" s="231"/>
      <c r="E7960" s="232"/>
    </row>
    <row r="7961" spans="4:5">
      <c r="D7961" s="231"/>
      <c r="E7961" s="232"/>
    </row>
    <row r="7962" spans="4:5">
      <c r="D7962" s="231"/>
      <c r="E7962" s="232"/>
    </row>
    <row r="7963" spans="4:5">
      <c r="D7963" s="231"/>
      <c r="E7963" s="232"/>
    </row>
    <row r="7964" spans="4:5">
      <c r="D7964" s="231"/>
      <c r="E7964" s="232"/>
    </row>
    <row r="7965" spans="4:5">
      <c r="D7965" s="231"/>
      <c r="E7965" s="232"/>
    </row>
    <row r="7966" spans="4:5">
      <c r="D7966" s="231"/>
      <c r="E7966" s="232"/>
    </row>
    <row r="7967" spans="4:5">
      <c r="D7967" s="231"/>
      <c r="E7967" s="232"/>
    </row>
    <row r="7968" spans="4:5">
      <c r="D7968" s="231"/>
      <c r="E7968" s="232"/>
    </row>
    <row r="7969" spans="4:5">
      <c r="D7969" s="231"/>
      <c r="E7969" s="232"/>
    </row>
    <row r="7970" spans="4:5">
      <c r="D7970" s="231"/>
      <c r="E7970" s="232"/>
    </row>
    <row r="7971" spans="4:5">
      <c r="D7971" s="231"/>
      <c r="E7971" s="232"/>
    </row>
    <row r="7972" spans="4:5">
      <c r="D7972" s="231"/>
      <c r="E7972" s="232"/>
    </row>
    <row r="7973" spans="4:5">
      <c r="D7973" s="231"/>
      <c r="E7973" s="232"/>
    </row>
    <row r="7974" spans="4:5">
      <c r="D7974" s="231"/>
      <c r="E7974" s="232"/>
    </row>
    <row r="7975" spans="4:5">
      <c r="D7975" s="231"/>
      <c r="E7975" s="232"/>
    </row>
    <row r="7976" spans="4:5">
      <c r="D7976" s="231"/>
      <c r="E7976" s="232"/>
    </row>
    <row r="7977" spans="4:5">
      <c r="D7977" s="231"/>
      <c r="E7977" s="232"/>
    </row>
    <row r="7978" spans="4:5">
      <c r="D7978" s="231"/>
      <c r="E7978" s="232"/>
    </row>
    <row r="7979" spans="4:5">
      <c r="D7979" s="231"/>
      <c r="E7979" s="232"/>
    </row>
    <row r="7980" spans="4:5">
      <c r="D7980" s="231"/>
      <c r="E7980" s="232"/>
    </row>
    <row r="7981" spans="4:5">
      <c r="D7981" s="231"/>
      <c r="E7981" s="232"/>
    </row>
    <row r="7982" spans="4:5">
      <c r="D7982" s="231"/>
      <c r="E7982" s="232"/>
    </row>
    <row r="7983" spans="4:5">
      <c r="D7983" s="231"/>
      <c r="E7983" s="232"/>
    </row>
    <row r="7984" spans="4:5">
      <c r="D7984" s="231"/>
      <c r="E7984" s="232"/>
    </row>
    <row r="7985" spans="4:5">
      <c r="D7985" s="231"/>
      <c r="E7985" s="232"/>
    </row>
    <row r="7986" spans="4:5">
      <c r="D7986" s="231"/>
      <c r="E7986" s="232"/>
    </row>
    <row r="7987" spans="4:5">
      <c r="D7987" s="231"/>
      <c r="E7987" s="232"/>
    </row>
    <row r="7988" spans="4:5">
      <c r="D7988" s="231"/>
      <c r="E7988" s="232"/>
    </row>
    <row r="7989" spans="4:5">
      <c r="D7989" s="231"/>
      <c r="E7989" s="232"/>
    </row>
    <row r="7990" spans="4:5">
      <c r="D7990" s="231"/>
      <c r="E7990" s="232"/>
    </row>
    <row r="7991" spans="4:5">
      <c r="D7991" s="231"/>
      <c r="E7991" s="232"/>
    </row>
    <row r="7992" spans="4:5">
      <c r="D7992" s="231"/>
      <c r="E7992" s="232"/>
    </row>
    <row r="7993" spans="4:5">
      <c r="D7993" s="231"/>
      <c r="E7993" s="232"/>
    </row>
    <row r="7994" spans="4:5">
      <c r="D7994" s="231"/>
      <c r="E7994" s="232"/>
    </row>
    <row r="7995" spans="4:5">
      <c r="D7995" s="231"/>
      <c r="E7995" s="232"/>
    </row>
    <row r="7996" spans="4:5">
      <c r="D7996" s="231"/>
      <c r="E7996" s="232"/>
    </row>
    <row r="7997" spans="4:5">
      <c r="D7997" s="231"/>
      <c r="E7997" s="232"/>
    </row>
    <row r="7998" spans="4:5">
      <c r="D7998" s="231"/>
      <c r="E7998" s="232"/>
    </row>
    <row r="7999" spans="4:5">
      <c r="D7999" s="231"/>
      <c r="E7999" s="232"/>
    </row>
    <row r="8000" spans="4:5">
      <c r="D8000" s="231"/>
      <c r="E8000" s="232"/>
    </row>
    <row r="8001" spans="4:5">
      <c r="D8001" s="231"/>
      <c r="E8001" s="232"/>
    </row>
    <row r="8002" spans="4:5">
      <c r="D8002" s="231"/>
      <c r="E8002" s="232"/>
    </row>
    <row r="8003" spans="4:5">
      <c r="D8003" s="231"/>
      <c r="E8003" s="232"/>
    </row>
    <row r="8004" spans="4:5">
      <c r="D8004" s="231"/>
      <c r="E8004" s="232"/>
    </row>
    <row r="8005" spans="4:5">
      <c r="D8005" s="231"/>
      <c r="E8005" s="232"/>
    </row>
    <row r="8006" spans="4:5">
      <c r="D8006" s="231"/>
      <c r="E8006" s="232"/>
    </row>
    <row r="8007" spans="4:5">
      <c r="D8007" s="231"/>
      <c r="E8007" s="232"/>
    </row>
    <row r="8008" spans="4:5">
      <c r="D8008" s="231"/>
      <c r="E8008" s="232"/>
    </row>
    <row r="8009" spans="4:5">
      <c r="D8009" s="231"/>
      <c r="E8009" s="232"/>
    </row>
    <row r="8010" spans="4:5">
      <c r="D8010" s="231"/>
      <c r="E8010" s="232"/>
    </row>
    <row r="8011" spans="4:5">
      <c r="D8011" s="231"/>
      <c r="E8011" s="232"/>
    </row>
    <row r="8012" spans="4:5">
      <c r="D8012" s="231"/>
      <c r="E8012" s="232"/>
    </row>
    <row r="8013" spans="4:5">
      <c r="D8013" s="231"/>
      <c r="E8013" s="232"/>
    </row>
    <row r="8014" spans="4:5">
      <c r="D8014" s="231"/>
      <c r="E8014" s="232"/>
    </row>
    <row r="8015" spans="4:5">
      <c r="D8015" s="231"/>
      <c r="E8015" s="232"/>
    </row>
    <row r="8016" spans="4:5">
      <c r="D8016" s="231"/>
      <c r="E8016" s="232"/>
    </row>
    <row r="8017" spans="4:5">
      <c r="D8017" s="231"/>
      <c r="E8017" s="232"/>
    </row>
    <row r="8018" spans="4:5">
      <c r="D8018" s="231"/>
      <c r="E8018" s="232"/>
    </row>
    <row r="8019" spans="4:5">
      <c r="D8019" s="231"/>
      <c r="E8019" s="232"/>
    </row>
    <row r="8020" spans="4:5">
      <c r="D8020" s="231"/>
      <c r="E8020" s="232"/>
    </row>
    <row r="8021" spans="4:5">
      <c r="D8021" s="231"/>
      <c r="E8021" s="232"/>
    </row>
    <row r="8022" spans="4:5">
      <c r="D8022" s="231"/>
      <c r="E8022" s="232"/>
    </row>
    <row r="8023" spans="4:5">
      <c r="D8023" s="231"/>
      <c r="E8023" s="232"/>
    </row>
    <row r="8024" spans="4:5">
      <c r="D8024" s="231"/>
      <c r="E8024" s="232"/>
    </row>
    <row r="8025" spans="4:5">
      <c r="D8025" s="231"/>
      <c r="E8025" s="232"/>
    </row>
    <row r="8026" spans="4:5">
      <c r="D8026" s="231"/>
      <c r="E8026" s="232"/>
    </row>
    <row r="8027" spans="4:5">
      <c r="D8027" s="231"/>
      <c r="E8027" s="232"/>
    </row>
    <row r="8028" spans="4:5">
      <c r="D8028" s="231"/>
      <c r="E8028" s="232"/>
    </row>
    <row r="8029" spans="4:5">
      <c r="D8029" s="231"/>
      <c r="E8029" s="232"/>
    </row>
    <row r="8030" spans="4:5">
      <c r="D8030" s="231"/>
      <c r="E8030" s="232"/>
    </row>
    <row r="8031" spans="4:5">
      <c r="D8031" s="231"/>
      <c r="E8031" s="232"/>
    </row>
    <row r="8032" spans="4:5">
      <c r="D8032" s="231"/>
      <c r="E8032" s="232"/>
    </row>
    <row r="8033" spans="4:5">
      <c r="D8033" s="231"/>
      <c r="E8033" s="232"/>
    </row>
    <row r="8034" spans="4:5">
      <c r="D8034" s="231"/>
      <c r="E8034" s="232"/>
    </row>
    <row r="8035" spans="4:5">
      <c r="D8035" s="231"/>
      <c r="E8035" s="232"/>
    </row>
    <row r="8036" spans="4:5">
      <c r="D8036" s="231"/>
      <c r="E8036" s="232"/>
    </row>
    <row r="8037" spans="4:5">
      <c r="D8037" s="231"/>
      <c r="E8037" s="232"/>
    </row>
    <row r="8038" spans="4:5">
      <c r="D8038" s="231"/>
      <c r="E8038" s="232"/>
    </row>
    <row r="8039" spans="4:5">
      <c r="D8039" s="231"/>
      <c r="E8039" s="232"/>
    </row>
    <row r="8040" spans="4:5">
      <c r="D8040" s="231"/>
      <c r="E8040" s="232"/>
    </row>
    <row r="8041" spans="4:5">
      <c r="D8041" s="231"/>
      <c r="E8041" s="232"/>
    </row>
    <row r="8042" spans="4:5">
      <c r="D8042" s="231"/>
      <c r="E8042" s="232"/>
    </row>
    <row r="8043" spans="4:5">
      <c r="D8043" s="231"/>
      <c r="E8043" s="232"/>
    </row>
    <row r="8044" spans="4:5">
      <c r="D8044" s="231"/>
      <c r="E8044" s="232"/>
    </row>
    <row r="8045" spans="4:5">
      <c r="D8045" s="231"/>
      <c r="E8045" s="232"/>
    </row>
    <row r="8046" spans="4:5">
      <c r="D8046" s="231"/>
      <c r="E8046" s="232"/>
    </row>
    <row r="8047" spans="4:5">
      <c r="D8047" s="231"/>
      <c r="E8047" s="232"/>
    </row>
    <row r="8048" spans="4:5">
      <c r="D8048" s="231"/>
      <c r="E8048" s="232"/>
    </row>
    <row r="8049" spans="4:5">
      <c r="D8049" s="231"/>
      <c r="E8049" s="232"/>
    </row>
    <row r="8050" spans="4:5">
      <c r="D8050" s="231"/>
      <c r="E8050" s="232"/>
    </row>
    <row r="8051" spans="4:5">
      <c r="D8051" s="231"/>
      <c r="E8051" s="232"/>
    </row>
    <row r="8052" spans="4:5">
      <c r="D8052" s="231"/>
      <c r="E8052" s="232"/>
    </row>
    <row r="8053" spans="4:5">
      <c r="D8053" s="231"/>
      <c r="E8053" s="232"/>
    </row>
    <row r="8054" spans="4:5">
      <c r="D8054" s="231"/>
      <c r="E8054" s="232"/>
    </row>
    <row r="8055" spans="4:5">
      <c r="D8055" s="231"/>
      <c r="E8055" s="232"/>
    </row>
    <row r="8056" spans="4:5">
      <c r="D8056" s="231"/>
      <c r="E8056" s="232"/>
    </row>
    <row r="8057" spans="4:5">
      <c r="D8057" s="231"/>
      <c r="E8057" s="232"/>
    </row>
    <row r="8058" spans="4:5">
      <c r="D8058" s="231"/>
      <c r="E8058" s="232"/>
    </row>
    <row r="8059" spans="4:5">
      <c r="D8059" s="231"/>
      <c r="E8059" s="232"/>
    </row>
    <row r="8060" spans="4:5">
      <c r="D8060" s="231"/>
      <c r="E8060" s="232"/>
    </row>
    <row r="8061" spans="4:5">
      <c r="D8061" s="231"/>
      <c r="E8061" s="232"/>
    </row>
    <row r="8062" spans="4:5">
      <c r="D8062" s="231"/>
      <c r="E8062" s="232"/>
    </row>
    <row r="8063" spans="4:5">
      <c r="D8063" s="231"/>
      <c r="E8063" s="232"/>
    </row>
    <row r="8064" spans="4:5">
      <c r="D8064" s="231"/>
      <c r="E8064" s="232"/>
    </row>
    <row r="8065" spans="4:5">
      <c r="D8065" s="231"/>
      <c r="E8065" s="232"/>
    </row>
    <row r="8066" spans="4:5">
      <c r="D8066" s="231"/>
      <c r="E8066" s="232"/>
    </row>
    <row r="8067" spans="4:5">
      <c r="D8067" s="231"/>
      <c r="E8067" s="232"/>
    </row>
    <row r="8068" spans="4:5">
      <c r="D8068" s="231"/>
      <c r="E8068" s="232"/>
    </row>
    <row r="8069" spans="4:5">
      <c r="D8069" s="231"/>
      <c r="E8069" s="232"/>
    </row>
    <row r="8070" spans="4:5">
      <c r="D8070" s="231"/>
      <c r="E8070" s="232"/>
    </row>
    <row r="8071" spans="4:5">
      <c r="D8071" s="231"/>
      <c r="E8071" s="232"/>
    </row>
    <row r="8072" spans="4:5">
      <c r="D8072" s="231"/>
      <c r="E8072" s="232"/>
    </row>
    <row r="8073" spans="4:5">
      <c r="D8073" s="231"/>
      <c r="E8073" s="232"/>
    </row>
    <row r="8074" spans="4:5">
      <c r="D8074" s="231"/>
      <c r="E8074" s="232"/>
    </row>
    <row r="8075" spans="4:5">
      <c r="D8075" s="231"/>
      <c r="E8075" s="232"/>
    </row>
    <row r="8076" spans="4:5">
      <c r="D8076" s="231"/>
      <c r="E8076" s="232"/>
    </row>
    <row r="8077" spans="4:5">
      <c r="D8077" s="231"/>
      <c r="E8077" s="232"/>
    </row>
    <row r="8078" spans="4:5">
      <c r="D8078" s="231"/>
      <c r="E8078" s="232"/>
    </row>
    <row r="8079" spans="4:5">
      <c r="D8079" s="231"/>
      <c r="E8079" s="232"/>
    </row>
    <row r="8080" spans="4:5">
      <c r="D8080" s="231"/>
      <c r="E8080" s="232"/>
    </row>
    <row r="8081" spans="4:5">
      <c r="D8081" s="231"/>
      <c r="E8081" s="232"/>
    </row>
    <row r="8082" spans="4:5">
      <c r="D8082" s="231"/>
      <c r="E8082" s="232"/>
    </row>
    <row r="8083" spans="4:5">
      <c r="D8083" s="231"/>
      <c r="E8083" s="232"/>
    </row>
    <row r="8084" spans="4:5">
      <c r="D8084" s="231"/>
      <c r="E8084" s="232"/>
    </row>
    <row r="8085" spans="4:5">
      <c r="D8085" s="231"/>
      <c r="E8085" s="232"/>
    </row>
    <row r="8086" spans="4:5">
      <c r="D8086" s="231"/>
      <c r="E8086" s="232"/>
    </row>
    <row r="8087" spans="4:5">
      <c r="D8087" s="231"/>
      <c r="E8087" s="232"/>
    </row>
    <row r="8088" spans="4:5">
      <c r="D8088" s="231"/>
      <c r="E8088" s="232"/>
    </row>
    <row r="8089" spans="4:5">
      <c r="D8089" s="231"/>
      <c r="E8089" s="232"/>
    </row>
    <row r="8090" spans="4:5">
      <c r="D8090" s="231"/>
      <c r="E8090" s="232"/>
    </row>
    <row r="8091" spans="4:5">
      <c r="D8091" s="231"/>
      <c r="E8091" s="232"/>
    </row>
    <row r="8092" spans="4:5">
      <c r="D8092" s="231"/>
      <c r="E8092" s="232"/>
    </row>
    <row r="8093" spans="4:5">
      <c r="D8093" s="231"/>
      <c r="E8093" s="232"/>
    </row>
    <row r="8094" spans="4:5">
      <c r="D8094" s="231"/>
      <c r="E8094" s="232"/>
    </row>
    <row r="8095" spans="4:5">
      <c r="D8095" s="231"/>
      <c r="E8095" s="232"/>
    </row>
    <row r="8096" spans="4:5">
      <c r="D8096" s="231"/>
      <c r="E8096" s="232"/>
    </row>
    <row r="8097" spans="4:5">
      <c r="D8097" s="231"/>
      <c r="E8097" s="232"/>
    </row>
    <row r="8098" spans="4:5">
      <c r="D8098" s="231"/>
      <c r="E8098" s="232"/>
    </row>
    <row r="8099" spans="4:5">
      <c r="D8099" s="231"/>
      <c r="E8099" s="232"/>
    </row>
    <row r="8100" spans="4:5">
      <c r="D8100" s="231"/>
      <c r="E8100" s="232"/>
    </row>
    <row r="8101" spans="4:5">
      <c r="D8101" s="231"/>
      <c r="E8101" s="232"/>
    </row>
    <row r="8102" spans="4:5">
      <c r="D8102" s="231"/>
      <c r="E8102" s="232"/>
    </row>
    <row r="8103" spans="4:5">
      <c r="D8103" s="231"/>
      <c r="E8103" s="232"/>
    </row>
    <row r="8104" spans="4:5">
      <c r="D8104" s="231"/>
      <c r="E8104" s="232"/>
    </row>
    <row r="8105" spans="4:5">
      <c r="D8105" s="231"/>
      <c r="E8105" s="232"/>
    </row>
    <row r="8106" spans="4:5">
      <c r="D8106" s="231"/>
      <c r="E8106" s="232"/>
    </row>
    <row r="8107" spans="4:5">
      <c r="D8107" s="231"/>
      <c r="E8107" s="232"/>
    </row>
    <row r="8108" spans="4:5">
      <c r="D8108" s="231"/>
      <c r="E8108" s="232"/>
    </row>
    <row r="8109" spans="4:5">
      <c r="D8109" s="231"/>
      <c r="E8109" s="232"/>
    </row>
    <row r="8110" spans="4:5">
      <c r="D8110" s="231"/>
      <c r="E8110" s="232"/>
    </row>
    <row r="8111" spans="4:5">
      <c r="D8111" s="231"/>
      <c r="E8111" s="232"/>
    </row>
    <row r="8112" spans="4:5">
      <c r="D8112" s="231"/>
      <c r="E8112" s="232"/>
    </row>
    <row r="8113" spans="4:5">
      <c r="D8113" s="231"/>
      <c r="E8113" s="232"/>
    </row>
    <row r="8114" spans="4:5">
      <c r="D8114" s="231"/>
      <c r="E8114" s="232"/>
    </row>
    <row r="8115" spans="4:5">
      <c r="D8115" s="231"/>
      <c r="E8115" s="232"/>
    </row>
    <row r="8116" spans="4:5">
      <c r="D8116" s="231"/>
      <c r="E8116" s="232"/>
    </row>
    <row r="8117" spans="4:5">
      <c r="D8117" s="231"/>
      <c r="E8117" s="232"/>
    </row>
    <row r="8118" spans="4:5">
      <c r="D8118" s="231"/>
      <c r="E8118" s="232"/>
    </row>
    <row r="8119" spans="4:5">
      <c r="D8119" s="231"/>
      <c r="E8119" s="232"/>
    </row>
    <row r="8120" spans="4:5">
      <c r="D8120" s="231"/>
      <c r="E8120" s="232"/>
    </row>
    <row r="8121" spans="4:5">
      <c r="D8121" s="231"/>
      <c r="E8121" s="232"/>
    </row>
    <row r="8122" spans="4:5">
      <c r="D8122" s="231"/>
      <c r="E8122" s="232"/>
    </row>
    <row r="8123" spans="4:5">
      <c r="D8123" s="231"/>
      <c r="E8123" s="232"/>
    </row>
    <row r="8124" spans="4:5">
      <c r="D8124" s="231"/>
      <c r="E8124" s="232"/>
    </row>
    <row r="8125" spans="4:5">
      <c r="D8125" s="231"/>
      <c r="E8125" s="232"/>
    </row>
    <row r="8126" spans="4:5">
      <c r="D8126" s="231"/>
      <c r="E8126" s="232"/>
    </row>
    <row r="8127" spans="4:5">
      <c r="D8127" s="231"/>
      <c r="E8127" s="232"/>
    </row>
    <row r="8128" spans="4:5">
      <c r="D8128" s="231"/>
      <c r="E8128" s="232"/>
    </row>
    <row r="8129" spans="4:5">
      <c r="D8129" s="231"/>
      <c r="E8129" s="232"/>
    </row>
    <row r="8130" spans="4:5">
      <c r="D8130" s="231"/>
      <c r="E8130" s="232"/>
    </row>
    <row r="8131" spans="4:5">
      <c r="D8131" s="231"/>
      <c r="E8131" s="232"/>
    </row>
    <row r="8132" spans="4:5">
      <c r="D8132" s="231"/>
      <c r="E8132" s="232"/>
    </row>
    <row r="8133" spans="4:5">
      <c r="D8133" s="231"/>
      <c r="E8133" s="232"/>
    </row>
    <row r="8134" spans="4:5">
      <c r="D8134" s="231"/>
      <c r="E8134" s="232"/>
    </row>
    <row r="8135" spans="4:5">
      <c r="D8135" s="231"/>
      <c r="E8135" s="232"/>
    </row>
    <row r="8136" spans="4:5">
      <c r="D8136" s="231"/>
      <c r="E8136" s="232"/>
    </row>
    <row r="8137" spans="4:5">
      <c r="D8137" s="231"/>
      <c r="E8137" s="232"/>
    </row>
    <row r="8138" spans="4:5">
      <c r="D8138" s="231"/>
      <c r="E8138" s="232"/>
    </row>
    <row r="8139" spans="4:5">
      <c r="D8139" s="231"/>
      <c r="E8139" s="232"/>
    </row>
    <row r="8140" spans="4:5">
      <c r="D8140" s="231"/>
      <c r="E8140" s="232"/>
    </row>
    <row r="8141" spans="4:5">
      <c r="D8141" s="231"/>
      <c r="E8141" s="232"/>
    </row>
    <row r="8142" spans="4:5">
      <c r="D8142" s="231"/>
      <c r="E8142" s="232"/>
    </row>
    <row r="8143" spans="4:5">
      <c r="D8143" s="231"/>
      <c r="E8143" s="232"/>
    </row>
    <row r="8144" spans="4:5">
      <c r="D8144" s="231"/>
      <c r="E8144" s="232"/>
    </row>
    <row r="8145" spans="4:5">
      <c r="D8145" s="231"/>
      <c r="E8145" s="232"/>
    </row>
    <row r="8146" spans="4:5">
      <c r="D8146" s="231"/>
      <c r="E8146" s="232"/>
    </row>
    <row r="8147" spans="4:5">
      <c r="D8147" s="231"/>
      <c r="E8147" s="232"/>
    </row>
    <row r="8148" spans="4:5">
      <c r="D8148" s="231"/>
      <c r="E8148" s="232"/>
    </row>
    <row r="8149" spans="4:5">
      <c r="D8149" s="231"/>
      <c r="E8149" s="232"/>
    </row>
    <row r="8150" spans="4:5">
      <c r="D8150" s="231"/>
      <c r="E8150" s="232"/>
    </row>
    <row r="8151" spans="4:5">
      <c r="D8151" s="231"/>
      <c r="E8151" s="232"/>
    </row>
    <row r="8152" spans="4:5">
      <c r="D8152" s="231"/>
      <c r="E8152" s="232"/>
    </row>
    <row r="8153" spans="4:5">
      <c r="D8153" s="231"/>
      <c r="E8153" s="232"/>
    </row>
    <row r="8154" spans="4:5">
      <c r="D8154" s="231"/>
      <c r="E8154" s="232"/>
    </row>
    <row r="8155" spans="4:5">
      <c r="D8155" s="231"/>
      <c r="E8155" s="232"/>
    </row>
    <row r="8156" spans="4:5">
      <c r="D8156" s="231"/>
      <c r="E8156" s="232"/>
    </row>
    <row r="8157" spans="4:5">
      <c r="D8157" s="231"/>
      <c r="E8157" s="232"/>
    </row>
    <row r="8158" spans="4:5">
      <c r="D8158" s="231"/>
      <c r="E8158" s="232"/>
    </row>
    <row r="8159" spans="4:5">
      <c r="D8159" s="231"/>
      <c r="E8159" s="232"/>
    </row>
    <row r="8160" spans="4:5">
      <c r="D8160" s="231"/>
      <c r="E8160" s="232"/>
    </row>
    <row r="8161" spans="4:5">
      <c r="D8161" s="231"/>
      <c r="E8161" s="232"/>
    </row>
    <row r="8162" spans="4:5">
      <c r="D8162" s="231"/>
      <c r="E8162" s="232"/>
    </row>
    <row r="8163" spans="4:5">
      <c r="D8163" s="231"/>
      <c r="E8163" s="232"/>
    </row>
    <row r="8164" spans="4:5">
      <c r="D8164" s="231"/>
      <c r="E8164" s="232"/>
    </row>
    <row r="8165" spans="4:5">
      <c r="D8165" s="231"/>
      <c r="E8165" s="232"/>
    </row>
    <row r="8166" spans="4:5">
      <c r="D8166" s="231"/>
      <c r="E8166" s="232"/>
    </row>
    <row r="8167" spans="4:5">
      <c r="D8167" s="231"/>
      <c r="E8167" s="232"/>
    </row>
    <row r="8168" spans="4:5">
      <c r="D8168" s="231"/>
      <c r="E8168" s="232"/>
    </row>
    <row r="8169" spans="4:5">
      <c r="D8169" s="231"/>
      <c r="E8169" s="232"/>
    </row>
    <row r="8170" spans="4:5">
      <c r="D8170" s="231"/>
      <c r="E8170" s="232"/>
    </row>
    <row r="8171" spans="4:5">
      <c r="D8171" s="231"/>
      <c r="E8171" s="232"/>
    </row>
    <row r="8172" spans="4:5">
      <c r="D8172" s="231"/>
      <c r="E8172" s="232"/>
    </row>
    <row r="8173" spans="4:5">
      <c r="D8173" s="231"/>
      <c r="E8173" s="232"/>
    </row>
    <row r="8174" spans="4:5">
      <c r="D8174" s="231"/>
      <c r="E8174" s="232"/>
    </row>
    <row r="8175" spans="4:5">
      <c r="D8175" s="231"/>
      <c r="E8175" s="232"/>
    </row>
    <row r="8176" spans="4:5">
      <c r="D8176" s="231"/>
      <c r="E8176" s="232"/>
    </row>
    <row r="8177" spans="4:5">
      <c r="D8177" s="231"/>
      <c r="E8177" s="232"/>
    </row>
    <row r="8178" spans="4:5">
      <c r="D8178" s="231"/>
      <c r="E8178" s="232"/>
    </row>
    <row r="8179" spans="4:5">
      <c r="D8179" s="231"/>
      <c r="E8179" s="232"/>
    </row>
    <row r="8180" spans="4:5">
      <c r="D8180" s="231"/>
      <c r="E8180" s="232"/>
    </row>
    <row r="8181" spans="4:5">
      <c r="D8181" s="231"/>
      <c r="E8181" s="232"/>
    </row>
    <row r="8182" spans="4:5">
      <c r="D8182" s="231"/>
      <c r="E8182" s="232"/>
    </row>
    <row r="8183" spans="4:5">
      <c r="D8183" s="231"/>
      <c r="E8183" s="232"/>
    </row>
    <row r="8184" spans="4:5">
      <c r="D8184" s="231"/>
      <c r="E8184" s="232"/>
    </row>
    <row r="8185" spans="4:5">
      <c r="D8185" s="231"/>
      <c r="E8185" s="232"/>
    </row>
    <row r="8186" spans="4:5">
      <c r="D8186" s="231"/>
      <c r="E8186" s="232"/>
    </row>
    <row r="8187" spans="4:5">
      <c r="D8187" s="231"/>
      <c r="E8187" s="232"/>
    </row>
    <row r="8188" spans="4:5">
      <c r="D8188" s="231"/>
      <c r="E8188" s="232"/>
    </row>
    <row r="8189" spans="4:5">
      <c r="D8189" s="231"/>
      <c r="E8189" s="232"/>
    </row>
    <row r="8190" spans="4:5">
      <c r="D8190" s="231"/>
      <c r="E8190" s="232"/>
    </row>
    <row r="8191" spans="4:5">
      <c r="D8191" s="231"/>
      <c r="E8191" s="232"/>
    </row>
    <row r="8192" spans="4:5">
      <c r="D8192" s="231"/>
      <c r="E8192" s="232"/>
    </row>
    <row r="8193" spans="4:5">
      <c r="D8193" s="231"/>
      <c r="E8193" s="232"/>
    </row>
    <row r="8194" spans="4:5">
      <c r="D8194" s="231"/>
      <c r="E8194" s="232"/>
    </row>
    <row r="8195" spans="4:5">
      <c r="D8195" s="231"/>
      <c r="E8195" s="232"/>
    </row>
    <row r="8196" spans="4:5">
      <c r="D8196" s="231"/>
      <c r="E8196" s="232"/>
    </row>
    <row r="8197" spans="4:5">
      <c r="D8197" s="231"/>
      <c r="E8197" s="232"/>
    </row>
    <row r="8198" spans="4:5">
      <c r="D8198" s="231"/>
      <c r="E8198" s="232"/>
    </row>
    <row r="8199" spans="4:5">
      <c r="D8199" s="231"/>
      <c r="E8199" s="232"/>
    </row>
    <row r="8200" spans="4:5">
      <c r="D8200" s="231"/>
      <c r="E8200" s="232"/>
    </row>
    <row r="8201" spans="4:5">
      <c r="D8201" s="231"/>
      <c r="E8201" s="232"/>
    </row>
    <row r="8202" spans="4:5">
      <c r="D8202" s="231"/>
      <c r="E8202" s="232"/>
    </row>
    <row r="8203" spans="4:5">
      <c r="D8203" s="231"/>
      <c r="E8203" s="232"/>
    </row>
    <row r="8204" spans="4:5">
      <c r="D8204" s="231"/>
      <c r="E8204" s="232"/>
    </row>
    <row r="8205" spans="4:5">
      <c r="D8205" s="231"/>
      <c r="E8205" s="232"/>
    </row>
    <row r="8206" spans="4:5">
      <c r="D8206" s="231"/>
      <c r="E8206" s="232"/>
    </row>
    <row r="8207" spans="4:5">
      <c r="D8207" s="231"/>
      <c r="E8207" s="232"/>
    </row>
    <row r="8208" spans="4:5">
      <c r="D8208" s="231"/>
      <c r="E8208" s="232"/>
    </row>
    <row r="8209" spans="4:5">
      <c r="D8209" s="231"/>
      <c r="E8209" s="232"/>
    </row>
    <row r="8210" spans="4:5">
      <c r="D8210" s="231"/>
      <c r="E8210" s="232"/>
    </row>
    <row r="8211" spans="4:5">
      <c r="D8211" s="231"/>
      <c r="E8211" s="232"/>
    </row>
    <row r="8212" spans="4:5">
      <c r="D8212" s="231"/>
      <c r="E8212" s="232"/>
    </row>
    <row r="8213" spans="4:5">
      <c r="D8213" s="231"/>
      <c r="E8213" s="232"/>
    </row>
    <row r="8214" spans="4:5">
      <c r="D8214" s="231"/>
      <c r="E8214" s="232"/>
    </row>
    <row r="8215" spans="4:5">
      <c r="D8215" s="231"/>
      <c r="E8215" s="232"/>
    </row>
    <row r="8216" spans="4:5">
      <c r="D8216" s="231"/>
      <c r="E8216" s="232"/>
    </row>
    <row r="8217" spans="4:5">
      <c r="D8217" s="231"/>
      <c r="E8217" s="232"/>
    </row>
    <row r="8218" spans="4:5">
      <c r="D8218" s="231"/>
      <c r="E8218" s="232"/>
    </row>
    <row r="8219" spans="4:5">
      <c r="D8219" s="231"/>
      <c r="E8219" s="232"/>
    </row>
    <row r="8220" spans="4:5">
      <c r="D8220" s="231"/>
      <c r="E8220" s="232"/>
    </row>
    <row r="8221" spans="4:5">
      <c r="D8221" s="231"/>
      <c r="E8221" s="232"/>
    </row>
    <row r="8222" spans="4:5">
      <c r="D8222" s="231"/>
      <c r="E8222" s="232"/>
    </row>
    <row r="8223" spans="4:5">
      <c r="D8223" s="231"/>
      <c r="E8223" s="232"/>
    </row>
    <row r="8224" spans="4:5">
      <c r="D8224" s="231"/>
      <c r="E8224" s="232"/>
    </row>
    <row r="8225" spans="4:5">
      <c r="D8225" s="231"/>
      <c r="E8225" s="232"/>
    </row>
    <row r="8226" spans="4:5">
      <c r="D8226" s="231"/>
      <c r="E8226" s="232"/>
    </row>
    <row r="8227" spans="4:5">
      <c r="D8227" s="231"/>
      <c r="E8227" s="232"/>
    </row>
    <row r="8228" spans="4:5">
      <c r="D8228" s="231"/>
      <c r="E8228" s="232"/>
    </row>
    <row r="8229" spans="4:5">
      <c r="D8229" s="231"/>
      <c r="E8229" s="232"/>
    </row>
    <row r="8230" spans="4:5">
      <c r="D8230" s="231"/>
      <c r="E8230" s="232"/>
    </row>
    <row r="8231" spans="4:5">
      <c r="D8231" s="231"/>
      <c r="E8231" s="232"/>
    </row>
    <row r="8232" spans="4:5">
      <c r="D8232" s="231"/>
      <c r="E8232" s="232"/>
    </row>
    <row r="8233" spans="4:5">
      <c r="D8233" s="231"/>
      <c r="E8233" s="232"/>
    </row>
    <row r="8234" spans="4:5">
      <c r="D8234" s="231"/>
      <c r="E8234" s="232"/>
    </row>
    <row r="8235" spans="4:5">
      <c r="D8235" s="231"/>
      <c r="E8235" s="232"/>
    </row>
    <row r="8236" spans="4:5">
      <c r="D8236" s="231"/>
      <c r="E8236" s="232"/>
    </row>
    <row r="8237" spans="4:5">
      <c r="D8237" s="231"/>
      <c r="E8237" s="232"/>
    </row>
    <row r="8238" spans="4:5">
      <c r="D8238" s="231"/>
      <c r="E8238" s="232"/>
    </row>
    <row r="8239" spans="4:5">
      <c r="D8239" s="231"/>
      <c r="E8239" s="232"/>
    </row>
    <row r="8240" spans="4:5">
      <c r="D8240" s="231"/>
      <c r="E8240" s="232"/>
    </row>
    <row r="8241" spans="4:5">
      <c r="D8241" s="231"/>
      <c r="E8241" s="232"/>
    </row>
    <row r="8242" spans="4:5">
      <c r="D8242" s="231"/>
      <c r="E8242" s="232"/>
    </row>
    <row r="8243" spans="4:5">
      <c r="D8243" s="231"/>
      <c r="E8243" s="232"/>
    </row>
    <row r="8244" spans="4:5">
      <c r="D8244" s="231"/>
      <c r="E8244" s="232"/>
    </row>
    <row r="8245" spans="4:5">
      <c r="D8245" s="231"/>
      <c r="E8245" s="232"/>
    </row>
    <row r="8246" spans="4:5">
      <c r="D8246" s="231"/>
      <c r="E8246" s="232"/>
    </row>
    <row r="8247" spans="4:5">
      <c r="D8247" s="231"/>
      <c r="E8247" s="232"/>
    </row>
    <row r="8248" spans="4:5">
      <c r="D8248" s="231"/>
      <c r="E8248" s="232"/>
    </row>
    <row r="8249" spans="4:5">
      <c r="D8249" s="231"/>
      <c r="E8249" s="232"/>
    </row>
    <row r="8250" spans="4:5">
      <c r="D8250" s="231"/>
      <c r="E8250" s="232"/>
    </row>
    <row r="8251" spans="4:5">
      <c r="D8251" s="231"/>
      <c r="E8251" s="232"/>
    </row>
    <row r="8252" spans="4:5">
      <c r="D8252" s="231"/>
      <c r="E8252" s="232"/>
    </row>
    <row r="8253" spans="4:5">
      <c r="D8253" s="231"/>
      <c r="E8253" s="232"/>
    </row>
    <row r="8254" spans="4:5">
      <c r="D8254" s="231"/>
      <c r="E8254" s="232"/>
    </row>
    <row r="8255" spans="4:5">
      <c r="D8255" s="231"/>
      <c r="E8255" s="232"/>
    </row>
    <row r="8256" spans="4:5">
      <c r="D8256" s="231"/>
      <c r="E8256" s="232"/>
    </row>
    <row r="8257" spans="4:5">
      <c r="D8257" s="231"/>
      <c r="E8257" s="232"/>
    </row>
    <row r="8258" spans="4:5">
      <c r="D8258" s="231"/>
      <c r="E8258" s="232"/>
    </row>
    <row r="8259" spans="4:5">
      <c r="D8259" s="231"/>
      <c r="E8259" s="232"/>
    </row>
    <row r="8260" spans="4:5">
      <c r="D8260" s="231"/>
      <c r="E8260" s="232"/>
    </row>
    <row r="8261" spans="4:5">
      <c r="D8261" s="231"/>
      <c r="E8261" s="232"/>
    </row>
    <row r="8262" spans="4:5">
      <c r="D8262" s="231"/>
      <c r="E8262" s="232"/>
    </row>
    <row r="8263" spans="4:5">
      <c r="D8263" s="231"/>
      <c r="E8263" s="232"/>
    </row>
    <row r="8264" spans="4:5">
      <c r="D8264" s="231"/>
      <c r="E8264" s="232"/>
    </row>
    <row r="8265" spans="4:5">
      <c r="D8265" s="231"/>
      <c r="E8265" s="232"/>
    </row>
    <row r="8266" spans="4:5">
      <c r="D8266" s="231"/>
      <c r="E8266" s="232"/>
    </row>
    <row r="8267" spans="4:5">
      <c r="D8267" s="231"/>
      <c r="E8267" s="232"/>
    </row>
    <row r="8268" spans="4:5">
      <c r="D8268" s="231"/>
      <c r="E8268" s="232"/>
    </row>
    <row r="8269" spans="4:5">
      <c r="D8269" s="231"/>
      <c r="E8269" s="232"/>
    </row>
    <row r="8270" spans="4:5">
      <c r="D8270" s="231"/>
      <c r="E8270" s="232"/>
    </row>
    <row r="8271" spans="4:5">
      <c r="D8271" s="231"/>
      <c r="E8271" s="232"/>
    </row>
    <row r="8272" spans="4:5">
      <c r="D8272" s="231"/>
      <c r="E8272" s="232"/>
    </row>
    <row r="8273" spans="4:5">
      <c r="D8273" s="231"/>
      <c r="E8273" s="232"/>
    </row>
    <row r="8274" spans="4:5">
      <c r="D8274" s="231"/>
      <c r="E8274" s="232"/>
    </row>
    <row r="8275" spans="4:5">
      <c r="D8275" s="231"/>
      <c r="E8275" s="232"/>
    </row>
    <row r="8276" spans="4:5">
      <c r="D8276" s="231"/>
      <c r="E8276" s="232"/>
    </row>
    <row r="8277" spans="4:5">
      <c r="D8277" s="231"/>
      <c r="E8277" s="232"/>
    </row>
    <row r="8278" spans="4:5">
      <c r="D8278" s="231"/>
      <c r="E8278" s="232"/>
    </row>
    <row r="8279" spans="4:5">
      <c r="D8279" s="231"/>
      <c r="E8279" s="232"/>
    </row>
    <row r="8280" spans="4:5">
      <c r="D8280" s="231"/>
      <c r="E8280" s="232"/>
    </row>
    <row r="8281" spans="4:5">
      <c r="D8281" s="231"/>
      <c r="E8281" s="232"/>
    </row>
    <row r="8282" spans="4:5">
      <c r="D8282" s="231"/>
      <c r="E8282" s="232"/>
    </row>
    <row r="8283" spans="4:5">
      <c r="D8283" s="231"/>
      <c r="E8283" s="232"/>
    </row>
    <row r="8284" spans="4:5">
      <c r="D8284" s="231"/>
      <c r="E8284" s="232"/>
    </row>
    <row r="8285" spans="4:5">
      <c r="D8285" s="231"/>
      <c r="E8285" s="232"/>
    </row>
    <row r="8286" spans="4:5">
      <c r="D8286" s="231"/>
      <c r="E8286" s="232"/>
    </row>
    <row r="8287" spans="4:5">
      <c r="D8287" s="231"/>
      <c r="E8287" s="232"/>
    </row>
    <row r="8288" spans="4:5">
      <c r="D8288" s="231"/>
      <c r="E8288" s="232"/>
    </row>
    <row r="8289" spans="4:5">
      <c r="D8289" s="231"/>
      <c r="E8289" s="232"/>
    </row>
    <row r="8290" spans="4:5">
      <c r="D8290" s="231"/>
      <c r="E8290" s="232"/>
    </row>
    <row r="8291" spans="4:5">
      <c r="D8291" s="231"/>
      <c r="E8291" s="232"/>
    </row>
    <row r="8292" spans="4:5">
      <c r="D8292" s="231"/>
      <c r="E8292" s="232"/>
    </row>
    <row r="8293" spans="4:5">
      <c r="D8293" s="231"/>
      <c r="E8293" s="232"/>
    </row>
    <row r="8294" spans="4:5">
      <c r="D8294" s="231"/>
      <c r="E8294" s="232"/>
    </row>
    <row r="8295" spans="4:5">
      <c r="D8295" s="231"/>
      <c r="E8295" s="232"/>
    </row>
    <row r="8296" spans="4:5">
      <c r="D8296" s="231"/>
      <c r="E8296" s="232"/>
    </row>
    <row r="8297" spans="4:5">
      <c r="D8297" s="231"/>
      <c r="E8297" s="232"/>
    </row>
    <row r="8298" spans="4:5">
      <c r="D8298" s="231"/>
      <c r="E8298" s="232"/>
    </row>
    <row r="8299" spans="4:5">
      <c r="D8299" s="231"/>
      <c r="E8299" s="232"/>
    </row>
    <row r="8300" spans="4:5">
      <c r="D8300" s="231"/>
      <c r="E8300" s="232"/>
    </row>
    <row r="8301" spans="4:5">
      <c r="D8301" s="231"/>
      <c r="E8301" s="232"/>
    </row>
    <row r="8302" spans="4:5">
      <c r="D8302" s="231"/>
      <c r="E8302" s="232"/>
    </row>
    <row r="8303" spans="4:5">
      <c r="D8303" s="231"/>
      <c r="E8303" s="232"/>
    </row>
    <row r="8304" spans="4:5">
      <c r="D8304" s="231"/>
      <c r="E8304" s="232"/>
    </row>
    <row r="8305" spans="4:5">
      <c r="D8305" s="231"/>
      <c r="E8305" s="232"/>
    </row>
    <row r="8306" spans="4:5">
      <c r="D8306" s="231"/>
      <c r="E8306" s="232"/>
    </row>
    <row r="8307" spans="4:5">
      <c r="D8307" s="231"/>
      <c r="E8307" s="232"/>
    </row>
    <row r="8308" spans="4:5">
      <c r="D8308" s="231"/>
      <c r="E8308" s="232"/>
    </row>
    <row r="8309" spans="4:5">
      <c r="D8309" s="231"/>
      <c r="E8309" s="232"/>
    </row>
    <row r="8310" spans="4:5">
      <c r="D8310" s="231"/>
      <c r="E8310" s="232"/>
    </row>
    <row r="8311" spans="4:5">
      <c r="D8311" s="231"/>
      <c r="E8311" s="232"/>
    </row>
    <row r="8312" spans="4:5">
      <c r="D8312" s="231"/>
      <c r="E8312" s="232"/>
    </row>
    <row r="8313" spans="4:5">
      <c r="D8313" s="231"/>
      <c r="E8313" s="232"/>
    </row>
    <row r="8314" spans="4:5">
      <c r="D8314" s="231"/>
      <c r="E8314" s="232"/>
    </row>
    <row r="8315" spans="4:5">
      <c r="D8315" s="231"/>
      <c r="E8315" s="232"/>
    </row>
    <row r="8316" spans="4:5">
      <c r="D8316" s="231"/>
      <c r="E8316" s="232"/>
    </row>
    <row r="8317" spans="4:5">
      <c r="D8317" s="231"/>
      <c r="E8317" s="232"/>
    </row>
    <row r="8318" spans="4:5">
      <c r="D8318" s="231"/>
      <c r="E8318" s="232"/>
    </row>
    <row r="8319" spans="4:5">
      <c r="D8319" s="231"/>
      <c r="E8319" s="232"/>
    </row>
    <row r="8320" spans="4:5">
      <c r="D8320" s="231"/>
      <c r="E8320" s="232"/>
    </row>
    <row r="8321" spans="4:5">
      <c r="D8321" s="231"/>
      <c r="E8321" s="232"/>
    </row>
    <row r="8322" spans="4:5">
      <c r="D8322" s="231"/>
      <c r="E8322" s="232"/>
    </row>
    <row r="8323" spans="4:5">
      <c r="D8323" s="231"/>
      <c r="E8323" s="232"/>
    </row>
    <row r="8324" spans="4:5">
      <c r="D8324" s="231"/>
      <c r="E8324" s="232"/>
    </row>
    <row r="8325" spans="4:5">
      <c r="D8325" s="231"/>
      <c r="E8325" s="232"/>
    </row>
    <row r="8326" spans="4:5">
      <c r="D8326" s="231"/>
      <c r="E8326" s="232"/>
    </row>
    <row r="8327" spans="4:5">
      <c r="D8327" s="231"/>
      <c r="E8327" s="232"/>
    </row>
    <row r="8328" spans="4:5">
      <c r="D8328" s="231"/>
      <c r="E8328" s="232"/>
    </row>
    <row r="8329" spans="4:5">
      <c r="D8329" s="231"/>
      <c r="E8329" s="232"/>
    </row>
    <row r="8330" spans="4:5">
      <c r="D8330" s="231"/>
      <c r="E8330" s="232"/>
    </row>
    <row r="8331" spans="4:5">
      <c r="D8331" s="231"/>
      <c r="E8331" s="232"/>
    </row>
    <row r="8332" spans="4:5">
      <c r="D8332" s="231"/>
      <c r="E8332" s="232"/>
    </row>
    <row r="8333" spans="4:5">
      <c r="D8333" s="231"/>
      <c r="E8333" s="232"/>
    </row>
    <row r="8334" spans="4:5">
      <c r="D8334" s="231"/>
      <c r="E8334" s="232"/>
    </row>
    <row r="8335" spans="4:5">
      <c r="D8335" s="231"/>
      <c r="E8335" s="232"/>
    </row>
    <row r="8336" spans="4:5">
      <c r="D8336" s="231"/>
      <c r="E8336" s="232"/>
    </row>
    <row r="8337" spans="4:5">
      <c r="D8337" s="231"/>
      <c r="E8337" s="232"/>
    </row>
    <row r="8338" spans="4:5">
      <c r="D8338" s="231"/>
      <c r="E8338" s="232"/>
    </row>
    <row r="8339" spans="4:5">
      <c r="D8339" s="231"/>
      <c r="E8339" s="232"/>
    </row>
    <row r="8340" spans="4:5">
      <c r="D8340" s="231"/>
      <c r="E8340" s="232"/>
    </row>
    <row r="8341" spans="4:5">
      <c r="D8341" s="231"/>
      <c r="E8341" s="232"/>
    </row>
    <row r="8342" spans="4:5">
      <c r="D8342" s="231"/>
      <c r="E8342" s="232"/>
    </row>
    <row r="8343" spans="4:5">
      <c r="D8343" s="231"/>
      <c r="E8343" s="232"/>
    </row>
    <row r="8344" spans="4:5">
      <c r="D8344" s="231"/>
      <c r="E8344" s="232"/>
    </row>
    <row r="8345" spans="4:5">
      <c r="D8345" s="231"/>
      <c r="E8345" s="232"/>
    </row>
    <row r="8346" spans="4:5">
      <c r="D8346" s="231"/>
      <c r="E8346" s="232"/>
    </row>
    <row r="8347" spans="4:5">
      <c r="D8347" s="231"/>
      <c r="E8347" s="232"/>
    </row>
    <row r="8348" spans="4:5">
      <c r="D8348" s="231"/>
      <c r="E8348" s="232"/>
    </row>
    <row r="8349" spans="4:5">
      <c r="D8349" s="231"/>
      <c r="E8349" s="232"/>
    </row>
    <row r="8350" spans="4:5">
      <c r="D8350" s="231"/>
      <c r="E8350" s="232"/>
    </row>
    <row r="8351" spans="4:5">
      <c r="D8351" s="231"/>
      <c r="E8351" s="232"/>
    </row>
    <row r="8352" spans="4:5">
      <c r="D8352" s="231"/>
      <c r="E8352" s="232"/>
    </row>
    <row r="8353" spans="4:5">
      <c r="D8353" s="231"/>
      <c r="E8353" s="232"/>
    </row>
    <row r="8354" spans="4:5">
      <c r="D8354" s="231"/>
      <c r="E8354" s="232"/>
    </row>
    <row r="8355" spans="4:5">
      <c r="D8355" s="231"/>
      <c r="E8355" s="232"/>
    </row>
    <row r="8356" spans="4:5">
      <c r="D8356" s="231"/>
      <c r="E8356" s="232"/>
    </row>
    <row r="8357" spans="4:5">
      <c r="D8357" s="231"/>
      <c r="E8357" s="232"/>
    </row>
    <row r="8358" spans="4:5">
      <c r="D8358" s="231"/>
      <c r="E8358" s="232"/>
    </row>
    <row r="8359" spans="4:5">
      <c r="D8359" s="231"/>
      <c r="E8359" s="232"/>
    </row>
    <row r="8360" spans="4:5">
      <c r="D8360" s="231"/>
      <c r="E8360" s="232"/>
    </row>
    <row r="8361" spans="4:5">
      <c r="D8361" s="231"/>
      <c r="E8361" s="232"/>
    </row>
    <row r="8362" spans="4:5">
      <c r="D8362" s="231"/>
      <c r="E8362" s="232"/>
    </row>
    <row r="8363" spans="4:5">
      <c r="D8363" s="231"/>
      <c r="E8363" s="232"/>
    </row>
    <row r="8364" spans="4:5">
      <c r="D8364" s="231"/>
      <c r="E8364" s="232"/>
    </row>
    <row r="8365" spans="4:5">
      <c r="D8365" s="231"/>
      <c r="E8365" s="232"/>
    </row>
    <row r="8366" spans="4:5">
      <c r="D8366" s="231"/>
      <c r="E8366" s="232"/>
    </row>
    <row r="8367" spans="4:5">
      <c r="D8367" s="231"/>
      <c r="E8367" s="232"/>
    </row>
    <row r="8368" spans="4:5">
      <c r="D8368" s="231"/>
      <c r="E8368" s="232"/>
    </row>
    <row r="8369" spans="4:5">
      <c r="D8369" s="231"/>
      <c r="E8369" s="232"/>
    </row>
    <row r="8370" spans="4:5">
      <c r="D8370" s="231"/>
      <c r="E8370" s="232"/>
    </row>
    <row r="8371" spans="4:5">
      <c r="D8371" s="231"/>
      <c r="E8371" s="232"/>
    </row>
    <row r="8372" spans="4:5">
      <c r="D8372" s="231"/>
      <c r="E8372" s="232"/>
    </row>
    <row r="8373" spans="4:5">
      <c r="D8373" s="231"/>
      <c r="E8373" s="232"/>
    </row>
    <row r="8374" spans="4:5">
      <c r="D8374" s="231"/>
      <c r="E8374" s="232"/>
    </row>
    <row r="8375" spans="4:5">
      <c r="D8375" s="231"/>
      <c r="E8375" s="232"/>
    </row>
    <row r="8376" spans="4:5">
      <c r="D8376" s="231"/>
      <c r="E8376" s="232"/>
    </row>
    <row r="8377" spans="4:5">
      <c r="D8377" s="231"/>
      <c r="E8377" s="232"/>
    </row>
    <row r="8378" spans="4:5">
      <c r="D8378" s="231"/>
      <c r="E8378" s="232"/>
    </row>
    <row r="8379" spans="4:5">
      <c r="D8379" s="231"/>
      <c r="E8379" s="232"/>
    </row>
    <row r="8380" spans="4:5">
      <c r="D8380" s="231"/>
      <c r="E8380" s="232"/>
    </row>
    <row r="8381" spans="4:5">
      <c r="D8381" s="231"/>
      <c r="E8381" s="232"/>
    </row>
    <row r="8382" spans="4:5">
      <c r="D8382" s="231"/>
      <c r="E8382" s="232"/>
    </row>
    <row r="8383" spans="4:5">
      <c r="D8383" s="231"/>
      <c r="E8383" s="232"/>
    </row>
    <row r="8384" spans="4:5">
      <c r="D8384" s="231"/>
      <c r="E8384" s="232"/>
    </row>
    <row r="8385" spans="4:5">
      <c r="D8385" s="231"/>
      <c r="E8385" s="232"/>
    </row>
    <row r="8386" spans="4:5">
      <c r="D8386" s="231"/>
      <c r="E8386" s="232"/>
    </row>
    <row r="8387" spans="4:5">
      <c r="D8387" s="231"/>
      <c r="E8387" s="232"/>
    </row>
    <row r="8388" spans="4:5">
      <c r="D8388" s="231"/>
      <c r="E8388" s="232"/>
    </row>
    <row r="8389" spans="4:5">
      <c r="D8389" s="231"/>
      <c r="E8389" s="232"/>
    </row>
    <row r="8390" spans="4:5">
      <c r="D8390" s="231"/>
      <c r="E8390" s="232"/>
    </row>
    <row r="8391" spans="4:5">
      <c r="D8391" s="231"/>
      <c r="E8391" s="232"/>
    </row>
    <row r="8392" spans="4:5">
      <c r="D8392" s="231"/>
      <c r="E8392" s="232"/>
    </row>
    <row r="8393" spans="4:5">
      <c r="D8393" s="231"/>
      <c r="E8393" s="232"/>
    </row>
    <row r="8394" spans="4:5">
      <c r="D8394" s="231"/>
      <c r="E8394" s="232"/>
    </row>
    <row r="8395" spans="4:5">
      <c r="D8395" s="231"/>
      <c r="E8395" s="232"/>
    </row>
    <row r="8396" spans="4:5">
      <c r="D8396" s="231"/>
      <c r="E8396" s="232"/>
    </row>
    <row r="8397" spans="4:5">
      <c r="D8397" s="231"/>
      <c r="E8397" s="232"/>
    </row>
    <row r="8398" spans="4:5">
      <c r="D8398" s="231"/>
      <c r="E8398" s="232"/>
    </row>
    <row r="8399" spans="4:5">
      <c r="D8399" s="231"/>
      <c r="E8399" s="232"/>
    </row>
    <row r="8400" spans="4:5">
      <c r="D8400" s="231"/>
      <c r="E8400" s="232"/>
    </row>
    <row r="8401" spans="4:5">
      <c r="D8401" s="231"/>
      <c r="E8401" s="232"/>
    </row>
    <row r="8402" spans="4:5">
      <c r="D8402" s="231"/>
      <c r="E8402" s="232"/>
    </row>
    <row r="8403" spans="4:5">
      <c r="D8403" s="231"/>
      <c r="E8403" s="232"/>
    </row>
    <row r="8404" spans="4:5">
      <c r="D8404" s="231"/>
      <c r="E8404" s="232"/>
    </row>
    <row r="8405" spans="4:5">
      <c r="D8405" s="231"/>
      <c r="E8405" s="232"/>
    </row>
    <row r="8406" spans="4:5">
      <c r="D8406" s="231"/>
      <c r="E8406" s="232"/>
    </row>
    <row r="8407" spans="4:5">
      <c r="D8407" s="231"/>
      <c r="E8407" s="232"/>
    </row>
    <row r="8408" spans="4:5">
      <c r="D8408" s="231"/>
      <c r="E8408" s="232"/>
    </row>
    <row r="8409" spans="4:5">
      <c r="D8409" s="231"/>
      <c r="E8409" s="232"/>
    </row>
    <row r="8410" spans="4:5">
      <c r="D8410" s="231"/>
      <c r="E8410" s="232"/>
    </row>
    <row r="8411" spans="4:5">
      <c r="D8411" s="231"/>
      <c r="E8411" s="232"/>
    </row>
    <row r="8412" spans="4:5">
      <c r="D8412" s="231"/>
      <c r="E8412" s="232"/>
    </row>
    <row r="8413" spans="4:5">
      <c r="D8413" s="231"/>
      <c r="E8413" s="232"/>
    </row>
    <row r="8414" spans="4:5">
      <c r="D8414" s="231"/>
      <c r="E8414" s="232"/>
    </row>
    <row r="8415" spans="4:5">
      <c r="D8415" s="231"/>
      <c r="E8415" s="232"/>
    </row>
    <row r="8416" spans="4:5">
      <c r="D8416" s="231"/>
      <c r="E8416" s="232"/>
    </row>
    <row r="8417" spans="4:5">
      <c r="D8417" s="231"/>
      <c r="E8417" s="232"/>
    </row>
    <row r="8418" spans="4:5">
      <c r="D8418" s="231"/>
      <c r="E8418" s="232"/>
    </row>
    <row r="8419" spans="4:5">
      <c r="D8419" s="231"/>
      <c r="E8419" s="232"/>
    </row>
    <row r="8420" spans="4:5">
      <c r="D8420" s="231"/>
      <c r="E8420" s="232"/>
    </row>
    <row r="8421" spans="4:5">
      <c r="D8421" s="231"/>
      <c r="E8421" s="232"/>
    </row>
    <row r="8422" spans="4:5">
      <c r="D8422" s="231"/>
      <c r="E8422" s="232"/>
    </row>
    <row r="8423" spans="4:5">
      <c r="D8423" s="231"/>
      <c r="E8423" s="232"/>
    </row>
    <row r="8424" spans="4:5">
      <c r="D8424" s="231"/>
      <c r="E8424" s="232"/>
    </row>
    <row r="8425" spans="4:5">
      <c r="D8425" s="231"/>
      <c r="E8425" s="232"/>
    </row>
    <row r="8426" spans="4:5">
      <c r="D8426" s="231"/>
      <c r="E8426" s="232"/>
    </row>
    <row r="8427" spans="4:5">
      <c r="D8427" s="231"/>
      <c r="E8427" s="232"/>
    </row>
    <row r="8428" spans="4:5">
      <c r="D8428" s="231"/>
      <c r="E8428" s="232"/>
    </row>
    <row r="8429" spans="4:5">
      <c r="D8429" s="231"/>
      <c r="E8429" s="232"/>
    </row>
    <row r="8430" spans="4:5">
      <c r="D8430" s="231"/>
      <c r="E8430" s="232"/>
    </row>
    <row r="8431" spans="4:5">
      <c r="D8431" s="231"/>
      <c r="E8431" s="232"/>
    </row>
    <row r="8432" spans="4:5">
      <c r="D8432" s="231"/>
      <c r="E8432" s="232"/>
    </row>
    <row r="8433" spans="4:5">
      <c r="D8433" s="231"/>
      <c r="E8433" s="232"/>
    </row>
    <row r="8434" spans="4:5">
      <c r="D8434" s="231"/>
      <c r="E8434" s="232"/>
    </row>
    <row r="8435" spans="4:5">
      <c r="D8435" s="231"/>
      <c r="E8435" s="232"/>
    </row>
    <row r="8436" spans="4:5">
      <c r="D8436" s="231"/>
      <c r="E8436" s="232"/>
    </row>
    <row r="8437" spans="4:5">
      <c r="D8437" s="231"/>
      <c r="E8437" s="232"/>
    </row>
    <row r="8438" spans="4:5">
      <c r="D8438" s="231"/>
      <c r="E8438" s="232"/>
    </row>
    <row r="8439" spans="4:5">
      <c r="D8439" s="231"/>
      <c r="E8439" s="232"/>
    </row>
    <row r="8440" spans="4:5">
      <c r="D8440" s="231"/>
      <c r="E8440" s="232"/>
    </row>
    <row r="8441" spans="4:5">
      <c r="D8441" s="231"/>
      <c r="E8441" s="232"/>
    </row>
    <row r="8442" spans="4:5">
      <c r="D8442" s="231"/>
      <c r="E8442" s="232"/>
    </row>
    <row r="8443" spans="4:5">
      <c r="D8443" s="231"/>
      <c r="E8443" s="232"/>
    </row>
    <row r="8444" spans="4:5">
      <c r="D8444" s="231"/>
      <c r="E8444" s="232"/>
    </row>
    <row r="8445" spans="4:5">
      <c r="D8445" s="231"/>
      <c r="E8445" s="232"/>
    </row>
    <row r="8446" spans="4:5">
      <c r="D8446" s="231"/>
      <c r="E8446" s="232"/>
    </row>
    <row r="8447" spans="4:5">
      <c r="D8447" s="231"/>
      <c r="E8447" s="232"/>
    </row>
    <row r="8448" spans="4:5">
      <c r="D8448" s="231"/>
      <c r="E8448" s="232"/>
    </row>
    <row r="8449" spans="4:5">
      <c r="D8449" s="231"/>
      <c r="E8449" s="232"/>
    </row>
    <row r="8450" spans="4:5">
      <c r="D8450" s="231"/>
      <c r="E8450" s="232"/>
    </row>
    <row r="8451" spans="4:5">
      <c r="D8451" s="231"/>
      <c r="E8451" s="232"/>
    </row>
    <row r="8452" spans="4:5">
      <c r="D8452" s="231"/>
      <c r="E8452" s="232"/>
    </row>
    <row r="8453" spans="4:5">
      <c r="D8453" s="231"/>
      <c r="E8453" s="232"/>
    </row>
    <row r="8454" spans="4:5">
      <c r="D8454" s="231"/>
      <c r="E8454" s="232"/>
    </row>
    <row r="8455" spans="4:5">
      <c r="D8455" s="231"/>
      <c r="E8455" s="232"/>
    </row>
    <row r="8456" spans="4:5">
      <c r="D8456" s="231"/>
      <c r="E8456" s="232"/>
    </row>
    <row r="8457" spans="4:5">
      <c r="D8457" s="231"/>
      <c r="E8457" s="232"/>
    </row>
    <row r="8458" spans="4:5">
      <c r="D8458" s="231"/>
      <c r="E8458" s="232"/>
    </row>
    <row r="8459" spans="4:5">
      <c r="D8459" s="231"/>
      <c r="E8459" s="232"/>
    </row>
    <row r="8460" spans="4:5">
      <c r="D8460" s="231"/>
      <c r="E8460" s="232"/>
    </row>
    <row r="8461" spans="4:5">
      <c r="D8461" s="231"/>
      <c r="E8461" s="232"/>
    </row>
    <row r="8462" spans="4:5">
      <c r="D8462" s="231"/>
      <c r="E8462" s="232"/>
    </row>
    <row r="8463" spans="4:5">
      <c r="D8463" s="231"/>
      <c r="E8463" s="232"/>
    </row>
    <row r="8464" spans="4:5">
      <c r="D8464" s="231"/>
      <c r="E8464" s="232"/>
    </row>
    <row r="8465" spans="4:5">
      <c r="D8465" s="231"/>
      <c r="E8465" s="232"/>
    </row>
    <row r="8466" spans="4:5">
      <c r="D8466" s="231"/>
      <c r="E8466" s="232"/>
    </row>
    <row r="8467" spans="4:5">
      <c r="D8467" s="231"/>
      <c r="E8467" s="232"/>
    </row>
    <row r="8468" spans="4:5">
      <c r="D8468" s="231"/>
      <c r="E8468" s="232"/>
    </row>
    <row r="8469" spans="4:5">
      <c r="D8469" s="231"/>
      <c r="E8469" s="232"/>
    </row>
    <row r="8470" spans="4:5">
      <c r="D8470" s="231"/>
      <c r="E8470" s="232"/>
    </row>
    <row r="8471" spans="4:5">
      <c r="D8471" s="231"/>
      <c r="E8471" s="232"/>
    </row>
    <row r="8472" spans="4:5">
      <c r="D8472" s="231"/>
      <c r="E8472" s="232"/>
    </row>
    <row r="8473" spans="4:5">
      <c r="D8473" s="231"/>
      <c r="E8473" s="232"/>
    </row>
    <row r="8474" spans="4:5">
      <c r="D8474" s="231"/>
      <c r="E8474" s="232"/>
    </row>
    <row r="8475" spans="4:5">
      <c r="D8475" s="231"/>
      <c r="E8475" s="232"/>
    </row>
    <row r="8476" spans="4:5">
      <c r="D8476" s="231"/>
      <c r="E8476" s="232"/>
    </row>
    <row r="8477" spans="4:5">
      <c r="D8477" s="231"/>
      <c r="E8477" s="232"/>
    </row>
    <row r="8478" spans="4:5">
      <c r="D8478" s="231"/>
      <c r="E8478" s="232"/>
    </row>
    <row r="8479" spans="4:5">
      <c r="D8479" s="231"/>
      <c r="E8479" s="232"/>
    </row>
    <row r="8480" spans="4:5">
      <c r="D8480" s="231"/>
      <c r="E8480" s="232"/>
    </row>
    <row r="8481" spans="4:5">
      <c r="D8481" s="231"/>
      <c r="E8481" s="232"/>
    </row>
    <row r="8482" spans="4:5">
      <c r="D8482" s="231"/>
      <c r="E8482" s="232"/>
    </row>
    <row r="8483" spans="4:5">
      <c r="D8483" s="231"/>
      <c r="E8483" s="232"/>
    </row>
    <row r="8484" spans="4:5">
      <c r="D8484" s="231"/>
      <c r="E8484" s="232"/>
    </row>
    <row r="8485" spans="4:5">
      <c r="D8485" s="231"/>
      <c r="E8485" s="232"/>
    </row>
    <row r="8486" spans="4:5">
      <c r="D8486" s="231"/>
      <c r="E8486" s="232"/>
    </row>
    <row r="8487" spans="4:5">
      <c r="D8487" s="231"/>
      <c r="E8487" s="232"/>
    </row>
    <row r="8488" spans="4:5">
      <c r="D8488" s="231"/>
      <c r="E8488" s="232"/>
    </row>
    <row r="8489" spans="4:5">
      <c r="D8489" s="231"/>
      <c r="E8489" s="232"/>
    </row>
    <row r="8490" spans="4:5">
      <c r="D8490" s="231"/>
      <c r="E8490" s="232"/>
    </row>
    <row r="8491" spans="4:5">
      <c r="D8491" s="231"/>
      <c r="E8491" s="232"/>
    </row>
    <row r="8492" spans="4:5">
      <c r="D8492" s="231"/>
      <c r="E8492" s="232"/>
    </row>
    <row r="8493" spans="4:5">
      <c r="D8493" s="231"/>
      <c r="E8493" s="232"/>
    </row>
    <row r="8494" spans="4:5">
      <c r="D8494" s="231"/>
      <c r="E8494" s="232"/>
    </row>
    <row r="8495" spans="4:5">
      <c r="D8495" s="231"/>
      <c r="E8495" s="232"/>
    </row>
    <row r="8496" spans="4:5">
      <c r="D8496" s="231"/>
      <c r="E8496" s="232"/>
    </row>
    <row r="8497" spans="4:5">
      <c r="D8497" s="231"/>
      <c r="E8497" s="232"/>
    </row>
    <row r="8498" spans="4:5">
      <c r="D8498" s="231"/>
      <c r="E8498" s="232"/>
    </row>
    <row r="8499" spans="4:5">
      <c r="D8499" s="231"/>
      <c r="E8499" s="232"/>
    </row>
    <row r="8500" spans="4:5">
      <c r="D8500" s="231"/>
      <c r="E8500" s="232"/>
    </row>
    <row r="8501" spans="4:5">
      <c r="D8501" s="231"/>
      <c r="E8501" s="232"/>
    </row>
    <row r="8502" spans="4:5">
      <c r="D8502" s="231"/>
      <c r="E8502" s="232"/>
    </row>
    <row r="8503" spans="4:5">
      <c r="D8503" s="231"/>
      <c r="E8503" s="232"/>
    </row>
    <row r="8504" spans="4:5">
      <c r="D8504" s="231"/>
      <c r="E8504" s="232"/>
    </row>
    <row r="8505" spans="4:5">
      <c r="D8505" s="231"/>
      <c r="E8505" s="232"/>
    </row>
    <row r="8506" spans="4:5">
      <c r="D8506" s="231"/>
      <c r="E8506" s="232"/>
    </row>
    <row r="8507" spans="4:5">
      <c r="D8507" s="231"/>
      <c r="E8507" s="232"/>
    </row>
    <row r="8508" spans="4:5">
      <c r="D8508" s="231"/>
      <c r="E8508" s="232"/>
    </row>
    <row r="8509" spans="4:5">
      <c r="D8509" s="231"/>
      <c r="E8509" s="232"/>
    </row>
    <row r="8510" spans="4:5">
      <c r="D8510" s="231"/>
      <c r="E8510" s="232"/>
    </row>
    <row r="8511" spans="4:5">
      <c r="D8511" s="231"/>
      <c r="E8511" s="232"/>
    </row>
    <row r="8512" spans="4:5">
      <c r="D8512" s="231"/>
      <c r="E8512" s="232"/>
    </row>
    <row r="8513" spans="4:5">
      <c r="D8513" s="231"/>
      <c r="E8513" s="232"/>
    </row>
    <row r="8514" spans="4:5">
      <c r="D8514" s="231"/>
      <c r="E8514" s="232"/>
    </row>
    <row r="8515" spans="4:5">
      <c r="D8515" s="231"/>
      <c r="E8515" s="232"/>
    </row>
    <row r="8516" spans="4:5">
      <c r="D8516" s="231"/>
      <c r="E8516" s="232"/>
    </row>
    <row r="8517" spans="4:5">
      <c r="D8517" s="231"/>
      <c r="E8517" s="232"/>
    </row>
    <row r="8518" spans="4:5">
      <c r="D8518" s="231"/>
      <c r="E8518" s="232"/>
    </row>
    <row r="8519" spans="4:5">
      <c r="D8519" s="231"/>
      <c r="E8519" s="232"/>
    </row>
    <row r="8520" spans="4:5">
      <c r="D8520" s="231"/>
      <c r="E8520" s="232"/>
    </row>
    <row r="8521" spans="4:5">
      <c r="D8521" s="231"/>
      <c r="E8521" s="232"/>
    </row>
    <row r="8522" spans="4:5">
      <c r="D8522" s="231"/>
      <c r="E8522" s="232"/>
    </row>
    <row r="8523" spans="4:5">
      <c r="D8523" s="231"/>
      <c r="E8523" s="232"/>
    </row>
    <row r="8524" spans="4:5">
      <c r="D8524" s="231"/>
      <c r="E8524" s="232"/>
    </row>
    <row r="8525" spans="4:5">
      <c r="D8525" s="231"/>
      <c r="E8525" s="232"/>
    </row>
    <row r="8526" spans="4:5">
      <c r="D8526" s="231"/>
      <c r="E8526" s="232"/>
    </row>
    <row r="8527" spans="4:5">
      <c r="D8527" s="231"/>
      <c r="E8527" s="232"/>
    </row>
    <row r="8528" spans="4:5">
      <c r="D8528" s="231"/>
      <c r="E8528" s="232"/>
    </row>
    <row r="8529" spans="4:5">
      <c r="D8529" s="231"/>
      <c r="E8529" s="232"/>
    </row>
    <row r="8530" spans="4:5">
      <c r="D8530" s="231"/>
      <c r="E8530" s="232"/>
    </row>
    <row r="8531" spans="4:5">
      <c r="D8531" s="231"/>
      <c r="E8531" s="232"/>
    </row>
    <row r="8532" spans="4:5">
      <c r="D8532" s="231"/>
      <c r="E8532" s="232"/>
    </row>
    <row r="8533" spans="4:5">
      <c r="D8533" s="231"/>
      <c r="E8533" s="232"/>
    </row>
    <row r="8534" spans="4:5">
      <c r="D8534" s="231"/>
      <c r="E8534" s="232"/>
    </row>
    <row r="8535" spans="4:5">
      <c r="D8535" s="231"/>
      <c r="E8535" s="232"/>
    </row>
    <row r="8536" spans="4:5">
      <c r="D8536" s="231"/>
      <c r="E8536" s="232"/>
    </row>
    <row r="8537" spans="4:5">
      <c r="D8537" s="231"/>
      <c r="E8537" s="232"/>
    </row>
    <row r="8538" spans="4:5">
      <c r="D8538" s="231"/>
      <c r="E8538" s="232"/>
    </row>
    <row r="8539" spans="4:5">
      <c r="D8539" s="231"/>
      <c r="E8539" s="232"/>
    </row>
    <row r="8540" spans="4:5">
      <c r="D8540" s="231"/>
      <c r="E8540" s="232"/>
    </row>
    <row r="8541" spans="4:5">
      <c r="D8541" s="231"/>
      <c r="E8541" s="232"/>
    </row>
    <row r="8542" spans="4:5">
      <c r="D8542" s="231"/>
      <c r="E8542" s="232"/>
    </row>
    <row r="8543" spans="4:5">
      <c r="D8543" s="231"/>
      <c r="E8543" s="232"/>
    </row>
    <row r="8544" spans="4:5">
      <c r="D8544" s="231"/>
      <c r="E8544" s="232"/>
    </row>
    <row r="8545" spans="4:5">
      <c r="D8545" s="231"/>
      <c r="E8545" s="232"/>
    </row>
    <row r="8546" spans="4:5">
      <c r="D8546" s="231"/>
      <c r="E8546" s="232"/>
    </row>
    <row r="8547" spans="4:5">
      <c r="D8547" s="231"/>
      <c r="E8547" s="232"/>
    </row>
    <row r="8548" spans="4:5">
      <c r="D8548" s="231"/>
      <c r="E8548" s="232"/>
    </row>
    <row r="8549" spans="4:5">
      <c r="D8549" s="231"/>
      <c r="E8549" s="232"/>
    </row>
    <row r="8550" spans="4:5">
      <c r="D8550" s="231"/>
      <c r="E8550" s="232"/>
    </row>
    <row r="8551" spans="4:5">
      <c r="D8551" s="231"/>
      <c r="E8551" s="232"/>
    </row>
    <row r="8552" spans="4:5">
      <c r="D8552" s="231"/>
      <c r="E8552" s="232"/>
    </row>
    <row r="8553" spans="4:5">
      <c r="D8553" s="231"/>
      <c r="E8553" s="232"/>
    </row>
    <row r="8554" spans="4:5">
      <c r="D8554" s="231"/>
      <c r="E8554" s="232"/>
    </row>
    <row r="8555" spans="4:5">
      <c r="D8555" s="231"/>
      <c r="E8555" s="232"/>
    </row>
    <row r="8556" spans="4:5">
      <c r="D8556" s="231"/>
      <c r="E8556" s="232"/>
    </row>
    <row r="8557" spans="4:5">
      <c r="D8557" s="231"/>
      <c r="E8557" s="232"/>
    </row>
    <row r="8558" spans="4:5">
      <c r="D8558" s="231"/>
      <c r="E8558" s="232"/>
    </row>
    <row r="8559" spans="4:5">
      <c r="D8559" s="231"/>
      <c r="E8559" s="232"/>
    </row>
    <row r="8560" spans="4:5">
      <c r="D8560" s="231"/>
      <c r="E8560" s="232"/>
    </row>
    <row r="8561" spans="4:5">
      <c r="D8561" s="231"/>
      <c r="E8561" s="232"/>
    </row>
    <row r="8562" spans="4:5">
      <c r="D8562" s="231"/>
      <c r="E8562" s="232"/>
    </row>
    <row r="8563" spans="4:5">
      <c r="D8563" s="231"/>
      <c r="E8563" s="232"/>
    </row>
    <row r="8564" spans="4:5">
      <c r="D8564" s="231"/>
      <c r="E8564" s="232"/>
    </row>
    <row r="8565" spans="4:5">
      <c r="D8565" s="231"/>
      <c r="E8565" s="232"/>
    </row>
    <row r="8566" spans="4:5">
      <c r="D8566" s="231"/>
      <c r="E8566" s="232"/>
    </row>
    <row r="8567" spans="4:5">
      <c r="D8567" s="231"/>
      <c r="E8567" s="232"/>
    </row>
    <row r="8568" spans="4:5">
      <c r="D8568" s="231"/>
      <c r="E8568" s="232"/>
    </row>
    <row r="8569" spans="4:5">
      <c r="D8569" s="231"/>
      <c r="E8569" s="232"/>
    </row>
    <row r="8570" spans="4:5">
      <c r="D8570" s="231"/>
      <c r="E8570" s="232"/>
    </row>
    <row r="8571" spans="4:5">
      <c r="D8571" s="231"/>
      <c r="E8571" s="232"/>
    </row>
    <row r="8572" spans="4:5">
      <c r="D8572" s="231"/>
      <c r="E8572" s="232"/>
    </row>
    <row r="8573" spans="4:5">
      <c r="D8573" s="231"/>
      <c r="E8573" s="232"/>
    </row>
    <row r="8574" spans="4:5">
      <c r="D8574" s="231"/>
      <c r="E8574" s="232"/>
    </row>
    <row r="8575" spans="4:5">
      <c r="D8575" s="231"/>
      <c r="E8575" s="232"/>
    </row>
    <row r="8576" spans="4:5">
      <c r="D8576" s="231"/>
      <c r="E8576" s="232"/>
    </row>
    <row r="8577" spans="4:5">
      <c r="D8577" s="231"/>
      <c r="E8577" s="232"/>
    </row>
    <row r="8578" spans="4:5">
      <c r="D8578" s="231"/>
      <c r="E8578" s="232"/>
    </row>
    <row r="8579" spans="4:5">
      <c r="D8579" s="231"/>
      <c r="E8579" s="232"/>
    </row>
    <row r="8580" spans="4:5">
      <c r="D8580" s="231"/>
      <c r="E8580" s="232"/>
    </row>
    <row r="8581" spans="4:5">
      <c r="D8581" s="231"/>
      <c r="E8581" s="232"/>
    </row>
    <row r="8582" spans="4:5">
      <c r="D8582" s="231"/>
      <c r="E8582" s="232"/>
    </row>
    <row r="8583" spans="4:5">
      <c r="D8583" s="231"/>
      <c r="E8583" s="232"/>
    </row>
    <row r="8584" spans="4:5">
      <c r="D8584" s="231"/>
      <c r="E8584" s="232"/>
    </row>
    <row r="8585" spans="4:5">
      <c r="D8585" s="231"/>
      <c r="E8585" s="232"/>
    </row>
    <row r="8586" spans="4:5">
      <c r="D8586" s="231"/>
      <c r="E8586" s="232"/>
    </row>
    <row r="8587" spans="4:5">
      <c r="D8587" s="231"/>
      <c r="E8587" s="232"/>
    </row>
    <row r="8588" spans="4:5">
      <c r="D8588" s="231"/>
      <c r="E8588" s="232"/>
    </row>
    <row r="8589" spans="4:5">
      <c r="D8589" s="231"/>
      <c r="E8589" s="232"/>
    </row>
    <row r="8590" spans="4:5">
      <c r="D8590" s="231"/>
      <c r="E8590" s="232"/>
    </row>
    <row r="8591" spans="4:5">
      <c r="D8591" s="231"/>
      <c r="E8591" s="232"/>
    </row>
    <row r="8592" spans="4:5">
      <c r="D8592" s="231"/>
      <c r="E8592" s="232"/>
    </row>
    <row r="8593" spans="4:5">
      <c r="D8593" s="231"/>
      <c r="E8593" s="232"/>
    </row>
    <row r="8594" spans="4:5">
      <c r="D8594" s="231"/>
      <c r="E8594" s="232"/>
    </row>
    <row r="8595" spans="4:5">
      <c r="D8595" s="231"/>
      <c r="E8595" s="232"/>
    </row>
    <row r="8596" spans="4:5">
      <c r="D8596" s="231"/>
      <c r="E8596" s="232"/>
    </row>
    <row r="8597" spans="4:5">
      <c r="D8597" s="231"/>
      <c r="E8597" s="232"/>
    </row>
    <row r="8598" spans="4:5">
      <c r="D8598" s="231"/>
      <c r="E8598" s="232"/>
    </row>
    <row r="8599" spans="4:5">
      <c r="D8599" s="231"/>
      <c r="E8599" s="232"/>
    </row>
    <row r="8600" spans="4:5">
      <c r="D8600" s="231"/>
      <c r="E8600" s="232"/>
    </row>
    <row r="8601" spans="4:5">
      <c r="D8601" s="231"/>
      <c r="E8601" s="232"/>
    </row>
    <row r="8602" spans="4:5">
      <c r="D8602" s="231"/>
      <c r="E8602" s="232"/>
    </row>
    <row r="8603" spans="4:5">
      <c r="D8603" s="231"/>
      <c r="E8603" s="232"/>
    </row>
    <row r="8604" spans="4:5">
      <c r="D8604" s="231"/>
      <c r="E8604" s="232"/>
    </row>
    <row r="8605" spans="4:5">
      <c r="D8605" s="231"/>
      <c r="E8605" s="232"/>
    </row>
    <row r="8606" spans="4:5">
      <c r="D8606" s="231"/>
      <c r="E8606" s="232"/>
    </row>
    <row r="8607" spans="4:5">
      <c r="D8607" s="231"/>
      <c r="E8607" s="232"/>
    </row>
    <row r="8608" spans="4:5">
      <c r="D8608" s="231"/>
      <c r="E8608" s="232"/>
    </row>
    <row r="8609" spans="4:5">
      <c r="D8609" s="231"/>
      <c r="E8609" s="232"/>
    </row>
    <row r="8610" spans="4:5">
      <c r="D8610" s="231"/>
      <c r="E8610" s="232"/>
    </row>
    <row r="8611" spans="4:5">
      <c r="D8611" s="231"/>
      <c r="E8611" s="232"/>
    </row>
    <row r="8612" spans="4:5">
      <c r="D8612" s="231"/>
      <c r="E8612" s="232"/>
    </row>
    <row r="8613" spans="4:5">
      <c r="D8613" s="231"/>
      <c r="E8613" s="232"/>
    </row>
    <row r="8614" spans="4:5">
      <c r="D8614" s="231"/>
      <c r="E8614" s="232"/>
    </row>
    <row r="8615" spans="4:5">
      <c r="D8615" s="231"/>
      <c r="E8615" s="232"/>
    </row>
    <row r="8616" spans="4:5">
      <c r="D8616" s="231"/>
      <c r="E8616" s="232"/>
    </row>
    <row r="8617" spans="4:5">
      <c r="D8617" s="231"/>
      <c r="E8617" s="232"/>
    </row>
    <row r="8618" spans="4:5">
      <c r="D8618" s="231"/>
      <c r="E8618" s="232"/>
    </row>
    <row r="8619" spans="4:5">
      <c r="D8619" s="231"/>
      <c r="E8619" s="232"/>
    </row>
    <row r="8620" spans="4:5">
      <c r="D8620" s="231"/>
      <c r="E8620" s="232"/>
    </row>
    <row r="8621" spans="4:5">
      <c r="D8621" s="231"/>
      <c r="E8621" s="232"/>
    </row>
    <row r="8622" spans="4:5">
      <c r="D8622" s="231"/>
      <c r="E8622" s="232"/>
    </row>
    <row r="8623" spans="4:5">
      <c r="D8623" s="231"/>
      <c r="E8623" s="232"/>
    </row>
    <row r="8624" spans="4:5">
      <c r="D8624" s="231"/>
      <c r="E8624" s="232"/>
    </row>
    <row r="8625" spans="4:5">
      <c r="D8625" s="231"/>
      <c r="E8625" s="232"/>
    </row>
    <row r="8626" spans="4:5">
      <c r="D8626" s="231"/>
      <c r="E8626" s="232"/>
    </row>
    <row r="8627" spans="4:5">
      <c r="D8627" s="231"/>
      <c r="E8627" s="232"/>
    </row>
    <row r="8628" spans="4:5">
      <c r="D8628" s="231"/>
      <c r="E8628" s="232"/>
    </row>
    <row r="8629" spans="4:5">
      <c r="D8629" s="231"/>
      <c r="E8629" s="232"/>
    </row>
    <row r="8630" spans="4:5">
      <c r="D8630" s="231"/>
      <c r="E8630" s="232"/>
    </row>
    <row r="8631" spans="4:5">
      <c r="D8631" s="231"/>
      <c r="E8631" s="232"/>
    </row>
    <row r="8632" spans="4:5">
      <c r="D8632" s="231"/>
      <c r="E8632" s="232"/>
    </row>
    <row r="8633" spans="4:5">
      <c r="D8633" s="231"/>
      <c r="E8633" s="232"/>
    </row>
    <row r="8634" spans="4:5">
      <c r="D8634" s="231"/>
      <c r="E8634" s="232"/>
    </row>
    <row r="8635" spans="4:5">
      <c r="D8635" s="231"/>
      <c r="E8635" s="232"/>
    </row>
    <row r="8636" spans="4:5">
      <c r="D8636" s="231"/>
      <c r="E8636" s="232"/>
    </row>
    <row r="8637" spans="4:5">
      <c r="D8637" s="231"/>
      <c r="E8637" s="232"/>
    </row>
    <row r="8638" spans="4:5">
      <c r="D8638" s="231"/>
      <c r="E8638" s="232"/>
    </row>
    <row r="8639" spans="4:5">
      <c r="D8639" s="231"/>
      <c r="E8639" s="232"/>
    </row>
    <row r="8640" spans="4:5">
      <c r="D8640" s="231"/>
      <c r="E8640" s="232"/>
    </row>
    <row r="8641" spans="4:5">
      <c r="D8641" s="231"/>
      <c r="E8641" s="232"/>
    </row>
    <row r="8642" spans="4:5">
      <c r="D8642" s="231"/>
      <c r="E8642" s="232"/>
    </row>
    <row r="8643" spans="4:5">
      <c r="D8643" s="231"/>
      <c r="E8643" s="232"/>
    </row>
    <row r="8644" spans="4:5">
      <c r="D8644" s="231"/>
      <c r="E8644" s="232"/>
    </row>
    <row r="8645" spans="4:5">
      <c r="D8645" s="231"/>
      <c r="E8645" s="232"/>
    </row>
    <row r="8646" spans="4:5">
      <c r="D8646" s="231"/>
      <c r="E8646" s="232"/>
    </row>
    <row r="8647" spans="4:5">
      <c r="D8647" s="231"/>
      <c r="E8647" s="232"/>
    </row>
    <row r="8648" spans="4:5">
      <c r="D8648" s="231"/>
      <c r="E8648" s="232"/>
    </row>
    <row r="8649" spans="4:5">
      <c r="D8649" s="231"/>
      <c r="E8649" s="232"/>
    </row>
    <row r="8650" spans="4:5">
      <c r="D8650" s="231"/>
      <c r="E8650" s="232"/>
    </row>
    <row r="8651" spans="4:5">
      <c r="D8651" s="231"/>
      <c r="E8651" s="232"/>
    </row>
    <row r="8652" spans="4:5">
      <c r="D8652" s="231"/>
      <c r="E8652" s="232"/>
    </row>
    <row r="8653" spans="4:5">
      <c r="D8653" s="231"/>
      <c r="E8653" s="232"/>
    </row>
    <row r="8654" spans="4:5">
      <c r="D8654" s="231"/>
      <c r="E8654" s="232"/>
    </row>
    <row r="8655" spans="4:5">
      <c r="D8655" s="231"/>
      <c r="E8655" s="232"/>
    </row>
    <row r="8656" spans="4:5">
      <c r="D8656" s="231"/>
      <c r="E8656" s="232"/>
    </row>
    <row r="8657" spans="4:5">
      <c r="D8657" s="231"/>
      <c r="E8657" s="232"/>
    </row>
    <row r="8658" spans="4:5">
      <c r="D8658" s="231"/>
      <c r="E8658" s="232"/>
    </row>
    <row r="8659" spans="4:5">
      <c r="D8659" s="231"/>
      <c r="E8659" s="232"/>
    </row>
    <row r="8660" spans="4:5">
      <c r="D8660" s="231"/>
      <c r="E8660" s="232"/>
    </row>
    <row r="8661" spans="4:5">
      <c r="D8661" s="231"/>
      <c r="E8661" s="232"/>
    </row>
    <row r="8662" spans="4:5">
      <c r="D8662" s="231"/>
      <c r="E8662" s="232"/>
    </row>
    <row r="8663" spans="4:5">
      <c r="D8663" s="231"/>
      <c r="E8663" s="232"/>
    </row>
    <row r="8664" spans="4:5">
      <c r="D8664" s="231"/>
      <c r="E8664" s="232"/>
    </row>
    <row r="8665" spans="4:5">
      <c r="D8665" s="231"/>
      <c r="E8665" s="232"/>
    </row>
    <row r="8666" spans="4:5">
      <c r="D8666" s="231"/>
      <c r="E8666" s="232"/>
    </row>
    <row r="8667" spans="4:5">
      <c r="D8667" s="231"/>
      <c r="E8667" s="232"/>
    </row>
    <row r="8668" spans="4:5">
      <c r="D8668" s="231"/>
      <c r="E8668" s="232"/>
    </row>
    <row r="8669" spans="4:5">
      <c r="D8669" s="231"/>
      <c r="E8669" s="232"/>
    </row>
    <row r="8670" spans="4:5">
      <c r="D8670" s="231"/>
      <c r="E8670" s="232"/>
    </row>
    <row r="8671" spans="4:5">
      <c r="D8671" s="231"/>
      <c r="E8671" s="232"/>
    </row>
    <row r="8672" spans="4:5">
      <c r="D8672" s="231"/>
      <c r="E8672" s="232"/>
    </row>
    <row r="8673" spans="4:5">
      <c r="D8673" s="231"/>
      <c r="E8673" s="232"/>
    </row>
    <row r="8674" spans="4:5">
      <c r="D8674" s="231"/>
      <c r="E8674" s="232"/>
    </row>
    <row r="8675" spans="4:5">
      <c r="D8675" s="231"/>
      <c r="E8675" s="232"/>
    </row>
    <row r="8676" spans="4:5">
      <c r="D8676" s="231"/>
      <c r="E8676" s="232"/>
    </row>
    <row r="8677" spans="4:5">
      <c r="D8677" s="231"/>
      <c r="E8677" s="232"/>
    </row>
    <row r="8678" spans="4:5">
      <c r="D8678" s="231"/>
      <c r="E8678" s="232"/>
    </row>
    <row r="8679" spans="4:5">
      <c r="D8679" s="231"/>
      <c r="E8679" s="232"/>
    </row>
    <row r="8680" spans="4:5">
      <c r="D8680" s="231"/>
      <c r="E8680" s="232"/>
    </row>
    <row r="8681" spans="4:5">
      <c r="D8681" s="231"/>
      <c r="E8681" s="232"/>
    </row>
    <row r="8682" spans="4:5">
      <c r="D8682" s="231"/>
      <c r="E8682" s="232"/>
    </row>
    <row r="8683" spans="4:5">
      <c r="D8683" s="231"/>
      <c r="E8683" s="232"/>
    </row>
    <row r="8684" spans="4:5">
      <c r="D8684" s="231"/>
      <c r="E8684" s="232"/>
    </row>
    <row r="8685" spans="4:5">
      <c r="D8685" s="231"/>
      <c r="E8685" s="232"/>
    </row>
    <row r="8686" spans="4:5">
      <c r="D8686" s="231"/>
      <c r="E8686" s="232"/>
    </row>
    <row r="8687" spans="4:5">
      <c r="D8687" s="231"/>
      <c r="E8687" s="232"/>
    </row>
    <row r="8688" spans="4:5">
      <c r="D8688" s="231"/>
      <c r="E8688" s="232"/>
    </row>
    <row r="8689" spans="4:5">
      <c r="D8689" s="231"/>
      <c r="E8689" s="232"/>
    </row>
    <row r="8690" spans="4:5">
      <c r="D8690" s="231"/>
      <c r="E8690" s="232"/>
    </row>
    <row r="8691" spans="4:5">
      <c r="D8691" s="231"/>
      <c r="E8691" s="232"/>
    </row>
    <row r="8692" spans="4:5">
      <c r="D8692" s="231"/>
      <c r="E8692" s="232"/>
    </row>
    <row r="8693" spans="4:5">
      <c r="D8693" s="231"/>
      <c r="E8693" s="232"/>
    </row>
    <row r="8694" spans="4:5">
      <c r="D8694" s="231"/>
      <c r="E8694" s="232"/>
    </row>
    <row r="8695" spans="4:5">
      <c r="D8695" s="231"/>
      <c r="E8695" s="232"/>
    </row>
    <row r="8696" spans="4:5">
      <c r="D8696" s="231"/>
      <c r="E8696" s="232"/>
    </row>
    <row r="8697" spans="4:5">
      <c r="D8697" s="231"/>
      <c r="E8697" s="232"/>
    </row>
    <row r="8698" spans="4:5">
      <c r="D8698" s="231"/>
      <c r="E8698" s="232"/>
    </row>
    <row r="8699" spans="4:5">
      <c r="D8699" s="231"/>
      <c r="E8699" s="232"/>
    </row>
    <row r="8700" spans="4:5">
      <c r="D8700" s="231"/>
      <c r="E8700" s="232"/>
    </row>
    <row r="8701" spans="4:5">
      <c r="D8701" s="231"/>
      <c r="E8701" s="232"/>
    </row>
    <row r="8702" spans="4:5">
      <c r="D8702" s="231"/>
      <c r="E8702" s="232"/>
    </row>
    <row r="8703" spans="4:5">
      <c r="D8703" s="231"/>
      <c r="E8703" s="232"/>
    </row>
    <row r="8704" spans="4:5">
      <c r="D8704" s="231"/>
      <c r="E8704" s="232"/>
    </row>
    <row r="8705" spans="4:5">
      <c r="D8705" s="231"/>
      <c r="E8705" s="232"/>
    </row>
    <row r="8706" spans="4:5">
      <c r="D8706" s="231"/>
      <c r="E8706" s="232"/>
    </row>
    <row r="8707" spans="4:5">
      <c r="D8707" s="231"/>
      <c r="E8707" s="232"/>
    </row>
    <row r="8708" spans="4:5">
      <c r="D8708" s="231"/>
      <c r="E8708" s="232"/>
    </row>
    <row r="8709" spans="4:5">
      <c r="D8709" s="231"/>
      <c r="E8709" s="232"/>
    </row>
    <row r="8710" spans="4:5">
      <c r="D8710" s="231"/>
      <c r="E8710" s="232"/>
    </row>
    <row r="8711" spans="4:5">
      <c r="D8711" s="231"/>
      <c r="E8711" s="232"/>
    </row>
    <row r="8712" spans="4:5">
      <c r="D8712" s="231"/>
      <c r="E8712" s="232"/>
    </row>
    <row r="8713" spans="4:5">
      <c r="D8713" s="231"/>
      <c r="E8713" s="232"/>
    </row>
    <row r="8714" spans="4:5">
      <c r="D8714" s="231"/>
      <c r="E8714" s="232"/>
    </row>
    <row r="8715" spans="4:5">
      <c r="D8715" s="231"/>
      <c r="E8715" s="232"/>
    </row>
    <row r="8716" spans="4:5">
      <c r="D8716" s="231"/>
      <c r="E8716" s="232"/>
    </row>
    <row r="8717" spans="4:5">
      <c r="D8717" s="231"/>
      <c r="E8717" s="232"/>
    </row>
    <row r="8718" spans="4:5">
      <c r="D8718" s="231"/>
      <c r="E8718" s="232"/>
    </row>
    <row r="8719" spans="4:5">
      <c r="D8719" s="231"/>
      <c r="E8719" s="232"/>
    </row>
    <row r="8720" spans="4:5">
      <c r="D8720" s="231"/>
      <c r="E8720" s="232"/>
    </row>
    <row r="8721" spans="4:5">
      <c r="D8721" s="231"/>
      <c r="E8721" s="232"/>
    </row>
    <row r="8722" spans="4:5">
      <c r="D8722" s="231"/>
      <c r="E8722" s="232"/>
    </row>
    <row r="8723" spans="4:5">
      <c r="D8723" s="231"/>
      <c r="E8723" s="232"/>
    </row>
    <row r="8724" spans="4:5">
      <c r="D8724" s="231"/>
      <c r="E8724" s="232"/>
    </row>
    <row r="8725" spans="4:5">
      <c r="D8725" s="231"/>
      <c r="E8725" s="232"/>
    </row>
    <row r="8726" spans="4:5">
      <c r="D8726" s="231"/>
      <c r="E8726" s="232"/>
    </row>
    <row r="8727" spans="4:5">
      <c r="D8727" s="231"/>
      <c r="E8727" s="232"/>
    </row>
    <row r="8728" spans="4:5">
      <c r="D8728" s="231"/>
      <c r="E8728" s="232"/>
    </row>
    <row r="8729" spans="4:5">
      <c r="D8729" s="231"/>
      <c r="E8729" s="232"/>
    </row>
    <row r="8730" spans="4:5">
      <c r="D8730" s="231"/>
      <c r="E8730" s="232"/>
    </row>
    <row r="8731" spans="4:5">
      <c r="D8731" s="231"/>
      <c r="E8731" s="232"/>
    </row>
    <row r="8732" spans="4:5">
      <c r="D8732" s="231"/>
      <c r="E8732" s="232"/>
    </row>
    <row r="8733" spans="4:5">
      <c r="D8733" s="231"/>
      <c r="E8733" s="232"/>
    </row>
    <row r="8734" spans="4:5">
      <c r="D8734" s="231"/>
      <c r="E8734" s="232"/>
    </row>
    <row r="8735" spans="4:5">
      <c r="D8735" s="231"/>
      <c r="E8735" s="232"/>
    </row>
    <row r="8736" spans="4:5">
      <c r="D8736" s="231"/>
      <c r="E8736" s="232"/>
    </row>
    <row r="8737" spans="4:5">
      <c r="D8737" s="231"/>
      <c r="E8737" s="232"/>
    </row>
    <row r="8738" spans="4:5">
      <c r="D8738" s="231"/>
      <c r="E8738" s="232"/>
    </row>
    <row r="8739" spans="4:5">
      <c r="D8739" s="231"/>
      <c r="E8739" s="232"/>
    </row>
    <row r="8740" spans="4:5">
      <c r="D8740" s="231"/>
      <c r="E8740" s="232"/>
    </row>
    <row r="8741" spans="4:5">
      <c r="D8741" s="231"/>
      <c r="E8741" s="232"/>
    </row>
    <row r="8742" spans="4:5">
      <c r="D8742" s="231"/>
      <c r="E8742" s="232"/>
    </row>
    <row r="8743" spans="4:5">
      <c r="D8743" s="231"/>
      <c r="E8743" s="232"/>
    </row>
    <row r="8744" spans="4:5">
      <c r="D8744" s="231"/>
      <c r="E8744" s="232"/>
    </row>
    <row r="8745" spans="4:5">
      <c r="D8745" s="231"/>
      <c r="E8745" s="232"/>
    </row>
    <row r="8746" spans="4:5">
      <c r="D8746" s="231"/>
      <c r="E8746" s="232"/>
    </row>
    <row r="8747" spans="4:5">
      <c r="D8747" s="231"/>
      <c r="E8747" s="232"/>
    </row>
    <row r="8748" spans="4:5">
      <c r="D8748" s="231"/>
      <c r="E8748" s="232"/>
    </row>
    <row r="8749" spans="4:5">
      <c r="D8749" s="231"/>
      <c r="E8749" s="232"/>
    </row>
    <row r="8750" spans="4:5">
      <c r="D8750" s="231"/>
      <c r="E8750" s="232"/>
    </row>
    <row r="8751" spans="4:5">
      <c r="D8751" s="231"/>
      <c r="E8751" s="232"/>
    </row>
    <row r="8752" spans="4:5">
      <c r="D8752" s="231"/>
      <c r="E8752" s="232"/>
    </row>
    <row r="8753" spans="4:5">
      <c r="D8753" s="231"/>
      <c r="E8753" s="232"/>
    </row>
    <row r="8754" spans="4:5">
      <c r="D8754" s="231"/>
      <c r="E8754" s="232"/>
    </row>
    <row r="8755" spans="4:5">
      <c r="D8755" s="231"/>
      <c r="E8755" s="232"/>
    </row>
    <row r="8756" spans="4:5">
      <c r="D8756" s="231"/>
      <c r="E8756" s="232"/>
    </row>
    <row r="8757" spans="4:5">
      <c r="D8757" s="231"/>
      <c r="E8757" s="232"/>
    </row>
    <row r="8758" spans="4:5">
      <c r="D8758" s="231"/>
      <c r="E8758" s="232"/>
    </row>
    <row r="8759" spans="4:5">
      <c r="D8759" s="231"/>
      <c r="E8759" s="232"/>
    </row>
    <row r="8760" spans="4:5">
      <c r="D8760" s="231"/>
      <c r="E8760" s="232"/>
    </row>
    <row r="8761" spans="4:5">
      <c r="D8761" s="231"/>
      <c r="E8761" s="232"/>
    </row>
    <row r="8762" spans="4:5">
      <c r="D8762" s="231"/>
      <c r="E8762" s="232"/>
    </row>
    <row r="8763" spans="4:5">
      <c r="D8763" s="231"/>
      <c r="E8763" s="232"/>
    </row>
    <row r="8764" spans="4:5">
      <c r="D8764" s="231"/>
      <c r="E8764" s="232"/>
    </row>
    <row r="8765" spans="4:5">
      <c r="D8765" s="231"/>
      <c r="E8765" s="232"/>
    </row>
    <row r="8766" spans="4:5">
      <c r="D8766" s="231"/>
      <c r="E8766" s="232"/>
    </row>
    <row r="8767" spans="4:5">
      <c r="D8767" s="231"/>
      <c r="E8767" s="232"/>
    </row>
    <row r="8768" spans="4:5">
      <c r="D8768" s="231"/>
      <c r="E8768" s="232"/>
    </row>
    <row r="8769" spans="4:5">
      <c r="D8769" s="231"/>
      <c r="E8769" s="232"/>
    </row>
    <row r="8770" spans="4:5">
      <c r="D8770" s="231"/>
      <c r="E8770" s="232"/>
    </row>
    <row r="8771" spans="4:5">
      <c r="D8771" s="231"/>
      <c r="E8771" s="232"/>
    </row>
    <row r="8772" spans="4:5">
      <c r="D8772" s="231"/>
      <c r="E8772" s="232"/>
    </row>
    <row r="8773" spans="4:5">
      <c r="D8773" s="231"/>
      <c r="E8773" s="232"/>
    </row>
    <row r="8774" spans="4:5">
      <c r="D8774" s="231"/>
      <c r="E8774" s="232"/>
    </row>
    <row r="8775" spans="4:5">
      <c r="D8775" s="231"/>
      <c r="E8775" s="232"/>
    </row>
    <row r="8776" spans="4:5">
      <c r="D8776" s="231"/>
      <c r="E8776" s="232"/>
    </row>
    <row r="8777" spans="4:5">
      <c r="D8777" s="231"/>
      <c r="E8777" s="232"/>
    </row>
    <row r="8778" spans="4:5">
      <c r="D8778" s="231"/>
      <c r="E8778" s="232"/>
    </row>
    <row r="8779" spans="4:5">
      <c r="D8779" s="231"/>
      <c r="E8779" s="232"/>
    </row>
    <row r="8780" spans="4:5">
      <c r="D8780" s="231"/>
      <c r="E8780" s="232"/>
    </row>
    <row r="8781" spans="4:5">
      <c r="D8781" s="231"/>
      <c r="E8781" s="232"/>
    </row>
    <row r="8782" spans="4:5">
      <c r="D8782" s="231"/>
      <c r="E8782" s="232"/>
    </row>
    <row r="8783" spans="4:5">
      <c r="D8783" s="231"/>
      <c r="E8783" s="232"/>
    </row>
    <row r="8784" spans="4:5">
      <c r="D8784" s="231"/>
      <c r="E8784" s="232"/>
    </row>
    <row r="8785" spans="4:5">
      <c r="D8785" s="231"/>
      <c r="E8785" s="232"/>
    </row>
    <row r="8786" spans="4:5">
      <c r="D8786" s="231"/>
      <c r="E8786" s="232"/>
    </row>
    <row r="8787" spans="4:5">
      <c r="D8787" s="231"/>
      <c r="E8787" s="232"/>
    </row>
    <row r="8788" spans="4:5">
      <c r="D8788" s="231"/>
      <c r="E8788" s="232"/>
    </row>
    <row r="8789" spans="4:5">
      <c r="D8789" s="231"/>
      <c r="E8789" s="232"/>
    </row>
    <row r="8790" spans="4:5">
      <c r="D8790" s="231"/>
      <c r="E8790" s="232"/>
    </row>
    <row r="8791" spans="4:5">
      <c r="D8791" s="231"/>
      <c r="E8791" s="232"/>
    </row>
    <row r="8792" spans="4:5">
      <c r="D8792" s="231"/>
      <c r="E8792" s="232"/>
    </row>
    <row r="8793" spans="4:5">
      <c r="D8793" s="231"/>
      <c r="E8793" s="232"/>
    </row>
    <row r="8794" spans="4:5">
      <c r="D8794" s="231"/>
      <c r="E8794" s="232"/>
    </row>
    <row r="8795" spans="4:5">
      <c r="D8795" s="231"/>
      <c r="E8795" s="232"/>
    </row>
    <row r="8796" spans="4:5">
      <c r="D8796" s="231"/>
      <c r="E8796" s="232"/>
    </row>
    <row r="8797" spans="4:5">
      <c r="D8797" s="231"/>
      <c r="E8797" s="232"/>
    </row>
    <row r="8798" spans="4:5">
      <c r="D8798" s="231"/>
      <c r="E8798" s="232"/>
    </row>
    <row r="8799" spans="4:5">
      <c r="D8799" s="231"/>
      <c r="E8799" s="232"/>
    </row>
    <row r="8800" spans="4:5">
      <c r="D8800" s="231"/>
      <c r="E8800" s="232"/>
    </row>
    <row r="8801" spans="4:5">
      <c r="D8801" s="231"/>
      <c r="E8801" s="232"/>
    </row>
    <row r="8802" spans="4:5">
      <c r="D8802" s="231"/>
      <c r="E8802" s="232"/>
    </row>
    <row r="8803" spans="4:5">
      <c r="D8803" s="231"/>
      <c r="E8803" s="232"/>
    </row>
    <row r="8804" spans="4:5">
      <c r="D8804" s="231"/>
      <c r="E8804" s="232"/>
    </row>
    <row r="8805" spans="4:5">
      <c r="D8805" s="231"/>
      <c r="E8805" s="232"/>
    </row>
    <row r="8806" spans="4:5">
      <c r="D8806" s="231"/>
      <c r="E8806" s="232"/>
    </row>
    <row r="8807" spans="4:5">
      <c r="D8807" s="231"/>
      <c r="E8807" s="232"/>
    </row>
    <row r="8808" spans="4:5">
      <c r="D8808" s="231"/>
      <c r="E8808" s="232"/>
    </row>
    <row r="8809" spans="4:5">
      <c r="D8809" s="231"/>
      <c r="E8809" s="232"/>
    </row>
    <row r="8810" spans="4:5">
      <c r="D8810" s="231"/>
      <c r="E8810" s="232"/>
    </row>
    <row r="8811" spans="4:5">
      <c r="D8811" s="231"/>
      <c r="E8811" s="232"/>
    </row>
    <row r="8812" spans="4:5">
      <c r="D8812" s="231"/>
      <c r="E8812" s="232"/>
    </row>
    <row r="8813" spans="4:5">
      <c r="D8813" s="231"/>
      <c r="E8813" s="232"/>
    </row>
    <row r="8814" spans="4:5">
      <c r="D8814" s="231"/>
      <c r="E8814" s="232"/>
    </row>
    <row r="8815" spans="4:5">
      <c r="D8815" s="231"/>
      <c r="E8815" s="232"/>
    </row>
    <row r="8816" spans="4:5">
      <c r="D8816" s="231"/>
      <c r="E8816" s="232"/>
    </row>
    <row r="8817" spans="4:5">
      <c r="D8817" s="231"/>
      <c r="E8817" s="232"/>
    </row>
    <row r="8818" spans="4:5">
      <c r="D8818" s="231"/>
      <c r="E8818" s="232"/>
    </row>
    <row r="8819" spans="4:5">
      <c r="D8819" s="231"/>
      <c r="E8819" s="232"/>
    </row>
    <row r="8820" spans="4:5">
      <c r="D8820" s="231"/>
      <c r="E8820" s="232"/>
    </row>
    <row r="8821" spans="4:5">
      <c r="D8821" s="231"/>
      <c r="E8821" s="232"/>
    </row>
    <row r="8822" spans="4:5">
      <c r="D8822" s="231"/>
      <c r="E8822" s="232"/>
    </row>
    <row r="8823" spans="4:5">
      <c r="D8823" s="231"/>
      <c r="E8823" s="232"/>
    </row>
    <row r="8824" spans="4:5">
      <c r="D8824" s="231"/>
      <c r="E8824" s="232"/>
    </row>
    <row r="8825" spans="4:5">
      <c r="D8825" s="231"/>
      <c r="E8825" s="232"/>
    </row>
    <row r="8826" spans="4:5">
      <c r="D8826" s="231"/>
      <c r="E8826" s="232"/>
    </row>
    <row r="8827" spans="4:5">
      <c r="D8827" s="231"/>
      <c r="E8827" s="232"/>
    </row>
    <row r="8828" spans="4:5">
      <c r="D8828" s="231"/>
      <c r="E8828" s="232"/>
    </row>
    <row r="8829" spans="4:5">
      <c r="D8829" s="231"/>
      <c r="E8829" s="232"/>
    </row>
    <row r="8830" spans="4:5">
      <c r="D8830" s="231"/>
      <c r="E8830" s="232"/>
    </row>
    <row r="8831" spans="4:5">
      <c r="D8831" s="231"/>
      <c r="E8831" s="232"/>
    </row>
    <row r="8832" spans="4:5">
      <c r="D8832" s="231"/>
      <c r="E8832" s="232"/>
    </row>
    <row r="8833" spans="4:5">
      <c r="D8833" s="231"/>
      <c r="E8833" s="232"/>
    </row>
    <row r="8834" spans="4:5">
      <c r="D8834" s="231"/>
      <c r="E8834" s="232"/>
    </row>
    <row r="8835" spans="4:5">
      <c r="D8835" s="231"/>
      <c r="E8835" s="232"/>
    </row>
    <row r="8836" spans="4:5">
      <c r="D8836" s="231"/>
      <c r="E8836" s="232"/>
    </row>
    <row r="8837" spans="4:5">
      <c r="D8837" s="231"/>
      <c r="E8837" s="232"/>
    </row>
    <row r="8838" spans="4:5">
      <c r="D8838" s="231"/>
      <c r="E8838" s="232"/>
    </row>
    <row r="8839" spans="4:5">
      <c r="D8839" s="231"/>
      <c r="E8839" s="232"/>
    </row>
    <row r="8840" spans="4:5">
      <c r="D8840" s="231"/>
      <c r="E8840" s="232"/>
    </row>
    <row r="8841" spans="4:5">
      <c r="D8841" s="231"/>
      <c r="E8841" s="232"/>
    </row>
    <row r="8842" spans="4:5">
      <c r="D8842" s="231"/>
      <c r="E8842" s="232"/>
    </row>
    <row r="8843" spans="4:5">
      <c r="D8843" s="231"/>
      <c r="E8843" s="232"/>
    </row>
    <row r="8844" spans="4:5">
      <c r="D8844" s="231"/>
      <c r="E8844" s="232"/>
    </row>
    <row r="8845" spans="4:5">
      <c r="D8845" s="231"/>
      <c r="E8845" s="232"/>
    </row>
    <row r="8846" spans="4:5">
      <c r="D8846" s="231"/>
      <c r="E8846" s="232"/>
    </row>
    <row r="8847" spans="4:5">
      <c r="D8847" s="231"/>
      <c r="E8847" s="232"/>
    </row>
    <row r="8848" spans="4:5">
      <c r="D8848" s="231"/>
      <c r="E8848" s="232"/>
    </row>
    <row r="8849" spans="4:5">
      <c r="D8849" s="231"/>
      <c r="E8849" s="232"/>
    </row>
    <row r="8850" spans="4:5">
      <c r="D8850" s="231"/>
      <c r="E8850" s="232"/>
    </row>
    <row r="8851" spans="4:5">
      <c r="D8851" s="231"/>
      <c r="E8851" s="232"/>
    </row>
    <row r="8852" spans="4:5">
      <c r="D8852" s="231"/>
      <c r="E8852" s="232"/>
    </row>
    <row r="8853" spans="4:5">
      <c r="D8853" s="231"/>
      <c r="E8853" s="232"/>
    </row>
    <row r="8854" spans="4:5">
      <c r="D8854" s="231"/>
      <c r="E8854" s="232"/>
    </row>
    <row r="8855" spans="4:5">
      <c r="D8855" s="231"/>
      <c r="E8855" s="232"/>
    </row>
    <row r="8856" spans="4:5">
      <c r="D8856" s="231"/>
      <c r="E8856" s="232"/>
    </row>
    <row r="8857" spans="4:5">
      <c r="D8857" s="231"/>
      <c r="E8857" s="232"/>
    </row>
    <row r="8858" spans="4:5">
      <c r="D8858" s="231"/>
      <c r="E8858" s="232"/>
    </row>
    <row r="8859" spans="4:5">
      <c r="D8859" s="231"/>
      <c r="E8859" s="232"/>
    </row>
    <row r="8860" spans="4:5">
      <c r="D8860" s="231"/>
      <c r="E8860" s="232"/>
    </row>
    <row r="8861" spans="4:5">
      <c r="D8861" s="231"/>
      <c r="E8861" s="232"/>
    </row>
    <row r="8862" spans="4:5">
      <c r="D8862" s="231"/>
      <c r="E8862" s="232"/>
    </row>
    <row r="8863" spans="4:5">
      <c r="D8863" s="231"/>
      <c r="E8863" s="232"/>
    </row>
    <row r="8864" spans="4:5">
      <c r="D8864" s="231"/>
      <c r="E8864" s="232"/>
    </row>
    <row r="8865" spans="4:5">
      <c r="D8865" s="231"/>
      <c r="E8865" s="232"/>
    </row>
    <row r="8866" spans="4:5">
      <c r="D8866" s="231"/>
      <c r="E8866" s="232"/>
    </row>
    <row r="8867" spans="4:5">
      <c r="D8867" s="231"/>
      <c r="E8867" s="232"/>
    </row>
    <row r="8868" spans="4:5">
      <c r="D8868" s="231"/>
      <c r="E8868" s="232"/>
    </row>
    <row r="8869" spans="4:5">
      <c r="D8869" s="231"/>
      <c r="E8869" s="232"/>
    </row>
    <row r="8870" spans="4:5">
      <c r="D8870" s="231"/>
      <c r="E8870" s="232"/>
    </row>
    <row r="8871" spans="4:5">
      <c r="D8871" s="231"/>
      <c r="E8871" s="232"/>
    </row>
    <row r="8872" spans="4:5">
      <c r="D8872" s="231"/>
      <c r="E8872" s="232"/>
    </row>
    <row r="8873" spans="4:5">
      <c r="D8873" s="231"/>
      <c r="E8873" s="232"/>
    </row>
    <row r="8874" spans="4:5">
      <c r="D8874" s="231"/>
      <c r="E8874" s="232"/>
    </row>
    <row r="8875" spans="4:5">
      <c r="D8875" s="231"/>
      <c r="E8875" s="232"/>
    </row>
    <row r="8876" spans="4:5">
      <c r="D8876" s="231"/>
      <c r="E8876" s="232"/>
    </row>
    <row r="8877" spans="4:5">
      <c r="D8877" s="231"/>
      <c r="E8877" s="232"/>
    </row>
    <row r="8878" spans="4:5">
      <c r="D8878" s="231"/>
      <c r="E8878" s="232"/>
    </row>
    <row r="8879" spans="4:5">
      <c r="D8879" s="231"/>
      <c r="E8879" s="232"/>
    </row>
    <row r="8880" spans="4:5">
      <c r="D8880" s="231"/>
      <c r="E8880" s="232"/>
    </row>
    <row r="8881" spans="4:5">
      <c r="D8881" s="231"/>
      <c r="E8881" s="232"/>
    </row>
    <row r="8882" spans="4:5">
      <c r="D8882" s="231"/>
      <c r="E8882" s="232"/>
    </row>
    <row r="8883" spans="4:5">
      <c r="D8883" s="231"/>
      <c r="E8883" s="232"/>
    </row>
    <row r="8884" spans="4:5">
      <c r="D8884" s="231"/>
      <c r="E8884" s="232"/>
    </row>
    <row r="8885" spans="4:5">
      <c r="D8885" s="231"/>
      <c r="E8885" s="232"/>
    </row>
    <row r="8886" spans="4:5">
      <c r="D8886" s="231"/>
      <c r="E8886" s="232"/>
    </row>
    <row r="8887" spans="4:5">
      <c r="D8887" s="231"/>
      <c r="E8887" s="232"/>
    </row>
    <row r="8888" spans="4:5">
      <c r="D8888" s="231"/>
      <c r="E8888" s="232"/>
    </row>
    <row r="8889" spans="4:5">
      <c r="D8889" s="231"/>
      <c r="E8889" s="232"/>
    </row>
    <row r="8890" spans="4:5">
      <c r="D8890" s="231"/>
      <c r="E8890" s="232"/>
    </row>
    <row r="8891" spans="4:5">
      <c r="D8891" s="231"/>
      <c r="E8891" s="232"/>
    </row>
    <row r="8892" spans="4:5">
      <c r="D8892" s="231"/>
      <c r="E8892" s="232"/>
    </row>
    <row r="8893" spans="4:5">
      <c r="D8893" s="231"/>
      <c r="E8893" s="232"/>
    </row>
    <row r="8894" spans="4:5">
      <c r="D8894" s="231"/>
      <c r="E8894" s="232"/>
    </row>
    <row r="8895" spans="4:5">
      <c r="D8895" s="231"/>
      <c r="E8895" s="232"/>
    </row>
    <row r="8896" spans="4:5">
      <c r="D8896" s="231"/>
      <c r="E8896" s="232"/>
    </row>
    <row r="8897" spans="4:5">
      <c r="D8897" s="231"/>
      <c r="E8897" s="232"/>
    </row>
    <row r="8898" spans="4:5">
      <c r="D8898" s="231"/>
      <c r="E8898" s="232"/>
    </row>
    <row r="8899" spans="4:5">
      <c r="D8899" s="231"/>
      <c r="E8899" s="232"/>
    </row>
    <row r="8900" spans="4:5">
      <c r="D8900" s="231"/>
      <c r="E8900" s="232"/>
    </row>
    <row r="8901" spans="4:5">
      <c r="D8901" s="231"/>
      <c r="E8901" s="232"/>
    </row>
    <row r="8902" spans="4:5">
      <c r="D8902" s="231"/>
      <c r="E8902" s="232"/>
    </row>
    <row r="8903" spans="4:5">
      <c r="D8903" s="231"/>
      <c r="E8903" s="232"/>
    </row>
    <row r="8904" spans="4:5">
      <c r="D8904" s="231"/>
      <c r="E8904" s="232"/>
    </row>
    <row r="8905" spans="4:5">
      <c r="D8905" s="231"/>
      <c r="E8905" s="232"/>
    </row>
    <row r="8906" spans="4:5">
      <c r="D8906" s="231"/>
      <c r="E8906" s="232"/>
    </row>
    <row r="8907" spans="4:5">
      <c r="D8907" s="231"/>
      <c r="E8907" s="232"/>
    </row>
    <row r="8908" spans="4:5">
      <c r="D8908" s="231"/>
      <c r="E8908" s="232"/>
    </row>
    <row r="8909" spans="4:5">
      <c r="D8909" s="231"/>
      <c r="E8909" s="232"/>
    </row>
    <row r="8910" spans="4:5">
      <c r="D8910" s="231"/>
      <c r="E8910" s="232"/>
    </row>
    <row r="8911" spans="4:5">
      <c r="D8911" s="231"/>
      <c r="E8911" s="232"/>
    </row>
    <row r="8912" spans="4:5">
      <c r="D8912" s="231"/>
      <c r="E8912" s="232"/>
    </row>
    <row r="8913" spans="4:5">
      <c r="D8913" s="231"/>
      <c r="E8913" s="232"/>
    </row>
    <row r="8914" spans="4:5">
      <c r="D8914" s="231"/>
      <c r="E8914" s="232"/>
    </row>
    <row r="8915" spans="4:5">
      <c r="D8915" s="231"/>
      <c r="E8915" s="232"/>
    </row>
    <row r="8916" spans="4:5">
      <c r="D8916" s="231"/>
      <c r="E8916" s="232"/>
    </row>
    <row r="8917" spans="4:5">
      <c r="D8917" s="231"/>
      <c r="E8917" s="232"/>
    </row>
    <row r="8918" spans="4:5">
      <c r="D8918" s="231"/>
      <c r="E8918" s="232"/>
    </row>
    <row r="8919" spans="4:5">
      <c r="D8919" s="231"/>
      <c r="E8919" s="232"/>
    </row>
    <row r="8920" spans="4:5">
      <c r="D8920" s="231"/>
      <c r="E8920" s="232"/>
    </row>
    <row r="8921" spans="4:5">
      <c r="D8921" s="231"/>
      <c r="E8921" s="232"/>
    </row>
    <row r="8922" spans="4:5">
      <c r="D8922" s="231"/>
      <c r="E8922" s="232"/>
    </row>
    <row r="8923" spans="4:5">
      <c r="D8923" s="231"/>
      <c r="E8923" s="232"/>
    </row>
    <row r="8924" spans="4:5">
      <c r="D8924" s="231"/>
      <c r="E8924" s="232"/>
    </row>
    <row r="8925" spans="4:5">
      <c r="D8925" s="231"/>
      <c r="E8925" s="232"/>
    </row>
    <row r="8926" spans="4:5">
      <c r="D8926" s="231"/>
      <c r="E8926" s="232"/>
    </row>
    <row r="8927" spans="4:5">
      <c r="D8927" s="231"/>
      <c r="E8927" s="232"/>
    </row>
    <row r="8928" spans="4:5">
      <c r="D8928" s="231"/>
      <c r="E8928" s="232"/>
    </row>
    <row r="8929" spans="4:5">
      <c r="D8929" s="231"/>
      <c r="E8929" s="232"/>
    </row>
    <row r="8930" spans="4:5">
      <c r="D8930" s="231"/>
      <c r="E8930" s="232"/>
    </row>
    <row r="8931" spans="4:5">
      <c r="D8931" s="231"/>
      <c r="E8931" s="232"/>
    </row>
    <row r="8932" spans="4:5">
      <c r="D8932" s="231"/>
      <c r="E8932" s="232"/>
    </row>
    <row r="8933" spans="4:5">
      <c r="D8933" s="231"/>
      <c r="E8933" s="232"/>
    </row>
    <row r="8934" spans="4:5">
      <c r="D8934" s="231"/>
      <c r="E8934" s="232"/>
    </row>
    <row r="8935" spans="4:5">
      <c r="D8935" s="231"/>
      <c r="E8935" s="232"/>
    </row>
    <row r="8936" spans="4:5">
      <c r="D8936" s="231"/>
      <c r="E8936" s="232"/>
    </row>
    <row r="8937" spans="4:5">
      <c r="D8937" s="231"/>
      <c r="E8937" s="232"/>
    </row>
    <row r="8938" spans="4:5">
      <c r="D8938" s="231"/>
      <c r="E8938" s="232"/>
    </row>
    <row r="8939" spans="4:5">
      <c r="D8939" s="231"/>
      <c r="E8939" s="232"/>
    </row>
    <row r="8940" spans="4:5">
      <c r="D8940" s="231"/>
      <c r="E8940" s="232"/>
    </row>
    <row r="8941" spans="4:5">
      <c r="D8941" s="231"/>
      <c r="E8941" s="232"/>
    </row>
    <row r="8942" spans="4:5">
      <c r="D8942" s="231"/>
      <c r="E8942" s="232"/>
    </row>
    <row r="8943" spans="4:5">
      <c r="D8943" s="231"/>
      <c r="E8943" s="232"/>
    </row>
    <row r="8944" spans="4:5">
      <c r="D8944" s="231"/>
      <c r="E8944" s="232"/>
    </row>
    <row r="8945" spans="4:5">
      <c r="D8945" s="231"/>
      <c r="E8945" s="232"/>
    </row>
    <row r="8946" spans="4:5">
      <c r="D8946" s="231"/>
      <c r="E8946" s="232"/>
    </row>
    <row r="8947" spans="4:5">
      <c r="D8947" s="231"/>
      <c r="E8947" s="232"/>
    </row>
    <row r="8948" spans="4:5">
      <c r="D8948" s="231"/>
      <c r="E8948" s="232"/>
    </row>
    <row r="8949" spans="4:5">
      <c r="D8949" s="231"/>
      <c r="E8949" s="232"/>
    </row>
    <row r="8950" spans="4:5">
      <c r="D8950" s="231"/>
      <c r="E8950" s="232"/>
    </row>
    <row r="8951" spans="4:5">
      <c r="D8951" s="231"/>
      <c r="E8951" s="232"/>
    </row>
    <row r="8952" spans="4:5">
      <c r="D8952" s="231"/>
      <c r="E8952" s="232"/>
    </row>
    <row r="8953" spans="4:5">
      <c r="D8953" s="231"/>
      <c r="E8953" s="232"/>
    </row>
    <row r="8954" spans="4:5">
      <c r="D8954" s="231"/>
      <c r="E8954" s="232"/>
    </row>
    <row r="8955" spans="4:5">
      <c r="D8955" s="231"/>
      <c r="E8955" s="232"/>
    </row>
    <row r="8956" spans="4:5">
      <c r="D8956" s="231"/>
      <c r="E8956" s="232"/>
    </row>
    <row r="8957" spans="4:5">
      <c r="D8957" s="231"/>
      <c r="E8957" s="232"/>
    </row>
    <row r="8958" spans="4:5">
      <c r="D8958" s="231"/>
      <c r="E8958" s="232"/>
    </row>
    <row r="8959" spans="4:5">
      <c r="D8959" s="231"/>
      <c r="E8959" s="232"/>
    </row>
    <row r="8960" spans="4:5">
      <c r="D8960" s="231"/>
      <c r="E8960" s="232"/>
    </row>
    <row r="8961" spans="4:5">
      <c r="D8961" s="231"/>
      <c r="E8961" s="232"/>
    </row>
    <row r="8962" spans="4:5">
      <c r="D8962" s="231"/>
      <c r="E8962" s="232"/>
    </row>
    <row r="8963" spans="4:5">
      <c r="D8963" s="231"/>
      <c r="E8963" s="232"/>
    </row>
    <row r="8964" spans="4:5">
      <c r="D8964" s="231"/>
      <c r="E8964" s="232"/>
    </row>
    <row r="8965" spans="4:5">
      <c r="D8965" s="231"/>
      <c r="E8965" s="232"/>
    </row>
    <row r="8966" spans="4:5">
      <c r="D8966" s="231"/>
      <c r="E8966" s="232"/>
    </row>
    <row r="8967" spans="4:5">
      <c r="D8967" s="231"/>
      <c r="E8967" s="232"/>
    </row>
    <row r="8968" spans="4:5">
      <c r="D8968" s="231"/>
      <c r="E8968" s="232"/>
    </row>
    <row r="8969" spans="4:5">
      <c r="D8969" s="231"/>
      <c r="E8969" s="232"/>
    </row>
    <row r="8970" spans="4:5">
      <c r="D8970" s="231"/>
      <c r="E8970" s="232"/>
    </row>
    <row r="8971" spans="4:5">
      <c r="D8971" s="231"/>
      <c r="E8971" s="232"/>
    </row>
    <row r="8972" spans="4:5">
      <c r="D8972" s="231"/>
      <c r="E8972" s="232"/>
    </row>
    <row r="8973" spans="4:5">
      <c r="D8973" s="231"/>
      <c r="E8973" s="232"/>
    </row>
    <row r="8974" spans="4:5">
      <c r="D8974" s="231"/>
      <c r="E8974" s="232"/>
    </row>
    <row r="8975" spans="4:5">
      <c r="D8975" s="231"/>
      <c r="E8975" s="232"/>
    </row>
    <row r="8976" spans="4:5">
      <c r="D8976" s="231"/>
      <c r="E8976" s="232"/>
    </row>
    <row r="8977" spans="4:5">
      <c r="D8977" s="231"/>
      <c r="E8977" s="232"/>
    </row>
    <row r="8978" spans="4:5">
      <c r="D8978" s="231"/>
      <c r="E8978" s="232"/>
    </row>
    <row r="8979" spans="4:5">
      <c r="D8979" s="231"/>
      <c r="E8979" s="232"/>
    </row>
    <row r="8980" spans="4:5">
      <c r="D8980" s="231"/>
      <c r="E8980" s="232"/>
    </row>
    <row r="8981" spans="4:5">
      <c r="D8981" s="231"/>
      <c r="E8981" s="232"/>
    </row>
    <row r="8982" spans="4:5">
      <c r="D8982" s="231"/>
      <c r="E8982" s="232"/>
    </row>
    <row r="8983" spans="4:5">
      <c r="D8983" s="231"/>
      <c r="E8983" s="232"/>
    </row>
    <row r="8984" spans="4:5">
      <c r="D8984" s="231"/>
      <c r="E8984" s="232"/>
    </row>
    <row r="8985" spans="4:5">
      <c r="D8985" s="231"/>
      <c r="E8985" s="232"/>
    </row>
    <row r="8986" spans="4:5">
      <c r="D8986" s="231"/>
      <c r="E8986" s="232"/>
    </row>
    <row r="8987" spans="4:5">
      <c r="D8987" s="231"/>
      <c r="E8987" s="232"/>
    </row>
    <row r="8988" spans="4:5">
      <c r="D8988" s="231"/>
      <c r="E8988" s="232"/>
    </row>
    <row r="8989" spans="4:5">
      <c r="D8989" s="231"/>
      <c r="E8989" s="232"/>
    </row>
    <row r="8990" spans="4:5">
      <c r="D8990" s="231"/>
      <c r="E8990" s="232"/>
    </row>
    <row r="8991" spans="4:5">
      <c r="D8991" s="231"/>
      <c r="E8991" s="232"/>
    </row>
    <row r="8992" spans="4:5">
      <c r="D8992" s="231"/>
      <c r="E8992" s="232"/>
    </row>
    <row r="8993" spans="4:5">
      <c r="D8993" s="231"/>
      <c r="E8993" s="232"/>
    </row>
    <row r="8994" spans="4:5">
      <c r="D8994" s="231"/>
      <c r="E8994" s="232"/>
    </row>
    <row r="8995" spans="4:5">
      <c r="D8995" s="231"/>
      <c r="E8995" s="232"/>
    </row>
    <row r="8996" spans="4:5">
      <c r="D8996" s="231"/>
      <c r="E8996" s="232"/>
    </row>
    <row r="8997" spans="4:5">
      <c r="D8997" s="231"/>
      <c r="E8997" s="232"/>
    </row>
    <row r="8998" spans="4:5">
      <c r="D8998" s="231"/>
      <c r="E8998" s="232"/>
    </row>
    <row r="8999" spans="4:5">
      <c r="D8999" s="231"/>
      <c r="E8999" s="232"/>
    </row>
    <row r="9000" spans="4:5">
      <c r="D9000" s="231"/>
      <c r="E9000" s="232"/>
    </row>
    <row r="9001" spans="4:5">
      <c r="D9001" s="231"/>
      <c r="E9001" s="232"/>
    </row>
    <row r="9002" spans="4:5">
      <c r="D9002" s="231"/>
      <c r="E9002" s="232"/>
    </row>
    <row r="9003" spans="4:5">
      <c r="D9003" s="231"/>
      <c r="E9003" s="232"/>
    </row>
    <row r="9004" spans="4:5">
      <c r="D9004" s="231"/>
      <c r="E9004" s="232"/>
    </row>
    <row r="9005" spans="4:5">
      <c r="D9005" s="231"/>
      <c r="E9005" s="232"/>
    </row>
    <row r="9006" spans="4:5">
      <c r="D9006" s="231"/>
      <c r="E9006" s="232"/>
    </row>
    <row r="9007" spans="4:5">
      <c r="D9007" s="231"/>
      <c r="E9007" s="232"/>
    </row>
    <row r="9008" spans="4:5">
      <c r="D9008" s="231"/>
      <c r="E9008" s="232"/>
    </row>
    <row r="9009" spans="4:5">
      <c r="D9009" s="231"/>
      <c r="E9009" s="232"/>
    </row>
    <row r="9010" spans="4:5">
      <c r="D9010" s="231"/>
      <c r="E9010" s="232"/>
    </row>
    <row r="9011" spans="4:5">
      <c r="D9011" s="231"/>
      <c r="E9011" s="232"/>
    </row>
    <row r="9012" spans="4:5">
      <c r="D9012" s="231"/>
      <c r="E9012" s="232"/>
    </row>
    <row r="9013" spans="4:5">
      <c r="D9013" s="231"/>
      <c r="E9013" s="232"/>
    </row>
    <row r="9014" spans="4:5">
      <c r="D9014" s="231"/>
      <c r="E9014" s="232"/>
    </row>
    <row r="9015" spans="4:5">
      <c r="D9015" s="231"/>
      <c r="E9015" s="232"/>
    </row>
    <row r="9016" spans="4:5">
      <c r="D9016" s="231"/>
      <c r="E9016" s="232"/>
    </row>
    <row r="9017" spans="4:5">
      <c r="D9017" s="231"/>
      <c r="E9017" s="232"/>
    </row>
    <row r="9018" spans="4:5">
      <c r="D9018" s="231"/>
      <c r="E9018" s="232"/>
    </row>
    <row r="9019" spans="4:5">
      <c r="D9019" s="231"/>
      <c r="E9019" s="232"/>
    </row>
    <row r="9020" spans="4:5">
      <c r="D9020" s="231"/>
      <c r="E9020" s="232"/>
    </row>
    <row r="9021" spans="4:5">
      <c r="D9021" s="231"/>
      <c r="E9021" s="232"/>
    </row>
    <row r="9022" spans="4:5">
      <c r="D9022" s="231"/>
      <c r="E9022" s="232"/>
    </row>
    <row r="9023" spans="4:5">
      <c r="D9023" s="231"/>
      <c r="E9023" s="232"/>
    </row>
    <row r="9024" spans="4:5">
      <c r="D9024" s="231"/>
      <c r="E9024" s="232"/>
    </row>
    <row r="9025" spans="4:5">
      <c r="D9025" s="231"/>
      <c r="E9025" s="232"/>
    </row>
    <row r="9026" spans="4:5">
      <c r="D9026" s="231"/>
      <c r="E9026" s="232"/>
    </row>
    <row r="9027" spans="4:5">
      <c r="D9027" s="231"/>
      <c r="E9027" s="232"/>
    </row>
    <row r="9028" spans="4:5">
      <c r="D9028" s="231"/>
      <c r="E9028" s="232"/>
    </row>
    <row r="9029" spans="4:5">
      <c r="D9029" s="231"/>
      <c r="E9029" s="232"/>
    </row>
    <row r="9030" spans="4:5">
      <c r="D9030" s="231"/>
      <c r="E9030" s="232"/>
    </row>
    <row r="9031" spans="4:5">
      <c r="D9031" s="231"/>
      <c r="E9031" s="232"/>
    </row>
    <row r="9032" spans="4:5">
      <c r="D9032" s="231"/>
      <c r="E9032" s="232"/>
    </row>
    <row r="9033" spans="4:5">
      <c r="D9033" s="231"/>
      <c r="E9033" s="232"/>
    </row>
    <row r="9034" spans="4:5">
      <c r="D9034" s="231"/>
      <c r="E9034" s="232"/>
    </row>
    <row r="9035" spans="4:5">
      <c r="D9035" s="231"/>
      <c r="E9035" s="232"/>
    </row>
    <row r="9036" spans="4:5">
      <c r="D9036" s="231"/>
      <c r="E9036" s="232"/>
    </row>
    <row r="9037" spans="4:5">
      <c r="D9037" s="231"/>
      <c r="E9037" s="232"/>
    </row>
    <row r="9038" spans="4:5">
      <c r="D9038" s="231"/>
      <c r="E9038" s="232"/>
    </row>
    <row r="9039" spans="4:5">
      <c r="D9039" s="231"/>
      <c r="E9039" s="232"/>
    </row>
    <row r="9040" spans="4:5">
      <c r="D9040" s="231"/>
      <c r="E9040" s="232"/>
    </row>
    <row r="9041" spans="4:5">
      <c r="D9041" s="231"/>
      <c r="E9041" s="232"/>
    </row>
    <row r="9042" spans="4:5">
      <c r="D9042" s="231"/>
      <c r="E9042" s="232"/>
    </row>
    <row r="9043" spans="4:5">
      <c r="D9043" s="231"/>
      <c r="E9043" s="232"/>
    </row>
    <row r="9044" spans="4:5">
      <c r="D9044" s="231"/>
      <c r="E9044" s="232"/>
    </row>
    <row r="9045" spans="4:5">
      <c r="D9045" s="231"/>
      <c r="E9045" s="232"/>
    </row>
    <row r="9046" spans="4:5">
      <c r="D9046" s="231"/>
      <c r="E9046" s="232"/>
    </row>
    <row r="9047" spans="4:5">
      <c r="D9047" s="231"/>
      <c r="E9047" s="232"/>
    </row>
    <row r="9048" spans="4:5">
      <c r="D9048" s="231"/>
      <c r="E9048" s="232"/>
    </row>
    <row r="9049" spans="4:5">
      <c r="D9049" s="231"/>
      <c r="E9049" s="232"/>
    </row>
    <row r="9050" spans="4:5">
      <c r="D9050" s="231"/>
      <c r="E9050" s="232"/>
    </row>
    <row r="9051" spans="4:5">
      <c r="D9051" s="231"/>
      <c r="E9051" s="232"/>
    </row>
    <row r="9052" spans="4:5">
      <c r="D9052" s="231"/>
      <c r="E9052" s="232"/>
    </row>
    <row r="9053" spans="4:5">
      <c r="D9053" s="231"/>
      <c r="E9053" s="232"/>
    </row>
    <row r="9054" spans="4:5">
      <c r="D9054" s="231"/>
      <c r="E9054" s="232"/>
    </row>
    <row r="9055" spans="4:5">
      <c r="D9055" s="231"/>
      <c r="E9055" s="232"/>
    </row>
    <row r="9056" spans="4:5">
      <c r="D9056" s="231"/>
      <c r="E9056" s="232"/>
    </row>
    <row r="9057" spans="4:5">
      <c r="D9057" s="231"/>
      <c r="E9057" s="232"/>
    </row>
    <row r="9058" spans="4:5">
      <c r="D9058" s="231"/>
      <c r="E9058" s="232"/>
    </row>
    <row r="9059" spans="4:5">
      <c r="D9059" s="231"/>
      <c r="E9059" s="232"/>
    </row>
    <row r="9060" spans="4:5">
      <c r="D9060" s="231"/>
      <c r="E9060" s="232"/>
    </row>
    <row r="9061" spans="4:5">
      <c r="D9061" s="231"/>
      <c r="E9061" s="232"/>
    </row>
    <row r="9062" spans="4:5">
      <c r="D9062" s="231"/>
      <c r="E9062" s="232"/>
    </row>
    <row r="9063" spans="4:5">
      <c r="D9063" s="231"/>
      <c r="E9063" s="232"/>
    </row>
    <row r="9064" spans="4:5">
      <c r="D9064" s="231"/>
      <c r="E9064" s="232"/>
    </row>
    <row r="9065" spans="4:5">
      <c r="D9065" s="231"/>
      <c r="E9065" s="232"/>
    </row>
    <row r="9066" spans="4:5">
      <c r="D9066" s="231"/>
      <c r="E9066" s="232"/>
    </row>
    <row r="9067" spans="4:5">
      <c r="D9067" s="231"/>
      <c r="E9067" s="232"/>
    </row>
    <row r="9068" spans="4:5">
      <c r="D9068" s="231"/>
      <c r="E9068" s="232"/>
    </row>
    <row r="9069" spans="4:5">
      <c r="D9069" s="231"/>
      <c r="E9069" s="232"/>
    </row>
    <row r="9070" spans="4:5">
      <c r="D9070" s="231"/>
      <c r="E9070" s="232"/>
    </row>
    <row r="9071" spans="4:5">
      <c r="D9071" s="231"/>
      <c r="E9071" s="232"/>
    </row>
    <row r="9072" spans="4:5">
      <c r="D9072" s="231"/>
      <c r="E9072" s="232"/>
    </row>
    <row r="9073" spans="4:5">
      <c r="D9073" s="231"/>
      <c r="E9073" s="232"/>
    </row>
    <row r="9074" spans="4:5">
      <c r="D9074" s="231"/>
      <c r="E9074" s="232"/>
    </row>
    <row r="9075" spans="4:5">
      <c r="D9075" s="231"/>
      <c r="E9075" s="232"/>
    </row>
    <row r="9076" spans="4:5">
      <c r="D9076" s="231"/>
      <c r="E9076" s="232"/>
    </row>
    <row r="9077" spans="4:5">
      <c r="D9077" s="231"/>
      <c r="E9077" s="232"/>
    </row>
    <row r="9078" spans="4:5">
      <c r="D9078" s="231"/>
      <c r="E9078" s="232"/>
    </row>
    <row r="9079" spans="4:5">
      <c r="D9079" s="231"/>
      <c r="E9079" s="232"/>
    </row>
    <row r="9080" spans="4:5">
      <c r="D9080" s="231"/>
      <c r="E9080" s="232"/>
    </row>
    <row r="9081" spans="4:5">
      <c r="D9081" s="231"/>
      <c r="E9081" s="232"/>
    </row>
    <row r="9082" spans="4:5">
      <c r="D9082" s="231"/>
      <c r="E9082" s="232"/>
    </row>
    <row r="9083" spans="4:5">
      <c r="D9083" s="231"/>
      <c r="E9083" s="232"/>
    </row>
    <row r="9084" spans="4:5">
      <c r="D9084" s="231"/>
      <c r="E9084" s="232"/>
    </row>
    <row r="9085" spans="4:5">
      <c r="D9085" s="231"/>
      <c r="E9085" s="232"/>
    </row>
    <row r="9086" spans="4:5">
      <c r="D9086" s="231"/>
      <c r="E9086" s="232"/>
    </row>
    <row r="9087" spans="4:5">
      <c r="D9087" s="231"/>
      <c r="E9087" s="232"/>
    </row>
    <row r="9088" spans="4:5">
      <c r="D9088" s="231"/>
      <c r="E9088" s="232"/>
    </row>
    <row r="9089" spans="4:5">
      <c r="D9089" s="231"/>
      <c r="E9089" s="232"/>
    </row>
    <row r="9090" spans="4:5">
      <c r="D9090" s="231"/>
      <c r="E9090" s="232"/>
    </row>
    <row r="9091" spans="4:5">
      <c r="D9091" s="231"/>
      <c r="E9091" s="232"/>
    </row>
    <row r="9092" spans="4:5">
      <c r="D9092" s="231"/>
      <c r="E9092" s="232"/>
    </row>
    <row r="9093" spans="4:5">
      <c r="D9093" s="231"/>
      <c r="E9093" s="232"/>
    </row>
    <row r="9094" spans="4:5">
      <c r="D9094" s="231"/>
      <c r="E9094" s="232"/>
    </row>
    <row r="9095" spans="4:5">
      <c r="D9095" s="231"/>
      <c r="E9095" s="232"/>
    </row>
    <row r="9096" spans="4:5">
      <c r="D9096" s="231"/>
      <c r="E9096" s="232"/>
    </row>
    <row r="9097" spans="4:5">
      <c r="D9097" s="231"/>
      <c r="E9097" s="232"/>
    </row>
    <row r="9098" spans="4:5">
      <c r="D9098" s="231"/>
      <c r="E9098" s="232"/>
    </row>
    <row r="9099" spans="4:5">
      <c r="D9099" s="231"/>
      <c r="E9099" s="232"/>
    </row>
    <row r="9100" spans="4:5">
      <c r="D9100" s="231"/>
      <c r="E9100" s="232"/>
    </row>
    <row r="9101" spans="4:5">
      <c r="D9101" s="231"/>
      <c r="E9101" s="232"/>
    </row>
    <row r="9102" spans="4:5">
      <c r="D9102" s="231"/>
      <c r="E9102" s="232"/>
    </row>
    <row r="9103" spans="4:5">
      <c r="D9103" s="231"/>
      <c r="E9103" s="232"/>
    </row>
    <row r="9104" spans="4:5">
      <c r="D9104" s="231"/>
      <c r="E9104" s="232"/>
    </row>
    <row r="9105" spans="4:5">
      <c r="D9105" s="231"/>
      <c r="E9105" s="232"/>
    </row>
    <row r="9106" spans="4:5">
      <c r="D9106" s="231"/>
      <c r="E9106" s="232"/>
    </row>
    <row r="9107" spans="4:5">
      <c r="D9107" s="231"/>
      <c r="E9107" s="232"/>
    </row>
    <row r="9108" spans="4:5">
      <c r="D9108" s="231"/>
      <c r="E9108" s="232"/>
    </row>
    <row r="9109" spans="4:5">
      <c r="D9109" s="231"/>
      <c r="E9109" s="232"/>
    </row>
    <row r="9110" spans="4:5">
      <c r="D9110" s="231"/>
      <c r="E9110" s="232"/>
    </row>
    <row r="9111" spans="4:5">
      <c r="D9111" s="231"/>
      <c r="E9111" s="232"/>
    </row>
    <row r="9112" spans="4:5">
      <c r="D9112" s="231"/>
      <c r="E9112" s="232"/>
    </row>
    <row r="9113" spans="4:5">
      <c r="D9113" s="231"/>
      <c r="E9113" s="232"/>
    </row>
    <row r="9114" spans="4:5">
      <c r="D9114" s="231"/>
      <c r="E9114" s="232"/>
    </row>
    <row r="9115" spans="4:5">
      <c r="D9115" s="231"/>
      <c r="E9115" s="232"/>
    </row>
    <row r="9116" spans="4:5">
      <c r="D9116" s="231"/>
      <c r="E9116" s="232"/>
    </row>
    <row r="9117" spans="4:5">
      <c r="D9117" s="231"/>
      <c r="E9117" s="232"/>
    </row>
    <row r="9118" spans="4:5">
      <c r="D9118" s="231"/>
      <c r="E9118" s="232"/>
    </row>
    <row r="9119" spans="4:5">
      <c r="D9119" s="231"/>
      <c r="E9119" s="232"/>
    </row>
    <row r="9120" spans="4:5">
      <c r="D9120" s="231"/>
      <c r="E9120" s="232"/>
    </row>
    <row r="9121" spans="4:5">
      <c r="D9121" s="231"/>
      <c r="E9121" s="232"/>
    </row>
    <row r="9122" spans="4:5">
      <c r="D9122" s="231"/>
      <c r="E9122" s="232"/>
    </row>
    <row r="9123" spans="4:5">
      <c r="D9123" s="231"/>
      <c r="E9123" s="232"/>
    </row>
    <row r="9124" spans="4:5">
      <c r="D9124" s="231"/>
      <c r="E9124" s="232"/>
    </row>
    <row r="9125" spans="4:5">
      <c r="D9125" s="231"/>
      <c r="E9125" s="232"/>
    </row>
    <row r="9126" spans="4:5">
      <c r="D9126" s="231"/>
      <c r="E9126" s="232"/>
    </row>
    <row r="9127" spans="4:5">
      <c r="D9127" s="231"/>
      <c r="E9127" s="232"/>
    </row>
    <row r="9128" spans="4:5">
      <c r="D9128" s="231"/>
      <c r="E9128" s="232"/>
    </row>
    <row r="9129" spans="4:5">
      <c r="D9129" s="231"/>
      <c r="E9129" s="232"/>
    </row>
    <row r="9130" spans="4:5">
      <c r="D9130" s="231"/>
      <c r="E9130" s="232"/>
    </row>
    <row r="9131" spans="4:5">
      <c r="D9131" s="231"/>
      <c r="E9131" s="232"/>
    </row>
    <row r="9132" spans="4:5">
      <c r="D9132" s="231"/>
      <c r="E9132" s="232"/>
    </row>
    <row r="9133" spans="4:5">
      <c r="D9133" s="231"/>
      <c r="E9133" s="232"/>
    </row>
    <row r="9134" spans="4:5">
      <c r="D9134" s="231"/>
      <c r="E9134" s="232"/>
    </row>
    <row r="9135" spans="4:5">
      <c r="D9135" s="231"/>
      <c r="E9135" s="232"/>
    </row>
    <row r="9136" spans="4:5">
      <c r="D9136" s="231"/>
      <c r="E9136" s="232"/>
    </row>
    <row r="9137" spans="4:5">
      <c r="D9137" s="231"/>
      <c r="E9137" s="232"/>
    </row>
    <row r="9138" spans="4:5">
      <c r="D9138" s="231"/>
      <c r="E9138" s="232"/>
    </row>
    <row r="9139" spans="4:5">
      <c r="D9139" s="231"/>
      <c r="E9139" s="232"/>
    </row>
    <row r="9140" spans="4:5">
      <c r="D9140" s="231"/>
      <c r="E9140" s="232"/>
    </row>
    <row r="9141" spans="4:5">
      <c r="D9141" s="231"/>
      <c r="E9141" s="232"/>
    </row>
    <row r="9142" spans="4:5">
      <c r="D9142" s="231"/>
      <c r="E9142" s="232"/>
    </row>
    <row r="9143" spans="4:5">
      <c r="D9143" s="231"/>
      <c r="E9143" s="232"/>
    </row>
    <row r="9144" spans="4:5">
      <c r="D9144" s="231"/>
      <c r="E9144" s="232"/>
    </row>
    <row r="9145" spans="4:5">
      <c r="D9145" s="231"/>
      <c r="E9145" s="232"/>
    </row>
    <row r="9146" spans="4:5">
      <c r="D9146" s="231"/>
      <c r="E9146" s="232"/>
    </row>
    <row r="9147" spans="4:5">
      <c r="D9147" s="231"/>
      <c r="E9147" s="232"/>
    </row>
    <row r="9148" spans="4:5">
      <c r="D9148" s="231"/>
      <c r="E9148" s="232"/>
    </row>
    <row r="9149" spans="4:5">
      <c r="D9149" s="231"/>
      <c r="E9149" s="232"/>
    </row>
    <row r="9150" spans="4:5">
      <c r="D9150" s="231"/>
      <c r="E9150" s="232"/>
    </row>
    <row r="9151" spans="4:5">
      <c r="D9151" s="231"/>
      <c r="E9151" s="232"/>
    </row>
    <row r="9152" spans="4:5">
      <c r="D9152" s="231"/>
      <c r="E9152" s="232"/>
    </row>
    <row r="9153" spans="4:5">
      <c r="D9153" s="231"/>
      <c r="E9153" s="232"/>
    </row>
    <row r="9154" spans="4:5">
      <c r="D9154" s="231"/>
      <c r="E9154" s="232"/>
    </row>
    <row r="9155" spans="4:5">
      <c r="D9155" s="231"/>
      <c r="E9155" s="232"/>
    </row>
    <row r="9156" spans="4:5">
      <c r="D9156" s="231"/>
      <c r="E9156" s="232"/>
    </row>
    <row r="9157" spans="4:5">
      <c r="D9157" s="231"/>
      <c r="E9157" s="232"/>
    </row>
    <row r="9158" spans="4:5">
      <c r="D9158" s="231"/>
      <c r="E9158" s="232"/>
    </row>
    <row r="9159" spans="4:5">
      <c r="D9159" s="231"/>
      <c r="E9159" s="232"/>
    </row>
    <row r="9160" spans="4:5">
      <c r="D9160" s="231"/>
      <c r="E9160" s="232"/>
    </row>
    <row r="9161" spans="4:5">
      <c r="D9161" s="231"/>
      <c r="E9161" s="232"/>
    </row>
    <row r="9162" spans="4:5">
      <c r="D9162" s="231"/>
      <c r="E9162" s="232"/>
    </row>
    <row r="9163" spans="4:5">
      <c r="D9163" s="231"/>
      <c r="E9163" s="232"/>
    </row>
    <row r="9164" spans="4:5">
      <c r="D9164" s="231"/>
      <c r="E9164" s="232"/>
    </row>
    <row r="9165" spans="4:5">
      <c r="D9165" s="231"/>
      <c r="E9165" s="232"/>
    </row>
    <row r="9166" spans="4:5">
      <c r="D9166" s="231"/>
      <c r="E9166" s="232"/>
    </row>
    <row r="9167" spans="4:5">
      <c r="D9167" s="231"/>
      <c r="E9167" s="232"/>
    </row>
    <row r="9168" spans="4:5">
      <c r="D9168" s="231"/>
      <c r="E9168" s="232"/>
    </row>
    <row r="9169" spans="4:5">
      <c r="D9169" s="231"/>
      <c r="E9169" s="232"/>
    </row>
    <row r="9170" spans="4:5">
      <c r="D9170" s="231"/>
      <c r="E9170" s="232"/>
    </row>
    <row r="9171" spans="4:5">
      <c r="D9171" s="231"/>
      <c r="E9171" s="232"/>
    </row>
    <row r="9172" spans="4:5">
      <c r="D9172" s="231"/>
      <c r="E9172" s="232"/>
    </row>
    <row r="9173" spans="4:5">
      <c r="D9173" s="231"/>
      <c r="E9173" s="232"/>
    </row>
    <row r="9174" spans="4:5">
      <c r="D9174" s="231"/>
      <c r="E9174" s="232"/>
    </row>
    <row r="9175" spans="4:5">
      <c r="D9175" s="231"/>
      <c r="E9175" s="232"/>
    </row>
    <row r="9176" spans="4:5">
      <c r="D9176" s="231"/>
      <c r="E9176" s="232"/>
    </row>
    <row r="9177" spans="4:5">
      <c r="D9177" s="231"/>
      <c r="E9177" s="232"/>
    </row>
    <row r="9178" spans="4:5">
      <c r="D9178" s="231"/>
      <c r="E9178" s="232"/>
    </row>
    <row r="9179" spans="4:5">
      <c r="D9179" s="231"/>
      <c r="E9179" s="232"/>
    </row>
    <row r="9180" spans="4:5">
      <c r="D9180" s="231"/>
      <c r="E9180" s="232"/>
    </row>
    <row r="9181" spans="4:5">
      <c r="D9181" s="231"/>
      <c r="E9181" s="232"/>
    </row>
    <row r="9182" spans="4:5">
      <c r="D9182" s="231"/>
      <c r="E9182" s="232"/>
    </row>
    <row r="9183" spans="4:5">
      <c r="D9183" s="231"/>
      <c r="E9183" s="232"/>
    </row>
    <row r="9184" spans="4:5">
      <c r="D9184" s="231"/>
      <c r="E9184" s="232"/>
    </row>
    <row r="9185" spans="4:5">
      <c r="D9185" s="231"/>
      <c r="E9185" s="232"/>
    </row>
    <row r="9186" spans="4:5">
      <c r="D9186" s="231"/>
      <c r="E9186" s="232"/>
    </row>
    <row r="9187" spans="4:5">
      <c r="D9187" s="231"/>
      <c r="E9187" s="232"/>
    </row>
    <row r="9188" spans="4:5">
      <c r="D9188" s="231"/>
      <c r="E9188" s="232"/>
    </row>
    <row r="9189" spans="4:5">
      <c r="D9189" s="231"/>
      <c r="E9189" s="232"/>
    </row>
    <row r="9190" spans="4:5">
      <c r="D9190" s="231"/>
      <c r="E9190" s="232"/>
    </row>
    <row r="9191" spans="4:5">
      <c r="D9191" s="231"/>
      <c r="E9191" s="232"/>
    </row>
    <row r="9192" spans="4:5">
      <c r="D9192" s="231"/>
      <c r="E9192" s="232"/>
    </row>
    <row r="9193" spans="4:5">
      <c r="D9193" s="231"/>
      <c r="E9193" s="232"/>
    </row>
    <row r="9194" spans="4:5">
      <c r="D9194" s="231"/>
      <c r="E9194" s="232"/>
    </row>
    <row r="9195" spans="4:5">
      <c r="D9195" s="231"/>
      <c r="E9195" s="232"/>
    </row>
    <row r="9196" spans="4:5">
      <c r="D9196" s="231"/>
      <c r="E9196" s="232"/>
    </row>
    <row r="9197" spans="4:5">
      <c r="D9197" s="231"/>
      <c r="E9197" s="232"/>
    </row>
    <row r="9198" spans="4:5">
      <c r="D9198" s="231"/>
      <c r="E9198" s="232"/>
    </row>
    <row r="9199" spans="4:5">
      <c r="D9199" s="231"/>
      <c r="E9199" s="232"/>
    </row>
    <row r="9200" spans="4:5">
      <c r="D9200" s="231"/>
      <c r="E9200" s="232"/>
    </row>
    <row r="9201" spans="4:5">
      <c r="D9201" s="231"/>
      <c r="E9201" s="232"/>
    </row>
    <row r="9202" spans="4:5">
      <c r="D9202" s="231"/>
      <c r="E9202" s="232"/>
    </row>
    <row r="9203" spans="4:5">
      <c r="D9203" s="231"/>
      <c r="E9203" s="232"/>
    </row>
    <row r="9204" spans="4:5">
      <c r="D9204" s="231"/>
      <c r="E9204" s="232"/>
    </row>
    <row r="9205" spans="4:5">
      <c r="D9205" s="231"/>
      <c r="E9205" s="232"/>
    </row>
    <row r="9206" spans="4:5">
      <c r="D9206" s="231"/>
      <c r="E9206" s="232"/>
    </row>
    <row r="9207" spans="4:5">
      <c r="D9207" s="231"/>
      <c r="E9207" s="232"/>
    </row>
    <row r="9208" spans="4:5">
      <c r="D9208" s="231"/>
      <c r="E9208" s="232"/>
    </row>
    <row r="9209" spans="4:5">
      <c r="D9209" s="231"/>
      <c r="E9209" s="232"/>
    </row>
    <row r="9210" spans="4:5">
      <c r="D9210" s="231"/>
      <c r="E9210" s="232"/>
    </row>
    <row r="9211" spans="4:5">
      <c r="D9211" s="231"/>
      <c r="E9211" s="232"/>
    </row>
    <row r="9212" spans="4:5">
      <c r="D9212" s="231"/>
      <c r="E9212" s="232"/>
    </row>
    <row r="9213" spans="4:5">
      <c r="D9213" s="231"/>
      <c r="E9213" s="232"/>
    </row>
    <row r="9214" spans="4:5">
      <c r="D9214" s="231"/>
      <c r="E9214" s="232"/>
    </row>
    <row r="9215" spans="4:5">
      <c r="D9215" s="231"/>
      <c r="E9215" s="232"/>
    </row>
    <row r="9216" spans="4:5">
      <c r="D9216" s="231"/>
      <c r="E9216" s="232"/>
    </row>
    <row r="9217" spans="4:5">
      <c r="D9217" s="231"/>
      <c r="E9217" s="232"/>
    </row>
    <row r="9218" spans="4:5">
      <c r="D9218" s="231"/>
      <c r="E9218" s="232"/>
    </row>
    <row r="9219" spans="4:5">
      <c r="D9219" s="231"/>
      <c r="E9219" s="232"/>
    </row>
    <row r="9220" spans="4:5">
      <c r="D9220" s="231"/>
      <c r="E9220" s="232"/>
    </row>
    <row r="9221" spans="4:5">
      <c r="D9221" s="231"/>
      <c r="E9221" s="232"/>
    </row>
    <row r="9222" spans="4:5">
      <c r="D9222" s="231"/>
      <c r="E9222" s="232"/>
    </row>
    <row r="9223" spans="4:5">
      <c r="D9223" s="231"/>
      <c r="E9223" s="232"/>
    </row>
    <row r="9224" spans="4:5">
      <c r="D9224" s="231"/>
      <c r="E9224" s="232"/>
    </row>
    <row r="9225" spans="4:5">
      <c r="D9225" s="231"/>
      <c r="E9225" s="232"/>
    </row>
    <row r="9226" spans="4:5">
      <c r="D9226" s="231"/>
      <c r="E9226" s="232"/>
    </row>
    <row r="9227" spans="4:5">
      <c r="D9227" s="231"/>
      <c r="E9227" s="232"/>
    </row>
    <row r="9228" spans="4:5">
      <c r="D9228" s="231"/>
      <c r="E9228" s="232"/>
    </row>
    <row r="9229" spans="4:5">
      <c r="D9229" s="231"/>
      <c r="E9229" s="232"/>
    </row>
    <row r="9230" spans="4:5">
      <c r="D9230" s="231"/>
      <c r="E9230" s="232"/>
    </row>
    <row r="9231" spans="4:5">
      <c r="D9231" s="231"/>
      <c r="E9231" s="232"/>
    </row>
    <row r="9232" spans="4:5">
      <c r="D9232" s="231"/>
      <c r="E9232" s="232"/>
    </row>
    <row r="9233" spans="4:5">
      <c r="D9233" s="231"/>
      <c r="E9233" s="232"/>
    </row>
    <row r="9234" spans="4:5">
      <c r="D9234" s="231"/>
      <c r="E9234" s="232"/>
    </row>
    <row r="9235" spans="4:5">
      <c r="D9235" s="231"/>
      <c r="E9235" s="232"/>
    </row>
    <row r="9236" spans="4:5">
      <c r="D9236" s="231"/>
      <c r="E9236" s="232"/>
    </row>
    <row r="9237" spans="4:5">
      <c r="D9237" s="231"/>
      <c r="E9237" s="232"/>
    </row>
    <row r="9238" spans="4:5">
      <c r="D9238" s="231"/>
      <c r="E9238" s="232"/>
    </row>
    <row r="9239" spans="4:5">
      <c r="D9239" s="231"/>
      <c r="E9239" s="232"/>
    </row>
    <row r="9240" spans="4:5">
      <c r="D9240" s="231"/>
      <c r="E9240" s="232"/>
    </row>
    <row r="9241" spans="4:5">
      <c r="D9241" s="231"/>
      <c r="E9241" s="232"/>
    </row>
    <row r="9242" spans="4:5">
      <c r="D9242" s="231"/>
      <c r="E9242" s="232"/>
    </row>
    <row r="9243" spans="4:5">
      <c r="D9243" s="231"/>
      <c r="E9243" s="232"/>
    </row>
    <row r="9244" spans="4:5">
      <c r="D9244" s="231"/>
      <c r="E9244" s="232"/>
    </row>
    <row r="9245" spans="4:5">
      <c r="D9245" s="231"/>
      <c r="E9245" s="232"/>
    </row>
    <row r="9246" spans="4:5">
      <c r="D9246" s="231"/>
      <c r="E9246" s="232"/>
    </row>
    <row r="9247" spans="4:5">
      <c r="D9247" s="231"/>
      <c r="E9247" s="232"/>
    </row>
    <row r="9248" spans="4:5">
      <c r="D9248" s="231"/>
      <c r="E9248" s="232"/>
    </row>
    <row r="9249" spans="4:5">
      <c r="D9249" s="231"/>
      <c r="E9249" s="232"/>
    </row>
    <row r="9250" spans="4:5">
      <c r="D9250" s="231"/>
      <c r="E9250" s="232"/>
    </row>
    <row r="9251" spans="4:5">
      <c r="D9251" s="231"/>
      <c r="E9251" s="232"/>
    </row>
    <row r="9252" spans="4:5">
      <c r="D9252" s="231"/>
      <c r="E9252" s="232"/>
    </row>
    <row r="9253" spans="4:5">
      <c r="D9253" s="231"/>
      <c r="E9253" s="232"/>
    </row>
    <row r="9254" spans="4:5">
      <c r="D9254" s="231"/>
      <c r="E9254" s="232"/>
    </row>
    <row r="9255" spans="4:5">
      <c r="D9255" s="231"/>
      <c r="E9255" s="232"/>
    </row>
    <row r="9256" spans="4:5">
      <c r="D9256" s="231"/>
      <c r="E9256" s="232"/>
    </row>
    <row r="9257" spans="4:5">
      <c r="D9257" s="231"/>
      <c r="E9257" s="232"/>
    </row>
    <row r="9258" spans="4:5">
      <c r="D9258" s="231"/>
      <c r="E9258" s="232"/>
    </row>
    <row r="9259" spans="4:5">
      <c r="D9259" s="231"/>
      <c r="E9259" s="232"/>
    </row>
    <row r="9260" spans="4:5">
      <c r="D9260" s="231"/>
      <c r="E9260" s="232"/>
    </row>
    <row r="9261" spans="4:5">
      <c r="D9261" s="231"/>
      <c r="E9261" s="232"/>
    </row>
    <row r="9262" spans="4:5">
      <c r="D9262" s="231"/>
      <c r="E9262" s="232"/>
    </row>
    <row r="9263" spans="4:5">
      <c r="D9263" s="231"/>
      <c r="E9263" s="232"/>
    </row>
    <row r="9264" spans="4:5">
      <c r="D9264" s="231"/>
      <c r="E9264" s="232"/>
    </row>
    <row r="9265" spans="4:5">
      <c r="D9265" s="231"/>
      <c r="E9265" s="232"/>
    </row>
    <row r="9266" spans="4:5">
      <c r="D9266" s="231"/>
      <c r="E9266" s="232"/>
    </row>
    <row r="9267" spans="4:5">
      <c r="D9267" s="231"/>
      <c r="E9267" s="232"/>
    </row>
    <row r="9268" spans="4:5">
      <c r="D9268" s="231"/>
      <c r="E9268" s="232"/>
    </row>
    <row r="9269" spans="4:5">
      <c r="D9269" s="231"/>
      <c r="E9269" s="232"/>
    </row>
    <row r="9270" spans="4:5">
      <c r="D9270" s="231"/>
      <c r="E9270" s="232"/>
    </row>
    <row r="9271" spans="4:5">
      <c r="D9271" s="231"/>
      <c r="E9271" s="232"/>
    </row>
    <row r="9272" spans="4:5">
      <c r="D9272" s="231"/>
      <c r="E9272" s="232"/>
    </row>
    <row r="9273" spans="4:5">
      <c r="D9273" s="231"/>
      <c r="E9273" s="232"/>
    </row>
    <row r="9274" spans="4:5">
      <c r="D9274" s="231"/>
      <c r="E9274" s="232"/>
    </row>
    <row r="9275" spans="4:5">
      <c r="D9275" s="231"/>
      <c r="E9275" s="232"/>
    </row>
    <row r="9276" spans="4:5">
      <c r="D9276" s="231"/>
      <c r="E9276" s="232"/>
    </row>
    <row r="9277" spans="4:5">
      <c r="D9277" s="231"/>
      <c r="E9277" s="232"/>
    </row>
    <row r="9278" spans="4:5">
      <c r="D9278" s="231"/>
      <c r="E9278" s="232"/>
    </row>
    <row r="9279" spans="4:5">
      <c r="D9279" s="231"/>
      <c r="E9279" s="232"/>
    </row>
    <row r="9280" spans="4:5">
      <c r="D9280" s="231"/>
      <c r="E9280" s="232"/>
    </row>
    <row r="9281" spans="4:5">
      <c r="D9281" s="231"/>
      <c r="E9281" s="232"/>
    </row>
    <row r="9282" spans="4:5">
      <c r="D9282" s="231"/>
      <c r="E9282" s="232"/>
    </row>
    <row r="9283" spans="4:5">
      <c r="D9283" s="231"/>
      <c r="E9283" s="232"/>
    </row>
    <row r="9284" spans="4:5">
      <c r="D9284" s="231"/>
      <c r="E9284" s="232"/>
    </row>
    <row r="9285" spans="4:5">
      <c r="D9285" s="231"/>
      <c r="E9285" s="232"/>
    </row>
    <row r="9286" spans="4:5">
      <c r="D9286" s="231"/>
      <c r="E9286" s="232"/>
    </row>
    <row r="9287" spans="4:5">
      <c r="D9287" s="231"/>
      <c r="E9287" s="232"/>
    </row>
    <row r="9288" spans="4:5">
      <c r="D9288" s="231"/>
      <c r="E9288" s="232"/>
    </row>
    <row r="9289" spans="4:5">
      <c r="D9289" s="231"/>
      <c r="E9289" s="232"/>
    </row>
    <row r="9290" spans="4:5">
      <c r="D9290" s="231"/>
      <c r="E9290" s="232"/>
    </row>
    <row r="9291" spans="4:5">
      <c r="D9291" s="231"/>
      <c r="E9291" s="232"/>
    </row>
    <row r="9292" spans="4:5">
      <c r="D9292" s="231"/>
      <c r="E9292" s="232"/>
    </row>
    <row r="9293" spans="4:5">
      <c r="D9293" s="231"/>
      <c r="E9293" s="232"/>
    </row>
    <row r="9294" spans="4:5">
      <c r="D9294" s="231"/>
      <c r="E9294" s="232"/>
    </row>
    <row r="9295" spans="4:5">
      <c r="D9295" s="231"/>
      <c r="E9295" s="232"/>
    </row>
    <row r="9296" spans="4:5">
      <c r="D9296" s="231"/>
      <c r="E9296" s="232"/>
    </row>
    <row r="9297" spans="4:5">
      <c r="D9297" s="231"/>
      <c r="E9297" s="232"/>
    </row>
    <row r="9298" spans="4:5">
      <c r="D9298" s="231"/>
      <c r="E9298" s="232"/>
    </row>
    <row r="9299" spans="4:5">
      <c r="D9299" s="231"/>
      <c r="E9299" s="232"/>
    </row>
    <row r="9300" spans="4:5">
      <c r="D9300" s="231"/>
      <c r="E9300" s="232"/>
    </row>
    <row r="9301" spans="4:5">
      <c r="D9301" s="231"/>
      <c r="E9301" s="232"/>
    </row>
    <row r="9302" spans="4:5">
      <c r="D9302" s="231"/>
      <c r="E9302" s="232"/>
    </row>
    <row r="9303" spans="4:5">
      <c r="D9303" s="231"/>
      <c r="E9303" s="232"/>
    </row>
    <row r="9304" spans="4:5">
      <c r="D9304" s="231"/>
      <c r="E9304" s="232"/>
    </row>
    <row r="9305" spans="4:5">
      <c r="D9305" s="231"/>
      <c r="E9305" s="232"/>
    </row>
    <row r="9306" spans="4:5">
      <c r="D9306" s="231"/>
      <c r="E9306" s="232"/>
    </row>
    <row r="9307" spans="4:5">
      <c r="D9307" s="231"/>
      <c r="E9307" s="232"/>
    </row>
    <row r="9308" spans="4:5">
      <c r="D9308" s="231"/>
      <c r="E9308" s="232"/>
    </row>
    <row r="9309" spans="4:5">
      <c r="D9309" s="231"/>
      <c r="E9309" s="232"/>
    </row>
    <row r="9310" spans="4:5">
      <c r="D9310" s="231"/>
      <c r="E9310" s="232"/>
    </row>
    <row r="9311" spans="4:5">
      <c r="D9311" s="231"/>
      <c r="E9311" s="232"/>
    </row>
    <row r="9312" spans="4:5">
      <c r="D9312" s="231"/>
      <c r="E9312" s="232"/>
    </row>
    <row r="9313" spans="4:5">
      <c r="D9313" s="231"/>
      <c r="E9313" s="232"/>
    </row>
    <row r="9314" spans="4:5">
      <c r="D9314" s="231"/>
      <c r="E9314" s="232"/>
    </row>
    <row r="9315" spans="4:5">
      <c r="D9315" s="231"/>
      <c r="E9315" s="232"/>
    </row>
    <row r="9316" spans="4:5">
      <c r="D9316" s="231"/>
      <c r="E9316" s="232"/>
    </row>
    <row r="9317" spans="4:5">
      <c r="D9317" s="231"/>
      <c r="E9317" s="232"/>
    </row>
    <row r="9318" spans="4:5">
      <c r="D9318" s="231"/>
      <c r="E9318" s="232"/>
    </row>
    <row r="9319" spans="4:5">
      <c r="D9319" s="231"/>
      <c r="E9319" s="232"/>
    </row>
    <row r="9320" spans="4:5">
      <c r="D9320" s="231"/>
      <c r="E9320" s="232"/>
    </row>
    <row r="9321" spans="4:5">
      <c r="D9321" s="231"/>
      <c r="E9321" s="232"/>
    </row>
    <row r="9322" spans="4:5">
      <c r="D9322" s="231"/>
      <c r="E9322" s="232"/>
    </row>
    <row r="9323" spans="4:5">
      <c r="D9323" s="231"/>
      <c r="E9323" s="232"/>
    </row>
    <row r="9324" spans="4:5">
      <c r="D9324" s="231"/>
      <c r="E9324" s="232"/>
    </row>
    <row r="9325" spans="4:5">
      <c r="D9325" s="231"/>
      <c r="E9325" s="232"/>
    </row>
    <row r="9326" spans="4:5">
      <c r="D9326" s="231"/>
      <c r="E9326" s="232"/>
    </row>
    <row r="9327" spans="4:5">
      <c r="D9327" s="231"/>
      <c r="E9327" s="232"/>
    </row>
    <row r="9328" spans="4:5">
      <c r="D9328" s="231"/>
      <c r="E9328" s="232"/>
    </row>
    <row r="9329" spans="4:5">
      <c r="D9329" s="231"/>
      <c r="E9329" s="232"/>
    </row>
    <row r="9330" spans="4:5">
      <c r="D9330" s="231"/>
      <c r="E9330" s="232"/>
    </row>
    <row r="9331" spans="4:5">
      <c r="D9331" s="231"/>
      <c r="E9331" s="232"/>
    </row>
    <row r="9332" spans="4:5">
      <c r="D9332" s="231"/>
      <c r="E9332" s="232"/>
    </row>
    <row r="9333" spans="4:5">
      <c r="D9333" s="231"/>
      <c r="E9333" s="232"/>
    </row>
    <row r="9334" spans="4:5">
      <c r="D9334" s="231"/>
      <c r="E9334" s="232"/>
    </row>
    <row r="9335" spans="4:5">
      <c r="D9335" s="231"/>
      <c r="E9335" s="232"/>
    </row>
    <row r="9336" spans="4:5">
      <c r="D9336" s="231"/>
      <c r="E9336" s="232"/>
    </row>
    <row r="9337" spans="4:5">
      <c r="D9337" s="231"/>
      <c r="E9337" s="232"/>
    </row>
    <row r="9338" spans="4:5">
      <c r="D9338" s="231"/>
      <c r="E9338" s="232"/>
    </row>
    <row r="9339" spans="4:5">
      <c r="D9339" s="231"/>
      <c r="E9339" s="232"/>
    </row>
    <row r="9340" spans="4:5">
      <c r="D9340" s="231"/>
      <c r="E9340" s="232"/>
    </row>
    <row r="9341" spans="4:5">
      <c r="D9341" s="231"/>
      <c r="E9341" s="232"/>
    </row>
    <row r="9342" spans="4:5">
      <c r="D9342" s="231"/>
      <c r="E9342" s="232"/>
    </row>
    <row r="9343" spans="4:5">
      <c r="D9343" s="231"/>
      <c r="E9343" s="232"/>
    </row>
    <row r="9344" spans="4:5">
      <c r="D9344" s="231"/>
      <c r="E9344" s="232"/>
    </row>
    <row r="9345" spans="4:5">
      <c r="D9345" s="231"/>
      <c r="E9345" s="232"/>
    </row>
    <row r="9346" spans="4:5">
      <c r="D9346" s="231"/>
      <c r="E9346" s="232"/>
    </row>
    <row r="9347" spans="4:5">
      <c r="D9347" s="231"/>
      <c r="E9347" s="232"/>
    </row>
    <row r="9348" spans="4:5">
      <c r="D9348" s="231"/>
      <c r="E9348" s="232"/>
    </row>
    <row r="9349" spans="4:5">
      <c r="D9349" s="231"/>
      <c r="E9349" s="232"/>
    </row>
    <row r="9350" spans="4:5">
      <c r="D9350" s="231"/>
      <c r="E9350" s="232"/>
    </row>
    <row r="9351" spans="4:5">
      <c r="D9351" s="231"/>
      <c r="E9351" s="232"/>
    </row>
    <row r="9352" spans="4:5">
      <c r="D9352" s="231"/>
      <c r="E9352" s="232"/>
    </row>
    <row r="9353" spans="4:5">
      <c r="D9353" s="231"/>
      <c r="E9353" s="232"/>
    </row>
    <row r="9354" spans="4:5">
      <c r="D9354" s="231"/>
      <c r="E9354" s="232"/>
    </row>
    <row r="9355" spans="4:5">
      <c r="D9355" s="231"/>
      <c r="E9355" s="232"/>
    </row>
    <row r="9356" spans="4:5">
      <c r="D9356" s="231"/>
      <c r="E9356" s="232"/>
    </row>
    <row r="9357" spans="4:5">
      <c r="D9357" s="231"/>
      <c r="E9357" s="232"/>
    </row>
    <row r="9358" spans="4:5">
      <c r="D9358" s="231"/>
      <c r="E9358" s="232"/>
    </row>
    <row r="9359" spans="4:5">
      <c r="D9359" s="231"/>
      <c r="E9359" s="232"/>
    </row>
    <row r="9360" spans="4:5">
      <c r="D9360" s="231"/>
      <c r="E9360" s="232"/>
    </row>
    <row r="9361" spans="4:5">
      <c r="D9361" s="231"/>
      <c r="E9361" s="232"/>
    </row>
    <row r="9362" spans="4:5">
      <c r="D9362" s="231"/>
      <c r="E9362" s="232"/>
    </row>
    <row r="9363" spans="4:5">
      <c r="D9363" s="231"/>
      <c r="E9363" s="232"/>
    </row>
    <row r="9364" spans="4:5">
      <c r="D9364" s="231"/>
      <c r="E9364" s="232"/>
    </row>
    <row r="9365" spans="4:5">
      <c r="D9365" s="231"/>
      <c r="E9365" s="232"/>
    </row>
    <row r="9366" spans="4:5">
      <c r="D9366" s="231"/>
      <c r="E9366" s="232"/>
    </row>
    <row r="9367" spans="4:5">
      <c r="D9367" s="231"/>
      <c r="E9367" s="232"/>
    </row>
    <row r="9368" spans="4:5">
      <c r="D9368" s="231"/>
      <c r="E9368" s="232"/>
    </row>
    <row r="9369" spans="4:5">
      <c r="D9369" s="231"/>
      <c r="E9369" s="232"/>
    </row>
    <row r="9370" spans="4:5">
      <c r="D9370" s="231"/>
      <c r="E9370" s="232"/>
    </row>
    <row r="9371" spans="4:5">
      <c r="D9371" s="231"/>
      <c r="E9371" s="232"/>
    </row>
    <row r="9372" spans="4:5">
      <c r="D9372" s="231"/>
      <c r="E9372" s="232"/>
    </row>
    <row r="9373" spans="4:5">
      <c r="D9373" s="231"/>
      <c r="E9373" s="232"/>
    </row>
    <row r="9374" spans="4:5">
      <c r="D9374" s="231"/>
      <c r="E9374" s="232"/>
    </row>
    <row r="9375" spans="4:5">
      <c r="D9375" s="231"/>
      <c r="E9375" s="232"/>
    </row>
    <row r="9376" spans="4:5">
      <c r="D9376" s="231"/>
      <c r="E9376" s="232"/>
    </row>
    <row r="9377" spans="4:5">
      <c r="D9377" s="231"/>
      <c r="E9377" s="232"/>
    </row>
    <row r="9378" spans="4:5">
      <c r="D9378" s="231"/>
      <c r="E9378" s="232"/>
    </row>
    <row r="9379" spans="4:5">
      <c r="D9379" s="231"/>
      <c r="E9379" s="232"/>
    </row>
    <row r="9380" spans="4:5">
      <c r="D9380" s="231"/>
      <c r="E9380" s="232"/>
    </row>
    <row r="9381" spans="4:5">
      <c r="D9381" s="231"/>
      <c r="E9381" s="232"/>
    </row>
    <row r="9382" spans="4:5">
      <c r="D9382" s="231"/>
      <c r="E9382" s="232"/>
    </row>
    <row r="9383" spans="4:5">
      <c r="D9383" s="231"/>
      <c r="E9383" s="232"/>
    </row>
    <row r="9384" spans="4:5">
      <c r="D9384" s="231"/>
      <c r="E9384" s="232"/>
    </row>
    <row r="9385" spans="4:5">
      <c r="D9385" s="231"/>
      <c r="E9385" s="232"/>
    </row>
    <row r="9386" spans="4:5">
      <c r="D9386" s="231"/>
      <c r="E9386" s="232"/>
    </row>
    <row r="9387" spans="4:5">
      <c r="D9387" s="231"/>
      <c r="E9387" s="232"/>
    </row>
    <row r="9388" spans="4:5">
      <c r="D9388" s="231"/>
      <c r="E9388" s="232"/>
    </row>
    <row r="9389" spans="4:5">
      <c r="D9389" s="231"/>
      <c r="E9389" s="232"/>
    </row>
    <row r="9390" spans="4:5">
      <c r="D9390" s="231"/>
      <c r="E9390" s="232"/>
    </row>
    <row r="9391" spans="4:5">
      <c r="D9391" s="231"/>
      <c r="E9391" s="232"/>
    </row>
    <row r="9392" spans="4:5">
      <c r="D9392" s="231"/>
      <c r="E9392" s="232"/>
    </row>
    <row r="9393" spans="4:5">
      <c r="D9393" s="231"/>
      <c r="E9393" s="232"/>
    </row>
    <row r="9394" spans="4:5">
      <c r="D9394" s="231"/>
      <c r="E9394" s="232"/>
    </row>
    <row r="9395" spans="4:5">
      <c r="D9395" s="231"/>
      <c r="E9395" s="232"/>
    </row>
    <row r="9396" spans="4:5">
      <c r="D9396" s="231"/>
      <c r="E9396" s="232"/>
    </row>
    <row r="9397" spans="4:5">
      <c r="D9397" s="231"/>
      <c r="E9397" s="232"/>
    </row>
    <row r="9398" spans="4:5">
      <c r="D9398" s="231"/>
      <c r="E9398" s="232"/>
    </row>
    <row r="9399" spans="4:5">
      <c r="D9399" s="231"/>
      <c r="E9399" s="232"/>
    </row>
    <row r="9400" spans="4:5">
      <c r="D9400" s="231"/>
      <c r="E9400" s="232"/>
    </row>
    <row r="9401" spans="4:5">
      <c r="D9401" s="231"/>
      <c r="E9401" s="232"/>
    </row>
    <row r="9402" spans="4:5">
      <c r="D9402" s="231"/>
      <c r="E9402" s="232"/>
    </row>
    <row r="9403" spans="4:5">
      <c r="D9403" s="231"/>
      <c r="E9403" s="232"/>
    </row>
    <row r="9404" spans="4:5">
      <c r="D9404" s="231"/>
      <c r="E9404" s="232"/>
    </row>
    <row r="9405" spans="4:5">
      <c r="D9405" s="231"/>
      <c r="E9405" s="232"/>
    </row>
    <row r="9406" spans="4:5">
      <c r="D9406" s="231"/>
      <c r="E9406" s="232"/>
    </row>
    <row r="9407" spans="4:5">
      <c r="D9407" s="231"/>
      <c r="E9407" s="232"/>
    </row>
    <row r="9408" spans="4:5">
      <c r="D9408" s="231"/>
      <c r="E9408" s="232"/>
    </row>
    <row r="9409" spans="4:5">
      <c r="D9409" s="231"/>
      <c r="E9409" s="232"/>
    </row>
    <row r="9410" spans="4:5">
      <c r="D9410" s="231"/>
      <c r="E9410" s="232"/>
    </row>
    <row r="9411" spans="4:5">
      <c r="D9411" s="231"/>
      <c r="E9411" s="232"/>
    </row>
    <row r="9412" spans="4:5">
      <c r="D9412" s="231"/>
      <c r="E9412" s="232"/>
    </row>
    <row r="9413" spans="4:5">
      <c r="D9413" s="231"/>
      <c r="E9413" s="232"/>
    </row>
    <row r="9414" spans="4:5">
      <c r="D9414" s="231"/>
      <c r="E9414" s="232"/>
    </row>
    <row r="9415" spans="4:5">
      <c r="D9415" s="231"/>
      <c r="E9415" s="232"/>
    </row>
    <row r="9416" spans="4:5">
      <c r="D9416" s="231"/>
      <c r="E9416" s="232"/>
    </row>
    <row r="9417" spans="4:5">
      <c r="D9417" s="231"/>
      <c r="E9417" s="232"/>
    </row>
    <row r="9418" spans="4:5">
      <c r="D9418" s="231"/>
      <c r="E9418" s="232"/>
    </row>
    <row r="9419" spans="4:5">
      <c r="D9419" s="231"/>
      <c r="E9419" s="232"/>
    </row>
    <row r="9420" spans="4:5">
      <c r="D9420" s="231"/>
      <c r="E9420" s="232"/>
    </row>
    <row r="9421" spans="4:5">
      <c r="D9421" s="231"/>
      <c r="E9421" s="232"/>
    </row>
    <row r="9422" spans="4:5">
      <c r="D9422" s="231"/>
      <c r="E9422" s="232"/>
    </row>
    <row r="9423" spans="4:5">
      <c r="D9423" s="231"/>
      <c r="E9423" s="232"/>
    </row>
    <row r="9424" spans="4:5">
      <c r="D9424" s="231"/>
      <c r="E9424" s="232"/>
    </row>
    <row r="9425" spans="4:5">
      <c r="D9425" s="231"/>
      <c r="E9425" s="232"/>
    </row>
    <row r="9426" spans="4:5">
      <c r="D9426" s="231"/>
      <c r="E9426" s="232"/>
    </row>
    <row r="9427" spans="4:5">
      <c r="D9427" s="231"/>
      <c r="E9427" s="232"/>
    </row>
    <row r="9428" spans="4:5">
      <c r="D9428" s="231"/>
      <c r="E9428" s="232"/>
    </row>
    <row r="9429" spans="4:5">
      <c r="D9429" s="231"/>
      <c r="E9429" s="232"/>
    </row>
    <row r="9430" spans="4:5">
      <c r="D9430" s="231"/>
      <c r="E9430" s="232"/>
    </row>
    <row r="9431" spans="4:5">
      <c r="D9431" s="231"/>
      <c r="E9431" s="232"/>
    </row>
    <row r="9432" spans="4:5">
      <c r="D9432" s="231"/>
      <c r="E9432" s="232"/>
    </row>
    <row r="9433" spans="4:5">
      <c r="D9433" s="231"/>
      <c r="E9433" s="232"/>
    </row>
    <row r="9434" spans="4:5">
      <c r="D9434" s="231"/>
      <c r="E9434" s="232"/>
    </row>
    <row r="9435" spans="4:5">
      <c r="D9435" s="231"/>
      <c r="E9435" s="232"/>
    </row>
    <row r="9436" spans="4:5">
      <c r="D9436" s="231"/>
      <c r="E9436" s="232"/>
    </row>
    <row r="9437" spans="4:5">
      <c r="D9437" s="231"/>
      <c r="E9437" s="232"/>
    </row>
    <row r="9438" spans="4:5">
      <c r="D9438" s="231"/>
      <c r="E9438" s="232"/>
    </row>
    <row r="9439" spans="4:5">
      <c r="D9439" s="231"/>
      <c r="E9439" s="232"/>
    </row>
    <row r="9440" spans="4:5">
      <c r="D9440" s="231"/>
      <c r="E9440" s="232"/>
    </row>
    <row r="9441" spans="4:5">
      <c r="D9441" s="231"/>
      <c r="E9441" s="232"/>
    </row>
    <row r="9442" spans="4:5">
      <c r="D9442" s="231"/>
      <c r="E9442" s="232"/>
    </row>
    <row r="9443" spans="4:5">
      <c r="D9443" s="231"/>
      <c r="E9443" s="232"/>
    </row>
    <row r="9444" spans="4:5">
      <c r="D9444" s="231"/>
      <c r="E9444" s="232"/>
    </row>
    <row r="9445" spans="4:5">
      <c r="D9445" s="231"/>
      <c r="E9445" s="232"/>
    </row>
    <row r="9446" spans="4:5">
      <c r="D9446" s="231"/>
      <c r="E9446" s="232"/>
    </row>
    <row r="9447" spans="4:5">
      <c r="D9447" s="231"/>
      <c r="E9447" s="232"/>
    </row>
    <row r="9448" spans="4:5">
      <c r="D9448" s="231"/>
      <c r="E9448" s="232"/>
    </row>
    <row r="9449" spans="4:5">
      <c r="D9449" s="231"/>
      <c r="E9449" s="232"/>
    </row>
    <row r="9450" spans="4:5">
      <c r="D9450" s="231"/>
      <c r="E9450" s="232"/>
    </row>
    <row r="9451" spans="4:5">
      <c r="D9451" s="231"/>
      <c r="E9451" s="232"/>
    </row>
    <row r="9452" spans="4:5">
      <c r="D9452" s="231"/>
      <c r="E9452" s="232"/>
    </row>
    <row r="9453" spans="4:5">
      <c r="D9453" s="231"/>
      <c r="E9453" s="232"/>
    </row>
    <row r="9454" spans="4:5">
      <c r="D9454" s="231"/>
      <c r="E9454" s="232"/>
    </row>
    <row r="9455" spans="4:5">
      <c r="D9455" s="231"/>
      <c r="E9455" s="232"/>
    </row>
    <row r="9456" spans="4:5">
      <c r="D9456" s="231"/>
      <c r="E9456" s="232"/>
    </row>
    <row r="9457" spans="4:5">
      <c r="D9457" s="231"/>
      <c r="E9457" s="232"/>
    </row>
    <row r="9458" spans="4:5">
      <c r="D9458" s="231"/>
      <c r="E9458" s="232"/>
    </row>
    <row r="9459" spans="4:5">
      <c r="D9459" s="231"/>
      <c r="E9459" s="232"/>
    </row>
    <row r="9460" spans="4:5">
      <c r="D9460" s="231"/>
      <c r="E9460" s="232"/>
    </row>
    <row r="9461" spans="4:5">
      <c r="D9461" s="231"/>
      <c r="E9461" s="232"/>
    </row>
    <row r="9462" spans="4:5">
      <c r="D9462" s="231"/>
      <c r="E9462" s="232"/>
    </row>
    <row r="9463" spans="4:5">
      <c r="D9463" s="231"/>
      <c r="E9463" s="232"/>
    </row>
    <row r="9464" spans="4:5">
      <c r="D9464" s="231"/>
      <c r="E9464" s="232"/>
    </row>
    <row r="9465" spans="4:5">
      <c r="D9465" s="231"/>
      <c r="E9465" s="232"/>
    </row>
    <row r="9466" spans="4:5">
      <c r="D9466" s="231"/>
      <c r="E9466" s="232"/>
    </row>
    <row r="9467" spans="4:5">
      <c r="D9467" s="231"/>
      <c r="E9467" s="232"/>
    </row>
    <row r="9468" spans="4:5">
      <c r="D9468" s="231"/>
      <c r="E9468" s="232"/>
    </row>
    <row r="9469" spans="4:5">
      <c r="D9469" s="231"/>
      <c r="E9469" s="232"/>
    </row>
    <row r="9470" spans="4:5">
      <c r="D9470" s="231"/>
      <c r="E9470" s="232"/>
    </row>
    <row r="9471" spans="4:5">
      <c r="D9471" s="231"/>
      <c r="E9471" s="232"/>
    </row>
    <row r="9472" spans="4:5">
      <c r="D9472" s="231"/>
      <c r="E9472" s="232"/>
    </row>
    <row r="9473" spans="4:5">
      <c r="D9473" s="231"/>
      <c r="E9473" s="232"/>
    </row>
    <row r="9474" spans="4:5">
      <c r="D9474" s="231"/>
      <c r="E9474" s="232"/>
    </row>
    <row r="9475" spans="4:5">
      <c r="D9475" s="231"/>
      <c r="E9475" s="232"/>
    </row>
    <row r="9476" spans="4:5">
      <c r="D9476" s="231"/>
      <c r="E9476" s="232"/>
    </row>
    <row r="9477" spans="4:5">
      <c r="D9477" s="231"/>
      <c r="E9477" s="232"/>
    </row>
    <row r="9478" spans="4:5">
      <c r="D9478" s="231"/>
      <c r="E9478" s="232"/>
    </row>
    <row r="9479" spans="4:5">
      <c r="D9479" s="231"/>
      <c r="E9479" s="232"/>
    </row>
    <row r="9480" spans="4:5">
      <c r="D9480" s="231"/>
      <c r="E9480" s="232"/>
    </row>
    <row r="9481" spans="4:5">
      <c r="D9481" s="231"/>
      <c r="E9481" s="232"/>
    </row>
    <row r="9482" spans="4:5">
      <c r="D9482" s="231"/>
      <c r="E9482" s="232"/>
    </row>
    <row r="9483" spans="4:5">
      <c r="D9483" s="231"/>
      <c r="E9483" s="232"/>
    </row>
    <row r="9484" spans="4:5">
      <c r="D9484" s="231"/>
      <c r="E9484" s="232"/>
    </row>
    <row r="9485" spans="4:5">
      <c r="D9485" s="231"/>
      <c r="E9485" s="232"/>
    </row>
    <row r="9486" spans="4:5">
      <c r="D9486" s="231"/>
      <c r="E9486" s="232"/>
    </row>
    <row r="9487" spans="4:5">
      <c r="D9487" s="231"/>
      <c r="E9487" s="232"/>
    </row>
    <row r="9488" spans="4:5">
      <c r="D9488" s="231"/>
      <c r="E9488" s="232"/>
    </row>
    <row r="9489" spans="4:5">
      <c r="D9489" s="231"/>
      <c r="E9489" s="232"/>
    </row>
    <row r="9490" spans="4:5">
      <c r="D9490" s="231"/>
      <c r="E9490" s="232"/>
    </row>
    <row r="9491" spans="4:5">
      <c r="D9491" s="231"/>
      <c r="E9491" s="232"/>
    </row>
    <row r="9492" spans="4:5">
      <c r="D9492" s="231"/>
      <c r="E9492" s="232"/>
    </row>
    <row r="9493" spans="4:5">
      <c r="D9493" s="231"/>
      <c r="E9493" s="232"/>
    </row>
    <row r="9494" spans="4:5">
      <c r="D9494" s="231"/>
      <c r="E9494" s="232"/>
    </row>
    <row r="9495" spans="4:5">
      <c r="D9495" s="231"/>
      <c r="E9495" s="232"/>
    </row>
    <row r="9496" spans="4:5">
      <c r="D9496" s="231"/>
      <c r="E9496" s="232"/>
    </row>
    <row r="9497" spans="4:5">
      <c r="D9497" s="231"/>
      <c r="E9497" s="232"/>
    </row>
    <row r="9498" spans="4:5">
      <c r="D9498" s="231"/>
      <c r="E9498" s="232"/>
    </row>
    <row r="9499" spans="4:5">
      <c r="D9499" s="231"/>
      <c r="E9499" s="232"/>
    </row>
    <row r="9500" spans="4:5">
      <c r="D9500" s="231"/>
      <c r="E9500" s="232"/>
    </row>
    <row r="9501" spans="4:5">
      <c r="D9501" s="231"/>
      <c r="E9501" s="232"/>
    </row>
    <row r="9502" spans="4:5">
      <c r="D9502" s="231"/>
      <c r="E9502" s="232"/>
    </row>
    <row r="9503" spans="4:5">
      <c r="D9503" s="231"/>
      <c r="E9503" s="232"/>
    </row>
    <row r="9504" spans="4:5">
      <c r="D9504" s="231"/>
      <c r="E9504" s="232"/>
    </row>
    <row r="9505" spans="4:5">
      <c r="D9505" s="231"/>
      <c r="E9505" s="232"/>
    </row>
    <row r="9506" spans="4:5">
      <c r="D9506" s="231"/>
      <c r="E9506" s="232"/>
    </row>
    <row r="9507" spans="4:5">
      <c r="D9507" s="231"/>
      <c r="E9507" s="232"/>
    </row>
    <row r="9508" spans="4:5">
      <c r="D9508" s="231"/>
      <c r="E9508" s="232"/>
    </row>
    <row r="9509" spans="4:5">
      <c r="D9509" s="231"/>
      <c r="E9509" s="232"/>
    </row>
    <row r="9510" spans="4:5">
      <c r="D9510" s="231"/>
      <c r="E9510" s="232"/>
    </row>
    <row r="9511" spans="4:5">
      <c r="D9511" s="231"/>
      <c r="E9511" s="232"/>
    </row>
    <row r="9512" spans="4:5">
      <c r="D9512" s="231"/>
      <c r="E9512" s="232"/>
    </row>
    <row r="9513" spans="4:5">
      <c r="D9513" s="231"/>
      <c r="E9513" s="232"/>
    </row>
    <row r="9514" spans="4:5">
      <c r="D9514" s="231"/>
      <c r="E9514" s="232"/>
    </row>
    <row r="9515" spans="4:5">
      <c r="D9515" s="231"/>
      <c r="E9515" s="232"/>
    </row>
    <row r="9516" spans="4:5">
      <c r="D9516" s="231"/>
      <c r="E9516" s="232"/>
    </row>
    <row r="9517" spans="4:5">
      <c r="D9517" s="231"/>
      <c r="E9517" s="232"/>
    </row>
    <row r="9518" spans="4:5">
      <c r="D9518" s="231"/>
      <c r="E9518" s="232"/>
    </row>
    <row r="9519" spans="4:5">
      <c r="D9519" s="231"/>
      <c r="E9519" s="232"/>
    </row>
    <row r="9520" spans="4:5">
      <c r="D9520" s="231"/>
      <c r="E9520" s="232"/>
    </row>
    <row r="9521" spans="4:5">
      <c r="D9521" s="231"/>
      <c r="E9521" s="232"/>
    </row>
    <row r="9522" spans="4:5">
      <c r="D9522" s="231"/>
      <c r="E9522" s="232"/>
    </row>
    <row r="9523" spans="4:5">
      <c r="D9523" s="231"/>
      <c r="E9523" s="232"/>
    </row>
    <row r="9524" spans="4:5">
      <c r="D9524" s="231"/>
      <c r="E9524" s="232"/>
    </row>
    <row r="9525" spans="4:5">
      <c r="D9525" s="231"/>
      <c r="E9525" s="232"/>
    </row>
    <row r="9526" spans="4:5">
      <c r="D9526" s="231"/>
      <c r="E9526" s="232"/>
    </row>
    <row r="9527" spans="4:5">
      <c r="D9527" s="231"/>
      <c r="E9527" s="232"/>
    </row>
    <row r="9528" spans="4:5">
      <c r="D9528" s="231"/>
      <c r="E9528" s="232"/>
    </row>
    <row r="9529" spans="4:5">
      <c r="D9529" s="231"/>
      <c r="E9529" s="232"/>
    </row>
    <row r="9530" spans="4:5">
      <c r="D9530" s="231"/>
      <c r="E9530" s="232"/>
    </row>
    <row r="9531" spans="4:5">
      <c r="D9531" s="231"/>
      <c r="E9531" s="232"/>
    </row>
    <row r="9532" spans="4:5">
      <c r="D9532" s="231"/>
      <c r="E9532" s="232"/>
    </row>
    <row r="9533" spans="4:5">
      <c r="D9533" s="231"/>
      <c r="E9533" s="232"/>
    </row>
    <row r="9534" spans="4:5">
      <c r="D9534" s="231"/>
      <c r="E9534" s="232"/>
    </row>
    <row r="9535" spans="4:5">
      <c r="D9535" s="231"/>
      <c r="E9535" s="232"/>
    </row>
    <row r="9536" spans="4:5">
      <c r="D9536" s="231"/>
      <c r="E9536" s="232"/>
    </row>
    <row r="9537" spans="4:5">
      <c r="D9537" s="231"/>
      <c r="E9537" s="232"/>
    </row>
    <row r="9538" spans="4:5">
      <c r="D9538" s="231"/>
      <c r="E9538" s="232"/>
    </row>
    <row r="9539" spans="4:5">
      <c r="D9539" s="231"/>
      <c r="E9539" s="232"/>
    </row>
    <row r="9540" spans="4:5">
      <c r="D9540" s="231"/>
      <c r="E9540" s="232"/>
    </row>
    <row r="9541" spans="4:5">
      <c r="D9541" s="231"/>
      <c r="E9541" s="232"/>
    </row>
    <row r="9542" spans="4:5">
      <c r="D9542" s="231"/>
      <c r="E9542" s="232"/>
    </row>
    <row r="9543" spans="4:5">
      <c r="D9543" s="231"/>
      <c r="E9543" s="232"/>
    </row>
    <row r="9544" spans="4:5">
      <c r="D9544" s="231"/>
      <c r="E9544" s="232"/>
    </row>
    <row r="9545" spans="4:5">
      <c r="D9545" s="231"/>
      <c r="E9545" s="232"/>
    </row>
    <row r="9546" spans="4:5">
      <c r="D9546" s="231"/>
      <c r="E9546" s="232"/>
    </row>
    <row r="9547" spans="4:5">
      <c r="D9547" s="231"/>
      <c r="E9547" s="232"/>
    </row>
    <row r="9548" spans="4:5">
      <c r="D9548" s="231"/>
      <c r="E9548" s="232"/>
    </row>
    <row r="9549" spans="4:5">
      <c r="D9549" s="231"/>
      <c r="E9549" s="232"/>
    </row>
    <row r="9550" spans="4:5">
      <c r="D9550" s="231"/>
      <c r="E9550" s="232"/>
    </row>
    <row r="9551" spans="4:5">
      <c r="D9551" s="231"/>
      <c r="E9551" s="232"/>
    </row>
    <row r="9552" spans="4:5">
      <c r="D9552" s="231"/>
      <c r="E9552" s="232"/>
    </row>
    <row r="9553" spans="4:5">
      <c r="D9553" s="231"/>
      <c r="E9553" s="232"/>
    </row>
    <row r="9554" spans="4:5">
      <c r="D9554" s="231"/>
      <c r="E9554" s="232"/>
    </row>
    <row r="9555" spans="4:5">
      <c r="D9555" s="231"/>
      <c r="E9555" s="232"/>
    </row>
    <row r="9556" spans="4:5">
      <c r="D9556" s="231"/>
      <c r="E9556" s="232"/>
    </row>
    <row r="9557" spans="4:5">
      <c r="D9557" s="231"/>
      <c r="E9557" s="232"/>
    </row>
    <row r="9558" spans="4:5">
      <c r="D9558" s="231"/>
      <c r="E9558" s="232"/>
    </row>
    <row r="9559" spans="4:5">
      <c r="D9559" s="231"/>
      <c r="E9559" s="232"/>
    </row>
    <row r="9560" spans="4:5">
      <c r="D9560" s="231"/>
      <c r="E9560" s="232"/>
    </row>
    <row r="9561" spans="4:5">
      <c r="D9561" s="231"/>
      <c r="E9561" s="232"/>
    </row>
    <row r="9562" spans="4:5">
      <c r="D9562" s="231"/>
      <c r="E9562" s="232"/>
    </row>
    <row r="9563" spans="4:5">
      <c r="D9563" s="231"/>
      <c r="E9563" s="232"/>
    </row>
    <row r="9564" spans="4:5">
      <c r="D9564" s="231"/>
      <c r="E9564" s="232"/>
    </row>
    <row r="9565" spans="4:5">
      <c r="D9565" s="231"/>
      <c r="E9565" s="232"/>
    </row>
    <row r="9566" spans="4:5">
      <c r="D9566" s="231"/>
      <c r="E9566" s="232"/>
    </row>
    <row r="9567" spans="4:5">
      <c r="D9567" s="231"/>
      <c r="E9567" s="232"/>
    </row>
    <row r="9568" spans="4:5">
      <c r="D9568" s="231"/>
      <c r="E9568" s="232"/>
    </row>
    <row r="9569" spans="4:5">
      <c r="D9569" s="231"/>
      <c r="E9569" s="232"/>
    </row>
    <row r="9570" spans="4:5">
      <c r="D9570" s="231"/>
      <c r="E9570" s="232"/>
    </row>
    <row r="9571" spans="4:5">
      <c r="D9571" s="231"/>
      <c r="E9571" s="232"/>
    </row>
    <row r="9572" spans="4:5">
      <c r="D9572" s="231"/>
      <c r="E9572" s="232"/>
    </row>
    <row r="9573" spans="4:5">
      <c r="D9573" s="231"/>
      <c r="E9573" s="232"/>
    </row>
    <row r="9574" spans="4:5">
      <c r="D9574" s="231"/>
      <c r="E9574" s="232"/>
    </row>
    <row r="9575" spans="4:5">
      <c r="D9575" s="231"/>
      <c r="E9575" s="232"/>
    </row>
    <row r="9576" spans="4:5">
      <c r="D9576" s="231"/>
      <c r="E9576" s="232"/>
    </row>
    <row r="9577" spans="4:5">
      <c r="D9577" s="231"/>
      <c r="E9577" s="232"/>
    </row>
    <row r="9578" spans="4:5">
      <c r="D9578" s="231"/>
      <c r="E9578" s="232"/>
    </row>
    <row r="9579" spans="4:5">
      <c r="D9579" s="231"/>
      <c r="E9579" s="232"/>
    </row>
    <row r="9580" spans="4:5">
      <c r="D9580" s="231"/>
      <c r="E9580" s="232"/>
    </row>
    <row r="9581" spans="4:5">
      <c r="D9581" s="231"/>
      <c r="E9581" s="232"/>
    </row>
    <row r="9582" spans="4:5">
      <c r="D9582" s="231"/>
      <c r="E9582" s="232"/>
    </row>
    <row r="9583" spans="4:5">
      <c r="D9583" s="231"/>
      <c r="E9583" s="232"/>
    </row>
    <row r="9584" spans="4:5">
      <c r="D9584" s="231"/>
      <c r="E9584" s="232"/>
    </row>
    <row r="9585" spans="4:5">
      <c r="D9585" s="231"/>
      <c r="E9585" s="232"/>
    </row>
    <row r="9586" spans="4:5">
      <c r="D9586" s="231"/>
      <c r="E9586" s="232"/>
    </row>
    <row r="9587" spans="4:5">
      <c r="D9587" s="231"/>
      <c r="E9587" s="232"/>
    </row>
    <row r="9588" spans="4:5">
      <c r="D9588" s="231"/>
      <c r="E9588" s="232"/>
    </row>
    <row r="9589" spans="4:5">
      <c r="D9589" s="231"/>
      <c r="E9589" s="232"/>
    </row>
    <row r="9590" spans="4:5">
      <c r="D9590" s="231"/>
      <c r="E9590" s="232"/>
    </row>
    <row r="9591" spans="4:5">
      <c r="D9591" s="231"/>
      <c r="E9591" s="232"/>
    </row>
    <row r="9592" spans="4:5">
      <c r="D9592" s="231"/>
      <c r="E9592" s="232"/>
    </row>
    <row r="9593" spans="4:5">
      <c r="D9593" s="231"/>
      <c r="E9593" s="232"/>
    </row>
    <row r="9594" spans="4:5">
      <c r="D9594" s="231"/>
      <c r="E9594" s="232"/>
    </row>
    <row r="9595" spans="4:5">
      <c r="D9595" s="231"/>
      <c r="E9595" s="232"/>
    </row>
    <row r="9596" spans="4:5">
      <c r="D9596" s="231"/>
      <c r="E9596" s="232"/>
    </row>
    <row r="9597" spans="4:5">
      <c r="D9597" s="231"/>
      <c r="E9597" s="232"/>
    </row>
    <row r="9598" spans="4:5">
      <c r="D9598" s="231"/>
      <c r="E9598" s="232"/>
    </row>
    <row r="9599" spans="4:5">
      <c r="D9599" s="231"/>
      <c r="E9599" s="232"/>
    </row>
    <row r="9600" spans="4:5">
      <c r="D9600" s="231"/>
      <c r="E9600" s="232"/>
    </row>
    <row r="9601" spans="4:5">
      <c r="D9601" s="231"/>
      <c r="E9601" s="232"/>
    </row>
    <row r="9602" spans="4:5">
      <c r="D9602" s="231"/>
      <c r="E9602" s="232"/>
    </row>
    <row r="9603" spans="4:5">
      <c r="D9603" s="231"/>
      <c r="E9603" s="232"/>
    </row>
    <row r="9604" spans="4:5">
      <c r="D9604" s="231"/>
      <c r="E9604" s="232"/>
    </row>
    <row r="9605" spans="4:5">
      <c r="D9605" s="231"/>
      <c r="E9605" s="232"/>
    </row>
    <row r="9606" spans="4:5">
      <c r="D9606" s="231"/>
      <c r="E9606" s="232"/>
    </row>
    <row r="9607" spans="4:5">
      <c r="D9607" s="231"/>
      <c r="E9607" s="232"/>
    </row>
    <row r="9608" spans="4:5">
      <c r="D9608" s="231"/>
      <c r="E9608" s="232"/>
    </row>
    <row r="9609" spans="4:5">
      <c r="D9609" s="231"/>
      <c r="E9609" s="232"/>
    </row>
    <row r="9610" spans="4:5">
      <c r="D9610" s="231"/>
      <c r="E9610" s="232"/>
    </row>
    <row r="9611" spans="4:5">
      <c r="D9611" s="231"/>
      <c r="E9611" s="232"/>
    </row>
    <row r="9612" spans="4:5">
      <c r="D9612" s="231"/>
      <c r="E9612" s="232"/>
    </row>
    <row r="9613" spans="4:5">
      <c r="D9613" s="231"/>
      <c r="E9613" s="232"/>
    </row>
    <row r="9614" spans="4:5">
      <c r="D9614" s="231"/>
      <c r="E9614" s="232"/>
    </row>
    <row r="9615" spans="4:5">
      <c r="D9615" s="231"/>
      <c r="E9615" s="232"/>
    </row>
    <row r="9616" spans="4:5">
      <c r="D9616" s="231"/>
      <c r="E9616" s="232"/>
    </row>
    <row r="9617" spans="4:5">
      <c r="D9617" s="231"/>
      <c r="E9617" s="232"/>
    </row>
    <row r="9618" spans="4:5">
      <c r="D9618" s="231"/>
      <c r="E9618" s="232"/>
    </row>
    <row r="9619" spans="4:5">
      <c r="D9619" s="231"/>
      <c r="E9619" s="232"/>
    </row>
    <row r="9620" spans="4:5">
      <c r="D9620" s="231"/>
      <c r="E9620" s="232"/>
    </row>
    <row r="9621" spans="4:5">
      <c r="D9621" s="231"/>
      <c r="E9621" s="232"/>
    </row>
    <row r="9622" spans="4:5">
      <c r="D9622" s="231"/>
      <c r="E9622" s="232"/>
    </row>
    <row r="9623" spans="4:5">
      <c r="D9623" s="231"/>
      <c r="E9623" s="232"/>
    </row>
    <row r="9624" spans="4:5">
      <c r="D9624" s="231"/>
      <c r="E9624" s="232"/>
    </row>
    <row r="9625" spans="4:5">
      <c r="D9625" s="231"/>
      <c r="E9625" s="232"/>
    </row>
    <row r="9626" spans="4:5">
      <c r="D9626" s="231"/>
      <c r="E9626" s="232"/>
    </row>
    <row r="9627" spans="4:5">
      <c r="D9627" s="231"/>
      <c r="E9627" s="232"/>
    </row>
    <row r="9628" spans="4:5">
      <c r="D9628" s="231"/>
      <c r="E9628" s="232"/>
    </row>
    <row r="9629" spans="4:5">
      <c r="D9629" s="231"/>
      <c r="E9629" s="232"/>
    </row>
    <row r="9630" spans="4:5">
      <c r="D9630" s="231"/>
      <c r="E9630" s="232"/>
    </row>
    <row r="9631" spans="4:5">
      <c r="D9631" s="231"/>
      <c r="E9631" s="232"/>
    </row>
    <row r="9632" spans="4:5">
      <c r="D9632" s="231"/>
      <c r="E9632" s="232"/>
    </row>
    <row r="9633" spans="4:5">
      <c r="D9633" s="231"/>
      <c r="E9633" s="232"/>
    </row>
    <row r="9634" spans="4:5">
      <c r="D9634" s="231"/>
      <c r="E9634" s="232"/>
    </row>
    <row r="9635" spans="4:5">
      <c r="D9635" s="231"/>
      <c r="E9635" s="232"/>
    </row>
    <row r="9636" spans="4:5">
      <c r="D9636" s="231"/>
      <c r="E9636" s="232"/>
    </row>
    <row r="9637" spans="4:5">
      <c r="D9637" s="231"/>
      <c r="E9637" s="232"/>
    </row>
    <row r="9638" spans="4:5">
      <c r="D9638" s="231"/>
      <c r="E9638" s="232"/>
    </row>
    <row r="9639" spans="4:5">
      <c r="D9639" s="231"/>
      <c r="E9639" s="232"/>
    </row>
    <row r="9640" spans="4:5">
      <c r="D9640" s="231"/>
      <c r="E9640" s="232"/>
    </row>
    <row r="9641" spans="4:5">
      <c r="D9641" s="231"/>
      <c r="E9641" s="232"/>
    </row>
    <row r="9642" spans="4:5">
      <c r="D9642" s="231"/>
      <c r="E9642" s="232"/>
    </row>
    <row r="9643" spans="4:5">
      <c r="D9643" s="231"/>
      <c r="E9643" s="232"/>
    </row>
    <row r="9644" spans="4:5">
      <c r="D9644" s="231"/>
      <c r="E9644" s="232"/>
    </row>
    <row r="9645" spans="4:5">
      <c r="D9645" s="231"/>
      <c r="E9645" s="232"/>
    </row>
    <row r="9646" spans="4:5">
      <c r="D9646" s="231"/>
      <c r="E9646" s="232"/>
    </row>
    <row r="9647" spans="4:5">
      <c r="D9647" s="231"/>
      <c r="E9647" s="232"/>
    </row>
    <row r="9648" spans="4:5">
      <c r="D9648" s="231"/>
      <c r="E9648" s="232"/>
    </row>
    <row r="9649" spans="4:5">
      <c r="D9649" s="231"/>
      <c r="E9649" s="232"/>
    </row>
    <row r="9650" spans="4:5">
      <c r="D9650" s="231"/>
      <c r="E9650" s="232"/>
    </row>
    <row r="9651" spans="4:5">
      <c r="D9651" s="231"/>
      <c r="E9651" s="232"/>
    </row>
    <row r="9652" spans="4:5">
      <c r="D9652" s="231"/>
      <c r="E9652" s="232"/>
    </row>
    <row r="9653" spans="4:5">
      <c r="D9653" s="231"/>
      <c r="E9653" s="232"/>
    </row>
    <row r="9654" spans="4:5">
      <c r="D9654" s="231"/>
      <c r="E9654" s="232"/>
    </row>
    <row r="9655" spans="4:5">
      <c r="D9655" s="231"/>
      <c r="E9655" s="232"/>
    </row>
    <row r="9656" spans="4:5">
      <c r="D9656" s="231"/>
      <c r="E9656" s="232"/>
    </row>
    <row r="9657" spans="4:5">
      <c r="D9657" s="231"/>
      <c r="E9657" s="232"/>
    </row>
    <row r="9658" spans="4:5">
      <c r="D9658" s="231"/>
      <c r="E9658" s="232"/>
    </row>
    <row r="9659" spans="4:5">
      <c r="D9659" s="231"/>
      <c r="E9659" s="232"/>
    </row>
    <row r="9660" spans="4:5">
      <c r="D9660" s="231"/>
      <c r="E9660" s="232"/>
    </row>
    <row r="9661" spans="4:5">
      <c r="D9661" s="231"/>
      <c r="E9661" s="232"/>
    </row>
    <row r="9662" spans="4:5">
      <c r="D9662" s="231"/>
      <c r="E9662" s="232"/>
    </row>
    <row r="9663" spans="4:5">
      <c r="D9663" s="231"/>
      <c r="E9663" s="232"/>
    </row>
    <row r="9664" spans="4:5">
      <c r="D9664" s="231"/>
      <c r="E9664" s="232"/>
    </row>
    <row r="9665" spans="4:5">
      <c r="D9665" s="231"/>
      <c r="E9665" s="232"/>
    </row>
    <row r="9666" spans="4:5">
      <c r="D9666" s="231"/>
      <c r="E9666" s="232"/>
    </row>
    <row r="9667" spans="4:5">
      <c r="D9667" s="231"/>
      <c r="E9667" s="232"/>
    </row>
    <row r="9668" spans="4:5">
      <c r="D9668" s="231"/>
      <c r="E9668" s="232"/>
    </row>
    <row r="9669" spans="4:5">
      <c r="D9669" s="231"/>
      <c r="E9669" s="232"/>
    </row>
    <row r="9670" spans="4:5">
      <c r="D9670" s="231"/>
      <c r="E9670" s="232"/>
    </row>
    <row r="9671" spans="4:5">
      <c r="D9671" s="231"/>
      <c r="E9671" s="232"/>
    </row>
    <row r="9672" spans="4:5">
      <c r="D9672" s="231"/>
      <c r="E9672" s="232"/>
    </row>
    <row r="9673" spans="4:5">
      <c r="D9673" s="231"/>
      <c r="E9673" s="232"/>
    </row>
    <row r="9674" spans="4:5">
      <c r="D9674" s="231"/>
      <c r="E9674" s="232"/>
    </row>
    <row r="9675" spans="4:5">
      <c r="D9675" s="231"/>
      <c r="E9675" s="232"/>
    </row>
    <row r="9676" spans="4:5">
      <c r="D9676" s="231"/>
      <c r="E9676" s="232"/>
    </row>
    <row r="9677" spans="4:5">
      <c r="D9677" s="231"/>
      <c r="E9677" s="232"/>
    </row>
    <row r="9678" spans="4:5">
      <c r="D9678" s="231"/>
      <c r="E9678" s="232"/>
    </row>
    <row r="9679" spans="4:5">
      <c r="D9679" s="231"/>
      <c r="E9679" s="232"/>
    </row>
    <row r="9680" spans="4:5">
      <c r="D9680" s="231"/>
      <c r="E9680" s="232"/>
    </row>
    <row r="9681" spans="4:5">
      <c r="D9681" s="231"/>
      <c r="E9681" s="232"/>
    </row>
    <row r="9682" spans="4:5">
      <c r="D9682" s="231"/>
      <c r="E9682" s="232"/>
    </row>
    <row r="9683" spans="4:5">
      <c r="D9683" s="231"/>
      <c r="E9683" s="232"/>
    </row>
    <row r="9684" spans="4:5">
      <c r="D9684" s="231"/>
      <c r="E9684" s="232"/>
    </row>
    <row r="9685" spans="4:5">
      <c r="D9685" s="231"/>
      <c r="E9685" s="232"/>
    </row>
    <row r="9686" spans="4:5">
      <c r="D9686" s="231"/>
      <c r="E9686" s="232"/>
    </row>
    <row r="9687" spans="4:5">
      <c r="D9687" s="231"/>
      <c r="E9687" s="232"/>
    </row>
    <row r="9688" spans="4:5">
      <c r="D9688" s="231"/>
      <c r="E9688" s="232"/>
    </row>
    <row r="9689" spans="4:5">
      <c r="D9689" s="231"/>
      <c r="E9689" s="232"/>
    </row>
    <row r="9690" spans="4:5">
      <c r="D9690" s="231"/>
      <c r="E9690" s="232"/>
    </row>
    <row r="9691" spans="4:5">
      <c r="D9691" s="231"/>
      <c r="E9691" s="232"/>
    </row>
    <row r="9692" spans="4:5">
      <c r="D9692" s="231"/>
      <c r="E9692" s="232"/>
    </row>
    <row r="9693" spans="4:5">
      <c r="D9693" s="231"/>
      <c r="E9693" s="232"/>
    </row>
    <row r="9694" spans="4:5">
      <c r="D9694" s="231"/>
      <c r="E9694" s="232"/>
    </row>
    <row r="9695" spans="4:5">
      <c r="D9695" s="231"/>
      <c r="E9695" s="232"/>
    </row>
    <row r="9696" spans="4:5">
      <c r="D9696" s="231"/>
      <c r="E9696" s="232"/>
    </row>
    <row r="9697" spans="4:5">
      <c r="D9697" s="231"/>
      <c r="E9697" s="232"/>
    </row>
    <row r="9698" spans="4:5">
      <c r="D9698" s="231"/>
      <c r="E9698" s="232"/>
    </row>
    <row r="9699" spans="4:5">
      <c r="D9699" s="231"/>
      <c r="E9699" s="232"/>
    </row>
    <row r="9700" spans="4:5">
      <c r="D9700" s="231"/>
      <c r="E9700" s="232"/>
    </row>
    <row r="9701" spans="4:5">
      <c r="D9701" s="231"/>
      <c r="E9701" s="232"/>
    </row>
    <row r="9702" spans="4:5">
      <c r="D9702" s="231"/>
      <c r="E9702" s="232"/>
    </row>
    <row r="9703" spans="4:5">
      <c r="D9703" s="231"/>
      <c r="E9703" s="232"/>
    </row>
    <row r="9704" spans="4:5">
      <c r="D9704" s="231"/>
      <c r="E9704" s="232"/>
    </row>
    <row r="9705" spans="4:5">
      <c r="D9705" s="231"/>
      <c r="E9705" s="232"/>
    </row>
    <row r="9706" spans="4:5">
      <c r="D9706" s="231"/>
      <c r="E9706" s="232"/>
    </row>
    <row r="9707" spans="4:5">
      <c r="D9707" s="231"/>
      <c r="E9707" s="232"/>
    </row>
    <row r="9708" spans="4:5">
      <c r="D9708" s="231"/>
      <c r="E9708" s="232"/>
    </row>
    <row r="9709" spans="4:5">
      <c r="D9709" s="231"/>
      <c r="E9709" s="232"/>
    </row>
    <row r="9710" spans="4:5">
      <c r="D9710" s="231"/>
      <c r="E9710" s="232"/>
    </row>
    <row r="9711" spans="4:5">
      <c r="D9711" s="231"/>
      <c r="E9711" s="232"/>
    </row>
    <row r="9712" spans="4:5">
      <c r="D9712" s="231"/>
      <c r="E9712" s="232"/>
    </row>
    <row r="9713" spans="4:5">
      <c r="D9713" s="231"/>
      <c r="E9713" s="232"/>
    </row>
    <row r="9714" spans="4:5">
      <c r="D9714" s="231"/>
      <c r="E9714" s="232"/>
    </row>
    <row r="9715" spans="4:5">
      <c r="D9715" s="231"/>
      <c r="E9715" s="232"/>
    </row>
    <row r="9716" spans="4:5">
      <c r="D9716" s="231"/>
      <c r="E9716" s="232"/>
    </row>
    <row r="9717" spans="4:5">
      <c r="D9717" s="231"/>
      <c r="E9717" s="232"/>
    </row>
    <row r="9718" spans="4:5">
      <c r="D9718" s="231"/>
      <c r="E9718" s="232"/>
    </row>
    <row r="9719" spans="4:5">
      <c r="D9719" s="231"/>
      <c r="E9719" s="232"/>
    </row>
    <row r="9720" spans="4:5">
      <c r="D9720" s="231"/>
      <c r="E9720" s="232"/>
    </row>
    <row r="9721" spans="4:5">
      <c r="D9721" s="231"/>
      <c r="E9721" s="232"/>
    </row>
    <row r="9722" spans="4:5">
      <c r="D9722" s="231"/>
      <c r="E9722" s="232"/>
    </row>
    <row r="9723" spans="4:5">
      <c r="D9723" s="231"/>
      <c r="E9723" s="232"/>
    </row>
    <row r="9724" spans="4:5">
      <c r="D9724" s="231"/>
      <c r="E9724" s="232"/>
    </row>
    <row r="9725" spans="4:5">
      <c r="D9725" s="231"/>
      <c r="E9725" s="232"/>
    </row>
    <row r="9726" spans="4:5">
      <c r="D9726" s="231"/>
      <c r="E9726" s="232"/>
    </row>
    <row r="9727" spans="4:5">
      <c r="D9727" s="231"/>
      <c r="E9727" s="232"/>
    </row>
    <row r="9728" spans="4:5">
      <c r="D9728" s="231"/>
      <c r="E9728" s="232"/>
    </row>
    <row r="9729" spans="4:5">
      <c r="D9729" s="231"/>
      <c r="E9729" s="232"/>
    </row>
    <row r="9730" spans="4:5">
      <c r="D9730" s="231"/>
      <c r="E9730" s="232"/>
    </row>
    <row r="9731" spans="4:5">
      <c r="D9731" s="231"/>
      <c r="E9731" s="232"/>
    </row>
    <row r="9732" spans="4:5">
      <c r="D9732" s="231"/>
      <c r="E9732" s="232"/>
    </row>
    <row r="9733" spans="4:5">
      <c r="D9733" s="231"/>
      <c r="E9733" s="232"/>
    </row>
    <row r="9734" spans="4:5">
      <c r="D9734" s="231"/>
      <c r="E9734" s="232"/>
    </row>
    <row r="9735" spans="4:5">
      <c r="D9735" s="231"/>
      <c r="E9735" s="232"/>
    </row>
    <row r="9736" spans="4:5">
      <c r="D9736" s="231"/>
      <c r="E9736" s="232"/>
    </row>
    <row r="9737" spans="4:5">
      <c r="D9737" s="231"/>
      <c r="E9737" s="232"/>
    </row>
    <row r="9738" spans="4:5">
      <c r="D9738" s="231"/>
      <c r="E9738" s="232"/>
    </row>
    <row r="9739" spans="4:5">
      <c r="D9739" s="231"/>
      <c r="E9739" s="232"/>
    </row>
    <row r="9740" spans="4:5">
      <c r="D9740" s="231"/>
      <c r="E9740" s="232"/>
    </row>
    <row r="9741" spans="4:5">
      <c r="D9741" s="231"/>
      <c r="E9741" s="232"/>
    </row>
    <row r="9742" spans="4:5">
      <c r="D9742" s="231"/>
      <c r="E9742" s="232"/>
    </row>
    <row r="9743" spans="4:5">
      <c r="D9743" s="231"/>
      <c r="E9743" s="232"/>
    </row>
    <row r="9744" spans="4:5">
      <c r="D9744" s="231"/>
      <c r="E9744" s="232"/>
    </row>
    <row r="9745" spans="4:5">
      <c r="D9745" s="231"/>
      <c r="E9745" s="232"/>
    </row>
    <row r="9746" spans="4:5">
      <c r="D9746" s="231"/>
      <c r="E9746" s="232"/>
    </row>
    <row r="9747" spans="4:5">
      <c r="D9747" s="231"/>
      <c r="E9747" s="232"/>
    </row>
    <row r="9748" spans="4:5">
      <c r="D9748" s="231"/>
      <c r="E9748" s="232"/>
    </row>
    <row r="9749" spans="4:5">
      <c r="D9749" s="231"/>
      <c r="E9749" s="232"/>
    </row>
    <row r="9750" spans="4:5">
      <c r="D9750" s="231"/>
      <c r="E9750" s="232"/>
    </row>
    <row r="9751" spans="4:5">
      <c r="D9751" s="231"/>
      <c r="E9751" s="232"/>
    </row>
    <row r="9752" spans="4:5">
      <c r="D9752" s="231"/>
      <c r="E9752" s="232"/>
    </row>
    <row r="9753" spans="4:5">
      <c r="D9753" s="231"/>
      <c r="E9753" s="232"/>
    </row>
    <row r="9754" spans="4:5">
      <c r="D9754" s="231"/>
      <c r="E9754" s="232"/>
    </row>
    <row r="9755" spans="4:5">
      <c r="D9755" s="231"/>
      <c r="E9755" s="232"/>
    </row>
    <row r="9756" spans="4:5">
      <c r="D9756" s="231"/>
      <c r="E9756" s="232"/>
    </row>
    <row r="9757" spans="4:5">
      <c r="D9757" s="231"/>
      <c r="E9757" s="232"/>
    </row>
    <row r="9758" spans="4:5">
      <c r="D9758" s="231"/>
      <c r="E9758" s="232"/>
    </row>
    <row r="9759" spans="4:5">
      <c r="D9759" s="231"/>
      <c r="E9759" s="232"/>
    </row>
    <row r="9760" spans="4:5">
      <c r="D9760" s="231"/>
      <c r="E9760" s="232"/>
    </row>
    <row r="9761" spans="4:5">
      <c r="D9761" s="231"/>
      <c r="E9761" s="232"/>
    </row>
    <row r="9762" spans="4:5">
      <c r="D9762" s="231"/>
      <c r="E9762" s="232"/>
    </row>
    <row r="9763" spans="4:5">
      <c r="D9763" s="231"/>
      <c r="E9763" s="232"/>
    </row>
    <row r="9764" spans="4:5">
      <c r="D9764" s="231"/>
      <c r="E9764" s="232"/>
    </row>
    <row r="9765" spans="4:5">
      <c r="D9765" s="231"/>
      <c r="E9765" s="232"/>
    </row>
    <row r="9766" spans="4:5">
      <c r="D9766" s="231"/>
      <c r="E9766" s="232"/>
    </row>
    <row r="9767" spans="4:5">
      <c r="D9767" s="231"/>
      <c r="E9767" s="232"/>
    </row>
    <row r="9768" spans="4:5">
      <c r="D9768" s="231"/>
      <c r="E9768" s="232"/>
    </row>
    <row r="9769" spans="4:5">
      <c r="D9769" s="231"/>
      <c r="E9769" s="232"/>
    </row>
    <row r="9770" spans="4:5">
      <c r="D9770" s="231"/>
      <c r="E9770" s="232"/>
    </row>
    <row r="9771" spans="4:5">
      <c r="D9771" s="231"/>
      <c r="E9771" s="232"/>
    </row>
    <row r="9772" spans="4:5">
      <c r="D9772" s="231"/>
      <c r="E9772" s="232"/>
    </row>
    <row r="9773" spans="4:5">
      <c r="D9773" s="231"/>
      <c r="E9773" s="232"/>
    </row>
    <row r="9774" spans="4:5">
      <c r="D9774" s="231"/>
      <c r="E9774" s="232"/>
    </row>
    <row r="9775" spans="4:5">
      <c r="D9775" s="231"/>
      <c r="E9775" s="232"/>
    </row>
    <row r="9776" spans="4:5">
      <c r="D9776" s="231"/>
      <c r="E9776" s="232"/>
    </row>
    <row r="9777" spans="4:5">
      <c r="D9777" s="231"/>
      <c r="E9777" s="232"/>
    </row>
    <row r="9778" spans="4:5">
      <c r="D9778" s="231"/>
      <c r="E9778" s="232"/>
    </row>
    <row r="9779" spans="4:5">
      <c r="D9779" s="231"/>
      <c r="E9779" s="232"/>
    </row>
    <row r="9780" spans="4:5">
      <c r="D9780" s="231"/>
      <c r="E9780" s="232"/>
    </row>
    <row r="9781" spans="4:5">
      <c r="D9781" s="231"/>
      <c r="E9781" s="232"/>
    </row>
    <row r="9782" spans="4:5">
      <c r="D9782" s="231"/>
      <c r="E9782" s="232"/>
    </row>
    <row r="9783" spans="4:5">
      <c r="D9783" s="231"/>
      <c r="E9783" s="232"/>
    </row>
    <row r="9784" spans="4:5">
      <c r="D9784" s="231"/>
      <c r="E9784" s="232"/>
    </row>
    <row r="9785" spans="4:5">
      <c r="D9785" s="231"/>
      <c r="E9785" s="232"/>
    </row>
    <row r="9786" spans="4:5">
      <c r="D9786" s="231"/>
      <c r="E9786" s="232"/>
    </row>
    <row r="9787" spans="4:5">
      <c r="D9787" s="231"/>
      <c r="E9787" s="232"/>
    </row>
    <row r="9788" spans="4:5">
      <c r="D9788" s="231"/>
      <c r="E9788" s="232"/>
    </row>
    <row r="9789" spans="4:5">
      <c r="D9789" s="231"/>
      <c r="E9789" s="232"/>
    </row>
    <row r="9790" spans="4:5">
      <c r="D9790" s="231"/>
      <c r="E9790" s="232"/>
    </row>
    <row r="9791" spans="4:5">
      <c r="D9791" s="231"/>
      <c r="E9791" s="232"/>
    </row>
    <row r="9792" spans="4:5">
      <c r="D9792" s="231"/>
      <c r="E9792" s="232"/>
    </row>
    <row r="9793" spans="4:5">
      <c r="D9793" s="231"/>
      <c r="E9793" s="232"/>
    </row>
    <row r="9794" spans="4:5">
      <c r="D9794" s="231"/>
      <c r="E9794" s="232"/>
    </row>
    <row r="9795" spans="4:5">
      <c r="D9795" s="231"/>
      <c r="E9795" s="232"/>
    </row>
    <row r="9796" spans="4:5">
      <c r="D9796" s="231"/>
      <c r="E9796" s="232"/>
    </row>
    <row r="9797" spans="4:5">
      <c r="D9797" s="231"/>
      <c r="E9797" s="232"/>
    </row>
    <row r="9798" spans="4:5">
      <c r="D9798" s="231"/>
      <c r="E9798" s="232"/>
    </row>
    <row r="9799" spans="4:5">
      <c r="D9799" s="231"/>
      <c r="E9799" s="232"/>
    </row>
    <row r="9800" spans="4:5">
      <c r="D9800" s="231"/>
      <c r="E9800" s="232"/>
    </row>
    <row r="9801" spans="4:5">
      <c r="D9801" s="231"/>
      <c r="E9801" s="232"/>
    </row>
    <row r="9802" spans="4:5">
      <c r="D9802" s="231"/>
      <c r="E9802" s="232"/>
    </row>
    <row r="9803" spans="4:5">
      <c r="D9803" s="231"/>
      <c r="E9803" s="232"/>
    </row>
    <row r="9804" spans="4:5">
      <c r="D9804" s="231"/>
      <c r="E9804" s="232"/>
    </row>
    <row r="9805" spans="4:5">
      <c r="D9805" s="231"/>
      <c r="E9805" s="232"/>
    </row>
    <row r="9806" spans="4:5">
      <c r="D9806" s="231"/>
      <c r="E9806" s="232"/>
    </row>
    <row r="9807" spans="4:5">
      <c r="D9807" s="231"/>
      <c r="E9807" s="232"/>
    </row>
    <row r="9808" spans="4:5">
      <c r="D9808" s="231"/>
      <c r="E9808" s="232"/>
    </row>
    <row r="9809" spans="4:5">
      <c r="D9809" s="231"/>
      <c r="E9809" s="232"/>
    </row>
    <row r="9810" spans="4:5">
      <c r="D9810" s="231"/>
      <c r="E9810" s="232"/>
    </row>
    <row r="9811" spans="4:5">
      <c r="D9811" s="231"/>
      <c r="E9811" s="232"/>
    </row>
    <row r="9812" spans="4:5">
      <c r="D9812" s="231"/>
      <c r="E9812" s="232"/>
    </row>
    <row r="9813" spans="4:5">
      <c r="D9813" s="231"/>
      <c r="E9813" s="232"/>
    </row>
    <row r="9814" spans="4:5">
      <c r="D9814" s="231"/>
      <c r="E9814" s="232"/>
    </row>
    <row r="9815" spans="4:5">
      <c r="D9815" s="231"/>
      <c r="E9815" s="232"/>
    </row>
    <row r="9816" spans="4:5">
      <c r="D9816" s="231"/>
      <c r="E9816" s="232"/>
    </row>
    <row r="9817" spans="4:5">
      <c r="D9817" s="231"/>
      <c r="E9817" s="232"/>
    </row>
    <row r="9818" spans="4:5">
      <c r="D9818" s="231"/>
      <c r="E9818" s="232"/>
    </row>
    <row r="9819" spans="4:5">
      <c r="D9819" s="231"/>
      <c r="E9819" s="232"/>
    </row>
    <row r="9820" spans="4:5">
      <c r="D9820" s="231"/>
      <c r="E9820" s="232"/>
    </row>
    <row r="9821" spans="4:5">
      <c r="D9821" s="231"/>
      <c r="E9821" s="232"/>
    </row>
    <row r="9822" spans="4:5">
      <c r="D9822" s="231"/>
      <c r="E9822" s="232"/>
    </row>
    <row r="9823" spans="4:5">
      <c r="D9823" s="231"/>
      <c r="E9823" s="232"/>
    </row>
    <row r="9824" spans="4:5">
      <c r="D9824" s="231"/>
      <c r="E9824" s="232"/>
    </row>
    <row r="9825" spans="4:5">
      <c r="D9825" s="231"/>
      <c r="E9825" s="232"/>
    </row>
    <row r="9826" spans="4:5">
      <c r="D9826" s="231"/>
      <c r="E9826" s="232"/>
    </row>
    <row r="9827" spans="4:5">
      <c r="D9827" s="231"/>
      <c r="E9827" s="232"/>
    </row>
    <row r="9828" spans="4:5">
      <c r="D9828" s="231"/>
      <c r="E9828" s="232"/>
    </row>
    <row r="9829" spans="4:5">
      <c r="D9829" s="231"/>
      <c r="E9829" s="232"/>
    </row>
    <row r="9830" spans="4:5">
      <c r="D9830" s="231"/>
      <c r="E9830" s="232"/>
    </row>
    <row r="9831" spans="4:5">
      <c r="D9831" s="231"/>
      <c r="E9831" s="232"/>
    </row>
    <row r="9832" spans="4:5">
      <c r="D9832" s="231"/>
      <c r="E9832" s="232"/>
    </row>
    <row r="9833" spans="4:5">
      <c r="D9833" s="231"/>
      <c r="E9833" s="232"/>
    </row>
    <row r="9834" spans="4:5">
      <c r="D9834" s="231"/>
      <c r="E9834" s="232"/>
    </row>
    <row r="9835" spans="4:5">
      <c r="D9835" s="231"/>
      <c r="E9835" s="232"/>
    </row>
    <row r="9836" spans="4:5">
      <c r="D9836" s="231"/>
      <c r="E9836" s="232"/>
    </row>
    <row r="9837" spans="4:5">
      <c r="D9837" s="231"/>
      <c r="E9837" s="232"/>
    </row>
    <row r="9838" spans="4:5">
      <c r="D9838" s="231"/>
      <c r="E9838" s="232"/>
    </row>
    <row r="9839" spans="4:5">
      <c r="D9839" s="231"/>
      <c r="E9839" s="232"/>
    </row>
    <row r="9840" spans="4:5">
      <c r="D9840" s="231"/>
      <c r="E9840" s="232"/>
    </row>
    <row r="9841" spans="4:5">
      <c r="D9841" s="231"/>
      <c r="E9841" s="232"/>
    </row>
    <row r="9842" spans="4:5">
      <c r="D9842" s="231"/>
      <c r="E9842" s="232"/>
    </row>
    <row r="9843" spans="4:5">
      <c r="D9843" s="231"/>
      <c r="E9843" s="232"/>
    </row>
    <row r="9844" spans="4:5">
      <c r="D9844" s="231"/>
      <c r="E9844" s="232"/>
    </row>
    <row r="9845" spans="4:5">
      <c r="D9845" s="231"/>
      <c r="E9845" s="232"/>
    </row>
    <row r="9846" spans="4:5">
      <c r="D9846" s="231"/>
      <c r="E9846" s="232"/>
    </row>
    <row r="9847" spans="4:5">
      <c r="D9847" s="231"/>
      <c r="E9847" s="232"/>
    </row>
    <row r="9848" spans="4:5">
      <c r="D9848" s="231"/>
      <c r="E9848" s="232"/>
    </row>
    <row r="9849" spans="4:5">
      <c r="D9849" s="231"/>
      <c r="E9849" s="232"/>
    </row>
    <row r="9850" spans="4:5">
      <c r="D9850" s="231"/>
      <c r="E9850" s="232"/>
    </row>
    <row r="9851" spans="4:5">
      <c r="D9851" s="231"/>
      <c r="E9851" s="232"/>
    </row>
    <row r="9852" spans="4:5">
      <c r="D9852" s="231"/>
      <c r="E9852" s="232"/>
    </row>
    <row r="9853" spans="4:5">
      <c r="D9853" s="231"/>
      <c r="E9853" s="232"/>
    </row>
    <row r="9854" spans="4:5">
      <c r="D9854" s="231"/>
      <c r="E9854" s="232"/>
    </row>
    <row r="9855" spans="4:5">
      <c r="D9855" s="231"/>
      <c r="E9855" s="232"/>
    </row>
    <row r="9856" spans="4:5">
      <c r="D9856" s="231"/>
      <c r="E9856" s="232"/>
    </row>
    <row r="9857" spans="4:5">
      <c r="D9857" s="231"/>
      <c r="E9857" s="232"/>
    </row>
    <row r="9858" spans="4:5">
      <c r="D9858" s="231"/>
      <c r="E9858" s="232"/>
    </row>
    <row r="9859" spans="4:5">
      <c r="D9859" s="231"/>
      <c r="E9859" s="232"/>
    </row>
    <row r="9860" spans="4:5">
      <c r="D9860" s="231"/>
      <c r="E9860" s="232"/>
    </row>
    <row r="9861" spans="4:5">
      <c r="D9861" s="231"/>
      <c r="E9861" s="232"/>
    </row>
    <row r="9862" spans="4:5">
      <c r="D9862" s="231"/>
      <c r="E9862" s="232"/>
    </row>
    <row r="9863" spans="4:5">
      <c r="D9863" s="231"/>
      <c r="E9863" s="232"/>
    </row>
    <row r="9864" spans="4:5">
      <c r="D9864" s="231"/>
      <c r="E9864" s="232"/>
    </row>
    <row r="9865" spans="4:5">
      <c r="D9865" s="231"/>
      <c r="E9865" s="232"/>
    </row>
    <row r="9866" spans="4:5">
      <c r="D9866" s="231"/>
      <c r="E9866" s="232"/>
    </row>
    <row r="9867" spans="4:5">
      <c r="D9867" s="231"/>
      <c r="E9867" s="232"/>
    </row>
    <row r="9868" spans="4:5">
      <c r="D9868" s="231"/>
      <c r="E9868" s="232"/>
    </row>
    <row r="9869" spans="4:5">
      <c r="D9869" s="231"/>
      <c r="E9869" s="232"/>
    </row>
    <row r="9870" spans="4:5">
      <c r="D9870" s="231"/>
      <c r="E9870" s="232"/>
    </row>
    <row r="9871" spans="4:5">
      <c r="D9871" s="231"/>
      <c r="E9871" s="232"/>
    </row>
    <row r="9872" spans="4:5">
      <c r="D9872" s="231"/>
      <c r="E9872" s="232"/>
    </row>
    <row r="9873" spans="4:5">
      <c r="D9873" s="231"/>
      <c r="E9873" s="232"/>
    </row>
    <row r="9874" spans="4:5">
      <c r="D9874" s="231"/>
      <c r="E9874" s="232"/>
    </row>
    <row r="9875" spans="4:5">
      <c r="D9875" s="231"/>
      <c r="E9875" s="232"/>
    </row>
    <row r="9876" spans="4:5">
      <c r="D9876" s="231"/>
      <c r="E9876" s="232"/>
    </row>
    <row r="9877" spans="4:5">
      <c r="D9877" s="231"/>
      <c r="E9877" s="232"/>
    </row>
    <row r="9878" spans="4:5">
      <c r="D9878" s="231"/>
      <c r="E9878" s="232"/>
    </row>
    <row r="9879" spans="4:5">
      <c r="D9879" s="231"/>
      <c r="E9879" s="232"/>
    </row>
    <row r="9880" spans="4:5">
      <c r="D9880" s="231"/>
      <c r="E9880" s="232"/>
    </row>
    <row r="9881" spans="4:5">
      <c r="D9881" s="231"/>
      <c r="E9881" s="232"/>
    </row>
    <row r="9882" spans="4:5">
      <c r="D9882" s="231"/>
      <c r="E9882" s="232"/>
    </row>
    <row r="9883" spans="4:5">
      <c r="D9883" s="231"/>
      <c r="E9883" s="232"/>
    </row>
    <row r="9884" spans="4:5">
      <c r="D9884" s="231"/>
      <c r="E9884" s="232"/>
    </row>
    <row r="9885" spans="4:5">
      <c r="D9885" s="231"/>
      <c r="E9885" s="232"/>
    </row>
    <row r="9886" spans="4:5">
      <c r="D9886" s="231"/>
      <c r="E9886" s="232"/>
    </row>
    <row r="9887" spans="4:5">
      <c r="D9887" s="231"/>
      <c r="E9887" s="232"/>
    </row>
    <row r="9888" spans="4:5">
      <c r="D9888" s="231"/>
      <c r="E9888" s="232"/>
    </row>
    <row r="9889" spans="4:5">
      <c r="D9889" s="231"/>
      <c r="E9889" s="232"/>
    </row>
    <row r="9890" spans="4:5">
      <c r="D9890" s="231"/>
      <c r="E9890" s="232"/>
    </row>
    <row r="9891" spans="4:5">
      <c r="D9891" s="231"/>
      <c r="E9891" s="232"/>
    </row>
    <row r="9892" spans="4:5">
      <c r="D9892" s="231"/>
      <c r="E9892" s="232"/>
    </row>
    <row r="9893" spans="4:5">
      <c r="D9893" s="231"/>
      <c r="E9893" s="232"/>
    </row>
    <row r="9894" spans="4:5">
      <c r="D9894" s="231"/>
      <c r="E9894" s="232"/>
    </row>
    <row r="9895" spans="4:5">
      <c r="D9895" s="231"/>
      <c r="E9895" s="232"/>
    </row>
    <row r="9896" spans="4:5">
      <c r="D9896" s="231"/>
      <c r="E9896" s="232"/>
    </row>
    <row r="9897" spans="4:5">
      <c r="D9897" s="231"/>
      <c r="E9897" s="232"/>
    </row>
    <row r="9898" spans="4:5">
      <c r="D9898" s="231"/>
      <c r="E9898" s="232"/>
    </row>
    <row r="9899" spans="4:5">
      <c r="D9899" s="231"/>
      <c r="E9899" s="232"/>
    </row>
    <row r="9900" spans="4:5">
      <c r="D9900" s="231"/>
      <c r="E9900" s="232"/>
    </row>
    <row r="9901" spans="4:5">
      <c r="D9901" s="231"/>
      <c r="E9901" s="232"/>
    </row>
    <row r="9902" spans="4:5">
      <c r="D9902" s="231"/>
      <c r="E9902" s="232"/>
    </row>
    <row r="9903" spans="4:5">
      <c r="D9903" s="231"/>
      <c r="E9903" s="232"/>
    </row>
    <row r="9904" spans="4:5">
      <c r="D9904" s="231"/>
      <c r="E9904" s="232"/>
    </row>
    <row r="9905" spans="4:5">
      <c r="D9905" s="231"/>
      <c r="E9905" s="232"/>
    </row>
    <row r="9906" spans="4:5">
      <c r="D9906" s="231"/>
      <c r="E9906" s="232"/>
    </row>
    <row r="9907" spans="4:5">
      <c r="D9907" s="231"/>
      <c r="E9907" s="232"/>
    </row>
    <row r="9908" spans="4:5">
      <c r="D9908" s="231"/>
      <c r="E9908" s="232"/>
    </row>
    <row r="9909" spans="4:5">
      <c r="D9909" s="231"/>
      <c r="E9909" s="232"/>
    </row>
    <row r="9910" spans="4:5">
      <c r="D9910" s="231"/>
      <c r="E9910" s="232"/>
    </row>
    <row r="9911" spans="4:5">
      <c r="D9911" s="231"/>
      <c r="E9911" s="232"/>
    </row>
    <row r="9912" spans="4:5">
      <c r="D9912" s="231"/>
      <c r="E9912" s="232"/>
    </row>
    <row r="9913" spans="4:5">
      <c r="D9913" s="231"/>
      <c r="E9913" s="232"/>
    </row>
    <row r="9914" spans="4:5">
      <c r="D9914" s="231"/>
      <c r="E9914" s="232"/>
    </row>
    <row r="9915" spans="4:5">
      <c r="D9915" s="231"/>
      <c r="E9915" s="232"/>
    </row>
    <row r="9916" spans="4:5">
      <c r="D9916" s="231"/>
      <c r="E9916" s="232"/>
    </row>
    <row r="9917" spans="4:5">
      <c r="D9917" s="231"/>
      <c r="E9917" s="232"/>
    </row>
    <row r="9918" spans="4:5">
      <c r="D9918" s="231"/>
      <c r="E9918" s="232"/>
    </row>
    <row r="9919" spans="4:5">
      <c r="D9919" s="231"/>
      <c r="E9919" s="232"/>
    </row>
    <row r="9920" spans="4:5">
      <c r="D9920" s="231"/>
      <c r="E9920" s="232"/>
    </row>
    <row r="9921" spans="4:5">
      <c r="D9921" s="231"/>
      <c r="E9921" s="232"/>
    </row>
    <row r="9922" spans="4:5">
      <c r="D9922" s="231"/>
      <c r="E9922" s="232"/>
    </row>
    <row r="9923" spans="4:5">
      <c r="D9923" s="231"/>
      <c r="E9923" s="232"/>
    </row>
    <row r="9924" spans="4:5">
      <c r="D9924" s="231"/>
      <c r="E9924" s="232"/>
    </row>
    <row r="9925" spans="4:5">
      <c r="D9925" s="231"/>
      <c r="E9925" s="232"/>
    </row>
    <row r="9926" spans="4:5">
      <c r="D9926" s="231"/>
      <c r="E9926" s="232"/>
    </row>
    <row r="9927" spans="4:5">
      <c r="D9927" s="231"/>
      <c r="E9927" s="232"/>
    </row>
    <row r="9928" spans="4:5">
      <c r="D9928" s="231"/>
      <c r="E9928" s="232"/>
    </row>
    <row r="9929" spans="4:5">
      <c r="D9929" s="231"/>
      <c r="E9929" s="232"/>
    </row>
    <row r="9930" spans="4:5">
      <c r="D9930" s="231"/>
      <c r="E9930" s="232"/>
    </row>
    <row r="9931" spans="4:5">
      <c r="D9931" s="231"/>
      <c r="E9931" s="232"/>
    </row>
    <row r="9932" spans="4:5">
      <c r="D9932" s="231"/>
      <c r="E9932" s="232"/>
    </row>
    <row r="9933" spans="4:5">
      <c r="D9933" s="231"/>
      <c r="E9933" s="232"/>
    </row>
    <row r="9934" spans="4:5">
      <c r="D9934" s="231"/>
      <c r="E9934" s="232"/>
    </row>
    <row r="9935" spans="4:5">
      <c r="D9935" s="231"/>
      <c r="E9935" s="232"/>
    </row>
    <row r="9936" spans="4:5">
      <c r="D9936" s="231"/>
      <c r="E9936" s="232"/>
    </row>
    <row r="9937" spans="4:5">
      <c r="D9937" s="231"/>
      <c r="E9937" s="232"/>
    </row>
    <row r="9938" spans="4:5">
      <c r="D9938" s="231"/>
      <c r="E9938" s="232"/>
    </row>
    <row r="9939" spans="4:5">
      <c r="D9939" s="231"/>
      <c r="E9939" s="232"/>
    </row>
    <row r="9940" spans="4:5">
      <c r="D9940" s="231"/>
      <c r="E9940" s="232"/>
    </row>
    <row r="9941" spans="4:5">
      <c r="D9941" s="231"/>
      <c r="E9941" s="232"/>
    </row>
    <row r="9942" spans="4:5">
      <c r="D9942" s="231"/>
      <c r="E9942" s="232"/>
    </row>
    <row r="9943" spans="4:5">
      <c r="D9943" s="231"/>
      <c r="E9943" s="232"/>
    </row>
    <row r="9944" spans="4:5">
      <c r="D9944" s="231"/>
      <c r="E9944" s="232"/>
    </row>
    <row r="9945" spans="4:5">
      <c r="D9945" s="231"/>
      <c r="E9945" s="232"/>
    </row>
    <row r="9946" spans="4:5">
      <c r="D9946" s="231"/>
      <c r="E9946" s="232"/>
    </row>
    <row r="9947" spans="4:5">
      <c r="D9947" s="231"/>
      <c r="E9947" s="232"/>
    </row>
    <row r="9948" spans="4:5">
      <c r="D9948" s="231"/>
      <c r="E9948" s="232"/>
    </row>
    <row r="9949" spans="4:5">
      <c r="D9949" s="231"/>
      <c r="E9949" s="232"/>
    </row>
    <row r="9950" spans="4:5">
      <c r="D9950" s="231"/>
      <c r="E9950" s="232"/>
    </row>
    <row r="9951" spans="4:5">
      <c r="D9951" s="231"/>
      <c r="E9951" s="232"/>
    </row>
    <row r="9952" spans="4:5">
      <c r="D9952" s="231"/>
      <c r="E9952" s="232"/>
    </row>
    <row r="9953" spans="4:5">
      <c r="D9953" s="231"/>
      <c r="E9953" s="232"/>
    </row>
    <row r="9954" spans="4:5">
      <c r="D9954" s="231"/>
      <c r="E9954" s="232"/>
    </row>
    <row r="9955" spans="4:5">
      <c r="D9955" s="231"/>
      <c r="E9955" s="232"/>
    </row>
    <row r="9956" spans="4:5">
      <c r="D9956" s="231"/>
      <c r="E9956" s="232"/>
    </row>
    <row r="9957" spans="4:5">
      <c r="D9957" s="231"/>
      <c r="E9957" s="232"/>
    </row>
    <row r="9958" spans="4:5">
      <c r="D9958" s="231"/>
      <c r="E9958" s="232"/>
    </row>
    <row r="9959" spans="4:5">
      <c r="D9959" s="231"/>
      <c r="E9959" s="232"/>
    </row>
    <row r="9960" spans="4:5">
      <c r="D9960" s="231"/>
      <c r="E9960" s="232"/>
    </row>
    <row r="9961" spans="4:5">
      <c r="D9961" s="231"/>
      <c r="E9961" s="232"/>
    </row>
    <row r="9962" spans="4:5">
      <c r="D9962" s="231"/>
      <c r="E9962" s="232"/>
    </row>
    <row r="9963" spans="4:5">
      <c r="D9963" s="231"/>
      <c r="E9963" s="232"/>
    </row>
    <row r="9964" spans="4:5">
      <c r="D9964" s="231"/>
      <c r="E9964" s="232"/>
    </row>
    <row r="9965" spans="4:5">
      <c r="D9965" s="231"/>
      <c r="E9965" s="232"/>
    </row>
    <row r="9966" spans="4:5">
      <c r="D9966" s="231"/>
      <c r="E9966" s="232"/>
    </row>
    <row r="9967" spans="4:5">
      <c r="D9967" s="231"/>
      <c r="E9967" s="232"/>
    </row>
    <row r="9968" spans="4:5">
      <c r="D9968" s="231"/>
      <c r="E9968" s="232"/>
    </row>
    <row r="9969" spans="4:5">
      <c r="D9969" s="231"/>
      <c r="E9969" s="232"/>
    </row>
    <row r="9970" spans="4:5">
      <c r="D9970" s="231"/>
      <c r="E9970" s="232"/>
    </row>
    <row r="9971" spans="4:5">
      <c r="D9971" s="231"/>
      <c r="E9971" s="232"/>
    </row>
    <row r="9972" spans="4:5">
      <c r="D9972" s="231"/>
      <c r="E9972" s="232"/>
    </row>
    <row r="9973" spans="4:5">
      <c r="D9973" s="231"/>
      <c r="E9973" s="232"/>
    </row>
    <row r="9974" spans="4:5">
      <c r="D9974" s="231"/>
      <c r="E9974" s="232"/>
    </row>
    <row r="9975" spans="4:5">
      <c r="D9975" s="231"/>
      <c r="E9975" s="232"/>
    </row>
    <row r="9976" spans="4:5">
      <c r="D9976" s="231"/>
      <c r="E9976" s="232"/>
    </row>
    <row r="9977" spans="4:5">
      <c r="D9977" s="231"/>
      <c r="E9977" s="232"/>
    </row>
    <row r="9978" spans="4:5">
      <c r="D9978" s="231"/>
      <c r="E9978" s="232"/>
    </row>
    <row r="9979" spans="4:5">
      <c r="D9979" s="231"/>
      <c r="E9979" s="232"/>
    </row>
    <row r="9980" spans="4:5">
      <c r="D9980" s="231"/>
      <c r="E9980" s="232"/>
    </row>
    <row r="9981" spans="4:5">
      <c r="D9981" s="231"/>
      <c r="E9981" s="232"/>
    </row>
    <row r="9982" spans="4:5">
      <c r="D9982" s="231"/>
      <c r="E9982" s="232"/>
    </row>
    <row r="9983" spans="4:5">
      <c r="D9983" s="231"/>
      <c r="E9983" s="232"/>
    </row>
    <row r="9984" spans="4:5">
      <c r="D9984" s="231"/>
      <c r="E9984" s="232"/>
    </row>
    <row r="9985" spans="4:5">
      <c r="D9985" s="231"/>
      <c r="E9985" s="232"/>
    </row>
    <row r="9986" spans="4:5">
      <c r="D9986" s="231"/>
      <c r="E9986" s="232"/>
    </row>
    <row r="9987" spans="4:5">
      <c r="D9987" s="231"/>
      <c r="E9987" s="232"/>
    </row>
    <row r="9988" spans="4:5">
      <c r="D9988" s="231"/>
      <c r="E9988" s="232"/>
    </row>
    <row r="9989" spans="4:5">
      <c r="D9989" s="231"/>
      <c r="E9989" s="232"/>
    </row>
    <row r="9990" spans="4:5">
      <c r="D9990" s="231"/>
      <c r="E9990" s="232"/>
    </row>
    <row r="9991" spans="4:5">
      <c r="D9991" s="231"/>
      <c r="E9991" s="232"/>
    </row>
    <row r="9992" spans="4:5">
      <c r="D9992" s="231"/>
      <c r="E9992" s="232"/>
    </row>
    <row r="9993" spans="4:5">
      <c r="D9993" s="231"/>
      <c r="E9993" s="232"/>
    </row>
    <row r="9994" spans="4:5">
      <c r="D9994" s="231"/>
      <c r="E9994" s="232"/>
    </row>
    <row r="9995" spans="4:5">
      <c r="D9995" s="231"/>
      <c r="E9995" s="232"/>
    </row>
    <row r="9996" spans="4:5">
      <c r="D9996" s="231"/>
      <c r="E9996" s="232"/>
    </row>
    <row r="9997" spans="4:5">
      <c r="D9997" s="231"/>
      <c r="E9997" s="232"/>
    </row>
    <row r="9998" spans="4:5">
      <c r="D9998" s="231"/>
      <c r="E9998" s="232"/>
    </row>
    <row r="9999" spans="4:5">
      <c r="D9999" s="231"/>
      <c r="E9999" s="232"/>
    </row>
    <row r="10000" spans="4:5">
      <c r="D10000" s="231"/>
      <c r="E10000" s="232"/>
    </row>
    <row r="10001" spans="4:5">
      <c r="D10001" s="231"/>
      <c r="E10001" s="232"/>
    </row>
    <row r="10002" spans="4:5">
      <c r="D10002" s="231"/>
      <c r="E10002" s="232"/>
    </row>
    <row r="10003" spans="4:5">
      <c r="D10003" s="231"/>
      <c r="E10003" s="232"/>
    </row>
    <row r="10004" spans="4:5">
      <c r="D10004" s="231"/>
      <c r="E10004" s="232"/>
    </row>
    <row r="10005" spans="4:5">
      <c r="D10005" s="231"/>
      <c r="E10005" s="232"/>
    </row>
    <row r="10006" spans="4:5">
      <c r="D10006" s="231"/>
      <c r="E10006" s="232"/>
    </row>
    <row r="10007" spans="4:5">
      <c r="D10007" s="231"/>
      <c r="E10007" s="232"/>
    </row>
    <row r="10008" spans="4:5">
      <c r="D10008" s="231"/>
      <c r="E10008" s="232"/>
    </row>
    <row r="10009" spans="4:5">
      <c r="D10009" s="231"/>
      <c r="E10009" s="232"/>
    </row>
    <row r="10010" spans="4:5">
      <c r="D10010" s="231"/>
      <c r="E10010" s="232"/>
    </row>
    <row r="10011" spans="4:5">
      <c r="D10011" s="231"/>
      <c r="E10011" s="232"/>
    </row>
    <row r="10012" spans="4:5">
      <c r="D10012" s="231"/>
      <c r="E10012" s="232"/>
    </row>
    <row r="10013" spans="4:5">
      <c r="D10013" s="231"/>
      <c r="E10013" s="232"/>
    </row>
    <row r="10014" spans="4:5">
      <c r="D10014" s="231"/>
      <c r="E10014" s="232"/>
    </row>
    <row r="10015" spans="4:5">
      <c r="D10015" s="231"/>
      <c r="E10015" s="232"/>
    </row>
    <row r="10016" spans="4:5">
      <c r="D10016" s="231"/>
      <c r="E10016" s="232"/>
    </row>
    <row r="10017" spans="4:5">
      <c r="D10017" s="231"/>
      <c r="E10017" s="232"/>
    </row>
    <row r="10018" spans="4:5">
      <c r="D10018" s="231"/>
      <c r="E10018" s="232"/>
    </row>
    <row r="10019" spans="4:5">
      <c r="D10019" s="231"/>
      <c r="E10019" s="232"/>
    </row>
    <row r="10020" spans="4:5">
      <c r="D10020" s="231"/>
      <c r="E10020" s="232"/>
    </row>
    <row r="10021" spans="4:5">
      <c r="D10021" s="231"/>
      <c r="E10021" s="232"/>
    </row>
    <row r="10022" spans="4:5">
      <c r="D10022" s="231"/>
      <c r="E10022" s="232"/>
    </row>
    <row r="10023" spans="4:5">
      <c r="D10023" s="231"/>
      <c r="E10023" s="232"/>
    </row>
    <row r="10024" spans="4:5">
      <c r="D10024" s="231"/>
      <c r="E10024" s="232"/>
    </row>
    <row r="10025" spans="4:5">
      <c r="D10025" s="231"/>
      <c r="E10025" s="232"/>
    </row>
    <row r="10026" spans="4:5">
      <c r="D10026" s="231"/>
      <c r="E10026" s="232"/>
    </row>
    <row r="10027" spans="4:5">
      <c r="D10027" s="231"/>
      <c r="E10027" s="232"/>
    </row>
    <row r="10028" spans="4:5">
      <c r="D10028" s="231"/>
      <c r="E10028" s="232"/>
    </row>
    <row r="10029" spans="4:5">
      <c r="D10029" s="231"/>
      <c r="E10029" s="232"/>
    </row>
    <row r="10030" spans="4:5">
      <c r="D10030" s="231"/>
      <c r="E10030" s="232"/>
    </row>
    <row r="10031" spans="4:5">
      <c r="D10031" s="231"/>
      <c r="E10031" s="232"/>
    </row>
    <row r="10032" spans="4:5">
      <c r="D10032" s="231"/>
      <c r="E10032" s="232"/>
    </row>
    <row r="10033" spans="4:5">
      <c r="D10033" s="231"/>
      <c r="E10033" s="232"/>
    </row>
    <row r="10034" spans="4:5">
      <c r="D10034" s="231"/>
      <c r="E10034" s="232"/>
    </row>
    <row r="10035" spans="4:5">
      <c r="D10035" s="231"/>
      <c r="E10035" s="232"/>
    </row>
    <row r="10036" spans="4:5">
      <c r="D10036" s="231"/>
      <c r="E10036" s="232"/>
    </row>
    <row r="10037" spans="4:5">
      <c r="D10037" s="231"/>
      <c r="E10037" s="232"/>
    </row>
    <row r="10038" spans="4:5">
      <c r="D10038" s="231"/>
      <c r="E10038" s="232"/>
    </row>
    <row r="10039" spans="4:5">
      <c r="D10039" s="231"/>
      <c r="E10039" s="232"/>
    </row>
    <row r="10040" spans="4:5">
      <c r="D10040" s="231"/>
      <c r="E10040" s="232"/>
    </row>
    <row r="10041" spans="4:5">
      <c r="D10041" s="231"/>
      <c r="E10041" s="232"/>
    </row>
    <row r="10042" spans="4:5">
      <c r="D10042" s="231"/>
      <c r="E10042" s="232"/>
    </row>
    <row r="10043" spans="4:5">
      <c r="D10043" s="231"/>
      <c r="E10043" s="232"/>
    </row>
    <row r="10044" spans="4:5">
      <c r="D10044" s="231"/>
      <c r="E10044" s="232"/>
    </row>
    <row r="10045" spans="4:5">
      <c r="D10045" s="231"/>
      <c r="E10045" s="232"/>
    </row>
    <row r="10046" spans="4:5">
      <c r="D10046" s="231"/>
      <c r="E10046" s="232"/>
    </row>
    <row r="10047" spans="4:5">
      <c r="D10047" s="231"/>
      <c r="E10047" s="232"/>
    </row>
    <row r="10048" spans="4:5">
      <c r="D10048" s="231"/>
      <c r="E10048" s="232"/>
    </row>
    <row r="10049" spans="4:5">
      <c r="D10049" s="231"/>
      <c r="E10049" s="232"/>
    </row>
    <row r="10050" spans="4:5">
      <c r="D10050" s="231"/>
      <c r="E10050" s="232"/>
    </row>
    <row r="10051" spans="4:5">
      <c r="D10051" s="231"/>
      <c r="E10051" s="232"/>
    </row>
    <row r="10052" spans="4:5">
      <c r="D10052" s="231"/>
      <c r="E10052" s="232"/>
    </row>
    <row r="10053" spans="4:5">
      <c r="D10053" s="231"/>
      <c r="E10053" s="232"/>
    </row>
    <row r="10054" spans="4:5">
      <c r="D10054" s="231"/>
      <c r="E10054" s="232"/>
    </row>
    <row r="10055" spans="4:5">
      <c r="D10055" s="231"/>
      <c r="E10055" s="232"/>
    </row>
    <row r="10056" spans="4:5">
      <c r="D10056" s="231"/>
      <c r="E10056" s="232"/>
    </row>
    <row r="10057" spans="4:5">
      <c r="D10057" s="231"/>
      <c r="E10057" s="232"/>
    </row>
    <row r="10058" spans="4:5">
      <c r="D10058" s="231"/>
      <c r="E10058" s="232"/>
    </row>
    <row r="10059" spans="4:5">
      <c r="D10059" s="231"/>
      <c r="E10059" s="232"/>
    </row>
    <row r="10060" spans="4:5">
      <c r="D10060" s="231"/>
      <c r="E10060" s="232"/>
    </row>
    <row r="10061" spans="4:5">
      <c r="D10061" s="231"/>
      <c r="E10061" s="232"/>
    </row>
    <row r="10062" spans="4:5">
      <c r="D10062" s="231"/>
      <c r="E10062" s="232"/>
    </row>
    <row r="10063" spans="4:5">
      <c r="D10063" s="231"/>
      <c r="E10063" s="232"/>
    </row>
    <row r="10064" spans="4:5">
      <c r="D10064" s="231"/>
      <c r="E10064" s="232"/>
    </row>
    <row r="10065" spans="4:5">
      <c r="D10065" s="231"/>
      <c r="E10065" s="232"/>
    </row>
    <row r="10066" spans="4:5">
      <c r="D10066" s="231"/>
      <c r="E10066" s="232"/>
    </row>
    <row r="10067" spans="4:5">
      <c r="D10067" s="231"/>
      <c r="E10067" s="232"/>
    </row>
    <row r="10068" spans="4:5">
      <c r="D10068" s="231"/>
      <c r="E10068" s="232"/>
    </row>
    <row r="10069" spans="4:5">
      <c r="D10069" s="231"/>
      <c r="E10069" s="232"/>
    </row>
    <row r="10070" spans="4:5">
      <c r="D10070" s="231"/>
      <c r="E10070" s="232"/>
    </row>
    <row r="10071" spans="4:5">
      <c r="D10071" s="231"/>
      <c r="E10071" s="232"/>
    </row>
    <row r="10072" spans="4:5">
      <c r="D10072" s="231"/>
      <c r="E10072" s="232"/>
    </row>
    <row r="10073" spans="4:5">
      <c r="D10073" s="231"/>
      <c r="E10073" s="232"/>
    </row>
    <row r="10074" spans="4:5">
      <c r="D10074" s="231"/>
      <c r="E10074" s="232"/>
    </row>
    <row r="10075" spans="4:5">
      <c r="D10075" s="231"/>
      <c r="E10075" s="232"/>
    </row>
    <row r="10076" spans="4:5">
      <c r="D10076" s="231"/>
      <c r="E10076" s="232"/>
    </row>
    <row r="10077" spans="4:5">
      <c r="D10077" s="231"/>
      <c r="E10077" s="232"/>
    </row>
    <row r="10078" spans="4:5">
      <c r="D10078" s="231"/>
      <c r="E10078" s="232"/>
    </row>
    <row r="10079" spans="4:5">
      <c r="D10079" s="231"/>
      <c r="E10079" s="232"/>
    </row>
    <row r="10080" spans="4:5">
      <c r="D10080" s="231"/>
      <c r="E10080" s="232"/>
    </row>
    <row r="10081" spans="4:5">
      <c r="D10081" s="231"/>
      <c r="E10081" s="232"/>
    </row>
    <row r="10082" spans="4:5">
      <c r="D10082" s="231"/>
      <c r="E10082" s="232"/>
    </row>
    <row r="10083" spans="4:5">
      <c r="D10083" s="231"/>
      <c r="E10083" s="232"/>
    </row>
    <row r="10084" spans="4:5">
      <c r="D10084" s="231"/>
      <c r="E10084" s="232"/>
    </row>
    <row r="10085" spans="4:5">
      <c r="D10085" s="231"/>
      <c r="E10085" s="232"/>
    </row>
    <row r="10086" spans="4:5">
      <c r="D10086" s="231"/>
      <c r="E10086" s="232"/>
    </row>
    <row r="10087" spans="4:5">
      <c r="D10087" s="231"/>
      <c r="E10087" s="232"/>
    </row>
    <row r="10088" spans="4:5">
      <c r="D10088" s="231"/>
      <c r="E10088" s="232"/>
    </row>
    <row r="10089" spans="4:5">
      <c r="D10089" s="231"/>
      <c r="E10089" s="232"/>
    </row>
    <row r="10090" spans="4:5">
      <c r="D10090" s="231"/>
      <c r="E10090" s="232"/>
    </row>
    <row r="10091" spans="4:5">
      <c r="D10091" s="231"/>
      <c r="E10091" s="232"/>
    </row>
    <row r="10092" spans="4:5">
      <c r="D10092" s="231"/>
      <c r="E10092" s="232"/>
    </row>
    <row r="10093" spans="4:5">
      <c r="D10093" s="231"/>
      <c r="E10093" s="232"/>
    </row>
    <row r="10094" spans="4:5">
      <c r="D10094" s="231"/>
      <c r="E10094" s="232"/>
    </row>
    <row r="10095" spans="4:5">
      <c r="D10095" s="231"/>
      <c r="E10095" s="232"/>
    </row>
    <row r="10096" spans="4:5">
      <c r="D10096" s="231"/>
      <c r="E10096" s="232"/>
    </row>
    <row r="10097" spans="4:5">
      <c r="D10097" s="231"/>
      <c r="E10097" s="232"/>
    </row>
    <row r="10098" spans="4:5">
      <c r="D10098" s="231"/>
      <c r="E10098" s="232"/>
    </row>
    <row r="10099" spans="4:5">
      <c r="D10099" s="231"/>
      <c r="E10099" s="232"/>
    </row>
    <row r="10100" spans="4:5">
      <c r="D10100" s="231"/>
      <c r="E10100" s="232"/>
    </row>
    <row r="10101" spans="4:5">
      <c r="D10101" s="231"/>
      <c r="E10101" s="232"/>
    </row>
    <row r="10102" spans="4:5">
      <c r="D10102" s="231"/>
      <c r="E10102" s="232"/>
    </row>
    <row r="10103" spans="4:5">
      <c r="D10103" s="231"/>
      <c r="E10103" s="232"/>
    </row>
    <row r="10104" spans="4:5">
      <c r="D10104" s="231"/>
      <c r="E10104" s="232"/>
    </row>
    <row r="10105" spans="4:5">
      <c r="D10105" s="231"/>
      <c r="E10105" s="232"/>
    </row>
    <row r="10106" spans="4:5">
      <c r="D10106" s="231"/>
      <c r="E10106" s="232"/>
    </row>
    <row r="10107" spans="4:5">
      <c r="D10107" s="231"/>
      <c r="E10107" s="232"/>
    </row>
    <row r="10108" spans="4:5">
      <c r="D10108" s="231"/>
      <c r="E10108" s="232"/>
    </row>
    <row r="10109" spans="4:5">
      <c r="D10109" s="231"/>
      <c r="E10109" s="232"/>
    </row>
    <row r="10110" spans="4:5">
      <c r="D10110" s="231"/>
      <c r="E10110" s="232"/>
    </row>
    <row r="10111" spans="4:5">
      <c r="D10111" s="231"/>
      <c r="E10111" s="232"/>
    </row>
    <row r="10112" spans="4:5">
      <c r="D10112" s="231"/>
      <c r="E10112" s="232"/>
    </row>
    <row r="10113" spans="4:5">
      <c r="D10113" s="231"/>
      <c r="E10113" s="232"/>
    </row>
    <row r="10114" spans="4:5">
      <c r="D10114" s="231"/>
      <c r="E10114" s="232"/>
    </row>
    <row r="10115" spans="4:5">
      <c r="D10115" s="231"/>
      <c r="E10115" s="232"/>
    </row>
    <row r="10116" spans="4:5">
      <c r="D10116" s="231"/>
      <c r="E10116" s="232"/>
    </row>
    <row r="10117" spans="4:5">
      <c r="D10117" s="231"/>
      <c r="E10117" s="232"/>
    </row>
    <row r="10118" spans="4:5">
      <c r="D10118" s="231"/>
      <c r="E10118" s="232"/>
    </row>
    <row r="10119" spans="4:5">
      <c r="D10119" s="231"/>
      <c r="E10119" s="232"/>
    </row>
    <row r="10120" spans="4:5">
      <c r="D10120" s="231"/>
      <c r="E10120" s="232"/>
    </row>
    <row r="10121" spans="4:5">
      <c r="D10121" s="231"/>
      <c r="E10121" s="232"/>
    </row>
    <row r="10122" spans="4:5">
      <c r="D10122" s="231"/>
      <c r="E10122" s="232"/>
    </row>
    <row r="10123" spans="4:5">
      <c r="D10123" s="231"/>
      <c r="E10123" s="232"/>
    </row>
    <row r="10124" spans="4:5">
      <c r="D10124" s="231"/>
      <c r="E10124" s="232"/>
    </row>
    <row r="10125" spans="4:5">
      <c r="D10125" s="231"/>
      <c r="E10125" s="232"/>
    </row>
    <row r="10126" spans="4:5">
      <c r="D10126" s="231"/>
      <c r="E10126" s="232"/>
    </row>
    <row r="10127" spans="4:5">
      <c r="D10127" s="231"/>
      <c r="E10127" s="232"/>
    </row>
    <row r="10128" spans="4:5">
      <c r="D10128" s="231"/>
      <c r="E10128" s="232"/>
    </row>
    <row r="10129" spans="4:5">
      <c r="D10129" s="231"/>
      <c r="E10129" s="232"/>
    </row>
    <row r="10130" spans="4:5">
      <c r="D10130" s="231"/>
      <c r="E10130" s="232"/>
    </row>
    <row r="10131" spans="4:5">
      <c r="D10131" s="231"/>
      <c r="E10131" s="232"/>
    </row>
    <row r="10132" spans="4:5">
      <c r="D10132" s="231"/>
      <c r="E10132" s="232"/>
    </row>
    <row r="10133" spans="4:5">
      <c r="D10133" s="231"/>
      <c r="E10133" s="232"/>
    </row>
    <row r="10134" spans="4:5">
      <c r="D10134" s="231"/>
      <c r="E10134" s="232"/>
    </row>
    <row r="10135" spans="4:5">
      <c r="D10135" s="231"/>
      <c r="E10135" s="232"/>
    </row>
    <row r="10136" spans="4:5">
      <c r="D10136" s="231"/>
      <c r="E10136" s="232"/>
    </row>
    <row r="10137" spans="4:5">
      <c r="D10137" s="231"/>
      <c r="E10137" s="232"/>
    </row>
    <row r="10138" spans="4:5">
      <c r="D10138" s="231"/>
      <c r="E10138" s="232"/>
    </row>
    <row r="10139" spans="4:5">
      <c r="D10139" s="231"/>
      <c r="E10139" s="232"/>
    </row>
    <row r="10140" spans="4:5">
      <c r="D10140" s="231"/>
      <c r="E10140" s="232"/>
    </row>
    <row r="10141" spans="4:5">
      <c r="D10141" s="231"/>
      <c r="E10141" s="232"/>
    </row>
    <row r="10142" spans="4:5">
      <c r="D10142" s="231"/>
      <c r="E10142" s="232"/>
    </row>
    <row r="10143" spans="4:5">
      <c r="D10143" s="231"/>
      <c r="E10143" s="232"/>
    </row>
    <row r="10144" spans="4:5">
      <c r="D10144" s="231"/>
      <c r="E10144" s="232"/>
    </row>
    <row r="10145" spans="4:5">
      <c r="D10145" s="231"/>
      <c r="E10145" s="232"/>
    </row>
    <row r="10146" spans="4:5">
      <c r="D10146" s="231"/>
      <c r="E10146" s="232"/>
    </row>
    <row r="10147" spans="4:5">
      <c r="D10147" s="231"/>
      <c r="E10147" s="232"/>
    </row>
    <row r="10148" spans="4:5">
      <c r="D10148" s="231"/>
      <c r="E10148" s="232"/>
    </row>
    <row r="10149" spans="4:5">
      <c r="D10149" s="231"/>
      <c r="E10149" s="232"/>
    </row>
    <row r="10150" spans="4:5">
      <c r="D10150" s="231"/>
      <c r="E10150" s="232"/>
    </row>
    <row r="10151" spans="4:5">
      <c r="D10151" s="231"/>
      <c r="E10151" s="232"/>
    </row>
    <row r="10152" spans="4:5">
      <c r="D10152" s="231"/>
      <c r="E10152" s="232"/>
    </row>
    <row r="10153" spans="4:5">
      <c r="D10153" s="231"/>
      <c r="E10153" s="232"/>
    </row>
    <row r="10154" spans="4:5">
      <c r="D10154" s="231"/>
      <c r="E10154" s="232"/>
    </row>
    <row r="10155" spans="4:5">
      <c r="D10155" s="231"/>
      <c r="E10155" s="232"/>
    </row>
    <row r="10156" spans="4:5">
      <c r="D10156" s="231"/>
      <c r="E10156" s="232"/>
    </row>
    <row r="10157" spans="4:5">
      <c r="D10157" s="231"/>
      <c r="E10157" s="232"/>
    </row>
    <row r="10158" spans="4:5">
      <c r="D10158" s="231"/>
      <c r="E10158" s="232"/>
    </row>
    <row r="10159" spans="4:5">
      <c r="D10159" s="231"/>
      <c r="E10159" s="232"/>
    </row>
    <row r="10160" spans="4:5">
      <c r="D10160" s="231"/>
      <c r="E10160" s="232"/>
    </row>
    <row r="10161" spans="4:5">
      <c r="D10161" s="231"/>
      <c r="E10161" s="232"/>
    </row>
    <row r="10162" spans="4:5">
      <c r="D10162" s="231"/>
      <c r="E10162" s="232"/>
    </row>
    <row r="10163" spans="4:5">
      <c r="D10163" s="231"/>
      <c r="E10163" s="232"/>
    </row>
    <row r="10164" spans="4:5">
      <c r="D10164" s="231"/>
      <c r="E10164" s="232"/>
    </row>
    <row r="10165" spans="4:5">
      <c r="D10165" s="231"/>
      <c r="E10165" s="232"/>
    </row>
    <row r="10166" spans="4:5">
      <c r="D10166" s="231"/>
      <c r="E10166" s="232"/>
    </row>
    <row r="10167" spans="4:5">
      <c r="D10167" s="231"/>
      <c r="E10167" s="232"/>
    </row>
    <row r="10168" spans="4:5">
      <c r="D10168" s="231"/>
      <c r="E10168" s="232"/>
    </row>
    <row r="10169" spans="4:5">
      <c r="D10169" s="231"/>
      <c r="E10169" s="232"/>
    </row>
    <row r="10170" spans="4:5">
      <c r="D10170" s="231"/>
      <c r="E10170" s="232"/>
    </row>
    <row r="10171" spans="4:5">
      <c r="D10171" s="231"/>
      <c r="E10171" s="232"/>
    </row>
    <row r="10172" spans="4:5">
      <c r="D10172" s="231"/>
      <c r="E10172" s="232"/>
    </row>
    <row r="10173" spans="4:5">
      <c r="D10173" s="231"/>
      <c r="E10173" s="232"/>
    </row>
    <row r="10174" spans="4:5">
      <c r="D10174" s="231"/>
      <c r="E10174" s="232"/>
    </row>
    <row r="10175" spans="4:5">
      <c r="D10175" s="231"/>
      <c r="E10175" s="232"/>
    </row>
    <row r="10176" spans="4:5">
      <c r="D10176" s="231"/>
      <c r="E10176" s="232"/>
    </row>
    <row r="10177" spans="4:5">
      <c r="D10177" s="231"/>
      <c r="E10177" s="232"/>
    </row>
    <row r="10178" spans="4:5">
      <c r="D10178" s="231"/>
      <c r="E10178" s="232"/>
    </row>
    <row r="10179" spans="4:5">
      <c r="D10179" s="231"/>
      <c r="E10179" s="232"/>
    </row>
    <row r="10180" spans="4:5">
      <c r="D10180" s="231"/>
      <c r="E10180" s="232"/>
    </row>
    <row r="10181" spans="4:5">
      <c r="D10181" s="231"/>
      <c r="E10181" s="232"/>
    </row>
    <row r="10182" spans="4:5">
      <c r="D10182" s="231"/>
      <c r="E10182" s="232"/>
    </row>
    <row r="10183" spans="4:5">
      <c r="D10183" s="231"/>
      <c r="E10183" s="232"/>
    </row>
    <row r="10184" spans="4:5">
      <c r="D10184" s="231"/>
      <c r="E10184" s="232"/>
    </row>
    <row r="10185" spans="4:5">
      <c r="D10185" s="231"/>
      <c r="E10185" s="232"/>
    </row>
    <row r="10186" spans="4:5">
      <c r="D10186" s="231"/>
      <c r="E10186" s="232"/>
    </row>
    <row r="10187" spans="4:5">
      <c r="D10187" s="231"/>
      <c r="E10187" s="232"/>
    </row>
    <row r="10188" spans="4:5">
      <c r="D10188" s="231"/>
      <c r="E10188" s="232"/>
    </row>
    <row r="10189" spans="4:5">
      <c r="D10189" s="231"/>
      <c r="E10189" s="232"/>
    </row>
    <row r="10190" spans="4:5">
      <c r="D10190" s="231"/>
      <c r="E10190" s="232"/>
    </row>
    <row r="10191" spans="4:5">
      <c r="D10191" s="231"/>
      <c r="E10191" s="232"/>
    </row>
    <row r="10192" spans="4:5">
      <c r="D10192" s="231"/>
      <c r="E10192" s="232"/>
    </row>
    <row r="10193" spans="4:5">
      <c r="D10193" s="231"/>
      <c r="E10193" s="232"/>
    </row>
    <row r="10194" spans="4:5">
      <c r="D10194" s="231"/>
      <c r="E10194" s="232"/>
    </row>
    <row r="10195" spans="4:5">
      <c r="D10195" s="231"/>
      <c r="E10195" s="232"/>
    </row>
    <row r="10196" spans="4:5">
      <c r="D10196" s="231"/>
      <c r="E10196" s="232"/>
    </row>
    <row r="10197" spans="4:5">
      <c r="D10197" s="231"/>
      <c r="E10197" s="232"/>
    </row>
    <row r="10198" spans="4:5">
      <c r="D10198" s="231"/>
      <c r="E10198" s="232"/>
    </row>
    <row r="10199" spans="4:5">
      <c r="D10199" s="231"/>
      <c r="E10199" s="232"/>
    </row>
    <row r="10200" spans="4:5">
      <c r="D10200" s="231"/>
      <c r="E10200" s="232"/>
    </row>
    <row r="10201" spans="4:5">
      <c r="D10201" s="231"/>
      <c r="E10201" s="232"/>
    </row>
    <row r="10202" spans="4:5">
      <c r="D10202" s="231"/>
      <c r="E10202" s="232"/>
    </row>
    <row r="10203" spans="4:5">
      <c r="D10203" s="231"/>
      <c r="E10203" s="232"/>
    </row>
    <row r="10204" spans="4:5">
      <c r="D10204" s="231"/>
      <c r="E10204" s="232"/>
    </row>
    <row r="10205" spans="4:5">
      <c r="D10205" s="231"/>
      <c r="E10205" s="232"/>
    </row>
    <row r="10206" spans="4:5">
      <c r="D10206" s="231"/>
      <c r="E10206" s="232"/>
    </row>
    <row r="10207" spans="4:5">
      <c r="D10207" s="231"/>
      <c r="E10207" s="232"/>
    </row>
    <row r="10208" spans="4:5">
      <c r="D10208" s="231"/>
      <c r="E10208" s="232"/>
    </row>
    <row r="10209" spans="4:5">
      <c r="D10209" s="231"/>
      <c r="E10209" s="232"/>
    </row>
    <row r="10210" spans="4:5">
      <c r="D10210" s="231"/>
      <c r="E10210" s="232"/>
    </row>
    <row r="10211" spans="4:5">
      <c r="D10211" s="231"/>
      <c r="E10211" s="232"/>
    </row>
    <row r="10212" spans="4:5">
      <c r="D10212" s="231"/>
      <c r="E10212" s="232"/>
    </row>
    <row r="10213" spans="4:5">
      <c r="D10213" s="231"/>
      <c r="E10213" s="232"/>
    </row>
    <row r="10214" spans="4:5">
      <c r="D10214" s="231"/>
      <c r="E10214" s="232"/>
    </row>
    <row r="10215" spans="4:5">
      <c r="D10215" s="231"/>
      <c r="E10215" s="232"/>
    </row>
    <row r="10216" spans="4:5">
      <c r="D10216" s="231"/>
      <c r="E10216" s="232"/>
    </row>
    <row r="10217" spans="4:5">
      <c r="D10217" s="231"/>
      <c r="E10217" s="232"/>
    </row>
    <row r="10218" spans="4:5">
      <c r="D10218" s="231"/>
      <c r="E10218" s="232"/>
    </row>
    <row r="10219" spans="4:5">
      <c r="D10219" s="231"/>
      <c r="E10219" s="232"/>
    </row>
    <row r="10220" spans="4:5">
      <c r="D10220" s="231"/>
      <c r="E10220" s="232"/>
    </row>
    <row r="10221" spans="4:5">
      <c r="D10221" s="231"/>
      <c r="E10221" s="232"/>
    </row>
    <row r="10222" spans="4:5">
      <c r="D10222" s="231"/>
      <c r="E10222" s="232"/>
    </row>
    <row r="10223" spans="4:5">
      <c r="D10223" s="231"/>
      <c r="E10223" s="232"/>
    </row>
    <row r="10224" spans="4:5">
      <c r="D10224" s="231"/>
      <c r="E10224" s="232"/>
    </row>
    <row r="10225" spans="4:5">
      <c r="D10225" s="231"/>
      <c r="E10225" s="232"/>
    </row>
    <row r="10226" spans="4:5">
      <c r="D10226" s="231"/>
      <c r="E10226" s="232"/>
    </row>
    <row r="10227" spans="4:5">
      <c r="D10227" s="231"/>
      <c r="E10227" s="232"/>
    </row>
    <row r="10228" spans="4:5">
      <c r="D10228" s="231"/>
      <c r="E10228" s="232"/>
    </row>
    <row r="10229" spans="4:5">
      <c r="D10229" s="231"/>
      <c r="E10229" s="232"/>
    </row>
    <row r="10230" spans="4:5">
      <c r="D10230" s="231"/>
      <c r="E10230" s="232"/>
    </row>
    <row r="10231" spans="4:5">
      <c r="D10231" s="231"/>
      <c r="E10231" s="232"/>
    </row>
    <row r="10232" spans="4:5">
      <c r="D10232" s="231"/>
      <c r="E10232" s="232"/>
    </row>
    <row r="10233" spans="4:5">
      <c r="D10233" s="231"/>
      <c r="E10233" s="232"/>
    </row>
    <row r="10234" spans="4:5">
      <c r="D10234" s="231"/>
      <c r="E10234" s="232"/>
    </row>
    <row r="10235" spans="4:5">
      <c r="D10235" s="231"/>
      <c r="E10235" s="232"/>
    </row>
    <row r="10236" spans="4:5">
      <c r="D10236" s="231"/>
      <c r="E10236" s="232"/>
    </row>
    <row r="10237" spans="4:5">
      <c r="D10237" s="231"/>
      <c r="E10237" s="232"/>
    </row>
    <row r="10238" spans="4:5">
      <c r="D10238" s="231"/>
      <c r="E10238" s="232"/>
    </row>
    <row r="10239" spans="4:5">
      <c r="D10239" s="231"/>
      <c r="E10239" s="232"/>
    </row>
    <row r="10240" spans="4:5">
      <c r="D10240" s="231"/>
      <c r="E10240" s="232"/>
    </row>
    <row r="10241" spans="4:5">
      <c r="D10241" s="231"/>
      <c r="E10241" s="232"/>
    </row>
    <row r="10242" spans="4:5">
      <c r="D10242" s="231"/>
      <c r="E10242" s="232"/>
    </row>
    <row r="10243" spans="4:5">
      <c r="D10243" s="231"/>
      <c r="E10243" s="232"/>
    </row>
    <row r="10244" spans="4:5">
      <c r="D10244" s="231"/>
      <c r="E10244" s="232"/>
    </row>
    <row r="10245" spans="4:5">
      <c r="D10245" s="231"/>
      <c r="E10245" s="232"/>
    </row>
    <row r="10246" spans="4:5">
      <c r="D10246" s="231"/>
      <c r="E10246" s="232"/>
    </row>
    <row r="10247" spans="4:5">
      <c r="D10247" s="231"/>
      <c r="E10247" s="232"/>
    </row>
    <row r="10248" spans="4:5">
      <c r="D10248" s="231"/>
      <c r="E10248" s="232"/>
    </row>
    <row r="10249" spans="4:5">
      <c r="D10249" s="231"/>
      <c r="E10249" s="232"/>
    </row>
    <row r="10250" spans="4:5">
      <c r="D10250" s="231"/>
      <c r="E10250" s="232"/>
    </row>
    <row r="10251" spans="4:5">
      <c r="D10251" s="231"/>
      <c r="E10251" s="232"/>
    </row>
    <row r="10252" spans="4:5">
      <c r="D10252" s="231"/>
      <c r="E10252" s="232"/>
    </row>
    <row r="10253" spans="4:5">
      <c r="D10253" s="231"/>
      <c r="E10253" s="232"/>
    </row>
    <row r="10254" spans="4:5">
      <c r="D10254" s="231"/>
      <c r="E10254" s="232"/>
    </row>
    <row r="10255" spans="4:5">
      <c r="D10255" s="231"/>
      <c r="E10255" s="232"/>
    </row>
    <row r="10256" spans="4:5">
      <c r="D10256" s="231"/>
      <c r="E10256" s="232"/>
    </row>
    <row r="10257" spans="4:5">
      <c r="D10257" s="231"/>
      <c r="E10257" s="232"/>
    </row>
    <row r="10258" spans="4:5">
      <c r="D10258" s="231"/>
      <c r="E10258" s="232"/>
    </row>
    <row r="10259" spans="4:5">
      <c r="D10259" s="231"/>
      <c r="E10259" s="232"/>
    </row>
    <row r="10260" spans="4:5">
      <c r="D10260" s="231"/>
      <c r="E10260" s="232"/>
    </row>
    <row r="10261" spans="4:5">
      <c r="D10261" s="231"/>
      <c r="E10261" s="232"/>
    </row>
    <row r="10262" spans="4:5">
      <c r="D10262" s="231"/>
      <c r="E10262" s="232"/>
    </row>
    <row r="10263" spans="4:5">
      <c r="D10263" s="231"/>
      <c r="E10263" s="232"/>
    </row>
    <row r="10264" spans="4:5">
      <c r="D10264" s="231"/>
      <c r="E10264" s="232"/>
    </row>
    <row r="10265" spans="4:5">
      <c r="D10265" s="231"/>
      <c r="E10265" s="232"/>
    </row>
    <row r="10266" spans="4:5">
      <c r="D10266" s="231"/>
      <c r="E10266" s="232"/>
    </row>
    <row r="10267" spans="4:5">
      <c r="D10267" s="231"/>
      <c r="E10267" s="232"/>
    </row>
    <row r="10268" spans="4:5">
      <c r="D10268" s="231"/>
      <c r="E10268" s="232"/>
    </row>
    <row r="10269" spans="4:5">
      <c r="D10269" s="231"/>
      <c r="E10269" s="232"/>
    </row>
    <row r="10270" spans="4:5">
      <c r="D10270" s="231"/>
      <c r="E10270" s="232"/>
    </row>
    <row r="10271" spans="4:5">
      <c r="D10271" s="231"/>
      <c r="E10271" s="232"/>
    </row>
    <row r="10272" spans="4:5">
      <c r="D10272" s="231"/>
      <c r="E10272" s="232"/>
    </row>
    <row r="10273" spans="4:5">
      <c r="D10273" s="231"/>
      <c r="E10273" s="232"/>
    </row>
    <row r="10274" spans="4:5">
      <c r="D10274" s="231"/>
      <c r="E10274" s="232"/>
    </row>
    <row r="10275" spans="4:5">
      <c r="D10275" s="231"/>
      <c r="E10275" s="232"/>
    </row>
    <row r="10276" spans="4:5">
      <c r="D10276" s="231"/>
      <c r="E10276" s="232"/>
    </row>
    <row r="10277" spans="4:5">
      <c r="D10277" s="231"/>
      <c r="E10277" s="232"/>
    </row>
    <row r="10278" spans="4:5">
      <c r="D10278" s="231"/>
      <c r="E10278" s="232"/>
    </row>
    <row r="10279" spans="4:5">
      <c r="D10279" s="231"/>
      <c r="E10279" s="232"/>
    </row>
    <row r="10280" spans="4:5">
      <c r="D10280" s="231"/>
      <c r="E10280" s="232"/>
    </row>
    <row r="10281" spans="4:5">
      <c r="D10281" s="231"/>
      <c r="E10281" s="232"/>
    </row>
    <row r="10282" spans="4:5">
      <c r="D10282" s="231"/>
      <c r="E10282" s="232"/>
    </row>
    <row r="10283" spans="4:5">
      <c r="D10283" s="231"/>
      <c r="E10283" s="232"/>
    </row>
    <row r="10284" spans="4:5">
      <c r="D10284" s="231"/>
      <c r="E10284" s="232"/>
    </row>
    <row r="10285" spans="4:5">
      <c r="D10285" s="231"/>
      <c r="E10285" s="232"/>
    </row>
    <row r="10286" spans="4:5">
      <c r="D10286" s="231"/>
      <c r="E10286" s="232"/>
    </row>
    <row r="10287" spans="4:5">
      <c r="D10287" s="231"/>
      <c r="E10287" s="232"/>
    </row>
    <row r="10288" spans="4:5">
      <c r="D10288" s="231"/>
      <c r="E10288" s="232"/>
    </row>
    <row r="10289" spans="4:5">
      <c r="D10289" s="231"/>
      <c r="E10289" s="232"/>
    </row>
    <row r="10290" spans="4:5">
      <c r="D10290" s="231"/>
      <c r="E10290" s="232"/>
    </row>
    <row r="10291" spans="4:5">
      <c r="D10291" s="231"/>
      <c r="E10291" s="232"/>
    </row>
    <row r="10292" spans="4:5">
      <c r="D10292" s="231"/>
      <c r="E10292" s="232"/>
    </row>
    <row r="10293" spans="4:5">
      <c r="D10293" s="231"/>
      <c r="E10293" s="232"/>
    </row>
    <row r="10294" spans="4:5">
      <c r="D10294" s="231"/>
      <c r="E10294" s="232"/>
    </row>
    <row r="10295" spans="4:5">
      <c r="D10295" s="231"/>
      <c r="E10295" s="232"/>
    </row>
    <row r="10296" spans="4:5">
      <c r="D10296" s="231"/>
      <c r="E10296" s="232"/>
    </row>
    <row r="10297" spans="4:5">
      <c r="D10297" s="231"/>
      <c r="E10297" s="232"/>
    </row>
    <row r="10298" spans="4:5">
      <c r="D10298" s="231"/>
      <c r="E10298" s="232"/>
    </row>
    <row r="10299" spans="4:5">
      <c r="D10299" s="231"/>
      <c r="E10299" s="232"/>
    </row>
    <row r="10300" spans="4:5">
      <c r="D10300" s="231"/>
      <c r="E10300" s="232"/>
    </row>
    <row r="10301" spans="4:5">
      <c r="D10301" s="231"/>
      <c r="E10301" s="232"/>
    </row>
    <row r="10302" spans="4:5">
      <c r="D10302" s="231"/>
      <c r="E10302" s="232"/>
    </row>
    <row r="10303" spans="4:5">
      <c r="D10303" s="231"/>
      <c r="E10303" s="232"/>
    </row>
    <row r="10304" spans="4:5">
      <c r="D10304" s="231"/>
      <c r="E10304" s="232"/>
    </row>
    <row r="10305" spans="4:5">
      <c r="D10305" s="231"/>
      <c r="E10305" s="232"/>
    </row>
    <row r="10306" spans="4:5">
      <c r="D10306" s="231"/>
      <c r="E10306" s="232"/>
    </row>
    <row r="10307" spans="4:5">
      <c r="D10307" s="231"/>
      <c r="E10307" s="232"/>
    </row>
    <row r="10308" spans="4:5">
      <c r="D10308" s="231"/>
      <c r="E10308" s="232"/>
    </row>
    <row r="10309" spans="4:5">
      <c r="D10309" s="231"/>
      <c r="E10309" s="232"/>
    </row>
    <row r="10310" spans="4:5">
      <c r="D10310" s="231"/>
      <c r="E10310" s="232"/>
    </row>
    <row r="10311" spans="4:5">
      <c r="D10311" s="231"/>
      <c r="E10311" s="232"/>
    </row>
    <row r="10312" spans="4:5">
      <c r="D10312" s="231"/>
      <c r="E10312" s="232"/>
    </row>
    <row r="10313" spans="4:5">
      <c r="D10313" s="231"/>
      <c r="E10313" s="232"/>
    </row>
    <row r="10314" spans="4:5">
      <c r="D10314" s="231"/>
      <c r="E10314" s="232"/>
    </row>
    <row r="10315" spans="4:5">
      <c r="D10315" s="231"/>
      <c r="E10315" s="232"/>
    </row>
    <row r="10316" spans="4:5">
      <c r="D10316" s="231"/>
      <c r="E10316" s="232"/>
    </row>
    <row r="10317" spans="4:5">
      <c r="D10317" s="231"/>
      <c r="E10317" s="232"/>
    </row>
    <row r="10318" spans="4:5">
      <c r="D10318" s="231"/>
      <c r="E10318" s="232"/>
    </row>
    <row r="10319" spans="4:5">
      <c r="D10319" s="231"/>
      <c r="E10319" s="232"/>
    </row>
    <row r="10320" spans="4:5">
      <c r="D10320" s="231"/>
      <c r="E10320" s="232"/>
    </row>
    <row r="10321" spans="4:5">
      <c r="D10321" s="231"/>
      <c r="E10321" s="232"/>
    </row>
    <row r="10322" spans="4:5">
      <c r="D10322" s="231"/>
      <c r="E10322" s="232"/>
    </row>
    <row r="10323" spans="4:5">
      <c r="D10323" s="231"/>
      <c r="E10323" s="232"/>
    </row>
    <row r="10324" spans="4:5">
      <c r="D10324" s="231"/>
      <c r="E10324" s="232"/>
    </row>
    <row r="10325" spans="4:5">
      <c r="D10325" s="231"/>
      <c r="E10325" s="232"/>
    </row>
    <row r="10326" spans="4:5">
      <c r="D10326" s="231"/>
      <c r="E10326" s="232"/>
    </row>
    <row r="10327" spans="4:5">
      <c r="D10327" s="231"/>
      <c r="E10327" s="232"/>
    </row>
    <row r="10328" spans="4:5">
      <c r="D10328" s="231"/>
      <c r="E10328" s="232"/>
    </row>
    <row r="10329" spans="4:5">
      <c r="D10329" s="231"/>
      <c r="E10329" s="232"/>
    </row>
    <row r="10330" spans="4:5">
      <c r="D10330" s="231"/>
      <c r="E10330" s="232"/>
    </row>
    <row r="10331" spans="4:5">
      <c r="D10331" s="231"/>
      <c r="E10331" s="232"/>
    </row>
    <row r="10332" spans="4:5">
      <c r="D10332" s="231"/>
      <c r="E10332" s="232"/>
    </row>
    <row r="10333" spans="4:5">
      <c r="D10333" s="231"/>
      <c r="E10333" s="232"/>
    </row>
    <row r="10334" spans="4:5">
      <c r="D10334" s="231"/>
      <c r="E10334" s="232"/>
    </row>
    <row r="10335" spans="4:5">
      <c r="D10335" s="231"/>
      <c r="E10335" s="232"/>
    </row>
    <row r="10336" spans="4:5">
      <c r="D10336" s="231"/>
      <c r="E10336" s="232"/>
    </row>
    <row r="10337" spans="4:5">
      <c r="D10337" s="231"/>
      <c r="E10337" s="232"/>
    </row>
    <row r="10338" spans="4:5">
      <c r="D10338" s="231"/>
      <c r="E10338" s="232"/>
    </row>
    <row r="10339" spans="4:5">
      <c r="D10339" s="231"/>
      <c r="E10339" s="232"/>
    </row>
    <row r="10340" spans="4:5">
      <c r="D10340" s="231"/>
      <c r="E10340" s="232"/>
    </row>
    <row r="10341" spans="4:5">
      <c r="D10341" s="231"/>
      <c r="E10341" s="232"/>
    </row>
    <row r="10342" spans="4:5">
      <c r="D10342" s="231"/>
      <c r="E10342" s="232"/>
    </row>
    <row r="10343" spans="4:5">
      <c r="D10343" s="231"/>
      <c r="E10343" s="232"/>
    </row>
    <row r="10344" spans="4:5">
      <c r="D10344" s="231"/>
      <c r="E10344" s="232"/>
    </row>
    <row r="10345" spans="4:5">
      <c r="D10345" s="231"/>
      <c r="E10345" s="232"/>
    </row>
    <row r="10346" spans="4:5">
      <c r="D10346" s="231"/>
      <c r="E10346" s="232"/>
    </row>
    <row r="10347" spans="4:5">
      <c r="D10347" s="231"/>
      <c r="E10347" s="232"/>
    </row>
    <row r="10348" spans="4:5">
      <c r="D10348" s="231"/>
      <c r="E10348" s="232"/>
    </row>
    <row r="10349" spans="4:5">
      <c r="D10349" s="231"/>
      <c r="E10349" s="232"/>
    </row>
    <row r="10350" spans="4:5">
      <c r="D10350" s="231"/>
      <c r="E10350" s="232"/>
    </row>
    <row r="10351" spans="4:5">
      <c r="D10351" s="231"/>
      <c r="E10351" s="232"/>
    </row>
    <row r="10352" spans="4:5">
      <c r="D10352" s="231"/>
      <c r="E10352" s="232"/>
    </row>
    <row r="10353" spans="4:5">
      <c r="D10353" s="231"/>
      <c r="E10353" s="232"/>
    </row>
    <row r="10354" spans="4:5">
      <c r="D10354" s="231"/>
      <c r="E10354" s="232"/>
    </row>
    <row r="10355" spans="4:5">
      <c r="D10355" s="231"/>
      <c r="E10355" s="232"/>
    </row>
    <row r="10356" spans="4:5">
      <c r="D10356" s="231"/>
      <c r="E10356" s="232"/>
    </row>
    <row r="10357" spans="4:5">
      <c r="D10357" s="231"/>
      <c r="E10357" s="232"/>
    </row>
    <row r="10358" spans="4:5">
      <c r="D10358" s="231"/>
      <c r="E10358" s="232"/>
    </row>
    <row r="10359" spans="4:5">
      <c r="D10359" s="231"/>
      <c r="E10359" s="232"/>
    </row>
    <row r="10360" spans="4:5">
      <c r="D10360" s="231"/>
      <c r="E10360" s="232"/>
    </row>
    <row r="10361" spans="4:5">
      <c r="D10361" s="231"/>
      <c r="E10361" s="232"/>
    </row>
    <row r="10362" spans="4:5">
      <c r="D10362" s="231"/>
      <c r="E10362" s="232"/>
    </row>
    <row r="10363" spans="4:5">
      <c r="D10363" s="231"/>
      <c r="E10363" s="232"/>
    </row>
    <row r="10364" spans="4:5">
      <c r="D10364" s="231"/>
      <c r="E10364" s="232"/>
    </row>
    <row r="10365" spans="4:5">
      <c r="D10365" s="231"/>
      <c r="E10365" s="232"/>
    </row>
    <row r="10366" spans="4:5">
      <c r="D10366" s="231"/>
      <c r="E10366" s="232"/>
    </row>
    <row r="10367" spans="4:5">
      <c r="D10367" s="231"/>
      <c r="E10367" s="232"/>
    </row>
    <row r="10368" spans="4:5">
      <c r="D10368" s="231"/>
      <c r="E10368" s="232"/>
    </row>
    <row r="10369" spans="4:5">
      <c r="D10369" s="231"/>
      <c r="E10369" s="232"/>
    </row>
    <row r="10370" spans="4:5">
      <c r="D10370" s="231"/>
      <c r="E10370" s="232"/>
    </row>
    <row r="10371" spans="4:5">
      <c r="D10371" s="231"/>
      <c r="E10371" s="232"/>
    </row>
    <row r="10372" spans="4:5">
      <c r="D10372" s="231"/>
      <c r="E10372" s="232"/>
    </row>
    <row r="10373" spans="4:5">
      <c r="D10373" s="231"/>
      <c r="E10373" s="232"/>
    </row>
    <row r="10374" spans="4:5">
      <c r="D10374" s="231"/>
      <c r="E10374" s="232"/>
    </row>
    <row r="10375" spans="4:5">
      <c r="D10375" s="231"/>
      <c r="E10375" s="232"/>
    </row>
    <row r="10376" spans="4:5">
      <c r="D10376" s="231"/>
      <c r="E10376" s="232"/>
    </row>
    <row r="10377" spans="4:5">
      <c r="D10377" s="231"/>
      <c r="E10377" s="232"/>
    </row>
    <row r="10378" spans="4:5">
      <c r="D10378" s="231"/>
      <c r="E10378" s="232"/>
    </row>
    <row r="10379" spans="4:5">
      <c r="D10379" s="231"/>
      <c r="E10379" s="232"/>
    </row>
    <row r="10380" spans="4:5">
      <c r="D10380" s="231"/>
      <c r="E10380" s="232"/>
    </row>
    <row r="10381" spans="4:5">
      <c r="D10381" s="231"/>
      <c r="E10381" s="232"/>
    </row>
    <row r="10382" spans="4:5">
      <c r="D10382" s="231"/>
      <c r="E10382" s="232"/>
    </row>
    <row r="10383" spans="4:5">
      <c r="D10383" s="231"/>
      <c r="E10383" s="232"/>
    </row>
    <row r="10384" spans="4:5">
      <c r="D10384" s="231"/>
      <c r="E10384" s="232"/>
    </row>
    <row r="10385" spans="4:5">
      <c r="D10385" s="231"/>
      <c r="E10385" s="232"/>
    </row>
    <row r="10386" spans="4:5">
      <c r="D10386" s="231"/>
      <c r="E10386" s="232"/>
    </row>
    <row r="10387" spans="4:5">
      <c r="D10387" s="231"/>
      <c r="E10387" s="232"/>
    </row>
    <row r="10388" spans="4:5">
      <c r="D10388" s="231"/>
      <c r="E10388" s="232"/>
    </row>
    <row r="10389" spans="4:5">
      <c r="D10389" s="231"/>
      <c r="E10389" s="232"/>
    </row>
    <row r="10390" spans="4:5">
      <c r="D10390" s="231"/>
      <c r="E10390" s="232"/>
    </row>
    <row r="10391" spans="4:5">
      <c r="D10391" s="231"/>
      <c r="E10391" s="232"/>
    </row>
    <row r="10392" spans="4:5">
      <c r="D10392" s="231"/>
      <c r="E10392" s="232"/>
    </row>
    <row r="10393" spans="4:5">
      <c r="D10393" s="231"/>
      <c r="E10393" s="232"/>
    </row>
    <row r="10394" spans="4:5">
      <c r="D10394" s="231"/>
      <c r="E10394" s="232"/>
    </row>
    <row r="10395" spans="4:5">
      <c r="D10395" s="231"/>
      <c r="E10395" s="232"/>
    </row>
    <row r="10396" spans="4:5">
      <c r="D10396" s="231"/>
      <c r="E10396" s="232"/>
    </row>
    <row r="10397" spans="4:5">
      <c r="D10397" s="231"/>
      <c r="E10397" s="232"/>
    </row>
    <row r="10398" spans="4:5">
      <c r="D10398" s="231"/>
      <c r="E10398" s="232"/>
    </row>
    <row r="10399" spans="4:5">
      <c r="D10399" s="231"/>
      <c r="E10399" s="232"/>
    </row>
    <row r="10400" spans="4:5">
      <c r="D10400" s="231"/>
      <c r="E10400" s="232"/>
    </row>
    <row r="10401" spans="4:5">
      <c r="D10401" s="231"/>
      <c r="E10401" s="232"/>
    </row>
    <row r="10402" spans="4:5">
      <c r="D10402" s="231"/>
      <c r="E10402" s="232"/>
    </row>
    <row r="10403" spans="4:5">
      <c r="D10403" s="231"/>
      <c r="E10403" s="232"/>
    </row>
    <row r="10404" spans="4:5">
      <c r="D10404" s="231"/>
      <c r="E10404" s="232"/>
    </row>
    <row r="10405" spans="4:5">
      <c r="D10405" s="231"/>
      <c r="E10405" s="232"/>
    </row>
    <row r="10406" spans="4:5">
      <c r="D10406" s="231"/>
      <c r="E10406" s="232"/>
    </row>
    <row r="10407" spans="4:5">
      <c r="D10407" s="231"/>
      <c r="E10407" s="232"/>
    </row>
    <row r="10408" spans="4:5">
      <c r="D10408" s="231"/>
      <c r="E10408" s="232"/>
    </row>
    <row r="10409" spans="4:5">
      <c r="D10409" s="231"/>
      <c r="E10409" s="232"/>
    </row>
    <row r="10410" spans="4:5">
      <c r="D10410" s="231"/>
      <c r="E10410" s="232"/>
    </row>
    <row r="10411" spans="4:5">
      <c r="D10411" s="231"/>
      <c r="E10411" s="232"/>
    </row>
    <row r="10412" spans="4:5">
      <c r="D10412" s="231"/>
      <c r="E10412" s="232"/>
    </row>
    <row r="10413" spans="4:5">
      <c r="D10413" s="231"/>
      <c r="E10413" s="232"/>
    </row>
    <row r="10414" spans="4:5">
      <c r="D10414" s="231"/>
      <c r="E10414" s="232"/>
    </row>
    <row r="10415" spans="4:5">
      <c r="D10415" s="231"/>
      <c r="E10415" s="232"/>
    </row>
    <row r="10416" spans="4:5">
      <c r="D10416" s="231"/>
      <c r="E10416" s="232"/>
    </row>
    <row r="10417" spans="4:5">
      <c r="D10417" s="231"/>
      <c r="E10417" s="232"/>
    </row>
    <row r="10418" spans="4:5">
      <c r="D10418" s="231"/>
      <c r="E10418" s="232"/>
    </row>
    <row r="10419" spans="4:5">
      <c r="D10419" s="231"/>
      <c r="E10419" s="232"/>
    </row>
    <row r="10420" spans="4:5">
      <c r="D10420" s="231"/>
      <c r="E10420" s="232"/>
    </row>
    <row r="10421" spans="4:5">
      <c r="D10421" s="231"/>
      <c r="E10421" s="232"/>
    </row>
    <row r="10422" spans="4:5">
      <c r="D10422" s="231"/>
      <c r="E10422" s="232"/>
    </row>
    <row r="10423" spans="4:5">
      <c r="D10423" s="231"/>
      <c r="E10423" s="232"/>
    </row>
    <row r="10424" spans="4:5">
      <c r="D10424" s="231"/>
      <c r="E10424" s="232"/>
    </row>
    <row r="10425" spans="4:5">
      <c r="D10425" s="231"/>
      <c r="E10425" s="232"/>
    </row>
    <row r="10426" spans="4:5">
      <c r="D10426" s="231"/>
      <c r="E10426" s="232"/>
    </row>
    <row r="10427" spans="4:5">
      <c r="D10427" s="231"/>
      <c r="E10427" s="232"/>
    </row>
    <row r="10428" spans="4:5">
      <c r="D10428" s="231"/>
      <c r="E10428" s="232"/>
    </row>
    <row r="10429" spans="4:5">
      <c r="D10429" s="231"/>
      <c r="E10429" s="232"/>
    </row>
    <row r="10430" spans="4:5">
      <c r="D10430" s="231"/>
      <c r="E10430" s="232"/>
    </row>
    <row r="10431" spans="4:5">
      <c r="D10431" s="231"/>
      <c r="E10431" s="232"/>
    </row>
    <row r="10432" spans="4:5">
      <c r="D10432" s="231"/>
      <c r="E10432" s="232"/>
    </row>
    <row r="10433" spans="4:5">
      <c r="D10433" s="231"/>
      <c r="E10433" s="232"/>
    </row>
    <row r="10434" spans="4:5">
      <c r="D10434" s="231"/>
      <c r="E10434" s="232"/>
    </row>
    <row r="10435" spans="4:5">
      <c r="D10435" s="231"/>
      <c r="E10435" s="232"/>
    </row>
    <row r="10436" spans="4:5">
      <c r="D10436" s="231"/>
      <c r="E10436" s="232"/>
    </row>
    <row r="10437" spans="4:5">
      <c r="D10437" s="231"/>
      <c r="E10437" s="232"/>
    </row>
    <row r="10438" spans="4:5">
      <c r="D10438" s="231"/>
      <c r="E10438" s="232"/>
    </row>
    <row r="10439" spans="4:5">
      <c r="D10439" s="231"/>
      <c r="E10439" s="232"/>
    </row>
    <row r="10440" spans="4:5">
      <c r="D10440" s="231"/>
      <c r="E10440" s="232"/>
    </row>
    <row r="10441" spans="4:5">
      <c r="D10441" s="231"/>
      <c r="E10441" s="232"/>
    </row>
    <row r="10442" spans="4:5">
      <c r="D10442" s="231"/>
      <c r="E10442" s="232"/>
    </row>
    <row r="10443" spans="4:5">
      <c r="D10443" s="231"/>
      <c r="E10443" s="232"/>
    </row>
    <row r="10444" spans="4:5">
      <c r="D10444" s="231"/>
      <c r="E10444" s="232"/>
    </row>
    <row r="10445" spans="4:5">
      <c r="D10445" s="231"/>
      <c r="E10445" s="232"/>
    </row>
    <row r="10446" spans="4:5">
      <c r="D10446" s="231"/>
      <c r="E10446" s="232"/>
    </row>
    <row r="10447" spans="4:5">
      <c r="D10447" s="231"/>
      <c r="E10447" s="232"/>
    </row>
    <row r="10448" spans="4:5">
      <c r="D10448" s="231"/>
      <c r="E10448" s="232"/>
    </row>
    <row r="10449" spans="4:5">
      <c r="D10449" s="231"/>
      <c r="E10449" s="232"/>
    </row>
    <row r="10450" spans="4:5">
      <c r="D10450" s="231"/>
      <c r="E10450" s="232"/>
    </row>
    <row r="10451" spans="4:5">
      <c r="D10451" s="231"/>
      <c r="E10451" s="232"/>
    </row>
    <row r="10452" spans="4:5">
      <c r="D10452" s="231"/>
      <c r="E10452" s="232"/>
    </row>
    <row r="10453" spans="4:5">
      <c r="D10453" s="231"/>
      <c r="E10453" s="232"/>
    </row>
    <row r="10454" spans="4:5">
      <c r="D10454" s="231"/>
      <c r="E10454" s="232"/>
    </row>
    <row r="10455" spans="4:5">
      <c r="D10455" s="231"/>
      <c r="E10455" s="232"/>
    </row>
    <row r="10456" spans="4:5">
      <c r="D10456" s="231"/>
      <c r="E10456" s="232"/>
    </row>
    <row r="10457" spans="4:5">
      <c r="D10457" s="231"/>
      <c r="E10457" s="232"/>
    </row>
    <row r="10458" spans="4:5">
      <c r="D10458" s="231"/>
      <c r="E10458" s="232"/>
    </row>
    <row r="10459" spans="4:5">
      <c r="D10459" s="231"/>
      <c r="E10459" s="232"/>
    </row>
    <row r="10460" spans="4:5">
      <c r="D10460" s="231"/>
      <c r="E10460" s="232"/>
    </row>
    <row r="10461" spans="4:5">
      <c r="D10461" s="231"/>
      <c r="E10461" s="232"/>
    </row>
    <row r="10462" spans="4:5">
      <c r="D10462" s="231"/>
      <c r="E10462" s="232"/>
    </row>
    <row r="10463" spans="4:5">
      <c r="D10463" s="231"/>
      <c r="E10463" s="232"/>
    </row>
    <row r="10464" spans="4:5">
      <c r="D10464" s="231"/>
      <c r="E10464" s="232"/>
    </row>
    <row r="10465" spans="4:5">
      <c r="D10465" s="231"/>
      <c r="E10465" s="232"/>
    </row>
    <row r="10466" spans="4:5">
      <c r="D10466" s="231"/>
      <c r="E10466" s="232"/>
    </row>
    <row r="10467" spans="4:5">
      <c r="D10467" s="231"/>
      <c r="E10467" s="232"/>
    </row>
    <row r="10468" spans="4:5">
      <c r="D10468" s="231"/>
      <c r="E10468" s="232"/>
    </row>
    <row r="10469" spans="4:5">
      <c r="D10469" s="231"/>
      <c r="E10469" s="232"/>
    </row>
    <row r="10470" spans="4:5">
      <c r="D10470" s="231"/>
      <c r="E10470" s="232"/>
    </row>
    <row r="10471" spans="4:5">
      <c r="D10471" s="231"/>
      <c r="E10471" s="232"/>
    </row>
    <row r="10472" spans="4:5">
      <c r="D10472" s="231"/>
      <c r="E10472" s="232"/>
    </row>
    <row r="10473" spans="4:5">
      <c r="D10473" s="231"/>
      <c r="E10473" s="232"/>
    </row>
    <row r="10474" spans="4:5">
      <c r="D10474" s="231"/>
      <c r="E10474" s="232"/>
    </row>
    <row r="10475" spans="4:5">
      <c r="D10475" s="231"/>
      <c r="E10475" s="232"/>
    </row>
    <row r="10476" spans="4:5">
      <c r="D10476" s="231"/>
      <c r="E10476" s="232"/>
    </row>
    <row r="10477" spans="4:5">
      <c r="D10477" s="231"/>
      <c r="E10477" s="232"/>
    </row>
    <row r="10478" spans="4:5">
      <c r="D10478" s="231"/>
      <c r="E10478" s="232"/>
    </row>
    <row r="10479" spans="4:5">
      <c r="D10479" s="231"/>
      <c r="E10479" s="232"/>
    </row>
    <row r="10480" spans="4:5">
      <c r="D10480" s="231"/>
      <c r="E10480" s="232"/>
    </row>
    <row r="10481" spans="4:5">
      <c r="D10481" s="231"/>
      <c r="E10481" s="232"/>
    </row>
    <row r="10482" spans="4:5">
      <c r="D10482" s="231"/>
      <c r="E10482" s="232"/>
    </row>
    <row r="10483" spans="4:5">
      <c r="D10483" s="231"/>
      <c r="E10483" s="232"/>
    </row>
    <row r="10484" spans="4:5">
      <c r="D10484" s="231"/>
      <c r="E10484" s="232"/>
    </row>
    <row r="10485" spans="4:5">
      <c r="D10485" s="231"/>
      <c r="E10485" s="232"/>
    </row>
    <row r="10486" spans="4:5">
      <c r="D10486" s="231"/>
      <c r="E10486" s="232"/>
    </row>
    <row r="10487" spans="4:5">
      <c r="D10487" s="231"/>
      <c r="E10487" s="232"/>
    </row>
    <row r="10488" spans="4:5">
      <c r="D10488" s="231"/>
      <c r="E10488" s="232"/>
    </row>
    <row r="10489" spans="4:5">
      <c r="D10489" s="231"/>
      <c r="E10489" s="232"/>
    </row>
    <row r="10490" spans="4:5">
      <c r="D10490" s="231"/>
      <c r="E10490" s="232"/>
    </row>
    <row r="10491" spans="4:5">
      <c r="D10491" s="231"/>
      <c r="E10491" s="232"/>
    </row>
    <row r="10492" spans="4:5">
      <c r="D10492" s="231"/>
      <c r="E10492" s="232"/>
    </row>
    <row r="10493" spans="4:5">
      <c r="D10493" s="231"/>
      <c r="E10493" s="232"/>
    </row>
    <row r="10494" spans="4:5">
      <c r="D10494" s="231"/>
      <c r="E10494" s="232"/>
    </row>
    <row r="10495" spans="4:5">
      <c r="D10495" s="231"/>
      <c r="E10495" s="232"/>
    </row>
    <row r="10496" spans="4:5">
      <c r="D10496" s="231"/>
      <c r="E10496" s="232"/>
    </row>
    <row r="10497" spans="4:5">
      <c r="D10497" s="231"/>
      <c r="E10497" s="232"/>
    </row>
    <row r="10498" spans="4:5">
      <c r="D10498" s="231"/>
      <c r="E10498" s="232"/>
    </row>
    <row r="10499" spans="4:5">
      <c r="D10499" s="231"/>
      <c r="E10499" s="232"/>
    </row>
    <row r="10500" spans="4:5">
      <c r="D10500" s="231"/>
      <c r="E10500" s="232"/>
    </row>
    <row r="10501" spans="4:5">
      <c r="D10501" s="231"/>
      <c r="E10501" s="232"/>
    </row>
    <row r="10502" spans="4:5">
      <c r="D10502" s="231"/>
      <c r="E10502" s="232"/>
    </row>
    <row r="10503" spans="4:5">
      <c r="D10503" s="231"/>
      <c r="E10503" s="232"/>
    </row>
    <row r="10504" spans="4:5">
      <c r="D10504" s="231"/>
      <c r="E10504" s="232"/>
    </row>
    <row r="10505" spans="4:5">
      <c r="D10505" s="231"/>
      <c r="E10505" s="232"/>
    </row>
    <row r="10506" spans="4:5">
      <c r="D10506" s="231"/>
      <c r="E10506" s="232"/>
    </row>
    <row r="10507" spans="4:5">
      <c r="D10507" s="231"/>
      <c r="E10507" s="232"/>
    </row>
    <row r="10508" spans="4:5">
      <c r="D10508" s="231"/>
      <c r="E10508" s="232"/>
    </row>
    <row r="10509" spans="4:5">
      <c r="D10509" s="231"/>
      <c r="E10509" s="232"/>
    </row>
    <row r="10510" spans="4:5">
      <c r="D10510" s="231"/>
      <c r="E10510" s="232"/>
    </row>
    <row r="10511" spans="4:5">
      <c r="D10511" s="231"/>
      <c r="E10511" s="232"/>
    </row>
    <row r="10512" spans="4:5">
      <c r="D10512" s="231"/>
      <c r="E10512" s="232"/>
    </row>
    <row r="10513" spans="4:5">
      <c r="D10513" s="231"/>
      <c r="E10513" s="232"/>
    </row>
    <row r="10514" spans="4:5">
      <c r="D10514" s="231"/>
      <c r="E10514" s="232"/>
    </row>
    <row r="10515" spans="4:5">
      <c r="D10515" s="231"/>
      <c r="E10515" s="232"/>
    </row>
    <row r="10516" spans="4:5">
      <c r="D10516" s="231"/>
      <c r="E10516" s="232"/>
    </row>
    <row r="10517" spans="4:5">
      <c r="D10517" s="231"/>
      <c r="E10517" s="232"/>
    </row>
    <row r="10518" spans="4:5">
      <c r="D10518" s="231"/>
      <c r="E10518" s="232"/>
    </row>
    <row r="10519" spans="4:5">
      <c r="D10519" s="231"/>
      <c r="E10519" s="232"/>
    </row>
    <row r="10520" spans="4:5">
      <c r="D10520" s="231"/>
      <c r="E10520" s="232"/>
    </row>
    <row r="10521" spans="4:5">
      <c r="D10521" s="231"/>
      <c r="E10521" s="232"/>
    </row>
    <row r="10522" spans="4:5">
      <c r="D10522" s="231"/>
      <c r="E10522" s="232"/>
    </row>
    <row r="10523" spans="4:5">
      <c r="D10523" s="231"/>
      <c r="E10523" s="232"/>
    </row>
    <row r="10524" spans="4:5">
      <c r="D10524" s="231"/>
      <c r="E10524" s="232"/>
    </row>
    <row r="10525" spans="4:5">
      <c r="D10525" s="231"/>
      <c r="E10525" s="232"/>
    </row>
    <row r="10526" spans="4:5">
      <c r="D10526" s="231"/>
      <c r="E10526" s="232"/>
    </row>
    <row r="10527" spans="4:5">
      <c r="D10527" s="231"/>
      <c r="E10527" s="232"/>
    </row>
    <row r="10528" spans="4:5">
      <c r="D10528" s="231"/>
      <c r="E10528" s="232"/>
    </row>
    <row r="10529" spans="4:5">
      <c r="D10529" s="231"/>
      <c r="E10529" s="232"/>
    </row>
    <row r="10530" spans="4:5">
      <c r="D10530" s="231"/>
      <c r="E10530" s="232"/>
    </row>
    <row r="10531" spans="4:5">
      <c r="D10531" s="231"/>
      <c r="E10531" s="232"/>
    </row>
    <row r="10532" spans="4:5">
      <c r="D10532" s="231"/>
      <c r="E10532" s="232"/>
    </row>
    <row r="10533" spans="4:5">
      <c r="D10533" s="231"/>
      <c r="E10533" s="232"/>
    </row>
    <row r="10534" spans="4:5">
      <c r="D10534" s="231"/>
      <c r="E10534" s="232"/>
    </row>
    <row r="10535" spans="4:5">
      <c r="D10535" s="231"/>
      <c r="E10535" s="232"/>
    </row>
    <row r="10536" spans="4:5">
      <c r="D10536" s="231"/>
      <c r="E10536" s="232"/>
    </row>
    <row r="10537" spans="4:5">
      <c r="D10537" s="231"/>
      <c r="E10537" s="232"/>
    </row>
    <row r="10538" spans="4:5">
      <c r="D10538" s="231"/>
      <c r="E10538" s="232"/>
    </row>
    <row r="10539" spans="4:5">
      <c r="D10539" s="231"/>
      <c r="E10539" s="232"/>
    </row>
    <row r="10540" spans="4:5">
      <c r="D10540" s="231"/>
      <c r="E10540" s="232"/>
    </row>
    <row r="10541" spans="4:5">
      <c r="D10541" s="231"/>
      <c r="E10541" s="232"/>
    </row>
    <row r="10542" spans="4:5">
      <c r="D10542" s="231"/>
      <c r="E10542" s="232"/>
    </row>
    <row r="10543" spans="4:5">
      <c r="D10543" s="231"/>
      <c r="E10543" s="232"/>
    </row>
    <row r="10544" spans="4:5">
      <c r="D10544" s="231"/>
      <c r="E10544" s="232"/>
    </row>
    <row r="10545" spans="4:5">
      <c r="D10545" s="231"/>
      <c r="E10545" s="232"/>
    </row>
    <row r="10546" spans="4:5">
      <c r="D10546" s="231"/>
      <c r="E10546" s="232"/>
    </row>
    <row r="10547" spans="4:5">
      <c r="D10547" s="231"/>
      <c r="E10547" s="232"/>
    </row>
    <row r="10548" spans="4:5">
      <c r="D10548" s="231"/>
      <c r="E10548" s="232"/>
    </row>
    <row r="10549" spans="4:5">
      <c r="D10549" s="231"/>
      <c r="E10549" s="232"/>
    </row>
    <row r="10550" spans="4:5">
      <c r="D10550" s="231"/>
      <c r="E10550" s="232"/>
    </row>
    <row r="10551" spans="4:5">
      <c r="D10551" s="231"/>
      <c r="E10551" s="232"/>
    </row>
    <row r="10552" spans="4:5">
      <c r="D10552" s="231"/>
      <c r="E10552" s="232"/>
    </row>
    <row r="10553" spans="4:5">
      <c r="D10553" s="231"/>
      <c r="E10553" s="232"/>
    </row>
    <row r="10554" spans="4:5">
      <c r="D10554" s="231"/>
      <c r="E10554" s="232"/>
    </row>
    <row r="10555" spans="4:5">
      <c r="D10555" s="231"/>
      <c r="E10555" s="232"/>
    </row>
    <row r="10556" spans="4:5">
      <c r="D10556" s="231"/>
      <c r="E10556" s="232"/>
    </row>
    <row r="10557" spans="4:5">
      <c r="D10557" s="231"/>
      <c r="E10557" s="232"/>
    </row>
    <row r="10558" spans="4:5">
      <c r="D10558" s="231"/>
      <c r="E10558" s="232"/>
    </row>
    <row r="10559" spans="4:5">
      <c r="D10559" s="231"/>
      <c r="E10559" s="232"/>
    </row>
    <row r="10560" spans="4:5">
      <c r="D10560" s="231"/>
      <c r="E10560" s="232"/>
    </row>
    <row r="10561" spans="4:5">
      <c r="D10561" s="231"/>
      <c r="E10561" s="232"/>
    </row>
    <row r="10562" spans="4:5">
      <c r="D10562" s="231"/>
      <c r="E10562" s="232"/>
    </row>
    <row r="10563" spans="4:5">
      <c r="D10563" s="231"/>
      <c r="E10563" s="232"/>
    </row>
    <row r="10564" spans="4:5">
      <c r="D10564" s="231"/>
      <c r="E10564" s="232"/>
    </row>
    <row r="10565" spans="4:5">
      <c r="D10565" s="231"/>
      <c r="E10565" s="232"/>
    </row>
    <row r="10566" spans="4:5">
      <c r="D10566" s="231"/>
      <c r="E10566" s="232"/>
    </row>
    <row r="10567" spans="4:5">
      <c r="D10567" s="231"/>
      <c r="E10567" s="232"/>
    </row>
    <row r="10568" spans="4:5">
      <c r="D10568" s="231"/>
      <c r="E10568" s="232"/>
    </row>
    <row r="10569" spans="4:5">
      <c r="D10569" s="231"/>
      <c r="E10569" s="232"/>
    </row>
    <row r="10570" spans="4:5">
      <c r="D10570" s="231"/>
      <c r="E10570" s="232"/>
    </row>
    <row r="10571" spans="4:5">
      <c r="D10571" s="231"/>
      <c r="E10571" s="232"/>
    </row>
    <row r="10572" spans="4:5">
      <c r="D10572" s="231"/>
      <c r="E10572" s="232"/>
    </row>
    <row r="10573" spans="4:5">
      <c r="D10573" s="231"/>
      <c r="E10573" s="232"/>
    </row>
    <row r="10574" spans="4:5">
      <c r="D10574" s="231"/>
      <c r="E10574" s="232"/>
    </row>
    <row r="10575" spans="4:5">
      <c r="D10575" s="231"/>
      <c r="E10575" s="232"/>
    </row>
    <row r="10576" spans="4:5">
      <c r="D10576" s="231"/>
      <c r="E10576" s="232"/>
    </row>
    <row r="10577" spans="4:5">
      <c r="D10577" s="231"/>
      <c r="E10577" s="232"/>
    </row>
    <row r="10578" spans="4:5">
      <c r="D10578" s="231"/>
      <c r="E10578" s="232"/>
    </row>
    <row r="10579" spans="4:5">
      <c r="D10579" s="231"/>
      <c r="E10579" s="232"/>
    </row>
    <row r="10580" spans="4:5">
      <c r="D10580" s="231"/>
      <c r="E10580" s="232"/>
    </row>
    <row r="10581" spans="4:5">
      <c r="D10581" s="231"/>
      <c r="E10581" s="232"/>
    </row>
    <row r="10582" spans="4:5">
      <c r="D10582" s="231"/>
      <c r="E10582" s="232"/>
    </row>
    <row r="10583" spans="4:5">
      <c r="D10583" s="231"/>
      <c r="E10583" s="232"/>
    </row>
    <row r="10584" spans="4:5">
      <c r="D10584" s="231"/>
      <c r="E10584" s="232"/>
    </row>
    <row r="10585" spans="4:5">
      <c r="D10585" s="231"/>
      <c r="E10585" s="232"/>
    </row>
    <row r="10586" spans="4:5">
      <c r="D10586" s="231"/>
      <c r="E10586" s="232"/>
    </row>
    <row r="10587" spans="4:5">
      <c r="D10587" s="231"/>
      <c r="E10587" s="232"/>
    </row>
    <row r="10588" spans="4:5">
      <c r="D10588" s="231"/>
      <c r="E10588" s="232"/>
    </row>
    <row r="10589" spans="4:5">
      <c r="D10589" s="231"/>
      <c r="E10589" s="232"/>
    </row>
    <row r="10590" spans="4:5">
      <c r="D10590" s="231"/>
      <c r="E10590" s="232"/>
    </row>
    <row r="10591" spans="4:5">
      <c r="D10591" s="231"/>
      <c r="E10591" s="232"/>
    </row>
    <row r="10592" spans="4:5">
      <c r="D10592" s="231"/>
      <c r="E10592" s="232"/>
    </row>
    <row r="10593" spans="4:5">
      <c r="D10593" s="231"/>
      <c r="E10593" s="232"/>
    </row>
    <row r="10594" spans="4:5">
      <c r="D10594" s="231"/>
      <c r="E10594" s="232"/>
    </row>
    <row r="10595" spans="4:5">
      <c r="D10595" s="231"/>
      <c r="E10595" s="232"/>
    </row>
    <row r="10596" spans="4:5">
      <c r="D10596" s="231"/>
      <c r="E10596" s="232"/>
    </row>
    <row r="10597" spans="4:5">
      <c r="D10597" s="231"/>
      <c r="E10597" s="232"/>
    </row>
    <row r="10598" spans="4:5">
      <c r="D10598" s="231"/>
      <c r="E10598" s="232"/>
    </row>
    <row r="10599" spans="4:5">
      <c r="D10599" s="231"/>
      <c r="E10599" s="232"/>
    </row>
    <row r="10600" spans="4:5">
      <c r="D10600" s="231"/>
      <c r="E10600" s="232"/>
    </row>
    <row r="10601" spans="4:5">
      <c r="D10601" s="231"/>
      <c r="E10601" s="232"/>
    </row>
    <row r="10602" spans="4:5">
      <c r="D10602" s="231"/>
      <c r="E10602" s="232"/>
    </row>
    <row r="10603" spans="4:5">
      <c r="D10603" s="231"/>
      <c r="E10603" s="232"/>
    </row>
    <row r="10604" spans="4:5">
      <c r="D10604" s="231"/>
      <c r="E10604" s="232"/>
    </row>
    <row r="10605" spans="4:5">
      <c r="D10605" s="231"/>
      <c r="E10605" s="232"/>
    </row>
    <row r="10606" spans="4:5">
      <c r="D10606" s="231"/>
      <c r="E10606" s="232"/>
    </row>
    <row r="10607" spans="4:5">
      <c r="D10607" s="231"/>
      <c r="E10607" s="232"/>
    </row>
    <row r="10608" spans="4:5">
      <c r="D10608" s="231"/>
      <c r="E10608" s="232"/>
    </row>
    <row r="10609" spans="4:5">
      <c r="D10609" s="231"/>
      <c r="E10609" s="232"/>
    </row>
    <row r="10610" spans="4:5">
      <c r="D10610" s="231"/>
      <c r="E10610" s="232"/>
    </row>
    <row r="10611" spans="4:5">
      <c r="D10611" s="231"/>
      <c r="E10611" s="232"/>
    </row>
    <row r="10612" spans="4:5">
      <c r="D10612" s="231"/>
      <c r="E10612" s="232"/>
    </row>
    <row r="10613" spans="4:5">
      <c r="D10613" s="231"/>
      <c r="E10613" s="232"/>
    </row>
    <row r="10614" spans="4:5">
      <c r="D10614" s="231"/>
      <c r="E10614" s="232"/>
    </row>
    <row r="10615" spans="4:5">
      <c r="D10615" s="231"/>
      <c r="E10615" s="232"/>
    </row>
    <row r="10616" spans="4:5">
      <c r="D10616" s="231"/>
      <c r="E10616" s="232"/>
    </row>
    <row r="10617" spans="4:5">
      <c r="D10617" s="231"/>
      <c r="E10617" s="232"/>
    </row>
    <row r="10618" spans="4:5">
      <c r="D10618" s="231"/>
      <c r="E10618" s="232"/>
    </row>
    <row r="10619" spans="4:5">
      <c r="D10619" s="231"/>
      <c r="E10619" s="232"/>
    </row>
    <row r="10620" spans="4:5">
      <c r="D10620" s="231"/>
      <c r="E10620" s="232"/>
    </row>
    <row r="10621" spans="4:5">
      <c r="D10621" s="231"/>
      <c r="E10621" s="232"/>
    </row>
    <row r="10622" spans="4:5">
      <c r="D10622" s="231"/>
      <c r="E10622" s="232"/>
    </row>
    <row r="10623" spans="4:5">
      <c r="D10623" s="231"/>
      <c r="E10623" s="232"/>
    </row>
    <row r="10624" spans="4:5">
      <c r="D10624" s="231"/>
      <c r="E10624" s="232"/>
    </row>
    <row r="10625" spans="4:5">
      <c r="D10625" s="231"/>
      <c r="E10625" s="232"/>
    </row>
    <row r="10626" spans="4:5">
      <c r="D10626" s="231"/>
      <c r="E10626" s="232"/>
    </row>
    <row r="10627" spans="4:5">
      <c r="D10627" s="231"/>
      <c r="E10627" s="232"/>
    </row>
    <row r="10628" spans="4:5">
      <c r="D10628" s="231"/>
      <c r="E10628" s="232"/>
    </row>
    <row r="10629" spans="4:5">
      <c r="D10629" s="231"/>
      <c r="E10629" s="232"/>
    </row>
    <row r="10630" spans="4:5">
      <c r="D10630" s="231"/>
      <c r="E10630" s="232"/>
    </row>
    <row r="10631" spans="4:5">
      <c r="D10631" s="231"/>
      <c r="E10631" s="232"/>
    </row>
    <row r="10632" spans="4:5">
      <c r="D10632" s="231"/>
      <c r="E10632" s="232"/>
    </row>
    <row r="10633" spans="4:5">
      <c r="D10633" s="231"/>
      <c r="E10633" s="232"/>
    </row>
    <row r="10634" spans="4:5">
      <c r="D10634" s="231"/>
      <c r="E10634" s="232"/>
    </row>
    <row r="10635" spans="4:5">
      <c r="D10635" s="231"/>
      <c r="E10635" s="232"/>
    </row>
    <row r="10636" spans="4:5">
      <c r="D10636" s="231"/>
      <c r="E10636" s="232"/>
    </row>
    <row r="10637" spans="4:5">
      <c r="D10637" s="231"/>
      <c r="E10637" s="232"/>
    </row>
    <row r="10638" spans="4:5">
      <c r="D10638" s="231"/>
      <c r="E10638" s="232"/>
    </row>
    <row r="10639" spans="4:5">
      <c r="D10639" s="231"/>
      <c r="E10639" s="232"/>
    </row>
    <row r="10640" spans="4:5">
      <c r="D10640" s="231"/>
      <c r="E10640" s="232"/>
    </row>
    <row r="10641" spans="4:5">
      <c r="D10641" s="231"/>
      <c r="E10641" s="232"/>
    </row>
    <row r="10642" spans="4:5">
      <c r="D10642" s="231"/>
      <c r="E10642" s="232"/>
    </row>
    <row r="10643" spans="4:5">
      <c r="D10643" s="231"/>
      <c r="E10643" s="232"/>
    </row>
    <row r="10644" spans="4:5">
      <c r="D10644" s="231"/>
      <c r="E10644" s="232"/>
    </row>
    <row r="10645" spans="4:5">
      <c r="D10645" s="231"/>
      <c r="E10645" s="232"/>
    </row>
    <row r="10646" spans="4:5">
      <c r="D10646" s="231"/>
      <c r="E10646" s="232"/>
    </row>
    <row r="10647" spans="4:5">
      <c r="D10647" s="231"/>
      <c r="E10647" s="232"/>
    </row>
    <row r="10648" spans="4:5">
      <c r="D10648" s="231"/>
      <c r="E10648" s="232"/>
    </row>
    <row r="10649" spans="4:5">
      <c r="D10649" s="231"/>
      <c r="E10649" s="232"/>
    </row>
    <row r="10650" spans="4:5">
      <c r="D10650" s="231"/>
      <c r="E10650" s="232"/>
    </row>
    <row r="10651" spans="4:5">
      <c r="D10651" s="231"/>
      <c r="E10651" s="232"/>
    </row>
    <row r="10652" spans="4:5">
      <c r="D10652" s="231"/>
      <c r="E10652" s="232"/>
    </row>
    <row r="10653" spans="4:5">
      <c r="D10653" s="231"/>
      <c r="E10653" s="232"/>
    </row>
    <row r="10654" spans="4:5">
      <c r="D10654" s="231"/>
      <c r="E10654" s="232"/>
    </row>
    <row r="10655" spans="4:5">
      <c r="D10655" s="231"/>
      <c r="E10655" s="232"/>
    </row>
    <row r="10656" spans="4:5">
      <c r="D10656" s="231"/>
      <c r="E10656" s="232"/>
    </row>
    <row r="10657" spans="4:5">
      <c r="D10657" s="231"/>
      <c r="E10657" s="232"/>
    </row>
    <row r="10658" spans="4:5">
      <c r="D10658" s="231"/>
      <c r="E10658" s="232"/>
    </row>
    <row r="10659" spans="4:5">
      <c r="D10659" s="231"/>
      <c r="E10659" s="232"/>
    </row>
    <row r="10660" spans="4:5">
      <c r="D10660" s="231"/>
      <c r="E10660" s="232"/>
    </row>
    <row r="10661" spans="4:5">
      <c r="D10661" s="231"/>
      <c r="E10661" s="232"/>
    </row>
    <row r="10662" spans="4:5">
      <c r="D10662" s="231"/>
      <c r="E10662" s="232"/>
    </row>
    <row r="10663" spans="4:5">
      <c r="D10663" s="231"/>
      <c r="E10663" s="232"/>
    </row>
    <row r="10664" spans="4:5">
      <c r="D10664" s="231"/>
      <c r="E10664" s="232"/>
    </row>
    <row r="10665" spans="4:5">
      <c r="D10665" s="231"/>
      <c r="E10665" s="232"/>
    </row>
    <row r="10666" spans="4:5">
      <c r="D10666" s="231"/>
      <c r="E10666" s="232"/>
    </row>
    <row r="10667" spans="4:5">
      <c r="D10667" s="231"/>
      <c r="E10667" s="232"/>
    </row>
    <row r="10668" spans="4:5">
      <c r="D10668" s="231"/>
      <c r="E10668" s="232"/>
    </row>
    <row r="10669" spans="4:5">
      <c r="D10669" s="231"/>
      <c r="E10669" s="232"/>
    </row>
    <row r="10670" spans="4:5">
      <c r="D10670" s="231"/>
      <c r="E10670" s="232"/>
    </row>
    <row r="10671" spans="4:5">
      <c r="D10671" s="231"/>
      <c r="E10671" s="232"/>
    </row>
    <row r="10672" spans="4:5">
      <c r="D10672" s="231"/>
      <c r="E10672" s="232"/>
    </row>
    <row r="10673" spans="4:5">
      <c r="D10673" s="231"/>
      <c r="E10673" s="232"/>
    </row>
    <row r="10674" spans="4:5">
      <c r="D10674" s="231"/>
      <c r="E10674" s="232"/>
    </row>
    <row r="10675" spans="4:5">
      <c r="D10675" s="231"/>
      <c r="E10675" s="232"/>
    </row>
    <row r="10676" spans="4:5">
      <c r="D10676" s="231"/>
      <c r="E10676" s="232"/>
    </row>
    <row r="10677" spans="4:5">
      <c r="D10677" s="231"/>
      <c r="E10677" s="232"/>
    </row>
    <row r="10678" spans="4:5">
      <c r="D10678" s="231"/>
      <c r="E10678" s="232"/>
    </row>
    <row r="10679" spans="4:5">
      <c r="D10679" s="231"/>
      <c r="E10679" s="232"/>
    </row>
    <row r="10680" spans="4:5">
      <c r="D10680" s="231"/>
      <c r="E10680" s="232"/>
    </row>
    <row r="10681" spans="4:5">
      <c r="D10681" s="231"/>
      <c r="E10681" s="232"/>
    </row>
    <row r="10682" spans="4:5">
      <c r="D10682" s="231"/>
      <c r="E10682" s="232"/>
    </row>
    <row r="10683" spans="4:5">
      <c r="D10683" s="231"/>
      <c r="E10683" s="232"/>
    </row>
    <row r="10684" spans="4:5">
      <c r="D10684" s="231"/>
      <c r="E10684" s="232"/>
    </row>
    <row r="10685" spans="4:5">
      <c r="D10685" s="231"/>
      <c r="E10685" s="232"/>
    </row>
    <row r="10686" spans="4:5">
      <c r="D10686" s="231"/>
      <c r="E10686" s="232"/>
    </row>
    <row r="10687" spans="4:5">
      <c r="D10687" s="231"/>
      <c r="E10687" s="232"/>
    </row>
    <row r="10688" spans="4:5">
      <c r="D10688" s="231"/>
      <c r="E10688" s="232"/>
    </row>
    <row r="10689" spans="4:5">
      <c r="D10689" s="231"/>
      <c r="E10689" s="232"/>
    </row>
    <row r="10690" spans="4:5">
      <c r="D10690" s="231"/>
      <c r="E10690" s="232"/>
    </row>
    <row r="10691" spans="4:5">
      <c r="D10691" s="231"/>
      <c r="E10691" s="232"/>
    </row>
    <row r="10692" spans="4:5">
      <c r="D10692" s="231"/>
      <c r="E10692" s="232"/>
    </row>
    <row r="10693" spans="4:5">
      <c r="D10693" s="231"/>
      <c r="E10693" s="232"/>
    </row>
    <row r="10694" spans="4:5">
      <c r="D10694" s="231"/>
      <c r="E10694" s="232"/>
    </row>
    <row r="10695" spans="4:5">
      <c r="D10695" s="231"/>
      <c r="E10695" s="232"/>
    </row>
    <row r="10696" spans="4:5">
      <c r="D10696" s="231"/>
      <c r="E10696" s="232"/>
    </row>
    <row r="10697" spans="4:5">
      <c r="D10697" s="231"/>
      <c r="E10697" s="232"/>
    </row>
    <row r="10698" spans="4:5">
      <c r="D10698" s="231"/>
      <c r="E10698" s="232"/>
    </row>
    <row r="10699" spans="4:5">
      <c r="D10699" s="231"/>
      <c r="E10699" s="232"/>
    </row>
    <row r="10700" spans="4:5">
      <c r="D10700" s="231"/>
      <c r="E10700" s="232"/>
    </row>
    <row r="10701" spans="4:5">
      <c r="D10701" s="231"/>
      <c r="E10701" s="232"/>
    </row>
    <row r="10702" spans="4:5">
      <c r="D10702" s="231"/>
      <c r="E10702" s="232"/>
    </row>
    <row r="10703" spans="4:5">
      <c r="D10703" s="231"/>
      <c r="E10703" s="232"/>
    </row>
    <row r="10704" spans="4:5">
      <c r="D10704" s="231"/>
      <c r="E10704" s="232"/>
    </row>
    <row r="10705" spans="4:5">
      <c r="D10705" s="231"/>
      <c r="E10705" s="232"/>
    </row>
    <row r="10706" spans="4:5">
      <c r="D10706" s="231"/>
      <c r="E10706" s="232"/>
    </row>
    <row r="10707" spans="4:5">
      <c r="D10707" s="231"/>
      <c r="E10707" s="232"/>
    </row>
    <row r="10708" spans="4:5">
      <c r="D10708" s="231"/>
      <c r="E10708" s="232"/>
    </row>
    <row r="10709" spans="4:5">
      <c r="D10709" s="231"/>
      <c r="E10709" s="232"/>
    </row>
    <row r="10710" spans="4:5">
      <c r="D10710" s="231"/>
      <c r="E10710" s="232"/>
    </row>
    <row r="10711" spans="4:5">
      <c r="D10711" s="231"/>
      <c r="E10711" s="232"/>
    </row>
    <row r="10712" spans="4:5">
      <c r="D10712" s="231"/>
      <c r="E10712" s="232"/>
    </row>
    <row r="10713" spans="4:5">
      <c r="D10713" s="231"/>
      <c r="E10713" s="232"/>
    </row>
    <row r="10714" spans="4:5">
      <c r="D10714" s="231"/>
      <c r="E10714" s="232"/>
    </row>
    <row r="10715" spans="4:5">
      <c r="D10715" s="231"/>
      <c r="E10715" s="232"/>
    </row>
    <row r="10716" spans="4:5">
      <c r="D10716" s="231"/>
      <c r="E10716" s="232"/>
    </row>
    <row r="10717" spans="4:5">
      <c r="D10717" s="231"/>
      <c r="E10717" s="232"/>
    </row>
    <row r="10718" spans="4:5">
      <c r="D10718" s="231"/>
      <c r="E10718" s="232"/>
    </row>
    <row r="10719" spans="4:5">
      <c r="D10719" s="231"/>
      <c r="E10719" s="232"/>
    </row>
    <row r="10720" spans="4:5">
      <c r="D10720" s="231"/>
      <c r="E10720" s="232"/>
    </row>
    <row r="10721" spans="4:5">
      <c r="D10721" s="231"/>
      <c r="E10721" s="232"/>
    </row>
    <row r="10722" spans="4:5">
      <c r="D10722" s="231"/>
      <c r="E10722" s="232"/>
    </row>
    <row r="10723" spans="4:5">
      <c r="D10723" s="231"/>
      <c r="E10723" s="232"/>
    </row>
    <row r="10724" spans="4:5">
      <c r="D10724" s="231"/>
      <c r="E10724" s="232"/>
    </row>
    <row r="10725" spans="4:5">
      <c r="D10725" s="231"/>
      <c r="E10725" s="232"/>
    </row>
    <row r="10726" spans="4:5">
      <c r="D10726" s="231"/>
      <c r="E10726" s="232"/>
    </row>
    <row r="10727" spans="4:5">
      <c r="D10727" s="231"/>
      <c r="E10727" s="232"/>
    </row>
    <row r="10728" spans="4:5">
      <c r="D10728" s="231"/>
      <c r="E10728" s="232"/>
    </row>
    <row r="10729" spans="4:5">
      <c r="D10729" s="231"/>
      <c r="E10729" s="232"/>
    </row>
    <row r="10730" spans="4:5">
      <c r="D10730" s="231"/>
      <c r="E10730" s="232"/>
    </row>
    <row r="10731" spans="4:5">
      <c r="D10731" s="231"/>
      <c r="E10731" s="232"/>
    </row>
    <row r="10732" spans="4:5">
      <c r="D10732" s="231"/>
      <c r="E10732" s="232"/>
    </row>
    <row r="10733" spans="4:5">
      <c r="D10733" s="231"/>
      <c r="E10733" s="232"/>
    </row>
    <row r="10734" spans="4:5">
      <c r="D10734" s="231"/>
      <c r="E10734" s="232"/>
    </row>
    <row r="10735" spans="4:5">
      <c r="D10735" s="231"/>
      <c r="E10735" s="232"/>
    </row>
    <row r="10736" spans="4:5">
      <c r="D10736" s="231"/>
      <c r="E10736" s="232"/>
    </row>
    <row r="10737" spans="4:5">
      <c r="D10737" s="231"/>
      <c r="E10737" s="232"/>
    </row>
    <row r="10738" spans="4:5">
      <c r="D10738" s="231"/>
      <c r="E10738" s="232"/>
    </row>
    <row r="10739" spans="4:5">
      <c r="D10739" s="231"/>
      <c r="E10739" s="232"/>
    </row>
    <row r="10740" spans="4:5">
      <c r="D10740" s="231"/>
      <c r="E10740" s="232"/>
    </row>
    <row r="10741" spans="4:5">
      <c r="D10741" s="231"/>
      <c r="E10741" s="232"/>
    </row>
    <row r="10742" spans="4:5">
      <c r="D10742" s="231"/>
      <c r="E10742" s="232"/>
    </row>
    <row r="10743" spans="4:5">
      <c r="D10743" s="231"/>
      <c r="E10743" s="232"/>
    </row>
    <row r="10744" spans="4:5">
      <c r="D10744" s="231"/>
      <c r="E10744" s="232"/>
    </row>
    <row r="10745" spans="4:5">
      <c r="D10745" s="231"/>
      <c r="E10745" s="232"/>
    </row>
    <row r="10746" spans="4:5">
      <c r="D10746" s="231"/>
      <c r="E10746" s="232"/>
    </row>
    <row r="10747" spans="4:5">
      <c r="D10747" s="231"/>
      <c r="E10747" s="232"/>
    </row>
    <row r="10748" spans="4:5">
      <c r="D10748" s="231"/>
      <c r="E10748" s="232"/>
    </row>
    <row r="10749" spans="4:5">
      <c r="D10749" s="231"/>
      <c r="E10749" s="232"/>
    </row>
    <row r="10750" spans="4:5">
      <c r="D10750" s="231"/>
      <c r="E10750" s="232"/>
    </row>
    <row r="10751" spans="4:5">
      <c r="D10751" s="231"/>
      <c r="E10751" s="232"/>
    </row>
    <row r="10752" spans="4:5">
      <c r="D10752" s="231"/>
      <c r="E10752" s="232"/>
    </row>
    <row r="10753" spans="4:5">
      <c r="D10753" s="231"/>
      <c r="E10753" s="232"/>
    </row>
    <row r="10754" spans="4:5">
      <c r="D10754" s="231"/>
      <c r="E10754" s="232"/>
    </row>
    <row r="10755" spans="4:5">
      <c r="D10755" s="231"/>
      <c r="E10755" s="232"/>
    </row>
    <row r="10756" spans="4:5">
      <c r="D10756" s="231"/>
      <c r="E10756" s="232"/>
    </row>
    <row r="10757" spans="4:5">
      <c r="D10757" s="231"/>
      <c r="E10757" s="232"/>
    </row>
    <row r="10758" spans="4:5">
      <c r="D10758" s="231"/>
      <c r="E10758" s="232"/>
    </row>
    <row r="10759" spans="4:5">
      <c r="D10759" s="231"/>
      <c r="E10759" s="232"/>
    </row>
    <row r="10760" spans="4:5">
      <c r="D10760" s="231"/>
      <c r="E10760" s="232"/>
    </row>
    <row r="10761" spans="4:5">
      <c r="D10761" s="231"/>
      <c r="E10761" s="232"/>
    </row>
    <row r="10762" spans="4:5">
      <c r="D10762" s="231"/>
      <c r="E10762" s="232"/>
    </row>
    <row r="10763" spans="4:5">
      <c r="D10763" s="231"/>
      <c r="E10763" s="232"/>
    </row>
    <row r="10764" spans="4:5">
      <c r="D10764" s="231"/>
      <c r="E10764" s="232"/>
    </row>
    <row r="10765" spans="4:5">
      <c r="D10765" s="231"/>
      <c r="E10765" s="232"/>
    </row>
    <row r="10766" spans="4:5">
      <c r="D10766" s="231"/>
      <c r="E10766" s="232"/>
    </row>
    <row r="10767" spans="4:5">
      <c r="D10767" s="231"/>
      <c r="E10767" s="232"/>
    </row>
    <row r="10768" spans="4:5">
      <c r="D10768" s="231"/>
      <c r="E10768" s="232"/>
    </row>
    <row r="10769" spans="4:5">
      <c r="D10769" s="231"/>
      <c r="E10769" s="232"/>
    </row>
    <row r="10770" spans="4:5">
      <c r="D10770" s="231"/>
      <c r="E10770" s="232"/>
    </row>
    <row r="10771" spans="4:5">
      <c r="D10771" s="231"/>
      <c r="E10771" s="232"/>
    </row>
    <row r="10772" spans="4:5">
      <c r="D10772" s="231"/>
      <c r="E10772" s="232"/>
    </row>
    <row r="10773" spans="4:5">
      <c r="D10773" s="231"/>
      <c r="E10773" s="232"/>
    </row>
    <row r="10774" spans="4:5">
      <c r="D10774" s="231"/>
      <c r="E10774" s="232"/>
    </row>
    <row r="10775" spans="4:5">
      <c r="D10775" s="231"/>
      <c r="E10775" s="232"/>
    </row>
    <row r="10776" spans="4:5">
      <c r="D10776" s="231"/>
      <c r="E10776" s="232"/>
    </row>
    <row r="10777" spans="4:5">
      <c r="D10777" s="231"/>
      <c r="E10777" s="232"/>
    </row>
    <row r="10778" spans="4:5">
      <c r="D10778" s="231"/>
      <c r="E10778" s="232"/>
    </row>
    <row r="10779" spans="4:5">
      <c r="D10779" s="231"/>
      <c r="E10779" s="232"/>
    </row>
    <row r="10780" spans="4:5">
      <c r="D10780" s="231"/>
      <c r="E10780" s="232"/>
    </row>
    <row r="10781" spans="4:5">
      <c r="D10781" s="231"/>
      <c r="E10781" s="232"/>
    </row>
    <row r="10782" spans="4:5">
      <c r="D10782" s="231"/>
      <c r="E10782" s="232"/>
    </row>
    <row r="10783" spans="4:5">
      <c r="D10783" s="231"/>
      <c r="E10783" s="232"/>
    </row>
    <row r="10784" spans="4:5">
      <c r="D10784" s="231"/>
      <c r="E10784" s="232"/>
    </row>
    <row r="10785" spans="4:5">
      <c r="D10785" s="231"/>
      <c r="E10785" s="232"/>
    </row>
    <row r="10786" spans="4:5">
      <c r="D10786" s="231"/>
      <c r="E10786" s="232"/>
    </row>
    <row r="10787" spans="4:5">
      <c r="D10787" s="231"/>
      <c r="E10787" s="232"/>
    </row>
    <row r="10788" spans="4:5">
      <c r="D10788" s="231"/>
      <c r="E10788" s="232"/>
    </row>
    <row r="10789" spans="4:5">
      <c r="D10789" s="231"/>
      <c r="E10789" s="232"/>
    </row>
    <row r="10790" spans="4:5">
      <c r="D10790" s="231"/>
      <c r="E10790" s="232"/>
    </row>
    <row r="10791" spans="4:5">
      <c r="D10791" s="231"/>
      <c r="E10791" s="232"/>
    </row>
    <row r="10792" spans="4:5">
      <c r="D10792" s="231"/>
      <c r="E10792" s="232"/>
    </row>
    <row r="10793" spans="4:5">
      <c r="D10793" s="231"/>
      <c r="E10793" s="232"/>
    </row>
    <row r="10794" spans="4:5">
      <c r="D10794" s="231"/>
      <c r="E10794" s="232"/>
    </row>
    <row r="10795" spans="4:5">
      <c r="D10795" s="231"/>
      <c r="E10795" s="232"/>
    </row>
    <row r="10796" spans="4:5">
      <c r="D10796" s="231"/>
      <c r="E10796" s="232"/>
    </row>
    <row r="10797" spans="4:5">
      <c r="D10797" s="231"/>
      <c r="E10797" s="232"/>
    </row>
    <row r="10798" spans="4:5">
      <c r="D10798" s="231"/>
      <c r="E10798" s="232"/>
    </row>
    <row r="10799" spans="4:5">
      <c r="D10799" s="231"/>
      <c r="E10799" s="232"/>
    </row>
    <row r="10800" spans="4:5">
      <c r="D10800" s="231"/>
      <c r="E10800" s="232"/>
    </row>
    <row r="10801" spans="4:5">
      <c r="D10801" s="231"/>
      <c r="E10801" s="232"/>
    </row>
    <row r="10802" spans="4:5">
      <c r="D10802" s="231"/>
      <c r="E10802" s="232"/>
    </row>
    <row r="10803" spans="4:5">
      <c r="D10803" s="231"/>
      <c r="E10803" s="232"/>
    </row>
    <row r="10804" spans="4:5">
      <c r="D10804" s="231"/>
      <c r="E10804" s="232"/>
    </row>
    <row r="10805" spans="4:5">
      <c r="D10805" s="231"/>
      <c r="E10805" s="232"/>
    </row>
    <row r="10806" spans="4:5">
      <c r="D10806" s="231"/>
      <c r="E10806" s="232"/>
    </row>
    <row r="10807" spans="4:5">
      <c r="D10807" s="231"/>
      <c r="E10807" s="232"/>
    </row>
    <row r="10808" spans="4:5">
      <c r="D10808" s="231"/>
      <c r="E10808" s="232"/>
    </row>
    <row r="10809" spans="4:5">
      <c r="D10809" s="231"/>
      <c r="E10809" s="232"/>
    </row>
    <row r="10810" spans="4:5">
      <c r="D10810" s="231"/>
      <c r="E10810" s="232"/>
    </row>
    <row r="10811" spans="4:5">
      <c r="D10811" s="231"/>
      <c r="E10811" s="232"/>
    </row>
    <row r="10812" spans="4:5">
      <c r="D10812" s="231"/>
      <c r="E10812" s="232"/>
    </row>
    <row r="10813" spans="4:5">
      <c r="D10813" s="231"/>
      <c r="E10813" s="232"/>
    </row>
    <row r="10814" spans="4:5">
      <c r="D10814" s="231"/>
      <c r="E10814" s="232"/>
    </row>
    <row r="10815" spans="4:5">
      <c r="D10815" s="231"/>
      <c r="E10815" s="232"/>
    </row>
    <row r="10816" spans="4:5">
      <c r="D10816" s="231"/>
      <c r="E10816" s="232"/>
    </row>
    <row r="10817" spans="4:5">
      <c r="D10817" s="231"/>
      <c r="E10817" s="232"/>
    </row>
    <row r="10818" spans="4:5">
      <c r="D10818" s="231"/>
      <c r="E10818" s="232"/>
    </row>
    <row r="10819" spans="4:5">
      <c r="D10819" s="231"/>
      <c r="E10819" s="232"/>
    </row>
    <row r="10820" spans="4:5">
      <c r="D10820" s="231"/>
      <c r="E10820" s="232"/>
    </row>
    <row r="10821" spans="4:5">
      <c r="D10821" s="231"/>
      <c r="E10821" s="232"/>
    </row>
    <row r="10822" spans="4:5">
      <c r="D10822" s="231"/>
      <c r="E10822" s="232"/>
    </row>
    <row r="10823" spans="4:5">
      <c r="D10823" s="231"/>
      <c r="E10823" s="232"/>
    </row>
    <row r="10824" spans="4:5">
      <c r="D10824" s="231"/>
      <c r="E10824" s="232"/>
    </row>
    <row r="10825" spans="4:5">
      <c r="D10825" s="231"/>
      <c r="E10825" s="232"/>
    </row>
    <row r="10826" spans="4:5">
      <c r="D10826" s="231"/>
      <c r="E10826" s="232"/>
    </row>
    <row r="10827" spans="4:5">
      <c r="D10827" s="231"/>
      <c r="E10827" s="232"/>
    </row>
    <row r="10828" spans="4:5">
      <c r="D10828" s="231"/>
      <c r="E10828" s="232"/>
    </row>
    <row r="10829" spans="4:5">
      <c r="D10829" s="231"/>
      <c r="E10829" s="232"/>
    </row>
    <row r="10830" spans="4:5">
      <c r="D10830" s="231"/>
      <c r="E10830" s="232"/>
    </row>
    <row r="10831" spans="4:5">
      <c r="D10831" s="231"/>
      <c r="E10831" s="232"/>
    </row>
    <row r="10832" spans="4:5">
      <c r="D10832" s="231"/>
      <c r="E10832" s="232"/>
    </row>
    <row r="10833" spans="4:5">
      <c r="D10833" s="231"/>
      <c r="E10833" s="232"/>
    </row>
    <row r="10834" spans="4:5">
      <c r="D10834" s="231"/>
      <c r="E10834" s="232"/>
    </row>
    <row r="10835" spans="4:5">
      <c r="D10835" s="231"/>
      <c r="E10835" s="232"/>
    </row>
    <row r="10836" spans="4:5">
      <c r="D10836" s="231"/>
      <c r="E10836" s="232"/>
    </row>
    <row r="10837" spans="4:5">
      <c r="D10837" s="231"/>
      <c r="E10837" s="232"/>
    </row>
    <row r="10838" spans="4:5">
      <c r="D10838" s="231"/>
      <c r="E10838" s="232"/>
    </row>
    <row r="10839" spans="4:5">
      <c r="D10839" s="231"/>
      <c r="E10839" s="232"/>
    </row>
    <row r="10840" spans="4:5">
      <c r="D10840" s="231"/>
      <c r="E10840" s="232"/>
    </row>
    <row r="10841" spans="4:5">
      <c r="D10841" s="231"/>
      <c r="E10841" s="232"/>
    </row>
    <row r="10842" spans="4:5">
      <c r="D10842" s="231"/>
      <c r="E10842" s="232"/>
    </row>
    <row r="10843" spans="4:5">
      <c r="D10843" s="231"/>
      <c r="E10843" s="232"/>
    </row>
    <row r="10844" spans="4:5">
      <c r="D10844" s="231"/>
      <c r="E10844" s="232"/>
    </row>
    <row r="10845" spans="4:5">
      <c r="D10845" s="231"/>
      <c r="E10845" s="232"/>
    </row>
    <row r="10846" spans="4:5">
      <c r="D10846" s="231"/>
      <c r="E10846" s="232"/>
    </row>
    <row r="10847" spans="4:5">
      <c r="D10847" s="231"/>
      <c r="E10847" s="232"/>
    </row>
    <row r="10848" spans="4:5">
      <c r="D10848" s="231"/>
      <c r="E10848" s="232"/>
    </row>
    <row r="10849" spans="4:5">
      <c r="D10849" s="231"/>
      <c r="E10849" s="232"/>
    </row>
    <row r="10850" spans="4:5">
      <c r="D10850" s="231"/>
      <c r="E10850" s="232"/>
    </row>
    <row r="10851" spans="4:5">
      <c r="D10851" s="231"/>
      <c r="E10851" s="232"/>
    </row>
    <row r="10852" spans="4:5">
      <c r="D10852" s="231"/>
      <c r="E10852" s="232"/>
    </row>
    <row r="10853" spans="4:5">
      <c r="D10853" s="231"/>
      <c r="E10853" s="232"/>
    </row>
    <row r="10854" spans="4:5">
      <c r="D10854" s="231"/>
      <c r="E10854" s="232"/>
    </row>
    <row r="10855" spans="4:5">
      <c r="D10855" s="231"/>
      <c r="E10855" s="232"/>
    </row>
    <row r="10856" spans="4:5">
      <c r="D10856" s="231"/>
      <c r="E10856" s="232"/>
    </row>
    <row r="10857" spans="4:5">
      <c r="D10857" s="231"/>
      <c r="E10857" s="232"/>
    </row>
    <row r="10858" spans="4:5">
      <c r="D10858" s="231"/>
      <c r="E10858" s="232"/>
    </row>
    <row r="10859" spans="4:5">
      <c r="D10859" s="231"/>
      <c r="E10859" s="232"/>
    </row>
    <row r="10860" spans="4:5">
      <c r="D10860" s="231"/>
      <c r="E10860" s="232"/>
    </row>
    <row r="10861" spans="4:5">
      <c r="D10861" s="231"/>
      <c r="E10861" s="232"/>
    </row>
    <row r="10862" spans="4:5">
      <c r="D10862" s="231"/>
      <c r="E10862" s="232"/>
    </row>
    <row r="10863" spans="4:5">
      <c r="D10863" s="231"/>
      <c r="E10863" s="232"/>
    </row>
    <row r="10864" spans="4:5">
      <c r="D10864" s="231"/>
      <c r="E10864" s="232"/>
    </row>
    <row r="10865" spans="4:5">
      <c r="D10865" s="231"/>
      <c r="E10865" s="232"/>
    </row>
    <row r="10866" spans="4:5">
      <c r="D10866" s="231"/>
      <c r="E10866" s="232"/>
    </row>
    <row r="10867" spans="4:5">
      <c r="D10867" s="231"/>
      <c r="E10867" s="232"/>
    </row>
    <row r="10868" spans="4:5">
      <c r="D10868" s="231"/>
      <c r="E10868" s="232"/>
    </row>
    <row r="10869" spans="4:5">
      <c r="D10869" s="231"/>
      <c r="E10869" s="232"/>
    </row>
    <row r="10870" spans="4:5">
      <c r="D10870" s="231"/>
      <c r="E10870" s="232"/>
    </row>
    <row r="10871" spans="4:5">
      <c r="D10871" s="231"/>
      <c r="E10871" s="232"/>
    </row>
    <row r="10872" spans="4:5">
      <c r="D10872" s="231"/>
      <c r="E10872" s="232"/>
    </row>
    <row r="10873" spans="4:5">
      <c r="D10873" s="231"/>
      <c r="E10873" s="232"/>
    </row>
    <row r="10874" spans="4:5">
      <c r="D10874" s="231"/>
      <c r="E10874" s="232"/>
    </row>
    <row r="10875" spans="4:5">
      <c r="D10875" s="231"/>
      <c r="E10875" s="232"/>
    </row>
    <row r="10876" spans="4:5">
      <c r="D10876" s="231"/>
      <c r="E10876" s="232"/>
    </row>
    <row r="10877" spans="4:5">
      <c r="D10877" s="231"/>
      <c r="E10877" s="232"/>
    </row>
    <row r="10878" spans="4:5">
      <c r="D10878" s="231"/>
      <c r="E10878" s="232"/>
    </row>
    <row r="10879" spans="4:5">
      <c r="D10879" s="231"/>
      <c r="E10879" s="232"/>
    </row>
    <row r="10880" spans="4:5">
      <c r="D10880" s="231"/>
      <c r="E10880" s="232"/>
    </row>
    <row r="10881" spans="4:5">
      <c r="D10881" s="231"/>
      <c r="E10881" s="232"/>
    </row>
    <row r="10882" spans="4:5">
      <c r="D10882" s="231"/>
      <c r="E10882" s="232"/>
    </row>
    <row r="10883" spans="4:5">
      <c r="D10883" s="231"/>
      <c r="E10883" s="232"/>
    </row>
    <row r="10884" spans="4:5">
      <c r="D10884" s="231"/>
      <c r="E10884" s="232"/>
    </row>
    <row r="10885" spans="4:5">
      <c r="D10885" s="231"/>
      <c r="E10885" s="232"/>
    </row>
    <row r="10886" spans="4:5">
      <c r="D10886" s="231"/>
      <c r="E10886" s="232"/>
    </row>
    <row r="10887" spans="4:5">
      <c r="D10887" s="231"/>
      <c r="E10887" s="232"/>
    </row>
    <row r="10888" spans="4:5">
      <c r="D10888" s="231"/>
      <c r="E10888" s="232"/>
    </row>
    <row r="10889" spans="4:5">
      <c r="D10889" s="231"/>
      <c r="E10889" s="232"/>
    </row>
    <row r="10890" spans="4:5">
      <c r="D10890" s="231"/>
      <c r="E10890" s="232"/>
    </row>
    <row r="10891" spans="4:5">
      <c r="D10891" s="231"/>
      <c r="E10891" s="232"/>
    </row>
    <row r="10892" spans="4:5">
      <c r="D10892" s="231"/>
      <c r="E10892" s="232"/>
    </row>
    <row r="10893" spans="4:5">
      <c r="D10893" s="231"/>
      <c r="E10893" s="232"/>
    </row>
    <row r="10894" spans="4:5">
      <c r="D10894" s="231"/>
      <c r="E10894" s="232"/>
    </row>
    <row r="10895" spans="4:5">
      <c r="D10895" s="231"/>
      <c r="E10895" s="232"/>
    </row>
    <row r="10896" spans="4:5">
      <c r="D10896" s="231"/>
      <c r="E10896" s="232"/>
    </row>
    <row r="10897" spans="4:5">
      <c r="D10897" s="231"/>
      <c r="E10897" s="232"/>
    </row>
    <row r="10898" spans="4:5">
      <c r="D10898" s="231"/>
      <c r="E10898" s="232"/>
    </row>
    <row r="10899" spans="4:5">
      <c r="D10899" s="231"/>
      <c r="E10899" s="232"/>
    </row>
    <row r="10900" spans="4:5">
      <c r="D10900" s="231"/>
      <c r="E10900" s="232"/>
    </row>
    <row r="10901" spans="4:5">
      <c r="D10901" s="231"/>
      <c r="E10901" s="232"/>
    </row>
    <row r="10902" spans="4:5">
      <c r="D10902" s="231"/>
      <c r="E10902" s="232"/>
    </row>
    <row r="10903" spans="4:5">
      <c r="D10903" s="231"/>
      <c r="E10903" s="232"/>
    </row>
    <row r="10904" spans="4:5">
      <c r="D10904" s="231"/>
      <c r="E10904" s="232"/>
    </row>
    <row r="10905" spans="4:5">
      <c r="D10905" s="231"/>
      <c r="E10905" s="232"/>
    </row>
    <row r="10906" spans="4:5">
      <c r="D10906" s="231"/>
      <c r="E10906" s="232"/>
    </row>
    <row r="10907" spans="4:5">
      <c r="D10907" s="231"/>
      <c r="E10907" s="232"/>
    </row>
    <row r="10908" spans="4:5">
      <c r="D10908" s="231"/>
      <c r="E10908" s="232"/>
    </row>
    <row r="10909" spans="4:5">
      <c r="D10909" s="231"/>
      <c r="E10909" s="232"/>
    </row>
    <row r="10910" spans="4:5">
      <c r="D10910" s="231"/>
      <c r="E10910" s="232"/>
    </row>
    <row r="10911" spans="4:5">
      <c r="D10911" s="231"/>
      <c r="E10911" s="232"/>
    </row>
    <row r="10912" spans="4:5">
      <c r="D10912" s="231"/>
      <c r="E10912" s="232"/>
    </row>
    <row r="10913" spans="4:5">
      <c r="D10913" s="231"/>
      <c r="E10913" s="232"/>
    </row>
    <row r="10914" spans="4:5">
      <c r="D10914" s="231"/>
      <c r="E10914" s="232"/>
    </row>
    <row r="10915" spans="4:5">
      <c r="D10915" s="231"/>
      <c r="E10915" s="232"/>
    </row>
    <row r="10916" spans="4:5">
      <c r="D10916" s="231"/>
      <c r="E10916" s="232"/>
    </row>
    <row r="10917" spans="4:5">
      <c r="D10917" s="231"/>
      <c r="E10917" s="232"/>
    </row>
    <row r="10918" spans="4:5">
      <c r="D10918" s="231"/>
      <c r="E10918" s="232"/>
    </row>
    <row r="10919" spans="4:5">
      <c r="D10919" s="231"/>
      <c r="E10919" s="232"/>
    </row>
    <row r="10920" spans="4:5">
      <c r="D10920" s="231"/>
      <c r="E10920" s="232"/>
    </row>
    <row r="10921" spans="4:5">
      <c r="D10921" s="231"/>
      <c r="E10921" s="232"/>
    </row>
    <row r="10922" spans="4:5">
      <c r="D10922" s="231"/>
      <c r="E10922" s="232"/>
    </row>
    <row r="10923" spans="4:5">
      <c r="D10923" s="231"/>
      <c r="E10923" s="232"/>
    </row>
    <row r="10924" spans="4:5">
      <c r="D10924" s="231"/>
      <c r="E10924" s="232"/>
    </row>
    <row r="10925" spans="4:5">
      <c r="D10925" s="231"/>
      <c r="E10925" s="232"/>
    </row>
    <row r="10926" spans="4:5">
      <c r="D10926" s="231"/>
      <c r="E10926" s="232"/>
    </row>
    <row r="10927" spans="4:5">
      <c r="D10927" s="231"/>
      <c r="E10927" s="232"/>
    </row>
    <row r="10928" spans="4:5">
      <c r="D10928" s="231"/>
      <c r="E10928" s="232"/>
    </row>
    <row r="10929" spans="4:5">
      <c r="D10929" s="231"/>
      <c r="E10929" s="232"/>
    </row>
    <row r="10930" spans="4:5">
      <c r="D10930" s="231"/>
      <c r="E10930" s="232"/>
    </row>
    <row r="10931" spans="4:5">
      <c r="D10931" s="231"/>
      <c r="E10931" s="232"/>
    </row>
    <row r="10932" spans="4:5">
      <c r="D10932" s="231"/>
      <c r="E10932" s="232"/>
    </row>
    <row r="10933" spans="4:5">
      <c r="D10933" s="231"/>
      <c r="E10933" s="232"/>
    </row>
    <row r="10934" spans="4:5">
      <c r="D10934" s="231"/>
      <c r="E10934" s="232"/>
    </row>
    <row r="10935" spans="4:5">
      <c r="D10935" s="231"/>
      <c r="E10935" s="232"/>
    </row>
    <row r="10936" spans="4:5">
      <c r="D10936" s="231"/>
      <c r="E10936" s="232"/>
    </row>
    <row r="10937" spans="4:5">
      <c r="D10937" s="231"/>
      <c r="E10937" s="232"/>
    </row>
    <row r="10938" spans="4:5">
      <c r="D10938" s="231"/>
      <c r="E10938" s="232"/>
    </row>
    <row r="10939" spans="4:5">
      <c r="D10939" s="231"/>
      <c r="E10939" s="232"/>
    </row>
    <row r="10940" spans="4:5">
      <c r="D10940" s="231"/>
      <c r="E10940" s="232"/>
    </row>
    <row r="10941" spans="4:5">
      <c r="D10941" s="231"/>
      <c r="E10941" s="232"/>
    </row>
    <row r="10942" spans="4:5">
      <c r="D10942" s="231"/>
      <c r="E10942" s="232"/>
    </row>
    <row r="10943" spans="4:5">
      <c r="D10943" s="231"/>
      <c r="E10943" s="232"/>
    </row>
    <row r="10944" spans="4:5">
      <c r="D10944" s="231"/>
      <c r="E10944" s="232"/>
    </row>
    <row r="10945" spans="4:5">
      <c r="D10945" s="231"/>
      <c r="E10945" s="232"/>
    </row>
    <row r="10946" spans="4:5">
      <c r="D10946" s="231"/>
      <c r="E10946" s="232"/>
    </row>
    <row r="10947" spans="4:5">
      <c r="D10947" s="231"/>
      <c r="E10947" s="232"/>
    </row>
    <row r="10948" spans="4:5">
      <c r="D10948" s="231"/>
      <c r="E10948" s="232"/>
    </row>
    <row r="10949" spans="4:5">
      <c r="D10949" s="231"/>
      <c r="E10949" s="232"/>
    </row>
    <row r="10950" spans="4:5">
      <c r="D10950" s="231"/>
      <c r="E10950" s="232"/>
    </row>
    <row r="10951" spans="4:5">
      <c r="D10951" s="231"/>
      <c r="E10951" s="232"/>
    </row>
    <row r="10952" spans="4:5">
      <c r="D10952" s="231"/>
      <c r="E10952" s="232"/>
    </row>
    <row r="10953" spans="4:5">
      <c r="D10953" s="231"/>
      <c r="E10953" s="232"/>
    </row>
    <row r="10954" spans="4:5">
      <c r="D10954" s="231"/>
      <c r="E10954" s="232"/>
    </row>
    <row r="10955" spans="4:5">
      <c r="D10955" s="231"/>
      <c r="E10955" s="232"/>
    </row>
    <row r="10956" spans="4:5">
      <c r="D10956" s="231"/>
      <c r="E10956" s="232"/>
    </row>
    <row r="10957" spans="4:5">
      <c r="D10957" s="231"/>
      <c r="E10957" s="232"/>
    </row>
    <row r="10958" spans="4:5">
      <c r="D10958" s="231"/>
      <c r="E10958" s="232"/>
    </row>
    <row r="10959" spans="4:5">
      <c r="D10959" s="231"/>
      <c r="E10959" s="232"/>
    </row>
    <row r="10960" spans="4:5">
      <c r="D10960" s="231"/>
      <c r="E10960" s="232"/>
    </row>
    <row r="10961" spans="4:5">
      <c r="D10961" s="231"/>
      <c r="E10961" s="232"/>
    </row>
    <row r="10962" spans="4:5">
      <c r="D10962" s="231"/>
      <c r="E10962" s="232"/>
    </row>
    <row r="10963" spans="4:5">
      <c r="D10963" s="231"/>
      <c r="E10963" s="232"/>
    </row>
    <row r="10964" spans="4:5">
      <c r="D10964" s="231"/>
      <c r="E10964" s="232"/>
    </row>
    <row r="10965" spans="4:5">
      <c r="D10965" s="231"/>
      <c r="E10965" s="232"/>
    </row>
    <row r="10966" spans="4:5">
      <c r="D10966" s="231"/>
      <c r="E10966" s="232"/>
    </row>
    <row r="10967" spans="4:5">
      <c r="D10967" s="231"/>
      <c r="E10967" s="232"/>
    </row>
    <row r="10968" spans="4:5">
      <c r="D10968" s="231"/>
      <c r="E10968" s="232"/>
    </row>
    <row r="10969" spans="4:5">
      <c r="D10969" s="231"/>
      <c r="E10969" s="232"/>
    </row>
    <row r="10970" spans="4:5">
      <c r="D10970" s="231"/>
      <c r="E10970" s="232"/>
    </row>
    <row r="10971" spans="4:5">
      <c r="D10971" s="231"/>
      <c r="E10971" s="232"/>
    </row>
    <row r="10972" spans="4:5">
      <c r="D10972" s="231"/>
      <c r="E10972" s="232"/>
    </row>
    <row r="10973" spans="4:5">
      <c r="D10973" s="231"/>
      <c r="E10973" s="232"/>
    </row>
    <row r="10974" spans="4:5">
      <c r="D10974" s="231"/>
      <c r="E10974" s="232"/>
    </row>
    <row r="10975" spans="4:5">
      <c r="D10975" s="231"/>
      <c r="E10975" s="232"/>
    </row>
    <row r="10976" spans="4:5">
      <c r="D10976" s="231"/>
      <c r="E10976" s="232"/>
    </row>
    <row r="10977" spans="4:5">
      <c r="D10977" s="231"/>
      <c r="E10977" s="232"/>
    </row>
    <row r="10978" spans="4:5">
      <c r="D10978" s="231"/>
      <c r="E10978" s="232"/>
    </row>
    <row r="10979" spans="4:5">
      <c r="D10979" s="231"/>
      <c r="E10979" s="232"/>
    </row>
    <row r="10980" spans="4:5">
      <c r="D10980" s="231"/>
      <c r="E10980" s="232"/>
    </row>
    <row r="10981" spans="4:5">
      <c r="D10981" s="231"/>
      <c r="E10981" s="232"/>
    </row>
    <row r="10982" spans="4:5">
      <c r="D10982" s="231"/>
      <c r="E10982" s="232"/>
    </row>
    <row r="10983" spans="4:5">
      <c r="D10983" s="231"/>
      <c r="E10983" s="232"/>
    </row>
    <row r="10984" spans="4:5">
      <c r="D10984" s="231"/>
      <c r="E10984" s="232"/>
    </row>
    <row r="10985" spans="4:5">
      <c r="D10985" s="231"/>
      <c r="E10985" s="232"/>
    </row>
    <row r="10986" spans="4:5">
      <c r="D10986" s="231"/>
      <c r="E10986" s="232"/>
    </row>
    <row r="10987" spans="4:5">
      <c r="D10987" s="231"/>
      <c r="E10987" s="232"/>
    </row>
    <row r="10988" spans="4:5">
      <c r="D10988" s="231"/>
      <c r="E10988" s="232"/>
    </row>
    <row r="10989" spans="4:5">
      <c r="D10989" s="231"/>
      <c r="E10989" s="232"/>
    </row>
    <row r="10990" spans="4:5">
      <c r="D10990" s="231"/>
      <c r="E10990" s="232"/>
    </row>
    <row r="10991" spans="4:5">
      <c r="D10991" s="231"/>
      <c r="E10991" s="232"/>
    </row>
    <row r="10992" spans="4:5">
      <c r="D10992" s="231"/>
      <c r="E10992" s="232"/>
    </row>
    <row r="10993" spans="4:5">
      <c r="D10993" s="231"/>
      <c r="E10993" s="232"/>
    </row>
    <row r="10994" spans="4:5">
      <c r="D10994" s="231"/>
      <c r="E10994" s="232"/>
    </row>
    <row r="10995" spans="4:5">
      <c r="D10995" s="231"/>
      <c r="E10995" s="232"/>
    </row>
    <row r="10996" spans="4:5">
      <c r="D10996" s="231"/>
      <c r="E10996" s="232"/>
    </row>
    <row r="10997" spans="4:5">
      <c r="D10997" s="231"/>
      <c r="E10997" s="232"/>
    </row>
    <row r="10998" spans="4:5">
      <c r="D10998" s="231"/>
      <c r="E10998" s="232"/>
    </row>
    <row r="10999" spans="4:5">
      <c r="D10999" s="231"/>
      <c r="E10999" s="232"/>
    </row>
    <row r="11000" spans="4:5">
      <c r="D11000" s="231"/>
      <c r="E11000" s="232"/>
    </row>
    <row r="11001" spans="4:5">
      <c r="D11001" s="231"/>
      <c r="E11001" s="232"/>
    </row>
    <row r="11002" spans="4:5">
      <c r="D11002" s="231"/>
      <c r="E11002" s="232"/>
    </row>
    <row r="11003" spans="4:5">
      <c r="D11003" s="231"/>
      <c r="E11003" s="232"/>
    </row>
    <row r="11004" spans="4:5">
      <c r="D11004" s="231"/>
      <c r="E11004" s="232"/>
    </row>
    <row r="11005" spans="4:5">
      <c r="D11005" s="231"/>
      <c r="E11005" s="232"/>
    </row>
    <row r="11006" spans="4:5">
      <c r="D11006" s="231"/>
      <c r="E11006" s="232"/>
    </row>
    <row r="11007" spans="4:5">
      <c r="D11007" s="231"/>
      <c r="E11007" s="232"/>
    </row>
    <row r="11008" spans="4:5">
      <c r="D11008" s="231"/>
      <c r="E11008" s="232"/>
    </row>
    <row r="11009" spans="4:5">
      <c r="D11009" s="231"/>
      <c r="E11009" s="232"/>
    </row>
    <row r="11010" spans="4:5">
      <c r="D11010" s="231"/>
      <c r="E11010" s="232"/>
    </row>
    <row r="11011" spans="4:5">
      <c r="D11011" s="231"/>
      <c r="E11011" s="232"/>
    </row>
    <row r="11012" spans="4:5">
      <c r="D11012" s="231"/>
      <c r="E11012" s="232"/>
    </row>
    <row r="11013" spans="4:5">
      <c r="D11013" s="231"/>
      <c r="E11013" s="232"/>
    </row>
    <row r="11014" spans="4:5">
      <c r="D11014" s="231"/>
      <c r="E11014" s="232"/>
    </row>
    <row r="11015" spans="4:5">
      <c r="D11015" s="231"/>
      <c r="E11015" s="232"/>
    </row>
    <row r="11016" spans="4:5">
      <c r="D11016" s="231"/>
      <c r="E11016" s="232"/>
    </row>
    <row r="11017" spans="4:5">
      <c r="D11017" s="231"/>
      <c r="E11017" s="232"/>
    </row>
    <row r="11018" spans="4:5">
      <c r="D11018" s="231"/>
      <c r="E11018" s="232"/>
    </row>
    <row r="11019" spans="4:5">
      <c r="D11019" s="231"/>
      <c r="E11019" s="232"/>
    </row>
    <row r="11020" spans="4:5">
      <c r="D11020" s="231"/>
      <c r="E11020" s="232"/>
    </row>
    <row r="11021" spans="4:5">
      <c r="D11021" s="231"/>
      <c r="E11021" s="232"/>
    </row>
    <row r="11022" spans="4:5">
      <c r="D11022" s="231"/>
      <c r="E11022" s="232"/>
    </row>
    <row r="11023" spans="4:5">
      <c r="D11023" s="231"/>
      <c r="E11023" s="232"/>
    </row>
    <row r="11024" spans="4:5">
      <c r="D11024" s="231"/>
      <c r="E11024" s="232"/>
    </row>
    <row r="11025" spans="4:5">
      <c r="D11025" s="231"/>
      <c r="E11025" s="232"/>
    </row>
    <row r="11026" spans="4:5">
      <c r="D11026" s="231"/>
      <c r="E11026" s="232"/>
    </row>
    <row r="11027" spans="4:5">
      <c r="D11027" s="231"/>
      <c r="E11027" s="232"/>
    </row>
    <row r="11028" spans="4:5">
      <c r="D11028" s="231"/>
      <c r="E11028" s="232"/>
    </row>
    <row r="11029" spans="4:5">
      <c r="D11029" s="231"/>
      <c r="E11029" s="232"/>
    </row>
    <row r="11030" spans="4:5">
      <c r="D11030" s="231"/>
      <c r="E11030" s="232"/>
    </row>
    <row r="11031" spans="4:5">
      <c r="D11031" s="231"/>
      <c r="E11031" s="232"/>
    </row>
    <row r="11032" spans="4:5">
      <c r="D11032" s="231"/>
      <c r="E11032" s="232"/>
    </row>
    <row r="11033" spans="4:5">
      <c r="D11033" s="231"/>
      <c r="E11033" s="232"/>
    </row>
    <row r="11034" spans="4:5">
      <c r="D11034" s="231"/>
      <c r="E11034" s="232"/>
    </row>
    <row r="11035" spans="4:5">
      <c r="D11035" s="231"/>
      <c r="E11035" s="232"/>
    </row>
    <row r="11036" spans="4:5">
      <c r="D11036" s="231"/>
      <c r="E11036" s="232"/>
    </row>
    <row r="11037" spans="4:5">
      <c r="D11037" s="231"/>
      <c r="E11037" s="232"/>
    </row>
    <row r="11038" spans="4:5">
      <c r="D11038" s="231"/>
      <c r="E11038" s="232"/>
    </row>
    <row r="11039" spans="4:5">
      <c r="D11039" s="231"/>
      <c r="E11039" s="232"/>
    </row>
    <row r="11040" spans="4:5">
      <c r="D11040" s="231"/>
      <c r="E11040" s="232"/>
    </row>
    <row r="11041" spans="4:5">
      <c r="D11041" s="231"/>
      <c r="E11041" s="232"/>
    </row>
    <row r="11042" spans="4:5">
      <c r="D11042" s="231"/>
      <c r="E11042" s="232"/>
    </row>
    <row r="11043" spans="4:5">
      <c r="D11043" s="231"/>
      <c r="E11043" s="232"/>
    </row>
    <row r="11044" spans="4:5">
      <c r="D11044" s="231"/>
      <c r="E11044" s="232"/>
    </row>
    <row r="11045" spans="4:5">
      <c r="D11045" s="231"/>
      <c r="E11045" s="232"/>
    </row>
    <row r="11046" spans="4:5">
      <c r="D11046" s="231"/>
      <c r="E11046" s="232"/>
    </row>
    <row r="11047" spans="4:5">
      <c r="D11047" s="231"/>
      <c r="E11047" s="232"/>
    </row>
    <row r="11048" spans="4:5">
      <c r="D11048" s="231"/>
      <c r="E11048" s="232"/>
    </row>
    <row r="11049" spans="4:5">
      <c r="D11049" s="231"/>
      <c r="E11049" s="232"/>
    </row>
    <row r="11050" spans="4:5">
      <c r="D11050" s="231"/>
      <c r="E11050" s="232"/>
    </row>
    <row r="11051" spans="4:5">
      <c r="D11051" s="231"/>
      <c r="E11051" s="232"/>
    </row>
    <row r="11052" spans="4:5">
      <c r="D11052" s="231"/>
      <c r="E11052" s="232"/>
    </row>
    <row r="11053" spans="4:5">
      <c r="D11053" s="231"/>
      <c r="E11053" s="232"/>
    </row>
    <row r="11054" spans="4:5">
      <c r="D11054" s="231"/>
      <c r="E11054" s="232"/>
    </row>
    <row r="11055" spans="4:5">
      <c r="D11055" s="231"/>
      <c r="E11055" s="232"/>
    </row>
    <row r="11056" spans="4:5">
      <c r="D11056" s="231"/>
      <c r="E11056" s="232"/>
    </row>
    <row r="11057" spans="4:5">
      <c r="D11057" s="231"/>
      <c r="E11057" s="232"/>
    </row>
    <row r="11058" spans="4:5">
      <c r="D11058" s="231"/>
      <c r="E11058" s="232"/>
    </row>
    <row r="11059" spans="4:5">
      <c r="D11059" s="231"/>
      <c r="E11059" s="232"/>
    </row>
    <row r="11060" spans="4:5">
      <c r="D11060" s="231"/>
      <c r="E11060" s="232"/>
    </row>
    <row r="11061" spans="4:5">
      <c r="D11061" s="231"/>
      <c r="E11061" s="232"/>
    </row>
    <row r="11062" spans="4:5">
      <c r="D11062" s="231"/>
      <c r="E11062" s="232"/>
    </row>
    <row r="11063" spans="4:5">
      <c r="D11063" s="231"/>
      <c r="E11063" s="232"/>
    </row>
    <row r="11064" spans="4:5">
      <c r="D11064" s="231"/>
      <c r="E11064" s="232"/>
    </row>
    <row r="11065" spans="4:5">
      <c r="D11065" s="231"/>
      <c r="E11065" s="232"/>
    </row>
    <row r="11066" spans="4:5">
      <c r="D11066" s="231"/>
      <c r="E11066" s="232"/>
    </row>
    <row r="11067" spans="4:5">
      <c r="D11067" s="231"/>
      <c r="E11067" s="232"/>
    </row>
    <row r="11068" spans="4:5">
      <c r="D11068" s="231"/>
      <c r="E11068" s="232"/>
    </row>
    <row r="11069" spans="4:5">
      <c r="D11069" s="231"/>
      <c r="E11069" s="232"/>
    </row>
    <row r="11070" spans="4:5">
      <c r="D11070" s="231"/>
      <c r="E11070" s="232"/>
    </row>
    <row r="11071" spans="4:5">
      <c r="D11071" s="231"/>
      <c r="E11071" s="232"/>
    </row>
    <row r="11072" spans="4:5">
      <c r="D11072" s="231"/>
      <c r="E11072" s="232"/>
    </row>
    <row r="11073" spans="4:5">
      <c r="D11073" s="231"/>
      <c r="E11073" s="232"/>
    </row>
    <row r="11074" spans="4:5">
      <c r="D11074" s="231"/>
      <c r="E11074" s="232"/>
    </row>
    <row r="11075" spans="4:5">
      <c r="D11075" s="231"/>
      <c r="E11075" s="232"/>
    </row>
    <row r="11076" spans="4:5">
      <c r="D11076" s="231"/>
      <c r="E11076" s="232"/>
    </row>
    <row r="11077" spans="4:5">
      <c r="D11077" s="231"/>
      <c r="E11077" s="232"/>
    </row>
    <row r="11078" spans="4:5">
      <c r="D11078" s="231"/>
      <c r="E11078" s="232"/>
    </row>
    <row r="11079" spans="4:5">
      <c r="D11079" s="231"/>
      <c r="E11079" s="232"/>
    </row>
    <row r="11080" spans="4:5">
      <c r="D11080" s="231"/>
      <c r="E11080" s="232"/>
    </row>
    <row r="11081" spans="4:5">
      <c r="D11081" s="231"/>
      <c r="E11081" s="232"/>
    </row>
    <row r="11082" spans="4:5">
      <c r="D11082" s="231"/>
      <c r="E11082" s="232"/>
    </row>
    <row r="11083" spans="4:5">
      <c r="D11083" s="231"/>
      <c r="E11083" s="232"/>
    </row>
    <row r="11084" spans="4:5">
      <c r="D11084" s="231"/>
      <c r="E11084" s="232"/>
    </row>
    <row r="11085" spans="4:5">
      <c r="D11085" s="231"/>
      <c r="E11085" s="232"/>
    </row>
    <row r="11086" spans="4:5">
      <c r="D11086" s="231"/>
      <c r="E11086" s="232"/>
    </row>
    <row r="11087" spans="4:5">
      <c r="D11087" s="231"/>
      <c r="E11087" s="232"/>
    </row>
    <row r="11088" spans="4:5">
      <c r="D11088" s="231"/>
      <c r="E11088" s="232"/>
    </row>
    <row r="11089" spans="4:5">
      <c r="D11089" s="231"/>
      <c r="E11089" s="232"/>
    </row>
    <row r="11090" spans="4:5">
      <c r="D11090" s="231"/>
      <c r="E11090" s="232"/>
    </row>
    <row r="11091" spans="4:5">
      <c r="D11091" s="231"/>
      <c r="E11091" s="232"/>
    </row>
    <row r="11092" spans="4:5">
      <c r="D11092" s="231"/>
      <c r="E11092" s="232"/>
    </row>
    <row r="11093" spans="4:5">
      <c r="D11093" s="231"/>
      <c r="E11093" s="232"/>
    </row>
    <row r="11094" spans="4:5">
      <c r="D11094" s="231"/>
      <c r="E11094" s="232"/>
    </row>
    <row r="11095" spans="4:5">
      <c r="D11095" s="231"/>
      <c r="E11095" s="232"/>
    </row>
    <row r="11096" spans="4:5">
      <c r="D11096" s="231"/>
      <c r="E11096" s="232"/>
    </row>
    <row r="11097" spans="4:5">
      <c r="D11097" s="231"/>
      <c r="E11097" s="232"/>
    </row>
    <row r="11098" spans="4:5">
      <c r="D11098" s="231"/>
      <c r="E11098" s="232"/>
    </row>
    <row r="11099" spans="4:5">
      <c r="D11099" s="231"/>
      <c r="E11099" s="232"/>
    </row>
    <row r="11100" spans="4:5">
      <c r="D11100" s="231"/>
      <c r="E11100" s="232"/>
    </row>
    <row r="11101" spans="4:5">
      <c r="D11101" s="231"/>
      <c r="E11101" s="232"/>
    </row>
    <row r="11102" spans="4:5">
      <c r="D11102" s="231"/>
      <c r="E11102" s="232"/>
    </row>
    <row r="11103" spans="4:5">
      <c r="D11103" s="231"/>
      <c r="E11103" s="232"/>
    </row>
    <row r="11104" spans="4:5">
      <c r="D11104" s="231"/>
      <c r="E11104" s="232"/>
    </row>
    <row r="11105" spans="4:5">
      <c r="D11105" s="231"/>
      <c r="E11105" s="232"/>
    </row>
    <row r="11106" spans="4:5">
      <c r="D11106" s="231"/>
      <c r="E11106" s="232"/>
    </row>
    <row r="11107" spans="4:5">
      <c r="D11107" s="231"/>
      <c r="E11107" s="232"/>
    </row>
    <row r="11108" spans="4:5">
      <c r="D11108" s="231"/>
      <c r="E11108" s="232"/>
    </row>
    <row r="11109" spans="4:5">
      <c r="D11109" s="231"/>
      <c r="E11109" s="232"/>
    </row>
    <row r="11110" spans="4:5">
      <c r="D11110" s="231"/>
      <c r="E11110" s="232"/>
    </row>
    <row r="11111" spans="4:5">
      <c r="D11111" s="231"/>
      <c r="E11111" s="232"/>
    </row>
    <row r="11112" spans="4:5">
      <c r="D11112" s="231"/>
      <c r="E11112" s="232"/>
    </row>
    <row r="11113" spans="4:5">
      <c r="D11113" s="231"/>
      <c r="E11113" s="232"/>
    </row>
    <row r="11114" spans="4:5">
      <c r="D11114" s="231"/>
      <c r="E11114" s="232"/>
    </row>
    <row r="11115" spans="4:5">
      <c r="D11115" s="231"/>
      <c r="E11115" s="232"/>
    </row>
    <row r="11116" spans="4:5">
      <c r="D11116" s="231"/>
      <c r="E11116" s="232"/>
    </row>
    <row r="11117" spans="4:5">
      <c r="D11117" s="231"/>
      <c r="E11117" s="232"/>
    </row>
    <row r="11118" spans="4:5">
      <c r="D11118" s="231"/>
      <c r="E11118" s="232"/>
    </row>
    <row r="11119" spans="4:5">
      <c r="D11119" s="231"/>
      <c r="E11119" s="232"/>
    </row>
    <row r="11120" spans="4:5">
      <c r="D11120" s="231"/>
      <c r="E11120" s="232"/>
    </row>
    <row r="11121" spans="4:5">
      <c r="D11121" s="231"/>
      <c r="E11121" s="232"/>
    </row>
    <row r="11122" spans="4:5">
      <c r="D11122" s="231"/>
      <c r="E11122" s="232"/>
    </row>
    <row r="11123" spans="4:5">
      <c r="D11123" s="231"/>
      <c r="E11123" s="232"/>
    </row>
    <row r="11124" spans="4:5">
      <c r="D11124" s="231"/>
      <c r="E11124" s="232"/>
    </row>
    <row r="11125" spans="4:5">
      <c r="D11125" s="231"/>
      <c r="E11125" s="232"/>
    </row>
    <row r="11126" spans="4:5">
      <c r="D11126" s="231"/>
      <c r="E11126" s="232"/>
    </row>
    <row r="11127" spans="4:5">
      <c r="D11127" s="231"/>
      <c r="E11127" s="232"/>
    </row>
    <row r="11128" spans="4:5">
      <c r="D11128" s="231"/>
      <c r="E11128" s="232"/>
    </row>
    <row r="11129" spans="4:5">
      <c r="D11129" s="231"/>
      <c r="E11129" s="232"/>
    </row>
    <row r="11130" spans="4:5">
      <c r="D11130" s="231"/>
      <c r="E11130" s="232"/>
    </row>
    <row r="11131" spans="4:5">
      <c r="D11131" s="231"/>
      <c r="E11131" s="232"/>
    </row>
    <row r="11132" spans="4:5">
      <c r="D11132" s="231"/>
      <c r="E11132" s="232"/>
    </row>
    <row r="11133" spans="4:5">
      <c r="D11133" s="231"/>
      <c r="E11133" s="232"/>
    </row>
    <row r="11134" spans="4:5">
      <c r="D11134" s="231"/>
      <c r="E11134" s="232"/>
    </row>
    <row r="11135" spans="4:5">
      <c r="D11135" s="231"/>
      <c r="E11135" s="232"/>
    </row>
    <row r="11136" spans="4:5">
      <c r="D11136" s="231"/>
      <c r="E11136" s="232"/>
    </row>
    <row r="11137" spans="4:5">
      <c r="D11137" s="231"/>
      <c r="E11137" s="232"/>
    </row>
    <row r="11138" spans="4:5">
      <c r="D11138" s="231"/>
      <c r="E11138" s="232"/>
    </row>
    <row r="11139" spans="4:5">
      <c r="D11139" s="231"/>
      <c r="E11139" s="232"/>
    </row>
    <row r="11140" spans="4:5">
      <c r="D11140" s="231"/>
      <c r="E11140" s="232"/>
    </row>
    <row r="11141" spans="4:5">
      <c r="D11141" s="231"/>
      <c r="E11141" s="232"/>
    </row>
    <row r="11142" spans="4:5">
      <c r="D11142" s="231"/>
      <c r="E11142" s="232"/>
    </row>
    <row r="11143" spans="4:5">
      <c r="D11143" s="231"/>
      <c r="E11143" s="232"/>
    </row>
    <row r="11144" spans="4:5">
      <c r="D11144" s="231"/>
      <c r="E11144" s="232"/>
    </row>
    <row r="11145" spans="4:5">
      <c r="D11145" s="231"/>
      <c r="E11145" s="232"/>
    </row>
    <row r="11146" spans="4:5">
      <c r="D11146" s="231"/>
      <c r="E11146" s="232"/>
    </row>
    <row r="11147" spans="4:5">
      <c r="D11147" s="231"/>
      <c r="E11147" s="232"/>
    </row>
    <row r="11148" spans="4:5">
      <c r="D11148" s="231"/>
      <c r="E11148" s="232"/>
    </row>
    <row r="11149" spans="4:5">
      <c r="D11149" s="231"/>
      <c r="E11149" s="232"/>
    </row>
    <row r="11150" spans="4:5">
      <c r="D11150" s="231"/>
      <c r="E11150" s="232"/>
    </row>
    <row r="11151" spans="4:5">
      <c r="D11151" s="231"/>
      <c r="E11151" s="232"/>
    </row>
    <row r="11152" spans="4:5">
      <c r="D11152" s="231"/>
      <c r="E11152" s="232"/>
    </row>
    <row r="11153" spans="4:5">
      <c r="D11153" s="231"/>
      <c r="E11153" s="232"/>
    </row>
    <row r="11154" spans="4:5">
      <c r="D11154" s="231"/>
      <c r="E11154" s="232"/>
    </row>
    <row r="11155" spans="4:5">
      <c r="D11155" s="231"/>
      <c r="E11155" s="232"/>
    </row>
    <row r="11156" spans="4:5">
      <c r="D11156" s="231"/>
      <c r="E11156" s="232"/>
    </row>
    <row r="11157" spans="4:5">
      <c r="D11157" s="231"/>
      <c r="E11157" s="232"/>
    </row>
    <row r="11158" spans="4:5">
      <c r="D11158" s="231"/>
      <c r="E11158" s="232"/>
    </row>
    <row r="11159" spans="4:5">
      <c r="D11159" s="231"/>
      <c r="E11159" s="232"/>
    </row>
    <row r="11160" spans="4:5">
      <c r="D11160" s="231"/>
      <c r="E11160" s="232"/>
    </row>
    <row r="11161" spans="4:5">
      <c r="D11161" s="231"/>
      <c r="E11161" s="232"/>
    </row>
    <row r="11162" spans="4:5">
      <c r="D11162" s="231"/>
      <c r="E11162" s="232"/>
    </row>
    <row r="11163" spans="4:5">
      <c r="D11163" s="231"/>
      <c r="E11163" s="232"/>
    </row>
    <row r="11164" spans="4:5">
      <c r="D11164" s="231"/>
      <c r="E11164" s="232"/>
    </row>
    <row r="11165" spans="4:5">
      <c r="D11165" s="231"/>
      <c r="E11165" s="232"/>
    </row>
    <row r="11166" spans="4:5">
      <c r="D11166" s="231"/>
      <c r="E11166" s="232"/>
    </row>
    <row r="11167" spans="4:5">
      <c r="D11167" s="231"/>
      <c r="E11167" s="232"/>
    </row>
    <row r="11168" spans="4:5">
      <c r="D11168" s="231"/>
      <c r="E11168" s="232"/>
    </row>
    <row r="11169" spans="4:5">
      <c r="D11169" s="231"/>
      <c r="E11169" s="232"/>
    </row>
    <row r="11170" spans="4:5">
      <c r="D11170" s="231"/>
      <c r="E11170" s="232"/>
    </row>
    <row r="11171" spans="4:5">
      <c r="D11171" s="231"/>
      <c r="E11171" s="232"/>
    </row>
    <row r="11172" spans="4:5">
      <c r="D11172" s="231"/>
      <c r="E11172" s="232"/>
    </row>
    <row r="11173" spans="4:5">
      <c r="D11173" s="231"/>
      <c r="E11173" s="232"/>
    </row>
    <row r="11174" spans="4:5">
      <c r="D11174" s="231"/>
      <c r="E11174" s="232"/>
    </row>
    <row r="11175" spans="4:5">
      <c r="D11175" s="231"/>
      <c r="E11175" s="232"/>
    </row>
    <row r="11176" spans="4:5">
      <c r="D11176" s="231"/>
      <c r="E11176" s="232"/>
    </row>
    <row r="11177" spans="4:5">
      <c r="D11177" s="231"/>
      <c r="E11177" s="232"/>
    </row>
    <row r="11178" spans="4:5">
      <c r="D11178" s="231"/>
      <c r="E11178" s="232"/>
    </row>
    <row r="11179" spans="4:5">
      <c r="D11179" s="231"/>
      <c r="E11179" s="232"/>
    </row>
    <row r="11180" spans="4:5">
      <c r="D11180" s="231"/>
      <c r="E11180" s="232"/>
    </row>
    <row r="11181" spans="4:5">
      <c r="D11181" s="231"/>
      <c r="E11181" s="232"/>
    </row>
    <row r="11182" spans="4:5">
      <c r="D11182" s="231"/>
      <c r="E11182" s="232"/>
    </row>
    <row r="11183" spans="4:5">
      <c r="D11183" s="231"/>
      <c r="E11183" s="232"/>
    </row>
    <row r="11184" spans="4:5">
      <c r="D11184" s="231"/>
      <c r="E11184" s="232"/>
    </row>
    <row r="11185" spans="4:5">
      <c r="D11185" s="231"/>
      <c r="E11185" s="232"/>
    </row>
    <row r="11186" spans="4:5">
      <c r="D11186" s="231"/>
      <c r="E11186" s="232"/>
    </row>
    <row r="11187" spans="4:5">
      <c r="D11187" s="231"/>
      <c r="E11187" s="232"/>
    </row>
    <row r="11188" spans="4:5">
      <c r="D11188" s="231"/>
      <c r="E11188" s="232"/>
    </row>
    <row r="11189" spans="4:5">
      <c r="D11189" s="231"/>
      <c r="E11189" s="232"/>
    </row>
    <row r="11190" spans="4:5">
      <c r="D11190" s="231"/>
      <c r="E11190" s="232"/>
    </row>
    <row r="11191" spans="4:5">
      <c r="D11191" s="231"/>
      <c r="E11191" s="232"/>
    </row>
    <row r="11192" spans="4:5">
      <c r="D11192" s="231"/>
      <c r="E11192" s="232"/>
    </row>
    <row r="11193" spans="4:5">
      <c r="D11193" s="231"/>
      <c r="E11193" s="232"/>
    </row>
    <row r="11194" spans="4:5">
      <c r="D11194" s="231"/>
      <c r="E11194" s="232"/>
    </row>
    <row r="11195" spans="4:5">
      <c r="D11195" s="231"/>
      <c r="E11195" s="232"/>
    </row>
    <row r="11196" spans="4:5">
      <c r="D11196" s="231"/>
      <c r="E11196" s="232"/>
    </row>
    <row r="11197" spans="4:5">
      <c r="D11197" s="231"/>
      <c r="E11197" s="232"/>
    </row>
    <row r="11198" spans="4:5">
      <c r="D11198" s="231"/>
      <c r="E11198" s="232"/>
    </row>
    <row r="11199" spans="4:5">
      <c r="D11199" s="231"/>
      <c r="E11199" s="232"/>
    </row>
    <row r="11200" spans="4:5">
      <c r="D11200" s="231"/>
      <c r="E11200" s="232"/>
    </row>
    <row r="11201" spans="4:5">
      <c r="D11201" s="231"/>
      <c r="E11201" s="232"/>
    </row>
    <row r="11202" spans="4:5">
      <c r="D11202" s="231"/>
      <c r="E11202" s="232"/>
    </row>
    <row r="11203" spans="4:5">
      <c r="D11203" s="231"/>
      <c r="E11203" s="232"/>
    </row>
    <row r="11204" spans="4:5">
      <c r="D11204" s="231"/>
      <c r="E11204" s="232"/>
    </row>
    <row r="11205" spans="4:5">
      <c r="D11205" s="231"/>
      <c r="E11205" s="232"/>
    </row>
    <row r="11206" spans="4:5">
      <c r="D11206" s="231"/>
      <c r="E11206" s="232"/>
    </row>
    <row r="11207" spans="4:5">
      <c r="D11207" s="231"/>
      <c r="E11207" s="232"/>
    </row>
    <row r="11208" spans="4:5">
      <c r="D11208" s="231"/>
      <c r="E11208" s="232"/>
    </row>
    <row r="11209" spans="4:5">
      <c r="D11209" s="231"/>
      <c r="E11209" s="232"/>
    </row>
    <row r="11210" spans="4:5">
      <c r="D11210" s="231"/>
      <c r="E11210" s="232"/>
    </row>
    <row r="11211" spans="4:5">
      <c r="D11211" s="231"/>
      <c r="E11211" s="232"/>
    </row>
    <row r="11212" spans="4:5">
      <c r="D11212" s="231"/>
      <c r="E11212" s="232"/>
    </row>
    <row r="11213" spans="4:5">
      <c r="D11213" s="231"/>
      <c r="E11213" s="232"/>
    </row>
    <row r="11214" spans="4:5">
      <c r="D11214" s="231"/>
      <c r="E11214" s="232"/>
    </row>
    <row r="11215" spans="4:5">
      <c r="D11215" s="231"/>
      <c r="E11215" s="232"/>
    </row>
    <row r="11216" spans="4:5">
      <c r="D11216" s="231"/>
      <c r="E11216" s="232"/>
    </row>
    <row r="11217" spans="4:5">
      <c r="D11217" s="231"/>
      <c r="E11217" s="232"/>
    </row>
    <row r="11218" spans="4:5">
      <c r="D11218" s="231"/>
      <c r="E11218" s="232"/>
    </row>
    <row r="11219" spans="4:5">
      <c r="D11219" s="231"/>
      <c r="E11219" s="232"/>
    </row>
    <row r="11220" spans="4:5">
      <c r="D11220" s="231"/>
      <c r="E11220" s="232"/>
    </row>
    <row r="11221" spans="4:5">
      <c r="D11221" s="231"/>
      <c r="E11221" s="232"/>
    </row>
    <row r="11222" spans="4:5">
      <c r="D11222" s="231"/>
      <c r="E11222" s="232"/>
    </row>
    <row r="11223" spans="4:5">
      <c r="D11223" s="231"/>
      <c r="E11223" s="232"/>
    </row>
    <row r="11224" spans="4:5">
      <c r="D11224" s="231"/>
      <c r="E11224" s="232"/>
    </row>
    <row r="11225" spans="4:5">
      <c r="D11225" s="231"/>
      <c r="E11225" s="232"/>
    </row>
    <row r="11226" spans="4:5">
      <c r="D11226" s="231"/>
      <c r="E11226" s="232"/>
    </row>
    <row r="11227" spans="4:5">
      <c r="D11227" s="231"/>
      <c r="E11227" s="232"/>
    </row>
    <row r="11228" spans="4:5">
      <c r="D11228" s="231"/>
      <c r="E11228" s="232"/>
    </row>
    <row r="11229" spans="4:5">
      <c r="D11229" s="231"/>
      <c r="E11229" s="232"/>
    </row>
    <row r="11230" spans="4:5">
      <c r="D11230" s="231"/>
      <c r="E11230" s="232"/>
    </row>
    <row r="11231" spans="4:5">
      <c r="D11231" s="231"/>
      <c r="E11231" s="232"/>
    </row>
    <row r="11232" spans="4:5">
      <c r="D11232" s="231"/>
      <c r="E11232" s="232"/>
    </row>
    <row r="11233" spans="4:5">
      <c r="D11233" s="231"/>
      <c r="E11233" s="232"/>
    </row>
    <row r="11234" spans="4:5">
      <c r="D11234" s="231"/>
      <c r="E11234" s="232"/>
    </row>
    <row r="11235" spans="4:5">
      <c r="D11235" s="231"/>
      <c r="E11235" s="232"/>
    </row>
    <row r="11236" spans="4:5">
      <c r="D11236" s="231"/>
      <c r="E11236" s="232"/>
    </row>
    <row r="11237" spans="4:5">
      <c r="D11237" s="231"/>
      <c r="E11237" s="232"/>
    </row>
    <row r="11238" spans="4:5">
      <c r="D11238" s="231"/>
      <c r="E11238" s="232"/>
    </row>
    <row r="11239" spans="4:5">
      <c r="D11239" s="231"/>
      <c r="E11239" s="232"/>
    </row>
    <row r="11240" spans="4:5">
      <c r="D11240" s="231"/>
      <c r="E11240" s="232"/>
    </row>
    <row r="11241" spans="4:5">
      <c r="D11241" s="231"/>
      <c r="E11241" s="232"/>
    </row>
    <row r="11242" spans="4:5">
      <c r="D11242" s="231"/>
      <c r="E11242" s="232"/>
    </row>
    <row r="11243" spans="4:5">
      <c r="D11243" s="231"/>
      <c r="E11243" s="232"/>
    </row>
    <row r="11244" spans="4:5">
      <c r="D11244" s="231"/>
      <c r="E11244" s="232"/>
    </row>
    <row r="11245" spans="4:5">
      <c r="D11245" s="231"/>
      <c r="E11245" s="232"/>
    </row>
    <row r="11246" spans="4:5">
      <c r="D11246" s="231"/>
      <c r="E11246" s="232"/>
    </row>
    <row r="11247" spans="4:5">
      <c r="D11247" s="231"/>
      <c r="E11247" s="232"/>
    </row>
    <row r="11248" spans="4:5">
      <c r="D11248" s="231"/>
      <c r="E11248" s="232"/>
    </row>
    <row r="11249" spans="4:5">
      <c r="D11249" s="231"/>
      <c r="E11249" s="232"/>
    </row>
    <row r="11250" spans="4:5">
      <c r="D11250" s="231"/>
      <c r="E11250" s="232"/>
    </row>
    <row r="11251" spans="4:5">
      <c r="D11251" s="231"/>
      <c r="E11251" s="232"/>
    </row>
    <row r="11252" spans="4:5">
      <c r="D11252" s="231"/>
      <c r="E11252" s="232"/>
    </row>
    <row r="11253" spans="4:5">
      <c r="D11253" s="231"/>
      <c r="E11253" s="232"/>
    </row>
    <row r="11254" spans="4:5">
      <c r="D11254" s="231"/>
      <c r="E11254" s="232"/>
    </row>
    <row r="11255" spans="4:5">
      <c r="D11255" s="231"/>
      <c r="E11255" s="232"/>
    </row>
    <row r="11256" spans="4:5">
      <c r="D11256" s="231"/>
      <c r="E11256" s="232"/>
    </row>
    <row r="11257" spans="4:5">
      <c r="D11257" s="231"/>
      <c r="E11257" s="232"/>
    </row>
    <row r="11258" spans="4:5">
      <c r="D11258" s="231"/>
      <c r="E11258" s="232"/>
    </row>
    <row r="11259" spans="4:5">
      <c r="D11259" s="231"/>
      <c r="E11259" s="232"/>
    </row>
    <row r="11260" spans="4:5">
      <c r="D11260" s="231"/>
      <c r="E11260" s="232"/>
    </row>
    <row r="11261" spans="4:5">
      <c r="D11261" s="231"/>
      <c r="E11261" s="232"/>
    </row>
    <row r="11262" spans="4:5">
      <c r="D11262" s="231"/>
      <c r="E11262" s="232"/>
    </row>
    <row r="11263" spans="4:5">
      <c r="D11263" s="231"/>
      <c r="E11263" s="232"/>
    </row>
    <row r="11264" spans="4:5">
      <c r="D11264" s="231"/>
      <c r="E11264" s="232"/>
    </row>
    <row r="11265" spans="4:5">
      <c r="D11265" s="231"/>
      <c r="E11265" s="232"/>
    </row>
    <row r="11266" spans="4:5">
      <c r="D11266" s="231"/>
      <c r="E11266" s="232"/>
    </row>
    <row r="11267" spans="4:5">
      <c r="D11267" s="231"/>
      <c r="E11267" s="232"/>
    </row>
    <row r="11268" spans="4:5">
      <c r="D11268" s="231"/>
      <c r="E11268" s="232"/>
    </row>
    <row r="11269" spans="4:5">
      <c r="D11269" s="231"/>
      <c r="E11269" s="232"/>
    </row>
    <row r="11270" spans="4:5">
      <c r="D11270" s="231"/>
      <c r="E11270" s="232"/>
    </row>
    <row r="11271" spans="4:5">
      <c r="D11271" s="231"/>
      <c r="E11271" s="232"/>
    </row>
    <row r="11272" spans="4:5">
      <c r="D11272" s="231"/>
      <c r="E11272" s="232"/>
    </row>
    <row r="11273" spans="4:5">
      <c r="D11273" s="231"/>
      <c r="E11273" s="232"/>
    </row>
    <row r="11274" spans="4:5">
      <c r="D11274" s="231"/>
      <c r="E11274" s="232"/>
    </row>
    <row r="11275" spans="4:5">
      <c r="D11275" s="231"/>
      <c r="E11275" s="232"/>
    </row>
    <row r="11276" spans="4:5">
      <c r="D11276" s="231"/>
      <c r="E11276" s="232"/>
    </row>
    <row r="11277" spans="4:5">
      <c r="D11277" s="231"/>
      <c r="E11277" s="232"/>
    </row>
    <row r="11278" spans="4:5">
      <c r="D11278" s="231"/>
      <c r="E11278" s="232"/>
    </row>
    <row r="11279" spans="4:5">
      <c r="D11279" s="231"/>
      <c r="E11279" s="232"/>
    </row>
    <row r="11280" spans="4:5">
      <c r="D11280" s="231"/>
      <c r="E11280" s="232"/>
    </row>
    <row r="11281" spans="4:5">
      <c r="D11281" s="231"/>
      <c r="E11281" s="232"/>
    </row>
    <row r="11282" spans="4:5">
      <c r="D11282" s="231"/>
      <c r="E11282" s="232"/>
    </row>
    <row r="11283" spans="4:5">
      <c r="D11283" s="231"/>
      <c r="E11283" s="232"/>
    </row>
    <row r="11284" spans="4:5">
      <c r="D11284" s="231"/>
      <c r="E11284" s="232"/>
    </row>
    <row r="11285" spans="4:5">
      <c r="D11285" s="231"/>
      <c r="E11285" s="232"/>
    </row>
    <row r="11286" spans="4:5">
      <c r="D11286" s="231"/>
      <c r="E11286" s="232"/>
    </row>
    <row r="11287" spans="4:5">
      <c r="D11287" s="231"/>
      <c r="E11287" s="232"/>
    </row>
    <row r="11288" spans="4:5">
      <c r="D11288" s="231"/>
      <c r="E11288" s="232"/>
    </row>
    <row r="11289" spans="4:5">
      <c r="D11289" s="231"/>
      <c r="E11289" s="232"/>
    </row>
    <row r="11290" spans="4:5">
      <c r="D11290" s="231"/>
      <c r="E11290" s="232"/>
    </row>
    <row r="11291" spans="4:5">
      <c r="D11291" s="231"/>
      <c r="E11291" s="232"/>
    </row>
    <row r="11292" spans="4:5">
      <c r="D11292" s="231"/>
      <c r="E11292" s="232"/>
    </row>
    <row r="11293" spans="4:5">
      <c r="D11293" s="231"/>
      <c r="E11293" s="232"/>
    </row>
    <row r="11294" spans="4:5">
      <c r="D11294" s="231"/>
      <c r="E11294" s="232"/>
    </row>
    <row r="11295" spans="4:5">
      <c r="D11295" s="231"/>
      <c r="E11295" s="232"/>
    </row>
    <row r="11296" spans="4:5">
      <c r="D11296" s="231"/>
      <c r="E11296" s="232"/>
    </row>
    <row r="11297" spans="4:5">
      <c r="D11297" s="231"/>
      <c r="E11297" s="232"/>
    </row>
    <row r="11298" spans="4:5">
      <c r="D11298" s="231"/>
      <c r="E11298" s="232"/>
    </row>
    <row r="11299" spans="4:5">
      <c r="D11299" s="231"/>
      <c r="E11299" s="232"/>
    </row>
    <row r="11300" spans="4:5">
      <c r="D11300" s="231"/>
      <c r="E11300" s="232"/>
    </row>
    <row r="11301" spans="4:5">
      <c r="D11301" s="231"/>
      <c r="E11301" s="232"/>
    </row>
    <row r="11302" spans="4:5">
      <c r="D11302" s="231"/>
      <c r="E11302" s="232"/>
    </row>
    <row r="11303" spans="4:5">
      <c r="D11303" s="231"/>
      <c r="E11303" s="232"/>
    </row>
    <row r="11304" spans="4:5">
      <c r="D11304" s="231"/>
      <c r="E11304" s="232"/>
    </row>
    <row r="11305" spans="4:5">
      <c r="D11305" s="231"/>
      <c r="E11305" s="232"/>
    </row>
    <row r="11306" spans="4:5">
      <c r="D11306" s="231"/>
      <c r="E11306" s="232"/>
    </row>
    <row r="11307" spans="4:5">
      <c r="D11307" s="231"/>
      <c r="E11307" s="232"/>
    </row>
    <row r="11308" spans="4:5">
      <c r="D11308" s="231"/>
      <c r="E11308" s="232"/>
    </row>
    <row r="11309" spans="4:5">
      <c r="D11309" s="231"/>
      <c r="E11309" s="232"/>
    </row>
    <row r="11310" spans="4:5">
      <c r="D11310" s="231"/>
      <c r="E11310" s="232"/>
    </row>
    <row r="11311" spans="4:5">
      <c r="D11311" s="231"/>
      <c r="E11311" s="232"/>
    </row>
    <row r="11312" spans="4:5">
      <c r="D11312" s="231"/>
      <c r="E11312" s="232"/>
    </row>
    <row r="11313" spans="4:5">
      <c r="D11313" s="231"/>
      <c r="E11313" s="232"/>
    </row>
    <row r="11314" spans="4:5">
      <c r="D11314" s="231"/>
      <c r="E11314" s="232"/>
    </row>
    <row r="11315" spans="4:5">
      <c r="D11315" s="231"/>
      <c r="E11315" s="232"/>
    </row>
    <row r="11316" spans="4:5">
      <c r="D11316" s="231"/>
      <c r="E11316" s="232"/>
    </row>
    <row r="11317" spans="4:5">
      <c r="D11317" s="231"/>
      <c r="E11317" s="232"/>
    </row>
    <row r="11318" spans="4:5">
      <c r="D11318" s="231"/>
      <c r="E11318" s="232"/>
    </row>
    <row r="11319" spans="4:5">
      <c r="D11319" s="231"/>
      <c r="E11319" s="232"/>
    </row>
    <row r="11320" spans="4:5">
      <c r="D11320" s="231"/>
      <c r="E11320" s="232"/>
    </row>
    <row r="11321" spans="4:5">
      <c r="D11321" s="231"/>
      <c r="E11321" s="232"/>
    </row>
    <row r="11322" spans="4:5">
      <c r="D11322" s="231"/>
      <c r="E11322" s="232"/>
    </row>
    <row r="11323" spans="4:5">
      <c r="D11323" s="231"/>
      <c r="E11323" s="232"/>
    </row>
    <row r="11324" spans="4:5">
      <c r="D11324" s="231"/>
      <c r="E11324" s="232"/>
    </row>
    <row r="11325" spans="4:5">
      <c r="D11325" s="231"/>
      <c r="E11325" s="232"/>
    </row>
    <row r="11326" spans="4:5">
      <c r="D11326" s="231"/>
      <c r="E11326" s="232"/>
    </row>
    <row r="11327" spans="4:5">
      <c r="D11327" s="231"/>
      <c r="E11327" s="232"/>
    </row>
    <row r="11328" spans="4:5">
      <c r="D11328" s="231"/>
      <c r="E11328" s="232"/>
    </row>
    <row r="11329" spans="4:5">
      <c r="D11329" s="231"/>
      <c r="E11329" s="232"/>
    </row>
    <row r="11330" spans="4:5">
      <c r="D11330" s="231"/>
      <c r="E11330" s="232"/>
    </row>
    <row r="11331" spans="4:5">
      <c r="D11331" s="231"/>
      <c r="E11331" s="232"/>
    </row>
    <row r="11332" spans="4:5">
      <c r="D11332" s="231"/>
      <c r="E11332" s="232"/>
    </row>
    <row r="11333" spans="4:5">
      <c r="D11333" s="231"/>
      <c r="E11333" s="232"/>
    </row>
    <row r="11334" spans="4:5">
      <c r="D11334" s="231"/>
      <c r="E11334" s="232"/>
    </row>
    <row r="11335" spans="4:5">
      <c r="D11335" s="231"/>
      <c r="E11335" s="232"/>
    </row>
    <row r="11336" spans="4:5">
      <c r="D11336" s="231"/>
      <c r="E11336" s="232"/>
    </row>
    <row r="11337" spans="4:5">
      <c r="D11337" s="231"/>
      <c r="E11337" s="232"/>
    </row>
    <row r="11338" spans="4:5">
      <c r="D11338" s="231"/>
      <c r="E11338" s="232"/>
    </row>
    <row r="11339" spans="4:5">
      <c r="D11339" s="231"/>
      <c r="E11339" s="232"/>
    </row>
    <row r="11340" spans="4:5">
      <c r="D11340" s="231"/>
      <c r="E11340" s="232"/>
    </row>
    <row r="11341" spans="4:5">
      <c r="D11341" s="231"/>
      <c r="E11341" s="232"/>
    </row>
    <row r="11342" spans="4:5">
      <c r="D11342" s="231"/>
      <c r="E11342" s="232"/>
    </row>
    <row r="11343" spans="4:5">
      <c r="D11343" s="231"/>
      <c r="E11343" s="232"/>
    </row>
    <row r="11344" spans="4:5">
      <c r="D11344" s="231"/>
      <c r="E11344" s="232"/>
    </row>
    <row r="11345" spans="4:5">
      <c r="D11345" s="231"/>
      <c r="E11345" s="232"/>
    </row>
    <row r="11346" spans="4:5">
      <c r="D11346" s="231"/>
      <c r="E11346" s="232"/>
    </row>
    <row r="11347" spans="4:5">
      <c r="D11347" s="231"/>
      <c r="E11347" s="232"/>
    </row>
    <row r="11348" spans="4:5">
      <c r="D11348" s="231"/>
      <c r="E11348" s="232"/>
    </row>
    <row r="11349" spans="4:5">
      <c r="D11349" s="231"/>
      <c r="E11349" s="232"/>
    </row>
    <row r="11350" spans="4:5">
      <c r="D11350" s="231"/>
      <c r="E11350" s="232"/>
    </row>
    <row r="11351" spans="4:5">
      <c r="D11351" s="231"/>
      <c r="E11351" s="232"/>
    </row>
    <row r="11352" spans="4:5">
      <c r="D11352" s="231"/>
      <c r="E11352" s="232"/>
    </row>
    <row r="11353" spans="4:5">
      <c r="D11353" s="231"/>
      <c r="E11353" s="232"/>
    </row>
    <row r="11354" spans="4:5">
      <c r="D11354" s="231"/>
      <c r="E11354" s="232"/>
    </row>
    <row r="11355" spans="4:5">
      <c r="D11355" s="231"/>
      <c r="E11355" s="232"/>
    </row>
    <row r="11356" spans="4:5">
      <c r="D11356" s="231"/>
      <c r="E11356" s="232"/>
    </row>
    <row r="11357" spans="4:5">
      <c r="D11357" s="231"/>
      <c r="E11357" s="232"/>
    </row>
    <row r="11358" spans="4:5">
      <c r="D11358" s="231"/>
      <c r="E11358" s="232"/>
    </row>
    <row r="11359" spans="4:5">
      <c r="D11359" s="231"/>
      <c r="E11359" s="232"/>
    </row>
    <row r="11360" spans="4:5">
      <c r="D11360" s="231"/>
      <c r="E11360" s="232"/>
    </row>
    <row r="11361" spans="4:5">
      <c r="D11361" s="231"/>
      <c r="E11361" s="232"/>
    </row>
    <row r="11362" spans="4:5">
      <c r="D11362" s="231"/>
      <c r="E11362" s="232"/>
    </row>
    <row r="11363" spans="4:5">
      <c r="D11363" s="231"/>
      <c r="E11363" s="232"/>
    </row>
    <row r="11364" spans="4:5">
      <c r="D11364" s="231"/>
      <c r="E11364" s="232"/>
    </row>
    <row r="11365" spans="4:5">
      <c r="D11365" s="231"/>
      <c r="E11365" s="232"/>
    </row>
    <row r="11366" spans="4:5">
      <c r="D11366" s="231"/>
      <c r="E11366" s="232"/>
    </row>
    <row r="11367" spans="4:5">
      <c r="D11367" s="231"/>
      <c r="E11367" s="232"/>
    </row>
    <row r="11368" spans="4:5">
      <c r="D11368" s="231"/>
      <c r="E11368" s="232"/>
    </row>
    <row r="11369" spans="4:5">
      <c r="D11369" s="231"/>
      <c r="E11369" s="232"/>
    </row>
    <row r="11370" spans="4:5">
      <c r="D11370" s="231"/>
      <c r="E11370" s="232"/>
    </row>
    <row r="11371" spans="4:5">
      <c r="D11371" s="231"/>
      <c r="E11371" s="232"/>
    </row>
    <row r="11372" spans="4:5">
      <c r="D11372" s="231"/>
      <c r="E11372" s="232"/>
    </row>
    <row r="11373" spans="4:5">
      <c r="D11373" s="231"/>
      <c r="E11373" s="232"/>
    </row>
    <row r="11374" spans="4:5">
      <c r="D11374" s="231"/>
      <c r="E11374" s="232"/>
    </row>
    <row r="11375" spans="4:5">
      <c r="D11375" s="231"/>
      <c r="E11375" s="232"/>
    </row>
    <row r="11376" spans="4:5">
      <c r="D11376" s="231"/>
      <c r="E11376" s="232"/>
    </row>
    <row r="11377" spans="4:5">
      <c r="D11377" s="231"/>
      <c r="E11377" s="232"/>
    </row>
    <row r="11378" spans="4:5">
      <c r="D11378" s="231"/>
      <c r="E11378" s="232"/>
    </row>
    <row r="11379" spans="4:5">
      <c r="D11379" s="231"/>
      <c r="E11379" s="232"/>
    </row>
    <row r="11380" spans="4:5">
      <c r="D11380" s="231"/>
      <c r="E11380" s="232"/>
    </row>
    <row r="11381" spans="4:5">
      <c r="D11381" s="231"/>
      <c r="E11381" s="232"/>
    </row>
    <row r="11382" spans="4:5">
      <c r="D11382" s="231"/>
      <c r="E11382" s="232"/>
    </row>
    <row r="11383" spans="4:5">
      <c r="D11383" s="231"/>
      <c r="E11383" s="232"/>
    </row>
    <row r="11384" spans="4:5">
      <c r="D11384" s="231"/>
      <c r="E11384" s="232"/>
    </row>
    <row r="11385" spans="4:5">
      <c r="D11385" s="231"/>
      <c r="E11385" s="232"/>
    </row>
    <row r="11386" spans="4:5">
      <c r="D11386" s="231"/>
      <c r="E11386" s="232"/>
    </row>
    <row r="11387" spans="4:5">
      <c r="D11387" s="231"/>
      <c r="E11387" s="232"/>
    </row>
    <row r="11388" spans="4:5">
      <c r="D11388" s="231"/>
      <c r="E11388" s="232"/>
    </row>
    <row r="11389" spans="4:5">
      <c r="D11389" s="231"/>
      <c r="E11389" s="232"/>
    </row>
    <row r="11390" spans="4:5">
      <c r="D11390" s="231"/>
      <c r="E11390" s="232"/>
    </row>
    <row r="11391" spans="4:5">
      <c r="D11391" s="231"/>
      <c r="E11391" s="232"/>
    </row>
    <row r="11392" spans="4:5">
      <c r="D11392" s="231"/>
      <c r="E11392" s="232"/>
    </row>
    <row r="11393" spans="4:5">
      <c r="D11393" s="231"/>
      <c r="E11393" s="232"/>
    </row>
    <row r="11394" spans="4:5">
      <c r="D11394" s="231"/>
      <c r="E11394" s="232"/>
    </row>
    <row r="11395" spans="4:5">
      <c r="D11395" s="231"/>
      <c r="E11395" s="232"/>
    </row>
    <row r="11396" spans="4:5">
      <c r="D11396" s="231"/>
      <c r="E11396" s="232"/>
    </row>
    <row r="11397" spans="4:5">
      <c r="D11397" s="231"/>
      <c r="E11397" s="232"/>
    </row>
    <row r="11398" spans="4:5">
      <c r="D11398" s="231"/>
      <c r="E11398" s="232"/>
    </row>
    <row r="11399" spans="4:5">
      <c r="D11399" s="231"/>
      <c r="E11399" s="232"/>
    </row>
    <row r="11400" spans="4:5">
      <c r="D11400" s="231"/>
      <c r="E11400" s="232"/>
    </row>
    <row r="11401" spans="4:5">
      <c r="D11401" s="231"/>
      <c r="E11401" s="232"/>
    </row>
    <row r="11402" spans="4:5">
      <c r="D11402" s="231"/>
      <c r="E11402" s="232"/>
    </row>
    <row r="11403" spans="4:5">
      <c r="D11403" s="231"/>
      <c r="E11403" s="232"/>
    </row>
    <row r="11404" spans="4:5">
      <c r="D11404" s="231"/>
      <c r="E11404" s="232"/>
    </row>
    <row r="11405" spans="4:5">
      <c r="D11405" s="231"/>
      <c r="E11405" s="232"/>
    </row>
    <row r="11406" spans="4:5">
      <c r="D11406" s="231"/>
      <c r="E11406" s="232"/>
    </row>
    <row r="11407" spans="4:5">
      <c r="D11407" s="231"/>
      <c r="E11407" s="232"/>
    </row>
    <row r="11408" spans="4:5">
      <c r="D11408" s="231"/>
      <c r="E11408" s="232"/>
    </row>
    <row r="11409" spans="4:5">
      <c r="D11409" s="231"/>
      <c r="E11409" s="232"/>
    </row>
    <row r="11410" spans="4:5">
      <c r="D11410" s="231"/>
      <c r="E11410" s="232"/>
    </row>
    <row r="11411" spans="4:5">
      <c r="D11411" s="231"/>
      <c r="E11411" s="232"/>
    </row>
    <row r="11412" spans="4:5">
      <c r="D11412" s="231"/>
      <c r="E11412" s="232"/>
    </row>
    <row r="11413" spans="4:5">
      <c r="D11413" s="231"/>
      <c r="E11413" s="232"/>
    </row>
    <row r="11414" spans="4:5">
      <c r="D11414" s="231"/>
      <c r="E11414" s="232"/>
    </row>
    <row r="11415" spans="4:5">
      <c r="D11415" s="231"/>
      <c r="E11415" s="232"/>
    </row>
    <row r="11416" spans="4:5">
      <c r="D11416" s="231"/>
      <c r="E11416" s="232"/>
    </row>
    <row r="11417" spans="4:5">
      <c r="D11417" s="231"/>
      <c r="E11417" s="232"/>
    </row>
    <row r="11418" spans="4:5">
      <c r="D11418" s="231"/>
      <c r="E11418" s="232"/>
    </row>
    <row r="11419" spans="4:5">
      <c r="D11419" s="231"/>
      <c r="E11419" s="232"/>
    </row>
    <row r="11420" spans="4:5">
      <c r="D11420" s="231"/>
      <c r="E11420" s="232"/>
    </row>
    <row r="11421" spans="4:5">
      <c r="D11421" s="231"/>
      <c r="E11421" s="232"/>
    </row>
    <row r="11422" spans="4:5">
      <c r="D11422" s="231"/>
      <c r="E11422" s="232"/>
    </row>
    <row r="11423" spans="4:5">
      <c r="D11423" s="231"/>
      <c r="E11423" s="232"/>
    </row>
    <row r="11424" spans="4:5">
      <c r="D11424" s="231"/>
      <c r="E11424" s="232"/>
    </row>
    <row r="11425" spans="4:5">
      <c r="D11425" s="231"/>
      <c r="E11425" s="232"/>
    </row>
    <row r="11426" spans="4:5">
      <c r="D11426" s="231"/>
      <c r="E11426" s="232"/>
    </row>
    <row r="11427" spans="4:5">
      <c r="D11427" s="231"/>
      <c r="E11427" s="232"/>
    </row>
    <row r="11428" spans="4:5">
      <c r="D11428" s="231"/>
      <c r="E11428" s="232"/>
    </row>
    <row r="11429" spans="4:5">
      <c r="D11429" s="231"/>
      <c r="E11429" s="232"/>
    </row>
    <row r="11430" spans="4:5">
      <c r="D11430" s="231"/>
      <c r="E11430" s="232"/>
    </row>
    <row r="11431" spans="4:5">
      <c r="D11431" s="231"/>
      <c r="E11431" s="232"/>
    </row>
    <row r="11432" spans="4:5">
      <c r="D11432" s="231"/>
      <c r="E11432" s="232"/>
    </row>
    <row r="11433" spans="4:5">
      <c r="D11433" s="231"/>
      <c r="E11433" s="232"/>
    </row>
    <row r="11434" spans="4:5">
      <c r="D11434" s="231"/>
      <c r="E11434" s="232"/>
    </row>
    <row r="11435" spans="4:5">
      <c r="D11435" s="231"/>
      <c r="E11435" s="232"/>
    </row>
    <row r="11436" spans="4:5">
      <c r="D11436" s="231"/>
      <c r="E11436" s="232"/>
    </row>
    <row r="11437" spans="4:5">
      <c r="D11437" s="231"/>
      <c r="E11437" s="232"/>
    </row>
    <row r="11438" spans="4:5">
      <c r="D11438" s="231"/>
      <c r="E11438" s="232"/>
    </row>
    <row r="11439" spans="4:5">
      <c r="D11439" s="231"/>
      <c r="E11439" s="232"/>
    </row>
    <row r="11440" spans="4:5">
      <c r="D11440" s="231"/>
      <c r="E11440" s="232"/>
    </row>
    <row r="11441" spans="4:5">
      <c r="D11441" s="231"/>
      <c r="E11441" s="232"/>
    </row>
    <row r="11442" spans="4:5">
      <c r="D11442" s="231"/>
      <c r="E11442" s="232"/>
    </row>
    <row r="11443" spans="4:5">
      <c r="D11443" s="231"/>
      <c r="E11443" s="232"/>
    </row>
    <row r="11444" spans="4:5">
      <c r="D11444" s="231"/>
      <c r="E11444" s="232"/>
    </row>
    <row r="11445" spans="4:5">
      <c r="D11445" s="231"/>
      <c r="E11445" s="232"/>
    </row>
    <row r="11446" spans="4:5">
      <c r="D11446" s="231"/>
      <c r="E11446" s="232"/>
    </row>
    <row r="11447" spans="4:5">
      <c r="D11447" s="231"/>
      <c r="E11447" s="232"/>
    </row>
    <row r="11448" spans="4:5">
      <c r="D11448" s="231"/>
      <c r="E11448" s="232"/>
    </row>
    <row r="11449" spans="4:5">
      <c r="D11449" s="231"/>
      <c r="E11449" s="232"/>
    </row>
    <row r="11450" spans="4:5">
      <c r="D11450" s="231"/>
      <c r="E11450" s="232"/>
    </row>
    <row r="11451" spans="4:5">
      <c r="D11451" s="231"/>
      <c r="E11451" s="232"/>
    </row>
    <row r="11452" spans="4:5">
      <c r="D11452" s="231"/>
      <c r="E11452" s="232"/>
    </row>
    <row r="11453" spans="4:5">
      <c r="D11453" s="231"/>
      <c r="E11453" s="232"/>
    </row>
    <row r="11454" spans="4:5">
      <c r="D11454" s="231"/>
      <c r="E11454" s="232"/>
    </row>
    <row r="11455" spans="4:5">
      <c r="D11455" s="231"/>
      <c r="E11455" s="232"/>
    </row>
    <row r="11456" spans="4:5">
      <c r="D11456" s="231"/>
      <c r="E11456" s="232"/>
    </row>
    <row r="11457" spans="4:5">
      <c r="D11457" s="231"/>
      <c r="E11457" s="232"/>
    </row>
    <row r="11458" spans="4:5">
      <c r="D11458" s="231"/>
      <c r="E11458" s="232"/>
    </row>
    <row r="11459" spans="4:5">
      <c r="D11459" s="231"/>
      <c r="E11459" s="232"/>
    </row>
    <row r="11460" spans="4:5">
      <c r="D11460" s="231"/>
      <c r="E11460" s="232"/>
    </row>
    <row r="11461" spans="4:5">
      <c r="D11461" s="231"/>
      <c r="E11461" s="232"/>
    </row>
    <row r="11462" spans="4:5">
      <c r="D11462" s="231"/>
      <c r="E11462" s="232"/>
    </row>
    <row r="11463" spans="4:5">
      <c r="D11463" s="231"/>
      <c r="E11463" s="232"/>
    </row>
    <row r="11464" spans="4:5">
      <c r="D11464" s="231"/>
      <c r="E11464" s="232"/>
    </row>
    <row r="11465" spans="4:5">
      <c r="D11465" s="231"/>
      <c r="E11465" s="232"/>
    </row>
    <row r="11466" spans="4:5">
      <c r="D11466" s="231"/>
      <c r="E11466" s="232"/>
    </row>
    <row r="11467" spans="4:5">
      <c r="D11467" s="231"/>
      <c r="E11467" s="232"/>
    </row>
    <row r="11468" spans="4:5">
      <c r="D11468" s="231"/>
      <c r="E11468" s="232"/>
    </row>
    <row r="11469" spans="4:5">
      <c r="D11469" s="231"/>
      <c r="E11469" s="232"/>
    </row>
    <row r="11470" spans="4:5">
      <c r="D11470" s="231"/>
      <c r="E11470" s="232"/>
    </row>
    <row r="11471" spans="4:5">
      <c r="D11471" s="231"/>
      <c r="E11471" s="232"/>
    </row>
    <row r="11472" spans="4:5">
      <c r="D11472" s="231"/>
      <c r="E11472" s="232"/>
    </row>
    <row r="11473" spans="4:5">
      <c r="D11473" s="231"/>
      <c r="E11473" s="232"/>
    </row>
    <row r="11474" spans="4:5">
      <c r="D11474" s="231"/>
      <c r="E11474" s="232"/>
    </row>
    <row r="11475" spans="4:5">
      <c r="D11475" s="231"/>
      <c r="E11475" s="232"/>
    </row>
    <row r="11476" spans="4:5">
      <c r="D11476" s="231"/>
      <c r="E11476" s="232"/>
    </row>
    <row r="11477" spans="4:5">
      <c r="D11477" s="231"/>
      <c r="E11477" s="232"/>
    </row>
    <row r="11478" spans="4:5">
      <c r="D11478" s="231"/>
      <c r="E11478" s="232"/>
    </row>
    <row r="11479" spans="4:5">
      <c r="D11479" s="231"/>
      <c r="E11479" s="232"/>
    </row>
    <row r="11480" spans="4:5">
      <c r="D11480" s="231"/>
      <c r="E11480" s="232"/>
    </row>
    <row r="11481" spans="4:5">
      <c r="D11481" s="231"/>
      <c r="E11481" s="232"/>
    </row>
    <row r="11482" spans="4:5">
      <c r="D11482" s="231"/>
      <c r="E11482" s="232"/>
    </row>
    <row r="11483" spans="4:5">
      <c r="D11483" s="231"/>
      <c r="E11483" s="232"/>
    </row>
    <row r="11484" spans="4:5">
      <c r="D11484" s="231"/>
      <c r="E11484" s="232"/>
    </row>
    <row r="11485" spans="4:5">
      <c r="D11485" s="231"/>
      <c r="E11485" s="232"/>
    </row>
    <row r="11486" spans="4:5">
      <c r="D11486" s="231"/>
      <c r="E11486" s="232"/>
    </row>
    <row r="11487" spans="4:5">
      <c r="D11487" s="231"/>
      <c r="E11487" s="232"/>
    </row>
    <row r="11488" spans="4:5">
      <c r="D11488" s="231"/>
      <c r="E11488" s="232"/>
    </row>
    <row r="11489" spans="4:5">
      <c r="D11489" s="231"/>
      <c r="E11489" s="232"/>
    </row>
    <row r="11490" spans="4:5">
      <c r="D11490" s="231"/>
      <c r="E11490" s="232"/>
    </row>
    <row r="11491" spans="4:5">
      <c r="D11491" s="231"/>
      <c r="E11491" s="232"/>
    </row>
    <row r="11492" spans="4:5">
      <c r="D11492" s="231"/>
      <c r="E11492" s="232"/>
    </row>
    <row r="11493" spans="4:5">
      <c r="D11493" s="231"/>
      <c r="E11493" s="232"/>
    </row>
    <row r="11494" spans="4:5">
      <c r="D11494" s="231"/>
      <c r="E11494" s="232"/>
    </row>
    <row r="11495" spans="4:5">
      <c r="D11495" s="231"/>
      <c r="E11495" s="232"/>
    </row>
    <row r="11496" spans="4:5">
      <c r="D11496" s="231"/>
      <c r="E11496" s="232"/>
    </row>
    <row r="11497" spans="4:5">
      <c r="D11497" s="231"/>
      <c r="E11497" s="232"/>
    </row>
    <row r="11498" spans="4:5">
      <c r="D11498" s="231"/>
      <c r="E11498" s="232"/>
    </row>
    <row r="11499" spans="4:5">
      <c r="D11499" s="231"/>
      <c r="E11499" s="232"/>
    </row>
    <row r="11500" spans="4:5">
      <c r="D11500" s="231"/>
      <c r="E11500" s="232"/>
    </row>
    <row r="11501" spans="4:5">
      <c r="D11501" s="231"/>
      <c r="E11501" s="232"/>
    </row>
    <row r="11502" spans="4:5">
      <c r="D11502" s="231"/>
      <c r="E11502" s="232"/>
    </row>
    <row r="11503" spans="4:5">
      <c r="D11503" s="231"/>
      <c r="E11503" s="232"/>
    </row>
    <row r="11504" spans="4:5">
      <c r="D11504" s="231"/>
      <c r="E11504" s="232"/>
    </row>
    <row r="11505" spans="4:5">
      <c r="D11505" s="231"/>
      <c r="E11505" s="232"/>
    </row>
    <row r="11506" spans="4:5">
      <c r="D11506" s="231"/>
      <c r="E11506" s="232"/>
    </row>
    <row r="11507" spans="4:5">
      <c r="D11507" s="231"/>
      <c r="E11507" s="232"/>
    </row>
    <row r="11508" spans="4:5">
      <c r="D11508" s="231"/>
      <c r="E11508" s="232"/>
    </row>
    <row r="11509" spans="4:5">
      <c r="D11509" s="231"/>
      <c r="E11509" s="232"/>
    </row>
    <row r="11510" spans="4:5">
      <c r="D11510" s="231"/>
      <c r="E11510" s="232"/>
    </row>
    <row r="11511" spans="4:5">
      <c r="D11511" s="231"/>
      <c r="E11511" s="232"/>
    </row>
    <row r="11512" spans="4:5">
      <c r="D11512" s="231"/>
      <c r="E11512" s="232"/>
    </row>
    <row r="11513" spans="4:5">
      <c r="D11513" s="231"/>
      <c r="E11513" s="232"/>
    </row>
    <row r="11514" spans="4:5">
      <c r="D11514" s="231"/>
      <c r="E11514" s="232"/>
    </row>
    <row r="11515" spans="4:5">
      <c r="D11515" s="231"/>
      <c r="E11515" s="232"/>
    </row>
    <row r="11516" spans="4:5">
      <c r="D11516" s="231"/>
      <c r="E11516" s="232"/>
    </row>
    <row r="11517" spans="4:5">
      <c r="D11517" s="231"/>
      <c r="E11517" s="232"/>
    </row>
    <row r="11518" spans="4:5">
      <c r="D11518" s="231"/>
      <c r="E11518" s="232"/>
    </row>
    <row r="11519" spans="4:5">
      <c r="D11519" s="231"/>
      <c r="E11519" s="232"/>
    </row>
    <row r="11520" spans="4:5">
      <c r="D11520" s="231"/>
      <c r="E11520" s="232"/>
    </row>
    <row r="11521" spans="4:5">
      <c r="D11521" s="231"/>
      <c r="E11521" s="232"/>
    </row>
    <row r="11522" spans="4:5">
      <c r="D11522" s="231"/>
      <c r="E11522" s="232"/>
    </row>
    <row r="11523" spans="4:5">
      <c r="D11523" s="231"/>
      <c r="E11523" s="232"/>
    </row>
    <row r="11524" spans="4:5">
      <c r="D11524" s="231"/>
      <c r="E11524" s="232"/>
    </row>
    <row r="11525" spans="4:5">
      <c r="D11525" s="231"/>
      <c r="E11525" s="232"/>
    </row>
    <row r="11526" spans="4:5">
      <c r="D11526" s="231"/>
      <c r="E11526" s="232"/>
    </row>
    <row r="11527" spans="4:5">
      <c r="D11527" s="231"/>
      <c r="E11527" s="232"/>
    </row>
    <row r="11528" spans="4:5">
      <c r="D11528" s="231"/>
      <c r="E11528" s="232"/>
    </row>
    <row r="11529" spans="4:5">
      <c r="D11529" s="231"/>
      <c r="E11529" s="232"/>
    </row>
    <row r="11530" spans="4:5">
      <c r="D11530" s="231"/>
      <c r="E11530" s="232"/>
    </row>
    <row r="11531" spans="4:5">
      <c r="D11531" s="231"/>
      <c r="E11531" s="232"/>
    </row>
    <row r="11532" spans="4:5">
      <c r="D11532" s="231"/>
      <c r="E11532" s="232"/>
    </row>
    <row r="11533" spans="4:5">
      <c r="D11533" s="231"/>
      <c r="E11533" s="232"/>
    </row>
    <row r="11534" spans="4:5">
      <c r="D11534" s="231"/>
      <c r="E11534" s="232"/>
    </row>
    <row r="11535" spans="4:5">
      <c r="D11535" s="231"/>
      <c r="E11535" s="232"/>
    </row>
    <row r="11536" spans="4:5">
      <c r="D11536" s="231"/>
      <c r="E11536" s="232"/>
    </row>
    <row r="11537" spans="4:5">
      <c r="D11537" s="231"/>
      <c r="E11537" s="232"/>
    </row>
    <row r="11538" spans="4:5">
      <c r="D11538" s="231"/>
      <c r="E11538" s="232"/>
    </row>
    <row r="11539" spans="4:5">
      <c r="D11539" s="231"/>
      <c r="E11539" s="232"/>
    </row>
    <row r="11540" spans="4:5">
      <c r="D11540" s="231"/>
      <c r="E11540" s="232"/>
    </row>
    <row r="11541" spans="4:5">
      <c r="D11541" s="231"/>
      <c r="E11541" s="232"/>
    </row>
    <row r="11542" spans="4:5">
      <c r="D11542" s="231"/>
      <c r="E11542" s="232"/>
    </row>
    <row r="11543" spans="4:5">
      <c r="D11543" s="231"/>
      <c r="E11543" s="232"/>
    </row>
    <row r="11544" spans="4:5">
      <c r="D11544" s="231"/>
      <c r="E11544" s="232"/>
    </row>
    <row r="11545" spans="4:5">
      <c r="D11545" s="231"/>
      <c r="E11545" s="232"/>
    </row>
    <row r="11546" spans="4:5">
      <c r="D11546" s="231"/>
      <c r="E11546" s="232"/>
    </row>
    <row r="11547" spans="4:5">
      <c r="D11547" s="231"/>
      <c r="E11547" s="232"/>
    </row>
    <row r="11548" spans="4:5">
      <c r="D11548" s="231"/>
      <c r="E11548" s="232"/>
    </row>
    <row r="11549" spans="4:5">
      <c r="D11549" s="231"/>
      <c r="E11549" s="232"/>
    </row>
    <row r="11550" spans="4:5">
      <c r="D11550" s="231"/>
      <c r="E11550" s="232"/>
    </row>
    <row r="11551" spans="4:5">
      <c r="D11551" s="231"/>
      <c r="E11551" s="232"/>
    </row>
    <row r="11552" spans="4:5">
      <c r="D11552" s="231"/>
      <c r="E11552" s="232"/>
    </row>
    <row r="11553" spans="4:5">
      <c r="D11553" s="231"/>
      <c r="E11553" s="232"/>
    </row>
    <row r="11554" spans="4:5">
      <c r="D11554" s="231"/>
      <c r="E11554" s="232"/>
    </row>
    <row r="11555" spans="4:5">
      <c r="D11555" s="231"/>
      <c r="E11555" s="232"/>
    </row>
    <row r="11556" spans="4:5">
      <c r="D11556" s="231"/>
      <c r="E11556" s="232"/>
    </row>
    <row r="11557" spans="4:5">
      <c r="D11557" s="231"/>
      <c r="E11557" s="232"/>
    </row>
    <row r="11558" spans="4:5">
      <c r="D11558" s="231"/>
      <c r="E11558" s="232"/>
    </row>
    <row r="11559" spans="4:5">
      <c r="D11559" s="231"/>
      <c r="E11559" s="232"/>
    </row>
    <row r="11560" spans="4:5">
      <c r="D11560" s="231"/>
      <c r="E11560" s="232"/>
    </row>
    <row r="11561" spans="4:5">
      <c r="D11561" s="231"/>
      <c r="E11561" s="232"/>
    </row>
    <row r="11562" spans="4:5">
      <c r="D11562" s="231"/>
      <c r="E11562" s="232"/>
    </row>
    <row r="11563" spans="4:5">
      <c r="D11563" s="231"/>
      <c r="E11563" s="232"/>
    </row>
    <row r="11564" spans="4:5">
      <c r="D11564" s="231"/>
      <c r="E11564" s="232"/>
    </row>
    <row r="11565" spans="4:5">
      <c r="D11565" s="231"/>
      <c r="E11565" s="232"/>
    </row>
    <row r="11566" spans="4:5">
      <c r="D11566" s="231"/>
      <c r="E11566" s="232"/>
    </row>
    <row r="11567" spans="4:5">
      <c r="D11567" s="231"/>
      <c r="E11567" s="232"/>
    </row>
    <row r="11568" spans="4:5">
      <c r="D11568" s="231"/>
      <c r="E11568" s="232"/>
    </row>
    <row r="11569" spans="4:5">
      <c r="D11569" s="231"/>
      <c r="E11569" s="232"/>
    </row>
    <row r="11570" spans="4:5">
      <c r="D11570" s="231"/>
      <c r="E11570" s="232"/>
    </row>
    <row r="11571" spans="4:5">
      <c r="D11571" s="231"/>
      <c r="E11571" s="232"/>
    </row>
    <row r="11572" spans="4:5">
      <c r="D11572" s="231"/>
      <c r="E11572" s="232"/>
    </row>
    <row r="11573" spans="4:5">
      <c r="D11573" s="231"/>
      <c r="E11573" s="232"/>
    </row>
    <row r="11574" spans="4:5">
      <c r="D11574" s="231"/>
      <c r="E11574" s="232"/>
    </row>
    <row r="11575" spans="4:5">
      <c r="D11575" s="231"/>
      <c r="E11575" s="232"/>
    </row>
    <row r="11576" spans="4:5">
      <c r="D11576" s="231"/>
      <c r="E11576" s="232"/>
    </row>
    <row r="11577" spans="4:5">
      <c r="D11577" s="231"/>
      <c r="E11577" s="232"/>
    </row>
    <row r="11578" spans="4:5">
      <c r="D11578" s="231"/>
      <c r="E11578" s="232"/>
    </row>
    <row r="11579" spans="4:5">
      <c r="D11579" s="231"/>
      <c r="E11579" s="232"/>
    </row>
    <row r="11580" spans="4:5">
      <c r="D11580" s="231"/>
      <c r="E11580" s="232"/>
    </row>
    <row r="11581" spans="4:5">
      <c r="D11581" s="231"/>
      <c r="E11581" s="232"/>
    </row>
    <row r="11582" spans="4:5">
      <c r="D11582" s="231"/>
      <c r="E11582" s="232"/>
    </row>
    <row r="11583" spans="4:5">
      <c r="D11583" s="231"/>
      <c r="E11583" s="232"/>
    </row>
    <row r="11584" spans="4:5">
      <c r="D11584" s="231"/>
      <c r="E11584" s="232"/>
    </row>
    <row r="11585" spans="4:5">
      <c r="D11585" s="231"/>
      <c r="E11585" s="232"/>
    </row>
    <row r="11586" spans="4:5">
      <c r="D11586" s="231"/>
      <c r="E11586" s="232"/>
    </row>
    <row r="11587" spans="4:5">
      <c r="D11587" s="231"/>
      <c r="E11587" s="232"/>
    </row>
    <row r="11588" spans="4:5">
      <c r="D11588" s="231"/>
      <c r="E11588" s="232"/>
    </row>
    <row r="11589" spans="4:5">
      <c r="D11589" s="231"/>
      <c r="E11589" s="232"/>
    </row>
    <row r="11590" spans="4:5">
      <c r="D11590" s="231"/>
      <c r="E11590" s="232"/>
    </row>
    <row r="11591" spans="4:5">
      <c r="D11591" s="231"/>
      <c r="E11591" s="232"/>
    </row>
    <row r="11592" spans="4:5">
      <c r="D11592" s="231"/>
      <c r="E11592" s="232"/>
    </row>
    <row r="11593" spans="4:5">
      <c r="D11593" s="231"/>
      <c r="E11593" s="232"/>
    </row>
    <row r="11594" spans="4:5">
      <c r="D11594" s="231"/>
      <c r="E11594" s="232"/>
    </row>
    <row r="11595" spans="4:5">
      <c r="D11595" s="231"/>
      <c r="E11595" s="232"/>
    </row>
    <row r="11596" spans="4:5">
      <c r="D11596" s="231"/>
      <c r="E11596" s="232"/>
    </row>
    <row r="11597" spans="4:5">
      <c r="D11597" s="231"/>
      <c r="E11597" s="232"/>
    </row>
    <row r="11598" spans="4:5">
      <c r="D11598" s="231"/>
      <c r="E11598" s="232"/>
    </row>
    <row r="11599" spans="4:5">
      <c r="D11599" s="231"/>
      <c r="E11599" s="232"/>
    </row>
    <row r="11600" spans="4:5">
      <c r="D11600" s="231"/>
      <c r="E11600" s="232"/>
    </row>
    <row r="11601" spans="4:5">
      <c r="D11601" s="231"/>
      <c r="E11601" s="232"/>
    </row>
    <row r="11602" spans="4:5">
      <c r="D11602" s="231"/>
      <c r="E11602" s="232"/>
    </row>
    <row r="11603" spans="4:5">
      <c r="D11603" s="231"/>
      <c r="E11603" s="232"/>
    </row>
    <row r="11604" spans="4:5">
      <c r="D11604" s="231"/>
      <c r="E11604" s="232"/>
    </row>
    <row r="11605" spans="4:5">
      <c r="D11605" s="231"/>
      <c r="E11605" s="232"/>
    </row>
    <row r="11606" spans="4:5">
      <c r="D11606" s="231"/>
      <c r="E11606" s="232"/>
    </row>
    <row r="11607" spans="4:5">
      <c r="D11607" s="231"/>
      <c r="E11607" s="232"/>
    </row>
    <row r="11608" spans="4:5">
      <c r="D11608" s="231"/>
      <c r="E11608" s="232"/>
    </row>
    <row r="11609" spans="4:5">
      <c r="D11609" s="231"/>
      <c r="E11609" s="232"/>
    </row>
    <row r="11610" spans="4:5">
      <c r="D11610" s="231"/>
      <c r="E11610" s="232"/>
    </row>
    <row r="11611" spans="4:5">
      <c r="D11611" s="231"/>
      <c r="E11611" s="232"/>
    </row>
    <row r="11612" spans="4:5">
      <c r="D11612" s="231"/>
      <c r="E11612" s="232"/>
    </row>
    <row r="11613" spans="4:5">
      <c r="D11613" s="231"/>
      <c r="E11613" s="232"/>
    </row>
    <row r="11614" spans="4:5">
      <c r="D11614" s="231"/>
      <c r="E11614" s="232"/>
    </row>
    <row r="11615" spans="4:5">
      <c r="D11615" s="231"/>
      <c r="E11615" s="232"/>
    </row>
    <row r="11616" spans="4:5">
      <c r="D11616" s="231"/>
      <c r="E11616" s="232"/>
    </row>
    <row r="11617" spans="4:5">
      <c r="D11617" s="231"/>
      <c r="E11617" s="232"/>
    </row>
    <row r="11618" spans="4:5">
      <c r="D11618" s="231"/>
      <c r="E11618" s="232"/>
    </row>
    <row r="11619" spans="4:5">
      <c r="D11619" s="231"/>
      <c r="E11619" s="232"/>
    </row>
    <row r="11620" spans="4:5">
      <c r="D11620" s="231"/>
      <c r="E11620" s="232"/>
    </row>
    <row r="11621" spans="4:5">
      <c r="D11621" s="231"/>
      <c r="E11621" s="232"/>
    </row>
    <row r="11622" spans="4:5">
      <c r="D11622" s="231"/>
      <c r="E11622" s="232"/>
    </row>
    <row r="11623" spans="4:5">
      <c r="D11623" s="231"/>
      <c r="E11623" s="232"/>
    </row>
    <row r="11624" spans="4:5">
      <c r="D11624" s="231"/>
      <c r="E11624" s="232"/>
    </row>
    <row r="11625" spans="4:5">
      <c r="D11625" s="231"/>
      <c r="E11625" s="232"/>
    </row>
    <row r="11626" spans="4:5">
      <c r="D11626" s="231"/>
      <c r="E11626" s="232"/>
    </row>
    <row r="11627" spans="4:5">
      <c r="D11627" s="231"/>
      <c r="E11627" s="232"/>
    </row>
    <row r="11628" spans="4:5">
      <c r="D11628" s="231"/>
      <c r="E11628" s="232"/>
    </row>
    <row r="11629" spans="4:5">
      <c r="D11629" s="231"/>
      <c r="E11629" s="232"/>
    </row>
    <row r="11630" spans="4:5">
      <c r="D11630" s="231"/>
      <c r="E11630" s="232"/>
    </row>
    <row r="11631" spans="4:5">
      <c r="D11631" s="231"/>
      <c r="E11631" s="232"/>
    </row>
    <row r="11632" spans="4:5">
      <c r="D11632" s="231"/>
      <c r="E11632" s="232"/>
    </row>
    <row r="11633" spans="4:5">
      <c r="D11633" s="231"/>
      <c r="E11633" s="232"/>
    </row>
    <row r="11634" spans="4:5">
      <c r="D11634" s="231"/>
      <c r="E11634" s="232"/>
    </row>
    <row r="11635" spans="4:5">
      <c r="D11635" s="231"/>
      <c r="E11635" s="232"/>
    </row>
    <row r="11636" spans="4:5">
      <c r="D11636" s="231"/>
      <c r="E11636" s="232"/>
    </row>
    <row r="11637" spans="4:5">
      <c r="D11637" s="231"/>
      <c r="E11637" s="232"/>
    </row>
    <row r="11638" spans="4:5">
      <c r="D11638" s="231"/>
      <c r="E11638" s="232"/>
    </row>
    <row r="11639" spans="4:5">
      <c r="D11639" s="231"/>
      <c r="E11639" s="232"/>
    </row>
    <row r="11640" spans="4:5">
      <c r="D11640" s="231"/>
      <c r="E11640" s="232"/>
    </row>
    <row r="11641" spans="4:5">
      <c r="D11641" s="231"/>
      <c r="E11641" s="232"/>
    </row>
    <row r="11642" spans="4:5">
      <c r="D11642" s="231"/>
      <c r="E11642" s="232"/>
    </row>
    <row r="11643" spans="4:5">
      <c r="D11643" s="231"/>
      <c r="E11643" s="232"/>
    </row>
    <row r="11644" spans="4:5">
      <c r="D11644" s="231"/>
      <c r="E11644" s="232"/>
    </row>
    <row r="11645" spans="4:5">
      <c r="D11645" s="231"/>
      <c r="E11645" s="232"/>
    </row>
    <row r="11646" spans="4:5">
      <c r="D11646" s="231"/>
      <c r="E11646" s="232"/>
    </row>
    <row r="11647" spans="4:5">
      <c r="D11647" s="231"/>
      <c r="E11647" s="232"/>
    </row>
    <row r="11648" spans="4:5">
      <c r="D11648" s="231"/>
      <c r="E11648" s="232"/>
    </row>
    <row r="11649" spans="4:5">
      <c r="D11649" s="231"/>
      <c r="E11649" s="232"/>
    </row>
    <row r="11650" spans="4:5">
      <c r="D11650" s="231"/>
      <c r="E11650" s="232"/>
    </row>
    <row r="11651" spans="4:5">
      <c r="D11651" s="231"/>
      <c r="E11651" s="232"/>
    </row>
    <row r="11652" spans="4:5">
      <c r="D11652" s="231"/>
      <c r="E11652" s="232"/>
    </row>
    <row r="11653" spans="4:5">
      <c r="D11653" s="231"/>
      <c r="E11653" s="232"/>
    </row>
    <row r="11654" spans="4:5">
      <c r="D11654" s="231"/>
      <c r="E11654" s="232"/>
    </row>
    <row r="11655" spans="4:5">
      <c r="D11655" s="231"/>
      <c r="E11655" s="232"/>
    </row>
    <row r="11656" spans="4:5">
      <c r="D11656" s="231"/>
      <c r="E11656" s="232"/>
    </row>
    <row r="11657" spans="4:5">
      <c r="D11657" s="231"/>
      <c r="E11657" s="232"/>
    </row>
    <row r="11658" spans="4:5">
      <c r="D11658" s="231"/>
      <c r="E11658" s="232"/>
    </row>
    <row r="11659" spans="4:5">
      <c r="D11659" s="231"/>
      <c r="E11659" s="232"/>
    </row>
    <row r="11660" spans="4:5">
      <c r="D11660" s="231"/>
      <c r="E11660" s="232"/>
    </row>
    <row r="11661" spans="4:5">
      <c r="D11661" s="231"/>
      <c r="E11661" s="232"/>
    </row>
    <row r="11662" spans="4:5">
      <c r="D11662" s="231"/>
      <c r="E11662" s="232"/>
    </row>
    <row r="11663" spans="4:5">
      <c r="D11663" s="231"/>
      <c r="E11663" s="232"/>
    </row>
    <row r="11664" spans="4:5">
      <c r="D11664" s="231"/>
      <c r="E11664" s="232"/>
    </row>
    <row r="11665" spans="4:5">
      <c r="D11665" s="231"/>
      <c r="E11665" s="232"/>
    </row>
    <row r="11666" spans="4:5">
      <c r="D11666" s="231"/>
      <c r="E11666" s="232"/>
    </row>
    <row r="11667" spans="4:5">
      <c r="D11667" s="231"/>
      <c r="E11667" s="232"/>
    </row>
    <row r="11668" spans="4:5">
      <c r="D11668" s="231"/>
      <c r="E11668" s="232"/>
    </row>
    <row r="11669" spans="4:5">
      <c r="D11669" s="231"/>
      <c r="E11669" s="232"/>
    </row>
    <row r="11670" spans="4:5">
      <c r="D11670" s="231"/>
      <c r="E11670" s="232"/>
    </row>
    <row r="11671" spans="4:5">
      <c r="D11671" s="231"/>
      <c r="E11671" s="232"/>
    </row>
    <row r="11672" spans="4:5">
      <c r="D11672" s="231"/>
      <c r="E11672" s="232"/>
    </row>
    <row r="11673" spans="4:5">
      <c r="D11673" s="231"/>
      <c r="E11673" s="232"/>
    </row>
    <row r="11674" spans="4:5">
      <c r="D11674" s="231"/>
      <c r="E11674" s="232"/>
    </row>
    <row r="11675" spans="4:5">
      <c r="D11675" s="231"/>
      <c r="E11675" s="232"/>
    </row>
    <row r="11676" spans="4:5">
      <c r="D11676" s="231"/>
      <c r="E11676" s="232"/>
    </row>
    <row r="11677" spans="4:5">
      <c r="D11677" s="231"/>
      <c r="E11677" s="232"/>
    </row>
    <row r="11678" spans="4:5">
      <c r="D11678" s="231"/>
      <c r="E11678" s="232"/>
    </row>
    <row r="11679" spans="4:5">
      <c r="D11679" s="231"/>
      <c r="E11679" s="232"/>
    </row>
    <row r="11680" spans="4:5">
      <c r="D11680" s="231"/>
      <c r="E11680" s="232"/>
    </row>
    <row r="11681" spans="4:5">
      <c r="D11681" s="231"/>
      <c r="E11681" s="232"/>
    </row>
    <row r="11682" spans="4:5">
      <c r="D11682" s="231"/>
      <c r="E11682" s="232"/>
    </row>
    <row r="11683" spans="4:5">
      <c r="D11683" s="231"/>
      <c r="E11683" s="232"/>
    </row>
    <row r="11684" spans="4:5">
      <c r="D11684" s="231"/>
      <c r="E11684" s="232"/>
    </row>
    <row r="11685" spans="4:5">
      <c r="D11685" s="231"/>
      <c r="E11685" s="232"/>
    </row>
    <row r="11686" spans="4:5">
      <c r="D11686" s="231"/>
      <c r="E11686" s="232"/>
    </row>
    <row r="11687" spans="4:5">
      <c r="D11687" s="231"/>
      <c r="E11687" s="232"/>
    </row>
    <row r="11688" spans="4:5">
      <c r="D11688" s="231"/>
      <c r="E11688" s="232"/>
    </row>
    <row r="11689" spans="4:5">
      <c r="D11689" s="231"/>
      <c r="E11689" s="232"/>
    </row>
    <row r="11690" spans="4:5">
      <c r="D11690" s="231"/>
      <c r="E11690" s="232"/>
    </row>
    <row r="11691" spans="4:5">
      <c r="D11691" s="231"/>
      <c r="E11691" s="232"/>
    </row>
    <row r="11692" spans="4:5">
      <c r="D11692" s="231"/>
      <c r="E11692" s="232"/>
    </row>
    <row r="11693" spans="4:5">
      <c r="D11693" s="231"/>
      <c r="E11693" s="232"/>
    </row>
    <row r="11694" spans="4:5">
      <c r="D11694" s="231"/>
      <c r="E11694" s="232"/>
    </row>
    <row r="11695" spans="4:5">
      <c r="D11695" s="231"/>
      <c r="E11695" s="232"/>
    </row>
    <row r="11696" spans="4:5">
      <c r="D11696" s="231"/>
      <c r="E11696" s="232"/>
    </row>
    <row r="11697" spans="4:5">
      <c r="D11697" s="231"/>
      <c r="E11697" s="232"/>
    </row>
    <row r="11698" spans="4:5">
      <c r="D11698" s="231"/>
      <c r="E11698" s="232"/>
    </row>
    <row r="11699" spans="4:5">
      <c r="D11699" s="231"/>
      <c r="E11699" s="232"/>
    </row>
    <row r="11700" spans="4:5">
      <c r="D11700" s="231"/>
      <c r="E11700" s="232"/>
    </row>
    <row r="11701" spans="4:5">
      <c r="D11701" s="231"/>
      <c r="E11701" s="232"/>
    </row>
    <row r="11702" spans="4:5">
      <c r="D11702" s="231"/>
      <c r="E11702" s="232"/>
    </row>
    <row r="11703" spans="4:5">
      <c r="D11703" s="231"/>
      <c r="E11703" s="232"/>
    </row>
    <row r="11704" spans="4:5">
      <c r="D11704" s="231"/>
      <c r="E11704" s="232"/>
    </row>
    <row r="11705" spans="4:5">
      <c r="D11705" s="231"/>
      <c r="E11705" s="232"/>
    </row>
    <row r="11706" spans="4:5">
      <c r="D11706" s="231"/>
      <c r="E11706" s="232"/>
    </row>
    <row r="11707" spans="4:5">
      <c r="D11707" s="231"/>
      <c r="E11707" s="232"/>
    </row>
    <row r="11708" spans="4:5">
      <c r="D11708" s="231"/>
      <c r="E11708" s="232"/>
    </row>
    <row r="11709" spans="4:5">
      <c r="D11709" s="231"/>
      <c r="E11709" s="232"/>
    </row>
    <row r="11710" spans="4:5">
      <c r="D11710" s="231"/>
      <c r="E11710" s="232"/>
    </row>
    <row r="11711" spans="4:5">
      <c r="D11711" s="231"/>
      <c r="E11711" s="232"/>
    </row>
    <row r="11712" spans="4:5">
      <c r="D11712" s="231"/>
      <c r="E11712" s="232"/>
    </row>
    <row r="11713" spans="4:5">
      <c r="D11713" s="231"/>
      <c r="E11713" s="232"/>
    </row>
    <row r="11714" spans="4:5">
      <c r="D11714" s="231"/>
      <c r="E11714" s="232"/>
    </row>
    <row r="11715" spans="4:5">
      <c r="D11715" s="231"/>
      <c r="E11715" s="232"/>
    </row>
    <row r="11716" spans="4:5">
      <c r="D11716" s="231"/>
      <c r="E11716" s="232"/>
    </row>
    <row r="11717" spans="4:5">
      <c r="D11717" s="231"/>
      <c r="E11717" s="232"/>
    </row>
    <row r="11718" spans="4:5">
      <c r="D11718" s="231"/>
      <c r="E11718" s="232"/>
    </row>
    <row r="11719" spans="4:5">
      <c r="D11719" s="231"/>
      <c r="E11719" s="232"/>
    </row>
    <row r="11720" spans="4:5">
      <c r="D11720" s="231"/>
      <c r="E11720" s="232"/>
    </row>
    <row r="11721" spans="4:5">
      <c r="D11721" s="231"/>
      <c r="E11721" s="232"/>
    </row>
    <row r="11722" spans="4:5">
      <c r="D11722" s="231"/>
      <c r="E11722" s="232"/>
    </row>
    <row r="11723" spans="4:5">
      <c r="D11723" s="231"/>
      <c r="E11723" s="232"/>
    </row>
    <row r="11724" spans="4:5">
      <c r="D11724" s="231"/>
      <c r="E11724" s="232"/>
    </row>
    <row r="11725" spans="4:5">
      <c r="D11725" s="231"/>
      <c r="E11725" s="232"/>
    </row>
    <row r="11726" spans="4:5">
      <c r="D11726" s="231"/>
      <c r="E11726" s="232"/>
    </row>
    <row r="11727" spans="4:5">
      <c r="D11727" s="231"/>
      <c r="E11727" s="232"/>
    </row>
    <row r="11728" spans="4:5">
      <c r="D11728" s="231"/>
      <c r="E11728" s="232"/>
    </row>
    <row r="11729" spans="4:5">
      <c r="D11729" s="231"/>
      <c r="E11729" s="232"/>
    </row>
    <row r="11730" spans="4:5">
      <c r="D11730" s="231"/>
      <c r="E11730" s="232"/>
    </row>
    <row r="11731" spans="4:5">
      <c r="D11731" s="231"/>
      <c r="E11731" s="232"/>
    </row>
    <row r="11732" spans="4:5">
      <c r="D11732" s="231"/>
      <c r="E11732" s="232"/>
    </row>
    <row r="11733" spans="4:5">
      <c r="D11733" s="231"/>
      <c r="E11733" s="232"/>
    </row>
    <row r="11734" spans="4:5">
      <c r="D11734" s="231"/>
      <c r="E11734" s="232"/>
    </row>
    <row r="11735" spans="4:5">
      <c r="D11735" s="231"/>
      <c r="E11735" s="232"/>
    </row>
    <row r="11736" spans="4:5">
      <c r="D11736" s="231"/>
      <c r="E11736" s="232"/>
    </row>
    <row r="11737" spans="4:5">
      <c r="D11737" s="231"/>
      <c r="E11737" s="232"/>
    </row>
    <row r="11738" spans="4:5">
      <c r="D11738" s="231"/>
      <c r="E11738" s="232"/>
    </row>
    <row r="11739" spans="4:5">
      <c r="D11739" s="231"/>
      <c r="E11739" s="232"/>
    </row>
    <row r="11740" spans="4:5">
      <c r="D11740" s="231"/>
      <c r="E11740" s="232"/>
    </row>
    <row r="11741" spans="4:5">
      <c r="D11741" s="231"/>
      <c r="E11741" s="232"/>
    </row>
    <row r="11742" spans="4:5">
      <c r="D11742" s="231"/>
      <c r="E11742" s="232"/>
    </row>
    <row r="11743" spans="4:5">
      <c r="D11743" s="231"/>
      <c r="E11743" s="232"/>
    </row>
    <row r="11744" spans="4:5">
      <c r="D11744" s="231"/>
      <c r="E11744" s="232"/>
    </row>
    <row r="11745" spans="4:5">
      <c r="D11745" s="231"/>
      <c r="E11745" s="232"/>
    </row>
    <row r="11746" spans="4:5">
      <c r="D11746" s="231"/>
      <c r="E11746" s="232"/>
    </row>
    <row r="11747" spans="4:5">
      <c r="D11747" s="231"/>
      <c r="E11747" s="232"/>
    </row>
    <row r="11748" spans="4:5">
      <c r="D11748" s="231"/>
      <c r="E11748" s="232"/>
    </row>
    <row r="11749" spans="4:5">
      <c r="D11749" s="231"/>
      <c r="E11749" s="232"/>
    </row>
    <row r="11750" spans="4:5">
      <c r="D11750" s="231"/>
      <c r="E11750" s="232"/>
    </row>
    <row r="11751" spans="4:5">
      <c r="D11751" s="231"/>
      <c r="E11751" s="232"/>
    </row>
    <row r="11752" spans="4:5">
      <c r="D11752" s="231"/>
      <c r="E11752" s="232"/>
    </row>
    <row r="11753" spans="4:5">
      <c r="D11753" s="231"/>
      <c r="E11753" s="232"/>
    </row>
    <row r="11754" spans="4:5">
      <c r="D11754" s="231"/>
      <c r="E11754" s="232"/>
    </row>
    <row r="11755" spans="4:5">
      <c r="D11755" s="231"/>
      <c r="E11755" s="232"/>
    </row>
    <row r="11756" spans="4:5">
      <c r="D11756" s="231"/>
      <c r="E11756" s="232"/>
    </row>
    <row r="11757" spans="4:5">
      <c r="D11757" s="231"/>
      <c r="E11757" s="232"/>
    </row>
    <row r="11758" spans="4:5">
      <c r="D11758" s="231"/>
      <c r="E11758" s="232"/>
    </row>
    <row r="11759" spans="4:5">
      <c r="D11759" s="231"/>
      <c r="E11759" s="232"/>
    </row>
    <row r="11760" spans="4:5">
      <c r="D11760" s="231"/>
      <c r="E11760" s="232"/>
    </row>
    <row r="11761" spans="4:5">
      <c r="D11761" s="231"/>
      <c r="E11761" s="232"/>
    </row>
    <row r="11762" spans="4:5">
      <c r="D11762" s="231"/>
      <c r="E11762" s="232"/>
    </row>
    <row r="11763" spans="4:5">
      <c r="D11763" s="231"/>
      <c r="E11763" s="232"/>
    </row>
    <row r="11764" spans="4:5">
      <c r="D11764" s="231"/>
      <c r="E11764" s="232"/>
    </row>
    <row r="11765" spans="4:5">
      <c r="D11765" s="231"/>
      <c r="E11765" s="232"/>
    </row>
    <row r="11766" spans="4:5">
      <c r="D11766" s="231"/>
      <c r="E11766" s="232"/>
    </row>
    <row r="11767" spans="4:5">
      <c r="D11767" s="231"/>
      <c r="E11767" s="232"/>
    </row>
    <row r="11768" spans="4:5">
      <c r="D11768" s="231"/>
      <c r="E11768" s="232"/>
    </row>
    <row r="11769" spans="4:5">
      <c r="D11769" s="231"/>
      <c r="E11769" s="232"/>
    </row>
    <row r="11770" spans="4:5">
      <c r="D11770" s="231"/>
      <c r="E11770" s="232"/>
    </row>
    <row r="11771" spans="4:5">
      <c r="D11771" s="231"/>
      <c r="E11771" s="232"/>
    </row>
    <row r="11772" spans="4:5">
      <c r="D11772" s="231"/>
      <c r="E11772" s="232"/>
    </row>
    <row r="11773" spans="4:5">
      <c r="D11773" s="231"/>
      <c r="E11773" s="232"/>
    </row>
    <row r="11774" spans="4:5">
      <c r="D11774" s="231"/>
      <c r="E11774" s="232"/>
    </row>
    <row r="11775" spans="4:5">
      <c r="D11775" s="231"/>
      <c r="E11775" s="232"/>
    </row>
    <row r="11776" spans="4:5">
      <c r="D11776" s="231"/>
      <c r="E11776" s="232"/>
    </row>
    <row r="11777" spans="4:5">
      <c r="D11777" s="231"/>
      <c r="E11777" s="232"/>
    </row>
    <row r="11778" spans="4:5">
      <c r="D11778" s="231"/>
      <c r="E11778" s="232"/>
    </row>
    <row r="11779" spans="4:5">
      <c r="D11779" s="231"/>
      <c r="E11779" s="232"/>
    </row>
    <row r="11780" spans="4:5">
      <c r="D11780" s="231"/>
      <c r="E11780" s="232"/>
    </row>
    <row r="11781" spans="4:5">
      <c r="D11781" s="231"/>
      <c r="E11781" s="232"/>
    </row>
    <row r="11782" spans="4:5">
      <c r="D11782" s="231"/>
      <c r="E11782" s="232"/>
    </row>
    <row r="11783" spans="4:5">
      <c r="D11783" s="231"/>
      <c r="E11783" s="232"/>
    </row>
    <row r="11784" spans="4:5">
      <c r="D11784" s="231"/>
      <c r="E11784" s="232"/>
    </row>
    <row r="11785" spans="4:5">
      <c r="D11785" s="231"/>
      <c r="E11785" s="232"/>
    </row>
    <row r="11786" spans="4:5">
      <c r="D11786" s="231"/>
      <c r="E11786" s="232"/>
    </row>
    <row r="11787" spans="4:5">
      <c r="D11787" s="231"/>
      <c r="E11787" s="232"/>
    </row>
    <row r="11788" spans="4:5">
      <c r="D11788" s="231"/>
      <c r="E11788" s="232"/>
    </row>
    <row r="11789" spans="4:5">
      <c r="D11789" s="231"/>
      <c r="E11789" s="232"/>
    </row>
    <row r="11790" spans="4:5">
      <c r="D11790" s="231"/>
      <c r="E11790" s="232"/>
    </row>
    <row r="11791" spans="4:5">
      <c r="D11791" s="231"/>
      <c r="E11791" s="232"/>
    </row>
    <row r="11792" spans="4:5">
      <c r="D11792" s="231"/>
      <c r="E11792" s="232"/>
    </row>
    <row r="11793" spans="4:5">
      <c r="D11793" s="231"/>
      <c r="E11793" s="232"/>
    </row>
    <row r="11794" spans="4:5">
      <c r="D11794" s="231"/>
      <c r="E11794" s="232"/>
    </row>
    <row r="11795" spans="4:5">
      <c r="D11795" s="231"/>
      <c r="E11795" s="232"/>
    </row>
    <row r="11796" spans="4:5">
      <c r="D11796" s="231"/>
      <c r="E11796" s="232"/>
    </row>
    <row r="11797" spans="4:5">
      <c r="D11797" s="231"/>
      <c r="E11797" s="232"/>
    </row>
    <row r="11798" spans="4:5">
      <c r="D11798" s="231"/>
      <c r="E11798" s="232"/>
    </row>
    <row r="11799" spans="4:5">
      <c r="D11799" s="231"/>
      <c r="E11799" s="232"/>
    </row>
    <row r="11800" spans="4:5">
      <c r="D11800" s="231"/>
      <c r="E11800" s="232"/>
    </row>
    <row r="11801" spans="4:5">
      <c r="D11801" s="231"/>
      <c r="E11801" s="232"/>
    </row>
    <row r="11802" spans="4:5">
      <c r="D11802" s="231"/>
      <c r="E11802" s="232"/>
    </row>
    <row r="11803" spans="4:5">
      <c r="D11803" s="231"/>
      <c r="E11803" s="232"/>
    </row>
    <row r="11804" spans="4:5">
      <c r="D11804" s="231"/>
      <c r="E11804" s="232"/>
    </row>
    <row r="11805" spans="4:5">
      <c r="D11805" s="231"/>
      <c r="E11805" s="232"/>
    </row>
    <row r="11806" spans="4:5">
      <c r="D11806" s="231"/>
      <c r="E11806" s="232"/>
    </row>
    <row r="11807" spans="4:5">
      <c r="D11807" s="231"/>
      <c r="E11807" s="232"/>
    </row>
    <row r="11808" spans="4:5">
      <c r="D11808" s="231"/>
      <c r="E11808" s="232"/>
    </row>
    <row r="11809" spans="4:5">
      <c r="D11809" s="231"/>
      <c r="E11809" s="232"/>
    </row>
    <row r="11810" spans="4:5">
      <c r="D11810" s="231"/>
      <c r="E11810" s="232"/>
    </row>
    <row r="11811" spans="4:5">
      <c r="D11811" s="231"/>
      <c r="E11811" s="232"/>
    </row>
    <row r="11812" spans="4:5">
      <c r="D11812" s="231"/>
      <c r="E11812" s="232"/>
    </row>
    <row r="11813" spans="4:5">
      <c r="D11813" s="231"/>
      <c r="E11813" s="232"/>
    </row>
    <row r="11814" spans="4:5">
      <c r="D11814" s="231"/>
      <c r="E11814" s="232"/>
    </row>
    <row r="11815" spans="4:5">
      <c r="D11815" s="231"/>
      <c r="E11815" s="232"/>
    </row>
    <row r="11816" spans="4:5">
      <c r="D11816" s="231"/>
      <c r="E11816" s="232"/>
    </row>
    <row r="11817" spans="4:5">
      <c r="D11817" s="231"/>
      <c r="E11817" s="232"/>
    </row>
    <row r="11818" spans="4:5">
      <c r="D11818" s="231"/>
      <c r="E11818" s="232"/>
    </row>
    <row r="11819" spans="4:5">
      <c r="D11819" s="231"/>
      <c r="E11819" s="232"/>
    </row>
    <row r="11820" spans="4:5">
      <c r="D11820" s="231"/>
      <c r="E11820" s="232"/>
    </row>
    <row r="11821" spans="4:5">
      <c r="D11821" s="231"/>
      <c r="E11821" s="232"/>
    </row>
    <row r="11822" spans="4:5">
      <c r="D11822" s="231"/>
      <c r="E11822" s="232"/>
    </row>
    <row r="11823" spans="4:5">
      <c r="D11823" s="231"/>
      <c r="E11823" s="232"/>
    </row>
    <row r="11824" spans="4:5">
      <c r="D11824" s="231"/>
      <c r="E11824" s="232"/>
    </row>
    <row r="11825" spans="4:5">
      <c r="D11825" s="231"/>
      <c r="E11825" s="232"/>
    </row>
    <row r="11826" spans="4:5">
      <c r="D11826" s="231"/>
      <c r="E11826" s="232"/>
    </row>
    <row r="11827" spans="4:5">
      <c r="D11827" s="231"/>
      <c r="E11827" s="232"/>
    </row>
    <row r="11828" spans="4:5">
      <c r="D11828" s="231"/>
      <c r="E11828" s="232"/>
    </row>
    <row r="11829" spans="4:5">
      <c r="D11829" s="231"/>
      <c r="E11829" s="232"/>
    </row>
    <row r="11830" spans="4:5">
      <c r="D11830" s="231"/>
      <c r="E11830" s="232"/>
    </row>
    <row r="11831" spans="4:5">
      <c r="D11831" s="231"/>
      <c r="E11831" s="232"/>
    </row>
    <row r="11832" spans="4:5">
      <c r="D11832" s="231"/>
      <c r="E11832" s="232"/>
    </row>
    <row r="11833" spans="4:5">
      <c r="D11833" s="231"/>
      <c r="E11833" s="232"/>
    </row>
    <row r="11834" spans="4:5">
      <c r="D11834" s="231"/>
      <c r="E11834" s="232"/>
    </row>
    <row r="11835" spans="4:5">
      <c r="D11835" s="231"/>
      <c r="E11835" s="232"/>
    </row>
    <row r="11836" spans="4:5">
      <c r="D11836" s="231"/>
      <c r="E11836" s="232"/>
    </row>
    <row r="11837" spans="4:5">
      <c r="D11837" s="231"/>
      <c r="E11837" s="232"/>
    </row>
    <row r="11838" spans="4:5">
      <c r="D11838" s="231"/>
      <c r="E11838" s="232"/>
    </row>
    <row r="11839" spans="4:5">
      <c r="D11839" s="231"/>
      <c r="E11839" s="232"/>
    </row>
    <row r="11840" spans="4:5">
      <c r="D11840" s="231"/>
      <c r="E11840" s="232"/>
    </row>
    <row r="11841" spans="4:5">
      <c r="D11841" s="231"/>
      <c r="E11841" s="232"/>
    </row>
    <row r="11842" spans="4:5">
      <c r="D11842" s="231"/>
      <c r="E11842" s="232"/>
    </row>
    <row r="11843" spans="4:5">
      <c r="D11843" s="231"/>
      <c r="E11843" s="232"/>
    </row>
    <row r="11844" spans="4:5">
      <c r="D11844" s="231"/>
      <c r="E11844" s="232"/>
    </row>
    <row r="11845" spans="4:5">
      <c r="D11845" s="231"/>
      <c r="E11845" s="232"/>
    </row>
    <row r="11846" spans="4:5">
      <c r="D11846" s="231"/>
      <c r="E11846" s="232"/>
    </row>
    <row r="11847" spans="4:5">
      <c r="D11847" s="231"/>
      <c r="E11847" s="232"/>
    </row>
    <row r="11848" spans="4:5">
      <c r="D11848" s="231"/>
      <c r="E11848" s="232"/>
    </row>
    <row r="11849" spans="4:5">
      <c r="D11849" s="231"/>
      <c r="E11849" s="232"/>
    </row>
    <row r="11850" spans="4:5">
      <c r="D11850" s="231"/>
      <c r="E11850" s="232"/>
    </row>
    <row r="11851" spans="4:5">
      <c r="D11851" s="231"/>
      <c r="E11851" s="232"/>
    </row>
    <row r="11852" spans="4:5">
      <c r="D11852" s="231"/>
      <c r="E11852" s="232"/>
    </row>
    <row r="11853" spans="4:5">
      <c r="D11853" s="231"/>
      <c r="E11853" s="232"/>
    </row>
    <row r="11854" spans="4:5">
      <c r="D11854" s="231"/>
      <c r="E11854" s="232"/>
    </row>
    <row r="11855" spans="4:5">
      <c r="D11855" s="231"/>
      <c r="E11855" s="232"/>
    </row>
    <row r="11856" spans="4:5">
      <c r="D11856" s="231"/>
      <c r="E11856" s="232"/>
    </row>
    <row r="11857" spans="4:5">
      <c r="D11857" s="231"/>
      <c r="E11857" s="232"/>
    </row>
    <row r="11858" spans="4:5">
      <c r="D11858" s="231"/>
      <c r="E11858" s="232"/>
    </row>
    <row r="11859" spans="4:5">
      <c r="D11859" s="231"/>
      <c r="E11859" s="232"/>
    </row>
    <row r="11860" spans="4:5">
      <c r="D11860" s="231"/>
      <c r="E11860" s="232"/>
    </row>
    <row r="11861" spans="4:5">
      <c r="D11861" s="231"/>
      <c r="E11861" s="232"/>
    </row>
    <row r="11862" spans="4:5">
      <c r="D11862" s="231"/>
      <c r="E11862" s="232"/>
    </row>
    <row r="11863" spans="4:5">
      <c r="D11863" s="231"/>
      <c r="E11863" s="232"/>
    </row>
    <row r="11864" spans="4:5">
      <c r="D11864" s="231"/>
      <c r="E11864" s="232"/>
    </row>
    <row r="11865" spans="4:5">
      <c r="D11865" s="231"/>
      <c r="E11865" s="232"/>
    </row>
    <row r="11866" spans="4:5">
      <c r="D11866" s="231"/>
      <c r="E11866" s="232"/>
    </row>
    <row r="11867" spans="4:5">
      <c r="D11867" s="231"/>
      <c r="E11867" s="232"/>
    </row>
    <row r="11868" spans="4:5">
      <c r="D11868" s="231"/>
      <c r="E11868" s="232"/>
    </row>
    <row r="11869" spans="4:5">
      <c r="D11869" s="231"/>
      <c r="E11869" s="232"/>
    </row>
    <row r="11870" spans="4:5">
      <c r="D11870" s="231"/>
      <c r="E11870" s="232"/>
    </row>
    <row r="11871" spans="4:5">
      <c r="D11871" s="231"/>
      <c r="E11871" s="232"/>
    </row>
    <row r="11872" spans="4:5">
      <c r="D11872" s="231"/>
      <c r="E11872" s="232"/>
    </row>
    <row r="11873" spans="4:5">
      <c r="D11873" s="231"/>
      <c r="E11873" s="232"/>
    </row>
    <row r="11874" spans="4:5">
      <c r="D11874" s="231"/>
      <c r="E11874" s="232"/>
    </row>
    <row r="11875" spans="4:5">
      <c r="D11875" s="231"/>
      <c r="E11875" s="232"/>
    </row>
    <row r="11876" spans="4:5">
      <c r="D11876" s="231"/>
      <c r="E11876" s="232"/>
    </row>
    <row r="11877" spans="4:5">
      <c r="D11877" s="231"/>
      <c r="E11877" s="232"/>
    </row>
    <row r="11878" spans="4:5">
      <c r="D11878" s="231"/>
      <c r="E11878" s="232"/>
    </row>
    <row r="11879" spans="4:5">
      <c r="D11879" s="231"/>
      <c r="E11879" s="232"/>
    </row>
    <row r="11880" spans="4:5">
      <c r="D11880" s="231"/>
      <c r="E11880" s="232"/>
    </row>
    <row r="11881" spans="4:5">
      <c r="D11881" s="231"/>
      <c r="E11881" s="232"/>
    </row>
    <row r="11882" spans="4:5">
      <c r="D11882" s="231"/>
      <c r="E11882" s="232"/>
    </row>
    <row r="11883" spans="4:5">
      <c r="D11883" s="231"/>
      <c r="E11883" s="232"/>
    </row>
    <row r="11884" spans="4:5">
      <c r="D11884" s="231"/>
      <c r="E11884" s="232"/>
    </row>
    <row r="11885" spans="4:5">
      <c r="D11885" s="231"/>
      <c r="E11885" s="232"/>
    </row>
    <row r="11886" spans="4:5">
      <c r="D11886" s="231"/>
      <c r="E11886" s="232"/>
    </row>
    <row r="11887" spans="4:5">
      <c r="D11887" s="231"/>
      <c r="E11887" s="232"/>
    </row>
    <row r="11888" spans="4:5">
      <c r="D11888" s="231"/>
      <c r="E11888" s="232"/>
    </row>
    <row r="11889" spans="4:5">
      <c r="D11889" s="231"/>
      <c r="E11889" s="232"/>
    </row>
    <row r="11890" spans="4:5">
      <c r="D11890" s="231"/>
      <c r="E11890" s="232"/>
    </row>
    <row r="11891" spans="4:5">
      <c r="D11891" s="231"/>
      <c r="E11891" s="232"/>
    </row>
    <row r="11892" spans="4:5">
      <c r="D11892" s="231"/>
      <c r="E11892" s="232"/>
    </row>
    <row r="11893" spans="4:5">
      <c r="D11893" s="231"/>
      <c r="E11893" s="232"/>
    </row>
    <row r="11894" spans="4:5">
      <c r="D11894" s="231"/>
      <c r="E11894" s="232"/>
    </row>
    <row r="11895" spans="4:5">
      <c r="D11895" s="231"/>
      <c r="E11895" s="232"/>
    </row>
    <row r="11896" spans="4:5">
      <c r="D11896" s="231"/>
      <c r="E11896" s="232"/>
    </row>
    <row r="11897" spans="4:5">
      <c r="D11897" s="231"/>
      <c r="E11897" s="232"/>
    </row>
    <row r="11898" spans="4:5">
      <c r="D11898" s="231"/>
      <c r="E11898" s="232"/>
    </row>
    <row r="11899" spans="4:5">
      <c r="D11899" s="231"/>
      <c r="E11899" s="232"/>
    </row>
    <row r="11900" spans="4:5">
      <c r="D11900" s="231"/>
      <c r="E11900" s="232"/>
    </row>
    <row r="11901" spans="4:5">
      <c r="D11901" s="231"/>
      <c r="E11901" s="232"/>
    </row>
    <row r="11902" spans="4:5">
      <c r="D11902" s="231"/>
      <c r="E11902" s="232"/>
    </row>
    <row r="11903" spans="4:5">
      <c r="D11903" s="231"/>
      <c r="E11903" s="232"/>
    </row>
    <row r="11904" spans="4:5">
      <c r="D11904" s="231"/>
      <c r="E11904" s="232"/>
    </row>
    <row r="11905" spans="4:5">
      <c r="D11905" s="231"/>
      <c r="E11905" s="232"/>
    </row>
    <row r="11906" spans="4:5">
      <c r="D11906" s="231"/>
      <c r="E11906" s="232"/>
    </row>
    <row r="11907" spans="4:5">
      <c r="D11907" s="231"/>
      <c r="E11907" s="232"/>
    </row>
    <row r="11908" spans="4:5">
      <c r="D11908" s="231"/>
      <c r="E11908" s="232"/>
    </row>
    <row r="11909" spans="4:5">
      <c r="D11909" s="231"/>
      <c r="E11909" s="232"/>
    </row>
    <row r="11910" spans="4:5">
      <c r="D11910" s="231"/>
      <c r="E11910" s="232"/>
    </row>
    <row r="11911" spans="4:5">
      <c r="D11911" s="231"/>
      <c r="E11911" s="232"/>
    </row>
    <row r="11912" spans="4:5">
      <c r="D11912" s="231"/>
      <c r="E11912" s="232"/>
    </row>
    <row r="11913" spans="4:5">
      <c r="D11913" s="231"/>
      <c r="E11913" s="232"/>
    </row>
    <row r="11914" spans="4:5">
      <c r="D11914" s="231"/>
      <c r="E11914" s="232"/>
    </row>
    <row r="11915" spans="4:5">
      <c r="D11915" s="231"/>
      <c r="E11915" s="232"/>
    </row>
    <row r="11916" spans="4:5">
      <c r="D11916" s="231"/>
      <c r="E11916" s="232"/>
    </row>
    <row r="11917" spans="4:5">
      <c r="D11917" s="231"/>
      <c r="E11917" s="232"/>
    </row>
    <row r="11918" spans="4:5">
      <c r="D11918" s="231"/>
      <c r="E11918" s="232"/>
    </row>
    <row r="11919" spans="4:5">
      <c r="D11919" s="231"/>
      <c r="E11919" s="232"/>
    </row>
    <row r="11920" spans="4:5">
      <c r="D11920" s="231"/>
      <c r="E11920" s="232"/>
    </row>
    <row r="11921" spans="4:5">
      <c r="D11921" s="231"/>
      <c r="E11921" s="232"/>
    </row>
    <row r="11922" spans="4:5">
      <c r="D11922" s="231"/>
      <c r="E11922" s="232"/>
    </row>
    <row r="11923" spans="4:5">
      <c r="D11923" s="231"/>
      <c r="E11923" s="232"/>
    </row>
    <row r="11924" spans="4:5">
      <c r="D11924" s="231"/>
      <c r="E11924" s="232"/>
    </row>
    <row r="11925" spans="4:5">
      <c r="D11925" s="231"/>
      <c r="E11925" s="232"/>
    </row>
    <row r="11926" spans="4:5">
      <c r="D11926" s="231"/>
      <c r="E11926" s="232"/>
    </row>
    <row r="11927" spans="4:5">
      <c r="D11927" s="231"/>
      <c r="E11927" s="232"/>
    </row>
    <row r="11928" spans="4:5">
      <c r="D11928" s="231"/>
      <c r="E11928" s="232"/>
    </row>
    <row r="11929" spans="4:5">
      <c r="D11929" s="231"/>
      <c r="E11929" s="232"/>
    </row>
    <row r="11930" spans="4:5">
      <c r="D11930" s="231"/>
      <c r="E11930" s="232"/>
    </row>
    <row r="11931" spans="4:5">
      <c r="D11931" s="231"/>
      <c r="E11931" s="232"/>
    </row>
    <row r="11932" spans="4:5">
      <c r="D11932" s="231"/>
      <c r="E11932" s="232"/>
    </row>
    <row r="11933" spans="4:5">
      <c r="D11933" s="231"/>
      <c r="E11933" s="232"/>
    </row>
    <row r="11934" spans="4:5">
      <c r="D11934" s="231"/>
      <c r="E11934" s="232"/>
    </row>
    <row r="11935" spans="4:5">
      <c r="D11935" s="231"/>
      <c r="E11935" s="232"/>
    </row>
    <row r="11936" spans="4:5">
      <c r="D11936" s="231"/>
      <c r="E11936" s="232"/>
    </row>
    <row r="11937" spans="4:5">
      <c r="D11937" s="231"/>
      <c r="E11937" s="232"/>
    </row>
    <row r="11938" spans="4:5">
      <c r="D11938" s="231"/>
      <c r="E11938" s="232"/>
    </row>
    <row r="11939" spans="4:5">
      <c r="D11939" s="231"/>
      <c r="E11939" s="232"/>
    </row>
    <row r="11940" spans="4:5">
      <c r="D11940" s="231"/>
      <c r="E11940" s="232"/>
    </row>
    <row r="11941" spans="4:5">
      <c r="D11941" s="231"/>
      <c r="E11941" s="232"/>
    </row>
    <row r="11942" spans="4:5">
      <c r="D11942" s="231"/>
      <c r="E11942" s="232"/>
    </row>
    <row r="11943" spans="4:5">
      <c r="D11943" s="231"/>
      <c r="E11943" s="232"/>
    </row>
    <row r="11944" spans="4:5">
      <c r="D11944" s="231"/>
      <c r="E11944" s="232"/>
    </row>
    <row r="11945" spans="4:5">
      <c r="D11945" s="231"/>
      <c r="E11945" s="232"/>
    </row>
    <row r="11946" spans="4:5">
      <c r="D11946" s="231"/>
      <c r="E11946" s="232"/>
    </row>
    <row r="11947" spans="4:5">
      <c r="D11947" s="231"/>
      <c r="E11947" s="232"/>
    </row>
    <row r="11948" spans="4:5">
      <c r="D11948" s="231"/>
      <c r="E11948" s="232"/>
    </row>
    <row r="11949" spans="4:5">
      <c r="D11949" s="231"/>
      <c r="E11949" s="232"/>
    </row>
    <row r="11950" spans="4:5">
      <c r="D11950" s="231"/>
      <c r="E11950" s="232"/>
    </row>
    <row r="11951" spans="4:5">
      <c r="D11951" s="231"/>
      <c r="E11951" s="232"/>
    </row>
    <row r="11952" spans="4:5">
      <c r="D11952" s="231"/>
      <c r="E11952" s="232"/>
    </row>
    <row r="11953" spans="4:5">
      <c r="D11953" s="231"/>
      <c r="E11953" s="232"/>
    </row>
    <row r="11954" spans="4:5">
      <c r="D11954" s="231"/>
      <c r="E11954" s="232"/>
    </row>
    <row r="11955" spans="4:5">
      <c r="D11955" s="231"/>
      <c r="E11955" s="232"/>
    </row>
    <row r="11956" spans="4:5">
      <c r="D11956" s="231"/>
      <c r="E11956" s="232"/>
    </row>
    <row r="11957" spans="4:5">
      <c r="D11957" s="231"/>
      <c r="E11957" s="232"/>
    </row>
    <row r="11958" spans="4:5">
      <c r="D11958" s="231"/>
      <c r="E11958" s="232"/>
    </row>
    <row r="11959" spans="4:5">
      <c r="D11959" s="231"/>
      <c r="E11959" s="232"/>
    </row>
    <row r="11960" spans="4:5">
      <c r="D11960" s="231"/>
      <c r="E11960" s="232"/>
    </row>
    <row r="11961" spans="4:5">
      <c r="D11961" s="231"/>
      <c r="E11961" s="232"/>
    </row>
    <row r="11962" spans="4:5">
      <c r="D11962" s="231"/>
      <c r="E11962" s="232"/>
    </row>
    <row r="11963" spans="4:5">
      <c r="D11963" s="231"/>
      <c r="E11963" s="232"/>
    </row>
    <row r="11964" spans="4:5">
      <c r="D11964" s="231"/>
      <c r="E11964" s="232"/>
    </row>
    <row r="11965" spans="4:5">
      <c r="D11965" s="231"/>
      <c r="E11965" s="232"/>
    </row>
    <row r="11966" spans="4:5">
      <c r="D11966" s="231"/>
      <c r="E11966" s="232"/>
    </row>
    <row r="11967" spans="4:5">
      <c r="D11967" s="231"/>
      <c r="E11967" s="232"/>
    </row>
    <row r="11968" spans="4:5">
      <c r="D11968" s="231"/>
      <c r="E11968" s="232"/>
    </row>
    <row r="11969" spans="4:5">
      <c r="D11969" s="231"/>
      <c r="E11969" s="232"/>
    </row>
    <row r="11970" spans="4:5">
      <c r="D11970" s="231"/>
      <c r="E11970" s="232"/>
    </row>
    <row r="11971" spans="4:5">
      <c r="D11971" s="231"/>
      <c r="E11971" s="232"/>
    </row>
    <row r="11972" spans="4:5">
      <c r="D11972" s="231"/>
      <c r="E11972" s="232"/>
    </row>
    <row r="11973" spans="4:5">
      <c r="D11973" s="231"/>
      <c r="E11973" s="232"/>
    </row>
    <row r="11974" spans="4:5">
      <c r="D11974" s="231"/>
      <c r="E11974" s="232"/>
    </row>
    <row r="11975" spans="4:5">
      <c r="D11975" s="231"/>
      <c r="E11975" s="232"/>
    </row>
    <row r="11976" spans="4:5">
      <c r="D11976" s="231"/>
      <c r="E11976" s="232"/>
    </row>
    <row r="11977" spans="4:5">
      <c r="D11977" s="231"/>
      <c r="E11977" s="232"/>
    </row>
    <row r="11978" spans="4:5">
      <c r="D11978" s="231"/>
      <c r="E11978" s="232"/>
    </row>
    <row r="11979" spans="4:5">
      <c r="D11979" s="231"/>
      <c r="E11979" s="232"/>
    </row>
    <row r="11980" spans="4:5">
      <c r="D11980" s="231"/>
      <c r="E11980" s="232"/>
    </row>
    <row r="11981" spans="4:5">
      <c r="D11981" s="231"/>
      <c r="E11981" s="232"/>
    </row>
    <row r="11982" spans="4:5">
      <c r="D11982" s="231"/>
      <c r="E11982" s="232"/>
    </row>
    <row r="11983" spans="4:5">
      <c r="D11983" s="231"/>
      <c r="E11983" s="232"/>
    </row>
    <row r="11984" spans="4:5">
      <c r="D11984" s="231"/>
      <c r="E11984" s="232"/>
    </row>
    <row r="11985" spans="4:5">
      <c r="D11985" s="231"/>
      <c r="E11985" s="232"/>
    </row>
    <row r="11986" spans="4:5">
      <c r="D11986" s="231"/>
      <c r="E11986" s="232"/>
    </row>
    <row r="11987" spans="4:5">
      <c r="D11987" s="231"/>
      <c r="E11987" s="232"/>
    </row>
    <row r="11988" spans="4:5">
      <c r="D11988" s="231"/>
      <c r="E11988" s="232"/>
    </row>
    <row r="11989" spans="4:5">
      <c r="D11989" s="231"/>
      <c r="E11989" s="232"/>
    </row>
    <row r="11990" spans="4:5">
      <c r="D11990" s="231"/>
      <c r="E11990" s="232"/>
    </row>
    <row r="11991" spans="4:5">
      <c r="D11991" s="231"/>
      <c r="E11991" s="232"/>
    </row>
    <row r="11992" spans="4:5">
      <c r="D11992" s="231"/>
      <c r="E11992" s="232"/>
    </row>
    <row r="11993" spans="4:5">
      <c r="D11993" s="231"/>
      <c r="E11993" s="232"/>
    </row>
    <row r="11994" spans="4:5">
      <c r="D11994" s="231"/>
      <c r="E11994" s="232"/>
    </row>
    <row r="11995" spans="4:5">
      <c r="D11995" s="231"/>
      <c r="E11995" s="232"/>
    </row>
    <row r="11996" spans="4:5">
      <c r="D11996" s="231"/>
      <c r="E11996" s="232"/>
    </row>
    <row r="11997" spans="4:5">
      <c r="D11997" s="231"/>
      <c r="E11997" s="232"/>
    </row>
    <row r="11998" spans="4:5">
      <c r="D11998" s="231"/>
      <c r="E11998" s="232"/>
    </row>
    <row r="11999" spans="4:5">
      <c r="D11999" s="231"/>
      <c r="E11999" s="232"/>
    </row>
    <row r="12000" spans="4:5">
      <c r="D12000" s="231"/>
      <c r="E12000" s="232"/>
    </row>
    <row r="12001" spans="4:5">
      <c r="D12001" s="231"/>
      <c r="E12001" s="232"/>
    </row>
    <row r="12002" spans="4:5">
      <c r="D12002" s="231"/>
      <c r="E12002" s="232"/>
    </row>
    <row r="12003" spans="4:5">
      <c r="D12003" s="231"/>
      <c r="E12003" s="232"/>
    </row>
    <row r="12004" spans="4:5">
      <c r="D12004" s="231"/>
      <c r="E12004" s="232"/>
    </row>
    <row r="12005" spans="4:5">
      <c r="D12005" s="231"/>
      <c r="E12005" s="232"/>
    </row>
    <row r="12006" spans="4:5">
      <c r="D12006" s="231"/>
      <c r="E12006" s="232"/>
    </row>
    <row r="12007" spans="4:5">
      <c r="D12007" s="231"/>
      <c r="E12007" s="232"/>
    </row>
    <row r="12008" spans="4:5">
      <c r="D12008" s="231"/>
      <c r="E12008" s="232"/>
    </row>
    <row r="12009" spans="4:5">
      <c r="D12009" s="231"/>
      <c r="E12009" s="232"/>
    </row>
    <row r="12010" spans="4:5">
      <c r="D12010" s="231"/>
      <c r="E12010" s="232"/>
    </row>
    <row r="12011" spans="4:5">
      <c r="D12011" s="231"/>
      <c r="E12011" s="232"/>
    </row>
    <row r="12012" spans="4:5">
      <c r="D12012" s="231"/>
      <c r="E12012" s="232"/>
    </row>
    <row r="12013" spans="4:5">
      <c r="D12013" s="231"/>
      <c r="E12013" s="232"/>
    </row>
    <row r="12014" spans="4:5">
      <c r="D12014" s="231"/>
      <c r="E12014" s="232"/>
    </row>
    <row r="12015" spans="4:5">
      <c r="D12015" s="231"/>
      <c r="E12015" s="232"/>
    </row>
    <row r="12016" spans="4:5">
      <c r="D12016" s="231"/>
      <c r="E12016" s="232"/>
    </row>
    <row r="12017" spans="4:5">
      <c r="D12017" s="231"/>
      <c r="E12017" s="232"/>
    </row>
    <row r="12018" spans="4:5">
      <c r="D12018" s="231"/>
      <c r="E12018" s="232"/>
    </row>
    <row r="12019" spans="4:5">
      <c r="D12019" s="231"/>
      <c r="E12019" s="232"/>
    </row>
    <row r="12020" spans="4:5">
      <c r="D12020" s="231"/>
      <c r="E12020" s="232"/>
    </row>
    <row r="12021" spans="4:5">
      <c r="D12021" s="231"/>
      <c r="E12021" s="232"/>
    </row>
    <row r="12022" spans="4:5">
      <c r="D12022" s="231"/>
      <c r="E12022" s="232"/>
    </row>
    <row r="12023" spans="4:5">
      <c r="D12023" s="231"/>
      <c r="E12023" s="232"/>
    </row>
    <row r="12024" spans="4:5">
      <c r="D12024" s="231"/>
      <c r="E12024" s="232"/>
    </row>
    <row r="12025" spans="4:5">
      <c r="D12025" s="231"/>
      <c r="E12025" s="232"/>
    </row>
    <row r="12026" spans="4:5">
      <c r="D12026" s="231"/>
      <c r="E12026" s="232"/>
    </row>
    <row r="12027" spans="4:5">
      <c r="D12027" s="231"/>
      <c r="E12027" s="232"/>
    </row>
    <row r="12028" spans="4:5">
      <c r="D12028" s="231"/>
      <c r="E12028" s="232"/>
    </row>
    <row r="12029" spans="4:5">
      <c r="D12029" s="231"/>
      <c r="E12029" s="232"/>
    </row>
    <row r="12030" spans="4:5">
      <c r="D12030" s="231"/>
      <c r="E12030" s="232"/>
    </row>
    <row r="12031" spans="4:5">
      <c r="D12031" s="231"/>
      <c r="E12031" s="232"/>
    </row>
    <row r="12032" spans="4:5">
      <c r="D12032" s="231"/>
      <c r="E12032" s="232"/>
    </row>
    <row r="12033" spans="4:5">
      <c r="D12033" s="231"/>
      <c r="E12033" s="232"/>
    </row>
    <row r="12034" spans="4:5">
      <c r="D12034" s="231"/>
      <c r="E12034" s="232"/>
    </row>
    <row r="12035" spans="4:5">
      <c r="D12035" s="231"/>
      <c r="E12035" s="232"/>
    </row>
    <row r="12036" spans="4:5">
      <c r="D12036" s="231"/>
      <c r="E12036" s="232"/>
    </row>
    <row r="12037" spans="4:5">
      <c r="D12037" s="231"/>
      <c r="E12037" s="232"/>
    </row>
    <row r="12038" spans="4:5">
      <c r="D12038" s="231"/>
      <c r="E12038" s="232"/>
    </row>
    <row r="12039" spans="4:5">
      <c r="D12039" s="231"/>
      <c r="E12039" s="232"/>
    </row>
    <row r="12040" spans="4:5">
      <c r="D12040" s="231"/>
      <c r="E12040" s="232"/>
    </row>
    <row r="12041" spans="4:5">
      <c r="D12041" s="231"/>
      <c r="E12041" s="232"/>
    </row>
    <row r="12042" spans="4:5">
      <c r="D12042" s="231"/>
      <c r="E12042" s="232"/>
    </row>
    <row r="12043" spans="4:5">
      <c r="D12043" s="231"/>
      <c r="E12043" s="232"/>
    </row>
    <row r="12044" spans="4:5">
      <c r="D12044" s="231"/>
      <c r="E12044" s="232"/>
    </row>
    <row r="12045" spans="4:5">
      <c r="D12045" s="231"/>
      <c r="E12045" s="232"/>
    </row>
    <row r="12046" spans="4:5">
      <c r="D12046" s="231"/>
      <c r="E12046" s="232"/>
    </row>
    <row r="12047" spans="4:5">
      <c r="D12047" s="231"/>
      <c r="E12047" s="232"/>
    </row>
    <row r="12048" spans="4:5">
      <c r="D12048" s="231"/>
      <c r="E12048" s="232"/>
    </row>
    <row r="12049" spans="4:5">
      <c r="D12049" s="231"/>
      <c r="E12049" s="232"/>
    </row>
    <row r="12050" spans="4:5">
      <c r="D12050" s="231"/>
      <c r="E12050" s="232"/>
    </row>
    <row r="12051" spans="4:5">
      <c r="D12051" s="231"/>
      <c r="E12051" s="232"/>
    </row>
    <row r="12052" spans="4:5">
      <c r="D12052" s="231"/>
      <c r="E12052" s="232"/>
    </row>
    <row r="12053" spans="4:5">
      <c r="D12053" s="231"/>
      <c r="E12053" s="232"/>
    </row>
    <row r="12054" spans="4:5">
      <c r="D12054" s="231"/>
      <c r="E12054" s="232"/>
    </row>
    <row r="12055" spans="4:5">
      <c r="D12055" s="231"/>
      <c r="E12055" s="232"/>
    </row>
    <row r="12056" spans="4:5">
      <c r="D12056" s="231"/>
      <c r="E12056" s="232"/>
    </row>
    <row r="12057" spans="4:5">
      <c r="D12057" s="231"/>
      <c r="E12057" s="232"/>
    </row>
    <row r="12058" spans="4:5">
      <c r="D12058" s="231"/>
      <c r="E12058" s="232"/>
    </row>
    <row r="12059" spans="4:5">
      <c r="D12059" s="231"/>
      <c r="E12059" s="232"/>
    </row>
    <row r="12060" spans="4:5">
      <c r="D12060" s="231"/>
      <c r="E12060" s="232"/>
    </row>
    <row r="12061" spans="4:5">
      <c r="D12061" s="231"/>
      <c r="E12061" s="232"/>
    </row>
    <row r="12062" spans="4:5">
      <c r="D12062" s="231"/>
      <c r="E12062" s="232"/>
    </row>
    <row r="12063" spans="4:5">
      <c r="D12063" s="231"/>
      <c r="E12063" s="232"/>
    </row>
    <row r="12064" spans="4:5">
      <c r="D12064" s="231"/>
      <c r="E12064" s="232"/>
    </row>
    <row r="12065" spans="4:5">
      <c r="D12065" s="231"/>
      <c r="E12065" s="232"/>
    </row>
    <row r="12066" spans="4:5">
      <c r="D12066" s="231"/>
      <c r="E12066" s="232"/>
    </row>
    <row r="12067" spans="4:5">
      <c r="D12067" s="231"/>
      <c r="E12067" s="232"/>
    </row>
    <row r="12068" spans="4:5">
      <c r="D12068" s="231"/>
      <c r="E12068" s="232"/>
    </row>
    <row r="12069" spans="4:5">
      <c r="D12069" s="231"/>
      <c r="E12069" s="232"/>
    </row>
    <row r="12070" spans="4:5">
      <c r="D12070" s="231"/>
      <c r="E12070" s="232"/>
    </row>
    <row r="12071" spans="4:5">
      <c r="D12071" s="231"/>
      <c r="E12071" s="232"/>
    </row>
    <row r="12072" spans="4:5">
      <c r="D12072" s="231"/>
      <c r="E12072" s="232"/>
    </row>
    <row r="12073" spans="4:5">
      <c r="D12073" s="231"/>
      <c r="E12073" s="232"/>
    </row>
    <row r="12074" spans="4:5">
      <c r="D12074" s="231"/>
      <c r="E12074" s="232"/>
    </row>
    <row r="12075" spans="4:5">
      <c r="D12075" s="231"/>
      <c r="E12075" s="232"/>
    </row>
    <row r="12076" spans="4:5">
      <c r="D12076" s="231"/>
      <c r="E12076" s="232"/>
    </row>
    <row r="12077" spans="4:5">
      <c r="D12077" s="231"/>
      <c r="E12077" s="232"/>
    </row>
    <row r="12078" spans="4:5">
      <c r="D12078" s="231"/>
      <c r="E12078" s="232"/>
    </row>
    <row r="12079" spans="4:5">
      <c r="D12079" s="231"/>
      <c r="E12079" s="232"/>
    </row>
    <row r="12080" spans="4:5">
      <c r="D12080" s="231"/>
      <c r="E12080" s="232"/>
    </row>
    <row r="12081" spans="4:5">
      <c r="D12081" s="231"/>
      <c r="E12081" s="232"/>
    </row>
    <row r="12082" spans="4:5">
      <c r="D12082" s="231"/>
      <c r="E12082" s="232"/>
    </row>
    <row r="12083" spans="4:5">
      <c r="D12083" s="231"/>
      <c r="E12083" s="232"/>
    </row>
    <row r="12084" spans="4:5">
      <c r="D12084" s="231"/>
      <c r="E12084" s="232"/>
    </row>
    <row r="12085" spans="4:5">
      <c r="D12085" s="231"/>
      <c r="E12085" s="232"/>
    </row>
    <row r="12086" spans="4:5">
      <c r="D12086" s="231"/>
      <c r="E12086" s="232"/>
    </row>
    <row r="12087" spans="4:5">
      <c r="D12087" s="231"/>
      <c r="E12087" s="232"/>
    </row>
    <row r="12088" spans="4:5">
      <c r="D12088" s="231"/>
      <c r="E12088" s="232"/>
    </row>
    <row r="12089" spans="4:5">
      <c r="D12089" s="231"/>
      <c r="E12089" s="232"/>
    </row>
    <row r="12090" spans="4:5">
      <c r="D12090" s="231"/>
      <c r="E12090" s="232"/>
    </row>
    <row r="12091" spans="4:5">
      <c r="D12091" s="231"/>
      <c r="E12091" s="232"/>
    </row>
    <row r="12092" spans="4:5">
      <c r="D12092" s="231"/>
      <c r="E12092" s="232"/>
    </row>
    <row r="12093" spans="4:5">
      <c r="D12093" s="231"/>
      <c r="E12093" s="232"/>
    </row>
    <row r="12094" spans="4:5">
      <c r="D12094" s="231"/>
      <c r="E12094" s="232"/>
    </row>
    <row r="12095" spans="4:5">
      <c r="D12095" s="231"/>
      <c r="E12095" s="232"/>
    </row>
    <row r="12096" spans="4:5">
      <c r="D12096" s="231"/>
      <c r="E12096" s="232"/>
    </row>
    <row r="12097" spans="4:5">
      <c r="D12097" s="231"/>
      <c r="E12097" s="232"/>
    </row>
    <row r="12098" spans="4:5">
      <c r="D12098" s="231"/>
      <c r="E12098" s="232"/>
    </row>
    <row r="12099" spans="4:5">
      <c r="D12099" s="231"/>
      <c r="E12099" s="232"/>
    </row>
    <row r="12100" spans="4:5">
      <c r="D12100" s="231"/>
      <c r="E12100" s="232"/>
    </row>
    <row r="12101" spans="4:5">
      <c r="D12101" s="231"/>
      <c r="E12101" s="232"/>
    </row>
    <row r="12102" spans="4:5">
      <c r="D12102" s="231"/>
      <c r="E12102" s="232"/>
    </row>
    <row r="12103" spans="4:5">
      <c r="D12103" s="231"/>
      <c r="E12103" s="232"/>
    </row>
    <row r="12104" spans="4:5">
      <c r="D12104" s="231"/>
      <c r="E12104" s="232"/>
    </row>
    <row r="12105" spans="4:5">
      <c r="D12105" s="231"/>
      <c r="E12105" s="232"/>
    </row>
    <row r="12106" spans="4:5">
      <c r="D12106" s="231"/>
      <c r="E12106" s="232"/>
    </row>
    <row r="12107" spans="4:5">
      <c r="D12107" s="231"/>
      <c r="E12107" s="232"/>
    </row>
    <row r="12108" spans="4:5">
      <c r="D12108" s="231"/>
      <c r="E12108" s="232"/>
    </row>
    <row r="12109" spans="4:5">
      <c r="D12109" s="231"/>
      <c r="E12109" s="232"/>
    </row>
    <row r="12110" spans="4:5">
      <c r="D12110" s="231"/>
      <c r="E12110" s="232"/>
    </row>
    <row r="12111" spans="4:5">
      <c r="D12111" s="231"/>
      <c r="E12111" s="232"/>
    </row>
    <row r="12112" spans="4:5">
      <c r="D12112" s="231"/>
      <c r="E12112" s="232"/>
    </row>
    <row r="12113" spans="4:5">
      <c r="D12113" s="231"/>
      <c r="E12113" s="232"/>
    </row>
    <row r="12114" spans="4:5">
      <c r="D12114" s="231"/>
      <c r="E12114" s="232"/>
    </row>
    <row r="12115" spans="4:5">
      <c r="D12115" s="231"/>
      <c r="E12115" s="232"/>
    </row>
    <row r="12116" spans="4:5">
      <c r="D12116" s="231"/>
      <c r="E12116" s="232"/>
    </row>
    <row r="12117" spans="4:5">
      <c r="D12117" s="231"/>
      <c r="E12117" s="232"/>
    </row>
    <row r="12118" spans="4:5">
      <c r="D12118" s="231"/>
      <c r="E12118" s="232"/>
    </row>
    <row r="12119" spans="4:5">
      <c r="D12119" s="231"/>
      <c r="E12119" s="232"/>
    </row>
    <row r="12120" spans="4:5">
      <c r="D12120" s="231"/>
      <c r="E12120" s="232"/>
    </row>
    <row r="12121" spans="4:5">
      <c r="D12121" s="231"/>
      <c r="E12121" s="232"/>
    </row>
    <row r="12122" spans="4:5">
      <c r="D12122" s="231"/>
      <c r="E12122" s="232"/>
    </row>
    <row r="12123" spans="4:5">
      <c r="D12123" s="231"/>
      <c r="E12123" s="232"/>
    </row>
    <row r="12124" spans="4:5">
      <c r="D12124" s="231"/>
      <c r="E12124" s="232"/>
    </row>
    <row r="12125" spans="4:5">
      <c r="D12125" s="231"/>
      <c r="E12125" s="232"/>
    </row>
    <row r="12126" spans="4:5">
      <c r="D12126" s="231"/>
      <c r="E12126" s="232"/>
    </row>
    <row r="12127" spans="4:5">
      <c r="D12127" s="231"/>
      <c r="E12127" s="232"/>
    </row>
    <row r="12128" spans="4:5">
      <c r="D12128" s="231"/>
      <c r="E12128" s="232"/>
    </row>
    <row r="12129" spans="4:5">
      <c r="D12129" s="231"/>
      <c r="E12129" s="232"/>
    </row>
    <row r="12130" spans="4:5">
      <c r="D12130" s="231"/>
      <c r="E12130" s="232"/>
    </row>
    <row r="12131" spans="4:5">
      <c r="D12131" s="231"/>
      <c r="E12131" s="232"/>
    </row>
    <row r="12132" spans="4:5">
      <c r="D12132" s="231"/>
      <c r="E12132" s="232"/>
    </row>
    <row r="12133" spans="4:5">
      <c r="D12133" s="231"/>
      <c r="E12133" s="232"/>
    </row>
    <row r="12134" spans="4:5">
      <c r="D12134" s="231"/>
      <c r="E12134" s="232"/>
    </row>
    <row r="12135" spans="4:5">
      <c r="D12135" s="231"/>
      <c r="E12135" s="232"/>
    </row>
    <row r="12136" spans="4:5">
      <c r="D12136" s="231"/>
      <c r="E12136" s="232"/>
    </row>
    <row r="12137" spans="4:5">
      <c r="D12137" s="231"/>
      <c r="E12137" s="232"/>
    </row>
    <row r="12138" spans="4:5">
      <c r="D12138" s="231"/>
      <c r="E12138" s="232"/>
    </row>
    <row r="12139" spans="4:5">
      <c r="D12139" s="231"/>
      <c r="E12139" s="232"/>
    </row>
    <row r="12140" spans="4:5">
      <c r="D12140" s="231"/>
      <c r="E12140" s="232"/>
    </row>
    <row r="12141" spans="4:5">
      <c r="D12141" s="231"/>
      <c r="E12141" s="232"/>
    </row>
    <row r="12142" spans="4:5">
      <c r="D12142" s="231"/>
      <c r="E12142" s="232"/>
    </row>
    <row r="12143" spans="4:5">
      <c r="D12143" s="231"/>
      <c r="E12143" s="232"/>
    </row>
    <row r="12144" spans="4:5">
      <c r="D12144" s="231"/>
      <c r="E12144" s="232"/>
    </row>
    <row r="12145" spans="4:5">
      <c r="D12145" s="231"/>
      <c r="E12145" s="232"/>
    </row>
    <row r="12146" spans="4:5">
      <c r="D12146" s="231"/>
      <c r="E12146" s="232"/>
    </row>
    <row r="12147" spans="4:5">
      <c r="D12147" s="231"/>
      <c r="E12147" s="232"/>
    </row>
    <row r="12148" spans="4:5">
      <c r="D12148" s="231"/>
      <c r="E12148" s="232"/>
    </row>
    <row r="12149" spans="4:5">
      <c r="D12149" s="231"/>
      <c r="E12149" s="232"/>
    </row>
    <row r="12150" spans="4:5">
      <c r="D12150" s="231"/>
      <c r="E12150" s="232"/>
    </row>
    <row r="12151" spans="4:5">
      <c r="D12151" s="231"/>
      <c r="E12151" s="232"/>
    </row>
    <row r="12152" spans="4:5">
      <c r="D12152" s="231"/>
      <c r="E12152" s="232"/>
    </row>
    <row r="12153" spans="4:5">
      <c r="D12153" s="231"/>
      <c r="E12153" s="232"/>
    </row>
    <row r="12154" spans="4:5">
      <c r="D12154" s="231"/>
      <c r="E12154" s="232"/>
    </row>
    <row r="12155" spans="4:5">
      <c r="D12155" s="231"/>
      <c r="E12155" s="232"/>
    </row>
    <row r="12156" spans="4:5">
      <c r="D12156" s="231"/>
      <c r="E12156" s="232"/>
    </row>
    <row r="12157" spans="4:5">
      <c r="D12157" s="231"/>
      <c r="E12157" s="232"/>
    </row>
    <row r="12158" spans="4:5">
      <c r="D12158" s="231"/>
      <c r="E12158" s="232"/>
    </row>
    <row r="12159" spans="4:5">
      <c r="D12159" s="231"/>
      <c r="E12159" s="232"/>
    </row>
    <row r="12160" spans="4:5">
      <c r="D12160" s="231"/>
      <c r="E12160" s="232"/>
    </row>
    <row r="12161" spans="4:5">
      <c r="D12161" s="231"/>
      <c r="E12161" s="232"/>
    </row>
    <row r="12162" spans="4:5">
      <c r="D12162" s="231"/>
      <c r="E12162" s="232"/>
    </row>
    <row r="12163" spans="4:5">
      <c r="D12163" s="231"/>
      <c r="E12163" s="232"/>
    </row>
    <row r="12164" spans="4:5">
      <c r="D12164" s="231"/>
      <c r="E12164" s="232"/>
    </row>
    <row r="12165" spans="4:5">
      <c r="D12165" s="231"/>
      <c r="E12165" s="232"/>
    </row>
    <row r="12166" spans="4:5">
      <c r="D12166" s="231"/>
      <c r="E12166" s="232"/>
    </row>
    <row r="12167" spans="4:5">
      <c r="D12167" s="231"/>
      <c r="E12167" s="232"/>
    </row>
    <row r="12168" spans="4:5">
      <c r="D12168" s="231"/>
      <c r="E12168" s="232"/>
    </row>
    <row r="12169" spans="4:5">
      <c r="D12169" s="231"/>
      <c r="E12169" s="232"/>
    </row>
    <row r="12170" spans="4:5">
      <c r="D12170" s="231"/>
      <c r="E12170" s="232"/>
    </row>
    <row r="12171" spans="4:5">
      <c r="D12171" s="231"/>
      <c r="E12171" s="232"/>
    </row>
    <row r="12172" spans="4:5">
      <c r="D12172" s="231"/>
      <c r="E12172" s="232"/>
    </row>
    <row r="12173" spans="4:5">
      <c r="D12173" s="231"/>
      <c r="E12173" s="232"/>
    </row>
    <row r="12174" spans="4:5">
      <c r="D12174" s="231"/>
      <c r="E12174" s="232"/>
    </row>
    <row r="12175" spans="4:5">
      <c r="D12175" s="231"/>
      <c r="E12175" s="232"/>
    </row>
    <row r="12176" spans="4:5">
      <c r="D12176" s="231"/>
      <c r="E12176" s="232"/>
    </row>
    <row r="12177" spans="4:5">
      <c r="D12177" s="231"/>
      <c r="E12177" s="232"/>
    </row>
    <row r="12178" spans="4:5">
      <c r="D12178" s="231"/>
      <c r="E12178" s="232"/>
    </row>
    <row r="12179" spans="4:5">
      <c r="D12179" s="231"/>
      <c r="E12179" s="232"/>
    </row>
    <row r="12180" spans="4:5">
      <c r="D12180" s="231"/>
      <c r="E12180" s="232"/>
    </row>
    <row r="12181" spans="4:5">
      <c r="D12181" s="231"/>
      <c r="E12181" s="232"/>
    </row>
    <row r="12182" spans="4:5">
      <c r="D12182" s="231"/>
      <c r="E12182" s="232"/>
    </row>
    <row r="12183" spans="4:5">
      <c r="D12183" s="231"/>
      <c r="E12183" s="232"/>
    </row>
    <row r="12184" spans="4:5">
      <c r="D12184" s="231"/>
      <c r="E12184" s="232"/>
    </row>
    <row r="12185" spans="4:5">
      <c r="D12185" s="231"/>
      <c r="E12185" s="232"/>
    </row>
    <row r="12186" spans="4:5">
      <c r="D12186" s="231"/>
      <c r="E12186" s="232"/>
    </row>
    <row r="12187" spans="4:5">
      <c r="D12187" s="231"/>
      <c r="E12187" s="232"/>
    </row>
    <row r="12188" spans="4:5">
      <c r="D12188" s="231"/>
      <c r="E12188" s="232"/>
    </row>
    <row r="12189" spans="4:5">
      <c r="D12189" s="231"/>
      <c r="E12189" s="232"/>
    </row>
    <row r="12190" spans="4:5">
      <c r="D12190" s="231"/>
      <c r="E12190" s="232"/>
    </row>
    <row r="12191" spans="4:5">
      <c r="D12191" s="231"/>
      <c r="E12191" s="232"/>
    </row>
    <row r="12192" spans="4:5">
      <c r="D12192" s="231"/>
      <c r="E12192" s="232"/>
    </row>
    <row r="12193" spans="4:5">
      <c r="D12193" s="231"/>
      <c r="E12193" s="232"/>
    </row>
    <row r="12194" spans="4:5">
      <c r="D12194" s="231"/>
      <c r="E12194" s="232"/>
    </row>
    <row r="12195" spans="4:5">
      <c r="D12195" s="231"/>
      <c r="E12195" s="232"/>
    </row>
    <row r="12196" spans="4:5">
      <c r="D12196" s="231"/>
      <c r="E12196" s="232"/>
    </row>
    <row r="12197" spans="4:5">
      <c r="D12197" s="231"/>
      <c r="E12197" s="232"/>
    </row>
    <row r="12198" spans="4:5">
      <c r="D12198" s="231"/>
      <c r="E12198" s="232"/>
    </row>
    <row r="12199" spans="4:5">
      <c r="D12199" s="231"/>
      <c r="E12199" s="232"/>
    </row>
    <row r="12200" spans="4:5">
      <c r="D12200" s="231"/>
      <c r="E12200" s="232"/>
    </row>
    <row r="12201" spans="4:5">
      <c r="D12201" s="231"/>
      <c r="E12201" s="232"/>
    </row>
    <row r="12202" spans="4:5">
      <c r="D12202" s="231"/>
      <c r="E12202" s="232"/>
    </row>
    <row r="12203" spans="4:5">
      <c r="D12203" s="231"/>
      <c r="E12203" s="232"/>
    </row>
    <row r="12204" spans="4:5">
      <c r="D12204" s="231"/>
      <c r="E12204" s="232"/>
    </row>
    <row r="12205" spans="4:5">
      <c r="D12205" s="231"/>
      <c r="E12205" s="232"/>
    </row>
    <row r="12206" spans="4:5">
      <c r="D12206" s="231"/>
      <c r="E12206" s="232"/>
    </row>
    <row r="12207" spans="4:5">
      <c r="D12207" s="231"/>
      <c r="E12207" s="232"/>
    </row>
    <row r="12208" spans="4:5">
      <c r="D12208" s="231"/>
      <c r="E12208" s="232"/>
    </row>
    <row r="12209" spans="4:5">
      <c r="D12209" s="231"/>
      <c r="E12209" s="232"/>
    </row>
    <row r="12210" spans="4:5">
      <c r="D12210" s="231"/>
      <c r="E12210" s="232"/>
    </row>
    <row r="12211" spans="4:5">
      <c r="D12211" s="231"/>
      <c r="E12211" s="232"/>
    </row>
    <row r="12212" spans="4:5">
      <c r="D12212" s="231"/>
      <c r="E12212" s="232"/>
    </row>
    <row r="12213" spans="4:5">
      <c r="D12213" s="231"/>
      <c r="E12213" s="232"/>
    </row>
    <row r="12214" spans="4:5">
      <c r="D12214" s="231"/>
      <c r="E12214" s="232"/>
    </row>
    <row r="12215" spans="4:5">
      <c r="D12215" s="231"/>
      <c r="E12215" s="232"/>
    </row>
    <row r="12216" spans="4:5">
      <c r="D12216" s="231"/>
      <c r="E12216" s="232"/>
    </row>
    <row r="12217" spans="4:5">
      <c r="D12217" s="231"/>
      <c r="E12217" s="232"/>
    </row>
    <row r="12218" spans="4:5">
      <c r="D12218" s="231"/>
      <c r="E12218" s="232"/>
    </row>
    <row r="12219" spans="4:5">
      <c r="D12219" s="231"/>
      <c r="E12219" s="232"/>
    </row>
    <row r="12220" spans="4:5">
      <c r="D12220" s="231"/>
      <c r="E12220" s="232"/>
    </row>
    <row r="12221" spans="4:5">
      <c r="D12221" s="231"/>
      <c r="E12221" s="232"/>
    </row>
    <row r="12222" spans="4:5">
      <c r="D12222" s="231"/>
      <c r="E12222" s="232"/>
    </row>
    <row r="12223" spans="4:5">
      <c r="D12223" s="231"/>
      <c r="E12223" s="232"/>
    </row>
    <row r="12224" spans="4:5">
      <c r="D12224" s="231"/>
      <c r="E12224" s="232"/>
    </row>
    <row r="12225" spans="4:5">
      <c r="D12225" s="231"/>
      <c r="E12225" s="232"/>
    </row>
    <row r="12226" spans="4:5">
      <c r="D12226" s="231"/>
      <c r="E12226" s="232"/>
    </row>
    <row r="12227" spans="4:5">
      <c r="D12227" s="231"/>
      <c r="E12227" s="232"/>
    </row>
    <row r="12228" spans="4:5">
      <c r="D12228" s="231"/>
      <c r="E12228" s="232"/>
    </row>
    <row r="12229" spans="4:5">
      <c r="D12229" s="231"/>
      <c r="E12229" s="232"/>
    </row>
    <row r="12230" spans="4:5">
      <c r="D12230" s="231"/>
      <c r="E12230" s="232"/>
    </row>
    <row r="12231" spans="4:5">
      <c r="D12231" s="231"/>
      <c r="E12231" s="232"/>
    </row>
    <row r="12232" spans="4:5">
      <c r="D12232" s="231"/>
      <c r="E12232" s="232"/>
    </row>
    <row r="12233" spans="4:5">
      <c r="D12233" s="231"/>
      <c r="E12233" s="232"/>
    </row>
    <row r="12234" spans="4:5">
      <c r="D12234" s="231"/>
      <c r="E12234" s="232"/>
    </row>
    <row r="12235" spans="4:5">
      <c r="D12235" s="231"/>
      <c r="E12235" s="232"/>
    </row>
    <row r="12236" spans="4:5">
      <c r="D12236" s="231"/>
      <c r="E12236" s="232"/>
    </row>
    <row r="12237" spans="4:5">
      <c r="D12237" s="231"/>
      <c r="E12237" s="232"/>
    </row>
    <row r="12238" spans="4:5">
      <c r="D12238" s="231"/>
      <c r="E12238" s="232"/>
    </row>
    <row r="12239" spans="4:5">
      <c r="D12239" s="231"/>
      <c r="E12239" s="232"/>
    </row>
    <row r="12240" spans="4:5">
      <c r="D12240" s="231"/>
      <c r="E12240" s="232"/>
    </row>
    <row r="12241" spans="4:5">
      <c r="D12241" s="231"/>
      <c r="E12241" s="232"/>
    </row>
    <row r="12242" spans="4:5">
      <c r="D12242" s="231"/>
      <c r="E12242" s="232"/>
    </row>
    <row r="12243" spans="4:5">
      <c r="D12243" s="231"/>
      <c r="E12243" s="232"/>
    </row>
    <row r="12244" spans="4:5">
      <c r="D12244" s="231"/>
      <c r="E12244" s="232"/>
    </row>
    <row r="12245" spans="4:5">
      <c r="D12245" s="231"/>
      <c r="E12245" s="232"/>
    </row>
    <row r="12246" spans="4:5">
      <c r="D12246" s="231"/>
      <c r="E12246" s="232"/>
    </row>
    <row r="12247" spans="4:5">
      <c r="D12247" s="231"/>
      <c r="E12247" s="232"/>
    </row>
    <row r="12248" spans="4:5">
      <c r="D12248" s="231"/>
      <c r="E12248" s="232"/>
    </row>
    <row r="12249" spans="4:5">
      <c r="D12249" s="231"/>
      <c r="E12249" s="232"/>
    </row>
    <row r="12250" spans="4:5">
      <c r="D12250" s="231"/>
      <c r="E12250" s="232"/>
    </row>
    <row r="12251" spans="4:5">
      <c r="D12251" s="231"/>
      <c r="E12251" s="232"/>
    </row>
    <row r="12252" spans="4:5">
      <c r="D12252" s="231"/>
      <c r="E12252" s="232"/>
    </row>
    <row r="12253" spans="4:5">
      <c r="D12253" s="231"/>
      <c r="E12253" s="232"/>
    </row>
    <row r="12254" spans="4:5">
      <c r="D12254" s="231"/>
      <c r="E12254" s="232"/>
    </row>
    <row r="12255" spans="4:5">
      <c r="D12255" s="231"/>
      <c r="E12255" s="232"/>
    </row>
    <row r="12256" spans="4:5">
      <c r="D12256" s="231"/>
      <c r="E12256" s="232"/>
    </row>
    <row r="12257" spans="4:5">
      <c r="D12257" s="231"/>
      <c r="E12257" s="232"/>
    </row>
    <row r="12258" spans="4:5">
      <c r="D12258" s="231"/>
      <c r="E12258" s="232"/>
    </row>
    <row r="12259" spans="4:5">
      <c r="D12259" s="231"/>
      <c r="E12259" s="232"/>
    </row>
    <row r="12260" spans="4:5">
      <c r="D12260" s="231"/>
      <c r="E12260" s="232"/>
    </row>
    <row r="12261" spans="4:5">
      <c r="D12261" s="231"/>
      <c r="E12261" s="232"/>
    </row>
    <row r="12262" spans="4:5">
      <c r="D12262" s="231"/>
      <c r="E12262" s="232"/>
    </row>
    <row r="12263" spans="4:5">
      <c r="D12263" s="231"/>
      <c r="E12263" s="232"/>
    </row>
    <row r="12264" spans="4:5">
      <c r="D12264" s="231"/>
      <c r="E12264" s="232"/>
    </row>
    <row r="12265" spans="4:5">
      <c r="D12265" s="231"/>
      <c r="E12265" s="232"/>
    </row>
    <row r="12266" spans="4:5">
      <c r="D12266" s="231"/>
      <c r="E12266" s="232"/>
    </row>
    <row r="12267" spans="4:5">
      <c r="D12267" s="231"/>
      <c r="E12267" s="232"/>
    </row>
    <row r="12268" spans="4:5">
      <c r="D12268" s="231"/>
      <c r="E12268" s="232"/>
    </row>
    <row r="12269" spans="4:5">
      <c r="D12269" s="231"/>
      <c r="E12269" s="232"/>
    </row>
    <row r="12270" spans="4:5">
      <c r="D12270" s="231"/>
      <c r="E12270" s="232"/>
    </row>
    <row r="12271" spans="4:5">
      <c r="D12271" s="231"/>
      <c r="E12271" s="232"/>
    </row>
    <row r="12272" spans="4:5">
      <c r="D12272" s="231"/>
      <c r="E12272" s="232"/>
    </row>
    <row r="12273" spans="4:5">
      <c r="D12273" s="231"/>
      <c r="E12273" s="232"/>
    </row>
    <row r="12274" spans="4:5">
      <c r="D12274" s="231"/>
      <c r="E12274" s="232"/>
    </row>
    <row r="12275" spans="4:5">
      <c r="D12275" s="231"/>
      <c r="E12275" s="232"/>
    </row>
    <row r="12276" spans="4:5">
      <c r="D12276" s="231"/>
      <c r="E12276" s="232"/>
    </row>
    <row r="12277" spans="4:5">
      <c r="D12277" s="231"/>
      <c r="E12277" s="232"/>
    </row>
    <row r="12278" spans="4:5">
      <c r="D12278" s="231"/>
      <c r="E12278" s="232"/>
    </row>
    <row r="12279" spans="4:5">
      <c r="D12279" s="231"/>
      <c r="E12279" s="232"/>
    </row>
    <row r="12280" spans="4:5">
      <c r="D12280" s="231"/>
      <c r="E12280" s="232"/>
    </row>
    <row r="12281" spans="4:5">
      <c r="D12281" s="231"/>
      <c r="E12281" s="232"/>
    </row>
    <row r="12282" spans="4:5">
      <c r="D12282" s="231"/>
      <c r="E12282" s="232"/>
    </row>
    <row r="12283" spans="4:5">
      <c r="D12283" s="231"/>
      <c r="E12283" s="232"/>
    </row>
    <row r="12284" spans="4:5">
      <c r="D12284" s="231"/>
      <c r="E12284" s="232"/>
    </row>
    <row r="12285" spans="4:5">
      <c r="D12285" s="231"/>
      <c r="E12285" s="232"/>
    </row>
    <row r="12286" spans="4:5">
      <c r="D12286" s="231"/>
      <c r="E12286" s="232"/>
    </row>
    <row r="12287" spans="4:5">
      <c r="D12287" s="231"/>
      <c r="E12287" s="232"/>
    </row>
    <row r="12288" spans="4:5">
      <c r="D12288" s="231"/>
      <c r="E12288" s="232"/>
    </row>
    <row r="12289" spans="4:5">
      <c r="D12289" s="231"/>
      <c r="E12289" s="232"/>
    </row>
    <row r="12290" spans="4:5">
      <c r="D12290" s="231"/>
      <c r="E12290" s="232"/>
    </row>
    <row r="12291" spans="4:5">
      <c r="D12291" s="231"/>
      <c r="E12291" s="232"/>
    </row>
    <row r="12292" spans="4:5">
      <c r="D12292" s="231"/>
      <c r="E12292" s="232"/>
    </row>
    <row r="12293" spans="4:5">
      <c r="D12293" s="231"/>
      <c r="E12293" s="232"/>
    </row>
    <row r="12294" spans="4:5">
      <c r="D12294" s="231"/>
      <c r="E12294" s="232"/>
    </row>
    <row r="12295" spans="4:5">
      <c r="D12295" s="231"/>
      <c r="E12295" s="232"/>
    </row>
    <row r="12296" spans="4:5">
      <c r="D12296" s="231"/>
      <c r="E12296" s="232"/>
    </row>
    <row r="12297" spans="4:5">
      <c r="D12297" s="231"/>
      <c r="E12297" s="232"/>
    </row>
    <row r="12298" spans="4:5">
      <c r="D12298" s="231"/>
      <c r="E12298" s="232"/>
    </row>
    <row r="12299" spans="4:5">
      <c r="D12299" s="231"/>
      <c r="E12299" s="232"/>
    </row>
    <row r="12300" spans="4:5">
      <c r="D12300" s="231"/>
      <c r="E12300" s="232"/>
    </row>
    <row r="12301" spans="4:5">
      <c r="D12301" s="231"/>
      <c r="E12301" s="232"/>
    </row>
    <row r="12302" spans="4:5">
      <c r="D12302" s="231"/>
      <c r="E12302" s="232"/>
    </row>
    <row r="12303" spans="4:5">
      <c r="D12303" s="231"/>
      <c r="E12303" s="232"/>
    </row>
    <row r="12304" spans="4:5">
      <c r="D12304" s="231"/>
      <c r="E12304" s="232"/>
    </row>
    <row r="12305" spans="4:5">
      <c r="D12305" s="231"/>
      <c r="E12305" s="232"/>
    </row>
    <row r="12306" spans="4:5">
      <c r="D12306" s="231"/>
      <c r="E12306" s="232"/>
    </row>
    <row r="12307" spans="4:5">
      <c r="D12307" s="231"/>
      <c r="E12307" s="232"/>
    </row>
    <row r="12308" spans="4:5">
      <c r="D12308" s="231"/>
      <c r="E12308" s="232"/>
    </row>
    <row r="12309" spans="4:5">
      <c r="D12309" s="231"/>
      <c r="E12309" s="232"/>
    </row>
    <row r="12310" spans="4:5">
      <c r="D12310" s="231"/>
      <c r="E12310" s="232"/>
    </row>
    <row r="12311" spans="4:5">
      <c r="D12311" s="231"/>
      <c r="E12311" s="232"/>
    </row>
    <row r="12312" spans="4:5">
      <c r="D12312" s="231"/>
      <c r="E12312" s="232"/>
    </row>
    <row r="12313" spans="4:5">
      <c r="D12313" s="231"/>
      <c r="E12313" s="232"/>
    </row>
    <row r="12314" spans="4:5">
      <c r="D12314" s="231"/>
      <c r="E12314" s="232"/>
    </row>
    <row r="12315" spans="4:5">
      <c r="D12315" s="231"/>
      <c r="E12315" s="232"/>
    </row>
    <row r="12316" spans="4:5">
      <c r="D12316" s="231"/>
      <c r="E12316" s="232"/>
    </row>
    <row r="12317" spans="4:5">
      <c r="D12317" s="231"/>
      <c r="E12317" s="232"/>
    </row>
    <row r="12318" spans="4:5">
      <c r="D12318" s="231"/>
      <c r="E12318" s="232"/>
    </row>
    <row r="12319" spans="4:5">
      <c r="D12319" s="231"/>
      <c r="E12319" s="232"/>
    </row>
    <row r="12320" spans="4:5">
      <c r="D12320" s="231"/>
      <c r="E12320" s="232"/>
    </row>
    <row r="12321" spans="4:5">
      <c r="D12321" s="231"/>
      <c r="E12321" s="232"/>
    </row>
    <row r="12322" spans="4:5">
      <c r="D12322" s="231"/>
      <c r="E12322" s="232"/>
    </row>
    <row r="12323" spans="4:5">
      <c r="D12323" s="231"/>
      <c r="E12323" s="232"/>
    </row>
    <row r="12324" spans="4:5">
      <c r="D12324" s="231"/>
      <c r="E12324" s="232"/>
    </row>
    <row r="12325" spans="4:5">
      <c r="D12325" s="231"/>
      <c r="E12325" s="232"/>
    </row>
    <row r="12326" spans="4:5">
      <c r="D12326" s="231"/>
      <c r="E12326" s="232"/>
    </row>
    <row r="12327" spans="4:5">
      <c r="D12327" s="231"/>
      <c r="E12327" s="232"/>
    </row>
    <row r="12328" spans="4:5">
      <c r="D12328" s="231"/>
      <c r="E12328" s="232"/>
    </row>
    <row r="12329" spans="4:5">
      <c r="D12329" s="231"/>
      <c r="E12329" s="232"/>
    </row>
    <row r="12330" spans="4:5">
      <c r="D12330" s="231"/>
      <c r="E12330" s="232"/>
    </row>
    <row r="12331" spans="4:5">
      <c r="D12331" s="231"/>
      <c r="E12331" s="232"/>
    </row>
    <row r="12332" spans="4:5">
      <c r="D12332" s="231"/>
      <c r="E12332" s="232"/>
    </row>
    <row r="12333" spans="4:5">
      <c r="D12333" s="231"/>
      <c r="E12333" s="232"/>
    </row>
    <row r="12334" spans="4:5">
      <c r="D12334" s="231"/>
      <c r="E12334" s="232"/>
    </row>
    <row r="12335" spans="4:5">
      <c r="D12335" s="231"/>
      <c r="E12335" s="232"/>
    </row>
    <row r="12336" spans="4:5">
      <c r="D12336" s="231"/>
      <c r="E12336" s="232"/>
    </row>
    <row r="12337" spans="4:5">
      <c r="D12337" s="231"/>
      <c r="E12337" s="232"/>
    </row>
    <row r="12338" spans="4:5">
      <c r="D12338" s="231"/>
      <c r="E12338" s="232"/>
    </row>
    <row r="12339" spans="4:5">
      <c r="D12339" s="231"/>
      <c r="E12339" s="232"/>
    </row>
    <row r="12340" spans="4:5">
      <c r="D12340" s="231"/>
      <c r="E12340" s="232"/>
    </row>
    <row r="12341" spans="4:5">
      <c r="D12341" s="231"/>
      <c r="E12341" s="232"/>
    </row>
    <row r="12342" spans="4:5">
      <c r="D12342" s="231"/>
      <c r="E12342" s="232"/>
    </row>
    <row r="12343" spans="4:5">
      <c r="D12343" s="231"/>
      <c r="E12343" s="232"/>
    </row>
    <row r="12344" spans="4:5">
      <c r="D12344" s="231"/>
      <c r="E12344" s="232"/>
    </row>
    <row r="12345" spans="4:5">
      <c r="D12345" s="231"/>
      <c r="E12345" s="232"/>
    </row>
    <row r="12346" spans="4:5">
      <c r="D12346" s="231"/>
      <c r="E12346" s="232"/>
    </row>
    <row r="12347" spans="4:5">
      <c r="D12347" s="231"/>
      <c r="E12347" s="232"/>
    </row>
    <row r="12348" spans="4:5">
      <c r="D12348" s="231"/>
      <c r="E12348" s="232"/>
    </row>
    <row r="12349" spans="4:5">
      <c r="D12349" s="231"/>
      <c r="E12349" s="232"/>
    </row>
    <row r="12350" spans="4:5">
      <c r="D12350" s="231"/>
      <c r="E12350" s="232"/>
    </row>
    <row r="12351" spans="4:5">
      <c r="D12351" s="231"/>
      <c r="E12351" s="232"/>
    </row>
    <row r="12352" spans="4:5">
      <c r="D12352" s="231"/>
      <c r="E12352" s="232"/>
    </row>
    <row r="12353" spans="4:5">
      <c r="D12353" s="231"/>
      <c r="E12353" s="232"/>
    </row>
    <row r="12354" spans="4:5">
      <c r="D12354" s="231"/>
      <c r="E12354" s="232"/>
    </row>
    <row r="12355" spans="4:5">
      <c r="D12355" s="231"/>
      <c r="E12355" s="232"/>
    </row>
    <row r="12356" spans="4:5">
      <c r="D12356" s="231"/>
      <c r="E12356" s="232"/>
    </row>
    <row r="12357" spans="4:5">
      <c r="D12357" s="231"/>
      <c r="E12357" s="232"/>
    </row>
    <row r="12358" spans="4:5">
      <c r="D12358" s="231"/>
      <c r="E12358" s="232"/>
    </row>
    <row r="12359" spans="4:5">
      <c r="D12359" s="231"/>
      <c r="E12359" s="232"/>
    </row>
    <row r="12360" spans="4:5">
      <c r="D12360" s="231"/>
      <c r="E12360" s="232"/>
    </row>
    <row r="12361" spans="4:5">
      <c r="D12361" s="231"/>
      <c r="E12361" s="232"/>
    </row>
    <row r="12362" spans="4:5">
      <c r="D12362" s="231"/>
      <c r="E12362" s="232"/>
    </row>
    <row r="12363" spans="4:5">
      <c r="D12363" s="231"/>
      <c r="E12363" s="232"/>
    </row>
    <row r="12364" spans="4:5">
      <c r="D12364" s="231"/>
      <c r="E12364" s="232"/>
    </row>
    <row r="12365" spans="4:5">
      <c r="D12365" s="231"/>
      <c r="E12365" s="232"/>
    </row>
    <row r="12366" spans="4:5">
      <c r="D12366" s="231"/>
      <c r="E12366" s="232"/>
    </row>
    <row r="12367" spans="4:5">
      <c r="D12367" s="231"/>
      <c r="E12367" s="232"/>
    </row>
    <row r="12368" spans="4:5">
      <c r="D12368" s="231"/>
      <c r="E12368" s="232"/>
    </row>
    <row r="12369" spans="4:5">
      <c r="D12369" s="231"/>
      <c r="E12369" s="232"/>
    </row>
    <row r="12370" spans="4:5">
      <c r="D12370" s="231"/>
      <c r="E12370" s="232"/>
    </row>
    <row r="12371" spans="4:5">
      <c r="D12371" s="231"/>
      <c r="E12371" s="232"/>
    </row>
    <row r="12372" spans="4:5">
      <c r="D12372" s="231"/>
      <c r="E12372" s="232"/>
    </row>
    <row r="12373" spans="4:5">
      <c r="D12373" s="231"/>
      <c r="E12373" s="232"/>
    </row>
    <row r="12374" spans="4:5">
      <c r="D12374" s="231"/>
      <c r="E12374" s="232"/>
    </row>
    <row r="12375" spans="4:5">
      <c r="D12375" s="231"/>
      <c r="E12375" s="232"/>
    </row>
    <row r="12376" spans="4:5">
      <c r="D12376" s="231"/>
      <c r="E12376" s="232"/>
    </row>
    <row r="12377" spans="4:5">
      <c r="D12377" s="231"/>
      <c r="E12377" s="232"/>
    </row>
    <row r="12378" spans="4:5">
      <c r="D12378" s="231"/>
      <c r="E12378" s="232"/>
    </row>
    <row r="12379" spans="4:5">
      <c r="D12379" s="231"/>
      <c r="E12379" s="232"/>
    </row>
    <row r="12380" spans="4:5">
      <c r="D12380" s="231"/>
      <c r="E12380" s="232"/>
    </row>
    <row r="12381" spans="4:5">
      <c r="D12381" s="231"/>
      <c r="E12381" s="232"/>
    </row>
    <row r="12382" spans="4:5">
      <c r="D12382" s="231"/>
      <c r="E12382" s="232"/>
    </row>
    <row r="12383" spans="4:5">
      <c r="D12383" s="231"/>
      <c r="E12383" s="232"/>
    </row>
    <row r="12384" spans="4:5">
      <c r="D12384" s="231"/>
      <c r="E12384" s="232"/>
    </row>
    <row r="12385" spans="4:5">
      <c r="D12385" s="231"/>
      <c r="E12385" s="232"/>
    </row>
    <row r="12386" spans="4:5">
      <c r="D12386" s="231"/>
      <c r="E12386" s="232"/>
    </row>
    <row r="12387" spans="4:5">
      <c r="D12387" s="231"/>
      <c r="E12387" s="232"/>
    </row>
    <row r="12388" spans="4:5">
      <c r="D12388" s="231"/>
      <c r="E12388" s="232"/>
    </row>
    <row r="12389" spans="4:5">
      <c r="D12389" s="231"/>
      <c r="E12389" s="232"/>
    </row>
    <row r="12390" spans="4:5">
      <c r="D12390" s="231"/>
      <c r="E12390" s="232"/>
    </row>
    <row r="12391" spans="4:5">
      <c r="D12391" s="231"/>
      <c r="E12391" s="232"/>
    </row>
    <row r="12392" spans="4:5">
      <c r="D12392" s="231"/>
      <c r="E12392" s="232"/>
    </row>
    <row r="12393" spans="4:5">
      <c r="D12393" s="231"/>
      <c r="E12393" s="232"/>
    </row>
    <row r="12394" spans="4:5">
      <c r="D12394" s="231"/>
      <c r="E12394" s="232"/>
    </row>
    <row r="12395" spans="4:5">
      <c r="D12395" s="231"/>
      <c r="E12395" s="232"/>
    </row>
    <row r="12396" spans="4:5">
      <c r="D12396" s="231"/>
      <c r="E12396" s="232"/>
    </row>
    <row r="12397" spans="4:5">
      <c r="D12397" s="231"/>
      <c r="E12397" s="232"/>
    </row>
    <row r="12398" spans="4:5">
      <c r="D12398" s="231"/>
      <c r="E12398" s="232"/>
    </row>
    <row r="12399" spans="4:5">
      <c r="D12399" s="231"/>
      <c r="E12399" s="232"/>
    </row>
    <row r="12400" spans="4:5">
      <c r="D12400" s="231"/>
      <c r="E12400" s="232"/>
    </row>
    <row r="12401" spans="4:5">
      <c r="D12401" s="231"/>
      <c r="E12401" s="232"/>
    </row>
    <row r="12402" spans="4:5">
      <c r="D12402" s="231"/>
      <c r="E12402" s="232"/>
    </row>
    <row r="12403" spans="4:5">
      <c r="D12403" s="231"/>
      <c r="E12403" s="232"/>
    </row>
    <row r="12404" spans="4:5">
      <c r="D12404" s="231"/>
      <c r="E12404" s="232"/>
    </row>
    <row r="12405" spans="4:5">
      <c r="D12405" s="231"/>
      <c r="E12405" s="232"/>
    </row>
    <row r="12406" spans="4:5">
      <c r="D12406" s="231"/>
      <c r="E12406" s="232"/>
    </row>
    <row r="12407" spans="4:5">
      <c r="D12407" s="231"/>
      <c r="E12407" s="232"/>
    </row>
    <row r="12408" spans="4:5">
      <c r="D12408" s="231"/>
      <c r="E12408" s="232"/>
    </row>
    <row r="12409" spans="4:5">
      <c r="D12409" s="231"/>
      <c r="E12409" s="232"/>
    </row>
    <row r="12410" spans="4:5">
      <c r="D12410" s="231"/>
      <c r="E12410" s="232"/>
    </row>
    <row r="12411" spans="4:5">
      <c r="D12411" s="231"/>
      <c r="E12411" s="232"/>
    </row>
    <row r="12412" spans="4:5">
      <c r="D12412" s="231"/>
      <c r="E12412" s="232"/>
    </row>
    <row r="12413" spans="4:5">
      <c r="D12413" s="231"/>
      <c r="E12413" s="232"/>
    </row>
    <row r="12414" spans="4:5">
      <c r="D12414" s="231"/>
      <c r="E12414" s="232"/>
    </row>
    <row r="12415" spans="4:5">
      <c r="D12415" s="231"/>
      <c r="E12415" s="232"/>
    </row>
    <row r="12416" spans="4:5">
      <c r="D12416" s="231"/>
      <c r="E12416" s="232"/>
    </row>
    <row r="12417" spans="4:5">
      <c r="D12417" s="231"/>
      <c r="E12417" s="232"/>
    </row>
    <row r="12418" spans="4:5">
      <c r="D12418" s="231"/>
      <c r="E12418" s="232"/>
    </row>
    <row r="12419" spans="4:5">
      <c r="D12419" s="231"/>
      <c r="E12419" s="232"/>
    </row>
    <row r="12420" spans="4:5">
      <c r="D12420" s="231"/>
      <c r="E12420" s="232"/>
    </row>
    <row r="12421" spans="4:5">
      <c r="D12421" s="231"/>
      <c r="E12421" s="232"/>
    </row>
    <row r="12422" spans="4:5">
      <c r="D12422" s="231"/>
      <c r="E12422" s="232"/>
    </row>
    <row r="12423" spans="4:5">
      <c r="D12423" s="231"/>
      <c r="E12423" s="232"/>
    </row>
    <row r="12424" spans="4:5">
      <c r="D12424" s="231"/>
      <c r="E12424" s="232"/>
    </row>
    <row r="12425" spans="4:5">
      <c r="D12425" s="231"/>
      <c r="E12425" s="232"/>
    </row>
    <row r="12426" spans="4:5">
      <c r="D12426" s="231"/>
      <c r="E12426" s="232"/>
    </row>
    <row r="12427" spans="4:5">
      <c r="D12427" s="231"/>
      <c r="E12427" s="232"/>
    </row>
    <row r="12428" spans="4:5">
      <c r="D12428" s="231"/>
      <c r="E12428" s="232"/>
    </row>
    <row r="12429" spans="4:5">
      <c r="D12429" s="231"/>
      <c r="E12429" s="232"/>
    </row>
    <row r="12430" spans="4:5">
      <c r="D12430" s="231"/>
      <c r="E12430" s="232"/>
    </row>
    <row r="12431" spans="4:5">
      <c r="D12431" s="231"/>
      <c r="E12431" s="232"/>
    </row>
    <row r="12432" spans="4:5">
      <c r="D12432" s="231"/>
      <c r="E12432" s="232"/>
    </row>
    <row r="12433" spans="4:5">
      <c r="D12433" s="231"/>
      <c r="E12433" s="232"/>
    </row>
    <row r="12434" spans="4:5">
      <c r="D12434" s="231"/>
      <c r="E12434" s="232"/>
    </row>
    <row r="12435" spans="4:5">
      <c r="D12435" s="231"/>
      <c r="E12435" s="232"/>
    </row>
    <row r="12436" spans="4:5">
      <c r="D12436" s="231"/>
      <c r="E12436" s="232"/>
    </row>
    <row r="12437" spans="4:5">
      <c r="D12437" s="231"/>
      <c r="E12437" s="232"/>
    </row>
    <row r="12438" spans="4:5">
      <c r="D12438" s="231"/>
      <c r="E12438" s="232"/>
    </row>
    <row r="12439" spans="4:5">
      <c r="D12439" s="231"/>
      <c r="E12439" s="232"/>
    </row>
    <row r="12440" spans="4:5">
      <c r="D12440" s="231"/>
      <c r="E12440" s="232"/>
    </row>
    <row r="12441" spans="4:5">
      <c r="D12441" s="231"/>
      <c r="E12441" s="232"/>
    </row>
    <row r="12442" spans="4:5">
      <c r="D12442" s="231"/>
      <c r="E12442" s="232"/>
    </row>
    <row r="12443" spans="4:5">
      <c r="D12443" s="231"/>
      <c r="E12443" s="232"/>
    </row>
    <row r="12444" spans="4:5">
      <c r="D12444" s="231"/>
      <c r="E12444" s="232"/>
    </row>
    <row r="12445" spans="4:5">
      <c r="D12445" s="231"/>
      <c r="E12445" s="232"/>
    </row>
    <row r="12446" spans="4:5">
      <c r="D12446" s="231"/>
      <c r="E12446" s="232"/>
    </row>
    <row r="12447" spans="4:5">
      <c r="D12447" s="231"/>
      <c r="E12447" s="232"/>
    </row>
    <row r="12448" spans="4:5">
      <c r="D12448" s="231"/>
      <c r="E12448" s="232"/>
    </row>
    <row r="12449" spans="4:5">
      <c r="D12449" s="231"/>
      <c r="E12449" s="232"/>
    </row>
    <row r="12450" spans="4:5">
      <c r="D12450" s="231"/>
      <c r="E12450" s="232"/>
    </row>
    <row r="12451" spans="4:5">
      <c r="D12451" s="231"/>
      <c r="E12451" s="232"/>
    </row>
    <row r="12452" spans="4:5">
      <c r="D12452" s="231"/>
      <c r="E12452" s="232"/>
    </row>
    <row r="12453" spans="4:5">
      <c r="D12453" s="231"/>
      <c r="E12453" s="232"/>
    </row>
    <row r="12454" spans="4:5">
      <c r="D12454" s="231"/>
      <c r="E12454" s="232"/>
    </row>
    <row r="12455" spans="4:5">
      <c r="D12455" s="231"/>
      <c r="E12455" s="232"/>
    </row>
    <row r="12456" spans="4:5">
      <c r="D12456" s="231"/>
      <c r="E12456" s="232"/>
    </row>
    <row r="12457" spans="4:5">
      <c r="D12457" s="231"/>
      <c r="E12457" s="232"/>
    </row>
    <row r="12458" spans="4:5">
      <c r="D12458" s="231"/>
      <c r="E12458" s="232"/>
    </row>
    <row r="12459" spans="4:5">
      <c r="D12459" s="231"/>
      <c r="E12459" s="232"/>
    </row>
    <row r="12460" spans="4:5">
      <c r="D12460" s="231"/>
      <c r="E12460" s="232"/>
    </row>
    <row r="12461" spans="4:5">
      <c r="D12461" s="231"/>
      <c r="E12461" s="232"/>
    </row>
    <row r="12462" spans="4:5">
      <c r="D12462" s="231"/>
      <c r="E12462" s="232"/>
    </row>
    <row r="12463" spans="4:5">
      <c r="D12463" s="231"/>
      <c r="E12463" s="232"/>
    </row>
    <row r="12464" spans="4:5">
      <c r="D12464" s="231"/>
      <c r="E12464" s="232"/>
    </row>
    <row r="12465" spans="4:5">
      <c r="D12465" s="231"/>
      <c r="E12465" s="232"/>
    </row>
    <row r="12466" spans="4:5">
      <c r="D12466" s="231"/>
      <c r="E12466" s="232"/>
    </row>
    <row r="12467" spans="4:5">
      <c r="D12467" s="231"/>
      <c r="E12467" s="232"/>
    </row>
    <row r="12468" spans="4:5">
      <c r="D12468" s="231"/>
      <c r="E12468" s="232"/>
    </row>
    <row r="12469" spans="4:5">
      <c r="D12469" s="231"/>
      <c r="E12469" s="232"/>
    </row>
    <row r="12470" spans="4:5">
      <c r="D12470" s="231"/>
      <c r="E12470" s="232"/>
    </row>
    <row r="12471" spans="4:5">
      <c r="D12471" s="231"/>
      <c r="E12471" s="232"/>
    </row>
    <row r="12472" spans="4:5">
      <c r="D12472" s="231"/>
      <c r="E12472" s="232"/>
    </row>
    <row r="12473" spans="4:5">
      <c r="D12473" s="231"/>
      <c r="E12473" s="232"/>
    </row>
    <row r="12474" spans="4:5">
      <c r="D12474" s="231"/>
      <c r="E12474" s="232"/>
    </row>
    <row r="12475" spans="4:5">
      <c r="D12475" s="231"/>
      <c r="E12475" s="232"/>
    </row>
    <row r="12476" spans="4:5">
      <c r="D12476" s="231"/>
      <c r="E12476" s="232"/>
    </row>
    <row r="12477" spans="4:5">
      <c r="D12477" s="231"/>
      <c r="E12477" s="232"/>
    </row>
    <row r="12478" spans="4:5">
      <c r="D12478" s="231"/>
      <c r="E12478" s="232"/>
    </row>
    <row r="12479" spans="4:5">
      <c r="D12479" s="231"/>
      <c r="E12479" s="232"/>
    </row>
    <row r="12480" spans="4:5">
      <c r="D12480" s="231"/>
      <c r="E12480" s="232"/>
    </row>
    <row r="12481" spans="4:5">
      <c r="D12481" s="231"/>
      <c r="E12481" s="232"/>
    </row>
    <row r="12482" spans="4:5">
      <c r="D12482" s="231"/>
      <c r="E12482" s="232"/>
    </row>
    <row r="12483" spans="4:5">
      <c r="D12483" s="231"/>
      <c r="E12483" s="232"/>
    </row>
    <row r="12484" spans="4:5">
      <c r="D12484" s="231"/>
      <c r="E12484" s="232"/>
    </row>
    <row r="12485" spans="4:5">
      <c r="D12485" s="231"/>
      <c r="E12485" s="232"/>
    </row>
    <row r="12486" spans="4:5">
      <c r="D12486" s="231"/>
      <c r="E12486" s="232"/>
    </row>
    <row r="12487" spans="4:5">
      <c r="D12487" s="231"/>
      <c r="E12487" s="232"/>
    </row>
    <row r="12488" spans="4:5">
      <c r="D12488" s="231"/>
      <c r="E12488" s="232"/>
    </row>
    <row r="12489" spans="4:5">
      <c r="D12489" s="231"/>
      <c r="E12489" s="232"/>
    </row>
    <row r="12490" spans="4:5">
      <c r="D12490" s="231"/>
      <c r="E12490" s="232"/>
    </row>
    <row r="12491" spans="4:5">
      <c r="D12491" s="231"/>
      <c r="E12491" s="232"/>
    </row>
    <row r="12492" spans="4:5">
      <c r="D12492" s="231"/>
      <c r="E12492" s="232"/>
    </row>
    <row r="12493" spans="4:5">
      <c r="D12493" s="231"/>
      <c r="E12493" s="232"/>
    </row>
    <row r="12494" spans="4:5">
      <c r="D12494" s="231"/>
      <c r="E12494" s="232"/>
    </row>
    <row r="12495" spans="4:5">
      <c r="D12495" s="231"/>
      <c r="E12495" s="232"/>
    </row>
    <row r="12496" spans="4:5">
      <c r="D12496" s="231"/>
      <c r="E12496" s="232"/>
    </row>
    <row r="12497" spans="4:5">
      <c r="D12497" s="231"/>
      <c r="E12497" s="232"/>
    </row>
    <row r="12498" spans="4:5">
      <c r="D12498" s="231"/>
      <c r="E12498" s="232"/>
    </row>
    <row r="12499" spans="4:5">
      <c r="D12499" s="231"/>
      <c r="E12499" s="232"/>
    </row>
    <row r="12500" spans="4:5">
      <c r="D12500" s="231"/>
      <c r="E12500" s="232"/>
    </row>
    <row r="12501" spans="4:5">
      <c r="D12501" s="231"/>
      <c r="E12501" s="232"/>
    </row>
    <row r="12502" spans="4:5">
      <c r="D12502" s="231"/>
      <c r="E12502" s="232"/>
    </row>
    <row r="12503" spans="4:5">
      <c r="D12503" s="231"/>
      <c r="E12503" s="232"/>
    </row>
    <row r="12504" spans="4:5">
      <c r="D12504" s="231"/>
      <c r="E12504" s="232"/>
    </row>
    <row r="12505" spans="4:5">
      <c r="D12505" s="231"/>
      <c r="E12505" s="232"/>
    </row>
    <row r="12506" spans="4:5">
      <c r="D12506" s="231"/>
      <c r="E12506" s="232"/>
    </row>
    <row r="12507" spans="4:5">
      <c r="D12507" s="231"/>
      <c r="E12507" s="232"/>
    </row>
    <row r="12508" spans="4:5">
      <c r="D12508" s="231"/>
      <c r="E12508" s="232"/>
    </row>
    <row r="12509" spans="4:5">
      <c r="D12509" s="231"/>
      <c r="E12509" s="232"/>
    </row>
    <row r="12510" spans="4:5">
      <c r="D12510" s="231"/>
      <c r="E12510" s="232"/>
    </row>
    <row r="12511" spans="4:5">
      <c r="D12511" s="231"/>
      <c r="E12511" s="232"/>
    </row>
    <row r="12512" spans="4:5">
      <c r="D12512" s="231"/>
      <c r="E12512" s="232"/>
    </row>
    <row r="12513" spans="4:5">
      <c r="D12513" s="231"/>
      <c r="E12513" s="232"/>
    </row>
    <row r="12514" spans="4:5">
      <c r="D12514" s="231"/>
      <c r="E12514" s="232"/>
    </row>
    <row r="12515" spans="4:5">
      <c r="D12515" s="231"/>
      <c r="E12515" s="232"/>
    </row>
    <row r="12516" spans="4:5">
      <c r="D12516" s="231"/>
      <c r="E12516" s="232"/>
    </row>
    <row r="12517" spans="4:5">
      <c r="D12517" s="231"/>
      <c r="E12517" s="232"/>
    </row>
    <row r="12518" spans="4:5">
      <c r="D12518" s="231"/>
      <c r="E12518" s="232"/>
    </row>
    <row r="12519" spans="4:5">
      <c r="D12519" s="231"/>
      <c r="E12519" s="232"/>
    </row>
    <row r="12520" spans="4:5">
      <c r="D12520" s="231"/>
      <c r="E12520" s="232"/>
    </row>
    <row r="12521" spans="4:5">
      <c r="D12521" s="231"/>
      <c r="E12521" s="232"/>
    </row>
    <row r="12522" spans="4:5">
      <c r="D12522" s="231"/>
      <c r="E12522" s="232"/>
    </row>
    <row r="12523" spans="4:5">
      <c r="D12523" s="231"/>
      <c r="E12523" s="232"/>
    </row>
    <row r="12524" spans="4:5">
      <c r="D12524" s="231"/>
      <c r="E12524" s="232"/>
    </row>
    <row r="12525" spans="4:5">
      <c r="D12525" s="231"/>
      <c r="E12525" s="232"/>
    </row>
    <row r="12526" spans="4:5">
      <c r="D12526" s="231"/>
      <c r="E12526" s="232"/>
    </row>
    <row r="12527" spans="4:5">
      <c r="D12527" s="231"/>
      <c r="E12527" s="232"/>
    </row>
    <row r="12528" spans="4:5">
      <c r="D12528" s="231"/>
      <c r="E12528" s="232"/>
    </row>
    <row r="12529" spans="4:5">
      <c r="D12529" s="231"/>
      <c r="E12529" s="232"/>
    </row>
    <row r="12530" spans="4:5">
      <c r="D12530" s="231"/>
      <c r="E12530" s="232"/>
    </row>
    <row r="12531" spans="4:5">
      <c r="D12531" s="231"/>
      <c r="E12531" s="232"/>
    </row>
    <row r="12532" spans="4:5">
      <c r="D12532" s="231"/>
      <c r="E12532" s="232"/>
    </row>
    <row r="12533" spans="4:5">
      <c r="D12533" s="231"/>
      <c r="E12533" s="232"/>
    </row>
    <row r="12534" spans="4:5">
      <c r="D12534" s="231"/>
      <c r="E12534" s="232"/>
    </row>
    <row r="12535" spans="4:5">
      <c r="D12535" s="231"/>
      <c r="E12535" s="232"/>
    </row>
    <row r="12536" spans="4:5">
      <c r="D12536" s="231"/>
      <c r="E12536" s="232"/>
    </row>
    <row r="12537" spans="4:5">
      <c r="D12537" s="231"/>
      <c r="E12537" s="232"/>
    </row>
    <row r="12538" spans="4:5">
      <c r="D12538" s="231"/>
      <c r="E12538" s="232"/>
    </row>
    <row r="12539" spans="4:5">
      <c r="D12539" s="231"/>
      <c r="E12539" s="232"/>
    </row>
    <row r="12540" spans="4:5">
      <c r="D12540" s="231"/>
      <c r="E12540" s="232"/>
    </row>
    <row r="12541" spans="4:5">
      <c r="D12541" s="231"/>
      <c r="E12541" s="232"/>
    </row>
    <row r="12542" spans="4:5">
      <c r="D12542" s="231"/>
      <c r="E12542" s="232"/>
    </row>
    <row r="12543" spans="4:5">
      <c r="D12543" s="231"/>
      <c r="E12543" s="232"/>
    </row>
    <row r="12544" spans="4:5">
      <c r="D12544" s="231"/>
      <c r="E12544" s="232"/>
    </row>
    <row r="12545" spans="4:5">
      <c r="D12545" s="231"/>
      <c r="E12545" s="232"/>
    </row>
    <row r="12546" spans="4:5">
      <c r="D12546" s="231"/>
      <c r="E12546" s="232"/>
    </row>
    <row r="12547" spans="4:5">
      <c r="D12547" s="231"/>
      <c r="E12547" s="232"/>
    </row>
    <row r="12548" spans="4:5">
      <c r="D12548" s="231"/>
      <c r="E12548" s="232"/>
    </row>
    <row r="12549" spans="4:5">
      <c r="D12549" s="231"/>
      <c r="E12549" s="232"/>
    </row>
    <row r="12550" spans="4:5">
      <c r="D12550" s="231"/>
      <c r="E12550" s="232"/>
    </row>
    <row r="12551" spans="4:5">
      <c r="D12551" s="231"/>
      <c r="E12551" s="232"/>
    </row>
    <row r="12552" spans="4:5">
      <c r="D12552" s="231"/>
      <c r="E12552" s="232"/>
    </row>
    <row r="12553" spans="4:5">
      <c r="D12553" s="231"/>
      <c r="E12553" s="232"/>
    </row>
    <row r="12554" spans="4:5">
      <c r="D12554" s="231"/>
      <c r="E12554" s="232"/>
    </row>
    <row r="12555" spans="4:5">
      <c r="D12555" s="231"/>
      <c r="E12555" s="232"/>
    </row>
    <row r="12556" spans="4:5">
      <c r="D12556" s="231"/>
      <c r="E12556" s="232"/>
    </row>
    <row r="12557" spans="4:5">
      <c r="D12557" s="231"/>
      <c r="E12557" s="232"/>
    </row>
    <row r="12558" spans="4:5">
      <c r="D12558" s="231"/>
      <c r="E12558" s="232"/>
    </row>
    <row r="12559" spans="4:5">
      <c r="D12559" s="231"/>
      <c r="E12559" s="232"/>
    </row>
    <row r="12560" spans="4:5">
      <c r="D12560" s="231"/>
      <c r="E12560" s="232"/>
    </row>
    <row r="12561" spans="4:5">
      <c r="D12561" s="231"/>
      <c r="E12561" s="232"/>
    </row>
    <row r="12562" spans="4:5">
      <c r="D12562" s="231"/>
      <c r="E12562" s="232"/>
    </row>
    <row r="12563" spans="4:5">
      <c r="D12563" s="231"/>
      <c r="E12563" s="232"/>
    </row>
    <row r="12564" spans="4:5">
      <c r="D12564" s="231"/>
      <c r="E12564" s="232"/>
    </row>
    <row r="12565" spans="4:5">
      <c r="D12565" s="231"/>
      <c r="E12565" s="232"/>
    </row>
    <row r="12566" spans="4:5">
      <c r="D12566" s="231"/>
      <c r="E12566" s="232"/>
    </row>
    <row r="12567" spans="4:5">
      <c r="D12567" s="231"/>
      <c r="E12567" s="232"/>
    </row>
    <row r="12568" spans="4:5">
      <c r="D12568" s="231"/>
      <c r="E12568" s="232"/>
    </row>
    <row r="12569" spans="4:5">
      <c r="D12569" s="231"/>
      <c r="E12569" s="232"/>
    </row>
    <row r="12570" spans="4:5">
      <c r="D12570" s="231"/>
      <c r="E12570" s="232"/>
    </row>
    <row r="12571" spans="4:5">
      <c r="D12571" s="231"/>
      <c r="E12571" s="232"/>
    </row>
    <row r="12572" spans="4:5">
      <c r="D12572" s="231"/>
      <c r="E12572" s="232"/>
    </row>
    <row r="12573" spans="4:5">
      <c r="D12573" s="231"/>
      <c r="E12573" s="232"/>
    </row>
    <row r="12574" spans="4:5">
      <c r="D12574" s="231"/>
      <c r="E12574" s="232"/>
    </row>
    <row r="12575" spans="4:5">
      <c r="D12575" s="231"/>
      <c r="E12575" s="232"/>
    </row>
    <row r="12576" spans="4:5">
      <c r="D12576" s="231"/>
      <c r="E12576" s="232"/>
    </row>
    <row r="12577" spans="4:5">
      <c r="D12577" s="231"/>
      <c r="E12577" s="232"/>
    </row>
    <row r="12578" spans="4:5">
      <c r="D12578" s="231"/>
      <c r="E12578" s="232"/>
    </row>
    <row r="12579" spans="4:5">
      <c r="D12579" s="231"/>
      <c r="E12579" s="232"/>
    </row>
    <row r="12580" spans="4:5">
      <c r="D12580" s="231"/>
      <c r="E12580" s="232"/>
    </row>
    <row r="12581" spans="4:5">
      <c r="D12581" s="231"/>
      <c r="E12581" s="232"/>
    </row>
    <row r="12582" spans="4:5">
      <c r="D12582" s="231"/>
      <c r="E12582" s="232"/>
    </row>
    <row r="12583" spans="4:5">
      <c r="D12583" s="231"/>
      <c r="E12583" s="232"/>
    </row>
    <row r="12584" spans="4:5">
      <c r="D12584" s="231"/>
      <c r="E12584" s="232"/>
    </row>
    <row r="12585" spans="4:5">
      <c r="D12585" s="231"/>
      <c r="E12585" s="232"/>
    </row>
    <row r="12586" spans="4:5">
      <c r="D12586" s="231"/>
      <c r="E12586" s="232"/>
    </row>
    <row r="12587" spans="4:5">
      <c r="D12587" s="231"/>
      <c r="E12587" s="232"/>
    </row>
    <row r="12588" spans="4:5">
      <c r="D12588" s="231"/>
      <c r="E12588" s="232"/>
    </row>
    <row r="12589" spans="4:5">
      <c r="D12589" s="231"/>
      <c r="E12589" s="232"/>
    </row>
    <row r="12590" spans="4:5">
      <c r="D12590" s="231"/>
      <c r="E12590" s="232"/>
    </row>
    <row r="12591" spans="4:5">
      <c r="D12591" s="231"/>
      <c r="E12591" s="232"/>
    </row>
    <row r="12592" spans="4:5">
      <c r="D12592" s="231"/>
      <c r="E12592" s="232"/>
    </row>
    <row r="12593" spans="4:5">
      <c r="D12593" s="231"/>
      <c r="E12593" s="232"/>
    </row>
    <row r="12594" spans="4:5">
      <c r="D12594" s="231"/>
      <c r="E12594" s="232"/>
    </row>
    <row r="12595" spans="4:5">
      <c r="D12595" s="231"/>
      <c r="E12595" s="232"/>
    </row>
    <row r="12596" spans="4:5">
      <c r="D12596" s="231"/>
      <c r="E12596" s="232"/>
    </row>
    <row r="12597" spans="4:5">
      <c r="D12597" s="231"/>
      <c r="E12597" s="232"/>
    </row>
    <row r="12598" spans="4:5">
      <c r="D12598" s="231"/>
      <c r="E12598" s="232"/>
    </row>
    <row r="12599" spans="4:5">
      <c r="D12599" s="231"/>
      <c r="E12599" s="232"/>
    </row>
    <row r="12600" spans="4:5">
      <c r="D12600" s="231"/>
      <c r="E12600" s="232"/>
    </row>
    <row r="12601" spans="4:5">
      <c r="D12601" s="231"/>
      <c r="E12601" s="232"/>
    </row>
    <row r="12602" spans="4:5">
      <c r="D12602" s="231"/>
      <c r="E12602" s="232"/>
    </row>
    <row r="12603" spans="4:5">
      <c r="D12603" s="231"/>
      <c r="E12603" s="232"/>
    </row>
    <row r="12604" spans="4:5">
      <c r="D12604" s="231"/>
      <c r="E12604" s="232"/>
    </row>
    <row r="12605" spans="4:5">
      <c r="D12605" s="231"/>
      <c r="E12605" s="232"/>
    </row>
    <row r="12606" spans="4:5">
      <c r="D12606" s="231"/>
      <c r="E12606" s="232"/>
    </row>
    <row r="12607" spans="4:5">
      <c r="D12607" s="231"/>
      <c r="E12607" s="232"/>
    </row>
    <row r="12608" spans="4:5">
      <c r="D12608" s="231"/>
      <c r="E12608" s="232"/>
    </row>
    <row r="12609" spans="4:5">
      <c r="D12609" s="231"/>
      <c r="E12609" s="232"/>
    </row>
    <row r="12610" spans="4:5">
      <c r="D12610" s="231"/>
      <c r="E12610" s="232"/>
    </row>
    <row r="12611" spans="4:5">
      <c r="D12611" s="231"/>
      <c r="E12611" s="232"/>
    </row>
    <row r="12612" spans="4:5">
      <c r="D12612" s="231"/>
      <c r="E12612" s="232"/>
    </row>
    <row r="12613" spans="4:5">
      <c r="D12613" s="231"/>
      <c r="E12613" s="232"/>
    </row>
    <row r="12614" spans="4:5">
      <c r="D12614" s="231"/>
      <c r="E12614" s="232"/>
    </row>
    <row r="12615" spans="4:5">
      <c r="D12615" s="231"/>
      <c r="E12615" s="232"/>
    </row>
    <row r="12616" spans="4:5">
      <c r="D12616" s="231"/>
      <c r="E12616" s="232"/>
    </row>
    <row r="12617" spans="4:5">
      <c r="D12617" s="231"/>
      <c r="E12617" s="232"/>
    </row>
    <row r="12618" spans="4:5">
      <c r="D12618" s="231"/>
      <c r="E12618" s="232"/>
    </row>
    <row r="12619" spans="4:5">
      <c r="D12619" s="231"/>
      <c r="E12619" s="232"/>
    </row>
    <row r="12620" spans="4:5">
      <c r="D12620" s="231"/>
      <c r="E12620" s="232"/>
    </row>
    <row r="12621" spans="4:5">
      <c r="D12621" s="231"/>
      <c r="E12621" s="232"/>
    </row>
    <row r="12622" spans="4:5">
      <c r="D12622" s="231"/>
      <c r="E12622" s="232"/>
    </row>
    <row r="12623" spans="4:5">
      <c r="D12623" s="231"/>
      <c r="E12623" s="232"/>
    </row>
    <row r="12624" spans="4:5">
      <c r="D12624" s="231"/>
      <c r="E12624" s="232"/>
    </row>
    <row r="12625" spans="4:5">
      <c r="D12625" s="231"/>
      <c r="E12625" s="232"/>
    </row>
    <row r="12626" spans="4:5">
      <c r="D12626" s="231"/>
      <c r="E12626" s="232"/>
    </row>
    <row r="12627" spans="4:5">
      <c r="D12627" s="231"/>
      <c r="E12627" s="232"/>
    </row>
    <row r="12628" spans="4:5">
      <c r="D12628" s="231"/>
      <c r="E12628" s="232"/>
    </row>
    <row r="12629" spans="4:5">
      <c r="D12629" s="231"/>
      <c r="E12629" s="232"/>
    </row>
    <row r="12630" spans="4:5">
      <c r="D12630" s="231"/>
      <c r="E12630" s="232"/>
    </row>
    <row r="12631" spans="4:5">
      <c r="D12631" s="231"/>
      <c r="E12631" s="232"/>
    </row>
    <row r="12632" spans="4:5">
      <c r="D12632" s="231"/>
      <c r="E12632" s="232"/>
    </row>
    <row r="12633" spans="4:5">
      <c r="D12633" s="231"/>
      <c r="E12633" s="232"/>
    </row>
    <row r="12634" spans="4:5">
      <c r="D12634" s="231"/>
      <c r="E12634" s="232"/>
    </row>
    <row r="12635" spans="4:5">
      <c r="D12635" s="231"/>
      <c r="E12635" s="232"/>
    </row>
    <row r="12636" spans="4:5">
      <c r="D12636" s="231"/>
      <c r="E12636" s="232"/>
    </row>
    <row r="12637" spans="4:5">
      <c r="D12637" s="231"/>
      <c r="E12637" s="232"/>
    </row>
    <row r="12638" spans="4:5">
      <c r="D12638" s="231"/>
      <c r="E12638" s="232"/>
    </row>
    <row r="12639" spans="4:5">
      <c r="D12639" s="231"/>
      <c r="E12639" s="232"/>
    </row>
    <row r="12640" spans="4:5">
      <c r="D12640" s="231"/>
      <c r="E12640" s="232"/>
    </row>
    <row r="12641" spans="4:5">
      <c r="D12641" s="231"/>
      <c r="E12641" s="232"/>
    </row>
    <row r="12642" spans="4:5">
      <c r="D12642" s="231"/>
      <c r="E12642" s="232"/>
    </row>
    <row r="12643" spans="4:5">
      <c r="D12643" s="231"/>
      <c r="E12643" s="232"/>
    </row>
    <row r="12644" spans="4:5">
      <c r="D12644" s="231"/>
      <c r="E12644" s="232"/>
    </row>
    <row r="12645" spans="4:5">
      <c r="D12645" s="231"/>
      <c r="E12645" s="232"/>
    </row>
    <row r="12646" spans="4:5">
      <c r="D12646" s="231"/>
      <c r="E12646" s="232"/>
    </row>
    <row r="12647" spans="4:5">
      <c r="D12647" s="231"/>
      <c r="E12647" s="232"/>
    </row>
    <row r="12648" spans="4:5">
      <c r="D12648" s="231"/>
      <c r="E12648" s="232"/>
    </row>
    <row r="12649" spans="4:5">
      <c r="D12649" s="231"/>
      <c r="E12649" s="232"/>
    </row>
    <row r="12650" spans="4:5">
      <c r="D12650" s="231"/>
      <c r="E12650" s="232"/>
    </row>
    <row r="12651" spans="4:5">
      <c r="D12651" s="231"/>
      <c r="E12651" s="232"/>
    </row>
    <row r="12652" spans="4:5">
      <c r="D12652" s="231"/>
      <c r="E12652" s="232"/>
    </row>
    <row r="12653" spans="4:5">
      <c r="D12653" s="231"/>
      <c r="E12653" s="232"/>
    </row>
    <row r="12654" spans="4:5">
      <c r="D12654" s="231"/>
      <c r="E12654" s="232"/>
    </row>
    <row r="12655" spans="4:5">
      <c r="D12655" s="231"/>
      <c r="E12655" s="232"/>
    </row>
    <row r="12656" spans="4:5">
      <c r="D12656" s="231"/>
      <c r="E12656" s="232"/>
    </row>
    <row r="12657" spans="4:5">
      <c r="D12657" s="231"/>
      <c r="E12657" s="232"/>
    </row>
    <row r="12658" spans="4:5">
      <c r="D12658" s="231"/>
      <c r="E12658" s="232"/>
    </row>
    <row r="12659" spans="4:5">
      <c r="D12659" s="231"/>
      <c r="E12659" s="232"/>
    </row>
    <row r="12660" spans="4:5">
      <c r="D12660" s="231"/>
      <c r="E12660" s="232"/>
    </row>
    <row r="12661" spans="4:5">
      <c r="D12661" s="231"/>
      <c r="E12661" s="232"/>
    </row>
    <row r="12662" spans="4:5">
      <c r="D12662" s="231"/>
      <c r="E12662" s="232"/>
    </row>
    <row r="12663" spans="4:5">
      <c r="D12663" s="231"/>
      <c r="E12663" s="232"/>
    </row>
    <row r="12664" spans="4:5">
      <c r="D12664" s="231"/>
      <c r="E12664" s="232"/>
    </row>
    <row r="12665" spans="4:5">
      <c r="D12665" s="231"/>
      <c r="E12665" s="232"/>
    </row>
    <row r="12666" spans="4:5">
      <c r="D12666" s="231"/>
      <c r="E12666" s="232"/>
    </row>
    <row r="12667" spans="4:5">
      <c r="D12667" s="231"/>
      <c r="E12667" s="232"/>
    </row>
    <row r="12668" spans="4:5">
      <c r="D12668" s="231"/>
      <c r="E12668" s="232"/>
    </row>
    <row r="12669" spans="4:5">
      <c r="D12669" s="231"/>
      <c r="E12669" s="232"/>
    </row>
    <row r="12670" spans="4:5">
      <c r="D12670" s="231"/>
      <c r="E12670" s="232"/>
    </row>
    <row r="12671" spans="4:5">
      <c r="D12671" s="231"/>
      <c r="E12671" s="232"/>
    </row>
    <row r="12672" spans="4:5">
      <c r="D12672" s="231"/>
      <c r="E12672" s="232"/>
    </row>
    <row r="12673" spans="4:5">
      <c r="D12673" s="231"/>
      <c r="E12673" s="232"/>
    </row>
    <row r="12674" spans="4:5">
      <c r="D12674" s="231"/>
      <c r="E12674" s="232"/>
    </row>
    <row r="12675" spans="4:5">
      <c r="D12675" s="231"/>
      <c r="E12675" s="232"/>
    </row>
    <row r="12676" spans="4:5">
      <c r="D12676" s="231"/>
      <c r="E12676" s="232"/>
    </row>
    <row r="12677" spans="4:5">
      <c r="D12677" s="231"/>
      <c r="E12677" s="232"/>
    </row>
    <row r="12678" spans="4:5">
      <c r="D12678" s="231"/>
      <c r="E12678" s="232"/>
    </row>
    <row r="12679" spans="4:5">
      <c r="D12679" s="231"/>
      <c r="E12679" s="232"/>
    </row>
    <row r="12680" spans="4:5">
      <c r="D12680" s="231"/>
      <c r="E12680" s="232"/>
    </row>
    <row r="12681" spans="4:5">
      <c r="D12681" s="231"/>
      <c r="E12681" s="232"/>
    </row>
    <row r="12682" spans="4:5">
      <c r="D12682" s="231"/>
      <c r="E12682" s="232"/>
    </row>
    <row r="12683" spans="4:5">
      <c r="D12683" s="231"/>
      <c r="E12683" s="232"/>
    </row>
    <row r="12684" spans="4:5">
      <c r="D12684" s="231"/>
      <c r="E12684" s="232"/>
    </row>
    <row r="12685" spans="4:5">
      <c r="D12685" s="231"/>
      <c r="E12685" s="232"/>
    </row>
    <row r="12686" spans="4:5">
      <c r="D12686" s="231"/>
      <c r="E12686" s="232"/>
    </row>
    <row r="12687" spans="4:5">
      <c r="D12687" s="231"/>
      <c r="E12687" s="232"/>
    </row>
    <row r="12688" spans="4:5">
      <c r="D12688" s="231"/>
      <c r="E12688" s="232"/>
    </row>
    <row r="12689" spans="4:5">
      <c r="D12689" s="231"/>
      <c r="E12689" s="232"/>
    </row>
    <row r="12690" spans="4:5">
      <c r="D12690" s="231"/>
      <c r="E12690" s="232"/>
    </row>
    <row r="12691" spans="4:5">
      <c r="D12691" s="231"/>
      <c r="E12691" s="232"/>
    </row>
    <row r="12692" spans="4:5">
      <c r="D12692" s="231"/>
      <c r="E12692" s="232"/>
    </row>
    <row r="12693" spans="4:5">
      <c r="D12693" s="231"/>
      <c r="E12693" s="232"/>
    </row>
    <row r="12694" spans="4:5">
      <c r="D12694" s="231"/>
      <c r="E12694" s="232"/>
    </row>
    <row r="12695" spans="4:5">
      <c r="D12695" s="231"/>
      <c r="E12695" s="232"/>
    </row>
    <row r="12696" spans="4:5">
      <c r="D12696" s="231"/>
      <c r="E12696" s="232"/>
    </row>
    <row r="12697" spans="4:5">
      <c r="D12697" s="231"/>
      <c r="E12697" s="232"/>
    </row>
    <row r="12698" spans="4:5">
      <c r="D12698" s="231"/>
      <c r="E12698" s="232"/>
    </row>
    <row r="12699" spans="4:5">
      <c r="D12699" s="231"/>
      <c r="E12699" s="232"/>
    </row>
    <row r="12700" spans="4:5">
      <c r="D12700" s="231"/>
      <c r="E12700" s="232"/>
    </row>
    <row r="12701" spans="4:5">
      <c r="D12701" s="231"/>
      <c r="E12701" s="232"/>
    </row>
    <row r="12702" spans="4:5">
      <c r="D12702" s="231"/>
      <c r="E12702" s="232"/>
    </row>
    <row r="12703" spans="4:5">
      <c r="D12703" s="231"/>
      <c r="E12703" s="232"/>
    </row>
    <row r="12704" spans="4:5">
      <c r="D12704" s="231"/>
      <c r="E12704" s="232"/>
    </row>
    <row r="12705" spans="4:5">
      <c r="D12705" s="231"/>
      <c r="E12705" s="232"/>
    </row>
    <row r="12706" spans="4:5">
      <c r="D12706" s="231"/>
      <c r="E12706" s="232"/>
    </row>
    <row r="12707" spans="4:5">
      <c r="D12707" s="231"/>
      <c r="E12707" s="232"/>
    </row>
    <row r="12708" spans="4:5">
      <c r="D12708" s="231"/>
      <c r="E12708" s="232"/>
    </row>
    <row r="12709" spans="4:5">
      <c r="D12709" s="231"/>
      <c r="E12709" s="232"/>
    </row>
    <row r="12710" spans="4:5">
      <c r="D12710" s="231"/>
      <c r="E12710" s="232"/>
    </row>
    <row r="12711" spans="4:5">
      <c r="D12711" s="231"/>
      <c r="E12711" s="232"/>
    </row>
    <row r="12712" spans="4:5">
      <c r="D12712" s="231"/>
      <c r="E12712" s="232"/>
    </row>
    <row r="12713" spans="4:5">
      <c r="D12713" s="231"/>
      <c r="E12713" s="232"/>
    </row>
    <row r="12714" spans="4:5">
      <c r="D12714" s="231"/>
      <c r="E12714" s="232"/>
    </row>
    <row r="12715" spans="4:5">
      <c r="D12715" s="231"/>
      <c r="E12715" s="232"/>
    </row>
    <row r="12716" spans="4:5">
      <c r="D12716" s="231"/>
      <c r="E12716" s="232"/>
    </row>
    <row r="12717" spans="4:5">
      <c r="D12717" s="231"/>
      <c r="E12717" s="232"/>
    </row>
    <row r="12718" spans="4:5">
      <c r="D12718" s="231"/>
      <c r="E12718" s="232"/>
    </row>
    <row r="12719" spans="4:5">
      <c r="D12719" s="231"/>
      <c r="E12719" s="232"/>
    </row>
    <row r="12720" spans="4:5">
      <c r="D12720" s="231"/>
      <c r="E12720" s="232"/>
    </row>
    <row r="12721" spans="4:5">
      <c r="D12721" s="231"/>
      <c r="E12721" s="232"/>
    </row>
    <row r="12722" spans="4:5">
      <c r="D12722" s="231"/>
      <c r="E12722" s="232"/>
    </row>
    <row r="12723" spans="4:5">
      <c r="D12723" s="231"/>
      <c r="E12723" s="232"/>
    </row>
    <row r="12724" spans="4:5">
      <c r="D12724" s="231"/>
      <c r="E12724" s="232"/>
    </row>
    <row r="12725" spans="4:5">
      <c r="D12725" s="231"/>
      <c r="E12725" s="232"/>
    </row>
    <row r="12726" spans="4:5">
      <c r="D12726" s="231"/>
      <c r="E12726" s="232"/>
    </row>
    <row r="12727" spans="4:5">
      <c r="D12727" s="231"/>
      <c r="E12727" s="232"/>
    </row>
    <row r="12728" spans="4:5">
      <c r="D12728" s="231"/>
      <c r="E12728" s="232"/>
    </row>
    <row r="12729" spans="4:5">
      <c r="D12729" s="231"/>
      <c r="E12729" s="232"/>
    </row>
    <row r="12730" spans="4:5">
      <c r="D12730" s="231"/>
      <c r="E12730" s="232"/>
    </row>
    <row r="12731" spans="4:5">
      <c r="D12731" s="231"/>
      <c r="E12731" s="232"/>
    </row>
    <row r="12732" spans="4:5">
      <c r="D12732" s="231"/>
      <c r="E12732" s="232"/>
    </row>
    <row r="12733" spans="4:5">
      <c r="D12733" s="231"/>
      <c r="E12733" s="232"/>
    </row>
    <row r="12734" spans="4:5">
      <c r="D12734" s="231"/>
      <c r="E12734" s="232"/>
    </row>
    <row r="12735" spans="4:5">
      <c r="D12735" s="231"/>
      <c r="E12735" s="232"/>
    </row>
    <row r="12736" spans="4:5">
      <c r="D12736" s="231"/>
      <c r="E12736" s="232"/>
    </row>
    <row r="12737" spans="4:5">
      <c r="D12737" s="231"/>
      <c r="E12737" s="232"/>
    </row>
    <row r="12738" spans="4:5">
      <c r="D12738" s="231"/>
      <c r="E12738" s="232"/>
    </row>
    <row r="12739" spans="4:5">
      <c r="D12739" s="231"/>
      <c r="E12739" s="232"/>
    </row>
    <row r="12740" spans="4:5">
      <c r="D12740" s="231"/>
      <c r="E12740" s="232"/>
    </row>
    <row r="12741" spans="4:5">
      <c r="D12741" s="231"/>
      <c r="E12741" s="232"/>
    </row>
    <row r="12742" spans="4:5">
      <c r="D12742" s="231"/>
      <c r="E12742" s="232"/>
    </row>
    <row r="12743" spans="4:5">
      <c r="D12743" s="231"/>
      <c r="E12743" s="232"/>
    </row>
    <row r="12744" spans="4:5">
      <c r="D12744" s="231"/>
      <c r="E12744" s="232"/>
    </row>
    <row r="12745" spans="4:5">
      <c r="D12745" s="231"/>
      <c r="E12745" s="232"/>
    </row>
    <row r="12746" spans="4:5">
      <c r="D12746" s="231"/>
      <c r="E12746" s="232"/>
    </row>
    <row r="12747" spans="4:5">
      <c r="D12747" s="231"/>
      <c r="E12747" s="232"/>
    </row>
    <row r="12748" spans="4:5">
      <c r="D12748" s="231"/>
      <c r="E12748" s="232"/>
    </row>
    <row r="12749" spans="4:5">
      <c r="D12749" s="231"/>
      <c r="E12749" s="232"/>
    </row>
    <row r="12750" spans="4:5">
      <c r="D12750" s="231"/>
      <c r="E12750" s="232"/>
    </row>
    <row r="12751" spans="4:5">
      <c r="D12751" s="231"/>
      <c r="E12751" s="232"/>
    </row>
    <row r="12752" spans="4:5">
      <c r="D12752" s="231"/>
      <c r="E12752" s="232"/>
    </row>
    <row r="12753" spans="4:5">
      <c r="D12753" s="231"/>
      <c r="E12753" s="232"/>
    </row>
    <row r="12754" spans="4:5">
      <c r="D12754" s="231"/>
      <c r="E12754" s="232"/>
    </row>
    <row r="12755" spans="4:5">
      <c r="D12755" s="231"/>
      <c r="E12755" s="232"/>
    </row>
    <row r="12756" spans="4:5">
      <c r="D12756" s="231"/>
      <c r="E12756" s="232"/>
    </row>
    <row r="12757" spans="4:5">
      <c r="D12757" s="231"/>
      <c r="E12757" s="232"/>
    </row>
    <row r="12758" spans="4:5">
      <c r="D12758" s="231"/>
      <c r="E12758" s="232"/>
    </row>
    <row r="12759" spans="4:5">
      <c r="D12759" s="231"/>
      <c r="E12759" s="232"/>
    </row>
    <row r="12760" spans="4:5">
      <c r="D12760" s="231"/>
      <c r="E12760" s="232"/>
    </row>
    <row r="12761" spans="4:5">
      <c r="D12761" s="231"/>
      <c r="E12761" s="232"/>
    </row>
    <row r="12762" spans="4:5">
      <c r="D12762" s="231"/>
      <c r="E12762" s="232"/>
    </row>
    <row r="12763" spans="4:5">
      <c r="D12763" s="231"/>
      <c r="E12763" s="232"/>
    </row>
    <row r="12764" spans="4:5">
      <c r="D12764" s="231"/>
      <c r="E12764" s="232"/>
    </row>
    <row r="12765" spans="4:5">
      <c r="D12765" s="231"/>
      <c r="E12765" s="232"/>
    </row>
    <row r="12766" spans="4:5">
      <c r="D12766" s="231"/>
      <c r="E12766" s="232"/>
    </row>
    <row r="12767" spans="4:5">
      <c r="D12767" s="231"/>
      <c r="E12767" s="232"/>
    </row>
    <row r="12768" spans="4:5">
      <c r="D12768" s="231"/>
      <c r="E12768" s="232"/>
    </row>
    <row r="12769" spans="4:5">
      <c r="D12769" s="231"/>
      <c r="E12769" s="232"/>
    </row>
    <row r="12770" spans="4:5">
      <c r="D12770" s="231"/>
      <c r="E12770" s="232"/>
    </row>
    <row r="12771" spans="4:5">
      <c r="D12771" s="231"/>
      <c r="E12771" s="232"/>
    </row>
    <row r="12772" spans="4:5">
      <c r="D12772" s="231"/>
      <c r="E12772" s="232"/>
    </row>
    <row r="12773" spans="4:5">
      <c r="D12773" s="231"/>
      <c r="E12773" s="232"/>
    </row>
    <row r="12774" spans="4:5">
      <c r="D12774" s="231"/>
      <c r="E12774" s="232"/>
    </row>
    <row r="12775" spans="4:5">
      <c r="D12775" s="231"/>
      <c r="E12775" s="232"/>
    </row>
    <row r="12776" spans="4:5">
      <c r="D12776" s="231"/>
      <c r="E12776" s="232"/>
    </row>
    <row r="12777" spans="4:5">
      <c r="D12777" s="231"/>
      <c r="E12777" s="232"/>
    </row>
    <row r="12778" spans="4:5">
      <c r="D12778" s="231"/>
      <c r="E12778" s="232"/>
    </row>
    <row r="12779" spans="4:5">
      <c r="D12779" s="231"/>
      <c r="E12779" s="232"/>
    </row>
    <row r="12780" spans="4:5">
      <c r="D12780" s="231"/>
      <c r="E12780" s="232"/>
    </row>
    <row r="12781" spans="4:5">
      <c r="D12781" s="231"/>
      <c r="E12781" s="232"/>
    </row>
    <row r="12782" spans="4:5">
      <c r="D12782" s="231"/>
      <c r="E12782" s="232"/>
    </row>
    <row r="12783" spans="4:5">
      <c r="D12783" s="231"/>
      <c r="E12783" s="232"/>
    </row>
    <row r="12784" spans="4:5">
      <c r="D12784" s="231"/>
      <c r="E12784" s="232"/>
    </row>
    <row r="12785" spans="4:5">
      <c r="D12785" s="231"/>
      <c r="E12785" s="232"/>
    </row>
    <row r="12786" spans="4:5">
      <c r="D12786" s="231"/>
      <c r="E12786" s="232"/>
    </row>
    <row r="12787" spans="4:5">
      <c r="D12787" s="231"/>
      <c r="E12787" s="232"/>
    </row>
    <row r="12788" spans="4:5">
      <c r="D12788" s="231"/>
      <c r="E12788" s="232"/>
    </row>
    <row r="12789" spans="4:5">
      <c r="D12789" s="231"/>
      <c r="E12789" s="232"/>
    </row>
    <row r="12790" spans="4:5">
      <c r="D12790" s="231"/>
      <c r="E12790" s="232"/>
    </row>
    <row r="12791" spans="4:5">
      <c r="D12791" s="231"/>
      <c r="E12791" s="232"/>
    </row>
    <row r="12792" spans="4:5">
      <c r="D12792" s="231"/>
      <c r="E12792" s="232"/>
    </row>
    <row r="12793" spans="4:5">
      <c r="D12793" s="231"/>
      <c r="E12793" s="232"/>
    </row>
    <row r="12794" spans="4:5">
      <c r="D12794" s="231"/>
      <c r="E12794" s="232"/>
    </row>
    <row r="12795" spans="4:5">
      <c r="D12795" s="231"/>
      <c r="E12795" s="232"/>
    </row>
    <row r="12796" spans="4:5">
      <c r="D12796" s="231"/>
      <c r="E12796" s="232"/>
    </row>
    <row r="12797" spans="4:5">
      <c r="D12797" s="231"/>
      <c r="E12797" s="232"/>
    </row>
    <row r="12798" spans="4:5">
      <c r="D12798" s="231"/>
      <c r="E12798" s="232"/>
    </row>
    <row r="12799" spans="4:5">
      <c r="D12799" s="231"/>
      <c r="E12799" s="232"/>
    </row>
    <row r="12800" spans="4:5">
      <c r="D12800" s="231"/>
      <c r="E12800" s="232"/>
    </row>
    <row r="12801" spans="4:5">
      <c r="D12801" s="231"/>
      <c r="E12801" s="232"/>
    </row>
    <row r="12802" spans="4:5">
      <c r="D12802" s="231"/>
      <c r="E12802" s="232"/>
    </row>
    <row r="12803" spans="4:5">
      <c r="D12803" s="231"/>
      <c r="E12803" s="232"/>
    </row>
    <row r="12804" spans="4:5">
      <c r="D12804" s="231"/>
      <c r="E12804" s="232"/>
    </row>
    <row r="12805" spans="4:5">
      <c r="D12805" s="231"/>
      <c r="E12805" s="232"/>
    </row>
    <row r="12806" spans="4:5">
      <c r="D12806" s="231"/>
      <c r="E12806" s="232"/>
    </row>
    <row r="12807" spans="4:5">
      <c r="D12807" s="231"/>
      <c r="E12807" s="232"/>
    </row>
    <row r="12808" spans="4:5">
      <c r="D12808" s="231"/>
      <c r="E12808" s="232"/>
    </row>
    <row r="12809" spans="4:5">
      <c r="D12809" s="231"/>
      <c r="E12809" s="232"/>
    </row>
    <row r="12810" spans="4:5">
      <c r="D12810" s="231"/>
      <c r="E12810" s="232"/>
    </row>
    <row r="12811" spans="4:5">
      <c r="D12811" s="231"/>
      <c r="E12811" s="232"/>
    </row>
    <row r="12812" spans="4:5">
      <c r="D12812" s="231"/>
      <c r="E12812" s="232"/>
    </row>
    <row r="12813" spans="4:5">
      <c r="D12813" s="231"/>
      <c r="E12813" s="232"/>
    </row>
    <row r="12814" spans="4:5">
      <c r="D12814" s="231"/>
      <c r="E12814" s="232"/>
    </row>
    <row r="12815" spans="4:5">
      <c r="D12815" s="231"/>
      <c r="E12815" s="232"/>
    </row>
    <row r="12816" spans="4:5">
      <c r="D12816" s="231"/>
      <c r="E12816" s="232"/>
    </row>
    <row r="12817" spans="4:5">
      <c r="D12817" s="231"/>
      <c r="E12817" s="232"/>
    </row>
    <row r="12818" spans="4:5">
      <c r="D12818" s="231"/>
      <c r="E12818" s="232"/>
    </row>
    <row r="12819" spans="4:5">
      <c r="D12819" s="231"/>
      <c r="E12819" s="232"/>
    </row>
    <row r="12820" spans="4:5">
      <c r="D12820" s="231"/>
      <c r="E12820" s="232"/>
    </row>
    <row r="12821" spans="4:5">
      <c r="D12821" s="231"/>
      <c r="E12821" s="232"/>
    </row>
    <row r="12822" spans="4:5">
      <c r="D12822" s="231"/>
      <c r="E12822" s="232"/>
    </row>
    <row r="12823" spans="4:5">
      <c r="D12823" s="231"/>
      <c r="E12823" s="232"/>
    </row>
    <row r="12824" spans="4:5">
      <c r="D12824" s="231"/>
      <c r="E12824" s="232"/>
    </row>
    <row r="12825" spans="4:5">
      <c r="D12825" s="231"/>
      <c r="E12825" s="232"/>
    </row>
    <row r="12826" spans="4:5">
      <c r="D12826" s="231"/>
      <c r="E12826" s="232"/>
    </row>
    <row r="12827" spans="4:5">
      <c r="D12827" s="231"/>
      <c r="E12827" s="232"/>
    </row>
    <row r="12828" spans="4:5">
      <c r="D12828" s="231"/>
      <c r="E12828" s="232"/>
    </row>
    <row r="12829" spans="4:5">
      <c r="D12829" s="231"/>
      <c r="E12829" s="232"/>
    </row>
    <row r="12830" spans="4:5">
      <c r="D12830" s="231"/>
      <c r="E12830" s="232"/>
    </row>
    <row r="12831" spans="4:5">
      <c r="D12831" s="231"/>
      <c r="E12831" s="232"/>
    </row>
    <row r="12832" spans="4:5">
      <c r="D12832" s="231"/>
      <c r="E12832" s="232"/>
    </row>
    <row r="12833" spans="4:5">
      <c r="D12833" s="231"/>
      <c r="E12833" s="232"/>
    </row>
    <row r="12834" spans="4:5">
      <c r="D12834" s="231"/>
      <c r="E12834" s="232"/>
    </row>
    <row r="12835" spans="4:5">
      <c r="D12835" s="231"/>
      <c r="E12835" s="232"/>
    </row>
    <row r="12836" spans="4:5">
      <c r="D12836" s="231"/>
      <c r="E12836" s="232"/>
    </row>
    <row r="12837" spans="4:5">
      <c r="D12837" s="231"/>
      <c r="E12837" s="232"/>
    </row>
    <row r="12838" spans="4:5">
      <c r="D12838" s="231"/>
      <c r="E12838" s="232"/>
    </row>
    <row r="12839" spans="4:5">
      <c r="D12839" s="231"/>
      <c r="E12839" s="232"/>
    </row>
    <row r="12840" spans="4:5">
      <c r="D12840" s="231"/>
      <c r="E12840" s="232"/>
    </row>
    <row r="12841" spans="4:5">
      <c r="D12841" s="231"/>
      <c r="E12841" s="232"/>
    </row>
    <row r="12842" spans="4:5">
      <c r="D12842" s="231"/>
      <c r="E12842" s="232"/>
    </row>
    <row r="12843" spans="4:5">
      <c r="D12843" s="231"/>
      <c r="E12843" s="232"/>
    </row>
    <row r="12844" spans="4:5">
      <c r="D12844" s="231"/>
      <c r="E12844" s="232"/>
    </row>
    <row r="12845" spans="4:5">
      <c r="D12845" s="231"/>
      <c r="E12845" s="232"/>
    </row>
    <row r="12846" spans="4:5">
      <c r="D12846" s="231"/>
      <c r="E12846" s="232"/>
    </row>
    <row r="12847" spans="4:5">
      <c r="D12847" s="231"/>
      <c r="E12847" s="232"/>
    </row>
    <row r="12848" spans="4:5">
      <c r="D12848" s="231"/>
      <c r="E12848" s="232"/>
    </row>
    <row r="12849" spans="4:5">
      <c r="D12849" s="231"/>
      <c r="E12849" s="232"/>
    </row>
    <row r="12850" spans="4:5">
      <c r="D12850" s="231"/>
      <c r="E12850" s="232"/>
    </row>
    <row r="12851" spans="4:5">
      <c r="D12851" s="231"/>
      <c r="E12851" s="232"/>
    </row>
    <row r="12852" spans="4:5">
      <c r="D12852" s="231"/>
      <c r="E12852" s="232"/>
    </row>
    <row r="12853" spans="4:5">
      <c r="D12853" s="231"/>
      <c r="E12853" s="232"/>
    </row>
    <row r="12854" spans="4:5">
      <c r="D12854" s="231"/>
      <c r="E12854" s="232"/>
    </row>
    <row r="12855" spans="4:5">
      <c r="D12855" s="231"/>
      <c r="E12855" s="232"/>
    </row>
    <row r="12856" spans="4:5">
      <c r="D12856" s="231"/>
      <c r="E12856" s="232"/>
    </row>
    <row r="12857" spans="4:5">
      <c r="D12857" s="231"/>
      <c r="E12857" s="232"/>
    </row>
    <row r="12858" spans="4:5">
      <c r="D12858" s="231"/>
      <c r="E12858" s="232"/>
    </row>
    <row r="12859" spans="4:5">
      <c r="D12859" s="231"/>
      <c r="E12859" s="232"/>
    </row>
    <row r="12860" spans="4:5">
      <c r="D12860" s="231"/>
      <c r="E12860" s="232"/>
    </row>
    <row r="12861" spans="4:5">
      <c r="D12861" s="231"/>
      <c r="E12861" s="232"/>
    </row>
    <row r="12862" spans="4:5">
      <c r="D12862" s="231"/>
      <c r="E12862" s="232"/>
    </row>
    <row r="12863" spans="4:5">
      <c r="D12863" s="231"/>
      <c r="E12863" s="232"/>
    </row>
    <row r="12864" spans="4:5">
      <c r="D12864" s="231"/>
      <c r="E12864" s="232"/>
    </row>
    <row r="12865" spans="4:5">
      <c r="D12865" s="231"/>
      <c r="E12865" s="232"/>
    </row>
    <row r="12866" spans="4:5">
      <c r="D12866" s="231"/>
      <c r="E12866" s="232"/>
    </row>
    <row r="12867" spans="4:5">
      <c r="D12867" s="231"/>
      <c r="E12867" s="232"/>
    </row>
    <row r="12868" spans="4:5">
      <c r="D12868" s="231"/>
      <c r="E12868" s="232"/>
    </row>
    <row r="12869" spans="4:5">
      <c r="D12869" s="231"/>
      <c r="E12869" s="232"/>
    </row>
    <row r="12870" spans="4:5">
      <c r="D12870" s="231"/>
      <c r="E12870" s="232"/>
    </row>
    <row r="12871" spans="4:5">
      <c r="D12871" s="231"/>
      <c r="E12871" s="232"/>
    </row>
    <row r="12872" spans="4:5">
      <c r="D12872" s="231"/>
      <c r="E12872" s="232"/>
    </row>
    <row r="12873" spans="4:5">
      <c r="D12873" s="231"/>
      <c r="E12873" s="232"/>
    </row>
    <row r="12874" spans="4:5">
      <c r="D12874" s="231"/>
      <c r="E12874" s="232"/>
    </row>
    <row r="12875" spans="4:5">
      <c r="D12875" s="231"/>
      <c r="E12875" s="232"/>
    </row>
    <row r="12876" spans="4:5">
      <c r="D12876" s="231"/>
      <c r="E12876" s="232"/>
    </row>
    <row r="12877" spans="4:5">
      <c r="D12877" s="231"/>
      <c r="E12877" s="232"/>
    </row>
    <row r="12878" spans="4:5">
      <c r="D12878" s="231"/>
      <c r="E12878" s="232"/>
    </row>
    <row r="12879" spans="4:5">
      <c r="D12879" s="231"/>
      <c r="E12879" s="232"/>
    </row>
    <row r="12880" spans="4:5">
      <c r="D12880" s="231"/>
      <c r="E12880" s="232"/>
    </row>
    <row r="12881" spans="4:5">
      <c r="D12881" s="231"/>
      <c r="E12881" s="232"/>
    </row>
    <row r="12882" spans="4:5">
      <c r="D12882" s="231"/>
      <c r="E12882" s="232"/>
    </row>
    <row r="12883" spans="4:5">
      <c r="D12883" s="231"/>
      <c r="E12883" s="232"/>
    </row>
    <row r="12884" spans="4:5">
      <c r="D12884" s="231"/>
      <c r="E12884" s="232"/>
    </row>
    <row r="12885" spans="4:5">
      <c r="D12885" s="231"/>
      <c r="E12885" s="232"/>
    </row>
    <row r="12886" spans="4:5">
      <c r="D12886" s="231"/>
      <c r="E12886" s="232"/>
    </row>
    <row r="12887" spans="4:5">
      <c r="D12887" s="231"/>
      <c r="E12887" s="232"/>
    </row>
    <row r="12888" spans="4:5">
      <c r="D12888" s="231"/>
      <c r="E12888" s="232"/>
    </row>
    <row r="12889" spans="4:5">
      <c r="D12889" s="231"/>
      <c r="E12889" s="232"/>
    </row>
    <row r="12890" spans="4:5">
      <c r="D12890" s="231"/>
      <c r="E12890" s="232"/>
    </row>
    <row r="12891" spans="4:5">
      <c r="D12891" s="231"/>
      <c r="E12891" s="232"/>
    </row>
    <row r="12892" spans="4:5">
      <c r="D12892" s="231"/>
      <c r="E12892" s="232"/>
    </row>
    <row r="12893" spans="4:5">
      <c r="D12893" s="231"/>
      <c r="E12893" s="232"/>
    </row>
    <row r="12894" spans="4:5">
      <c r="D12894" s="231"/>
      <c r="E12894" s="232"/>
    </row>
    <row r="12895" spans="4:5">
      <c r="D12895" s="231"/>
      <c r="E12895" s="232"/>
    </row>
    <row r="12896" spans="4:5">
      <c r="D12896" s="231"/>
      <c r="E12896" s="232"/>
    </row>
    <row r="12897" spans="4:5">
      <c r="D12897" s="231"/>
      <c r="E12897" s="232"/>
    </row>
    <row r="12898" spans="4:5">
      <c r="D12898" s="231"/>
      <c r="E12898" s="232"/>
    </row>
    <row r="12899" spans="4:5">
      <c r="D12899" s="231"/>
      <c r="E12899" s="232"/>
    </row>
    <row r="12900" spans="4:5">
      <c r="D12900" s="231"/>
      <c r="E12900" s="232"/>
    </row>
    <row r="12901" spans="4:5">
      <c r="D12901" s="231"/>
      <c r="E12901" s="232"/>
    </row>
    <row r="12902" spans="4:5">
      <c r="D12902" s="231"/>
      <c r="E12902" s="232"/>
    </row>
    <row r="12903" spans="4:5">
      <c r="D12903" s="231"/>
      <c r="E12903" s="232"/>
    </row>
    <row r="12904" spans="4:5">
      <c r="D12904" s="231"/>
      <c r="E12904" s="232"/>
    </row>
    <row r="12905" spans="4:5">
      <c r="D12905" s="231"/>
      <c r="E12905" s="232"/>
    </row>
    <row r="12906" spans="4:5">
      <c r="D12906" s="231"/>
      <c r="E12906" s="232"/>
    </row>
    <row r="12907" spans="4:5">
      <c r="D12907" s="231"/>
      <c r="E12907" s="232"/>
    </row>
    <row r="12908" spans="4:5">
      <c r="D12908" s="231"/>
      <c r="E12908" s="232"/>
    </row>
    <row r="12909" spans="4:5">
      <c r="D12909" s="231"/>
      <c r="E12909" s="232"/>
    </row>
    <row r="12910" spans="4:5">
      <c r="D12910" s="231"/>
      <c r="E12910" s="232"/>
    </row>
    <row r="12911" spans="4:5">
      <c r="D12911" s="231"/>
      <c r="E12911" s="232"/>
    </row>
    <row r="12912" spans="4:5">
      <c r="D12912" s="231"/>
      <c r="E12912" s="232"/>
    </row>
    <row r="12913" spans="4:5">
      <c r="D12913" s="231"/>
      <c r="E12913" s="232"/>
    </row>
    <row r="12914" spans="4:5">
      <c r="D12914" s="231"/>
      <c r="E12914" s="232"/>
    </row>
    <row r="12915" spans="4:5">
      <c r="D12915" s="231"/>
      <c r="E12915" s="232"/>
    </row>
    <row r="12916" spans="4:5">
      <c r="D12916" s="231"/>
      <c r="E12916" s="232"/>
    </row>
    <row r="12917" spans="4:5">
      <c r="D12917" s="231"/>
      <c r="E12917" s="232"/>
    </row>
    <row r="12918" spans="4:5">
      <c r="D12918" s="231"/>
      <c r="E12918" s="232"/>
    </row>
    <row r="12919" spans="4:5">
      <c r="D12919" s="231"/>
      <c r="E12919" s="232"/>
    </row>
    <row r="12920" spans="4:5">
      <c r="D12920" s="231"/>
      <c r="E12920" s="232"/>
    </row>
    <row r="12921" spans="4:5">
      <c r="D12921" s="231"/>
      <c r="E12921" s="232"/>
    </row>
    <row r="12922" spans="4:5">
      <c r="D12922" s="231"/>
      <c r="E12922" s="232"/>
    </row>
    <row r="12923" spans="4:5">
      <c r="D12923" s="231"/>
      <c r="E12923" s="232"/>
    </row>
    <row r="12924" spans="4:5">
      <c r="D12924" s="231"/>
      <c r="E12924" s="232"/>
    </row>
    <row r="12925" spans="4:5">
      <c r="D12925" s="231"/>
      <c r="E12925" s="232"/>
    </row>
    <row r="12926" spans="4:5">
      <c r="D12926" s="231"/>
      <c r="E12926" s="232"/>
    </row>
    <row r="12927" spans="4:5">
      <c r="D12927" s="231"/>
      <c r="E12927" s="232"/>
    </row>
    <row r="12928" spans="4:5">
      <c r="D12928" s="231"/>
      <c r="E12928" s="232"/>
    </row>
    <row r="12929" spans="4:5">
      <c r="D12929" s="231"/>
      <c r="E12929" s="232"/>
    </row>
    <row r="12930" spans="4:5">
      <c r="D12930" s="231"/>
      <c r="E12930" s="232"/>
    </row>
    <row r="12931" spans="4:5">
      <c r="D12931" s="231"/>
      <c r="E12931" s="232"/>
    </row>
    <row r="12932" spans="4:5">
      <c r="D12932" s="231"/>
      <c r="E12932" s="232"/>
    </row>
    <row r="12933" spans="4:5">
      <c r="D12933" s="231"/>
      <c r="E12933" s="232"/>
    </row>
    <row r="12934" spans="4:5">
      <c r="D12934" s="231"/>
      <c r="E12934" s="232"/>
    </row>
    <row r="12935" spans="4:5">
      <c r="D12935" s="231"/>
      <c r="E12935" s="232"/>
    </row>
    <row r="12936" spans="4:5">
      <c r="D12936" s="231"/>
      <c r="E12936" s="232"/>
    </row>
    <row r="12937" spans="4:5">
      <c r="D12937" s="231"/>
      <c r="E12937" s="232"/>
    </row>
    <row r="12938" spans="4:5">
      <c r="D12938" s="231"/>
      <c r="E12938" s="232"/>
    </row>
    <row r="12939" spans="4:5">
      <c r="D12939" s="231"/>
      <c r="E12939" s="232"/>
    </row>
    <row r="12940" spans="4:5">
      <c r="D12940" s="231"/>
      <c r="E12940" s="232"/>
    </row>
    <row r="12941" spans="4:5">
      <c r="D12941" s="231"/>
      <c r="E12941" s="232"/>
    </row>
    <row r="12942" spans="4:5">
      <c r="D12942" s="231"/>
      <c r="E12942" s="232"/>
    </row>
    <row r="12943" spans="4:5">
      <c r="D12943" s="231"/>
      <c r="E12943" s="232"/>
    </row>
    <row r="12944" spans="4:5">
      <c r="D12944" s="231"/>
      <c r="E12944" s="232"/>
    </row>
    <row r="12945" spans="4:5">
      <c r="D12945" s="231"/>
      <c r="E12945" s="232"/>
    </row>
    <row r="12946" spans="4:5">
      <c r="D12946" s="231"/>
      <c r="E12946" s="232"/>
    </row>
    <row r="12947" spans="4:5">
      <c r="D12947" s="231"/>
      <c r="E12947" s="232"/>
    </row>
    <row r="12948" spans="4:5">
      <c r="D12948" s="231"/>
      <c r="E12948" s="232"/>
    </row>
    <row r="12949" spans="4:5">
      <c r="D12949" s="231"/>
      <c r="E12949" s="232"/>
    </row>
    <row r="12950" spans="4:5">
      <c r="D12950" s="231"/>
      <c r="E12950" s="232"/>
    </row>
    <row r="12951" spans="4:5">
      <c r="D12951" s="231"/>
      <c r="E12951" s="232"/>
    </row>
    <row r="12952" spans="4:5">
      <c r="D12952" s="231"/>
      <c r="E12952" s="232"/>
    </row>
    <row r="12953" spans="4:5">
      <c r="D12953" s="231"/>
      <c r="E12953" s="232"/>
    </row>
    <row r="12954" spans="4:5">
      <c r="D12954" s="231"/>
      <c r="E12954" s="232"/>
    </row>
    <row r="12955" spans="4:5">
      <c r="D12955" s="231"/>
      <c r="E12955" s="232"/>
    </row>
    <row r="12956" spans="4:5">
      <c r="D12956" s="231"/>
      <c r="E12956" s="232"/>
    </row>
    <row r="12957" spans="4:5">
      <c r="D12957" s="231"/>
      <c r="E12957" s="232"/>
    </row>
    <row r="12958" spans="4:5">
      <c r="D12958" s="231"/>
      <c r="E12958" s="232"/>
    </row>
    <row r="12959" spans="4:5">
      <c r="D12959" s="231"/>
      <c r="E12959" s="232"/>
    </row>
    <row r="12960" spans="4:5">
      <c r="D12960" s="231"/>
      <c r="E12960" s="232"/>
    </row>
    <row r="12961" spans="4:5">
      <c r="D12961" s="231"/>
      <c r="E12961" s="232"/>
    </row>
    <row r="12962" spans="4:5">
      <c r="D12962" s="231"/>
      <c r="E12962" s="232"/>
    </row>
    <row r="12963" spans="4:5">
      <c r="D12963" s="231"/>
      <c r="E12963" s="232"/>
    </row>
    <row r="12964" spans="4:5">
      <c r="D12964" s="231"/>
      <c r="E12964" s="232"/>
    </row>
    <row r="12965" spans="4:5">
      <c r="D12965" s="231"/>
      <c r="E12965" s="232"/>
    </row>
    <row r="12966" spans="4:5">
      <c r="D12966" s="231"/>
      <c r="E12966" s="232"/>
    </row>
    <row r="12967" spans="4:5">
      <c r="D12967" s="231"/>
      <c r="E12967" s="232"/>
    </row>
    <row r="12968" spans="4:5">
      <c r="D12968" s="231"/>
      <c r="E12968" s="232"/>
    </row>
    <row r="12969" spans="4:5">
      <c r="D12969" s="231"/>
      <c r="E12969" s="232"/>
    </row>
    <row r="12970" spans="4:5">
      <c r="D12970" s="231"/>
      <c r="E12970" s="232"/>
    </row>
    <row r="12971" spans="4:5">
      <c r="D12971" s="231"/>
      <c r="E12971" s="232"/>
    </row>
    <row r="12972" spans="4:5">
      <c r="D12972" s="231"/>
      <c r="E12972" s="232"/>
    </row>
    <row r="12973" spans="4:5">
      <c r="D12973" s="231"/>
      <c r="E12973" s="232"/>
    </row>
    <row r="12974" spans="4:5">
      <c r="D12974" s="231"/>
      <c r="E12974" s="232"/>
    </row>
    <row r="12975" spans="4:5">
      <c r="D12975" s="231"/>
      <c r="E12975" s="232"/>
    </row>
    <row r="12976" spans="4:5">
      <c r="D12976" s="231"/>
      <c r="E12976" s="232"/>
    </row>
    <row r="12977" spans="4:5">
      <c r="D12977" s="231"/>
      <c r="E12977" s="232"/>
    </row>
    <row r="12978" spans="4:5">
      <c r="D12978" s="231"/>
      <c r="E12978" s="232"/>
    </row>
    <row r="12979" spans="4:5">
      <c r="D12979" s="231"/>
      <c r="E12979" s="232"/>
    </row>
    <row r="12980" spans="4:5">
      <c r="D12980" s="231"/>
      <c r="E12980" s="232"/>
    </row>
    <row r="12981" spans="4:5">
      <c r="D12981" s="231"/>
      <c r="E12981" s="232"/>
    </row>
    <row r="12982" spans="4:5">
      <c r="D12982" s="231"/>
      <c r="E12982" s="232"/>
    </row>
    <row r="12983" spans="4:5">
      <c r="D12983" s="231"/>
      <c r="E12983" s="232"/>
    </row>
    <row r="12984" spans="4:5">
      <c r="D12984" s="231"/>
      <c r="E12984" s="232"/>
    </row>
    <row r="12985" spans="4:5">
      <c r="D12985" s="231"/>
      <c r="E12985" s="232"/>
    </row>
    <row r="12986" spans="4:5">
      <c r="D12986" s="231"/>
      <c r="E12986" s="232"/>
    </row>
    <row r="12987" spans="4:5">
      <c r="D12987" s="231"/>
      <c r="E12987" s="232"/>
    </row>
    <row r="12988" spans="4:5">
      <c r="D12988" s="231"/>
      <c r="E12988" s="232"/>
    </row>
    <row r="12989" spans="4:5">
      <c r="D12989" s="231"/>
      <c r="E12989" s="232"/>
    </row>
    <row r="12990" spans="4:5">
      <c r="D12990" s="231"/>
      <c r="E12990" s="232"/>
    </row>
    <row r="12991" spans="4:5">
      <c r="D12991" s="231"/>
      <c r="E12991" s="232"/>
    </row>
    <row r="12992" spans="4:5">
      <c r="D12992" s="231"/>
      <c r="E12992" s="232"/>
    </row>
    <row r="12993" spans="4:5">
      <c r="D12993" s="231"/>
      <c r="E12993" s="232"/>
    </row>
    <row r="12994" spans="4:5">
      <c r="D12994" s="231"/>
      <c r="E12994" s="232"/>
    </row>
    <row r="12995" spans="4:5">
      <c r="D12995" s="231"/>
      <c r="E12995" s="232"/>
    </row>
    <row r="12996" spans="4:5">
      <c r="D12996" s="231"/>
      <c r="E12996" s="232"/>
    </row>
    <row r="12997" spans="4:5">
      <c r="D12997" s="231"/>
      <c r="E12997" s="232"/>
    </row>
    <row r="12998" spans="4:5">
      <c r="D12998" s="231"/>
      <c r="E12998" s="232"/>
    </row>
    <row r="12999" spans="4:5">
      <c r="D12999" s="231"/>
      <c r="E12999" s="232"/>
    </row>
    <row r="13000" spans="4:5">
      <c r="D13000" s="231"/>
      <c r="E13000" s="232"/>
    </row>
    <row r="13001" spans="4:5">
      <c r="D13001" s="231"/>
      <c r="E13001" s="232"/>
    </row>
    <row r="13002" spans="4:5">
      <c r="D13002" s="231"/>
      <c r="E13002" s="232"/>
    </row>
    <row r="13003" spans="4:5">
      <c r="D13003" s="231"/>
      <c r="E13003" s="232"/>
    </row>
    <row r="13004" spans="4:5">
      <c r="D13004" s="231"/>
      <c r="E13004" s="232"/>
    </row>
    <row r="13005" spans="4:5">
      <c r="D13005" s="231"/>
      <c r="E13005" s="232"/>
    </row>
    <row r="13006" spans="4:5">
      <c r="D13006" s="231"/>
      <c r="E13006" s="232"/>
    </row>
    <row r="13007" spans="4:5">
      <c r="D13007" s="231"/>
      <c r="E13007" s="232"/>
    </row>
    <row r="13008" spans="4:5">
      <c r="D13008" s="231"/>
      <c r="E13008" s="232"/>
    </row>
    <row r="13009" spans="4:5">
      <c r="D13009" s="231"/>
      <c r="E13009" s="232"/>
    </row>
    <row r="13010" spans="4:5">
      <c r="D13010" s="231"/>
      <c r="E13010" s="232"/>
    </row>
    <row r="13011" spans="4:5">
      <c r="D13011" s="231"/>
      <c r="E13011" s="232"/>
    </row>
    <row r="13012" spans="4:5">
      <c r="D13012" s="231"/>
      <c r="E13012" s="232"/>
    </row>
    <row r="13013" spans="4:5">
      <c r="D13013" s="231"/>
      <c r="E13013" s="232"/>
    </row>
    <row r="13014" spans="4:5">
      <c r="D13014" s="231"/>
      <c r="E13014" s="232"/>
    </row>
    <row r="13015" spans="4:5">
      <c r="D13015" s="231"/>
      <c r="E13015" s="232"/>
    </row>
    <row r="13016" spans="4:5">
      <c r="D13016" s="231"/>
      <c r="E13016" s="232"/>
    </row>
    <row r="13017" spans="4:5">
      <c r="D13017" s="231"/>
      <c r="E13017" s="232"/>
    </row>
    <row r="13018" spans="4:5">
      <c r="D13018" s="231"/>
      <c r="E13018" s="232"/>
    </row>
    <row r="13019" spans="4:5">
      <c r="D13019" s="231"/>
      <c r="E13019" s="232"/>
    </row>
    <row r="13020" spans="4:5">
      <c r="D13020" s="231"/>
      <c r="E13020" s="232"/>
    </row>
    <row r="13021" spans="4:5">
      <c r="D13021" s="231"/>
      <c r="E13021" s="232"/>
    </row>
    <row r="13022" spans="4:5">
      <c r="D13022" s="231"/>
      <c r="E13022" s="232"/>
    </row>
    <row r="13023" spans="4:5">
      <c r="D13023" s="231"/>
      <c r="E13023" s="232"/>
    </row>
    <row r="13024" spans="4:5">
      <c r="D13024" s="231"/>
      <c r="E13024" s="232"/>
    </row>
    <row r="13025" spans="4:5">
      <c r="D13025" s="231"/>
      <c r="E13025" s="232"/>
    </row>
    <row r="13026" spans="4:5">
      <c r="D13026" s="231"/>
      <c r="E13026" s="232"/>
    </row>
    <row r="13027" spans="4:5">
      <c r="D13027" s="231"/>
      <c r="E13027" s="232"/>
    </row>
    <row r="13028" spans="4:5">
      <c r="D13028" s="231"/>
      <c r="E13028" s="232"/>
    </row>
    <row r="13029" spans="4:5">
      <c r="D13029" s="231"/>
      <c r="E13029" s="232"/>
    </row>
    <row r="13030" spans="4:5">
      <c r="D13030" s="231"/>
      <c r="E13030" s="232"/>
    </row>
    <row r="13031" spans="4:5">
      <c r="D13031" s="231"/>
      <c r="E13031" s="232"/>
    </row>
    <row r="13032" spans="4:5">
      <c r="D13032" s="231"/>
      <c r="E13032" s="232"/>
    </row>
    <row r="13033" spans="4:5">
      <c r="D13033" s="231"/>
      <c r="E13033" s="232"/>
    </row>
    <row r="13034" spans="4:5">
      <c r="D13034" s="231"/>
      <c r="E13034" s="232"/>
    </row>
    <row r="13035" spans="4:5">
      <c r="D13035" s="231"/>
      <c r="E13035" s="232"/>
    </row>
    <row r="13036" spans="4:5">
      <c r="D13036" s="231"/>
      <c r="E13036" s="232"/>
    </row>
    <row r="13037" spans="4:5">
      <c r="D13037" s="231"/>
      <c r="E13037" s="232"/>
    </row>
    <row r="13038" spans="4:5">
      <c r="D13038" s="231"/>
      <c r="E13038" s="232"/>
    </row>
    <row r="13039" spans="4:5">
      <c r="D13039" s="231"/>
      <c r="E13039" s="232"/>
    </row>
    <row r="13040" spans="4:5">
      <c r="D13040" s="231"/>
      <c r="E13040" s="232"/>
    </row>
    <row r="13041" spans="4:5">
      <c r="D13041" s="231"/>
      <c r="E13041" s="232"/>
    </row>
    <row r="13042" spans="4:5">
      <c r="D13042" s="231"/>
      <c r="E13042" s="232"/>
    </row>
    <row r="13043" spans="4:5">
      <c r="D13043" s="231"/>
      <c r="E13043" s="232"/>
    </row>
    <row r="13044" spans="4:5">
      <c r="D13044" s="231"/>
      <c r="E13044" s="232"/>
    </row>
    <row r="13045" spans="4:5">
      <c r="D13045" s="231"/>
      <c r="E13045" s="232"/>
    </row>
    <row r="13046" spans="4:5">
      <c r="D13046" s="231"/>
      <c r="E13046" s="232"/>
    </row>
    <row r="13047" spans="4:5">
      <c r="D13047" s="231"/>
      <c r="E13047" s="232"/>
    </row>
    <row r="13048" spans="4:5">
      <c r="D13048" s="231"/>
      <c r="E13048" s="232"/>
    </row>
    <row r="13049" spans="4:5">
      <c r="D13049" s="231"/>
      <c r="E13049" s="232"/>
    </row>
    <row r="13050" spans="4:5">
      <c r="D13050" s="231"/>
      <c r="E13050" s="232"/>
    </row>
    <row r="13051" spans="4:5">
      <c r="D13051" s="231"/>
      <c r="E13051" s="232"/>
    </row>
    <row r="13052" spans="4:5">
      <c r="D13052" s="231"/>
      <c r="E13052" s="232"/>
    </row>
    <row r="13053" spans="4:5">
      <c r="D13053" s="231"/>
      <c r="E13053" s="232"/>
    </row>
    <row r="13054" spans="4:5">
      <c r="D13054" s="231"/>
      <c r="E13054" s="232"/>
    </row>
    <row r="13055" spans="4:5">
      <c r="D13055" s="231"/>
      <c r="E13055" s="232"/>
    </row>
    <row r="13056" spans="4:5">
      <c r="D13056" s="231"/>
      <c r="E13056" s="232"/>
    </row>
    <row r="13057" spans="4:5">
      <c r="D13057" s="231"/>
      <c r="E13057" s="232"/>
    </row>
    <row r="13058" spans="4:5">
      <c r="D13058" s="231"/>
      <c r="E13058" s="232"/>
    </row>
    <row r="13059" spans="4:5">
      <c r="D13059" s="231"/>
      <c r="E13059" s="232"/>
    </row>
    <row r="13060" spans="4:5">
      <c r="D13060" s="231"/>
      <c r="E13060" s="232"/>
    </row>
    <row r="13061" spans="4:5">
      <c r="D13061" s="231"/>
      <c r="E13061" s="232"/>
    </row>
    <row r="13062" spans="4:5">
      <c r="D13062" s="231"/>
      <c r="E13062" s="232"/>
    </row>
    <row r="13063" spans="4:5">
      <c r="D13063" s="231"/>
      <c r="E13063" s="232"/>
    </row>
    <row r="13064" spans="4:5">
      <c r="D13064" s="231"/>
      <c r="E13064" s="232"/>
    </row>
    <row r="13065" spans="4:5">
      <c r="D13065" s="231"/>
      <c r="E13065" s="232"/>
    </row>
    <row r="13066" spans="4:5">
      <c r="D13066" s="231"/>
      <c r="E13066" s="232"/>
    </row>
    <row r="13067" spans="4:5">
      <c r="D13067" s="231"/>
      <c r="E13067" s="232"/>
    </row>
    <row r="13068" spans="4:5">
      <c r="D13068" s="231"/>
      <c r="E13068" s="232"/>
    </row>
    <row r="13069" spans="4:5">
      <c r="D13069" s="231"/>
      <c r="E13069" s="232"/>
    </row>
    <row r="13070" spans="4:5">
      <c r="D13070" s="231"/>
      <c r="E13070" s="232"/>
    </row>
    <row r="13071" spans="4:5">
      <c r="D13071" s="231"/>
      <c r="E13071" s="232"/>
    </row>
    <row r="13072" spans="4:5">
      <c r="D13072" s="231"/>
      <c r="E13072" s="232"/>
    </row>
    <row r="13073" spans="4:5">
      <c r="D13073" s="231"/>
      <c r="E13073" s="232"/>
    </row>
    <row r="13074" spans="4:5">
      <c r="D13074" s="231"/>
      <c r="E13074" s="232"/>
    </row>
    <row r="13075" spans="4:5">
      <c r="D13075" s="231"/>
      <c r="E13075" s="232"/>
    </row>
    <row r="13076" spans="4:5">
      <c r="D13076" s="231"/>
      <c r="E13076" s="232"/>
    </row>
    <row r="13077" spans="4:5">
      <c r="D13077" s="231"/>
      <c r="E13077" s="232"/>
    </row>
    <row r="13078" spans="4:5">
      <c r="D13078" s="231"/>
      <c r="E13078" s="232"/>
    </row>
    <row r="13079" spans="4:5">
      <c r="D13079" s="231"/>
      <c r="E13079" s="232"/>
    </row>
    <row r="13080" spans="4:5">
      <c r="D13080" s="231"/>
      <c r="E13080" s="232"/>
    </row>
    <row r="13081" spans="4:5">
      <c r="D13081" s="231"/>
      <c r="E13081" s="232"/>
    </row>
    <row r="13082" spans="4:5">
      <c r="D13082" s="231"/>
      <c r="E13082" s="232"/>
    </row>
    <row r="13083" spans="4:5">
      <c r="D13083" s="231"/>
      <c r="E13083" s="232"/>
    </row>
    <row r="13084" spans="4:5">
      <c r="D13084" s="231"/>
      <c r="E13084" s="232"/>
    </row>
    <row r="13085" spans="4:5">
      <c r="D13085" s="231"/>
      <c r="E13085" s="232"/>
    </row>
    <row r="13086" spans="4:5">
      <c r="D13086" s="231"/>
      <c r="E13086" s="232"/>
    </row>
    <row r="13087" spans="4:5">
      <c r="D13087" s="231"/>
      <c r="E13087" s="232"/>
    </row>
    <row r="13088" spans="4:5">
      <c r="D13088" s="231"/>
      <c r="E13088" s="232"/>
    </row>
    <row r="13089" spans="4:5">
      <c r="D13089" s="231"/>
      <c r="E13089" s="232"/>
    </row>
    <row r="13090" spans="4:5">
      <c r="D13090" s="231"/>
      <c r="E13090" s="232"/>
    </row>
    <row r="13091" spans="4:5">
      <c r="D13091" s="231"/>
      <c r="E13091" s="232"/>
    </row>
    <row r="13092" spans="4:5">
      <c r="D13092" s="231"/>
      <c r="E13092" s="232"/>
    </row>
    <row r="13093" spans="4:5">
      <c r="D13093" s="231"/>
      <c r="E13093" s="232"/>
    </row>
    <row r="13094" spans="4:5">
      <c r="D13094" s="231"/>
      <c r="E13094" s="232"/>
    </row>
    <row r="13095" spans="4:5">
      <c r="D13095" s="231"/>
      <c r="E13095" s="232"/>
    </row>
    <row r="13096" spans="4:5">
      <c r="D13096" s="231"/>
      <c r="E13096" s="232"/>
    </row>
    <row r="13097" spans="4:5">
      <c r="D13097" s="231"/>
      <c r="E13097" s="232"/>
    </row>
    <row r="13098" spans="4:5">
      <c r="D13098" s="231"/>
      <c r="E13098" s="232"/>
    </row>
    <row r="13099" spans="4:5">
      <c r="D13099" s="231"/>
      <c r="E13099" s="232"/>
    </row>
    <row r="13100" spans="4:5">
      <c r="D13100" s="231"/>
      <c r="E13100" s="232"/>
    </row>
    <row r="13101" spans="4:5">
      <c r="D13101" s="231"/>
      <c r="E13101" s="232"/>
    </row>
    <row r="13102" spans="4:5">
      <c r="D13102" s="231"/>
      <c r="E13102" s="232"/>
    </row>
    <row r="13103" spans="4:5">
      <c r="D13103" s="231"/>
      <c r="E13103" s="232"/>
    </row>
    <row r="13104" spans="4:5">
      <c r="D13104" s="231"/>
      <c r="E13104" s="232"/>
    </row>
    <row r="13105" spans="4:5">
      <c r="D13105" s="231"/>
      <c r="E13105" s="232"/>
    </row>
    <row r="13106" spans="4:5">
      <c r="D13106" s="231"/>
      <c r="E13106" s="232"/>
    </row>
    <row r="13107" spans="4:5">
      <c r="D13107" s="231"/>
      <c r="E13107" s="232"/>
    </row>
    <row r="13108" spans="4:5">
      <c r="D13108" s="231"/>
      <c r="E13108" s="232"/>
    </row>
    <row r="13109" spans="4:5">
      <c r="D13109" s="231"/>
      <c r="E13109" s="232"/>
    </row>
    <row r="13110" spans="4:5">
      <c r="D13110" s="231"/>
      <c r="E13110" s="232"/>
    </row>
    <row r="13111" spans="4:5">
      <c r="D13111" s="231"/>
      <c r="E13111" s="232"/>
    </row>
    <row r="13112" spans="4:5">
      <c r="D13112" s="231"/>
      <c r="E13112" s="232"/>
    </row>
    <row r="13113" spans="4:5">
      <c r="D13113" s="231"/>
      <c r="E13113" s="232"/>
    </row>
    <row r="13114" spans="4:5">
      <c r="D13114" s="231"/>
      <c r="E13114" s="232"/>
    </row>
    <row r="13115" spans="4:5">
      <c r="D13115" s="231"/>
      <c r="E13115" s="232"/>
    </row>
    <row r="13116" spans="4:5">
      <c r="D13116" s="231"/>
      <c r="E13116" s="232"/>
    </row>
    <row r="13117" spans="4:5">
      <c r="D13117" s="231"/>
      <c r="E13117" s="232"/>
    </row>
    <row r="13118" spans="4:5">
      <c r="D13118" s="231"/>
      <c r="E13118" s="232"/>
    </row>
    <row r="13119" spans="4:5">
      <c r="D13119" s="231"/>
      <c r="E13119" s="232"/>
    </row>
    <row r="13120" spans="4:5">
      <c r="D13120" s="231"/>
      <c r="E13120" s="232"/>
    </row>
    <row r="13121" spans="4:5">
      <c r="D13121" s="231"/>
      <c r="E13121" s="232"/>
    </row>
    <row r="13122" spans="4:5">
      <c r="D13122" s="231"/>
      <c r="E13122" s="232"/>
    </row>
    <row r="13123" spans="4:5">
      <c r="D13123" s="231"/>
      <c r="E13123" s="232"/>
    </row>
    <row r="13124" spans="4:5">
      <c r="D13124" s="231"/>
      <c r="E13124" s="232"/>
    </row>
    <row r="13125" spans="4:5">
      <c r="D13125" s="231"/>
      <c r="E13125" s="232"/>
    </row>
    <row r="13126" spans="4:5">
      <c r="D13126" s="231"/>
      <c r="E13126" s="232"/>
    </row>
    <row r="13127" spans="4:5">
      <c r="D13127" s="231"/>
      <c r="E13127" s="232"/>
    </row>
    <row r="13128" spans="4:5">
      <c r="D13128" s="231"/>
      <c r="E13128" s="232"/>
    </row>
    <row r="13129" spans="4:5">
      <c r="D13129" s="231"/>
      <c r="E13129" s="232"/>
    </row>
    <row r="13130" spans="4:5">
      <c r="D13130" s="231"/>
      <c r="E13130" s="232"/>
    </row>
    <row r="13131" spans="4:5">
      <c r="D13131" s="231"/>
      <c r="E13131" s="232"/>
    </row>
    <row r="13132" spans="4:5">
      <c r="D13132" s="231"/>
      <c r="E13132" s="232"/>
    </row>
    <row r="13133" spans="4:5">
      <c r="D13133" s="231"/>
      <c r="E13133" s="232"/>
    </row>
    <row r="13134" spans="4:5">
      <c r="D13134" s="231"/>
      <c r="E13134" s="232"/>
    </row>
    <row r="13135" spans="4:5">
      <c r="D13135" s="231"/>
      <c r="E13135" s="232"/>
    </row>
    <row r="13136" spans="4:5">
      <c r="D13136" s="231"/>
      <c r="E13136" s="232"/>
    </row>
    <row r="13137" spans="4:5">
      <c r="D13137" s="231"/>
      <c r="E13137" s="232"/>
    </row>
    <row r="13138" spans="4:5">
      <c r="D13138" s="231"/>
      <c r="E13138" s="232"/>
    </row>
    <row r="13139" spans="4:5">
      <c r="D13139" s="231"/>
      <c r="E13139" s="232"/>
    </row>
    <row r="13140" spans="4:5">
      <c r="D13140" s="231"/>
      <c r="E13140" s="232"/>
    </row>
    <row r="13141" spans="4:5">
      <c r="D13141" s="231"/>
      <c r="E13141" s="232"/>
    </row>
    <row r="13142" spans="4:5">
      <c r="D13142" s="231"/>
      <c r="E13142" s="232"/>
    </row>
    <row r="13143" spans="4:5">
      <c r="D13143" s="231"/>
      <c r="E13143" s="232"/>
    </row>
    <row r="13144" spans="4:5">
      <c r="D13144" s="231"/>
      <c r="E13144" s="232"/>
    </row>
    <row r="13145" spans="4:5">
      <c r="D13145" s="231"/>
      <c r="E13145" s="232"/>
    </row>
    <row r="13146" spans="4:5">
      <c r="D13146" s="231"/>
      <c r="E13146" s="232"/>
    </row>
    <row r="13147" spans="4:5">
      <c r="D13147" s="231"/>
      <c r="E13147" s="232"/>
    </row>
    <row r="13148" spans="4:5">
      <c r="D13148" s="231"/>
      <c r="E13148" s="232"/>
    </row>
    <row r="13149" spans="4:5">
      <c r="D13149" s="231"/>
      <c r="E13149" s="232"/>
    </row>
    <row r="13150" spans="4:5">
      <c r="D13150" s="231"/>
      <c r="E13150" s="232"/>
    </row>
    <row r="13151" spans="4:5">
      <c r="D13151" s="231"/>
      <c r="E13151" s="232"/>
    </row>
    <row r="13152" spans="4:5">
      <c r="D13152" s="231"/>
      <c r="E13152" s="232"/>
    </row>
    <row r="13153" spans="4:5">
      <c r="D13153" s="231"/>
      <c r="E13153" s="232"/>
    </row>
    <row r="13154" spans="4:5">
      <c r="D13154" s="231"/>
      <c r="E13154" s="232"/>
    </row>
    <row r="13155" spans="4:5">
      <c r="D13155" s="231"/>
      <c r="E13155" s="232"/>
    </row>
    <row r="13156" spans="4:5">
      <c r="D13156" s="231"/>
      <c r="E13156" s="232"/>
    </row>
    <row r="13157" spans="4:5">
      <c r="D13157" s="231"/>
      <c r="E13157" s="232"/>
    </row>
    <row r="13158" spans="4:5">
      <c r="D13158" s="231"/>
      <c r="E13158" s="232"/>
    </row>
    <row r="13159" spans="4:5">
      <c r="D13159" s="231"/>
      <c r="E13159" s="232"/>
    </row>
    <row r="13160" spans="4:5">
      <c r="D13160" s="231"/>
      <c r="E13160" s="232"/>
    </row>
    <row r="13161" spans="4:5">
      <c r="D13161" s="231"/>
      <c r="E13161" s="232"/>
    </row>
    <row r="13162" spans="4:5">
      <c r="D13162" s="231"/>
      <c r="E13162" s="232"/>
    </row>
    <row r="13163" spans="4:5">
      <c r="D13163" s="231"/>
      <c r="E13163" s="232"/>
    </row>
    <row r="13164" spans="4:5">
      <c r="D13164" s="231"/>
      <c r="E13164" s="232"/>
    </row>
    <row r="13165" spans="4:5">
      <c r="D13165" s="231"/>
      <c r="E13165" s="232"/>
    </row>
    <row r="13166" spans="4:5">
      <c r="D13166" s="231"/>
      <c r="E13166" s="232"/>
    </row>
    <row r="13167" spans="4:5">
      <c r="D13167" s="231"/>
      <c r="E13167" s="232"/>
    </row>
    <row r="13168" spans="4:5">
      <c r="D13168" s="231"/>
      <c r="E13168" s="232"/>
    </row>
    <row r="13169" spans="4:5">
      <c r="D13169" s="231"/>
      <c r="E13169" s="232"/>
    </row>
    <row r="13170" spans="4:5">
      <c r="D13170" s="231"/>
      <c r="E13170" s="232"/>
    </row>
    <row r="13171" spans="4:5">
      <c r="D13171" s="231"/>
      <c r="E13171" s="232"/>
    </row>
    <row r="13172" spans="4:5">
      <c r="D13172" s="231"/>
      <c r="E13172" s="232"/>
    </row>
    <row r="13173" spans="4:5">
      <c r="D13173" s="231"/>
      <c r="E13173" s="232"/>
    </row>
    <row r="13174" spans="4:5">
      <c r="D13174" s="231"/>
      <c r="E13174" s="232"/>
    </row>
    <row r="13175" spans="4:5">
      <c r="D13175" s="231"/>
      <c r="E13175" s="232"/>
    </row>
    <row r="13176" spans="4:5">
      <c r="D13176" s="231"/>
      <c r="E13176" s="232"/>
    </row>
    <row r="13177" spans="4:5">
      <c r="D13177" s="231"/>
      <c r="E13177" s="232"/>
    </row>
    <row r="13178" spans="4:5">
      <c r="D13178" s="231"/>
      <c r="E13178" s="232"/>
    </row>
    <row r="13179" spans="4:5">
      <c r="D13179" s="231"/>
      <c r="E13179" s="232"/>
    </row>
    <row r="13180" spans="4:5">
      <c r="D13180" s="231"/>
      <c r="E13180" s="232"/>
    </row>
    <row r="13181" spans="4:5">
      <c r="D13181" s="231"/>
      <c r="E13181" s="232"/>
    </row>
    <row r="13182" spans="4:5">
      <c r="D13182" s="231"/>
      <c r="E13182" s="232"/>
    </row>
    <row r="13183" spans="4:5">
      <c r="D13183" s="231"/>
      <c r="E13183" s="232"/>
    </row>
    <row r="13184" spans="4:5">
      <c r="D13184" s="231"/>
      <c r="E13184" s="232"/>
    </row>
    <row r="13185" spans="4:5">
      <c r="D13185" s="231"/>
      <c r="E13185" s="232"/>
    </row>
    <row r="13186" spans="4:5">
      <c r="D13186" s="231"/>
      <c r="E13186" s="232"/>
    </row>
    <row r="13187" spans="4:5">
      <c r="D13187" s="231"/>
      <c r="E13187" s="232"/>
    </row>
    <row r="13188" spans="4:5">
      <c r="D13188" s="231"/>
      <c r="E13188" s="232"/>
    </row>
    <row r="13189" spans="4:5">
      <c r="D13189" s="231"/>
      <c r="E13189" s="232"/>
    </row>
    <row r="13190" spans="4:5">
      <c r="D13190" s="231"/>
      <c r="E13190" s="232"/>
    </row>
    <row r="13191" spans="4:5">
      <c r="D13191" s="231"/>
      <c r="E13191" s="232"/>
    </row>
    <row r="13192" spans="4:5">
      <c r="D13192" s="231"/>
      <c r="E13192" s="232"/>
    </row>
    <row r="13193" spans="4:5">
      <c r="D13193" s="231"/>
      <c r="E13193" s="232"/>
    </row>
    <row r="13194" spans="4:5">
      <c r="D13194" s="231"/>
      <c r="E13194" s="232"/>
    </row>
    <row r="13195" spans="4:5">
      <c r="D13195" s="231"/>
      <c r="E13195" s="232"/>
    </row>
    <row r="13196" spans="4:5">
      <c r="D13196" s="231"/>
      <c r="E13196" s="232"/>
    </row>
    <row r="13197" spans="4:5">
      <c r="D13197" s="231"/>
      <c r="E13197" s="232"/>
    </row>
    <row r="13198" spans="4:5">
      <c r="D13198" s="231"/>
      <c r="E13198" s="232"/>
    </row>
    <row r="13199" spans="4:5">
      <c r="D13199" s="231"/>
      <c r="E13199" s="232"/>
    </row>
    <row r="13200" spans="4:5">
      <c r="D13200" s="231"/>
      <c r="E13200" s="232"/>
    </row>
    <row r="13201" spans="4:5">
      <c r="D13201" s="231"/>
      <c r="E13201" s="232"/>
    </row>
    <row r="13202" spans="4:5">
      <c r="D13202" s="231"/>
      <c r="E13202" s="232"/>
    </row>
    <row r="13203" spans="4:5">
      <c r="D13203" s="231"/>
      <c r="E13203" s="232"/>
    </row>
    <row r="13204" spans="4:5">
      <c r="D13204" s="231"/>
      <c r="E13204" s="232"/>
    </row>
    <row r="13205" spans="4:5">
      <c r="D13205" s="231"/>
      <c r="E13205" s="232"/>
    </row>
    <row r="13206" spans="4:5">
      <c r="D13206" s="231"/>
      <c r="E13206" s="232"/>
    </row>
    <row r="13207" spans="4:5">
      <c r="D13207" s="231"/>
      <c r="E13207" s="232"/>
    </row>
    <row r="13208" spans="4:5">
      <c r="D13208" s="231"/>
      <c r="E13208" s="232"/>
    </row>
    <row r="13209" spans="4:5">
      <c r="D13209" s="231"/>
      <c r="E13209" s="232"/>
    </row>
    <row r="13210" spans="4:5">
      <c r="D13210" s="231"/>
      <c r="E13210" s="232"/>
    </row>
    <row r="13211" spans="4:5">
      <c r="D13211" s="231"/>
      <c r="E13211" s="232"/>
    </row>
    <row r="13212" spans="4:5">
      <c r="D13212" s="231"/>
      <c r="E13212" s="232"/>
    </row>
    <row r="13213" spans="4:5">
      <c r="D13213" s="231"/>
      <c r="E13213" s="232"/>
    </row>
    <row r="13214" spans="4:5">
      <c r="D13214" s="231"/>
      <c r="E13214" s="232"/>
    </row>
    <row r="13215" spans="4:5">
      <c r="D13215" s="231"/>
      <c r="E13215" s="232"/>
    </row>
    <row r="13216" spans="4:5">
      <c r="D13216" s="231"/>
      <c r="E13216" s="232"/>
    </row>
    <row r="13217" spans="4:5">
      <c r="D13217" s="231"/>
      <c r="E13217" s="232"/>
    </row>
    <row r="13218" spans="4:5">
      <c r="D13218" s="231"/>
      <c r="E13218" s="232"/>
    </row>
    <row r="13219" spans="4:5">
      <c r="D13219" s="231"/>
      <c r="E13219" s="232"/>
    </row>
    <row r="13220" spans="4:5">
      <c r="D13220" s="231"/>
      <c r="E13220" s="232"/>
    </row>
    <row r="13221" spans="4:5">
      <c r="D13221" s="231"/>
      <c r="E13221" s="232"/>
    </row>
    <row r="13222" spans="4:5">
      <c r="D13222" s="231"/>
      <c r="E13222" s="232"/>
    </row>
    <row r="13223" spans="4:5">
      <c r="D13223" s="231"/>
      <c r="E13223" s="232"/>
    </row>
    <row r="13224" spans="4:5">
      <c r="D13224" s="231"/>
      <c r="E13224" s="232"/>
    </row>
    <row r="13225" spans="4:5">
      <c r="D13225" s="231"/>
      <c r="E13225" s="232"/>
    </row>
    <row r="13226" spans="4:5">
      <c r="D13226" s="231"/>
      <c r="E13226" s="232"/>
    </row>
    <row r="13227" spans="4:5">
      <c r="D13227" s="231"/>
      <c r="E13227" s="232"/>
    </row>
    <row r="13228" spans="4:5">
      <c r="D13228" s="231"/>
      <c r="E13228" s="232"/>
    </row>
    <row r="13229" spans="4:5">
      <c r="D13229" s="231"/>
      <c r="E13229" s="232"/>
    </row>
    <row r="13230" spans="4:5">
      <c r="D13230" s="231"/>
      <c r="E13230" s="232"/>
    </row>
    <row r="13231" spans="4:5">
      <c r="D13231" s="231"/>
      <c r="E13231" s="232"/>
    </row>
    <row r="13232" spans="4:5">
      <c r="D13232" s="231"/>
      <c r="E13232" s="232"/>
    </row>
    <row r="13233" spans="4:5">
      <c r="D13233" s="231"/>
      <c r="E13233" s="232"/>
    </row>
    <row r="13234" spans="4:5">
      <c r="D13234" s="231"/>
      <c r="E13234" s="232"/>
    </row>
    <row r="13235" spans="4:5">
      <c r="D13235" s="231"/>
      <c r="E13235" s="232"/>
    </row>
    <row r="13236" spans="4:5">
      <c r="D13236" s="231"/>
      <c r="E13236" s="232"/>
    </row>
    <row r="13237" spans="4:5">
      <c r="D13237" s="231"/>
      <c r="E13237" s="232"/>
    </row>
    <row r="13238" spans="4:5">
      <c r="D13238" s="231"/>
      <c r="E13238" s="232"/>
    </row>
    <row r="13239" spans="4:5">
      <c r="D13239" s="231"/>
      <c r="E13239" s="232"/>
    </row>
    <row r="13240" spans="4:5">
      <c r="D13240" s="231"/>
      <c r="E13240" s="232"/>
    </row>
    <row r="13241" spans="4:5">
      <c r="D13241" s="231"/>
      <c r="E13241" s="232"/>
    </row>
    <row r="13242" spans="4:5">
      <c r="D13242" s="231"/>
      <c r="E13242" s="232"/>
    </row>
    <row r="13243" spans="4:5">
      <c r="D13243" s="231"/>
      <c r="E13243" s="232"/>
    </row>
    <row r="13244" spans="4:5">
      <c r="D13244" s="231"/>
      <c r="E13244" s="232"/>
    </row>
    <row r="13245" spans="4:5">
      <c r="D13245" s="231"/>
      <c r="E13245" s="232"/>
    </row>
    <row r="13246" spans="4:5">
      <c r="D13246" s="231"/>
      <c r="E13246" s="232"/>
    </row>
    <row r="13247" spans="4:5">
      <c r="D13247" s="231"/>
      <c r="E13247" s="232"/>
    </row>
    <row r="13248" spans="4:5">
      <c r="D13248" s="231"/>
      <c r="E13248" s="232"/>
    </row>
    <row r="13249" spans="4:5">
      <c r="D13249" s="231"/>
      <c r="E13249" s="232"/>
    </row>
    <row r="13250" spans="4:5">
      <c r="D13250" s="231"/>
      <c r="E13250" s="232"/>
    </row>
    <row r="13251" spans="4:5">
      <c r="D13251" s="231"/>
      <c r="E13251" s="232"/>
    </row>
    <row r="13252" spans="4:5">
      <c r="D13252" s="231"/>
      <c r="E13252" s="232"/>
    </row>
    <row r="13253" spans="4:5">
      <c r="D13253" s="231"/>
      <c r="E13253" s="232"/>
    </row>
    <row r="13254" spans="4:5">
      <c r="D13254" s="231"/>
      <c r="E13254" s="232"/>
    </row>
    <row r="13255" spans="4:5">
      <c r="D13255" s="231"/>
      <c r="E13255" s="232"/>
    </row>
    <row r="13256" spans="4:5">
      <c r="D13256" s="231"/>
      <c r="E13256" s="232"/>
    </row>
    <row r="13257" spans="4:5">
      <c r="D13257" s="231"/>
      <c r="E13257" s="232"/>
    </row>
    <row r="13258" spans="4:5">
      <c r="D13258" s="231"/>
      <c r="E13258" s="232"/>
    </row>
    <row r="13259" spans="4:5">
      <c r="D13259" s="231"/>
      <c r="E13259" s="232"/>
    </row>
    <row r="13260" spans="4:5">
      <c r="D13260" s="231"/>
      <c r="E13260" s="232"/>
    </row>
    <row r="13261" spans="4:5">
      <c r="D13261" s="231"/>
      <c r="E13261" s="232"/>
    </row>
    <row r="13262" spans="4:5">
      <c r="D13262" s="231"/>
      <c r="E13262" s="232"/>
    </row>
    <row r="13263" spans="4:5">
      <c r="D13263" s="231"/>
      <c r="E13263" s="232"/>
    </row>
    <row r="13264" spans="4:5">
      <c r="D13264" s="231"/>
      <c r="E13264" s="232"/>
    </row>
    <row r="13265" spans="4:5">
      <c r="D13265" s="231"/>
      <c r="E13265" s="232"/>
    </row>
    <row r="13266" spans="4:5">
      <c r="D13266" s="231"/>
      <c r="E13266" s="232"/>
    </row>
    <row r="13267" spans="4:5">
      <c r="D13267" s="231"/>
      <c r="E13267" s="232"/>
    </row>
    <row r="13268" spans="4:5">
      <c r="D13268" s="231"/>
      <c r="E13268" s="232"/>
    </row>
    <row r="13269" spans="4:5">
      <c r="D13269" s="231"/>
      <c r="E13269" s="232"/>
    </row>
    <row r="13270" spans="4:5">
      <c r="D13270" s="231"/>
      <c r="E13270" s="232"/>
    </row>
    <row r="13271" spans="4:5">
      <c r="D13271" s="231"/>
      <c r="E13271" s="232"/>
    </row>
    <row r="13272" spans="4:5">
      <c r="D13272" s="231"/>
      <c r="E13272" s="232"/>
    </row>
    <row r="13273" spans="4:5">
      <c r="D13273" s="231"/>
      <c r="E13273" s="232"/>
    </row>
    <row r="13274" spans="4:5">
      <c r="D13274" s="231"/>
      <c r="E13274" s="232"/>
    </row>
    <row r="13275" spans="4:5">
      <c r="D13275" s="231"/>
      <c r="E13275" s="232"/>
    </row>
    <row r="13276" spans="4:5">
      <c r="D13276" s="231"/>
      <c r="E13276" s="232"/>
    </row>
    <row r="13277" spans="4:5">
      <c r="D13277" s="231"/>
      <c r="E13277" s="232"/>
    </row>
    <row r="13278" spans="4:5">
      <c r="D13278" s="231"/>
      <c r="E13278" s="232"/>
    </row>
    <row r="13279" spans="4:5">
      <c r="D13279" s="231"/>
      <c r="E13279" s="232"/>
    </row>
    <row r="13280" spans="4:5">
      <c r="D13280" s="231"/>
      <c r="E13280" s="232"/>
    </row>
    <row r="13281" spans="4:5">
      <c r="D13281" s="231"/>
      <c r="E13281" s="232"/>
    </row>
    <row r="13282" spans="4:5">
      <c r="D13282" s="231"/>
      <c r="E13282" s="232"/>
    </row>
    <row r="13283" spans="4:5">
      <c r="D13283" s="231"/>
      <c r="E13283" s="232"/>
    </row>
    <row r="13284" spans="4:5">
      <c r="D13284" s="231"/>
      <c r="E13284" s="232"/>
    </row>
    <row r="13285" spans="4:5">
      <c r="D13285" s="231"/>
      <c r="E13285" s="232"/>
    </row>
    <row r="13286" spans="4:5">
      <c r="D13286" s="231"/>
      <c r="E13286" s="232"/>
    </row>
    <row r="13287" spans="4:5">
      <c r="D13287" s="231"/>
      <c r="E13287" s="232"/>
    </row>
    <row r="13288" spans="4:5">
      <c r="D13288" s="231"/>
      <c r="E13288" s="232"/>
    </row>
    <row r="13289" spans="4:5">
      <c r="D13289" s="231"/>
      <c r="E13289" s="232"/>
    </row>
    <row r="13290" spans="4:5">
      <c r="D13290" s="231"/>
      <c r="E13290" s="232"/>
    </row>
    <row r="13291" spans="4:5">
      <c r="D13291" s="231"/>
      <c r="E13291" s="232"/>
    </row>
    <row r="13292" spans="4:5">
      <c r="D13292" s="231"/>
      <c r="E13292" s="232"/>
    </row>
    <row r="13293" spans="4:5">
      <c r="D13293" s="231"/>
      <c r="E13293" s="232"/>
    </row>
    <row r="13294" spans="4:5">
      <c r="D13294" s="231"/>
      <c r="E13294" s="232"/>
    </row>
    <row r="13295" spans="4:5">
      <c r="D13295" s="231"/>
      <c r="E13295" s="232"/>
    </row>
    <row r="13296" spans="4:5">
      <c r="D13296" s="231"/>
      <c r="E13296" s="232"/>
    </row>
    <row r="13297" spans="4:5">
      <c r="D13297" s="231"/>
      <c r="E13297" s="232"/>
    </row>
    <row r="13298" spans="4:5">
      <c r="D13298" s="231"/>
      <c r="E13298" s="232"/>
    </row>
    <row r="13299" spans="4:5">
      <c r="D13299" s="231"/>
      <c r="E13299" s="232"/>
    </row>
    <row r="13300" spans="4:5">
      <c r="D13300" s="231"/>
      <c r="E13300" s="232"/>
    </row>
    <row r="13301" spans="4:5">
      <c r="D13301" s="231"/>
      <c r="E13301" s="232"/>
    </row>
    <row r="13302" spans="4:5">
      <c r="D13302" s="231"/>
      <c r="E13302" s="232"/>
    </row>
    <row r="13303" spans="4:5">
      <c r="D13303" s="231"/>
      <c r="E13303" s="232"/>
    </row>
    <row r="13304" spans="4:5">
      <c r="D13304" s="231"/>
      <c r="E13304" s="232"/>
    </row>
    <row r="13305" spans="4:5">
      <c r="D13305" s="231"/>
      <c r="E13305" s="232"/>
    </row>
    <row r="13306" spans="4:5">
      <c r="D13306" s="231"/>
      <c r="E13306" s="232"/>
    </row>
    <row r="13307" spans="4:5">
      <c r="D13307" s="231"/>
      <c r="E13307" s="232"/>
    </row>
    <row r="13308" spans="4:5">
      <c r="D13308" s="231"/>
      <c r="E13308" s="232"/>
    </row>
    <row r="13309" spans="4:5">
      <c r="D13309" s="231"/>
      <c r="E13309" s="232"/>
    </row>
    <row r="13310" spans="4:5">
      <c r="D13310" s="231"/>
      <c r="E13310" s="232"/>
    </row>
    <row r="13311" spans="4:5">
      <c r="D13311" s="231"/>
      <c r="E13311" s="232"/>
    </row>
    <row r="13312" spans="4:5">
      <c r="D13312" s="231"/>
      <c r="E13312" s="232"/>
    </row>
    <row r="13313" spans="4:5">
      <c r="D13313" s="231"/>
      <c r="E13313" s="232"/>
    </row>
    <row r="13314" spans="4:5">
      <c r="D13314" s="231"/>
      <c r="E13314" s="232"/>
    </row>
    <row r="13315" spans="4:5">
      <c r="D13315" s="231"/>
      <c r="E13315" s="232"/>
    </row>
    <row r="13316" spans="4:5">
      <c r="D13316" s="231"/>
      <c r="E13316" s="232"/>
    </row>
    <row r="13317" spans="4:5">
      <c r="D13317" s="231"/>
      <c r="E13317" s="232"/>
    </row>
    <row r="13318" spans="4:5">
      <c r="D13318" s="231"/>
      <c r="E13318" s="232"/>
    </row>
    <row r="13319" spans="4:5">
      <c r="D13319" s="231"/>
      <c r="E13319" s="232"/>
    </row>
    <row r="13320" spans="4:5">
      <c r="D13320" s="231"/>
      <c r="E13320" s="232"/>
    </row>
    <row r="13321" spans="4:5">
      <c r="D13321" s="231"/>
      <c r="E13321" s="232"/>
    </row>
    <row r="13322" spans="4:5">
      <c r="D13322" s="231"/>
      <c r="E13322" s="232"/>
    </row>
    <row r="13323" spans="4:5">
      <c r="D13323" s="231"/>
      <c r="E13323" s="232"/>
    </row>
    <row r="13324" spans="4:5">
      <c r="D13324" s="231"/>
      <c r="E13324" s="232"/>
    </row>
    <row r="13325" spans="4:5">
      <c r="D13325" s="231"/>
      <c r="E13325" s="232"/>
    </row>
    <row r="13326" spans="4:5">
      <c r="D13326" s="231"/>
      <c r="E13326" s="232"/>
    </row>
    <row r="13327" spans="4:5">
      <c r="D13327" s="231"/>
      <c r="E13327" s="232"/>
    </row>
    <row r="13328" spans="4:5">
      <c r="D13328" s="231"/>
      <c r="E13328" s="232"/>
    </row>
    <row r="13329" spans="4:5">
      <c r="D13329" s="231"/>
      <c r="E13329" s="232"/>
    </row>
    <row r="13330" spans="4:5">
      <c r="D13330" s="231"/>
      <c r="E13330" s="232"/>
    </row>
    <row r="13331" spans="4:5">
      <c r="D13331" s="231"/>
      <c r="E13331" s="232"/>
    </row>
    <row r="13332" spans="4:5">
      <c r="D13332" s="231"/>
      <c r="E13332" s="232"/>
    </row>
    <row r="13333" spans="4:5">
      <c r="D13333" s="231"/>
      <c r="E13333" s="232"/>
    </row>
    <row r="13334" spans="4:5">
      <c r="D13334" s="231"/>
      <c r="E13334" s="232"/>
    </row>
    <row r="13335" spans="4:5">
      <c r="D13335" s="231"/>
      <c r="E13335" s="232"/>
    </row>
    <row r="13336" spans="4:5">
      <c r="D13336" s="231"/>
      <c r="E13336" s="232"/>
    </row>
    <row r="13337" spans="4:5">
      <c r="D13337" s="231"/>
      <c r="E13337" s="232"/>
    </row>
    <row r="13338" spans="4:5">
      <c r="D13338" s="231"/>
      <c r="E13338" s="232"/>
    </row>
    <row r="13339" spans="4:5">
      <c r="D13339" s="231"/>
      <c r="E13339" s="232"/>
    </row>
    <row r="13340" spans="4:5">
      <c r="D13340" s="231"/>
      <c r="E13340" s="232"/>
    </row>
    <row r="13341" spans="4:5">
      <c r="D13341" s="231"/>
      <c r="E13341" s="232"/>
    </row>
    <row r="13342" spans="4:5">
      <c r="D13342" s="231"/>
      <c r="E13342" s="232"/>
    </row>
    <row r="13343" spans="4:5">
      <c r="D13343" s="231"/>
      <c r="E13343" s="232"/>
    </row>
    <row r="13344" spans="4:5">
      <c r="D13344" s="231"/>
      <c r="E13344" s="232"/>
    </row>
    <row r="13345" spans="4:5">
      <c r="D13345" s="231"/>
      <c r="E13345" s="232"/>
    </row>
    <row r="13346" spans="4:5">
      <c r="D13346" s="231"/>
      <c r="E13346" s="232"/>
    </row>
    <row r="13347" spans="4:5">
      <c r="D13347" s="231"/>
      <c r="E13347" s="232"/>
    </row>
    <row r="13348" spans="4:5">
      <c r="D13348" s="231"/>
      <c r="E13348" s="232"/>
    </row>
    <row r="13349" spans="4:5">
      <c r="D13349" s="231"/>
      <c r="E13349" s="232"/>
    </row>
    <row r="13350" spans="4:5">
      <c r="D13350" s="231"/>
      <c r="E13350" s="232"/>
    </row>
    <row r="13351" spans="4:5">
      <c r="D13351" s="231"/>
      <c r="E13351" s="232"/>
    </row>
    <row r="13352" spans="4:5">
      <c r="D13352" s="231"/>
      <c r="E13352" s="232"/>
    </row>
    <row r="13353" spans="4:5">
      <c r="D13353" s="231"/>
      <c r="E13353" s="232"/>
    </row>
    <row r="13354" spans="4:5">
      <c r="D13354" s="231"/>
      <c r="E13354" s="232"/>
    </row>
    <row r="13355" spans="4:5">
      <c r="D13355" s="231"/>
      <c r="E13355" s="232"/>
    </row>
    <row r="13356" spans="4:5">
      <c r="D13356" s="231"/>
      <c r="E13356" s="232"/>
    </row>
    <row r="13357" spans="4:5">
      <c r="D13357" s="231"/>
      <c r="E13357" s="232"/>
    </row>
    <row r="13358" spans="4:5">
      <c r="D13358" s="231"/>
      <c r="E13358" s="232"/>
    </row>
    <row r="13359" spans="4:5">
      <c r="D13359" s="231"/>
      <c r="E13359" s="232"/>
    </row>
    <row r="13360" spans="4:5">
      <c r="D13360" s="231"/>
      <c r="E13360" s="232"/>
    </row>
    <row r="13361" spans="4:5">
      <c r="D13361" s="231"/>
      <c r="E13361" s="232"/>
    </row>
    <row r="13362" spans="4:5">
      <c r="D13362" s="231"/>
      <c r="E13362" s="232"/>
    </row>
    <row r="13363" spans="4:5">
      <c r="D13363" s="231"/>
      <c r="E13363" s="232"/>
    </row>
    <row r="13364" spans="4:5">
      <c r="D13364" s="231"/>
      <c r="E13364" s="232"/>
    </row>
    <row r="13365" spans="4:5">
      <c r="D13365" s="231"/>
      <c r="E13365" s="232"/>
    </row>
    <row r="13366" spans="4:5">
      <c r="D13366" s="231"/>
      <c r="E13366" s="232"/>
    </row>
    <row r="13367" spans="4:5">
      <c r="D13367" s="231"/>
      <c r="E13367" s="232"/>
    </row>
    <row r="13368" spans="4:5">
      <c r="D13368" s="231"/>
      <c r="E13368" s="232"/>
    </row>
    <row r="13369" spans="4:5">
      <c r="D13369" s="231"/>
      <c r="E13369" s="232"/>
    </row>
    <row r="13370" spans="4:5">
      <c r="D13370" s="231"/>
      <c r="E13370" s="232"/>
    </row>
    <row r="13371" spans="4:5">
      <c r="D13371" s="231"/>
      <c r="E13371" s="232"/>
    </row>
    <row r="13372" spans="4:5">
      <c r="D13372" s="231"/>
      <c r="E13372" s="232"/>
    </row>
    <row r="13373" spans="4:5">
      <c r="D13373" s="231"/>
      <c r="E13373" s="232"/>
    </row>
    <row r="13374" spans="4:5">
      <c r="D13374" s="231"/>
      <c r="E13374" s="232"/>
    </row>
    <row r="13375" spans="4:5">
      <c r="D13375" s="231"/>
      <c r="E13375" s="232"/>
    </row>
    <row r="13376" spans="4:5">
      <c r="D13376" s="231"/>
      <c r="E13376" s="232"/>
    </row>
    <row r="13377" spans="4:5">
      <c r="D13377" s="231"/>
      <c r="E13377" s="232"/>
    </row>
    <row r="13378" spans="4:5">
      <c r="D13378" s="231"/>
      <c r="E13378" s="232"/>
    </row>
    <row r="13379" spans="4:5">
      <c r="D13379" s="231"/>
      <c r="E13379" s="232"/>
    </row>
    <row r="13380" spans="4:5">
      <c r="D13380" s="231"/>
      <c r="E13380" s="232"/>
    </row>
    <row r="13381" spans="4:5">
      <c r="D13381" s="231"/>
      <c r="E13381" s="232"/>
    </row>
    <row r="13382" spans="4:5">
      <c r="D13382" s="231"/>
      <c r="E13382" s="232"/>
    </row>
    <row r="13383" spans="4:5">
      <c r="D13383" s="231"/>
      <c r="E13383" s="232"/>
    </row>
    <row r="13384" spans="4:5">
      <c r="D13384" s="231"/>
      <c r="E13384" s="232"/>
    </row>
    <row r="13385" spans="4:5">
      <c r="D13385" s="231"/>
      <c r="E13385" s="232"/>
    </row>
    <row r="13386" spans="4:5">
      <c r="D13386" s="231"/>
      <c r="E13386" s="232"/>
    </row>
    <row r="13387" spans="4:5">
      <c r="D13387" s="231"/>
      <c r="E13387" s="232"/>
    </row>
    <row r="13388" spans="4:5">
      <c r="D13388" s="231"/>
      <c r="E13388" s="232"/>
    </row>
    <row r="13389" spans="4:5">
      <c r="D13389" s="231"/>
      <c r="E13389" s="232"/>
    </row>
    <row r="13390" spans="4:5">
      <c r="D13390" s="231"/>
      <c r="E13390" s="232"/>
    </row>
    <row r="13391" spans="4:5">
      <c r="D13391" s="231"/>
      <c r="E13391" s="232"/>
    </row>
    <row r="13392" spans="4:5">
      <c r="D13392" s="231"/>
      <c r="E13392" s="232"/>
    </row>
    <row r="13393" spans="4:5">
      <c r="D13393" s="231"/>
      <c r="E13393" s="232"/>
    </row>
    <row r="13394" spans="4:5">
      <c r="D13394" s="231"/>
      <c r="E13394" s="232"/>
    </row>
    <row r="13395" spans="4:5">
      <c r="D13395" s="231"/>
      <c r="E13395" s="232"/>
    </row>
    <row r="13396" spans="4:5">
      <c r="D13396" s="231"/>
      <c r="E13396" s="232"/>
    </row>
    <row r="13397" spans="4:5">
      <c r="D13397" s="231"/>
      <c r="E13397" s="232"/>
    </row>
    <row r="13398" spans="4:5">
      <c r="D13398" s="231"/>
      <c r="E13398" s="232"/>
    </row>
    <row r="13399" spans="4:5">
      <c r="D13399" s="231"/>
      <c r="E13399" s="232"/>
    </row>
    <row r="13400" spans="4:5">
      <c r="D13400" s="231"/>
      <c r="E13400" s="232"/>
    </row>
    <row r="13401" spans="4:5">
      <c r="D13401" s="231"/>
      <c r="E13401" s="232"/>
    </row>
    <row r="13402" spans="4:5">
      <c r="D13402" s="231"/>
      <c r="E13402" s="232"/>
    </row>
    <row r="13403" spans="4:5">
      <c r="D13403" s="231"/>
      <c r="E13403" s="232"/>
    </row>
    <row r="13404" spans="4:5">
      <c r="D13404" s="231"/>
      <c r="E13404" s="232"/>
    </row>
    <row r="13405" spans="4:5">
      <c r="D13405" s="231"/>
      <c r="E13405" s="232"/>
    </row>
    <row r="13406" spans="4:5">
      <c r="D13406" s="231"/>
      <c r="E13406" s="232"/>
    </row>
    <row r="13407" spans="4:5">
      <c r="D13407" s="231"/>
      <c r="E13407" s="232"/>
    </row>
    <row r="13408" spans="4:5">
      <c r="D13408" s="231"/>
      <c r="E13408" s="232"/>
    </row>
    <row r="13409" spans="4:5">
      <c r="D13409" s="231"/>
      <c r="E13409" s="232"/>
    </row>
    <row r="13410" spans="4:5">
      <c r="D13410" s="231"/>
      <c r="E13410" s="232"/>
    </row>
    <row r="13411" spans="4:5">
      <c r="D13411" s="231"/>
      <c r="E13411" s="232"/>
    </row>
    <row r="13412" spans="4:5">
      <c r="D13412" s="231"/>
      <c r="E13412" s="232"/>
    </row>
    <row r="13413" spans="4:5">
      <c r="D13413" s="231"/>
      <c r="E13413" s="232"/>
    </row>
    <row r="13414" spans="4:5">
      <c r="D13414" s="231"/>
      <c r="E13414" s="232"/>
    </row>
    <row r="13415" spans="4:5">
      <c r="D13415" s="231"/>
      <c r="E13415" s="232"/>
    </row>
    <row r="13416" spans="4:5">
      <c r="D13416" s="231"/>
      <c r="E13416" s="232"/>
    </row>
    <row r="13417" spans="4:5">
      <c r="D13417" s="231"/>
      <c r="E13417" s="232"/>
    </row>
    <row r="13418" spans="4:5">
      <c r="D13418" s="231"/>
      <c r="E13418" s="232"/>
    </row>
    <row r="13419" spans="4:5">
      <c r="D13419" s="231"/>
      <c r="E13419" s="232"/>
    </row>
    <row r="13420" spans="4:5">
      <c r="D13420" s="231"/>
      <c r="E13420" s="232"/>
    </row>
    <row r="13421" spans="4:5">
      <c r="D13421" s="231"/>
      <c r="E13421" s="232"/>
    </row>
    <row r="13422" spans="4:5">
      <c r="D13422" s="231"/>
      <c r="E13422" s="232"/>
    </row>
    <row r="13423" spans="4:5">
      <c r="D13423" s="231"/>
      <c r="E13423" s="232"/>
    </row>
    <row r="13424" spans="4:5">
      <c r="D13424" s="231"/>
      <c r="E13424" s="232"/>
    </row>
    <row r="13425" spans="4:5">
      <c r="D13425" s="231"/>
      <c r="E13425" s="232"/>
    </row>
    <row r="13426" spans="4:5">
      <c r="D13426" s="231"/>
      <c r="E13426" s="232"/>
    </row>
    <row r="13427" spans="4:5">
      <c r="D13427" s="231"/>
      <c r="E13427" s="232"/>
    </row>
    <row r="13428" spans="4:5">
      <c r="D13428" s="231"/>
      <c r="E13428" s="232"/>
    </row>
    <row r="13429" spans="4:5">
      <c r="D13429" s="231"/>
      <c r="E13429" s="232"/>
    </row>
    <row r="13430" spans="4:5">
      <c r="D13430" s="231"/>
      <c r="E13430" s="232"/>
    </row>
    <row r="13431" spans="4:5">
      <c r="D13431" s="231"/>
      <c r="E13431" s="232"/>
    </row>
    <row r="13432" spans="4:5">
      <c r="D13432" s="231"/>
      <c r="E13432" s="232"/>
    </row>
    <row r="13433" spans="4:5">
      <c r="D13433" s="231"/>
      <c r="E13433" s="232"/>
    </row>
    <row r="13434" spans="4:5">
      <c r="D13434" s="231"/>
      <c r="E13434" s="232"/>
    </row>
    <row r="13435" spans="4:5">
      <c r="D13435" s="231"/>
      <c r="E13435" s="232"/>
    </row>
    <row r="13436" spans="4:5">
      <c r="D13436" s="231"/>
      <c r="E13436" s="232"/>
    </row>
    <row r="13437" spans="4:5">
      <c r="D13437" s="231"/>
      <c r="E13437" s="232"/>
    </row>
    <row r="13438" spans="4:5">
      <c r="D13438" s="231"/>
      <c r="E13438" s="232"/>
    </row>
    <row r="13439" spans="4:5">
      <c r="D13439" s="231"/>
      <c r="E13439" s="232"/>
    </row>
    <row r="13440" spans="4:5">
      <c r="D13440" s="231"/>
      <c r="E13440" s="232"/>
    </row>
    <row r="13441" spans="4:5">
      <c r="D13441" s="231"/>
      <c r="E13441" s="232"/>
    </row>
    <row r="13442" spans="4:5">
      <c r="D13442" s="231"/>
      <c r="E13442" s="232"/>
    </row>
    <row r="13443" spans="4:5">
      <c r="D13443" s="231"/>
      <c r="E13443" s="232"/>
    </row>
    <row r="13444" spans="4:5">
      <c r="D13444" s="231"/>
      <c r="E13444" s="232"/>
    </row>
    <row r="13445" spans="4:5">
      <c r="D13445" s="231"/>
      <c r="E13445" s="232"/>
    </row>
    <row r="13446" spans="4:5">
      <c r="D13446" s="231"/>
      <c r="E13446" s="232"/>
    </row>
    <row r="13447" spans="4:5">
      <c r="D13447" s="231"/>
      <c r="E13447" s="232"/>
    </row>
    <row r="13448" spans="4:5">
      <c r="D13448" s="231"/>
      <c r="E13448" s="232"/>
    </row>
    <row r="13449" spans="4:5">
      <c r="D13449" s="231"/>
      <c r="E13449" s="232"/>
    </row>
    <row r="13450" spans="4:5">
      <c r="D13450" s="231"/>
      <c r="E13450" s="232"/>
    </row>
    <row r="13451" spans="4:5">
      <c r="D13451" s="231"/>
      <c r="E13451" s="232"/>
    </row>
    <row r="13452" spans="4:5">
      <c r="D13452" s="231"/>
      <c r="E13452" s="232"/>
    </row>
    <row r="13453" spans="4:5">
      <c r="D13453" s="231"/>
      <c r="E13453" s="232"/>
    </row>
    <row r="13454" spans="4:5">
      <c r="D13454" s="231"/>
      <c r="E13454" s="232"/>
    </row>
    <row r="13455" spans="4:5">
      <c r="D13455" s="231"/>
      <c r="E13455" s="232"/>
    </row>
    <row r="13456" spans="4:5">
      <c r="D13456" s="231"/>
      <c r="E13456" s="232"/>
    </row>
    <row r="13457" spans="4:5">
      <c r="D13457" s="231"/>
      <c r="E13457" s="232"/>
    </row>
    <row r="13458" spans="4:5">
      <c r="D13458" s="231"/>
      <c r="E13458" s="232"/>
    </row>
    <row r="13459" spans="4:5">
      <c r="D13459" s="231"/>
      <c r="E13459" s="232"/>
    </row>
    <row r="13460" spans="4:5">
      <c r="D13460" s="231"/>
      <c r="E13460" s="232"/>
    </row>
    <row r="13461" spans="4:5">
      <c r="D13461" s="231"/>
      <c r="E13461" s="232"/>
    </row>
    <row r="13462" spans="4:5">
      <c r="D13462" s="231"/>
      <c r="E13462" s="232"/>
    </row>
    <row r="13463" spans="4:5">
      <c r="D13463" s="231"/>
      <c r="E13463" s="232"/>
    </row>
    <row r="13464" spans="4:5">
      <c r="D13464" s="231"/>
      <c r="E13464" s="232"/>
    </row>
    <row r="13465" spans="4:5">
      <c r="D13465" s="231"/>
      <c r="E13465" s="232"/>
    </row>
    <row r="13466" spans="4:5">
      <c r="D13466" s="231"/>
      <c r="E13466" s="232"/>
    </row>
    <row r="13467" spans="4:5">
      <c r="D13467" s="231"/>
      <c r="E13467" s="232"/>
    </row>
    <row r="13468" spans="4:5">
      <c r="D13468" s="231"/>
      <c r="E13468" s="232"/>
    </row>
    <row r="13469" spans="4:5">
      <c r="D13469" s="231"/>
      <c r="E13469" s="232"/>
    </row>
    <row r="13470" spans="4:5">
      <c r="D13470" s="231"/>
      <c r="E13470" s="232"/>
    </row>
    <row r="13471" spans="4:5">
      <c r="D13471" s="231"/>
      <c r="E13471" s="232"/>
    </row>
    <row r="13472" spans="4:5">
      <c r="D13472" s="231"/>
      <c r="E13472" s="232"/>
    </row>
    <row r="13473" spans="4:5">
      <c r="D13473" s="231"/>
      <c r="E13473" s="232"/>
    </row>
    <row r="13474" spans="4:5">
      <c r="D13474" s="231"/>
      <c r="E13474" s="232"/>
    </row>
    <row r="13475" spans="4:5">
      <c r="D13475" s="231"/>
      <c r="E13475" s="232"/>
    </row>
    <row r="13476" spans="4:5">
      <c r="D13476" s="231"/>
      <c r="E13476" s="232"/>
    </row>
    <row r="13477" spans="4:5">
      <c r="D13477" s="231"/>
      <c r="E13477" s="232"/>
    </row>
    <row r="13478" spans="4:5">
      <c r="D13478" s="231"/>
      <c r="E13478" s="232"/>
    </row>
    <row r="13479" spans="4:5">
      <c r="D13479" s="231"/>
      <c r="E13479" s="232"/>
    </row>
    <row r="13480" spans="4:5">
      <c r="D13480" s="231"/>
      <c r="E13480" s="232"/>
    </row>
    <row r="13481" spans="4:5">
      <c r="D13481" s="231"/>
      <c r="E13481" s="232"/>
    </row>
    <row r="13482" spans="4:5">
      <c r="D13482" s="231"/>
      <c r="E13482" s="232"/>
    </row>
    <row r="13483" spans="4:5">
      <c r="D13483" s="231"/>
      <c r="E13483" s="232"/>
    </row>
    <row r="13484" spans="4:5">
      <c r="D13484" s="231"/>
      <c r="E13484" s="232"/>
    </row>
    <row r="13485" spans="4:5">
      <c r="D13485" s="231"/>
      <c r="E13485" s="232"/>
    </row>
    <row r="13486" spans="4:5">
      <c r="D13486" s="231"/>
      <c r="E13486" s="232"/>
    </row>
    <row r="13487" spans="4:5">
      <c r="D13487" s="231"/>
      <c r="E13487" s="232"/>
    </row>
    <row r="13488" spans="4:5">
      <c r="D13488" s="231"/>
      <c r="E13488" s="232"/>
    </row>
    <row r="13489" spans="4:5">
      <c r="D13489" s="231"/>
      <c r="E13489" s="232"/>
    </row>
    <row r="13490" spans="4:5">
      <c r="D13490" s="231"/>
      <c r="E13490" s="232"/>
    </row>
    <row r="13491" spans="4:5">
      <c r="D13491" s="231"/>
      <c r="E13491" s="232"/>
    </row>
    <row r="13492" spans="4:5">
      <c r="D13492" s="231"/>
      <c r="E13492" s="232"/>
    </row>
    <row r="13493" spans="4:5">
      <c r="D13493" s="231"/>
      <c r="E13493" s="232"/>
    </row>
    <row r="13494" spans="4:5">
      <c r="D13494" s="231"/>
      <c r="E13494" s="232"/>
    </row>
    <row r="13495" spans="4:5">
      <c r="D13495" s="231"/>
      <c r="E13495" s="232"/>
    </row>
    <row r="13496" spans="4:5">
      <c r="D13496" s="231"/>
      <c r="E13496" s="232"/>
    </row>
    <row r="13497" spans="4:5">
      <c r="D13497" s="231"/>
      <c r="E13497" s="232"/>
    </row>
    <row r="13498" spans="4:5">
      <c r="D13498" s="231"/>
      <c r="E13498" s="232"/>
    </row>
    <row r="13499" spans="4:5">
      <c r="D13499" s="231"/>
      <c r="E13499" s="232"/>
    </row>
    <row r="13500" spans="4:5">
      <c r="D13500" s="231"/>
      <c r="E13500" s="232"/>
    </row>
    <row r="13501" spans="4:5">
      <c r="D13501" s="231"/>
      <c r="E13501" s="232"/>
    </row>
    <row r="13502" spans="4:5">
      <c r="D13502" s="231"/>
      <c r="E13502" s="232"/>
    </row>
    <row r="13503" spans="4:5">
      <c r="D13503" s="231"/>
      <c r="E13503" s="232"/>
    </row>
    <row r="13504" spans="4:5">
      <c r="D13504" s="231"/>
      <c r="E13504" s="232"/>
    </row>
    <row r="13505" spans="4:5">
      <c r="D13505" s="231"/>
      <c r="E13505" s="232"/>
    </row>
    <row r="13506" spans="4:5">
      <c r="D13506" s="231"/>
      <c r="E13506" s="232"/>
    </row>
    <row r="13507" spans="4:5">
      <c r="D13507" s="231"/>
      <c r="E13507" s="232"/>
    </row>
    <row r="13508" spans="4:5">
      <c r="D13508" s="231"/>
      <c r="E13508" s="232"/>
    </row>
    <row r="13509" spans="4:5">
      <c r="D13509" s="231"/>
      <c r="E13509" s="232"/>
    </row>
    <row r="13510" spans="4:5">
      <c r="D13510" s="231"/>
      <c r="E13510" s="232"/>
    </row>
    <row r="13511" spans="4:5">
      <c r="D13511" s="231"/>
      <c r="E13511" s="232"/>
    </row>
    <row r="13512" spans="4:5">
      <c r="D13512" s="231"/>
      <c r="E13512" s="232"/>
    </row>
    <row r="13513" spans="4:5">
      <c r="D13513" s="231"/>
      <c r="E13513" s="232"/>
    </row>
    <row r="13514" spans="4:5">
      <c r="D13514" s="231"/>
      <c r="E13514" s="232"/>
    </row>
    <row r="13515" spans="4:5">
      <c r="D13515" s="231"/>
      <c r="E13515" s="232"/>
    </row>
    <row r="13516" spans="4:5">
      <c r="D13516" s="231"/>
      <c r="E13516" s="232"/>
    </row>
    <row r="13517" spans="4:5">
      <c r="D13517" s="231"/>
      <c r="E13517" s="232"/>
    </row>
    <row r="13518" spans="4:5">
      <c r="D13518" s="231"/>
      <c r="E13518" s="232"/>
    </row>
    <row r="13519" spans="4:5">
      <c r="D13519" s="231"/>
      <c r="E13519" s="232"/>
    </row>
    <row r="13520" spans="4:5">
      <c r="D13520" s="231"/>
      <c r="E13520" s="232"/>
    </row>
    <row r="13521" spans="4:5">
      <c r="D13521" s="231"/>
      <c r="E13521" s="232"/>
    </row>
    <row r="13522" spans="4:5">
      <c r="D13522" s="231"/>
      <c r="E13522" s="232"/>
    </row>
    <row r="13523" spans="4:5">
      <c r="D13523" s="231"/>
      <c r="E13523" s="232"/>
    </row>
    <row r="13524" spans="4:5">
      <c r="D13524" s="231"/>
      <c r="E13524" s="232"/>
    </row>
    <row r="13525" spans="4:5">
      <c r="D13525" s="231"/>
      <c r="E13525" s="232"/>
    </row>
    <row r="13526" spans="4:5">
      <c r="D13526" s="231"/>
      <c r="E13526" s="232"/>
    </row>
    <row r="13527" spans="4:5">
      <c r="D13527" s="231"/>
      <c r="E13527" s="232"/>
    </row>
    <row r="13528" spans="4:5">
      <c r="D13528" s="231"/>
      <c r="E13528" s="232"/>
    </row>
    <row r="13529" spans="4:5">
      <c r="D13529" s="231"/>
      <c r="E13529" s="232"/>
    </row>
    <row r="13530" spans="4:5">
      <c r="D13530" s="231"/>
      <c r="E13530" s="232"/>
    </row>
    <row r="13531" spans="4:5">
      <c r="D13531" s="231"/>
      <c r="E13531" s="232"/>
    </row>
    <row r="13532" spans="4:5">
      <c r="D13532" s="231"/>
      <c r="E13532" s="232"/>
    </row>
    <row r="13533" spans="4:5">
      <c r="D13533" s="231"/>
      <c r="E13533" s="232"/>
    </row>
    <row r="13534" spans="4:5">
      <c r="D13534" s="231"/>
      <c r="E13534" s="232"/>
    </row>
    <row r="13535" spans="4:5">
      <c r="D13535" s="231"/>
      <c r="E13535" s="232"/>
    </row>
    <row r="13536" spans="4:5">
      <c r="D13536" s="231"/>
      <c r="E13536" s="232"/>
    </row>
    <row r="13537" spans="4:5">
      <c r="D13537" s="231"/>
      <c r="E13537" s="232"/>
    </row>
    <row r="13538" spans="4:5">
      <c r="D13538" s="231"/>
      <c r="E13538" s="232"/>
    </row>
    <row r="13539" spans="4:5">
      <c r="D13539" s="231"/>
      <c r="E13539" s="232"/>
    </row>
    <row r="13540" spans="4:5">
      <c r="D13540" s="231"/>
      <c r="E13540" s="232"/>
    </row>
    <row r="13541" spans="4:5">
      <c r="D13541" s="231"/>
      <c r="E13541" s="232"/>
    </row>
    <row r="13542" spans="4:5">
      <c r="D13542" s="231"/>
      <c r="E13542" s="232"/>
    </row>
    <row r="13543" spans="4:5">
      <c r="D13543" s="231"/>
      <c r="E13543" s="232"/>
    </row>
    <row r="13544" spans="4:5">
      <c r="D13544" s="231"/>
      <c r="E13544" s="232"/>
    </row>
    <row r="13545" spans="4:5">
      <c r="D13545" s="231"/>
      <c r="E13545" s="232"/>
    </row>
    <row r="13546" spans="4:5">
      <c r="D13546" s="231"/>
      <c r="E13546" s="232"/>
    </row>
    <row r="13547" spans="4:5">
      <c r="D13547" s="231"/>
      <c r="E13547" s="232"/>
    </row>
    <row r="13548" spans="4:5">
      <c r="D13548" s="231"/>
      <c r="E13548" s="232"/>
    </row>
    <row r="13549" spans="4:5">
      <c r="D13549" s="231"/>
      <c r="E13549" s="232"/>
    </row>
    <row r="13550" spans="4:5">
      <c r="D13550" s="231"/>
      <c r="E13550" s="232"/>
    </row>
    <row r="13551" spans="4:5">
      <c r="D13551" s="231"/>
      <c r="E13551" s="232"/>
    </row>
    <row r="13552" spans="4:5">
      <c r="D13552" s="231"/>
      <c r="E13552" s="232"/>
    </row>
    <row r="13553" spans="4:5">
      <c r="D13553" s="231"/>
      <c r="E13553" s="232"/>
    </row>
    <row r="13554" spans="4:5">
      <c r="D13554" s="231"/>
      <c r="E13554" s="232"/>
    </row>
    <row r="13555" spans="4:5">
      <c r="D13555" s="231"/>
      <c r="E13555" s="232"/>
    </row>
    <row r="13556" spans="4:5">
      <c r="D13556" s="231"/>
      <c r="E13556" s="232"/>
    </row>
    <row r="13557" spans="4:5">
      <c r="D13557" s="231"/>
      <c r="E13557" s="232"/>
    </row>
    <row r="13558" spans="4:5">
      <c r="D13558" s="231"/>
      <c r="E13558" s="232"/>
    </row>
    <row r="13559" spans="4:5">
      <c r="D13559" s="231"/>
      <c r="E13559" s="232"/>
    </row>
    <row r="13560" spans="4:5">
      <c r="D13560" s="231"/>
      <c r="E13560" s="232"/>
    </row>
    <row r="13561" spans="4:5">
      <c r="D13561" s="231"/>
      <c r="E13561" s="232"/>
    </row>
    <row r="13562" spans="4:5">
      <c r="D13562" s="231"/>
      <c r="E13562" s="232"/>
    </row>
    <row r="13563" spans="4:5">
      <c r="D13563" s="231"/>
      <c r="E13563" s="232"/>
    </row>
    <row r="13564" spans="4:5">
      <c r="D13564" s="231"/>
      <c r="E13564" s="232"/>
    </row>
    <row r="13565" spans="4:5">
      <c r="D13565" s="231"/>
      <c r="E13565" s="232"/>
    </row>
    <row r="13566" spans="4:5">
      <c r="D13566" s="231"/>
      <c r="E13566" s="232"/>
    </row>
    <row r="13567" spans="4:5">
      <c r="D13567" s="231"/>
      <c r="E13567" s="232"/>
    </row>
    <row r="13568" spans="4:5">
      <c r="D13568" s="231"/>
      <c r="E13568" s="232"/>
    </row>
    <row r="13569" spans="4:5">
      <c r="D13569" s="231"/>
      <c r="E13569" s="232"/>
    </row>
    <row r="13570" spans="4:5">
      <c r="D13570" s="231"/>
      <c r="E13570" s="232"/>
    </row>
    <row r="13571" spans="4:5">
      <c r="D13571" s="231"/>
      <c r="E13571" s="232"/>
    </row>
    <row r="13572" spans="4:5">
      <c r="D13572" s="231"/>
      <c r="E13572" s="232"/>
    </row>
    <row r="13573" spans="4:5">
      <c r="D13573" s="231"/>
      <c r="E13573" s="232"/>
    </row>
    <row r="13574" spans="4:5">
      <c r="D13574" s="231"/>
      <c r="E13574" s="232"/>
    </row>
    <row r="13575" spans="4:5">
      <c r="D13575" s="231"/>
      <c r="E13575" s="232"/>
    </row>
    <row r="13576" spans="4:5">
      <c r="D13576" s="231"/>
      <c r="E13576" s="232"/>
    </row>
    <row r="13577" spans="4:5">
      <c r="D13577" s="231"/>
      <c r="E13577" s="232"/>
    </row>
    <row r="13578" spans="4:5">
      <c r="D13578" s="231"/>
      <c r="E13578" s="232"/>
    </row>
    <row r="13579" spans="4:5">
      <c r="D13579" s="231"/>
      <c r="E13579" s="232"/>
    </row>
    <row r="13580" spans="4:5">
      <c r="D13580" s="231"/>
      <c r="E13580" s="232"/>
    </row>
    <row r="13581" spans="4:5">
      <c r="D13581" s="231"/>
      <c r="E13581" s="232"/>
    </row>
    <row r="13582" spans="4:5">
      <c r="D13582" s="231"/>
      <c r="E13582" s="232"/>
    </row>
    <row r="13583" spans="4:5">
      <c r="D13583" s="231"/>
      <c r="E13583" s="232"/>
    </row>
    <row r="13584" spans="4:5">
      <c r="D13584" s="231"/>
      <c r="E13584" s="232"/>
    </row>
    <row r="13585" spans="4:5">
      <c r="D13585" s="231"/>
      <c r="E13585" s="232"/>
    </row>
    <row r="13586" spans="4:5">
      <c r="D13586" s="231"/>
      <c r="E13586" s="232"/>
    </row>
    <row r="13587" spans="4:5">
      <c r="D13587" s="231"/>
      <c r="E13587" s="232"/>
    </row>
    <row r="13588" spans="4:5">
      <c r="D13588" s="231"/>
      <c r="E13588" s="232"/>
    </row>
    <row r="13589" spans="4:5">
      <c r="D13589" s="231"/>
      <c r="E13589" s="232"/>
    </row>
    <row r="13590" spans="4:5">
      <c r="D13590" s="231"/>
      <c r="E13590" s="232"/>
    </row>
    <row r="13591" spans="4:5">
      <c r="D13591" s="231"/>
      <c r="E13591" s="232"/>
    </row>
    <row r="13592" spans="4:5">
      <c r="D13592" s="231"/>
      <c r="E13592" s="232"/>
    </row>
    <row r="13593" spans="4:5">
      <c r="D13593" s="231"/>
      <c r="E13593" s="232"/>
    </row>
    <row r="13594" spans="4:5">
      <c r="D13594" s="231"/>
      <c r="E13594" s="232"/>
    </row>
    <row r="13595" spans="4:5">
      <c r="D13595" s="231"/>
      <c r="E13595" s="232"/>
    </row>
    <row r="13596" spans="4:5">
      <c r="D13596" s="231"/>
      <c r="E13596" s="232"/>
    </row>
    <row r="13597" spans="4:5">
      <c r="D13597" s="231"/>
      <c r="E13597" s="232"/>
    </row>
    <row r="13598" spans="4:5">
      <c r="D13598" s="231"/>
      <c r="E13598" s="232"/>
    </row>
    <row r="13599" spans="4:5">
      <c r="D13599" s="231"/>
      <c r="E13599" s="232"/>
    </row>
    <row r="13600" spans="4:5">
      <c r="D13600" s="231"/>
      <c r="E13600" s="232"/>
    </row>
    <row r="13601" spans="4:5">
      <c r="D13601" s="231"/>
      <c r="E13601" s="232"/>
    </row>
    <row r="13602" spans="4:5">
      <c r="D13602" s="231"/>
      <c r="E13602" s="232"/>
    </row>
    <row r="13603" spans="4:5">
      <c r="D13603" s="231"/>
      <c r="E13603" s="232"/>
    </row>
    <row r="13604" spans="4:5">
      <c r="D13604" s="231"/>
      <c r="E13604" s="232"/>
    </row>
    <row r="13605" spans="4:5">
      <c r="D13605" s="231"/>
      <c r="E13605" s="232"/>
    </row>
    <row r="13606" spans="4:5">
      <c r="D13606" s="231"/>
      <c r="E13606" s="232"/>
    </row>
    <row r="13607" spans="4:5">
      <c r="D13607" s="231"/>
      <c r="E13607" s="232"/>
    </row>
    <row r="13608" spans="4:5">
      <c r="D13608" s="231"/>
      <c r="E13608" s="232"/>
    </row>
    <row r="13609" spans="4:5">
      <c r="D13609" s="231"/>
      <c r="E13609" s="232"/>
    </row>
    <row r="13610" spans="4:5">
      <c r="D13610" s="231"/>
      <c r="E13610" s="232"/>
    </row>
    <row r="13611" spans="4:5">
      <c r="D13611" s="231"/>
      <c r="E13611" s="232"/>
    </row>
    <row r="13612" spans="4:5">
      <c r="D13612" s="231"/>
      <c r="E13612" s="232"/>
    </row>
    <row r="13613" spans="4:5">
      <c r="D13613" s="231"/>
      <c r="E13613" s="232"/>
    </row>
    <row r="13614" spans="4:5">
      <c r="D13614" s="231"/>
      <c r="E13614" s="232"/>
    </row>
    <row r="13615" spans="4:5">
      <c r="D13615" s="231"/>
      <c r="E13615" s="232"/>
    </row>
    <row r="13616" spans="4:5">
      <c r="D13616" s="231"/>
      <c r="E13616" s="232"/>
    </row>
    <row r="13617" spans="4:5">
      <c r="D13617" s="231"/>
      <c r="E13617" s="232"/>
    </row>
    <row r="13618" spans="4:5">
      <c r="D13618" s="231"/>
      <c r="E13618" s="232"/>
    </row>
    <row r="13619" spans="4:5">
      <c r="D13619" s="231"/>
      <c r="E13619" s="232"/>
    </row>
    <row r="13620" spans="4:5">
      <c r="D13620" s="231"/>
      <c r="E13620" s="232"/>
    </row>
    <row r="13621" spans="4:5">
      <c r="D13621" s="231"/>
      <c r="E13621" s="232"/>
    </row>
    <row r="13622" spans="4:5">
      <c r="D13622" s="231"/>
      <c r="E13622" s="232"/>
    </row>
    <row r="13623" spans="4:5">
      <c r="D13623" s="231"/>
      <c r="E13623" s="232"/>
    </row>
    <row r="13624" spans="4:5">
      <c r="D13624" s="231"/>
      <c r="E13624" s="232"/>
    </row>
    <row r="13625" spans="4:5">
      <c r="D13625" s="231"/>
      <c r="E13625" s="232"/>
    </row>
    <row r="13626" spans="4:5">
      <c r="D13626" s="231"/>
      <c r="E13626" s="232"/>
    </row>
    <row r="13627" spans="4:5">
      <c r="D13627" s="231"/>
      <c r="E13627" s="232"/>
    </row>
    <row r="13628" spans="4:5">
      <c r="D13628" s="231"/>
      <c r="E13628" s="232"/>
    </row>
    <row r="13629" spans="4:5">
      <c r="D13629" s="231"/>
      <c r="E13629" s="232"/>
    </row>
    <row r="13630" spans="4:5">
      <c r="D13630" s="231"/>
      <c r="E13630" s="232"/>
    </row>
    <row r="13631" spans="4:5">
      <c r="D13631" s="231"/>
      <c r="E13631" s="232"/>
    </row>
    <row r="13632" spans="4:5">
      <c r="D13632" s="231"/>
      <c r="E13632" s="232"/>
    </row>
    <row r="13633" spans="4:5">
      <c r="D13633" s="231"/>
      <c r="E13633" s="232"/>
    </row>
    <row r="13634" spans="4:5">
      <c r="D13634" s="231"/>
      <c r="E13634" s="232"/>
    </row>
    <row r="13635" spans="4:5">
      <c r="D13635" s="231"/>
      <c r="E13635" s="232"/>
    </row>
    <row r="13636" spans="4:5">
      <c r="D13636" s="231"/>
      <c r="E13636" s="232"/>
    </row>
    <row r="13637" spans="4:5">
      <c r="D13637" s="231"/>
      <c r="E13637" s="232"/>
    </row>
    <row r="13638" spans="4:5">
      <c r="D13638" s="231"/>
      <c r="E13638" s="232"/>
    </row>
    <row r="13639" spans="4:5">
      <c r="D13639" s="231"/>
      <c r="E13639" s="232"/>
    </row>
    <row r="13640" spans="4:5">
      <c r="D13640" s="231"/>
      <c r="E13640" s="232"/>
    </row>
    <row r="13641" spans="4:5">
      <c r="D13641" s="231"/>
      <c r="E13641" s="232"/>
    </row>
    <row r="13642" spans="4:5">
      <c r="D13642" s="231"/>
      <c r="E13642" s="232"/>
    </row>
    <row r="13643" spans="4:5">
      <c r="D13643" s="231"/>
      <c r="E13643" s="232"/>
    </row>
    <row r="13644" spans="4:5">
      <c r="D13644" s="231"/>
      <c r="E13644" s="232"/>
    </row>
    <row r="13645" spans="4:5">
      <c r="D13645" s="231"/>
      <c r="E13645" s="232"/>
    </row>
    <row r="13646" spans="4:5">
      <c r="D13646" s="231"/>
      <c r="E13646" s="232"/>
    </row>
    <row r="13647" spans="4:5">
      <c r="D13647" s="231"/>
      <c r="E13647" s="232"/>
    </row>
    <row r="13648" spans="4:5">
      <c r="D13648" s="231"/>
      <c r="E13648" s="232"/>
    </row>
    <row r="13649" spans="4:5">
      <c r="D13649" s="231"/>
      <c r="E13649" s="232"/>
    </row>
    <row r="13650" spans="4:5">
      <c r="D13650" s="231"/>
      <c r="E13650" s="232"/>
    </row>
    <row r="13651" spans="4:5">
      <c r="D13651" s="231"/>
      <c r="E13651" s="232"/>
    </row>
    <row r="13652" spans="4:5">
      <c r="D13652" s="231"/>
      <c r="E13652" s="232"/>
    </row>
    <row r="13653" spans="4:5">
      <c r="D13653" s="231"/>
      <c r="E13653" s="232"/>
    </row>
    <row r="13654" spans="4:5">
      <c r="D13654" s="231"/>
      <c r="E13654" s="232"/>
    </row>
    <row r="13655" spans="4:5">
      <c r="D13655" s="231"/>
      <c r="E13655" s="232"/>
    </row>
    <row r="13656" spans="4:5">
      <c r="D13656" s="231"/>
      <c r="E13656" s="232"/>
    </row>
    <row r="13657" spans="4:5">
      <c r="D13657" s="231"/>
      <c r="E13657" s="232"/>
    </row>
    <row r="13658" spans="4:5">
      <c r="D13658" s="231"/>
      <c r="E13658" s="232"/>
    </row>
    <row r="13659" spans="4:5">
      <c r="D13659" s="231"/>
      <c r="E13659" s="232"/>
    </row>
    <row r="13660" spans="4:5">
      <c r="D13660" s="231"/>
      <c r="E13660" s="232"/>
    </row>
    <row r="13661" spans="4:5">
      <c r="D13661" s="231"/>
      <c r="E13661" s="232"/>
    </row>
    <row r="13662" spans="4:5">
      <c r="D13662" s="231"/>
      <c r="E13662" s="232"/>
    </row>
    <row r="13663" spans="4:5">
      <c r="D13663" s="231"/>
      <c r="E13663" s="232"/>
    </row>
    <row r="13664" spans="4:5">
      <c r="D13664" s="231"/>
      <c r="E13664" s="232"/>
    </row>
    <row r="13665" spans="4:5">
      <c r="D13665" s="231"/>
      <c r="E13665" s="232"/>
    </row>
    <row r="13666" spans="4:5">
      <c r="D13666" s="231"/>
      <c r="E13666" s="232"/>
    </row>
    <row r="13667" spans="4:5">
      <c r="D13667" s="231"/>
      <c r="E13667" s="232"/>
    </row>
    <row r="13668" spans="4:5">
      <c r="D13668" s="231"/>
      <c r="E13668" s="232"/>
    </row>
    <row r="13669" spans="4:5">
      <c r="D13669" s="231"/>
      <c r="E13669" s="232"/>
    </row>
    <row r="13670" spans="4:5">
      <c r="D13670" s="231"/>
      <c r="E13670" s="232"/>
    </row>
    <row r="13671" spans="4:5">
      <c r="D13671" s="231"/>
      <c r="E13671" s="232"/>
    </row>
    <row r="13672" spans="4:5">
      <c r="D13672" s="231"/>
      <c r="E13672" s="232"/>
    </row>
    <row r="13673" spans="4:5">
      <c r="D13673" s="231"/>
      <c r="E13673" s="232"/>
    </row>
    <row r="13674" spans="4:5">
      <c r="D13674" s="231"/>
      <c r="E13674" s="232"/>
    </row>
    <row r="13675" spans="4:5">
      <c r="D13675" s="231"/>
      <c r="E13675" s="232"/>
    </row>
    <row r="13676" spans="4:5">
      <c r="D13676" s="231"/>
      <c r="E13676" s="232"/>
    </row>
    <row r="13677" spans="4:5">
      <c r="D13677" s="231"/>
      <c r="E13677" s="232"/>
    </row>
    <row r="13678" spans="4:5">
      <c r="D13678" s="231"/>
      <c r="E13678" s="232"/>
    </row>
    <row r="13679" spans="4:5">
      <c r="D13679" s="231"/>
      <c r="E13679" s="232"/>
    </row>
    <row r="13680" spans="4:5">
      <c r="D13680" s="231"/>
      <c r="E13680" s="232"/>
    </row>
    <row r="13681" spans="4:5">
      <c r="D13681" s="231"/>
      <c r="E13681" s="232"/>
    </row>
    <row r="13682" spans="4:5">
      <c r="D13682" s="231"/>
      <c r="E13682" s="232"/>
    </row>
    <row r="13683" spans="4:5">
      <c r="D13683" s="231"/>
      <c r="E13683" s="232"/>
    </row>
    <row r="13684" spans="4:5">
      <c r="D13684" s="231"/>
      <c r="E13684" s="232"/>
    </row>
    <row r="13685" spans="4:5">
      <c r="D13685" s="231"/>
      <c r="E13685" s="232"/>
    </row>
    <row r="13686" spans="4:5">
      <c r="D13686" s="231"/>
      <c r="E13686" s="232"/>
    </row>
    <row r="13687" spans="4:5">
      <c r="D13687" s="231"/>
      <c r="E13687" s="232"/>
    </row>
    <row r="13688" spans="4:5">
      <c r="D13688" s="231"/>
      <c r="E13688" s="232"/>
    </row>
    <row r="13689" spans="4:5">
      <c r="D13689" s="231"/>
      <c r="E13689" s="232"/>
    </row>
    <row r="13690" spans="4:5">
      <c r="D13690" s="231"/>
      <c r="E13690" s="232"/>
    </row>
    <row r="13691" spans="4:5">
      <c r="D13691" s="231"/>
      <c r="E13691" s="232"/>
    </row>
    <row r="13692" spans="4:5">
      <c r="D13692" s="231"/>
      <c r="E13692" s="232"/>
    </row>
    <row r="13693" spans="4:5">
      <c r="D13693" s="231"/>
      <c r="E13693" s="232"/>
    </row>
    <row r="13694" spans="4:5">
      <c r="D13694" s="231"/>
      <c r="E13694" s="232"/>
    </row>
    <row r="13695" spans="4:5">
      <c r="D13695" s="231"/>
      <c r="E13695" s="232"/>
    </row>
    <row r="13696" spans="4:5">
      <c r="D13696" s="231"/>
      <c r="E13696" s="232"/>
    </row>
    <row r="13697" spans="4:5">
      <c r="D13697" s="231"/>
      <c r="E13697" s="232"/>
    </row>
    <row r="13698" spans="4:5">
      <c r="D13698" s="231"/>
      <c r="E13698" s="232"/>
    </row>
    <row r="13699" spans="4:5">
      <c r="D13699" s="231"/>
      <c r="E13699" s="232"/>
    </row>
    <row r="13700" spans="4:5">
      <c r="D13700" s="231"/>
      <c r="E13700" s="232"/>
    </row>
    <row r="13701" spans="4:5">
      <c r="D13701" s="231"/>
      <c r="E13701" s="232"/>
    </row>
    <row r="13702" spans="4:5">
      <c r="D13702" s="231"/>
      <c r="E13702" s="232"/>
    </row>
    <row r="13703" spans="4:5">
      <c r="D13703" s="231"/>
      <c r="E13703" s="232"/>
    </row>
    <row r="13704" spans="4:5">
      <c r="D13704" s="231"/>
      <c r="E13704" s="232"/>
    </row>
    <row r="13705" spans="4:5">
      <c r="D13705" s="231"/>
      <c r="E13705" s="232"/>
    </row>
    <row r="13706" spans="4:5">
      <c r="D13706" s="231"/>
      <c r="E13706" s="232"/>
    </row>
    <row r="13707" spans="4:5">
      <c r="D13707" s="231"/>
      <c r="E13707" s="232"/>
    </row>
    <row r="13708" spans="4:5">
      <c r="D13708" s="231"/>
      <c r="E13708" s="232"/>
    </row>
    <row r="13709" spans="4:5">
      <c r="D13709" s="231"/>
      <c r="E13709" s="232"/>
    </row>
    <row r="13710" spans="4:5">
      <c r="D13710" s="231"/>
      <c r="E13710" s="232"/>
    </row>
    <row r="13711" spans="4:5">
      <c r="D13711" s="231"/>
      <c r="E13711" s="232"/>
    </row>
    <row r="13712" spans="4:5">
      <c r="D13712" s="231"/>
      <c r="E13712" s="232"/>
    </row>
    <row r="13713" spans="4:5">
      <c r="D13713" s="231"/>
      <c r="E13713" s="232"/>
    </row>
    <row r="13714" spans="4:5">
      <c r="D13714" s="231"/>
      <c r="E13714" s="232"/>
    </row>
    <row r="13715" spans="4:5">
      <c r="D13715" s="231"/>
      <c r="E13715" s="232"/>
    </row>
    <row r="13716" spans="4:5">
      <c r="D13716" s="231"/>
      <c r="E13716" s="232"/>
    </row>
    <row r="13717" spans="4:5">
      <c r="D13717" s="231"/>
      <c r="E13717" s="232"/>
    </row>
    <row r="13718" spans="4:5">
      <c r="D13718" s="231"/>
      <c r="E13718" s="232"/>
    </row>
    <row r="13719" spans="4:5">
      <c r="D13719" s="231"/>
      <c r="E13719" s="232"/>
    </row>
    <row r="13720" spans="4:5">
      <c r="D13720" s="231"/>
      <c r="E13720" s="232"/>
    </row>
    <row r="13721" spans="4:5">
      <c r="D13721" s="231"/>
      <c r="E13721" s="232"/>
    </row>
    <row r="13722" spans="4:5">
      <c r="D13722" s="231"/>
      <c r="E13722" s="232"/>
    </row>
    <row r="13723" spans="4:5">
      <c r="D13723" s="231"/>
      <c r="E13723" s="232"/>
    </row>
    <row r="13724" spans="4:5">
      <c r="D13724" s="231"/>
      <c r="E13724" s="232"/>
    </row>
    <row r="13725" spans="4:5">
      <c r="D13725" s="231"/>
      <c r="E13725" s="232"/>
    </row>
    <row r="13726" spans="4:5">
      <c r="D13726" s="231"/>
      <c r="E13726" s="232"/>
    </row>
    <row r="13727" spans="4:5">
      <c r="D13727" s="231"/>
      <c r="E13727" s="232"/>
    </row>
    <row r="13728" spans="4:5">
      <c r="D13728" s="231"/>
      <c r="E13728" s="232"/>
    </row>
    <row r="13729" spans="4:5">
      <c r="D13729" s="231"/>
      <c r="E13729" s="232"/>
    </row>
    <row r="13730" spans="4:5">
      <c r="D13730" s="231"/>
      <c r="E13730" s="232"/>
    </row>
    <row r="13731" spans="4:5">
      <c r="D13731" s="231"/>
      <c r="E13731" s="232"/>
    </row>
    <row r="13732" spans="4:5">
      <c r="D13732" s="231"/>
      <c r="E13732" s="232"/>
    </row>
    <row r="13733" spans="4:5">
      <c r="D13733" s="231"/>
      <c r="E13733" s="232"/>
    </row>
    <row r="13734" spans="4:5">
      <c r="D13734" s="231"/>
      <c r="E13734" s="232"/>
    </row>
    <row r="13735" spans="4:5">
      <c r="D13735" s="231"/>
      <c r="E13735" s="232"/>
    </row>
    <row r="13736" spans="4:5">
      <c r="D13736" s="231"/>
      <c r="E13736" s="232"/>
    </row>
    <row r="13737" spans="4:5">
      <c r="D13737" s="231"/>
      <c r="E13737" s="232"/>
    </row>
    <row r="13738" spans="4:5">
      <c r="D13738" s="231"/>
      <c r="E13738" s="232"/>
    </row>
    <row r="13739" spans="4:5">
      <c r="D13739" s="231"/>
      <c r="E13739" s="232"/>
    </row>
    <row r="13740" spans="4:5">
      <c r="D13740" s="231"/>
      <c r="E13740" s="232"/>
    </row>
    <row r="13741" spans="4:5">
      <c r="D13741" s="231"/>
      <c r="E13741" s="232"/>
    </row>
    <row r="13742" spans="4:5">
      <c r="D13742" s="231"/>
      <c r="E13742" s="232"/>
    </row>
    <row r="13743" spans="4:5">
      <c r="D13743" s="231"/>
      <c r="E13743" s="232"/>
    </row>
    <row r="13744" spans="4:5">
      <c r="D13744" s="231"/>
      <c r="E13744" s="232"/>
    </row>
    <row r="13745" spans="4:5">
      <c r="D13745" s="231"/>
      <c r="E13745" s="232"/>
    </row>
    <row r="13746" spans="4:5">
      <c r="D13746" s="231"/>
      <c r="E13746" s="232"/>
    </row>
    <row r="13747" spans="4:5">
      <c r="D13747" s="231"/>
      <c r="E13747" s="232"/>
    </row>
    <row r="13748" spans="4:5">
      <c r="D13748" s="231"/>
      <c r="E13748" s="232"/>
    </row>
    <row r="13749" spans="4:5">
      <c r="D13749" s="231"/>
      <c r="E13749" s="232"/>
    </row>
    <row r="13750" spans="4:5">
      <c r="D13750" s="231"/>
      <c r="E13750" s="232"/>
    </row>
    <row r="13751" spans="4:5">
      <c r="D13751" s="231"/>
      <c r="E13751" s="232"/>
    </row>
    <row r="13752" spans="4:5">
      <c r="D13752" s="231"/>
      <c r="E13752" s="232"/>
    </row>
    <row r="13753" spans="4:5">
      <c r="D13753" s="231"/>
      <c r="E13753" s="232"/>
    </row>
    <row r="13754" spans="4:5">
      <c r="D13754" s="231"/>
      <c r="E13754" s="232"/>
    </row>
    <row r="13755" spans="4:5">
      <c r="D13755" s="231"/>
      <c r="E13755" s="232"/>
    </row>
    <row r="13756" spans="4:5">
      <c r="D13756" s="231"/>
      <c r="E13756" s="232"/>
    </row>
    <row r="13757" spans="4:5">
      <c r="D13757" s="231"/>
      <c r="E13757" s="232"/>
    </row>
    <row r="13758" spans="4:5">
      <c r="D13758" s="231"/>
      <c r="E13758" s="232"/>
    </row>
    <row r="13759" spans="4:5">
      <c r="D13759" s="231"/>
      <c r="E13759" s="232"/>
    </row>
    <row r="13760" spans="4:5">
      <c r="D13760" s="231"/>
      <c r="E13760" s="232"/>
    </row>
    <row r="13761" spans="4:5">
      <c r="D13761" s="231"/>
      <c r="E13761" s="232"/>
    </row>
    <row r="13762" spans="4:5">
      <c r="D13762" s="231"/>
      <c r="E13762" s="232"/>
    </row>
    <row r="13763" spans="4:5">
      <c r="D13763" s="231"/>
      <c r="E13763" s="232"/>
    </row>
    <row r="13764" spans="4:5">
      <c r="D13764" s="231"/>
      <c r="E13764" s="232"/>
    </row>
    <row r="13765" spans="4:5">
      <c r="D13765" s="231"/>
      <c r="E13765" s="232"/>
    </row>
    <row r="13766" spans="4:5">
      <c r="D13766" s="231"/>
      <c r="E13766" s="232"/>
    </row>
    <row r="13767" spans="4:5">
      <c r="D13767" s="231"/>
      <c r="E13767" s="232"/>
    </row>
    <row r="13768" spans="4:5">
      <c r="D13768" s="231"/>
      <c r="E13768" s="232"/>
    </row>
    <row r="13769" spans="4:5">
      <c r="D13769" s="231"/>
      <c r="E13769" s="232"/>
    </row>
    <row r="13770" spans="4:5">
      <c r="D13770" s="231"/>
      <c r="E13770" s="232"/>
    </row>
    <row r="13771" spans="4:5">
      <c r="D13771" s="231"/>
      <c r="E13771" s="232"/>
    </row>
    <row r="13772" spans="4:5">
      <c r="D13772" s="231"/>
      <c r="E13772" s="232"/>
    </row>
    <row r="13773" spans="4:5">
      <c r="D13773" s="231"/>
      <c r="E13773" s="232"/>
    </row>
    <row r="13774" spans="4:5">
      <c r="D13774" s="231"/>
      <c r="E13774" s="232"/>
    </row>
    <row r="13775" spans="4:5">
      <c r="D13775" s="231"/>
      <c r="E13775" s="232"/>
    </row>
    <row r="13776" spans="4:5">
      <c r="D13776" s="231"/>
      <c r="E13776" s="232"/>
    </row>
    <row r="13777" spans="4:5">
      <c r="D13777" s="231"/>
      <c r="E13777" s="232"/>
    </row>
    <row r="13778" spans="4:5">
      <c r="D13778" s="231"/>
      <c r="E13778" s="232"/>
    </row>
    <row r="13779" spans="4:5">
      <c r="D13779" s="231"/>
      <c r="E13779" s="232"/>
    </row>
    <row r="13780" spans="4:5">
      <c r="D13780" s="231"/>
      <c r="E13780" s="232"/>
    </row>
    <row r="13781" spans="4:5">
      <c r="D13781" s="231"/>
      <c r="E13781" s="232"/>
    </row>
    <row r="13782" spans="4:5">
      <c r="D13782" s="231"/>
      <c r="E13782" s="232"/>
    </row>
    <row r="13783" spans="4:5">
      <c r="D13783" s="231"/>
      <c r="E13783" s="232"/>
    </row>
    <row r="13784" spans="4:5">
      <c r="D13784" s="231"/>
      <c r="E13784" s="232"/>
    </row>
    <row r="13785" spans="4:5">
      <c r="D13785" s="231"/>
      <c r="E13785" s="232"/>
    </row>
    <row r="13786" spans="4:5">
      <c r="D13786" s="231"/>
      <c r="E13786" s="232"/>
    </row>
    <row r="13787" spans="4:5">
      <c r="D13787" s="231"/>
      <c r="E13787" s="232"/>
    </row>
    <row r="13788" spans="4:5">
      <c r="D13788" s="231"/>
      <c r="E13788" s="232"/>
    </row>
    <row r="13789" spans="4:5">
      <c r="D13789" s="231"/>
      <c r="E13789" s="232"/>
    </row>
    <row r="13790" spans="4:5">
      <c r="D13790" s="231"/>
      <c r="E13790" s="232"/>
    </row>
    <row r="13791" spans="4:5">
      <c r="D13791" s="231"/>
      <c r="E13791" s="232"/>
    </row>
    <row r="13792" spans="4:5">
      <c r="D13792" s="231"/>
      <c r="E13792" s="232"/>
    </row>
    <row r="13793" spans="4:5">
      <c r="D13793" s="231"/>
      <c r="E13793" s="232"/>
    </row>
    <row r="13794" spans="4:5">
      <c r="D13794" s="231"/>
      <c r="E13794" s="232"/>
    </row>
    <row r="13795" spans="4:5">
      <c r="D13795" s="231"/>
      <c r="E13795" s="232"/>
    </row>
    <row r="13796" spans="4:5">
      <c r="D13796" s="231"/>
      <c r="E13796" s="232"/>
    </row>
    <row r="13797" spans="4:5">
      <c r="D13797" s="231"/>
      <c r="E13797" s="232"/>
    </row>
    <row r="13798" spans="4:5">
      <c r="D13798" s="231"/>
      <c r="E13798" s="232"/>
    </row>
    <row r="13799" spans="4:5">
      <c r="D13799" s="231"/>
      <c r="E13799" s="232"/>
    </row>
    <row r="13800" spans="4:5">
      <c r="D13800" s="231"/>
      <c r="E13800" s="232"/>
    </row>
    <row r="13801" spans="4:5">
      <c r="D13801" s="231"/>
      <c r="E13801" s="232"/>
    </row>
    <row r="13802" spans="4:5">
      <c r="D13802" s="231"/>
      <c r="E13802" s="232"/>
    </row>
    <row r="13803" spans="4:5">
      <c r="D13803" s="231"/>
      <c r="E13803" s="232"/>
    </row>
    <row r="13804" spans="4:5">
      <c r="D13804" s="231"/>
      <c r="E13804" s="232"/>
    </row>
    <row r="13805" spans="4:5">
      <c r="D13805" s="231"/>
      <c r="E13805" s="232"/>
    </row>
    <row r="13806" spans="4:5">
      <c r="D13806" s="231"/>
      <c r="E13806" s="232"/>
    </row>
    <row r="13807" spans="4:5">
      <c r="D13807" s="231"/>
      <c r="E13807" s="232"/>
    </row>
    <row r="13808" spans="4:5">
      <c r="D13808" s="231"/>
      <c r="E13808" s="232"/>
    </row>
    <row r="13809" spans="4:5">
      <c r="D13809" s="231"/>
      <c r="E13809" s="232"/>
    </row>
    <row r="13810" spans="4:5">
      <c r="D13810" s="231"/>
      <c r="E13810" s="232"/>
    </row>
    <row r="13811" spans="4:5">
      <c r="D13811" s="231"/>
      <c r="E13811" s="232"/>
    </row>
    <row r="13812" spans="4:5">
      <c r="D13812" s="231"/>
      <c r="E13812" s="232"/>
    </row>
    <row r="13813" spans="4:5">
      <c r="D13813" s="231"/>
      <c r="E13813" s="232"/>
    </row>
    <row r="13814" spans="4:5">
      <c r="D13814" s="231"/>
      <c r="E13814" s="232"/>
    </row>
    <row r="13815" spans="4:5">
      <c r="D13815" s="231"/>
      <c r="E13815" s="232"/>
    </row>
    <row r="13816" spans="4:5">
      <c r="D13816" s="231"/>
      <c r="E13816" s="232"/>
    </row>
    <row r="13817" spans="4:5">
      <c r="D13817" s="231"/>
      <c r="E13817" s="232"/>
    </row>
    <row r="13818" spans="4:5">
      <c r="D13818" s="231"/>
      <c r="E13818" s="232"/>
    </row>
    <row r="13819" spans="4:5">
      <c r="D13819" s="231"/>
      <c r="E13819" s="232"/>
    </row>
    <row r="13820" spans="4:5">
      <c r="D13820" s="231"/>
      <c r="E13820" s="232"/>
    </row>
    <row r="13821" spans="4:5">
      <c r="D13821" s="231"/>
      <c r="E13821" s="232"/>
    </row>
    <row r="13822" spans="4:5">
      <c r="D13822" s="231"/>
      <c r="E13822" s="232"/>
    </row>
    <row r="13823" spans="4:5">
      <c r="D13823" s="231"/>
      <c r="E13823" s="232"/>
    </row>
    <row r="13824" spans="4:5">
      <c r="D13824" s="231"/>
      <c r="E13824" s="232"/>
    </row>
    <row r="13825" spans="4:5">
      <c r="D13825" s="231"/>
      <c r="E13825" s="232"/>
    </row>
    <row r="13826" spans="4:5">
      <c r="D13826" s="231"/>
      <c r="E13826" s="232"/>
    </row>
    <row r="13827" spans="4:5">
      <c r="D13827" s="231"/>
      <c r="E13827" s="232"/>
    </row>
    <row r="13828" spans="4:5">
      <c r="D13828" s="231"/>
      <c r="E13828" s="232"/>
    </row>
    <row r="13829" spans="4:5">
      <c r="D13829" s="231"/>
      <c r="E13829" s="232"/>
    </row>
    <row r="13830" spans="4:5">
      <c r="D13830" s="231"/>
      <c r="E13830" s="232"/>
    </row>
    <row r="13831" spans="4:5">
      <c r="D13831" s="231"/>
      <c r="E13831" s="232"/>
    </row>
    <row r="13832" spans="4:5">
      <c r="D13832" s="231"/>
      <c r="E13832" s="232"/>
    </row>
    <row r="13833" spans="4:5">
      <c r="D13833" s="231"/>
      <c r="E13833" s="232"/>
    </row>
    <row r="13834" spans="4:5">
      <c r="D13834" s="231"/>
      <c r="E13834" s="232"/>
    </row>
    <row r="13835" spans="4:5">
      <c r="D13835" s="231"/>
      <c r="E13835" s="232"/>
    </row>
    <row r="13836" spans="4:5">
      <c r="D13836" s="231"/>
      <c r="E13836" s="232"/>
    </row>
    <row r="13837" spans="4:5">
      <c r="D13837" s="231"/>
      <c r="E13837" s="232"/>
    </row>
    <row r="13838" spans="4:5">
      <c r="D13838" s="231"/>
      <c r="E13838" s="232"/>
    </row>
    <row r="13839" spans="4:5">
      <c r="D13839" s="231"/>
      <c r="E13839" s="232"/>
    </row>
    <row r="13840" spans="4:5">
      <c r="D13840" s="231"/>
      <c r="E13840" s="232"/>
    </row>
    <row r="13841" spans="4:5">
      <c r="D13841" s="231"/>
      <c r="E13841" s="232"/>
    </row>
    <row r="13842" spans="4:5">
      <c r="D13842" s="231"/>
      <c r="E13842" s="232"/>
    </row>
    <row r="13843" spans="4:5">
      <c r="D13843" s="231"/>
      <c r="E13843" s="232"/>
    </row>
    <row r="13844" spans="4:5">
      <c r="D13844" s="231"/>
      <c r="E13844" s="232"/>
    </row>
    <row r="13845" spans="4:5">
      <c r="D13845" s="231"/>
      <c r="E13845" s="232"/>
    </row>
    <row r="13846" spans="4:5">
      <c r="D13846" s="231"/>
      <c r="E13846" s="232"/>
    </row>
    <row r="13847" spans="4:5">
      <c r="D13847" s="231"/>
      <c r="E13847" s="232"/>
    </row>
    <row r="13848" spans="4:5">
      <c r="D13848" s="231"/>
      <c r="E13848" s="232"/>
    </row>
    <row r="13849" spans="4:5">
      <c r="D13849" s="231"/>
      <c r="E13849" s="232"/>
    </row>
    <row r="13850" spans="4:5">
      <c r="D13850" s="231"/>
      <c r="E13850" s="232"/>
    </row>
    <row r="13851" spans="4:5">
      <c r="D13851" s="231"/>
      <c r="E13851" s="232"/>
    </row>
    <row r="13852" spans="4:5">
      <c r="D13852" s="231"/>
      <c r="E13852" s="232"/>
    </row>
    <row r="13853" spans="4:5">
      <c r="D13853" s="231"/>
      <c r="E13853" s="232"/>
    </row>
    <row r="13854" spans="4:5">
      <c r="D13854" s="231"/>
      <c r="E13854" s="232"/>
    </row>
    <row r="13855" spans="4:5">
      <c r="D13855" s="231"/>
      <c r="E13855" s="232"/>
    </row>
    <row r="13856" spans="4:5">
      <c r="D13856" s="231"/>
      <c r="E13856" s="232"/>
    </row>
    <row r="13857" spans="4:5">
      <c r="D13857" s="231"/>
      <c r="E13857" s="232"/>
    </row>
    <row r="13858" spans="4:5">
      <c r="D13858" s="231"/>
      <c r="E13858" s="232"/>
    </row>
    <row r="13859" spans="4:5">
      <c r="D13859" s="231"/>
      <c r="E13859" s="232"/>
    </row>
    <row r="13860" spans="4:5">
      <c r="D13860" s="231"/>
      <c r="E13860" s="232"/>
    </row>
    <row r="13861" spans="4:5">
      <c r="D13861" s="231"/>
      <c r="E13861" s="232"/>
    </row>
    <row r="13862" spans="4:5">
      <c r="D13862" s="231"/>
      <c r="E13862" s="232"/>
    </row>
    <row r="13863" spans="4:5">
      <c r="D13863" s="231"/>
      <c r="E13863" s="232"/>
    </row>
    <row r="13864" spans="4:5">
      <c r="D13864" s="231"/>
      <c r="E13864" s="232"/>
    </row>
    <row r="13865" spans="4:5">
      <c r="D13865" s="231"/>
      <c r="E13865" s="232"/>
    </row>
    <row r="13866" spans="4:5">
      <c r="D13866" s="231"/>
      <c r="E13866" s="232"/>
    </row>
    <row r="13867" spans="4:5">
      <c r="D13867" s="231"/>
      <c r="E13867" s="232"/>
    </row>
    <row r="13868" spans="4:5">
      <c r="D13868" s="231"/>
      <c r="E13868" s="232"/>
    </row>
    <row r="13869" spans="4:5">
      <c r="D13869" s="231"/>
      <c r="E13869" s="232"/>
    </row>
    <row r="13870" spans="4:5">
      <c r="D13870" s="231"/>
      <c r="E13870" s="232"/>
    </row>
    <row r="13871" spans="4:5">
      <c r="D13871" s="231"/>
      <c r="E13871" s="232"/>
    </row>
    <row r="13872" spans="4:5">
      <c r="D13872" s="231"/>
      <c r="E13872" s="232"/>
    </row>
    <row r="13873" spans="4:5">
      <c r="D13873" s="231"/>
      <c r="E13873" s="232"/>
    </row>
    <row r="13874" spans="4:5">
      <c r="D13874" s="231"/>
      <c r="E13874" s="232"/>
    </row>
    <row r="13875" spans="4:5">
      <c r="D13875" s="231"/>
      <c r="E13875" s="232"/>
    </row>
    <row r="13876" spans="4:5">
      <c r="D13876" s="231"/>
      <c r="E13876" s="232"/>
    </row>
    <row r="13877" spans="4:5">
      <c r="D13877" s="231"/>
      <c r="E13877" s="232"/>
    </row>
    <row r="13878" spans="4:5">
      <c r="D13878" s="231"/>
      <c r="E13878" s="232"/>
    </row>
    <row r="13879" spans="4:5">
      <c r="D13879" s="231"/>
      <c r="E13879" s="232"/>
    </row>
    <row r="13880" spans="4:5">
      <c r="D13880" s="231"/>
      <c r="E13880" s="232"/>
    </row>
    <row r="13881" spans="4:5">
      <c r="D13881" s="231"/>
      <c r="E13881" s="232"/>
    </row>
    <row r="13882" spans="4:5">
      <c r="D13882" s="231"/>
      <c r="E13882" s="232"/>
    </row>
    <row r="13883" spans="4:5">
      <c r="D13883" s="231"/>
      <c r="E13883" s="232"/>
    </row>
    <row r="13884" spans="4:5">
      <c r="D13884" s="231"/>
      <c r="E13884" s="232"/>
    </row>
    <row r="13885" spans="4:5">
      <c r="D13885" s="231"/>
      <c r="E13885" s="232"/>
    </row>
    <row r="13886" spans="4:5">
      <c r="D13886" s="231"/>
      <c r="E13886" s="232"/>
    </row>
    <row r="13887" spans="4:5">
      <c r="D13887" s="231"/>
      <c r="E13887" s="232"/>
    </row>
    <row r="13888" spans="4:5">
      <c r="D13888" s="231"/>
      <c r="E13888" s="232"/>
    </row>
    <row r="13889" spans="4:5">
      <c r="D13889" s="231"/>
      <c r="E13889" s="232"/>
    </row>
    <row r="13890" spans="4:5">
      <c r="D13890" s="231"/>
      <c r="E13890" s="232"/>
    </row>
    <row r="13891" spans="4:5">
      <c r="D13891" s="231"/>
      <c r="E13891" s="232"/>
    </row>
    <row r="13892" spans="4:5">
      <c r="D13892" s="231"/>
      <c r="E13892" s="232"/>
    </row>
    <row r="13893" spans="4:5">
      <c r="D13893" s="231"/>
      <c r="E13893" s="232"/>
    </row>
    <row r="13894" spans="4:5">
      <c r="D13894" s="231"/>
      <c r="E13894" s="232"/>
    </row>
    <row r="13895" spans="4:5">
      <c r="D13895" s="231"/>
      <c r="E13895" s="232"/>
    </row>
    <row r="13896" spans="4:5">
      <c r="D13896" s="231"/>
      <c r="E13896" s="232"/>
    </row>
    <row r="13897" spans="4:5">
      <c r="D13897" s="231"/>
      <c r="E13897" s="232"/>
    </row>
    <row r="13898" spans="4:5">
      <c r="D13898" s="231"/>
      <c r="E13898" s="232"/>
    </row>
    <row r="13899" spans="4:5">
      <c r="D13899" s="231"/>
      <c r="E13899" s="232"/>
    </row>
    <row r="13900" spans="4:5">
      <c r="D13900" s="231"/>
      <c r="E13900" s="232"/>
    </row>
    <row r="13901" spans="4:5">
      <c r="D13901" s="231"/>
      <c r="E13901" s="232"/>
    </row>
    <row r="13902" spans="4:5">
      <c r="D13902" s="231"/>
      <c r="E13902" s="232"/>
    </row>
    <row r="13903" spans="4:5">
      <c r="D13903" s="231"/>
      <c r="E13903" s="232"/>
    </row>
    <row r="13904" spans="4:5">
      <c r="D13904" s="231"/>
      <c r="E13904" s="232"/>
    </row>
    <row r="13905" spans="4:5">
      <c r="D13905" s="231"/>
      <c r="E13905" s="232"/>
    </row>
    <row r="13906" spans="4:5">
      <c r="D13906" s="231"/>
      <c r="E13906" s="232"/>
    </row>
    <row r="13907" spans="4:5">
      <c r="D13907" s="231"/>
      <c r="E13907" s="232"/>
    </row>
    <row r="13908" spans="4:5">
      <c r="D13908" s="231"/>
      <c r="E13908" s="232"/>
    </row>
    <row r="13909" spans="4:5">
      <c r="D13909" s="231"/>
      <c r="E13909" s="232"/>
    </row>
    <row r="13910" spans="4:5">
      <c r="D13910" s="231"/>
      <c r="E13910" s="232"/>
    </row>
    <row r="13911" spans="4:5">
      <c r="D13911" s="231"/>
      <c r="E13911" s="232"/>
    </row>
    <row r="13912" spans="4:5">
      <c r="D13912" s="231"/>
      <c r="E13912" s="232"/>
    </row>
    <row r="13913" spans="4:5">
      <c r="D13913" s="231"/>
      <c r="E13913" s="232"/>
    </row>
    <row r="13914" spans="4:5">
      <c r="D13914" s="231"/>
      <c r="E13914" s="232"/>
    </row>
    <row r="13915" spans="4:5">
      <c r="D13915" s="231"/>
      <c r="E13915" s="232"/>
    </row>
    <row r="13916" spans="4:5">
      <c r="D13916" s="231"/>
      <c r="E13916" s="232"/>
    </row>
    <row r="13917" spans="4:5">
      <c r="D13917" s="231"/>
      <c r="E13917" s="232"/>
    </row>
    <row r="13918" spans="4:5">
      <c r="D13918" s="231"/>
      <c r="E13918" s="232"/>
    </row>
    <row r="13919" spans="4:5">
      <c r="D13919" s="231"/>
      <c r="E13919" s="232"/>
    </row>
    <row r="13920" spans="4:5">
      <c r="D13920" s="231"/>
      <c r="E13920" s="232"/>
    </row>
    <row r="13921" spans="4:5">
      <c r="D13921" s="231"/>
      <c r="E13921" s="232"/>
    </row>
    <row r="13922" spans="4:5">
      <c r="D13922" s="231"/>
      <c r="E13922" s="232"/>
    </row>
    <row r="13923" spans="4:5">
      <c r="D13923" s="231"/>
      <c r="E13923" s="232"/>
    </row>
    <row r="13924" spans="4:5">
      <c r="D13924" s="231"/>
      <c r="E13924" s="232"/>
    </row>
    <row r="13925" spans="4:5">
      <c r="D13925" s="231"/>
      <c r="E13925" s="232"/>
    </row>
    <row r="13926" spans="4:5">
      <c r="D13926" s="231"/>
      <c r="E13926" s="232"/>
    </row>
    <row r="13927" spans="4:5">
      <c r="D13927" s="231"/>
      <c r="E13927" s="232"/>
    </row>
    <row r="13928" spans="4:5">
      <c r="D13928" s="231"/>
      <c r="E13928" s="232"/>
    </row>
    <row r="13929" spans="4:5">
      <c r="D13929" s="231"/>
      <c r="E13929" s="232"/>
    </row>
    <row r="13930" spans="4:5">
      <c r="D13930" s="231"/>
      <c r="E13930" s="232"/>
    </row>
    <row r="13931" spans="4:5">
      <c r="D13931" s="231"/>
      <c r="E13931" s="232"/>
    </row>
    <row r="13932" spans="4:5">
      <c r="D13932" s="231"/>
      <c r="E13932" s="232"/>
    </row>
    <row r="13933" spans="4:5">
      <c r="D13933" s="231"/>
      <c r="E13933" s="232"/>
    </row>
    <row r="13934" spans="4:5">
      <c r="D13934" s="231"/>
      <c r="E13934" s="232"/>
    </row>
    <row r="13935" spans="4:5">
      <c r="D13935" s="231"/>
      <c r="E13935" s="232"/>
    </row>
    <row r="13936" spans="4:5">
      <c r="D13936" s="231"/>
      <c r="E13936" s="232"/>
    </row>
    <row r="13937" spans="4:5">
      <c r="D13937" s="231"/>
      <c r="E13937" s="232"/>
    </row>
    <row r="13938" spans="4:5">
      <c r="D13938" s="231"/>
      <c r="E13938" s="232"/>
    </row>
    <row r="13939" spans="4:5">
      <c r="D13939" s="231"/>
      <c r="E13939" s="232"/>
    </row>
    <row r="13940" spans="4:5">
      <c r="D13940" s="231"/>
      <c r="E13940" s="232"/>
    </row>
    <row r="13941" spans="4:5">
      <c r="D13941" s="231"/>
      <c r="E13941" s="232"/>
    </row>
    <row r="13942" spans="4:5">
      <c r="D13942" s="231"/>
      <c r="E13942" s="232"/>
    </row>
    <row r="13943" spans="4:5">
      <c r="D13943" s="231"/>
      <c r="E13943" s="232"/>
    </row>
    <row r="13944" spans="4:5">
      <c r="D13944" s="231"/>
      <c r="E13944" s="232"/>
    </row>
    <row r="13945" spans="4:5">
      <c r="D13945" s="231"/>
      <c r="E13945" s="232"/>
    </row>
    <row r="13946" spans="4:5">
      <c r="D13946" s="231"/>
      <c r="E13946" s="232"/>
    </row>
    <row r="13947" spans="4:5">
      <c r="D13947" s="231"/>
      <c r="E13947" s="232"/>
    </row>
    <row r="13948" spans="4:5">
      <c r="D13948" s="231"/>
      <c r="E13948" s="232"/>
    </row>
    <row r="13949" spans="4:5">
      <c r="D13949" s="231"/>
      <c r="E13949" s="232"/>
    </row>
    <row r="13950" spans="4:5">
      <c r="D13950" s="231"/>
      <c r="E13950" s="232"/>
    </row>
    <row r="13951" spans="4:5">
      <c r="D13951" s="231"/>
      <c r="E13951" s="232"/>
    </row>
    <row r="13952" spans="4:5">
      <c r="D13952" s="231"/>
      <c r="E13952" s="232"/>
    </row>
    <row r="13953" spans="4:5">
      <c r="D13953" s="231"/>
      <c r="E13953" s="232"/>
    </row>
    <row r="13954" spans="4:5">
      <c r="D13954" s="231"/>
      <c r="E13954" s="232"/>
    </row>
    <row r="13955" spans="4:5">
      <c r="D13955" s="231"/>
      <c r="E13955" s="232"/>
    </row>
    <row r="13956" spans="4:5">
      <c r="D13956" s="231"/>
      <c r="E13956" s="232"/>
    </row>
    <row r="13957" spans="4:5">
      <c r="D13957" s="231"/>
      <c r="E13957" s="232"/>
    </row>
    <row r="13958" spans="4:5">
      <c r="D13958" s="231"/>
      <c r="E13958" s="232"/>
    </row>
    <row r="13959" spans="4:5">
      <c r="D13959" s="231"/>
      <c r="E13959" s="232"/>
    </row>
    <row r="13960" spans="4:5">
      <c r="D13960" s="231"/>
      <c r="E13960" s="232"/>
    </row>
    <row r="13961" spans="4:5">
      <c r="D13961" s="231"/>
      <c r="E13961" s="232"/>
    </row>
    <row r="13962" spans="4:5">
      <c r="D13962" s="231"/>
      <c r="E13962" s="232"/>
    </row>
    <row r="13963" spans="4:5">
      <c r="D13963" s="231"/>
      <c r="E13963" s="232"/>
    </row>
    <row r="13964" spans="4:5">
      <c r="D13964" s="231"/>
      <c r="E13964" s="232"/>
    </row>
    <row r="13965" spans="4:5">
      <c r="D13965" s="231"/>
      <c r="E13965" s="232"/>
    </row>
    <row r="13966" spans="4:5">
      <c r="D13966" s="231"/>
      <c r="E13966" s="232"/>
    </row>
    <row r="13967" spans="4:5">
      <c r="D13967" s="231"/>
      <c r="E13967" s="232"/>
    </row>
    <row r="13968" spans="4:5">
      <c r="D13968" s="231"/>
      <c r="E13968" s="232"/>
    </row>
    <row r="13969" spans="4:5">
      <c r="D13969" s="231"/>
      <c r="E13969" s="232"/>
    </row>
    <row r="13970" spans="4:5">
      <c r="D13970" s="231"/>
      <c r="E13970" s="232"/>
    </row>
    <row r="13971" spans="4:5">
      <c r="D13971" s="231"/>
      <c r="E13971" s="232"/>
    </row>
    <row r="13972" spans="4:5">
      <c r="D13972" s="231"/>
      <c r="E13972" s="232"/>
    </row>
    <row r="13973" spans="4:5">
      <c r="D13973" s="231"/>
      <c r="E13973" s="232"/>
    </row>
    <row r="13974" spans="4:5">
      <c r="D13974" s="231"/>
      <c r="E13974" s="232"/>
    </row>
    <row r="13975" spans="4:5">
      <c r="D13975" s="231"/>
      <c r="E13975" s="232"/>
    </row>
    <row r="13976" spans="4:5">
      <c r="D13976" s="231"/>
      <c r="E13976" s="232"/>
    </row>
    <row r="13977" spans="4:5">
      <c r="D13977" s="231"/>
      <c r="E13977" s="232"/>
    </row>
    <row r="13978" spans="4:5">
      <c r="D13978" s="231"/>
      <c r="E13978" s="232"/>
    </row>
    <row r="13979" spans="4:5">
      <c r="D13979" s="231"/>
      <c r="E13979" s="232"/>
    </row>
    <row r="13980" spans="4:5">
      <c r="D13980" s="231"/>
      <c r="E13980" s="232"/>
    </row>
    <row r="13981" spans="4:5">
      <c r="D13981" s="231"/>
      <c r="E13981" s="232"/>
    </row>
    <row r="13982" spans="4:5">
      <c r="D13982" s="231"/>
      <c r="E13982" s="232"/>
    </row>
    <row r="13983" spans="4:5">
      <c r="D13983" s="231"/>
      <c r="E13983" s="232"/>
    </row>
    <row r="13984" spans="4:5">
      <c r="D13984" s="231"/>
      <c r="E13984" s="232"/>
    </row>
    <row r="13985" spans="4:5">
      <c r="D13985" s="231"/>
      <c r="E13985" s="232"/>
    </row>
    <row r="13986" spans="4:5">
      <c r="D13986" s="231"/>
      <c r="E13986" s="232"/>
    </row>
    <row r="13987" spans="4:5">
      <c r="D13987" s="231"/>
      <c r="E13987" s="232"/>
    </row>
    <row r="13988" spans="4:5">
      <c r="D13988" s="231"/>
      <c r="E13988" s="232"/>
    </row>
    <row r="13989" spans="4:5">
      <c r="D13989" s="231"/>
      <c r="E13989" s="232"/>
    </row>
    <row r="13990" spans="4:5">
      <c r="D13990" s="231"/>
      <c r="E13990" s="232"/>
    </row>
    <row r="13991" spans="4:5">
      <c r="D13991" s="231"/>
      <c r="E13991" s="232"/>
    </row>
    <row r="13992" spans="4:5">
      <c r="D13992" s="231"/>
      <c r="E13992" s="232"/>
    </row>
    <row r="13993" spans="4:5">
      <c r="D13993" s="231"/>
      <c r="E13993" s="232"/>
    </row>
    <row r="13994" spans="4:5">
      <c r="D13994" s="231"/>
      <c r="E13994" s="232"/>
    </row>
    <row r="13995" spans="4:5">
      <c r="D13995" s="231"/>
      <c r="E13995" s="232"/>
    </row>
    <row r="13996" spans="4:5">
      <c r="D13996" s="231"/>
      <c r="E13996" s="232"/>
    </row>
    <row r="13997" spans="4:5">
      <c r="D13997" s="231"/>
      <c r="E13997" s="232"/>
    </row>
    <row r="13998" spans="4:5">
      <c r="D13998" s="231"/>
      <c r="E13998" s="232"/>
    </row>
    <row r="13999" spans="4:5">
      <c r="D13999" s="231"/>
      <c r="E13999" s="232"/>
    </row>
    <row r="14000" spans="4:5">
      <c r="D14000" s="231"/>
      <c r="E14000" s="232"/>
    </row>
    <row r="14001" spans="4:5">
      <c r="D14001" s="231"/>
      <c r="E14001" s="232"/>
    </row>
    <row r="14002" spans="4:5">
      <c r="D14002" s="231"/>
      <c r="E14002" s="232"/>
    </row>
    <row r="14003" spans="4:5">
      <c r="D14003" s="231"/>
      <c r="E14003" s="232"/>
    </row>
    <row r="14004" spans="4:5">
      <c r="D14004" s="231"/>
      <c r="E14004" s="232"/>
    </row>
    <row r="14005" spans="4:5">
      <c r="D14005" s="231"/>
      <c r="E14005" s="232"/>
    </row>
    <row r="14006" spans="4:5">
      <c r="D14006" s="231"/>
      <c r="E14006" s="232"/>
    </row>
    <row r="14007" spans="4:5">
      <c r="D14007" s="231"/>
      <c r="E14007" s="232"/>
    </row>
    <row r="14008" spans="4:5">
      <c r="D14008" s="231"/>
      <c r="E14008" s="232"/>
    </row>
    <row r="14009" spans="4:5">
      <c r="D14009" s="231"/>
      <c r="E14009" s="232"/>
    </row>
    <row r="14010" spans="4:5">
      <c r="D14010" s="231"/>
      <c r="E14010" s="232"/>
    </row>
    <row r="14011" spans="4:5">
      <c r="D14011" s="231"/>
      <c r="E14011" s="232"/>
    </row>
    <row r="14012" spans="4:5">
      <c r="D14012" s="231"/>
      <c r="E14012" s="232"/>
    </row>
    <row r="14013" spans="4:5">
      <c r="D14013" s="231"/>
      <c r="E14013" s="232"/>
    </row>
    <row r="14014" spans="4:5">
      <c r="D14014" s="231"/>
      <c r="E14014" s="232"/>
    </row>
    <row r="14015" spans="4:5">
      <c r="D14015" s="231"/>
      <c r="E14015" s="232"/>
    </row>
    <row r="14016" spans="4:5">
      <c r="D14016" s="231"/>
      <c r="E14016" s="232"/>
    </row>
    <row r="14017" spans="4:5">
      <c r="D14017" s="231"/>
      <c r="E14017" s="232"/>
    </row>
    <row r="14018" spans="4:5">
      <c r="D14018" s="231"/>
      <c r="E14018" s="232"/>
    </row>
    <row r="14019" spans="4:5">
      <c r="D14019" s="231"/>
      <c r="E14019" s="232"/>
    </row>
    <row r="14020" spans="4:5">
      <c r="D14020" s="231"/>
      <c r="E14020" s="232"/>
    </row>
    <row r="14021" spans="4:5">
      <c r="D14021" s="231"/>
      <c r="E14021" s="232"/>
    </row>
    <row r="14022" spans="4:5">
      <c r="D14022" s="231"/>
      <c r="E14022" s="232"/>
    </row>
    <row r="14023" spans="4:5">
      <c r="D14023" s="231"/>
      <c r="E14023" s="232"/>
    </row>
    <row r="14024" spans="4:5">
      <c r="D14024" s="231"/>
      <c r="E14024" s="232"/>
    </row>
    <row r="14025" spans="4:5">
      <c r="D14025" s="231"/>
      <c r="E14025" s="232"/>
    </row>
    <row r="14026" spans="4:5">
      <c r="D14026" s="231"/>
      <c r="E14026" s="232"/>
    </row>
    <row r="14027" spans="4:5">
      <c r="D14027" s="231"/>
      <c r="E14027" s="232"/>
    </row>
    <row r="14028" spans="4:5">
      <c r="D14028" s="231"/>
      <c r="E14028" s="232"/>
    </row>
    <row r="14029" spans="4:5">
      <c r="D14029" s="231"/>
      <c r="E14029" s="232"/>
    </row>
    <row r="14030" spans="4:5">
      <c r="D14030" s="231"/>
      <c r="E14030" s="232"/>
    </row>
    <row r="14031" spans="4:5">
      <c r="D14031" s="231"/>
      <c r="E14031" s="232"/>
    </row>
    <row r="14032" spans="4:5">
      <c r="D14032" s="231"/>
      <c r="E14032" s="232"/>
    </row>
    <row r="14033" spans="4:5">
      <c r="D14033" s="231"/>
      <c r="E14033" s="232"/>
    </row>
    <row r="14034" spans="4:5">
      <c r="D14034" s="231"/>
      <c r="E14034" s="232"/>
    </row>
    <row r="14035" spans="4:5">
      <c r="D14035" s="231"/>
      <c r="E14035" s="232"/>
    </row>
    <row r="14036" spans="4:5">
      <c r="D14036" s="231"/>
      <c r="E14036" s="232"/>
    </row>
    <row r="14037" spans="4:5">
      <c r="D14037" s="231"/>
      <c r="E14037" s="232"/>
    </row>
    <row r="14038" spans="4:5">
      <c r="D14038" s="231"/>
      <c r="E14038" s="232"/>
    </row>
    <row r="14039" spans="4:5">
      <c r="D14039" s="231"/>
      <c r="E14039" s="232"/>
    </row>
    <row r="14040" spans="4:5">
      <c r="D14040" s="231"/>
      <c r="E14040" s="232"/>
    </row>
    <row r="14041" spans="4:5">
      <c r="D14041" s="231"/>
      <c r="E14041" s="232"/>
    </row>
    <row r="14042" spans="4:5">
      <c r="D14042" s="231"/>
      <c r="E14042" s="232"/>
    </row>
    <row r="14043" spans="4:5">
      <c r="D14043" s="231"/>
      <c r="E14043" s="232"/>
    </row>
    <row r="14044" spans="4:5">
      <c r="D14044" s="231"/>
      <c r="E14044" s="232"/>
    </row>
    <row r="14045" spans="4:5">
      <c r="D14045" s="231"/>
      <c r="E14045" s="232"/>
    </row>
    <row r="14046" spans="4:5">
      <c r="D14046" s="231"/>
      <c r="E14046" s="232"/>
    </row>
    <row r="14047" spans="4:5">
      <c r="D14047" s="231"/>
      <c r="E14047" s="232"/>
    </row>
    <row r="14048" spans="4:5">
      <c r="D14048" s="231"/>
      <c r="E14048" s="232"/>
    </row>
    <row r="14049" spans="4:5">
      <c r="D14049" s="231"/>
      <c r="E14049" s="232"/>
    </row>
    <row r="14050" spans="4:5">
      <c r="D14050" s="231"/>
      <c r="E14050" s="232"/>
    </row>
    <row r="14051" spans="4:5">
      <c r="D14051" s="231"/>
      <c r="E14051" s="232"/>
    </row>
    <row r="14052" spans="4:5">
      <c r="D14052" s="231"/>
      <c r="E14052" s="232"/>
    </row>
    <row r="14053" spans="4:5">
      <c r="D14053" s="231"/>
      <c r="E14053" s="232"/>
    </row>
    <row r="14054" spans="4:5">
      <c r="D14054" s="231"/>
      <c r="E14054" s="232"/>
    </row>
    <row r="14055" spans="4:5">
      <c r="D14055" s="231"/>
      <c r="E14055" s="232"/>
    </row>
    <row r="14056" spans="4:5">
      <c r="D14056" s="231"/>
      <c r="E14056" s="232"/>
    </row>
    <row r="14057" spans="4:5">
      <c r="D14057" s="231"/>
      <c r="E14057" s="232"/>
    </row>
    <row r="14058" spans="4:5">
      <c r="D14058" s="231"/>
      <c r="E14058" s="232"/>
    </row>
    <row r="14059" spans="4:5">
      <c r="D14059" s="231"/>
      <c r="E14059" s="232"/>
    </row>
    <row r="14060" spans="4:5">
      <c r="D14060" s="231"/>
      <c r="E14060" s="232"/>
    </row>
    <row r="14061" spans="4:5">
      <c r="D14061" s="231"/>
      <c r="E14061" s="232"/>
    </row>
    <row r="14062" spans="4:5">
      <c r="D14062" s="231"/>
      <c r="E14062" s="232"/>
    </row>
    <row r="14063" spans="4:5">
      <c r="D14063" s="231"/>
      <c r="E14063" s="232"/>
    </row>
    <row r="14064" spans="4:5">
      <c r="D14064" s="231"/>
      <c r="E14064" s="232"/>
    </row>
    <row r="14065" spans="4:5">
      <c r="D14065" s="231"/>
      <c r="E14065" s="232"/>
    </row>
    <row r="14066" spans="4:5">
      <c r="D14066" s="231"/>
      <c r="E14066" s="232"/>
    </row>
    <row r="14067" spans="4:5">
      <c r="D14067" s="231"/>
      <c r="E14067" s="232"/>
    </row>
    <row r="14068" spans="4:5">
      <c r="D14068" s="231"/>
      <c r="E14068" s="232"/>
    </row>
    <row r="14069" spans="4:5">
      <c r="D14069" s="231"/>
      <c r="E14069" s="232"/>
    </row>
    <row r="14070" spans="4:5">
      <c r="D14070" s="231"/>
      <c r="E14070" s="232"/>
    </row>
    <row r="14071" spans="4:5">
      <c r="D14071" s="231"/>
      <c r="E14071" s="232"/>
    </row>
    <row r="14072" spans="4:5">
      <c r="D14072" s="231"/>
      <c r="E14072" s="232"/>
    </row>
    <row r="14073" spans="4:5">
      <c r="D14073" s="231"/>
      <c r="E14073" s="232"/>
    </row>
    <row r="14074" spans="4:5">
      <c r="D14074" s="231"/>
      <c r="E14074" s="232"/>
    </row>
    <row r="14075" spans="4:5">
      <c r="D14075" s="231"/>
      <c r="E14075" s="232"/>
    </row>
    <row r="14076" spans="4:5">
      <c r="D14076" s="231"/>
      <c r="E14076" s="232"/>
    </row>
    <row r="14077" spans="4:5">
      <c r="D14077" s="231"/>
      <c r="E14077" s="232"/>
    </row>
    <row r="14078" spans="4:5">
      <c r="D14078" s="231"/>
      <c r="E14078" s="232"/>
    </row>
    <row r="14079" spans="4:5">
      <c r="D14079" s="231"/>
      <c r="E14079" s="232"/>
    </row>
    <row r="14080" spans="4:5">
      <c r="D14080" s="231"/>
      <c r="E14080" s="232"/>
    </row>
    <row r="14081" spans="4:5">
      <c r="D14081" s="231"/>
      <c r="E14081" s="232"/>
    </row>
    <row r="14082" spans="4:5">
      <c r="D14082" s="231"/>
      <c r="E14082" s="232"/>
    </row>
    <row r="14083" spans="4:5">
      <c r="D14083" s="231"/>
      <c r="E14083" s="232"/>
    </row>
    <row r="14084" spans="4:5">
      <c r="D14084" s="231"/>
      <c r="E14084" s="232"/>
    </row>
    <row r="14085" spans="4:5">
      <c r="D14085" s="231"/>
      <c r="E14085" s="232"/>
    </row>
    <row r="14086" spans="4:5">
      <c r="D14086" s="231"/>
      <c r="E14086" s="232"/>
    </row>
    <row r="14087" spans="4:5">
      <c r="D14087" s="231"/>
      <c r="E14087" s="232"/>
    </row>
    <row r="14088" spans="4:5">
      <c r="D14088" s="231"/>
      <c r="E14088" s="232"/>
    </row>
    <row r="14089" spans="4:5">
      <c r="D14089" s="231"/>
      <c r="E14089" s="232"/>
    </row>
    <row r="14090" spans="4:5">
      <c r="D14090" s="231"/>
      <c r="E14090" s="232"/>
    </row>
    <row r="14091" spans="4:5">
      <c r="D14091" s="231"/>
      <c r="E14091" s="232"/>
    </row>
    <row r="14092" spans="4:5">
      <c r="D14092" s="231"/>
      <c r="E14092" s="232"/>
    </row>
    <row r="14093" spans="4:5">
      <c r="D14093" s="231"/>
      <c r="E14093" s="232"/>
    </row>
    <row r="14094" spans="4:5">
      <c r="D14094" s="231"/>
      <c r="E14094" s="232"/>
    </row>
    <row r="14095" spans="4:5">
      <c r="D14095" s="231"/>
      <c r="E14095" s="232"/>
    </row>
    <row r="14096" spans="4:5">
      <c r="D14096" s="231"/>
      <c r="E14096" s="232"/>
    </row>
    <row r="14097" spans="4:5">
      <c r="D14097" s="231"/>
      <c r="E14097" s="232"/>
    </row>
    <row r="14098" spans="4:5">
      <c r="D14098" s="231"/>
      <c r="E14098" s="232"/>
    </row>
    <row r="14099" spans="4:5">
      <c r="D14099" s="231"/>
      <c r="E14099" s="232"/>
    </row>
    <row r="14100" spans="4:5">
      <c r="D14100" s="231"/>
      <c r="E14100" s="232"/>
    </row>
    <row r="14101" spans="4:5">
      <c r="D14101" s="231"/>
      <c r="E14101" s="232"/>
    </row>
    <row r="14102" spans="4:5">
      <c r="D14102" s="231"/>
      <c r="E14102" s="232"/>
    </row>
    <row r="14103" spans="4:5">
      <c r="D14103" s="231"/>
      <c r="E14103" s="232"/>
    </row>
    <row r="14104" spans="4:5">
      <c r="D14104" s="231"/>
      <c r="E14104" s="232"/>
    </row>
    <row r="14105" spans="4:5">
      <c r="D14105" s="231"/>
      <c r="E14105" s="232"/>
    </row>
    <row r="14106" spans="4:5">
      <c r="D14106" s="231"/>
      <c r="E14106" s="232"/>
    </row>
    <row r="14107" spans="4:5">
      <c r="D14107" s="231"/>
      <c r="E14107" s="232"/>
    </row>
    <row r="14108" spans="4:5">
      <c r="D14108" s="231"/>
      <c r="E14108" s="232"/>
    </row>
    <row r="14109" spans="4:5">
      <c r="D14109" s="231"/>
      <c r="E14109" s="232"/>
    </row>
    <row r="14110" spans="4:5">
      <c r="D14110" s="231"/>
      <c r="E14110" s="232"/>
    </row>
    <row r="14111" spans="4:5">
      <c r="D14111" s="231"/>
      <c r="E14111" s="232"/>
    </row>
    <row r="14112" spans="4:5">
      <c r="D14112" s="231"/>
      <c r="E14112" s="232"/>
    </row>
    <row r="14113" spans="4:5">
      <c r="D14113" s="231"/>
      <c r="E14113" s="232"/>
    </row>
    <row r="14114" spans="4:5">
      <c r="D14114" s="231"/>
      <c r="E14114" s="232"/>
    </row>
    <row r="14115" spans="4:5">
      <c r="D14115" s="231"/>
      <c r="E14115" s="232"/>
    </row>
    <row r="14116" spans="4:5">
      <c r="D14116" s="231"/>
      <c r="E14116" s="232"/>
    </row>
    <row r="14117" spans="4:5">
      <c r="D14117" s="231"/>
      <c r="E14117" s="232"/>
    </row>
    <row r="14118" spans="4:5">
      <c r="D14118" s="231"/>
      <c r="E14118" s="232"/>
    </row>
    <row r="14119" spans="4:5">
      <c r="D14119" s="231"/>
      <c r="E14119" s="232"/>
    </row>
    <row r="14120" spans="4:5">
      <c r="D14120" s="231"/>
      <c r="E14120" s="232"/>
    </row>
    <row r="14121" spans="4:5">
      <c r="D14121" s="231"/>
      <c r="E14121" s="232"/>
    </row>
    <row r="14122" spans="4:5">
      <c r="D14122" s="231"/>
      <c r="E14122" s="232"/>
    </row>
    <row r="14123" spans="4:5">
      <c r="D14123" s="231"/>
      <c r="E14123" s="232"/>
    </row>
    <row r="14124" spans="4:5">
      <c r="D14124" s="231"/>
      <c r="E14124" s="232"/>
    </row>
    <row r="14125" spans="4:5">
      <c r="D14125" s="231"/>
      <c r="E14125" s="232"/>
    </row>
    <row r="14126" spans="4:5">
      <c r="D14126" s="231"/>
      <c r="E14126" s="232"/>
    </row>
    <row r="14127" spans="4:5">
      <c r="D14127" s="231"/>
      <c r="E14127" s="232"/>
    </row>
    <row r="14128" spans="4:5">
      <c r="D14128" s="231"/>
      <c r="E14128" s="232"/>
    </row>
    <row r="14129" spans="4:5">
      <c r="D14129" s="231"/>
      <c r="E14129" s="232"/>
    </row>
    <row r="14130" spans="4:5">
      <c r="D14130" s="231"/>
      <c r="E14130" s="232"/>
    </row>
    <row r="14131" spans="4:5">
      <c r="D14131" s="231"/>
      <c r="E14131" s="232"/>
    </row>
    <row r="14132" spans="4:5">
      <c r="D14132" s="231"/>
      <c r="E14132" s="232"/>
    </row>
    <row r="14133" spans="4:5">
      <c r="D14133" s="231"/>
      <c r="E14133" s="232"/>
    </row>
    <row r="14134" spans="4:5">
      <c r="D14134" s="231"/>
      <c r="E14134" s="232"/>
    </row>
    <row r="14135" spans="4:5">
      <c r="D14135" s="231"/>
      <c r="E14135" s="232"/>
    </row>
    <row r="14136" spans="4:5">
      <c r="D14136" s="231"/>
      <c r="E14136" s="232"/>
    </row>
    <row r="14137" spans="4:5">
      <c r="D14137" s="231"/>
      <c r="E14137" s="232"/>
    </row>
    <row r="14138" spans="4:5">
      <c r="D14138" s="231"/>
      <c r="E14138" s="232"/>
    </row>
    <row r="14139" spans="4:5">
      <c r="D14139" s="231"/>
      <c r="E14139" s="232"/>
    </row>
    <row r="14140" spans="4:5">
      <c r="D14140" s="231"/>
      <c r="E14140" s="232"/>
    </row>
    <row r="14141" spans="4:5">
      <c r="D14141" s="231"/>
      <c r="E14141" s="232"/>
    </row>
    <row r="14142" spans="4:5">
      <c r="D14142" s="231"/>
      <c r="E14142" s="232"/>
    </row>
    <row r="14143" spans="4:5">
      <c r="D14143" s="231"/>
      <c r="E14143" s="232"/>
    </row>
    <row r="14144" spans="4:5">
      <c r="D14144" s="231"/>
      <c r="E14144" s="232"/>
    </row>
    <row r="14145" spans="4:5">
      <c r="D14145" s="231"/>
      <c r="E14145" s="232"/>
    </row>
    <row r="14146" spans="4:5">
      <c r="D14146" s="231"/>
      <c r="E14146" s="232"/>
    </row>
    <row r="14147" spans="4:5">
      <c r="D14147" s="231"/>
      <c r="E14147" s="232"/>
    </row>
    <row r="14148" spans="4:5">
      <c r="D14148" s="231"/>
      <c r="E14148" s="232"/>
    </row>
    <row r="14149" spans="4:5">
      <c r="D14149" s="231"/>
      <c r="E14149" s="232"/>
    </row>
    <row r="14150" spans="4:5">
      <c r="D14150" s="231"/>
      <c r="E14150" s="232"/>
    </row>
    <row r="14151" spans="4:5">
      <c r="D14151" s="231"/>
      <c r="E14151" s="232"/>
    </row>
    <row r="14152" spans="4:5">
      <c r="D14152" s="231"/>
      <c r="E14152" s="232"/>
    </row>
    <row r="14153" spans="4:5">
      <c r="D14153" s="231"/>
      <c r="E14153" s="232"/>
    </row>
    <row r="14154" spans="4:5">
      <c r="D14154" s="231"/>
      <c r="E14154" s="232"/>
    </row>
    <row r="14155" spans="4:5">
      <c r="D14155" s="231"/>
      <c r="E14155" s="232"/>
    </row>
    <row r="14156" spans="4:5">
      <c r="D14156" s="231"/>
      <c r="E14156" s="232"/>
    </row>
    <row r="14157" spans="4:5">
      <c r="D14157" s="231"/>
      <c r="E14157" s="232"/>
    </row>
    <row r="14158" spans="4:5">
      <c r="D14158" s="231"/>
      <c r="E14158" s="232"/>
    </row>
    <row r="14159" spans="4:5">
      <c r="D14159" s="231"/>
      <c r="E14159" s="232"/>
    </row>
    <row r="14160" spans="4:5">
      <c r="D14160" s="231"/>
      <c r="E14160" s="232"/>
    </row>
    <row r="14161" spans="4:5">
      <c r="D14161" s="231"/>
      <c r="E14161" s="232"/>
    </row>
    <row r="14162" spans="4:5">
      <c r="D14162" s="231"/>
      <c r="E14162" s="232"/>
    </row>
    <row r="14163" spans="4:5">
      <c r="D14163" s="231"/>
      <c r="E14163" s="232"/>
    </row>
    <row r="14164" spans="4:5">
      <c r="D14164" s="231"/>
      <c r="E14164" s="232"/>
    </row>
    <row r="14165" spans="4:5">
      <c r="D14165" s="231"/>
      <c r="E14165" s="232"/>
    </row>
    <row r="14166" spans="4:5">
      <c r="D14166" s="231"/>
      <c r="E14166" s="232"/>
    </row>
    <row r="14167" spans="4:5">
      <c r="D14167" s="231"/>
      <c r="E14167" s="232"/>
    </row>
    <row r="14168" spans="4:5">
      <c r="D14168" s="231"/>
      <c r="E14168" s="232"/>
    </row>
    <row r="14169" spans="4:5">
      <c r="D14169" s="231"/>
      <c r="E14169" s="232"/>
    </row>
    <row r="14170" spans="4:5">
      <c r="D14170" s="231"/>
      <c r="E14170" s="232"/>
    </row>
    <row r="14171" spans="4:5">
      <c r="D14171" s="231"/>
      <c r="E14171" s="232"/>
    </row>
    <row r="14172" spans="4:5">
      <c r="D14172" s="231"/>
      <c r="E14172" s="232"/>
    </row>
    <row r="14173" spans="4:5">
      <c r="D14173" s="231"/>
      <c r="E14173" s="232"/>
    </row>
    <row r="14174" spans="4:5">
      <c r="D14174" s="231"/>
      <c r="E14174" s="232"/>
    </row>
    <row r="14175" spans="4:5">
      <c r="D14175" s="231"/>
      <c r="E14175" s="232"/>
    </row>
    <row r="14176" spans="4:5">
      <c r="D14176" s="231"/>
      <c r="E14176" s="232"/>
    </row>
    <row r="14177" spans="4:5">
      <c r="D14177" s="231"/>
      <c r="E14177" s="232"/>
    </row>
    <row r="14178" spans="4:5">
      <c r="D14178" s="231"/>
      <c r="E14178" s="232"/>
    </row>
    <row r="14179" spans="4:5">
      <c r="D14179" s="231"/>
      <c r="E14179" s="232"/>
    </row>
    <row r="14180" spans="4:5">
      <c r="D14180" s="231"/>
      <c r="E14180" s="232"/>
    </row>
    <row r="14181" spans="4:5">
      <c r="D14181" s="231"/>
      <c r="E14181" s="232"/>
    </row>
    <row r="14182" spans="4:5">
      <c r="D14182" s="231"/>
      <c r="E14182" s="232"/>
    </row>
    <row r="14183" spans="4:5">
      <c r="D14183" s="231"/>
      <c r="E14183" s="232"/>
    </row>
    <row r="14184" spans="4:5">
      <c r="D14184" s="231"/>
      <c r="E14184" s="232"/>
    </row>
    <row r="14185" spans="4:5">
      <c r="D14185" s="231"/>
      <c r="E14185" s="232"/>
    </row>
    <row r="14186" spans="4:5">
      <c r="D14186" s="231"/>
      <c r="E14186" s="232"/>
    </row>
    <row r="14187" spans="4:5">
      <c r="D14187" s="231"/>
      <c r="E14187" s="232"/>
    </row>
    <row r="14188" spans="4:5">
      <c r="D14188" s="231"/>
      <c r="E14188" s="232"/>
    </row>
    <row r="14189" spans="4:5">
      <c r="D14189" s="231"/>
      <c r="E14189" s="232"/>
    </row>
    <row r="14190" spans="4:5">
      <c r="D14190" s="231"/>
      <c r="E14190" s="232"/>
    </row>
    <row r="14191" spans="4:5">
      <c r="D14191" s="231"/>
      <c r="E14191" s="232"/>
    </row>
    <row r="14192" spans="4:5">
      <c r="D14192" s="231"/>
      <c r="E14192" s="232"/>
    </row>
    <row r="14193" spans="4:5">
      <c r="D14193" s="231"/>
      <c r="E14193" s="232"/>
    </row>
    <row r="14194" spans="4:5">
      <c r="D14194" s="231"/>
      <c r="E14194" s="232"/>
    </row>
    <row r="14195" spans="4:5">
      <c r="D14195" s="231"/>
      <c r="E14195" s="232"/>
    </row>
    <row r="14196" spans="4:5">
      <c r="D14196" s="231"/>
      <c r="E14196" s="232"/>
    </row>
    <row r="14197" spans="4:5">
      <c r="D14197" s="231"/>
      <c r="E14197" s="232"/>
    </row>
    <row r="14198" spans="4:5">
      <c r="D14198" s="231"/>
      <c r="E14198" s="232"/>
    </row>
    <row r="14199" spans="4:5">
      <c r="D14199" s="231"/>
      <c r="E14199" s="232"/>
    </row>
    <row r="14200" spans="4:5">
      <c r="D14200" s="231"/>
      <c r="E14200" s="232"/>
    </row>
    <row r="14201" spans="4:5">
      <c r="D14201" s="231"/>
      <c r="E14201" s="232"/>
    </row>
    <row r="14202" spans="4:5">
      <c r="D14202" s="231"/>
      <c r="E14202" s="232"/>
    </row>
    <row r="14203" spans="4:5">
      <c r="D14203" s="231"/>
      <c r="E14203" s="232"/>
    </row>
    <row r="14204" spans="4:5">
      <c r="D14204" s="231"/>
      <c r="E14204" s="232"/>
    </row>
    <row r="14205" spans="4:5">
      <c r="D14205" s="231"/>
      <c r="E14205" s="232"/>
    </row>
    <row r="14206" spans="4:5">
      <c r="D14206" s="231"/>
      <c r="E14206" s="232"/>
    </row>
    <row r="14207" spans="4:5">
      <c r="D14207" s="231"/>
      <c r="E14207" s="232"/>
    </row>
    <row r="14208" spans="4:5">
      <c r="D14208" s="231"/>
      <c r="E14208" s="232"/>
    </row>
    <row r="14209" spans="4:5">
      <c r="D14209" s="231"/>
      <c r="E14209" s="232"/>
    </row>
    <row r="14210" spans="4:5">
      <c r="D14210" s="231"/>
      <c r="E14210" s="232"/>
    </row>
    <row r="14211" spans="4:5">
      <c r="D14211" s="231"/>
      <c r="E14211" s="232"/>
    </row>
    <row r="14212" spans="4:5">
      <c r="D14212" s="231"/>
      <c r="E14212" s="232"/>
    </row>
    <row r="14213" spans="4:5">
      <c r="D14213" s="231"/>
      <c r="E14213" s="232"/>
    </row>
    <row r="14214" spans="4:5">
      <c r="D14214" s="231"/>
      <c r="E14214" s="232"/>
    </row>
    <row r="14215" spans="4:5">
      <c r="D14215" s="231"/>
      <c r="E14215" s="232"/>
    </row>
    <row r="14216" spans="4:5">
      <c r="D14216" s="231"/>
      <c r="E14216" s="232"/>
    </row>
    <row r="14217" spans="4:5">
      <c r="D14217" s="231"/>
      <c r="E14217" s="232"/>
    </row>
    <row r="14218" spans="4:5">
      <c r="D14218" s="231"/>
      <c r="E14218" s="232"/>
    </row>
    <row r="14219" spans="4:5">
      <c r="D14219" s="231"/>
      <c r="E14219" s="232"/>
    </row>
    <row r="14220" spans="4:5">
      <c r="D14220" s="231"/>
      <c r="E14220" s="232"/>
    </row>
    <row r="14221" spans="4:5">
      <c r="D14221" s="231"/>
      <c r="E14221" s="232"/>
    </row>
    <row r="14222" spans="4:5">
      <c r="D14222" s="231"/>
      <c r="E14222" s="232"/>
    </row>
    <row r="14223" spans="4:5">
      <c r="D14223" s="231"/>
      <c r="E14223" s="232"/>
    </row>
    <row r="14224" spans="4:5">
      <c r="D14224" s="231"/>
      <c r="E14224" s="232"/>
    </row>
    <row r="14225" spans="4:5">
      <c r="D14225" s="231"/>
      <c r="E14225" s="232"/>
    </row>
    <row r="14226" spans="4:5">
      <c r="D14226" s="231"/>
      <c r="E14226" s="232"/>
    </row>
    <row r="14227" spans="4:5">
      <c r="D14227" s="231"/>
      <c r="E14227" s="232"/>
    </row>
    <row r="14228" spans="4:5">
      <c r="D14228" s="231"/>
      <c r="E14228" s="232"/>
    </row>
    <row r="14229" spans="4:5">
      <c r="D14229" s="231"/>
      <c r="E14229" s="232"/>
    </row>
    <row r="14230" spans="4:5">
      <c r="D14230" s="231"/>
      <c r="E14230" s="232"/>
    </row>
    <row r="14231" spans="4:5">
      <c r="D14231" s="231"/>
      <c r="E14231" s="232"/>
    </row>
    <row r="14232" spans="4:5">
      <c r="D14232" s="231"/>
      <c r="E14232" s="232"/>
    </row>
    <row r="14233" spans="4:5">
      <c r="D14233" s="231"/>
      <c r="E14233" s="232"/>
    </row>
    <row r="14234" spans="4:5">
      <c r="D14234" s="231"/>
      <c r="E14234" s="232"/>
    </row>
    <row r="14235" spans="4:5">
      <c r="D14235" s="231"/>
      <c r="E14235" s="232"/>
    </row>
    <row r="14236" spans="4:5">
      <c r="D14236" s="231"/>
      <c r="E14236" s="232"/>
    </row>
    <row r="14237" spans="4:5">
      <c r="D14237" s="231"/>
      <c r="E14237" s="232"/>
    </row>
    <row r="14238" spans="4:5">
      <c r="D14238" s="231"/>
      <c r="E14238" s="232"/>
    </row>
    <row r="14239" spans="4:5">
      <c r="D14239" s="231"/>
      <c r="E14239" s="232"/>
    </row>
    <row r="14240" spans="4:5">
      <c r="D14240" s="231"/>
      <c r="E14240" s="232"/>
    </row>
    <row r="14241" spans="4:5">
      <c r="D14241" s="231"/>
      <c r="E14241" s="232"/>
    </row>
    <row r="14242" spans="4:5">
      <c r="D14242" s="231"/>
      <c r="E14242" s="232"/>
    </row>
    <row r="14243" spans="4:5">
      <c r="D14243" s="231"/>
      <c r="E14243" s="232"/>
    </row>
    <row r="14244" spans="4:5">
      <c r="D14244" s="231"/>
      <c r="E14244" s="232"/>
    </row>
    <row r="14245" spans="4:5">
      <c r="D14245" s="231"/>
      <c r="E14245" s="232"/>
    </row>
    <row r="14246" spans="4:5">
      <c r="D14246" s="231"/>
      <c r="E14246" s="232"/>
    </row>
    <row r="14247" spans="4:5">
      <c r="D14247" s="231"/>
      <c r="E14247" s="232"/>
    </row>
    <row r="14248" spans="4:5">
      <c r="D14248" s="231"/>
      <c r="E14248" s="232"/>
    </row>
    <row r="14249" spans="4:5">
      <c r="D14249" s="231"/>
      <c r="E14249" s="232"/>
    </row>
    <row r="14250" spans="4:5">
      <c r="D14250" s="231"/>
      <c r="E14250" s="232"/>
    </row>
    <row r="14251" spans="4:5">
      <c r="D14251" s="231"/>
      <c r="E14251" s="232"/>
    </row>
    <row r="14252" spans="4:5">
      <c r="D14252" s="231"/>
      <c r="E14252" s="232"/>
    </row>
    <row r="14253" spans="4:5">
      <c r="D14253" s="231"/>
      <c r="E14253" s="232"/>
    </row>
    <row r="14254" spans="4:5">
      <c r="D14254" s="231"/>
      <c r="E14254" s="232"/>
    </row>
    <row r="14255" spans="4:5">
      <c r="D14255" s="231"/>
      <c r="E14255" s="232"/>
    </row>
    <row r="14256" spans="4:5">
      <c r="D14256" s="231"/>
      <c r="E14256" s="232"/>
    </row>
    <row r="14257" spans="4:5">
      <c r="D14257" s="231"/>
      <c r="E14257" s="232"/>
    </row>
    <row r="14258" spans="4:5">
      <c r="D14258" s="231"/>
      <c r="E14258" s="232"/>
    </row>
    <row r="14259" spans="4:5">
      <c r="D14259" s="231"/>
      <c r="E14259" s="232"/>
    </row>
    <row r="14260" spans="4:5">
      <c r="D14260" s="231"/>
      <c r="E14260" s="232"/>
    </row>
    <row r="14261" spans="4:5">
      <c r="D14261" s="231"/>
      <c r="E14261" s="232"/>
    </row>
    <row r="14262" spans="4:5">
      <c r="D14262" s="231"/>
      <c r="E14262" s="232"/>
    </row>
    <row r="14263" spans="4:5">
      <c r="D14263" s="231"/>
      <c r="E14263" s="232"/>
    </row>
    <row r="14264" spans="4:5">
      <c r="D14264" s="231"/>
      <c r="E14264" s="232"/>
    </row>
    <row r="14265" spans="4:5">
      <c r="D14265" s="231"/>
      <c r="E14265" s="232"/>
    </row>
    <row r="14266" spans="4:5">
      <c r="D14266" s="231"/>
      <c r="E14266" s="232"/>
    </row>
    <row r="14267" spans="4:5">
      <c r="D14267" s="231"/>
      <c r="E14267" s="232"/>
    </row>
    <row r="14268" spans="4:5">
      <c r="D14268" s="231"/>
      <c r="E14268" s="232"/>
    </row>
    <row r="14269" spans="4:5">
      <c r="D14269" s="231"/>
      <c r="E14269" s="232"/>
    </row>
    <row r="14270" spans="4:5">
      <c r="D14270" s="231"/>
      <c r="E14270" s="232"/>
    </row>
    <row r="14271" spans="4:5">
      <c r="D14271" s="231"/>
      <c r="E14271" s="232"/>
    </row>
    <row r="14272" spans="4:5">
      <c r="D14272" s="231"/>
      <c r="E14272" s="232"/>
    </row>
    <row r="14273" spans="4:5">
      <c r="D14273" s="231"/>
      <c r="E14273" s="232"/>
    </row>
    <row r="14274" spans="4:5">
      <c r="D14274" s="231"/>
      <c r="E14274" s="232"/>
    </row>
    <row r="14275" spans="4:5">
      <c r="D14275" s="231"/>
      <c r="E14275" s="232"/>
    </row>
    <row r="14276" spans="4:5">
      <c r="D14276" s="231"/>
      <c r="E14276" s="232"/>
    </row>
    <row r="14277" spans="4:5">
      <c r="D14277" s="231"/>
      <c r="E14277" s="232"/>
    </row>
    <row r="14278" spans="4:5">
      <c r="D14278" s="231"/>
      <c r="E14278" s="232"/>
    </row>
    <row r="14279" spans="4:5">
      <c r="D14279" s="231"/>
      <c r="E14279" s="232"/>
    </row>
    <row r="14280" spans="4:5">
      <c r="D14280" s="231"/>
      <c r="E14280" s="232"/>
    </row>
    <row r="14281" spans="4:5">
      <c r="D14281" s="231"/>
      <c r="E14281" s="232"/>
    </row>
    <row r="14282" spans="4:5">
      <c r="D14282" s="231"/>
      <c r="E14282" s="232"/>
    </row>
    <row r="14283" spans="4:5">
      <c r="D14283" s="231"/>
      <c r="E14283" s="232"/>
    </row>
    <row r="14284" spans="4:5">
      <c r="D14284" s="231"/>
      <c r="E14284" s="232"/>
    </row>
    <row r="14285" spans="4:5">
      <c r="D14285" s="231"/>
      <c r="E14285" s="232"/>
    </row>
    <row r="14286" spans="4:5">
      <c r="D14286" s="231"/>
      <c r="E14286" s="232"/>
    </row>
    <row r="14287" spans="4:5">
      <c r="D14287" s="231"/>
      <c r="E14287" s="232"/>
    </row>
    <row r="14288" spans="4:5">
      <c r="D14288" s="231"/>
      <c r="E14288" s="232"/>
    </row>
    <row r="14289" spans="4:5">
      <c r="D14289" s="231"/>
      <c r="E14289" s="232"/>
    </row>
    <row r="14290" spans="4:5">
      <c r="D14290" s="231"/>
      <c r="E14290" s="232"/>
    </row>
    <row r="14291" spans="4:5">
      <c r="D14291" s="231"/>
      <c r="E14291" s="232"/>
    </row>
    <row r="14292" spans="4:5">
      <c r="D14292" s="231"/>
      <c r="E14292" s="232"/>
    </row>
    <row r="14293" spans="4:5">
      <c r="D14293" s="231"/>
      <c r="E14293" s="232"/>
    </row>
    <row r="14294" spans="4:5">
      <c r="D14294" s="231"/>
      <c r="E14294" s="232"/>
    </row>
    <row r="14295" spans="4:5">
      <c r="D14295" s="231"/>
      <c r="E14295" s="232"/>
    </row>
    <row r="14296" spans="4:5">
      <c r="D14296" s="231"/>
      <c r="E14296" s="232"/>
    </row>
    <row r="14297" spans="4:5">
      <c r="D14297" s="231"/>
      <c r="E14297" s="232"/>
    </row>
    <row r="14298" spans="4:5">
      <c r="D14298" s="231"/>
      <c r="E14298" s="232"/>
    </row>
    <row r="14299" spans="4:5">
      <c r="D14299" s="231"/>
      <c r="E14299" s="232"/>
    </row>
    <row r="14300" spans="4:5">
      <c r="D14300" s="231"/>
      <c r="E14300" s="232"/>
    </row>
    <row r="14301" spans="4:5">
      <c r="D14301" s="231"/>
      <c r="E14301" s="232"/>
    </row>
    <row r="14302" spans="4:5">
      <c r="D14302" s="231"/>
      <c r="E14302" s="232"/>
    </row>
    <row r="14303" spans="4:5">
      <c r="D14303" s="231"/>
      <c r="E14303" s="232"/>
    </row>
    <row r="14304" spans="4:5">
      <c r="D14304" s="231"/>
      <c r="E14304" s="232"/>
    </row>
    <row r="14305" spans="4:5">
      <c r="D14305" s="231"/>
      <c r="E14305" s="232"/>
    </row>
    <row r="14306" spans="4:5">
      <c r="D14306" s="231"/>
      <c r="E14306" s="232"/>
    </row>
    <row r="14307" spans="4:5">
      <c r="D14307" s="231"/>
      <c r="E14307" s="232"/>
    </row>
    <row r="14308" spans="4:5">
      <c r="D14308" s="231"/>
      <c r="E14308" s="232"/>
    </row>
    <row r="14309" spans="4:5">
      <c r="D14309" s="231"/>
      <c r="E14309" s="232"/>
    </row>
    <row r="14310" spans="4:5">
      <c r="D14310" s="231"/>
      <c r="E14310" s="232"/>
    </row>
    <row r="14311" spans="4:5">
      <c r="D14311" s="231"/>
      <c r="E14311" s="232"/>
    </row>
    <row r="14312" spans="4:5">
      <c r="D14312" s="231"/>
      <c r="E14312" s="232"/>
    </row>
    <row r="14313" spans="4:5">
      <c r="D14313" s="231"/>
      <c r="E14313" s="232"/>
    </row>
    <row r="14314" spans="4:5">
      <c r="D14314" s="231"/>
      <c r="E14314" s="232"/>
    </row>
    <row r="14315" spans="4:5">
      <c r="D14315" s="231"/>
      <c r="E14315" s="232"/>
    </row>
    <row r="14316" spans="4:5">
      <c r="D14316" s="231"/>
      <c r="E14316" s="232"/>
    </row>
    <row r="14317" spans="4:5">
      <c r="D14317" s="231"/>
      <c r="E14317" s="232"/>
    </row>
    <row r="14318" spans="4:5">
      <c r="D14318" s="231"/>
      <c r="E14318" s="232"/>
    </row>
    <row r="14319" spans="4:5">
      <c r="D14319" s="231"/>
      <c r="E14319" s="232"/>
    </row>
    <row r="14320" spans="4:5">
      <c r="D14320" s="231"/>
      <c r="E14320" s="232"/>
    </row>
    <row r="14321" spans="4:5">
      <c r="D14321" s="231"/>
      <c r="E14321" s="232"/>
    </row>
    <row r="14322" spans="4:5">
      <c r="D14322" s="231"/>
      <c r="E14322" s="232"/>
    </row>
    <row r="14323" spans="4:5">
      <c r="D14323" s="231"/>
      <c r="E14323" s="232"/>
    </row>
    <row r="14324" spans="4:5">
      <c r="D14324" s="231"/>
      <c r="E14324" s="232"/>
    </row>
    <row r="14325" spans="4:5">
      <c r="D14325" s="231"/>
      <c r="E14325" s="232"/>
    </row>
    <row r="14326" spans="4:5">
      <c r="D14326" s="231"/>
      <c r="E14326" s="232"/>
    </row>
    <row r="14327" spans="4:5">
      <c r="D14327" s="231"/>
      <c r="E14327" s="232"/>
    </row>
    <row r="14328" spans="4:5">
      <c r="D14328" s="231"/>
      <c r="E14328" s="232"/>
    </row>
    <row r="14329" spans="4:5">
      <c r="D14329" s="231"/>
      <c r="E14329" s="232"/>
    </row>
    <row r="14330" spans="4:5">
      <c r="D14330" s="231"/>
      <c r="E14330" s="232"/>
    </row>
    <row r="14331" spans="4:5">
      <c r="D14331" s="231"/>
      <c r="E14331" s="232"/>
    </row>
    <row r="14332" spans="4:5">
      <c r="D14332" s="231"/>
      <c r="E14332" s="232"/>
    </row>
    <row r="14333" spans="4:5">
      <c r="D14333" s="231"/>
      <c r="E14333" s="232"/>
    </row>
    <row r="14334" spans="4:5">
      <c r="D14334" s="231"/>
      <c r="E14334" s="232"/>
    </row>
    <row r="14335" spans="4:5">
      <c r="D14335" s="231"/>
      <c r="E14335" s="232"/>
    </row>
    <row r="14336" spans="4:5">
      <c r="D14336" s="231"/>
      <c r="E14336" s="232"/>
    </row>
    <row r="14337" spans="4:5">
      <c r="D14337" s="231"/>
      <c r="E14337" s="232"/>
    </row>
    <row r="14338" spans="4:5">
      <c r="D14338" s="231"/>
      <c r="E14338" s="232"/>
    </row>
    <row r="14339" spans="4:5">
      <c r="D14339" s="231"/>
      <c r="E14339" s="232"/>
    </row>
    <row r="14340" spans="4:5">
      <c r="D14340" s="231"/>
      <c r="E14340" s="232"/>
    </row>
    <row r="14341" spans="4:5">
      <c r="D14341" s="231"/>
      <c r="E14341" s="232"/>
    </row>
    <row r="14342" spans="4:5">
      <c r="D14342" s="231"/>
      <c r="E14342" s="232"/>
    </row>
    <row r="14343" spans="4:5">
      <c r="D14343" s="231"/>
      <c r="E14343" s="232"/>
    </row>
    <row r="14344" spans="4:5">
      <c r="D14344" s="231"/>
      <c r="E14344" s="232"/>
    </row>
    <row r="14345" spans="4:5">
      <c r="D14345" s="231"/>
      <c r="E14345" s="232"/>
    </row>
    <row r="14346" spans="4:5">
      <c r="D14346" s="231"/>
      <c r="E14346" s="232"/>
    </row>
    <row r="14347" spans="4:5">
      <c r="D14347" s="231"/>
      <c r="E14347" s="232"/>
    </row>
    <row r="14348" spans="4:5">
      <c r="D14348" s="231"/>
      <c r="E14348" s="232"/>
    </row>
    <row r="14349" spans="4:5">
      <c r="D14349" s="231"/>
      <c r="E14349" s="232"/>
    </row>
    <row r="14350" spans="4:5">
      <c r="D14350" s="231"/>
      <c r="E14350" s="232"/>
    </row>
    <row r="14351" spans="4:5">
      <c r="D14351" s="231"/>
      <c r="E14351" s="232"/>
    </row>
    <row r="14352" spans="4:5">
      <c r="D14352" s="231"/>
      <c r="E14352" s="232"/>
    </row>
    <row r="14353" spans="4:5">
      <c r="D14353" s="231"/>
      <c r="E14353" s="232"/>
    </row>
    <row r="14354" spans="4:5">
      <c r="D14354" s="231"/>
      <c r="E14354" s="232"/>
    </row>
    <row r="14355" spans="4:5">
      <c r="D14355" s="231"/>
      <c r="E14355" s="232"/>
    </row>
    <row r="14356" spans="4:5">
      <c r="D14356" s="231"/>
      <c r="E14356" s="232"/>
    </row>
    <row r="14357" spans="4:5">
      <c r="D14357" s="231"/>
      <c r="E14357" s="232"/>
    </row>
    <row r="14358" spans="4:5">
      <c r="D14358" s="231"/>
      <c r="E14358" s="232"/>
    </row>
    <row r="14359" spans="4:5">
      <c r="D14359" s="231"/>
      <c r="E14359" s="232"/>
    </row>
    <row r="14360" spans="4:5">
      <c r="D14360" s="231"/>
      <c r="E14360" s="232"/>
    </row>
    <row r="14361" spans="4:5">
      <c r="D14361" s="231"/>
      <c r="E14361" s="232"/>
    </row>
    <row r="14362" spans="4:5">
      <c r="D14362" s="231"/>
      <c r="E14362" s="232"/>
    </row>
    <row r="14363" spans="4:5">
      <c r="D14363" s="231"/>
      <c r="E14363" s="232"/>
    </row>
    <row r="14364" spans="4:5">
      <c r="D14364" s="231"/>
      <c r="E14364" s="232"/>
    </row>
    <row r="14365" spans="4:5">
      <c r="D14365" s="231"/>
      <c r="E14365" s="232"/>
    </row>
    <row r="14366" spans="4:5">
      <c r="D14366" s="231"/>
      <c r="E14366" s="232"/>
    </row>
    <row r="14367" spans="4:5">
      <c r="D14367" s="231"/>
      <c r="E14367" s="232"/>
    </row>
    <row r="14368" spans="4:5">
      <c r="D14368" s="231"/>
      <c r="E14368" s="232"/>
    </row>
    <row r="14369" spans="4:5">
      <c r="D14369" s="231"/>
      <c r="E14369" s="232"/>
    </row>
    <row r="14370" spans="4:5">
      <c r="D14370" s="231"/>
      <c r="E14370" s="232"/>
    </row>
    <row r="14371" spans="4:5">
      <c r="D14371" s="231"/>
      <c r="E14371" s="232"/>
    </row>
    <row r="14372" spans="4:5">
      <c r="D14372" s="231"/>
      <c r="E14372" s="232"/>
    </row>
    <row r="14373" spans="4:5">
      <c r="D14373" s="231"/>
      <c r="E14373" s="232"/>
    </row>
    <row r="14374" spans="4:5">
      <c r="D14374" s="231"/>
      <c r="E14374" s="232"/>
    </row>
    <row r="14375" spans="4:5">
      <c r="D14375" s="231"/>
      <c r="E14375" s="232"/>
    </row>
    <row r="14376" spans="4:5">
      <c r="D14376" s="231"/>
      <c r="E14376" s="232"/>
    </row>
    <row r="14377" spans="4:5">
      <c r="D14377" s="231"/>
      <c r="E14377" s="232"/>
    </row>
    <row r="14378" spans="4:5">
      <c r="D14378" s="231"/>
      <c r="E14378" s="232"/>
    </row>
    <row r="14379" spans="4:5">
      <c r="D14379" s="231"/>
      <c r="E14379" s="232"/>
    </row>
    <row r="14380" spans="4:5">
      <c r="D14380" s="231"/>
      <c r="E14380" s="232"/>
    </row>
    <row r="14381" spans="4:5">
      <c r="D14381" s="231"/>
      <c r="E14381" s="232"/>
    </row>
    <row r="14382" spans="4:5">
      <c r="D14382" s="231"/>
      <c r="E14382" s="232"/>
    </row>
    <row r="14383" spans="4:5">
      <c r="D14383" s="231"/>
      <c r="E14383" s="232"/>
    </row>
    <row r="14384" spans="4:5">
      <c r="D14384" s="231"/>
      <c r="E14384" s="232"/>
    </row>
    <row r="14385" spans="4:5">
      <c r="D14385" s="231"/>
      <c r="E14385" s="232"/>
    </row>
    <row r="14386" spans="4:5">
      <c r="D14386" s="231"/>
      <c r="E14386" s="232"/>
    </row>
    <row r="14387" spans="4:5">
      <c r="D14387" s="231"/>
      <c r="E14387" s="232"/>
    </row>
    <row r="14388" spans="4:5">
      <c r="D14388" s="231"/>
      <c r="E14388" s="232"/>
    </row>
    <row r="14389" spans="4:5">
      <c r="D14389" s="231"/>
      <c r="E14389" s="232"/>
    </row>
    <row r="14390" spans="4:5">
      <c r="D14390" s="231"/>
      <c r="E14390" s="232"/>
    </row>
    <row r="14391" spans="4:5">
      <c r="D14391" s="231"/>
      <c r="E14391" s="232"/>
    </row>
    <row r="14392" spans="4:5">
      <c r="D14392" s="231"/>
      <c r="E14392" s="232"/>
    </row>
    <row r="14393" spans="4:5">
      <c r="D14393" s="231"/>
      <c r="E14393" s="232"/>
    </row>
    <row r="14394" spans="4:5">
      <c r="D14394" s="231"/>
      <c r="E14394" s="232"/>
    </row>
    <row r="14395" spans="4:5">
      <c r="D14395" s="231"/>
      <c r="E14395" s="232"/>
    </row>
    <row r="14396" spans="4:5">
      <c r="D14396" s="231"/>
      <c r="E14396" s="232"/>
    </row>
    <row r="14397" spans="4:5">
      <c r="D14397" s="231"/>
      <c r="E14397" s="232"/>
    </row>
    <row r="14398" spans="4:5">
      <c r="D14398" s="231"/>
      <c r="E14398" s="232"/>
    </row>
    <row r="14399" spans="4:5">
      <c r="D14399" s="231"/>
      <c r="E14399" s="232"/>
    </row>
    <row r="14400" spans="4:5">
      <c r="D14400" s="231"/>
      <c r="E14400" s="232"/>
    </row>
    <row r="14401" spans="4:5">
      <c r="D14401" s="231"/>
      <c r="E14401" s="232"/>
    </row>
    <row r="14402" spans="4:5">
      <c r="D14402" s="231"/>
      <c r="E14402" s="232"/>
    </row>
    <row r="14403" spans="4:5">
      <c r="D14403" s="231"/>
      <c r="E14403" s="232"/>
    </row>
    <row r="14404" spans="4:5">
      <c r="D14404" s="231"/>
      <c r="E14404" s="232"/>
    </row>
    <row r="14405" spans="4:5">
      <c r="D14405" s="231"/>
      <c r="E14405" s="232"/>
    </row>
    <row r="14406" spans="4:5">
      <c r="D14406" s="231"/>
      <c r="E14406" s="232"/>
    </row>
    <row r="14407" spans="4:5">
      <c r="D14407" s="231"/>
      <c r="E14407" s="232"/>
    </row>
    <row r="14408" spans="4:5">
      <c r="D14408" s="231"/>
      <c r="E14408" s="232"/>
    </row>
    <row r="14409" spans="4:5">
      <c r="D14409" s="231"/>
      <c r="E14409" s="232"/>
    </row>
    <row r="14410" spans="4:5">
      <c r="D14410" s="231"/>
      <c r="E14410" s="232"/>
    </row>
    <row r="14411" spans="4:5">
      <c r="D14411" s="231"/>
      <c r="E14411" s="232"/>
    </row>
    <row r="14412" spans="4:5">
      <c r="D14412" s="231"/>
      <c r="E14412" s="232"/>
    </row>
    <row r="14413" spans="4:5">
      <c r="D14413" s="231"/>
      <c r="E14413" s="232"/>
    </row>
    <row r="14414" spans="4:5">
      <c r="D14414" s="231"/>
      <c r="E14414" s="232"/>
    </row>
    <row r="14415" spans="4:5">
      <c r="D14415" s="231"/>
      <c r="E14415" s="232"/>
    </row>
    <row r="14416" spans="4:5">
      <c r="D14416" s="231"/>
      <c r="E14416" s="232"/>
    </row>
    <row r="14417" spans="4:5">
      <c r="D14417" s="231"/>
      <c r="E14417" s="232"/>
    </row>
    <row r="14418" spans="4:5">
      <c r="D14418" s="231"/>
      <c r="E14418" s="232"/>
    </row>
    <row r="14419" spans="4:5">
      <c r="D14419" s="231"/>
      <c r="E14419" s="232"/>
    </row>
    <row r="14420" spans="4:5">
      <c r="D14420" s="231"/>
      <c r="E14420" s="232"/>
    </row>
    <row r="14421" spans="4:5">
      <c r="D14421" s="231"/>
      <c r="E14421" s="232"/>
    </row>
    <row r="14422" spans="4:5">
      <c r="D14422" s="231"/>
      <c r="E14422" s="232"/>
    </row>
    <row r="14423" spans="4:5">
      <c r="D14423" s="231"/>
      <c r="E14423" s="232"/>
    </row>
    <row r="14424" spans="4:5">
      <c r="D14424" s="231"/>
      <c r="E14424" s="232"/>
    </row>
    <row r="14425" spans="4:5">
      <c r="D14425" s="231"/>
      <c r="E14425" s="232"/>
    </row>
    <row r="14426" spans="4:5">
      <c r="D14426" s="231"/>
      <c r="E14426" s="232"/>
    </row>
    <row r="14427" spans="4:5">
      <c r="D14427" s="231"/>
      <c r="E14427" s="232"/>
    </row>
    <row r="14428" spans="4:5">
      <c r="D14428" s="231"/>
      <c r="E14428" s="232"/>
    </row>
    <row r="14429" spans="4:5">
      <c r="D14429" s="231"/>
      <c r="E14429" s="232"/>
    </row>
    <row r="14430" spans="4:5">
      <c r="D14430" s="231"/>
      <c r="E14430" s="232"/>
    </row>
    <row r="14431" spans="4:5">
      <c r="D14431" s="231"/>
      <c r="E14431" s="232"/>
    </row>
    <row r="14432" spans="4:5">
      <c r="D14432" s="231"/>
      <c r="E14432" s="232"/>
    </row>
    <row r="14433" spans="4:5">
      <c r="D14433" s="231"/>
      <c r="E14433" s="232"/>
    </row>
    <row r="14434" spans="4:5">
      <c r="D14434" s="231"/>
      <c r="E14434" s="232"/>
    </row>
    <row r="14435" spans="4:5">
      <c r="D14435" s="231"/>
      <c r="E14435" s="232"/>
    </row>
    <row r="14436" spans="4:5">
      <c r="D14436" s="231"/>
      <c r="E14436" s="232"/>
    </row>
    <row r="14437" spans="4:5">
      <c r="D14437" s="231"/>
      <c r="E14437" s="232"/>
    </row>
    <row r="14438" spans="4:5">
      <c r="D14438" s="231"/>
      <c r="E14438" s="232"/>
    </row>
    <row r="14439" spans="4:5">
      <c r="D14439" s="231"/>
      <c r="E14439" s="232"/>
    </row>
    <row r="14440" spans="4:5">
      <c r="D14440" s="231"/>
      <c r="E14440" s="232"/>
    </row>
    <row r="14441" spans="4:5">
      <c r="D14441" s="231"/>
      <c r="E14441" s="232"/>
    </row>
    <row r="14442" spans="4:5">
      <c r="D14442" s="231"/>
      <c r="E14442" s="232"/>
    </row>
    <row r="14443" spans="4:5">
      <c r="D14443" s="231"/>
      <c r="E14443" s="232"/>
    </row>
    <row r="14444" spans="4:5">
      <c r="D14444" s="231"/>
      <c r="E14444" s="232"/>
    </row>
    <row r="14445" spans="4:5">
      <c r="D14445" s="231"/>
      <c r="E14445" s="232"/>
    </row>
    <row r="14446" spans="4:5">
      <c r="D14446" s="231"/>
      <c r="E14446" s="232"/>
    </row>
    <row r="14447" spans="4:5">
      <c r="D14447" s="231"/>
      <c r="E14447" s="232"/>
    </row>
    <row r="14448" spans="4:5">
      <c r="D14448" s="231"/>
      <c r="E14448" s="232"/>
    </row>
    <row r="14449" spans="4:5">
      <c r="D14449" s="231"/>
      <c r="E14449" s="232"/>
    </row>
    <row r="14450" spans="4:5">
      <c r="D14450" s="231"/>
      <c r="E14450" s="232"/>
    </row>
    <row r="14451" spans="4:5">
      <c r="D14451" s="231"/>
      <c r="E14451" s="232"/>
    </row>
    <row r="14452" spans="4:5">
      <c r="D14452" s="231"/>
      <c r="E14452" s="232"/>
    </row>
    <row r="14453" spans="4:5">
      <c r="D14453" s="231"/>
      <c r="E14453" s="232"/>
    </row>
    <row r="14454" spans="4:5">
      <c r="D14454" s="231"/>
      <c r="E14454" s="232"/>
    </row>
    <row r="14455" spans="4:5">
      <c r="D14455" s="231"/>
      <c r="E14455" s="232"/>
    </row>
    <row r="14456" spans="4:5">
      <c r="D14456" s="231"/>
      <c r="E14456" s="232"/>
    </row>
    <row r="14457" spans="4:5">
      <c r="D14457" s="231"/>
      <c r="E14457" s="232"/>
    </row>
    <row r="14458" spans="4:5">
      <c r="D14458" s="231"/>
      <c r="E14458" s="232"/>
    </row>
    <row r="14459" spans="4:5">
      <c r="D14459" s="231"/>
      <c r="E14459" s="232"/>
    </row>
    <row r="14460" spans="4:5">
      <c r="D14460" s="231"/>
      <c r="E14460" s="232"/>
    </row>
    <row r="14461" spans="4:5">
      <c r="D14461" s="231"/>
      <c r="E14461" s="232"/>
    </row>
    <row r="14462" spans="4:5">
      <c r="D14462" s="231"/>
      <c r="E14462" s="232"/>
    </row>
    <row r="14463" spans="4:5">
      <c r="D14463" s="231"/>
      <c r="E14463" s="232"/>
    </row>
    <row r="14464" spans="4:5">
      <c r="D14464" s="231"/>
      <c r="E14464" s="232"/>
    </row>
    <row r="14465" spans="4:5">
      <c r="D14465" s="231"/>
      <c r="E14465" s="232"/>
    </row>
    <row r="14466" spans="4:5">
      <c r="D14466" s="231"/>
      <c r="E14466" s="232"/>
    </row>
    <row r="14467" spans="4:5">
      <c r="D14467" s="231"/>
      <c r="E14467" s="232"/>
    </row>
    <row r="14468" spans="4:5">
      <c r="D14468" s="231"/>
      <c r="E14468" s="232"/>
    </row>
    <row r="14469" spans="4:5">
      <c r="D14469" s="231"/>
      <c r="E14469" s="232"/>
    </row>
    <row r="14470" spans="4:5">
      <c r="D14470" s="231"/>
      <c r="E14470" s="232"/>
    </row>
    <row r="14471" spans="4:5">
      <c r="D14471" s="231"/>
      <c r="E14471" s="232"/>
    </row>
    <row r="14472" spans="4:5">
      <c r="D14472" s="231"/>
      <c r="E14472" s="232"/>
    </row>
    <row r="14473" spans="4:5">
      <c r="D14473" s="231"/>
      <c r="E14473" s="232"/>
    </row>
    <row r="14474" spans="4:5">
      <c r="D14474" s="231"/>
      <c r="E14474" s="232"/>
    </row>
    <row r="14475" spans="4:5">
      <c r="D14475" s="231"/>
      <c r="E14475" s="232"/>
    </row>
    <row r="14476" spans="4:5">
      <c r="D14476" s="231"/>
      <c r="E14476" s="232"/>
    </row>
    <row r="14477" spans="4:5">
      <c r="D14477" s="231"/>
      <c r="E14477" s="232"/>
    </row>
    <row r="14478" spans="4:5">
      <c r="D14478" s="231"/>
      <c r="E14478" s="232"/>
    </row>
    <row r="14479" spans="4:5">
      <c r="D14479" s="231"/>
      <c r="E14479" s="232"/>
    </row>
    <row r="14480" spans="4:5">
      <c r="D14480" s="231"/>
      <c r="E14480" s="232"/>
    </row>
    <row r="14481" spans="4:5">
      <c r="D14481" s="231"/>
      <c r="E14481" s="232"/>
    </row>
    <row r="14482" spans="4:5">
      <c r="D14482" s="231"/>
      <c r="E14482" s="232"/>
    </row>
    <row r="14483" spans="4:5">
      <c r="D14483" s="231"/>
      <c r="E14483" s="232"/>
    </row>
    <row r="14484" spans="4:5">
      <c r="D14484" s="231"/>
      <c r="E14484" s="232"/>
    </row>
    <row r="14485" spans="4:5">
      <c r="D14485" s="231"/>
      <c r="E14485" s="232"/>
    </row>
    <row r="14486" spans="4:5">
      <c r="D14486" s="231"/>
      <c r="E14486" s="232"/>
    </row>
    <row r="14487" spans="4:5">
      <c r="D14487" s="231"/>
      <c r="E14487" s="232"/>
    </row>
    <row r="14488" spans="4:5">
      <c r="D14488" s="231"/>
      <c r="E14488" s="232"/>
    </row>
    <row r="14489" spans="4:5">
      <c r="D14489" s="231"/>
      <c r="E14489" s="232"/>
    </row>
    <row r="14490" spans="4:5">
      <c r="D14490" s="231"/>
      <c r="E14490" s="232"/>
    </row>
    <row r="14491" spans="4:5">
      <c r="D14491" s="231"/>
      <c r="E14491" s="232"/>
    </row>
    <row r="14492" spans="4:5">
      <c r="D14492" s="231"/>
      <c r="E14492" s="232"/>
    </row>
    <row r="14493" spans="4:5">
      <c r="D14493" s="231"/>
      <c r="E14493" s="232"/>
    </row>
    <row r="14494" spans="4:5">
      <c r="D14494" s="231"/>
      <c r="E14494" s="232"/>
    </row>
    <row r="14495" spans="4:5">
      <c r="D14495" s="231"/>
      <c r="E14495" s="232"/>
    </row>
    <row r="14496" spans="4:5">
      <c r="D14496" s="231"/>
      <c r="E14496" s="232"/>
    </row>
    <row r="14497" spans="4:5">
      <c r="D14497" s="231"/>
      <c r="E14497" s="232"/>
    </row>
    <row r="14498" spans="4:5">
      <c r="D14498" s="231"/>
      <c r="E14498" s="232"/>
    </row>
    <row r="14499" spans="4:5">
      <c r="D14499" s="231"/>
      <c r="E14499" s="232"/>
    </row>
    <row r="14500" spans="4:5">
      <c r="D14500" s="231"/>
      <c r="E14500" s="232"/>
    </row>
    <row r="14501" spans="4:5">
      <c r="D14501" s="231"/>
      <c r="E14501" s="232"/>
    </row>
    <row r="14502" spans="4:5">
      <c r="D14502" s="231"/>
      <c r="E14502" s="232"/>
    </row>
    <row r="14503" spans="4:5">
      <c r="D14503" s="231"/>
      <c r="E14503" s="232"/>
    </row>
    <row r="14504" spans="4:5">
      <c r="D14504" s="231"/>
      <c r="E14504" s="232"/>
    </row>
    <row r="14505" spans="4:5">
      <c r="D14505" s="231"/>
      <c r="E14505" s="232"/>
    </row>
    <row r="14506" spans="4:5">
      <c r="D14506" s="231"/>
      <c r="E14506" s="232"/>
    </row>
    <row r="14507" spans="4:5">
      <c r="D14507" s="231"/>
      <c r="E14507" s="232"/>
    </row>
    <row r="14508" spans="4:5">
      <c r="D14508" s="231"/>
      <c r="E14508" s="232"/>
    </row>
    <row r="14509" spans="4:5">
      <c r="D14509" s="231"/>
      <c r="E14509" s="232"/>
    </row>
    <row r="14510" spans="4:5">
      <c r="D14510" s="231"/>
      <c r="E14510" s="232"/>
    </row>
    <row r="14511" spans="4:5">
      <c r="D14511" s="231"/>
      <c r="E14511" s="232"/>
    </row>
    <row r="14512" spans="4:5">
      <c r="D14512" s="231"/>
      <c r="E14512" s="232"/>
    </row>
    <row r="14513" spans="4:5">
      <c r="D14513" s="231"/>
      <c r="E14513" s="232"/>
    </row>
    <row r="14514" spans="4:5">
      <c r="D14514" s="231"/>
      <c r="E14514" s="232"/>
    </row>
    <row r="14515" spans="4:5">
      <c r="D14515" s="231"/>
      <c r="E14515" s="232"/>
    </row>
    <row r="14516" spans="4:5">
      <c r="D14516" s="231"/>
      <c r="E14516" s="232"/>
    </row>
    <row r="14517" spans="4:5">
      <c r="D14517" s="231"/>
      <c r="E14517" s="232"/>
    </row>
    <row r="14518" spans="4:5">
      <c r="D14518" s="231"/>
      <c r="E14518" s="232"/>
    </row>
    <row r="14519" spans="4:5">
      <c r="D14519" s="231"/>
      <c r="E14519" s="232"/>
    </row>
    <row r="14520" spans="4:5">
      <c r="D14520" s="231"/>
      <c r="E14520" s="232"/>
    </row>
    <row r="14521" spans="4:5">
      <c r="D14521" s="231"/>
      <c r="E14521" s="232"/>
    </row>
    <row r="14522" spans="4:5">
      <c r="D14522" s="231"/>
      <c r="E14522" s="232"/>
    </row>
    <row r="14523" spans="4:5">
      <c r="D14523" s="231"/>
      <c r="E14523" s="232"/>
    </row>
    <row r="14524" spans="4:5">
      <c r="D14524" s="231"/>
      <c r="E14524" s="232"/>
    </row>
    <row r="14525" spans="4:5">
      <c r="D14525" s="231"/>
      <c r="E14525" s="232"/>
    </row>
    <row r="14526" spans="4:5">
      <c r="D14526" s="231"/>
      <c r="E14526" s="232"/>
    </row>
    <row r="14527" spans="4:5">
      <c r="D14527" s="231"/>
      <c r="E14527" s="232"/>
    </row>
    <row r="14528" spans="4:5">
      <c r="D14528" s="231"/>
      <c r="E14528" s="232"/>
    </row>
    <row r="14529" spans="4:5">
      <c r="D14529" s="231"/>
      <c r="E14529" s="232"/>
    </row>
    <row r="14530" spans="4:5">
      <c r="D14530" s="231"/>
      <c r="E14530" s="232"/>
    </row>
    <row r="14531" spans="4:5">
      <c r="D14531" s="231"/>
      <c r="E14531" s="232"/>
    </row>
    <row r="14532" spans="4:5">
      <c r="D14532" s="231"/>
      <c r="E14532" s="232"/>
    </row>
    <row r="14533" spans="4:5">
      <c r="D14533" s="231"/>
      <c r="E14533" s="232"/>
    </row>
    <row r="14534" spans="4:5">
      <c r="D14534" s="231"/>
      <c r="E14534" s="232"/>
    </row>
    <row r="14535" spans="4:5">
      <c r="D14535" s="231"/>
      <c r="E14535" s="232"/>
    </row>
    <row r="14536" spans="4:5">
      <c r="D14536" s="231"/>
      <c r="E14536" s="232"/>
    </row>
    <row r="14537" spans="4:5">
      <c r="D14537" s="231"/>
      <c r="E14537" s="232"/>
    </row>
    <row r="14538" spans="4:5">
      <c r="D14538" s="231"/>
      <c r="E14538" s="232"/>
    </row>
    <row r="14539" spans="4:5">
      <c r="D14539" s="231"/>
      <c r="E14539" s="232"/>
    </row>
    <row r="14540" spans="4:5">
      <c r="D14540" s="231"/>
      <c r="E14540" s="232"/>
    </row>
    <row r="14541" spans="4:5">
      <c r="D14541" s="231"/>
      <c r="E14541" s="232"/>
    </row>
    <row r="14542" spans="4:5">
      <c r="D14542" s="231"/>
      <c r="E14542" s="232"/>
    </row>
    <row r="14543" spans="4:5">
      <c r="D14543" s="231"/>
      <c r="E14543" s="232"/>
    </row>
    <row r="14544" spans="4:5">
      <c r="D14544" s="231"/>
      <c r="E14544" s="232"/>
    </row>
    <row r="14545" spans="4:5">
      <c r="D14545" s="231"/>
      <c r="E14545" s="232"/>
    </row>
    <row r="14546" spans="4:5">
      <c r="D14546" s="231"/>
      <c r="E14546" s="232"/>
    </row>
    <row r="14547" spans="4:5">
      <c r="D14547" s="231"/>
      <c r="E14547" s="232"/>
    </row>
    <row r="14548" spans="4:5">
      <c r="D14548" s="231"/>
      <c r="E14548" s="232"/>
    </row>
    <row r="14549" spans="4:5">
      <c r="D14549" s="231"/>
      <c r="E14549" s="232"/>
    </row>
    <row r="14550" spans="4:5">
      <c r="D14550" s="231"/>
      <c r="E14550" s="232"/>
    </row>
    <row r="14551" spans="4:5">
      <c r="D14551" s="231"/>
      <c r="E14551" s="232"/>
    </row>
    <row r="14552" spans="4:5">
      <c r="D14552" s="231"/>
      <c r="E14552" s="232"/>
    </row>
    <row r="14553" spans="4:5">
      <c r="D14553" s="231"/>
      <c r="E14553" s="232"/>
    </row>
    <row r="14554" spans="4:5">
      <c r="D14554" s="231"/>
      <c r="E14554" s="232"/>
    </row>
    <row r="14555" spans="4:5">
      <c r="D14555" s="231"/>
      <c r="E14555" s="232"/>
    </row>
    <row r="14556" spans="4:5">
      <c r="D14556" s="231"/>
      <c r="E14556" s="232"/>
    </row>
    <row r="14557" spans="4:5">
      <c r="D14557" s="231"/>
      <c r="E14557" s="232"/>
    </row>
    <row r="14558" spans="4:5">
      <c r="D14558" s="231"/>
      <c r="E14558" s="232"/>
    </row>
    <row r="14559" spans="4:5">
      <c r="D14559" s="231"/>
      <c r="E14559" s="232"/>
    </row>
    <row r="14560" spans="4:5">
      <c r="D14560" s="231"/>
      <c r="E14560" s="232"/>
    </row>
    <row r="14561" spans="4:5">
      <c r="D14561" s="231"/>
      <c r="E14561" s="232"/>
    </row>
    <row r="14562" spans="4:5">
      <c r="D14562" s="231"/>
      <c r="E14562" s="232"/>
    </row>
    <row r="14563" spans="4:5">
      <c r="D14563" s="231"/>
      <c r="E14563" s="232"/>
    </row>
    <row r="14564" spans="4:5">
      <c r="D14564" s="231"/>
      <c r="E14564" s="232"/>
    </row>
    <row r="14565" spans="4:5">
      <c r="D14565" s="231"/>
      <c r="E14565" s="232"/>
    </row>
    <row r="14566" spans="4:5">
      <c r="D14566" s="231"/>
      <c r="E14566" s="232"/>
    </row>
    <row r="14567" spans="4:5">
      <c r="D14567" s="231"/>
      <c r="E14567" s="232"/>
    </row>
    <row r="14568" spans="4:5">
      <c r="D14568" s="231"/>
      <c r="E14568" s="232"/>
    </row>
    <row r="14569" spans="4:5">
      <c r="D14569" s="231"/>
      <c r="E14569" s="232"/>
    </row>
    <row r="14570" spans="4:5">
      <c r="D14570" s="231"/>
      <c r="E14570" s="232"/>
    </row>
    <row r="14571" spans="4:5">
      <c r="D14571" s="231"/>
      <c r="E14571" s="232"/>
    </row>
    <row r="14572" spans="4:5">
      <c r="D14572" s="231"/>
      <c r="E14572" s="232"/>
    </row>
    <row r="14573" spans="4:5">
      <c r="D14573" s="231"/>
      <c r="E14573" s="232"/>
    </row>
    <row r="14574" spans="4:5">
      <c r="D14574" s="231"/>
      <c r="E14574" s="232"/>
    </row>
    <row r="14575" spans="4:5">
      <c r="D14575" s="231"/>
      <c r="E14575" s="232"/>
    </row>
    <row r="14576" spans="4:5">
      <c r="D14576" s="231"/>
      <c r="E14576" s="232"/>
    </row>
    <row r="14577" spans="4:5">
      <c r="D14577" s="231"/>
      <c r="E14577" s="232"/>
    </row>
    <row r="14578" spans="4:5">
      <c r="D14578" s="231"/>
      <c r="E14578" s="232"/>
    </row>
    <row r="14579" spans="4:5">
      <c r="D14579" s="231"/>
      <c r="E14579" s="232"/>
    </row>
    <row r="14580" spans="4:5">
      <c r="D14580" s="231"/>
      <c r="E14580" s="232"/>
    </row>
    <row r="14581" spans="4:5">
      <c r="D14581" s="231"/>
      <c r="E14581" s="232"/>
    </row>
    <row r="14582" spans="4:5">
      <c r="D14582" s="231"/>
      <c r="E14582" s="232"/>
    </row>
    <row r="14583" spans="4:5">
      <c r="D14583" s="231"/>
      <c r="E14583" s="232"/>
    </row>
    <row r="14584" spans="4:5">
      <c r="D14584" s="231"/>
      <c r="E14584" s="232"/>
    </row>
    <row r="14585" spans="4:5">
      <c r="D14585" s="231"/>
      <c r="E14585" s="232"/>
    </row>
    <row r="14586" spans="4:5">
      <c r="D14586" s="231"/>
      <c r="E14586" s="232"/>
    </row>
    <row r="14587" spans="4:5">
      <c r="D14587" s="231"/>
      <c r="E14587" s="232"/>
    </row>
    <row r="14588" spans="4:5">
      <c r="D14588" s="231"/>
      <c r="E14588" s="232"/>
    </row>
    <row r="14589" spans="4:5">
      <c r="D14589" s="231"/>
      <c r="E14589" s="232"/>
    </row>
    <row r="14590" spans="4:5">
      <c r="D14590" s="231"/>
      <c r="E14590" s="232"/>
    </row>
    <row r="14591" spans="4:5">
      <c r="D14591" s="231"/>
      <c r="E14591" s="232"/>
    </row>
    <row r="14592" spans="4:5">
      <c r="D14592" s="231"/>
      <c r="E14592" s="232"/>
    </row>
    <row r="14593" spans="4:5">
      <c r="D14593" s="231"/>
      <c r="E14593" s="232"/>
    </row>
    <row r="14594" spans="4:5">
      <c r="D14594" s="231"/>
      <c r="E14594" s="232"/>
    </row>
    <row r="14595" spans="4:5">
      <c r="D14595" s="231"/>
      <c r="E14595" s="232"/>
    </row>
    <row r="14596" spans="4:5">
      <c r="D14596" s="231"/>
      <c r="E14596" s="232"/>
    </row>
    <row r="14597" spans="4:5">
      <c r="D14597" s="231"/>
      <c r="E14597" s="232"/>
    </row>
    <row r="14598" spans="4:5">
      <c r="D14598" s="231"/>
      <c r="E14598" s="232"/>
    </row>
    <row r="14599" spans="4:5">
      <c r="D14599" s="231"/>
      <c r="E14599" s="232"/>
    </row>
    <row r="14600" spans="4:5">
      <c r="D14600" s="231"/>
      <c r="E14600" s="232"/>
    </row>
    <row r="14601" spans="4:5">
      <c r="D14601" s="231"/>
      <c r="E14601" s="232"/>
    </row>
    <row r="14602" spans="4:5">
      <c r="D14602" s="231"/>
      <c r="E14602" s="232"/>
    </row>
    <row r="14603" spans="4:5">
      <c r="D14603" s="231"/>
      <c r="E14603" s="232"/>
    </row>
    <row r="14604" spans="4:5">
      <c r="D14604" s="231"/>
      <c r="E14604" s="232"/>
    </row>
    <row r="14605" spans="4:5">
      <c r="D14605" s="231"/>
      <c r="E14605" s="232"/>
    </row>
    <row r="14606" spans="4:5">
      <c r="D14606" s="231"/>
      <c r="E14606" s="232"/>
    </row>
    <row r="14607" spans="4:5">
      <c r="D14607" s="231"/>
      <c r="E14607" s="232"/>
    </row>
    <row r="14608" spans="4:5">
      <c r="D14608" s="231"/>
      <c r="E14608" s="232"/>
    </row>
    <row r="14609" spans="4:5">
      <c r="D14609" s="231"/>
      <c r="E14609" s="232"/>
    </row>
    <row r="14610" spans="4:5">
      <c r="D14610" s="231"/>
      <c r="E14610" s="232"/>
    </row>
    <row r="14611" spans="4:5">
      <c r="D14611" s="231"/>
      <c r="E14611" s="232"/>
    </row>
    <row r="14612" spans="4:5">
      <c r="D14612" s="231"/>
      <c r="E14612" s="232"/>
    </row>
    <row r="14613" spans="4:5">
      <c r="D14613" s="231"/>
      <c r="E14613" s="232"/>
    </row>
    <row r="14614" spans="4:5">
      <c r="D14614" s="231"/>
      <c r="E14614" s="232"/>
    </row>
    <row r="14615" spans="4:5">
      <c r="D14615" s="231"/>
      <c r="E14615" s="232"/>
    </row>
    <row r="14616" spans="4:5">
      <c r="D14616" s="231"/>
      <c r="E14616" s="232"/>
    </row>
    <row r="14617" spans="4:5">
      <c r="D14617" s="231"/>
      <c r="E14617" s="232"/>
    </row>
    <row r="14618" spans="4:5">
      <c r="D14618" s="231"/>
      <c r="E14618" s="232"/>
    </row>
    <row r="14619" spans="4:5">
      <c r="D14619" s="231"/>
      <c r="E14619" s="232"/>
    </row>
    <row r="14620" spans="4:5">
      <c r="D14620" s="231"/>
      <c r="E14620" s="232"/>
    </row>
    <row r="14621" spans="4:5">
      <c r="D14621" s="231"/>
      <c r="E14621" s="232"/>
    </row>
    <row r="14622" spans="4:5">
      <c r="D14622" s="231"/>
      <c r="E14622" s="232"/>
    </row>
    <row r="14623" spans="4:5">
      <c r="D14623" s="231"/>
      <c r="E14623" s="232"/>
    </row>
    <row r="14624" spans="4:5">
      <c r="D14624" s="231"/>
      <c r="E14624" s="232"/>
    </row>
    <row r="14625" spans="4:5">
      <c r="D14625" s="231"/>
      <c r="E14625" s="232"/>
    </row>
    <row r="14626" spans="4:5">
      <c r="D14626" s="231"/>
      <c r="E14626" s="232"/>
    </row>
    <row r="14627" spans="4:5">
      <c r="D14627" s="231"/>
      <c r="E14627" s="232"/>
    </row>
    <row r="14628" spans="4:5">
      <c r="D14628" s="231"/>
      <c r="E14628" s="232"/>
    </row>
    <row r="14629" spans="4:5">
      <c r="D14629" s="231"/>
      <c r="E14629" s="232"/>
    </row>
    <row r="14630" spans="4:5">
      <c r="D14630" s="231"/>
      <c r="E14630" s="232"/>
    </row>
    <row r="14631" spans="4:5">
      <c r="D14631" s="231"/>
      <c r="E14631" s="232"/>
    </row>
    <row r="14632" spans="4:5">
      <c r="D14632" s="231"/>
      <c r="E14632" s="232"/>
    </row>
    <row r="14633" spans="4:5">
      <c r="D14633" s="231"/>
      <c r="E14633" s="232"/>
    </row>
    <row r="14634" spans="4:5">
      <c r="D14634" s="231"/>
      <c r="E14634" s="232"/>
    </row>
    <row r="14635" spans="4:5">
      <c r="D14635" s="231"/>
      <c r="E14635" s="232"/>
    </row>
    <row r="14636" spans="4:5">
      <c r="D14636" s="231"/>
      <c r="E14636" s="232"/>
    </row>
    <row r="14637" spans="4:5">
      <c r="D14637" s="231"/>
      <c r="E14637" s="232"/>
    </row>
    <row r="14638" spans="4:5">
      <c r="D14638" s="231"/>
      <c r="E14638" s="232"/>
    </row>
    <row r="14639" spans="4:5">
      <c r="D14639" s="231"/>
      <c r="E14639" s="232"/>
    </row>
    <row r="14640" spans="4:5">
      <c r="D14640" s="231"/>
      <c r="E14640" s="232"/>
    </row>
    <row r="14641" spans="4:5">
      <c r="D14641" s="231"/>
      <c r="E14641" s="232"/>
    </row>
    <row r="14642" spans="4:5">
      <c r="D14642" s="231"/>
      <c r="E14642" s="232"/>
    </row>
    <row r="14643" spans="4:5">
      <c r="D14643" s="231"/>
      <c r="E14643" s="232"/>
    </row>
    <row r="14644" spans="4:5">
      <c r="D14644" s="231"/>
      <c r="E14644" s="232"/>
    </row>
    <row r="14645" spans="4:5">
      <c r="D14645" s="231"/>
      <c r="E14645" s="232"/>
    </row>
    <row r="14646" spans="4:5">
      <c r="D14646" s="231"/>
      <c r="E14646" s="232"/>
    </row>
    <row r="14647" spans="4:5">
      <c r="D14647" s="231"/>
      <c r="E14647" s="232"/>
    </row>
    <row r="14648" spans="4:5">
      <c r="D14648" s="231"/>
      <c r="E14648" s="232"/>
    </row>
    <row r="14649" spans="4:5">
      <c r="D14649" s="231"/>
      <c r="E14649" s="232"/>
    </row>
    <row r="14650" spans="4:5">
      <c r="D14650" s="231"/>
      <c r="E14650" s="232"/>
    </row>
    <row r="14651" spans="4:5">
      <c r="D14651" s="231"/>
      <c r="E14651" s="232"/>
    </row>
    <row r="14652" spans="4:5">
      <c r="D14652" s="231"/>
      <c r="E14652" s="232"/>
    </row>
    <row r="14653" spans="4:5">
      <c r="D14653" s="231"/>
      <c r="E14653" s="232"/>
    </row>
    <row r="14654" spans="4:5">
      <c r="D14654" s="231"/>
      <c r="E14654" s="232"/>
    </row>
    <row r="14655" spans="4:5">
      <c r="D14655" s="231"/>
      <c r="E14655" s="232"/>
    </row>
    <row r="14656" spans="4:5">
      <c r="D14656" s="231"/>
      <c r="E14656" s="232"/>
    </row>
    <row r="14657" spans="4:5">
      <c r="D14657" s="231"/>
      <c r="E14657" s="232"/>
    </row>
    <row r="14658" spans="4:5">
      <c r="D14658" s="231"/>
      <c r="E14658" s="232"/>
    </row>
    <row r="14659" spans="4:5">
      <c r="D14659" s="231"/>
      <c r="E14659" s="232"/>
    </row>
    <row r="14660" spans="4:5">
      <c r="D14660" s="231"/>
      <c r="E14660" s="232"/>
    </row>
    <row r="14661" spans="4:5">
      <c r="D14661" s="231"/>
      <c r="E14661" s="232"/>
    </row>
    <row r="14662" spans="4:5">
      <c r="D14662" s="231"/>
      <c r="E14662" s="232"/>
    </row>
    <row r="14663" spans="4:5">
      <c r="D14663" s="231"/>
      <c r="E14663" s="232"/>
    </row>
    <row r="14664" spans="4:5">
      <c r="D14664" s="231"/>
      <c r="E14664" s="232"/>
    </row>
    <row r="14665" spans="4:5">
      <c r="D14665" s="231"/>
      <c r="E14665" s="232"/>
    </row>
    <row r="14666" spans="4:5">
      <c r="D14666" s="231"/>
      <c r="E14666" s="232"/>
    </row>
    <row r="14667" spans="4:5">
      <c r="D14667" s="231"/>
      <c r="E14667" s="232"/>
    </row>
    <row r="14668" spans="4:5">
      <c r="D14668" s="231"/>
      <c r="E14668" s="232"/>
    </row>
    <row r="14669" spans="4:5">
      <c r="D14669" s="231"/>
      <c r="E14669" s="232"/>
    </row>
    <row r="14670" spans="4:5">
      <c r="D14670" s="231"/>
      <c r="E14670" s="232"/>
    </row>
    <row r="14671" spans="4:5">
      <c r="D14671" s="231"/>
      <c r="E14671" s="232"/>
    </row>
    <row r="14672" spans="4:5">
      <c r="D14672" s="231"/>
      <c r="E14672" s="232"/>
    </row>
    <row r="14673" spans="4:5">
      <c r="D14673" s="231"/>
      <c r="E14673" s="232"/>
    </row>
    <row r="14674" spans="4:5">
      <c r="D14674" s="231"/>
      <c r="E14674" s="232"/>
    </row>
    <row r="14675" spans="4:5">
      <c r="D14675" s="231"/>
      <c r="E14675" s="232"/>
    </row>
    <row r="14676" spans="4:5">
      <c r="D14676" s="231"/>
      <c r="E14676" s="232"/>
    </row>
    <row r="14677" spans="4:5">
      <c r="D14677" s="231"/>
      <c r="E14677" s="232"/>
    </row>
    <row r="14678" spans="4:5">
      <c r="D14678" s="231"/>
      <c r="E14678" s="232"/>
    </row>
    <row r="14679" spans="4:5">
      <c r="D14679" s="231"/>
      <c r="E14679" s="232"/>
    </row>
    <row r="14680" spans="4:5">
      <c r="D14680" s="231"/>
      <c r="E14680" s="232"/>
    </row>
    <row r="14681" spans="4:5">
      <c r="D14681" s="231"/>
      <c r="E14681" s="232"/>
    </row>
    <row r="14682" spans="4:5">
      <c r="D14682" s="231"/>
      <c r="E14682" s="232"/>
    </row>
    <row r="14683" spans="4:5">
      <c r="D14683" s="231"/>
      <c r="E14683" s="232"/>
    </row>
    <row r="14684" spans="4:5">
      <c r="D14684" s="231"/>
      <c r="E14684" s="232"/>
    </row>
    <row r="14685" spans="4:5">
      <c r="D14685" s="231"/>
      <c r="E14685" s="232"/>
    </row>
    <row r="14686" spans="4:5">
      <c r="D14686" s="231"/>
      <c r="E14686" s="232"/>
    </row>
    <row r="14687" spans="4:5">
      <c r="D14687" s="231"/>
      <c r="E14687" s="232"/>
    </row>
    <row r="14688" spans="4:5">
      <c r="D14688" s="231"/>
      <c r="E14688" s="232"/>
    </row>
    <row r="14689" spans="4:5">
      <c r="D14689" s="231"/>
      <c r="E14689" s="232"/>
    </row>
    <row r="14690" spans="4:5">
      <c r="D14690" s="231"/>
      <c r="E14690" s="232"/>
    </row>
    <row r="14691" spans="4:5">
      <c r="D14691" s="231"/>
      <c r="E14691" s="232"/>
    </row>
    <row r="14692" spans="4:5">
      <c r="D14692" s="231"/>
      <c r="E14692" s="232"/>
    </row>
    <row r="14693" spans="4:5">
      <c r="D14693" s="231"/>
      <c r="E14693" s="232"/>
    </row>
    <row r="14694" spans="4:5">
      <c r="D14694" s="231"/>
      <c r="E14694" s="232"/>
    </row>
    <row r="14695" spans="4:5">
      <c r="D14695" s="231"/>
      <c r="E14695" s="232"/>
    </row>
    <row r="14696" spans="4:5">
      <c r="D14696" s="231"/>
      <c r="E14696" s="232"/>
    </row>
    <row r="14697" spans="4:5">
      <c r="D14697" s="231"/>
      <c r="E14697" s="232"/>
    </row>
    <row r="14698" spans="4:5">
      <c r="D14698" s="231"/>
      <c r="E14698" s="232"/>
    </row>
    <row r="14699" spans="4:5">
      <c r="D14699" s="231"/>
      <c r="E14699" s="232"/>
    </row>
    <row r="14700" spans="4:5">
      <c r="D14700" s="231"/>
      <c r="E14700" s="232"/>
    </row>
    <row r="14701" spans="4:5">
      <c r="D14701" s="231"/>
      <c r="E14701" s="232"/>
    </row>
    <row r="14702" spans="4:5">
      <c r="D14702" s="231"/>
      <c r="E14702" s="232"/>
    </row>
    <row r="14703" spans="4:5">
      <c r="D14703" s="231"/>
      <c r="E14703" s="232"/>
    </row>
    <row r="14704" spans="4:5">
      <c r="D14704" s="231"/>
      <c r="E14704" s="232"/>
    </row>
    <row r="14705" spans="4:5">
      <c r="D14705" s="231"/>
      <c r="E14705" s="232"/>
    </row>
    <row r="14706" spans="4:5">
      <c r="D14706" s="231"/>
      <c r="E14706" s="232"/>
    </row>
    <row r="14707" spans="4:5">
      <c r="D14707" s="231"/>
      <c r="E14707" s="232"/>
    </row>
    <row r="14708" spans="4:5">
      <c r="D14708" s="231"/>
      <c r="E14708" s="232"/>
    </row>
    <row r="14709" spans="4:5">
      <c r="D14709" s="231"/>
      <c r="E14709" s="232"/>
    </row>
    <row r="14710" spans="4:5">
      <c r="D14710" s="231"/>
      <c r="E14710" s="232"/>
    </row>
    <row r="14711" spans="4:5">
      <c r="D14711" s="231"/>
      <c r="E14711" s="232"/>
    </row>
    <row r="14712" spans="4:5">
      <c r="D14712" s="231"/>
      <c r="E14712" s="232"/>
    </row>
    <row r="14713" spans="4:5">
      <c r="D14713" s="231"/>
      <c r="E14713" s="232"/>
    </row>
    <row r="14714" spans="4:5">
      <c r="D14714" s="231"/>
      <c r="E14714" s="232"/>
    </row>
    <row r="14715" spans="4:5">
      <c r="D14715" s="231"/>
      <c r="E14715" s="232"/>
    </row>
    <row r="14716" spans="4:5">
      <c r="D14716" s="231"/>
      <c r="E14716" s="232"/>
    </row>
    <row r="14717" spans="4:5">
      <c r="D14717" s="231"/>
      <c r="E14717" s="232"/>
    </row>
    <row r="14718" spans="4:5">
      <c r="D14718" s="231"/>
      <c r="E14718" s="232"/>
    </row>
    <row r="14719" spans="4:5">
      <c r="D14719" s="231"/>
      <c r="E14719" s="232"/>
    </row>
    <row r="14720" spans="4:5">
      <c r="D14720" s="231"/>
      <c r="E14720" s="232"/>
    </row>
    <row r="14721" spans="4:5">
      <c r="D14721" s="231"/>
      <c r="E14721" s="232"/>
    </row>
    <row r="14722" spans="4:5">
      <c r="D14722" s="231"/>
      <c r="E14722" s="232"/>
    </row>
    <row r="14723" spans="4:5">
      <c r="D14723" s="231"/>
      <c r="E14723" s="232"/>
    </row>
    <row r="14724" spans="4:5">
      <c r="D14724" s="231"/>
      <c r="E14724" s="232"/>
    </row>
    <row r="14725" spans="4:5">
      <c r="D14725" s="231"/>
      <c r="E14725" s="232"/>
    </row>
    <row r="14726" spans="4:5">
      <c r="D14726" s="231"/>
      <c r="E14726" s="232"/>
    </row>
    <row r="14727" spans="4:5">
      <c r="D14727" s="231"/>
      <c r="E14727" s="232"/>
    </row>
    <row r="14728" spans="4:5">
      <c r="D14728" s="231"/>
      <c r="E14728" s="232"/>
    </row>
    <row r="14729" spans="4:5">
      <c r="D14729" s="231"/>
      <c r="E14729" s="232"/>
    </row>
    <row r="14730" spans="4:5">
      <c r="D14730" s="231"/>
      <c r="E14730" s="232"/>
    </row>
    <row r="14731" spans="4:5">
      <c r="D14731" s="231"/>
      <c r="E14731" s="232"/>
    </row>
    <row r="14732" spans="4:5">
      <c r="D14732" s="231"/>
      <c r="E14732" s="232"/>
    </row>
    <row r="14733" spans="4:5">
      <c r="D14733" s="231"/>
      <c r="E14733" s="232"/>
    </row>
    <row r="14734" spans="4:5">
      <c r="D14734" s="231"/>
      <c r="E14734" s="232"/>
    </row>
    <row r="14735" spans="4:5">
      <c r="D14735" s="231"/>
      <c r="E14735" s="232"/>
    </row>
    <row r="14736" spans="4:5">
      <c r="D14736" s="231"/>
      <c r="E14736" s="232"/>
    </row>
    <row r="14737" spans="4:5">
      <c r="D14737" s="231"/>
      <c r="E14737" s="232"/>
    </row>
    <row r="14738" spans="4:5">
      <c r="D14738" s="231"/>
      <c r="E14738" s="232"/>
    </row>
    <row r="14739" spans="4:5">
      <c r="D14739" s="231"/>
      <c r="E14739" s="232"/>
    </row>
    <row r="14740" spans="4:5">
      <c r="D14740" s="231"/>
      <c r="E14740" s="232"/>
    </row>
    <row r="14741" spans="4:5">
      <c r="D14741" s="231"/>
      <c r="E14741" s="232"/>
    </row>
    <row r="14742" spans="4:5">
      <c r="D14742" s="231"/>
      <c r="E14742" s="232"/>
    </row>
    <row r="14743" spans="4:5">
      <c r="D14743" s="231"/>
      <c r="E14743" s="232"/>
    </row>
    <row r="14744" spans="4:5">
      <c r="D14744" s="231"/>
      <c r="E14744" s="232"/>
    </row>
    <row r="14745" spans="4:5">
      <c r="D14745" s="231"/>
      <c r="E14745" s="232"/>
    </row>
    <row r="14746" spans="4:5">
      <c r="D14746" s="231"/>
      <c r="E14746" s="232"/>
    </row>
    <row r="14747" spans="4:5">
      <c r="D14747" s="231"/>
      <c r="E14747" s="232"/>
    </row>
    <row r="14748" spans="4:5">
      <c r="D14748" s="231"/>
      <c r="E14748" s="232"/>
    </row>
    <row r="14749" spans="4:5">
      <c r="D14749" s="231"/>
      <c r="E14749" s="232"/>
    </row>
    <row r="14750" spans="4:5">
      <c r="D14750" s="231"/>
      <c r="E14750" s="232"/>
    </row>
    <row r="14751" spans="4:5">
      <c r="D14751" s="231"/>
      <c r="E14751" s="232"/>
    </row>
    <row r="14752" spans="4:5">
      <c r="D14752" s="231"/>
      <c r="E14752" s="232"/>
    </row>
    <row r="14753" spans="4:5">
      <c r="D14753" s="231"/>
      <c r="E14753" s="232"/>
    </row>
    <row r="14754" spans="4:5">
      <c r="D14754" s="231"/>
      <c r="E14754" s="232"/>
    </row>
    <row r="14755" spans="4:5">
      <c r="D14755" s="231"/>
      <c r="E14755" s="232"/>
    </row>
    <row r="14756" spans="4:5">
      <c r="D14756" s="231"/>
      <c r="E14756" s="232"/>
    </row>
    <row r="14757" spans="4:5">
      <c r="D14757" s="231"/>
      <c r="E14757" s="232"/>
    </row>
    <row r="14758" spans="4:5">
      <c r="D14758" s="231"/>
      <c r="E14758" s="232"/>
    </row>
    <row r="14759" spans="4:5">
      <c r="D14759" s="231"/>
      <c r="E14759" s="232"/>
    </row>
    <row r="14760" spans="4:5">
      <c r="D14760" s="231"/>
      <c r="E14760" s="232"/>
    </row>
    <row r="14761" spans="4:5">
      <c r="D14761" s="231"/>
      <c r="E14761" s="232"/>
    </row>
    <row r="14762" spans="4:5">
      <c r="D14762" s="231"/>
      <c r="E14762" s="232"/>
    </row>
    <row r="14763" spans="4:5">
      <c r="D14763" s="231"/>
      <c r="E14763" s="232"/>
    </row>
    <row r="14764" spans="4:5">
      <c r="D14764" s="231"/>
      <c r="E14764" s="232"/>
    </row>
    <row r="14765" spans="4:5">
      <c r="D14765" s="231"/>
      <c r="E14765" s="232"/>
    </row>
    <row r="14766" spans="4:5">
      <c r="D14766" s="231"/>
      <c r="E14766" s="232"/>
    </row>
    <row r="14767" spans="4:5">
      <c r="D14767" s="231"/>
      <c r="E14767" s="232"/>
    </row>
    <row r="14768" spans="4:5">
      <c r="D14768" s="231"/>
      <c r="E14768" s="232"/>
    </row>
    <row r="14769" spans="4:5">
      <c r="D14769" s="231"/>
      <c r="E14769" s="232"/>
    </row>
    <row r="14770" spans="4:5">
      <c r="D14770" s="231"/>
      <c r="E14770" s="232"/>
    </row>
    <row r="14771" spans="4:5">
      <c r="D14771" s="231"/>
      <c r="E14771" s="232"/>
    </row>
    <row r="14772" spans="4:5">
      <c r="D14772" s="231"/>
      <c r="E14772" s="232"/>
    </row>
    <row r="14773" spans="4:5">
      <c r="D14773" s="231"/>
      <c r="E14773" s="232"/>
    </row>
    <row r="14774" spans="4:5">
      <c r="D14774" s="231"/>
      <c r="E14774" s="232"/>
    </row>
    <row r="14775" spans="4:5">
      <c r="D14775" s="231"/>
      <c r="E14775" s="232"/>
    </row>
    <row r="14776" spans="4:5">
      <c r="D14776" s="231"/>
      <c r="E14776" s="232"/>
    </row>
    <row r="14777" spans="4:5">
      <c r="D14777" s="231"/>
      <c r="E14777" s="232"/>
    </row>
    <row r="14778" spans="4:5">
      <c r="D14778" s="231"/>
      <c r="E14778" s="232"/>
    </row>
    <row r="14779" spans="4:5">
      <c r="D14779" s="231"/>
      <c r="E14779" s="232"/>
    </row>
    <row r="14780" spans="4:5">
      <c r="D14780" s="231"/>
      <c r="E14780" s="232"/>
    </row>
    <row r="14781" spans="4:5">
      <c r="D14781" s="231"/>
      <c r="E14781" s="232"/>
    </row>
    <row r="14782" spans="4:5">
      <c r="D14782" s="231"/>
      <c r="E14782" s="232"/>
    </row>
    <row r="14783" spans="4:5">
      <c r="D14783" s="231"/>
      <c r="E14783" s="232"/>
    </row>
    <row r="14784" spans="4:5">
      <c r="D14784" s="231"/>
      <c r="E14784" s="232"/>
    </row>
    <row r="14785" spans="4:5">
      <c r="D14785" s="231"/>
      <c r="E14785" s="232"/>
    </row>
    <row r="14786" spans="4:5">
      <c r="D14786" s="231"/>
      <c r="E14786" s="232"/>
    </row>
    <row r="14787" spans="4:5">
      <c r="D14787" s="231"/>
      <c r="E14787" s="232"/>
    </row>
    <row r="14788" spans="4:5">
      <c r="D14788" s="231"/>
      <c r="E14788" s="232"/>
    </row>
    <row r="14789" spans="4:5">
      <c r="D14789" s="231"/>
      <c r="E14789" s="232"/>
    </row>
    <row r="14790" spans="4:5">
      <c r="D14790" s="231"/>
      <c r="E14790" s="232"/>
    </row>
    <row r="14791" spans="4:5">
      <c r="D14791" s="231"/>
      <c r="E14791" s="232"/>
    </row>
    <row r="14792" spans="4:5">
      <c r="D14792" s="231"/>
      <c r="E14792" s="232"/>
    </row>
    <row r="14793" spans="4:5">
      <c r="D14793" s="231"/>
      <c r="E14793" s="232"/>
    </row>
    <row r="14794" spans="4:5">
      <c r="D14794" s="231"/>
      <c r="E14794" s="232"/>
    </row>
    <row r="14795" spans="4:5">
      <c r="D14795" s="231"/>
      <c r="E14795" s="232"/>
    </row>
    <row r="14796" spans="4:5">
      <c r="D14796" s="231"/>
      <c r="E14796" s="232"/>
    </row>
    <row r="14797" spans="4:5">
      <c r="D14797" s="231"/>
      <c r="E14797" s="232"/>
    </row>
    <row r="14798" spans="4:5">
      <c r="D14798" s="231"/>
      <c r="E14798" s="232"/>
    </row>
    <row r="14799" spans="4:5">
      <c r="D14799" s="231"/>
      <c r="E14799" s="232"/>
    </row>
    <row r="14800" spans="4:5">
      <c r="D14800" s="231"/>
      <c r="E14800" s="232"/>
    </row>
    <row r="14801" spans="4:5">
      <c r="D14801" s="231"/>
      <c r="E14801" s="232"/>
    </row>
    <row r="14802" spans="4:5">
      <c r="D14802" s="231"/>
      <c r="E14802" s="232"/>
    </row>
    <row r="14803" spans="4:5">
      <c r="D14803" s="231"/>
      <c r="E14803" s="232"/>
    </row>
    <row r="14804" spans="4:5">
      <c r="D14804" s="231"/>
      <c r="E14804" s="232"/>
    </row>
    <row r="14805" spans="4:5">
      <c r="D14805" s="231"/>
      <c r="E14805" s="232"/>
    </row>
    <row r="14806" spans="4:5">
      <c r="D14806" s="231"/>
      <c r="E14806" s="232"/>
    </row>
    <row r="14807" spans="4:5">
      <c r="D14807" s="231"/>
      <c r="E14807" s="232"/>
    </row>
    <row r="14808" spans="4:5">
      <c r="D14808" s="231"/>
      <c r="E14808" s="232"/>
    </row>
    <row r="14809" spans="4:5">
      <c r="D14809" s="231"/>
      <c r="E14809" s="232"/>
    </row>
    <row r="14810" spans="4:5">
      <c r="D14810" s="231"/>
      <c r="E14810" s="232"/>
    </row>
    <row r="14811" spans="4:5">
      <c r="D14811" s="231"/>
      <c r="E14811" s="232"/>
    </row>
    <row r="14812" spans="4:5">
      <c r="D14812" s="231"/>
      <c r="E14812" s="232"/>
    </row>
    <row r="14813" spans="4:5">
      <c r="D14813" s="231"/>
      <c r="E14813" s="232"/>
    </row>
    <row r="14814" spans="4:5">
      <c r="D14814" s="231"/>
      <c r="E14814" s="232"/>
    </row>
    <row r="14815" spans="4:5">
      <c r="D14815" s="231"/>
      <c r="E14815" s="232"/>
    </row>
    <row r="14816" spans="4:5">
      <c r="D14816" s="231"/>
      <c r="E14816" s="232"/>
    </row>
    <row r="14817" spans="4:5">
      <c r="D14817" s="231"/>
      <c r="E14817" s="232"/>
    </row>
    <row r="14818" spans="4:5">
      <c r="D14818" s="231"/>
      <c r="E14818" s="232"/>
    </row>
    <row r="14819" spans="4:5">
      <c r="D14819" s="231"/>
      <c r="E14819" s="232"/>
    </row>
    <row r="14820" spans="4:5">
      <c r="D14820" s="231"/>
      <c r="E14820" s="232"/>
    </row>
    <row r="14821" spans="4:5">
      <c r="D14821" s="231"/>
      <c r="E14821" s="232"/>
    </row>
    <row r="14822" spans="4:5">
      <c r="D14822" s="231"/>
      <c r="E14822" s="232"/>
    </row>
    <row r="14823" spans="4:5">
      <c r="D14823" s="231"/>
      <c r="E14823" s="232"/>
    </row>
    <row r="14824" spans="4:5">
      <c r="D14824" s="231"/>
      <c r="E14824" s="232"/>
    </row>
    <row r="14825" spans="4:5">
      <c r="D14825" s="231"/>
      <c r="E14825" s="232"/>
    </row>
    <row r="14826" spans="4:5">
      <c r="D14826" s="231"/>
      <c r="E14826" s="232"/>
    </row>
    <row r="14827" spans="4:5">
      <c r="D14827" s="231"/>
      <c r="E14827" s="232"/>
    </row>
    <row r="14828" spans="4:5">
      <c r="D14828" s="231"/>
      <c r="E14828" s="232"/>
    </row>
    <row r="14829" spans="4:5">
      <c r="D14829" s="231"/>
      <c r="E14829" s="232"/>
    </row>
    <row r="14830" spans="4:5">
      <c r="D14830" s="231"/>
      <c r="E14830" s="232"/>
    </row>
    <row r="14831" spans="4:5">
      <c r="D14831" s="231"/>
      <c r="E14831" s="232"/>
    </row>
    <row r="14832" spans="4:5">
      <c r="D14832" s="231"/>
      <c r="E14832" s="232"/>
    </row>
    <row r="14833" spans="4:5">
      <c r="D14833" s="231"/>
      <c r="E14833" s="232"/>
    </row>
    <row r="14834" spans="4:5">
      <c r="D14834" s="231"/>
      <c r="E14834" s="232"/>
    </row>
    <row r="14835" spans="4:5">
      <c r="D14835" s="231"/>
      <c r="E14835" s="232"/>
    </row>
    <row r="14836" spans="4:5">
      <c r="D14836" s="231"/>
      <c r="E14836" s="232"/>
    </row>
    <row r="14837" spans="4:5">
      <c r="D14837" s="231"/>
      <c r="E14837" s="232"/>
    </row>
    <row r="14838" spans="4:5">
      <c r="D14838" s="231"/>
      <c r="E14838" s="232"/>
    </row>
    <row r="14839" spans="4:5">
      <c r="D14839" s="231"/>
      <c r="E14839" s="232"/>
    </row>
    <row r="14840" spans="4:5">
      <c r="D14840" s="231"/>
      <c r="E14840" s="232"/>
    </row>
    <row r="14841" spans="4:5">
      <c r="D14841" s="231"/>
      <c r="E14841" s="232"/>
    </row>
    <row r="14842" spans="4:5">
      <c r="D14842" s="231"/>
      <c r="E14842" s="232"/>
    </row>
    <row r="14843" spans="4:5">
      <c r="D14843" s="231"/>
      <c r="E14843" s="232"/>
    </row>
    <row r="14844" spans="4:5">
      <c r="D14844" s="231"/>
      <c r="E14844" s="232"/>
    </row>
    <row r="14845" spans="4:5">
      <c r="D14845" s="231"/>
      <c r="E14845" s="232"/>
    </row>
    <row r="14846" spans="4:5">
      <c r="D14846" s="231"/>
      <c r="E14846" s="232"/>
    </row>
    <row r="14847" spans="4:5">
      <c r="D14847" s="231"/>
      <c r="E14847" s="232"/>
    </row>
    <row r="14848" spans="4:5">
      <c r="D14848" s="231"/>
      <c r="E14848" s="232"/>
    </row>
    <row r="14849" spans="4:5">
      <c r="D14849" s="231"/>
      <c r="E14849" s="232"/>
    </row>
    <row r="14850" spans="4:5">
      <c r="D14850" s="231"/>
      <c r="E14850" s="232"/>
    </row>
    <row r="14851" spans="4:5">
      <c r="D14851" s="231"/>
      <c r="E14851" s="232"/>
    </row>
    <row r="14852" spans="4:5">
      <c r="D14852" s="231"/>
      <c r="E14852" s="232"/>
    </row>
    <row r="14853" spans="4:5">
      <c r="D14853" s="231"/>
      <c r="E14853" s="232"/>
    </row>
    <row r="14854" spans="4:5">
      <c r="D14854" s="231"/>
      <c r="E14854" s="232"/>
    </row>
    <row r="14855" spans="4:5">
      <c r="D14855" s="231"/>
      <c r="E14855" s="232"/>
    </row>
    <row r="14856" spans="4:5">
      <c r="D14856" s="231"/>
      <c r="E14856" s="232"/>
    </row>
    <row r="14857" spans="4:5">
      <c r="D14857" s="231"/>
      <c r="E14857" s="232"/>
    </row>
    <row r="14858" spans="4:5">
      <c r="D14858" s="231"/>
      <c r="E14858" s="232"/>
    </row>
    <row r="14859" spans="4:5">
      <c r="D14859" s="231"/>
      <c r="E14859" s="232"/>
    </row>
    <row r="14860" spans="4:5">
      <c r="D14860" s="231"/>
      <c r="E14860" s="232"/>
    </row>
    <row r="14861" spans="4:5">
      <c r="D14861" s="231"/>
      <c r="E14861" s="232"/>
    </row>
    <row r="14862" spans="4:5">
      <c r="D14862" s="231"/>
      <c r="E14862" s="232"/>
    </row>
    <row r="14863" spans="4:5">
      <c r="D14863" s="231"/>
      <c r="E14863" s="232"/>
    </row>
    <row r="14864" spans="4:5">
      <c r="D14864" s="231"/>
      <c r="E14864" s="232"/>
    </row>
    <row r="14865" spans="4:5">
      <c r="D14865" s="231"/>
      <c r="E14865" s="232"/>
    </row>
    <row r="14866" spans="4:5">
      <c r="D14866" s="231"/>
      <c r="E14866" s="232"/>
    </row>
    <row r="14867" spans="4:5">
      <c r="D14867" s="231"/>
      <c r="E14867" s="232"/>
    </row>
    <row r="14868" spans="4:5">
      <c r="D14868" s="231"/>
      <c r="E14868" s="232"/>
    </row>
    <row r="14869" spans="4:5">
      <c r="D14869" s="231"/>
      <c r="E14869" s="232"/>
    </row>
    <row r="14870" spans="4:5">
      <c r="D14870" s="231"/>
      <c r="E14870" s="232"/>
    </row>
    <row r="14871" spans="4:5">
      <c r="D14871" s="231"/>
      <c r="E14871" s="232"/>
    </row>
    <row r="14872" spans="4:5">
      <c r="D14872" s="231"/>
      <c r="E14872" s="232"/>
    </row>
    <row r="14873" spans="4:5">
      <c r="D14873" s="231"/>
      <c r="E14873" s="232"/>
    </row>
    <row r="14874" spans="4:5">
      <c r="D14874" s="231"/>
      <c r="E14874" s="232"/>
    </row>
    <row r="14875" spans="4:5">
      <c r="D14875" s="231"/>
      <c r="E14875" s="232"/>
    </row>
    <row r="14876" spans="4:5">
      <c r="D14876" s="231"/>
      <c r="E14876" s="232"/>
    </row>
    <row r="14877" spans="4:5">
      <c r="D14877" s="231"/>
      <c r="E14877" s="232"/>
    </row>
    <row r="14878" spans="4:5">
      <c r="D14878" s="231"/>
      <c r="E14878" s="232"/>
    </row>
    <row r="14879" spans="4:5">
      <c r="D14879" s="231"/>
      <c r="E14879" s="232"/>
    </row>
    <row r="14880" spans="4:5">
      <c r="D14880" s="231"/>
      <c r="E14880" s="232"/>
    </row>
    <row r="14881" spans="4:5">
      <c r="D14881" s="231"/>
      <c r="E14881" s="232"/>
    </row>
    <row r="14882" spans="4:5">
      <c r="D14882" s="231"/>
      <c r="E14882" s="232"/>
    </row>
    <row r="14883" spans="4:5">
      <c r="D14883" s="231"/>
      <c r="E14883" s="232"/>
    </row>
    <row r="14884" spans="4:5">
      <c r="D14884" s="231"/>
      <c r="E14884" s="232"/>
    </row>
    <row r="14885" spans="4:5">
      <c r="D14885" s="231"/>
      <c r="E14885" s="232"/>
    </row>
    <row r="14886" spans="4:5">
      <c r="D14886" s="231"/>
      <c r="E14886" s="232"/>
    </row>
    <row r="14887" spans="4:5">
      <c r="D14887" s="231"/>
      <c r="E14887" s="232"/>
    </row>
    <row r="14888" spans="4:5">
      <c r="D14888" s="231"/>
      <c r="E14888" s="232"/>
    </row>
    <row r="14889" spans="4:5">
      <c r="D14889" s="231"/>
      <c r="E14889" s="232"/>
    </row>
    <row r="14890" spans="4:5">
      <c r="D14890" s="231"/>
      <c r="E14890" s="232"/>
    </row>
    <row r="14891" spans="4:5">
      <c r="D14891" s="231"/>
      <c r="E14891" s="232"/>
    </row>
    <row r="14892" spans="4:5">
      <c r="D14892" s="231"/>
      <c r="E14892" s="232"/>
    </row>
    <row r="14893" spans="4:5">
      <c r="D14893" s="231"/>
      <c r="E14893" s="232"/>
    </row>
    <row r="14894" spans="4:5">
      <c r="D14894" s="231"/>
      <c r="E14894" s="232"/>
    </row>
    <row r="14895" spans="4:5">
      <c r="D14895" s="231"/>
      <c r="E14895" s="232"/>
    </row>
    <row r="14896" spans="4:5">
      <c r="D14896" s="231"/>
      <c r="E14896" s="232"/>
    </row>
    <row r="14897" spans="4:5">
      <c r="D14897" s="231"/>
      <c r="E14897" s="232"/>
    </row>
    <row r="14898" spans="4:5">
      <c r="D14898" s="231"/>
      <c r="E14898" s="232"/>
    </row>
    <row r="14899" spans="4:5">
      <c r="D14899" s="231"/>
      <c r="E14899" s="232"/>
    </row>
    <row r="14900" spans="4:5">
      <c r="D14900" s="231"/>
      <c r="E14900" s="232"/>
    </row>
    <row r="14901" spans="4:5">
      <c r="D14901" s="231"/>
      <c r="E14901" s="232"/>
    </row>
    <row r="14902" spans="4:5">
      <c r="D14902" s="231"/>
      <c r="E14902" s="232"/>
    </row>
    <row r="14903" spans="4:5">
      <c r="D14903" s="231"/>
      <c r="E14903" s="232"/>
    </row>
    <row r="14904" spans="4:5">
      <c r="D14904" s="231"/>
      <c r="E14904" s="232"/>
    </row>
    <row r="14905" spans="4:5">
      <c r="D14905" s="231"/>
      <c r="E14905" s="232"/>
    </row>
    <row r="14906" spans="4:5">
      <c r="D14906" s="231"/>
      <c r="E14906" s="232"/>
    </row>
    <row r="14907" spans="4:5">
      <c r="D14907" s="231"/>
      <c r="E14907" s="232"/>
    </row>
    <row r="14908" spans="4:5">
      <c r="D14908" s="231"/>
      <c r="E14908" s="232"/>
    </row>
    <row r="14909" spans="4:5">
      <c r="D14909" s="231"/>
      <c r="E14909" s="232"/>
    </row>
    <row r="14910" spans="4:5">
      <c r="D14910" s="231"/>
      <c r="E14910" s="232"/>
    </row>
    <row r="14911" spans="4:5">
      <c r="D14911" s="231"/>
      <c r="E14911" s="232"/>
    </row>
    <row r="14912" spans="4:5">
      <c r="D14912" s="231"/>
      <c r="E14912" s="232"/>
    </row>
    <row r="14913" spans="4:5">
      <c r="D14913" s="231"/>
      <c r="E14913" s="232"/>
    </row>
    <row r="14914" spans="4:5">
      <c r="D14914" s="231"/>
      <c r="E14914" s="232"/>
    </row>
    <row r="14915" spans="4:5">
      <c r="D14915" s="231"/>
      <c r="E14915" s="232"/>
    </row>
    <row r="14916" spans="4:5">
      <c r="D14916" s="231"/>
      <c r="E14916" s="232"/>
    </row>
    <row r="14917" spans="4:5">
      <c r="D14917" s="231"/>
      <c r="E14917" s="232"/>
    </row>
    <row r="14918" spans="4:5">
      <c r="D14918" s="231"/>
      <c r="E14918" s="232"/>
    </row>
    <row r="14919" spans="4:5">
      <c r="D14919" s="231"/>
      <c r="E14919" s="232"/>
    </row>
    <row r="14920" spans="4:5">
      <c r="D14920" s="231"/>
      <c r="E14920" s="232"/>
    </row>
    <row r="14921" spans="4:5">
      <c r="D14921" s="231"/>
      <c r="E14921" s="232"/>
    </row>
    <row r="14922" spans="4:5">
      <c r="D14922" s="231"/>
      <c r="E14922" s="232"/>
    </row>
    <row r="14923" spans="4:5">
      <c r="D14923" s="231"/>
      <c r="E14923" s="232"/>
    </row>
    <row r="14924" spans="4:5">
      <c r="D14924" s="231"/>
      <c r="E14924" s="232"/>
    </row>
    <row r="14925" spans="4:5">
      <c r="D14925" s="231"/>
      <c r="E14925" s="232"/>
    </row>
    <row r="14926" spans="4:5">
      <c r="D14926" s="231"/>
      <c r="E14926" s="232"/>
    </row>
    <row r="14927" spans="4:5">
      <c r="D14927" s="231"/>
      <c r="E14927" s="232"/>
    </row>
    <row r="14928" spans="4:5">
      <c r="D14928" s="231"/>
      <c r="E14928" s="232"/>
    </row>
    <row r="14929" spans="4:5">
      <c r="D14929" s="231"/>
      <c r="E14929" s="232"/>
    </row>
    <row r="14930" spans="4:5">
      <c r="D14930" s="231"/>
      <c r="E14930" s="232"/>
    </row>
    <row r="14931" spans="4:5">
      <c r="D14931" s="231"/>
      <c r="E14931" s="232"/>
    </row>
    <row r="14932" spans="4:5">
      <c r="D14932" s="231"/>
      <c r="E14932" s="232"/>
    </row>
    <row r="14933" spans="4:5">
      <c r="D14933" s="231"/>
      <c r="E14933" s="232"/>
    </row>
    <row r="14934" spans="4:5">
      <c r="D14934" s="231"/>
      <c r="E14934" s="232"/>
    </row>
    <row r="14935" spans="4:5">
      <c r="D14935" s="231"/>
      <c r="E14935" s="232"/>
    </row>
    <row r="14936" spans="4:5">
      <c r="D14936" s="231"/>
      <c r="E14936" s="232"/>
    </row>
    <row r="14937" spans="4:5">
      <c r="D14937" s="231"/>
      <c r="E14937" s="232"/>
    </row>
    <row r="14938" spans="4:5">
      <c r="D14938" s="231"/>
      <c r="E14938" s="232"/>
    </row>
    <row r="14939" spans="4:5">
      <c r="D14939" s="231"/>
      <c r="E14939" s="232"/>
    </row>
    <row r="14940" spans="4:5">
      <c r="D14940" s="231"/>
      <c r="E14940" s="232"/>
    </row>
    <row r="14941" spans="4:5">
      <c r="D14941" s="231"/>
      <c r="E14941" s="232"/>
    </row>
    <row r="14942" spans="4:5">
      <c r="D14942" s="231"/>
      <c r="E14942" s="232"/>
    </row>
    <row r="14943" spans="4:5">
      <c r="D14943" s="231"/>
      <c r="E14943" s="232"/>
    </row>
    <row r="14944" spans="4:5">
      <c r="D14944" s="231"/>
      <c r="E14944" s="232"/>
    </row>
    <row r="14945" spans="4:5">
      <c r="D14945" s="231"/>
      <c r="E14945" s="232"/>
    </row>
    <row r="14946" spans="4:5">
      <c r="D14946" s="231"/>
      <c r="E14946" s="232"/>
    </row>
    <row r="14947" spans="4:5">
      <c r="D14947" s="231"/>
      <c r="E14947" s="232"/>
    </row>
    <row r="14948" spans="4:5">
      <c r="D14948" s="231"/>
      <c r="E14948" s="232"/>
    </row>
    <row r="14949" spans="4:5">
      <c r="D14949" s="231"/>
      <c r="E14949" s="232"/>
    </row>
    <row r="14950" spans="4:5">
      <c r="D14950" s="231"/>
      <c r="E14950" s="232"/>
    </row>
    <row r="14951" spans="4:5">
      <c r="D14951" s="231"/>
      <c r="E14951" s="232"/>
    </row>
    <row r="14952" spans="4:5">
      <c r="D14952" s="231"/>
      <c r="E14952" s="232"/>
    </row>
    <row r="14953" spans="4:5">
      <c r="D14953" s="231"/>
      <c r="E14953" s="232"/>
    </row>
    <row r="14954" spans="4:5">
      <c r="D14954" s="231"/>
      <c r="E14954" s="232"/>
    </row>
    <row r="14955" spans="4:5">
      <c r="D14955" s="231"/>
      <c r="E14955" s="232"/>
    </row>
    <row r="14956" spans="4:5">
      <c r="D14956" s="231"/>
      <c r="E14956" s="232"/>
    </row>
    <row r="14957" spans="4:5">
      <c r="D14957" s="231"/>
      <c r="E14957" s="232"/>
    </row>
    <row r="14958" spans="4:5">
      <c r="D14958" s="231"/>
      <c r="E14958" s="232"/>
    </row>
    <row r="14959" spans="4:5">
      <c r="D14959" s="231"/>
      <c r="E14959" s="232"/>
    </row>
    <row r="14960" spans="4:5">
      <c r="D14960" s="231"/>
      <c r="E14960" s="232"/>
    </row>
    <row r="14961" spans="4:5">
      <c r="D14961" s="231"/>
      <c r="E14961" s="232"/>
    </row>
    <row r="14962" spans="4:5">
      <c r="D14962" s="231"/>
      <c r="E14962" s="232"/>
    </row>
    <row r="14963" spans="4:5">
      <c r="D14963" s="231"/>
      <c r="E14963" s="232"/>
    </row>
    <row r="14964" spans="4:5">
      <c r="D14964" s="231"/>
      <c r="E14964" s="232"/>
    </row>
    <row r="14965" spans="4:5">
      <c r="D14965" s="231"/>
      <c r="E14965" s="232"/>
    </row>
    <row r="14966" spans="4:5">
      <c r="D14966" s="231"/>
      <c r="E14966" s="232"/>
    </row>
    <row r="14967" spans="4:5">
      <c r="D14967" s="231"/>
      <c r="E14967" s="232"/>
    </row>
    <row r="14968" spans="4:5">
      <c r="D14968" s="231"/>
      <c r="E14968" s="232"/>
    </row>
    <row r="14969" spans="4:5">
      <c r="D14969" s="231"/>
      <c r="E14969" s="232"/>
    </row>
    <row r="14970" spans="4:5">
      <c r="D14970" s="231"/>
      <c r="E14970" s="232"/>
    </row>
    <row r="14971" spans="4:5">
      <c r="D14971" s="231"/>
      <c r="E14971" s="232"/>
    </row>
    <row r="14972" spans="4:5">
      <c r="D14972" s="231"/>
      <c r="E14972" s="232"/>
    </row>
    <row r="14973" spans="4:5">
      <c r="D14973" s="231"/>
      <c r="E14973" s="232"/>
    </row>
    <row r="14974" spans="4:5">
      <c r="D14974" s="231"/>
      <c r="E14974" s="232"/>
    </row>
    <row r="14975" spans="4:5">
      <c r="D14975" s="231"/>
      <c r="E14975" s="232"/>
    </row>
    <row r="14976" spans="4:5">
      <c r="D14976" s="231"/>
      <c r="E14976" s="232"/>
    </row>
    <row r="14977" spans="4:5">
      <c r="D14977" s="231"/>
      <c r="E14977" s="232"/>
    </row>
    <row r="14978" spans="4:5">
      <c r="D14978" s="231"/>
      <c r="E14978" s="232"/>
    </row>
    <row r="14979" spans="4:5">
      <c r="D14979" s="231"/>
      <c r="E14979" s="232"/>
    </row>
    <row r="14980" spans="4:5">
      <c r="D14980" s="231"/>
      <c r="E14980" s="232"/>
    </row>
    <row r="14981" spans="4:5">
      <c r="D14981" s="231"/>
      <c r="E14981" s="232"/>
    </row>
    <row r="14982" spans="4:5">
      <c r="D14982" s="231"/>
      <c r="E14982" s="232"/>
    </row>
    <row r="14983" spans="4:5">
      <c r="D14983" s="231"/>
      <c r="E14983" s="232"/>
    </row>
    <row r="14984" spans="4:5">
      <c r="D14984" s="231"/>
      <c r="E14984" s="232"/>
    </row>
    <row r="14985" spans="4:5">
      <c r="D14985" s="231"/>
      <c r="E14985" s="232"/>
    </row>
    <row r="14986" spans="4:5">
      <c r="D14986" s="231"/>
      <c r="E14986" s="232"/>
    </row>
    <row r="14987" spans="4:5">
      <c r="D14987" s="231"/>
      <c r="E14987" s="232"/>
    </row>
    <row r="14988" spans="4:5">
      <c r="D14988" s="231"/>
      <c r="E14988" s="232"/>
    </row>
    <row r="14989" spans="4:5">
      <c r="D14989" s="231"/>
      <c r="E14989" s="232"/>
    </row>
    <row r="14990" spans="4:5">
      <c r="D14990" s="231"/>
      <c r="E14990" s="232"/>
    </row>
    <row r="14991" spans="4:5">
      <c r="D14991" s="231"/>
      <c r="E14991" s="232"/>
    </row>
    <row r="14992" spans="4:5">
      <c r="D14992" s="231"/>
      <c r="E14992" s="232"/>
    </row>
    <row r="14993" spans="4:5">
      <c r="D14993" s="231"/>
      <c r="E14993" s="232"/>
    </row>
    <row r="14994" spans="4:5">
      <c r="D14994" s="231"/>
      <c r="E14994" s="232"/>
    </row>
    <row r="14995" spans="4:5">
      <c r="D14995" s="231"/>
      <c r="E14995" s="232"/>
    </row>
    <row r="14996" spans="4:5">
      <c r="D14996" s="231"/>
      <c r="E14996" s="232"/>
    </row>
    <row r="14997" spans="4:5">
      <c r="D14997" s="231"/>
      <c r="E14997" s="232"/>
    </row>
    <row r="14998" spans="4:5">
      <c r="D14998" s="231"/>
      <c r="E14998" s="232"/>
    </row>
    <row r="14999" spans="4:5">
      <c r="D14999" s="231"/>
      <c r="E14999" s="232"/>
    </row>
    <row r="15000" spans="4:5">
      <c r="D15000" s="231"/>
      <c r="E15000" s="232"/>
    </row>
    <row r="15001" spans="4:5">
      <c r="D15001" s="231"/>
      <c r="E15001" s="232"/>
    </row>
    <row r="15002" spans="4:5">
      <c r="D15002" s="231"/>
      <c r="E15002" s="232"/>
    </row>
    <row r="15003" spans="4:5">
      <c r="D15003" s="231"/>
      <c r="E15003" s="232"/>
    </row>
    <row r="15004" spans="4:5">
      <c r="D15004" s="231"/>
      <c r="E15004" s="232"/>
    </row>
    <row r="15005" spans="4:5">
      <c r="D15005" s="231"/>
      <c r="E15005" s="232"/>
    </row>
    <row r="15006" spans="4:5">
      <c r="D15006" s="231"/>
      <c r="E15006" s="232"/>
    </row>
    <row r="15007" spans="4:5">
      <c r="D15007" s="231"/>
      <c r="E15007" s="232"/>
    </row>
    <row r="15008" spans="4:5">
      <c r="D15008" s="231"/>
      <c r="E15008" s="232"/>
    </row>
    <row r="15009" spans="4:5">
      <c r="D15009" s="231"/>
      <c r="E15009" s="232"/>
    </row>
    <row r="15010" spans="4:5">
      <c r="D15010" s="231"/>
      <c r="E15010" s="232"/>
    </row>
    <row r="15011" spans="4:5">
      <c r="D15011" s="231"/>
      <c r="E15011" s="232"/>
    </row>
    <row r="15012" spans="4:5">
      <c r="D15012" s="231"/>
      <c r="E15012" s="232"/>
    </row>
    <row r="15013" spans="4:5">
      <c r="D15013" s="231"/>
      <c r="E15013" s="232"/>
    </row>
    <row r="15014" spans="4:5">
      <c r="D15014" s="231"/>
      <c r="E15014" s="232"/>
    </row>
    <row r="15015" spans="4:5">
      <c r="D15015" s="231"/>
      <c r="E15015" s="232"/>
    </row>
    <row r="15016" spans="4:5">
      <c r="D15016" s="231"/>
      <c r="E15016" s="232"/>
    </row>
    <row r="15017" spans="4:5">
      <c r="D15017" s="231"/>
      <c r="E15017" s="232"/>
    </row>
    <row r="15018" spans="4:5">
      <c r="D15018" s="231"/>
      <c r="E15018" s="232"/>
    </row>
    <row r="15019" spans="4:5">
      <c r="D15019" s="231"/>
      <c r="E15019" s="232"/>
    </row>
    <row r="15020" spans="4:5">
      <c r="D15020" s="231"/>
      <c r="E15020" s="232"/>
    </row>
    <row r="15021" spans="4:5">
      <c r="D15021" s="231"/>
      <c r="E15021" s="232"/>
    </row>
    <row r="15022" spans="4:5">
      <c r="D15022" s="231"/>
      <c r="E15022" s="232"/>
    </row>
    <row r="15023" spans="4:5">
      <c r="D15023" s="231"/>
      <c r="E15023" s="232"/>
    </row>
    <row r="15024" spans="4:5">
      <c r="D15024" s="231"/>
      <c r="E15024" s="232"/>
    </row>
    <row r="15025" spans="4:5">
      <c r="D15025" s="231"/>
      <c r="E15025" s="232"/>
    </row>
    <row r="15026" spans="4:5">
      <c r="D15026" s="231"/>
      <c r="E15026" s="232"/>
    </row>
    <row r="15027" spans="4:5">
      <c r="D15027" s="231"/>
      <c r="E15027" s="232"/>
    </row>
    <row r="15028" spans="4:5">
      <c r="D15028" s="231"/>
      <c r="E15028" s="232"/>
    </row>
    <row r="15029" spans="4:5">
      <c r="D15029" s="231"/>
      <c r="E15029" s="232"/>
    </row>
    <row r="15030" spans="4:5">
      <c r="D15030" s="231"/>
      <c r="E15030" s="232"/>
    </row>
    <row r="15031" spans="4:5">
      <c r="D15031" s="231"/>
      <c r="E15031" s="232"/>
    </row>
    <row r="15032" spans="4:5">
      <c r="D15032" s="231"/>
      <c r="E15032" s="232"/>
    </row>
    <row r="15033" spans="4:5">
      <c r="D15033" s="231"/>
      <c r="E15033" s="232"/>
    </row>
    <row r="15034" spans="4:5">
      <c r="D15034" s="231"/>
      <c r="E15034" s="232"/>
    </row>
    <row r="15035" spans="4:5">
      <c r="D15035" s="231"/>
      <c r="E15035" s="232"/>
    </row>
    <row r="15036" spans="4:5">
      <c r="D15036" s="231"/>
      <c r="E15036" s="232"/>
    </row>
    <row r="15037" spans="4:5">
      <c r="D15037" s="231"/>
      <c r="E15037" s="232"/>
    </row>
    <row r="15038" spans="4:5">
      <c r="D15038" s="231"/>
      <c r="E15038" s="232"/>
    </row>
    <row r="15039" spans="4:5">
      <c r="D15039" s="231"/>
      <c r="E15039" s="232"/>
    </row>
    <row r="15040" spans="4:5">
      <c r="D15040" s="231"/>
      <c r="E15040" s="232"/>
    </row>
    <row r="15041" spans="4:5">
      <c r="D15041" s="231"/>
      <c r="E15041" s="232"/>
    </row>
    <row r="15042" spans="4:5">
      <c r="D15042" s="231"/>
      <c r="E15042" s="232"/>
    </row>
    <row r="15043" spans="4:5">
      <c r="D15043" s="231"/>
      <c r="E15043" s="232"/>
    </row>
    <row r="15044" spans="4:5">
      <c r="D15044" s="231"/>
      <c r="E15044" s="232"/>
    </row>
    <row r="15045" spans="4:5">
      <c r="D15045" s="231"/>
      <c r="E15045" s="232"/>
    </row>
    <row r="15046" spans="4:5">
      <c r="D15046" s="231"/>
      <c r="E15046" s="232"/>
    </row>
    <row r="15047" spans="4:5">
      <c r="D15047" s="231"/>
      <c r="E15047" s="232"/>
    </row>
    <row r="15048" spans="4:5">
      <c r="D15048" s="231"/>
      <c r="E15048" s="232"/>
    </row>
    <row r="15049" spans="4:5">
      <c r="D15049" s="231"/>
      <c r="E15049" s="232"/>
    </row>
    <row r="15050" spans="4:5">
      <c r="D15050" s="231"/>
      <c r="E15050" s="232"/>
    </row>
    <row r="15051" spans="4:5">
      <c r="D15051" s="231"/>
      <c r="E15051" s="232"/>
    </row>
    <row r="15052" spans="4:5">
      <c r="D15052" s="231"/>
      <c r="E15052" s="232"/>
    </row>
    <row r="15053" spans="4:5">
      <c r="D15053" s="231"/>
      <c r="E15053" s="232"/>
    </row>
    <row r="15054" spans="4:5">
      <c r="D15054" s="231"/>
      <c r="E15054" s="232"/>
    </row>
    <row r="15055" spans="4:5">
      <c r="D15055" s="231"/>
      <c r="E15055" s="232"/>
    </row>
    <row r="15056" spans="4:5">
      <c r="D15056" s="231"/>
      <c r="E15056" s="232"/>
    </row>
    <row r="15057" spans="4:5">
      <c r="D15057" s="231"/>
      <c r="E15057" s="232"/>
    </row>
    <row r="15058" spans="4:5">
      <c r="D15058" s="231"/>
      <c r="E15058" s="232"/>
    </row>
    <row r="15059" spans="4:5">
      <c r="D15059" s="231"/>
      <c r="E15059" s="232"/>
    </row>
    <row r="15060" spans="4:5">
      <c r="D15060" s="231"/>
      <c r="E15060" s="232"/>
    </row>
    <row r="15061" spans="4:5">
      <c r="D15061" s="231"/>
      <c r="E15061" s="232"/>
    </row>
    <row r="15062" spans="4:5">
      <c r="D15062" s="231"/>
      <c r="E15062" s="232"/>
    </row>
    <row r="15063" spans="4:5">
      <c r="D15063" s="231"/>
      <c r="E15063" s="232"/>
    </row>
    <row r="15064" spans="4:5">
      <c r="D15064" s="231"/>
      <c r="E15064" s="232"/>
    </row>
    <row r="15065" spans="4:5">
      <c r="D15065" s="231"/>
      <c r="E15065" s="232"/>
    </row>
    <row r="15066" spans="4:5">
      <c r="D15066" s="231"/>
      <c r="E15066" s="232"/>
    </row>
    <row r="15067" spans="4:5">
      <c r="D15067" s="231"/>
      <c r="E15067" s="232"/>
    </row>
    <row r="15068" spans="4:5">
      <c r="D15068" s="231"/>
      <c r="E15068" s="232"/>
    </row>
    <row r="15069" spans="4:5">
      <c r="D15069" s="231"/>
      <c r="E15069" s="232"/>
    </row>
    <row r="15070" spans="4:5">
      <c r="D15070" s="231"/>
      <c r="E15070" s="232"/>
    </row>
    <row r="15071" spans="4:5">
      <c r="D15071" s="231"/>
      <c r="E15071" s="232"/>
    </row>
    <row r="15072" spans="4:5">
      <c r="D15072" s="231"/>
      <c r="E15072" s="232"/>
    </row>
    <row r="15073" spans="4:5">
      <c r="D15073" s="231"/>
      <c r="E15073" s="232"/>
    </row>
    <row r="15074" spans="4:5">
      <c r="D15074" s="231"/>
      <c r="E15074" s="232"/>
    </row>
    <row r="15075" spans="4:5">
      <c r="D15075" s="231"/>
      <c r="E15075" s="232"/>
    </row>
    <row r="15076" spans="4:5">
      <c r="D15076" s="231"/>
      <c r="E15076" s="232"/>
    </row>
    <row r="15077" spans="4:5">
      <c r="D15077" s="231"/>
      <c r="E15077" s="232"/>
    </row>
    <row r="15078" spans="4:5">
      <c r="D15078" s="231"/>
      <c r="E15078" s="232"/>
    </row>
    <row r="15079" spans="4:5">
      <c r="D15079" s="231"/>
      <c r="E15079" s="232"/>
    </row>
    <row r="15080" spans="4:5">
      <c r="D15080" s="231"/>
      <c r="E15080" s="232"/>
    </row>
    <row r="15081" spans="4:5">
      <c r="D15081" s="231"/>
      <c r="E15081" s="232"/>
    </row>
    <row r="15082" spans="4:5">
      <c r="D15082" s="231"/>
      <c r="E15082" s="232"/>
    </row>
    <row r="15083" spans="4:5">
      <c r="D15083" s="231"/>
      <c r="E15083" s="232"/>
    </row>
    <row r="15084" spans="4:5">
      <c r="D15084" s="231"/>
      <c r="E15084" s="232"/>
    </row>
    <row r="15085" spans="4:5">
      <c r="D15085" s="231"/>
      <c r="E15085" s="232"/>
    </row>
    <row r="15086" spans="4:5">
      <c r="D15086" s="231"/>
      <c r="E15086" s="232"/>
    </row>
    <row r="15087" spans="4:5">
      <c r="D15087" s="231"/>
      <c r="E15087" s="232"/>
    </row>
    <row r="15088" spans="4:5">
      <c r="D15088" s="231"/>
      <c r="E15088" s="232"/>
    </row>
    <row r="15089" spans="4:5">
      <c r="D15089" s="231"/>
      <c r="E15089" s="232"/>
    </row>
    <row r="15090" spans="4:5">
      <c r="D15090" s="231"/>
      <c r="E15090" s="232"/>
    </row>
    <row r="15091" spans="4:5">
      <c r="D15091" s="231"/>
      <c r="E15091" s="232"/>
    </row>
    <row r="15092" spans="4:5">
      <c r="D15092" s="231"/>
      <c r="E15092" s="232"/>
    </row>
    <row r="15093" spans="4:5">
      <c r="D15093" s="231"/>
      <c r="E15093" s="232"/>
    </row>
    <row r="15094" spans="4:5">
      <c r="D15094" s="231"/>
      <c r="E15094" s="232"/>
    </row>
    <row r="15095" spans="4:5">
      <c r="D15095" s="231"/>
      <c r="E15095" s="232"/>
    </row>
    <row r="15096" spans="4:5">
      <c r="D15096" s="231"/>
      <c r="E15096" s="232"/>
    </row>
    <row r="15097" spans="4:5">
      <c r="D15097" s="231"/>
      <c r="E15097" s="232"/>
    </row>
    <row r="15098" spans="4:5">
      <c r="D15098" s="231"/>
      <c r="E15098" s="232"/>
    </row>
    <row r="15099" spans="4:5">
      <c r="D15099" s="231"/>
      <c r="E15099" s="232"/>
    </row>
    <row r="15100" spans="4:5">
      <c r="D15100" s="231"/>
      <c r="E15100" s="232"/>
    </row>
    <row r="15101" spans="4:5">
      <c r="D15101" s="231"/>
      <c r="E15101" s="232"/>
    </row>
    <row r="15102" spans="4:5">
      <c r="D15102" s="231"/>
      <c r="E15102" s="232"/>
    </row>
    <row r="15103" spans="4:5">
      <c r="D15103" s="231"/>
      <c r="E15103" s="232"/>
    </row>
    <row r="15104" spans="4:5">
      <c r="D15104" s="231"/>
      <c r="E15104" s="232"/>
    </row>
    <row r="15105" spans="4:5">
      <c r="D15105" s="231"/>
      <c r="E15105" s="232"/>
    </row>
    <row r="15106" spans="4:5">
      <c r="D15106" s="231"/>
      <c r="E15106" s="232"/>
    </row>
    <row r="15107" spans="4:5">
      <c r="D15107" s="231"/>
      <c r="E15107" s="232"/>
    </row>
    <row r="15108" spans="4:5">
      <c r="D15108" s="231"/>
      <c r="E15108" s="232"/>
    </row>
    <row r="15109" spans="4:5">
      <c r="D15109" s="231"/>
      <c r="E15109" s="232"/>
    </row>
    <row r="15110" spans="4:5">
      <c r="D15110" s="231"/>
      <c r="E15110" s="232"/>
    </row>
    <row r="15111" spans="4:5">
      <c r="D15111" s="231"/>
      <c r="E15111" s="232"/>
    </row>
    <row r="15112" spans="4:5">
      <c r="D15112" s="231"/>
      <c r="E15112" s="232"/>
    </row>
    <row r="15113" spans="4:5">
      <c r="D15113" s="231"/>
      <c r="E15113" s="232"/>
    </row>
    <row r="15114" spans="4:5">
      <c r="D15114" s="231"/>
      <c r="E15114" s="232"/>
    </row>
    <row r="15115" spans="4:5">
      <c r="D15115" s="231"/>
      <c r="E15115" s="232"/>
    </row>
    <row r="15116" spans="4:5">
      <c r="D15116" s="231"/>
      <c r="E15116" s="232"/>
    </row>
    <row r="15117" spans="4:5">
      <c r="D15117" s="231"/>
      <c r="E15117" s="232"/>
    </row>
    <row r="15118" spans="4:5">
      <c r="D15118" s="231"/>
      <c r="E15118" s="232"/>
    </row>
    <row r="15119" spans="4:5">
      <c r="D15119" s="231"/>
      <c r="E15119" s="232"/>
    </row>
    <row r="15120" spans="4:5">
      <c r="D15120" s="231"/>
      <c r="E15120" s="232"/>
    </row>
    <row r="15121" spans="4:5">
      <c r="D15121" s="231"/>
      <c r="E15121" s="232"/>
    </row>
    <row r="15122" spans="4:5">
      <c r="D15122" s="231"/>
      <c r="E15122" s="232"/>
    </row>
    <row r="15123" spans="4:5">
      <c r="D15123" s="231"/>
      <c r="E15123" s="232"/>
    </row>
    <row r="15124" spans="4:5">
      <c r="D15124" s="231"/>
      <c r="E15124" s="232"/>
    </row>
    <row r="15125" spans="4:5">
      <c r="D15125" s="231"/>
      <c r="E15125" s="232"/>
    </row>
    <row r="15126" spans="4:5">
      <c r="D15126" s="231"/>
      <c r="E15126" s="232"/>
    </row>
    <row r="15127" spans="4:5">
      <c r="D15127" s="231"/>
      <c r="E15127" s="232"/>
    </row>
    <row r="15128" spans="4:5">
      <c r="D15128" s="231"/>
      <c r="E15128" s="232"/>
    </row>
    <row r="15129" spans="4:5">
      <c r="D15129" s="231"/>
      <c r="E15129" s="232"/>
    </row>
    <row r="15130" spans="4:5">
      <c r="D15130" s="231"/>
      <c r="E15130" s="232"/>
    </row>
    <row r="15131" spans="4:5">
      <c r="D15131" s="231"/>
      <c r="E15131" s="232"/>
    </row>
    <row r="15132" spans="4:5">
      <c r="D15132" s="231"/>
      <c r="E15132" s="232"/>
    </row>
    <row r="15133" spans="4:5">
      <c r="D15133" s="231"/>
      <c r="E15133" s="232"/>
    </row>
    <row r="15134" spans="4:5">
      <c r="D15134" s="231"/>
      <c r="E15134" s="232"/>
    </row>
    <row r="15135" spans="4:5">
      <c r="D15135" s="231"/>
      <c r="E15135" s="232"/>
    </row>
    <row r="15136" spans="4:5">
      <c r="D15136" s="231"/>
      <c r="E15136" s="232"/>
    </row>
    <row r="15137" spans="4:5">
      <c r="D15137" s="231"/>
      <c r="E15137" s="232"/>
    </row>
    <row r="15138" spans="4:5">
      <c r="D15138" s="231"/>
      <c r="E15138" s="232"/>
    </row>
    <row r="15139" spans="4:5">
      <c r="D15139" s="231"/>
      <c r="E15139" s="232"/>
    </row>
    <row r="15140" spans="4:5">
      <c r="D15140" s="231"/>
      <c r="E15140" s="232"/>
    </row>
    <row r="15141" spans="4:5">
      <c r="D15141" s="231"/>
      <c r="E15141" s="232"/>
    </row>
    <row r="15142" spans="4:5">
      <c r="D15142" s="231"/>
      <c r="E15142" s="232"/>
    </row>
    <row r="15143" spans="4:5">
      <c r="D15143" s="231"/>
      <c r="E15143" s="232"/>
    </row>
    <row r="15144" spans="4:5">
      <c r="D15144" s="231"/>
      <c r="E15144" s="232"/>
    </row>
    <row r="15145" spans="4:5">
      <c r="D15145" s="231"/>
      <c r="E15145" s="232"/>
    </row>
    <row r="15146" spans="4:5">
      <c r="D15146" s="231"/>
      <c r="E15146" s="232"/>
    </row>
    <row r="15147" spans="4:5">
      <c r="D15147" s="231"/>
      <c r="E15147" s="232"/>
    </row>
    <row r="15148" spans="4:5">
      <c r="D15148" s="231"/>
      <c r="E15148" s="232"/>
    </row>
    <row r="15149" spans="4:5">
      <c r="D15149" s="231"/>
      <c r="E15149" s="232"/>
    </row>
    <row r="15150" spans="4:5">
      <c r="D15150" s="231"/>
      <c r="E15150" s="232"/>
    </row>
    <row r="15151" spans="4:5">
      <c r="D15151" s="231"/>
      <c r="E15151" s="232"/>
    </row>
    <row r="15152" spans="4:5">
      <c r="D15152" s="231"/>
      <c r="E15152" s="232"/>
    </row>
    <row r="15153" spans="4:5">
      <c r="D15153" s="231"/>
      <c r="E15153" s="232"/>
    </row>
    <row r="15154" spans="4:5">
      <c r="D15154" s="231"/>
      <c r="E15154" s="232"/>
    </row>
    <row r="15155" spans="4:5">
      <c r="D15155" s="231"/>
      <c r="E15155" s="232"/>
    </row>
    <row r="15156" spans="4:5">
      <c r="D15156" s="231"/>
      <c r="E15156" s="232"/>
    </row>
    <row r="15157" spans="4:5">
      <c r="D15157" s="231"/>
      <c r="E15157" s="232"/>
    </row>
    <row r="15158" spans="4:5">
      <c r="D15158" s="231"/>
      <c r="E15158" s="232"/>
    </row>
    <row r="15159" spans="4:5">
      <c r="D15159" s="231"/>
      <c r="E15159" s="232"/>
    </row>
    <row r="15160" spans="4:5">
      <c r="D15160" s="231"/>
      <c r="E15160" s="232"/>
    </row>
    <row r="15161" spans="4:5">
      <c r="D15161" s="231"/>
      <c r="E15161" s="232"/>
    </row>
    <row r="15162" spans="4:5">
      <c r="D15162" s="231"/>
      <c r="E15162" s="232"/>
    </row>
    <row r="15163" spans="4:5">
      <c r="D15163" s="231"/>
      <c r="E15163" s="232"/>
    </row>
    <row r="15164" spans="4:5">
      <c r="D15164" s="231"/>
      <c r="E15164" s="232"/>
    </row>
    <row r="15165" spans="4:5">
      <c r="D15165" s="231"/>
      <c r="E15165" s="232"/>
    </row>
    <row r="15166" spans="4:5">
      <c r="D15166" s="231"/>
      <c r="E15166" s="232"/>
    </row>
    <row r="15167" spans="4:5">
      <c r="D15167" s="231"/>
      <c r="E15167" s="232"/>
    </row>
    <row r="15168" spans="4:5">
      <c r="D15168" s="231"/>
      <c r="E15168" s="232"/>
    </row>
    <row r="15169" spans="4:5">
      <c r="D15169" s="231"/>
      <c r="E15169" s="232"/>
    </row>
    <row r="15170" spans="4:5">
      <c r="D15170" s="231"/>
      <c r="E15170" s="232"/>
    </row>
    <row r="15171" spans="4:5">
      <c r="D15171" s="231"/>
      <c r="E15171" s="232"/>
    </row>
    <row r="15172" spans="4:5">
      <c r="D15172" s="231"/>
      <c r="E15172" s="232"/>
    </row>
    <row r="15173" spans="4:5">
      <c r="D15173" s="231"/>
      <c r="E15173" s="232"/>
    </row>
    <row r="15174" spans="4:5">
      <c r="D15174" s="231"/>
      <c r="E15174" s="232"/>
    </row>
    <row r="15175" spans="4:5">
      <c r="D15175" s="231"/>
      <c r="E15175" s="232"/>
    </row>
    <row r="15176" spans="4:5">
      <c r="D15176" s="231"/>
      <c r="E15176" s="232"/>
    </row>
    <row r="15177" spans="4:5">
      <c r="D15177" s="231"/>
      <c r="E15177" s="232"/>
    </row>
    <row r="15178" spans="4:5">
      <c r="D15178" s="231"/>
      <c r="E15178" s="232"/>
    </row>
    <row r="15179" spans="4:5">
      <c r="D15179" s="231"/>
      <c r="E15179" s="232"/>
    </row>
    <row r="15180" spans="4:5">
      <c r="D15180" s="231"/>
      <c r="E15180" s="232"/>
    </row>
    <row r="15181" spans="4:5">
      <c r="D15181" s="231"/>
      <c r="E15181" s="232"/>
    </row>
    <row r="15182" spans="4:5">
      <c r="D15182" s="231"/>
      <c r="E15182" s="232"/>
    </row>
    <row r="15183" spans="4:5">
      <c r="D15183" s="231"/>
      <c r="E15183" s="232"/>
    </row>
    <row r="15184" spans="4:5">
      <c r="D15184" s="231"/>
      <c r="E15184" s="232"/>
    </row>
    <row r="15185" spans="4:5">
      <c r="D15185" s="231"/>
      <c r="E15185" s="232"/>
    </row>
    <row r="15186" spans="4:5">
      <c r="D15186" s="231"/>
      <c r="E15186" s="232"/>
    </row>
    <row r="15187" spans="4:5">
      <c r="D15187" s="231"/>
      <c r="E15187" s="232"/>
    </row>
    <row r="15188" spans="4:5">
      <c r="D15188" s="231"/>
      <c r="E15188" s="232"/>
    </row>
    <row r="15189" spans="4:5">
      <c r="D15189" s="231"/>
      <c r="E15189" s="232"/>
    </row>
    <row r="15190" spans="4:5">
      <c r="D15190" s="231"/>
      <c r="E15190" s="232"/>
    </row>
    <row r="15191" spans="4:5">
      <c r="D15191" s="231"/>
      <c r="E15191" s="232"/>
    </row>
    <row r="15192" spans="4:5">
      <c r="D15192" s="231"/>
      <c r="E15192" s="232"/>
    </row>
    <row r="15193" spans="4:5">
      <c r="D15193" s="231"/>
      <c r="E15193" s="232"/>
    </row>
    <row r="15194" spans="4:5">
      <c r="D15194" s="231"/>
      <c r="E15194" s="232"/>
    </row>
    <row r="15195" spans="4:5">
      <c r="D15195" s="231"/>
      <c r="E15195" s="232"/>
    </row>
    <row r="15196" spans="4:5">
      <c r="D15196" s="231"/>
      <c r="E15196" s="232"/>
    </row>
    <row r="15197" spans="4:5">
      <c r="D15197" s="231"/>
      <c r="E15197" s="232"/>
    </row>
    <row r="15198" spans="4:5">
      <c r="D15198" s="231"/>
      <c r="E15198" s="232"/>
    </row>
    <row r="15199" spans="4:5">
      <c r="D15199" s="231"/>
      <c r="E15199" s="232"/>
    </row>
    <row r="15200" spans="4:5">
      <c r="D15200" s="231"/>
      <c r="E15200" s="232"/>
    </row>
    <row r="15201" spans="4:5">
      <c r="D15201" s="231"/>
      <c r="E15201" s="232"/>
    </row>
    <row r="15202" spans="4:5">
      <c r="D15202" s="231"/>
      <c r="E15202" s="232"/>
    </row>
    <row r="15203" spans="4:5">
      <c r="D15203" s="231"/>
      <c r="E15203" s="232"/>
    </row>
    <row r="15204" spans="4:5">
      <c r="D15204" s="231"/>
      <c r="E15204" s="232"/>
    </row>
    <row r="15205" spans="4:5">
      <c r="D15205" s="231"/>
      <c r="E15205" s="232"/>
    </row>
    <row r="15206" spans="4:5">
      <c r="D15206" s="231"/>
      <c r="E15206" s="232"/>
    </row>
    <row r="15207" spans="4:5">
      <c r="D15207" s="231"/>
      <c r="E15207" s="232"/>
    </row>
    <row r="15208" spans="4:5">
      <c r="D15208" s="231"/>
      <c r="E15208" s="232"/>
    </row>
    <row r="15209" spans="4:5">
      <c r="D15209" s="231"/>
      <c r="E15209" s="232"/>
    </row>
    <row r="15210" spans="4:5">
      <c r="D15210" s="231"/>
      <c r="E15210" s="232"/>
    </row>
    <row r="15211" spans="4:5">
      <c r="D15211" s="231"/>
      <c r="E15211" s="232"/>
    </row>
    <row r="15212" spans="4:5">
      <c r="D15212" s="231"/>
      <c r="E15212" s="232"/>
    </row>
    <row r="15213" spans="4:5">
      <c r="D15213" s="231"/>
      <c r="E15213" s="232"/>
    </row>
    <row r="15214" spans="4:5">
      <c r="D15214" s="231"/>
      <c r="E15214" s="232"/>
    </row>
    <row r="15215" spans="4:5">
      <c r="D15215" s="231"/>
      <c r="E15215" s="232"/>
    </row>
    <row r="15216" spans="4:5">
      <c r="D15216" s="231"/>
      <c r="E15216" s="232"/>
    </row>
    <row r="15217" spans="4:5">
      <c r="D15217" s="231"/>
      <c r="E15217" s="232"/>
    </row>
    <row r="15218" spans="4:5">
      <c r="D15218" s="231"/>
      <c r="E15218" s="232"/>
    </row>
    <row r="15219" spans="4:5">
      <c r="D15219" s="231"/>
      <c r="E15219" s="232"/>
    </row>
    <row r="15220" spans="4:5">
      <c r="D15220" s="231"/>
      <c r="E15220" s="232"/>
    </row>
    <row r="15221" spans="4:5">
      <c r="D15221" s="231"/>
      <c r="E15221" s="232"/>
    </row>
    <row r="15222" spans="4:5">
      <c r="D15222" s="231"/>
      <c r="E15222" s="232"/>
    </row>
    <row r="15223" spans="4:5">
      <c r="D15223" s="231"/>
      <c r="E15223" s="232"/>
    </row>
    <row r="15224" spans="4:5">
      <c r="D15224" s="231"/>
      <c r="E15224" s="232"/>
    </row>
    <row r="15225" spans="4:5">
      <c r="D15225" s="231"/>
      <c r="E15225" s="232"/>
    </row>
    <row r="15226" spans="4:5">
      <c r="D15226" s="231"/>
      <c r="E15226" s="232"/>
    </row>
    <row r="15227" spans="4:5">
      <c r="D15227" s="231"/>
      <c r="E15227" s="232"/>
    </row>
    <row r="15228" spans="4:5">
      <c r="D15228" s="231"/>
      <c r="E15228" s="232"/>
    </row>
    <row r="15229" spans="4:5">
      <c r="D15229" s="231"/>
      <c r="E15229" s="232"/>
    </row>
    <row r="15230" spans="4:5">
      <c r="D15230" s="231"/>
      <c r="E15230" s="232"/>
    </row>
    <row r="15231" spans="4:5">
      <c r="D15231" s="231"/>
      <c r="E15231" s="232"/>
    </row>
    <row r="15232" spans="4:5">
      <c r="D15232" s="231"/>
      <c r="E15232" s="232"/>
    </row>
    <row r="15233" spans="4:5">
      <c r="D15233" s="231"/>
      <c r="E15233" s="232"/>
    </row>
    <row r="15234" spans="4:5">
      <c r="D15234" s="231"/>
      <c r="E15234" s="232"/>
    </row>
    <row r="15235" spans="4:5">
      <c r="D15235" s="231"/>
      <c r="E15235" s="232"/>
    </row>
    <row r="15236" spans="4:5">
      <c r="D15236" s="231"/>
      <c r="E15236" s="232"/>
    </row>
    <row r="15237" spans="4:5">
      <c r="D15237" s="231"/>
      <c r="E15237" s="232"/>
    </row>
    <row r="15238" spans="4:5">
      <c r="D15238" s="231"/>
      <c r="E15238" s="232"/>
    </row>
    <row r="15239" spans="4:5">
      <c r="D15239" s="231"/>
      <c r="E15239" s="232"/>
    </row>
    <row r="15240" spans="4:5">
      <c r="D15240" s="231"/>
      <c r="E15240" s="232"/>
    </row>
    <row r="15241" spans="4:5">
      <c r="D15241" s="231"/>
      <c r="E15241" s="232"/>
    </row>
    <row r="15242" spans="4:5">
      <c r="D15242" s="231"/>
      <c r="E15242" s="232"/>
    </row>
    <row r="15243" spans="4:5">
      <c r="D15243" s="231"/>
      <c r="E15243" s="232"/>
    </row>
    <row r="15244" spans="4:5">
      <c r="D15244" s="231"/>
      <c r="E15244" s="232"/>
    </row>
    <row r="15245" spans="4:5">
      <c r="D15245" s="231"/>
      <c r="E15245" s="232"/>
    </row>
    <row r="15246" spans="4:5">
      <c r="D15246" s="231"/>
      <c r="E15246" s="232"/>
    </row>
    <row r="15247" spans="4:5">
      <c r="D15247" s="231"/>
      <c r="E15247" s="232"/>
    </row>
    <row r="15248" spans="4:5">
      <c r="D15248" s="231"/>
      <c r="E15248" s="232"/>
    </row>
    <row r="15249" spans="4:5">
      <c r="D15249" s="231"/>
      <c r="E15249" s="232"/>
    </row>
    <row r="15250" spans="4:5">
      <c r="D15250" s="231"/>
      <c r="E15250" s="232"/>
    </row>
    <row r="15251" spans="4:5">
      <c r="D15251" s="231"/>
      <c r="E15251" s="232"/>
    </row>
    <row r="15252" spans="4:5">
      <c r="D15252" s="231"/>
      <c r="E15252" s="232"/>
    </row>
    <row r="15253" spans="4:5">
      <c r="D15253" s="231"/>
      <c r="E15253" s="232"/>
    </row>
    <row r="15254" spans="4:5">
      <c r="D15254" s="231"/>
      <c r="E15254" s="232"/>
    </row>
    <row r="15255" spans="4:5">
      <c r="D15255" s="231"/>
      <c r="E15255" s="232"/>
    </row>
    <row r="15256" spans="4:5">
      <c r="D15256" s="231"/>
      <c r="E15256" s="232"/>
    </row>
    <row r="15257" spans="4:5">
      <c r="D15257" s="231"/>
      <c r="E15257" s="232"/>
    </row>
    <row r="15258" spans="4:5">
      <c r="D15258" s="231"/>
      <c r="E15258" s="232"/>
    </row>
    <row r="15259" spans="4:5">
      <c r="D15259" s="231"/>
      <c r="E15259" s="232"/>
    </row>
    <row r="15260" spans="4:5">
      <c r="D15260" s="231"/>
      <c r="E15260" s="232"/>
    </row>
    <row r="15261" spans="4:5">
      <c r="D15261" s="231"/>
      <c r="E15261" s="232"/>
    </row>
    <row r="15262" spans="4:5">
      <c r="D15262" s="231"/>
      <c r="E15262" s="232"/>
    </row>
    <row r="15263" spans="4:5">
      <c r="D15263" s="231"/>
      <c r="E15263" s="232"/>
    </row>
    <row r="15264" spans="4:5">
      <c r="D15264" s="231"/>
      <c r="E15264" s="232"/>
    </row>
    <row r="15265" spans="4:5">
      <c r="D15265" s="231"/>
      <c r="E15265" s="232"/>
    </row>
    <row r="15266" spans="4:5">
      <c r="D15266" s="231"/>
      <c r="E15266" s="232"/>
    </row>
    <row r="15267" spans="4:5">
      <c r="D15267" s="231"/>
      <c r="E15267" s="232"/>
    </row>
    <row r="15268" spans="4:5">
      <c r="D15268" s="231"/>
      <c r="E15268" s="232"/>
    </row>
    <row r="15269" spans="4:5">
      <c r="D15269" s="231"/>
      <c r="E15269" s="232"/>
    </row>
    <row r="15270" spans="4:5">
      <c r="D15270" s="231"/>
      <c r="E15270" s="232"/>
    </row>
    <row r="15271" spans="4:5">
      <c r="D15271" s="231"/>
      <c r="E15271" s="232"/>
    </row>
    <row r="15272" spans="4:5">
      <c r="D15272" s="231"/>
      <c r="E15272" s="232"/>
    </row>
    <row r="15273" spans="4:5">
      <c r="D15273" s="231"/>
      <c r="E15273" s="232"/>
    </row>
    <row r="15274" spans="4:5">
      <c r="D15274" s="231"/>
      <c r="E15274" s="232"/>
    </row>
    <row r="15275" spans="4:5">
      <c r="D15275" s="231"/>
      <c r="E15275" s="232"/>
    </row>
    <row r="15276" spans="4:5">
      <c r="D15276" s="231"/>
      <c r="E15276" s="232"/>
    </row>
    <row r="15277" spans="4:5">
      <c r="D15277" s="231"/>
      <c r="E15277" s="232"/>
    </row>
    <row r="15278" spans="4:5">
      <c r="D15278" s="231"/>
      <c r="E15278" s="232"/>
    </row>
    <row r="15279" spans="4:5">
      <c r="D15279" s="231"/>
      <c r="E15279" s="232"/>
    </row>
    <row r="15280" spans="4:5">
      <c r="D15280" s="231"/>
      <c r="E15280" s="232"/>
    </row>
    <row r="15281" spans="4:5">
      <c r="D15281" s="231"/>
      <c r="E15281" s="232"/>
    </row>
    <row r="15282" spans="4:5">
      <c r="D15282" s="231"/>
      <c r="E15282" s="232"/>
    </row>
    <row r="15283" spans="4:5">
      <c r="D15283" s="231"/>
      <c r="E15283" s="232"/>
    </row>
    <row r="15284" spans="4:5">
      <c r="D15284" s="231"/>
      <c r="E15284" s="232"/>
    </row>
    <row r="15285" spans="4:5">
      <c r="D15285" s="231"/>
      <c r="E15285" s="232"/>
    </row>
    <row r="15286" spans="4:5">
      <c r="D15286" s="231"/>
      <c r="E15286" s="232"/>
    </row>
    <row r="15287" spans="4:5">
      <c r="D15287" s="231"/>
      <c r="E15287" s="232"/>
    </row>
    <row r="15288" spans="4:5">
      <c r="D15288" s="231"/>
      <c r="E15288" s="232"/>
    </row>
    <row r="15289" spans="4:5">
      <c r="D15289" s="231"/>
      <c r="E15289" s="232"/>
    </row>
    <row r="15290" spans="4:5">
      <c r="D15290" s="231"/>
      <c r="E15290" s="232"/>
    </row>
    <row r="15291" spans="4:5">
      <c r="D15291" s="231"/>
      <c r="E15291" s="232"/>
    </row>
    <row r="15292" spans="4:5">
      <c r="D15292" s="231"/>
      <c r="E15292" s="232"/>
    </row>
    <row r="15293" spans="4:5">
      <c r="D15293" s="231"/>
      <c r="E15293" s="232"/>
    </row>
    <row r="15294" spans="4:5">
      <c r="D15294" s="231"/>
      <c r="E15294" s="232"/>
    </row>
    <row r="15295" spans="4:5">
      <c r="D15295" s="231"/>
      <c r="E15295" s="232"/>
    </row>
    <row r="15296" spans="4:5">
      <c r="D15296" s="231"/>
      <c r="E15296" s="232"/>
    </row>
    <row r="15297" spans="4:5">
      <c r="D15297" s="231"/>
      <c r="E15297" s="232"/>
    </row>
    <row r="15298" spans="4:5">
      <c r="D15298" s="231"/>
      <c r="E15298" s="232"/>
    </row>
    <row r="15299" spans="4:5">
      <c r="D15299" s="231"/>
      <c r="E15299" s="232"/>
    </row>
    <row r="15300" spans="4:5">
      <c r="D15300" s="231"/>
      <c r="E15300" s="232"/>
    </row>
    <row r="15301" spans="4:5">
      <c r="D15301" s="231"/>
      <c r="E15301" s="232"/>
    </row>
    <row r="15302" spans="4:5">
      <c r="D15302" s="231"/>
      <c r="E15302" s="232"/>
    </row>
    <row r="15303" spans="4:5">
      <c r="D15303" s="231"/>
      <c r="E15303" s="232"/>
    </row>
    <row r="15304" spans="4:5">
      <c r="D15304" s="231"/>
      <c r="E15304" s="232"/>
    </row>
    <row r="15305" spans="4:5">
      <c r="D15305" s="231"/>
      <c r="E15305" s="232"/>
    </row>
    <row r="15306" spans="4:5">
      <c r="D15306" s="231"/>
      <c r="E15306" s="232"/>
    </row>
    <row r="15307" spans="4:5">
      <c r="D15307" s="231"/>
      <c r="E15307" s="232"/>
    </row>
    <row r="15308" spans="4:5">
      <c r="D15308" s="231"/>
      <c r="E15308" s="232"/>
    </row>
    <row r="15309" spans="4:5">
      <c r="D15309" s="231"/>
      <c r="E15309" s="232"/>
    </row>
    <row r="15310" spans="4:5">
      <c r="D15310" s="231"/>
      <c r="E15310" s="232"/>
    </row>
    <row r="15311" spans="4:5">
      <c r="D15311" s="231"/>
      <c r="E15311" s="232"/>
    </row>
    <row r="15312" spans="4:5">
      <c r="D15312" s="231"/>
      <c r="E15312" s="232"/>
    </row>
    <row r="15313" spans="4:5">
      <c r="D15313" s="231"/>
      <c r="E15313" s="232"/>
    </row>
    <row r="15314" spans="4:5">
      <c r="D15314" s="231"/>
      <c r="E15314" s="232"/>
    </row>
    <row r="15315" spans="4:5">
      <c r="D15315" s="231"/>
      <c r="E15315" s="232"/>
    </row>
    <row r="15316" spans="4:5">
      <c r="D15316" s="231"/>
      <c r="E15316" s="232"/>
    </row>
    <row r="15317" spans="4:5">
      <c r="D15317" s="231"/>
      <c r="E15317" s="232"/>
    </row>
    <row r="15318" spans="4:5">
      <c r="D15318" s="231"/>
      <c r="E15318" s="232"/>
    </row>
    <row r="15319" spans="4:5">
      <c r="D15319" s="231"/>
      <c r="E15319" s="232"/>
    </row>
    <row r="15320" spans="4:5">
      <c r="D15320" s="231"/>
      <c r="E15320" s="232"/>
    </row>
    <row r="15321" spans="4:5">
      <c r="D15321" s="231"/>
      <c r="E15321" s="232"/>
    </row>
    <row r="15322" spans="4:5">
      <c r="D15322" s="231"/>
      <c r="E15322" s="232"/>
    </row>
    <row r="15323" spans="4:5">
      <c r="D15323" s="231"/>
      <c r="E15323" s="232"/>
    </row>
    <row r="15324" spans="4:5">
      <c r="D15324" s="231"/>
      <c r="E15324" s="232"/>
    </row>
    <row r="15325" spans="4:5">
      <c r="D15325" s="231"/>
      <c r="E15325" s="232"/>
    </row>
    <row r="15326" spans="4:5">
      <c r="D15326" s="231"/>
      <c r="E15326" s="232"/>
    </row>
    <row r="15327" spans="4:5">
      <c r="D15327" s="231"/>
      <c r="E15327" s="232"/>
    </row>
    <row r="15328" spans="4:5">
      <c r="D15328" s="231"/>
      <c r="E15328" s="232"/>
    </row>
    <row r="15329" spans="4:5">
      <c r="D15329" s="231"/>
      <c r="E15329" s="232"/>
    </row>
    <row r="15330" spans="4:5">
      <c r="D15330" s="231"/>
      <c r="E15330" s="232"/>
    </row>
    <row r="15331" spans="4:5">
      <c r="D15331" s="231"/>
      <c r="E15331" s="232"/>
    </row>
    <row r="15332" spans="4:5">
      <c r="D15332" s="231"/>
      <c r="E15332" s="232"/>
    </row>
    <row r="15333" spans="4:5">
      <c r="D15333" s="231"/>
      <c r="E15333" s="232"/>
    </row>
    <row r="15334" spans="4:5">
      <c r="D15334" s="231"/>
      <c r="E15334" s="232"/>
    </row>
    <row r="15335" spans="4:5">
      <c r="D15335" s="231"/>
      <c r="E15335" s="232"/>
    </row>
    <row r="15336" spans="4:5">
      <c r="D15336" s="231"/>
      <c r="E15336" s="232"/>
    </row>
    <row r="15337" spans="4:5">
      <c r="D15337" s="231"/>
      <c r="E15337" s="232"/>
    </row>
    <row r="15338" spans="4:5">
      <c r="D15338" s="231"/>
      <c r="E15338" s="232"/>
    </row>
    <row r="15339" spans="4:5">
      <c r="D15339" s="231"/>
      <c r="E15339" s="232"/>
    </row>
    <row r="15340" spans="4:5">
      <c r="D15340" s="231"/>
      <c r="E15340" s="232"/>
    </row>
    <row r="15341" spans="4:5">
      <c r="D15341" s="231"/>
      <c r="E15341" s="232"/>
    </row>
    <row r="15342" spans="4:5">
      <c r="D15342" s="231"/>
      <c r="E15342" s="232"/>
    </row>
    <row r="15343" spans="4:5">
      <c r="D15343" s="231"/>
      <c r="E15343" s="232"/>
    </row>
    <row r="15344" spans="4:5">
      <c r="D15344" s="231"/>
      <c r="E15344" s="232"/>
    </row>
    <row r="15345" spans="4:5">
      <c r="D15345" s="231"/>
      <c r="E15345" s="232"/>
    </row>
    <row r="15346" spans="4:5">
      <c r="D15346" s="231"/>
      <c r="E15346" s="232"/>
    </row>
    <row r="15347" spans="4:5">
      <c r="D15347" s="231"/>
      <c r="E15347" s="232"/>
    </row>
    <row r="15348" spans="4:5">
      <c r="D15348" s="231"/>
      <c r="E15348" s="232"/>
    </row>
    <row r="15349" spans="4:5">
      <c r="D15349" s="231"/>
      <c r="E15349" s="232"/>
    </row>
    <row r="15350" spans="4:5">
      <c r="D15350" s="231"/>
      <c r="E15350" s="232"/>
    </row>
    <row r="15351" spans="4:5">
      <c r="D15351" s="231"/>
      <c r="E15351" s="232"/>
    </row>
    <row r="15352" spans="4:5">
      <c r="D15352" s="231"/>
      <c r="E15352" s="232"/>
    </row>
    <row r="15353" spans="4:5">
      <c r="D15353" s="231"/>
      <c r="E15353" s="232"/>
    </row>
    <row r="15354" spans="4:5">
      <c r="D15354" s="231"/>
      <c r="E15354" s="232"/>
    </row>
    <row r="15355" spans="4:5">
      <c r="D15355" s="231"/>
      <c r="E15355" s="232"/>
    </row>
    <row r="15356" spans="4:5">
      <c r="D15356" s="231"/>
      <c r="E15356" s="232"/>
    </row>
    <row r="15357" spans="4:5">
      <c r="D15357" s="231"/>
      <c r="E15357" s="232"/>
    </row>
    <row r="15358" spans="4:5">
      <c r="D15358" s="231"/>
      <c r="E15358" s="232"/>
    </row>
    <row r="15359" spans="4:5">
      <c r="D15359" s="231"/>
      <c r="E15359" s="232"/>
    </row>
    <row r="15360" spans="4:5">
      <c r="D15360" s="231"/>
      <c r="E15360" s="232"/>
    </row>
    <row r="15361" spans="4:5">
      <c r="D15361" s="231"/>
      <c r="E15361" s="232"/>
    </row>
    <row r="15362" spans="4:5">
      <c r="D15362" s="231"/>
      <c r="E15362" s="232"/>
    </row>
    <row r="15363" spans="4:5">
      <c r="D15363" s="231"/>
      <c r="E15363" s="232"/>
    </row>
    <row r="15364" spans="4:5">
      <c r="D15364" s="231"/>
      <c r="E15364" s="232"/>
    </row>
    <row r="15365" spans="4:5">
      <c r="D15365" s="231"/>
      <c r="E15365" s="232"/>
    </row>
    <row r="15366" spans="4:5">
      <c r="D15366" s="231"/>
      <c r="E15366" s="232"/>
    </row>
    <row r="15367" spans="4:5">
      <c r="D15367" s="231"/>
      <c r="E15367" s="232"/>
    </row>
    <row r="15368" spans="4:5">
      <c r="D15368" s="231"/>
      <c r="E15368" s="232"/>
    </row>
    <row r="15369" spans="4:5">
      <c r="D15369" s="231"/>
      <c r="E15369" s="232"/>
    </row>
    <row r="15370" spans="4:5">
      <c r="D15370" s="231"/>
      <c r="E15370" s="232"/>
    </row>
    <row r="15371" spans="4:5">
      <c r="D15371" s="231"/>
      <c r="E15371" s="232"/>
    </row>
    <row r="15372" spans="4:5">
      <c r="D15372" s="231"/>
      <c r="E15372" s="232"/>
    </row>
    <row r="15373" spans="4:5">
      <c r="D15373" s="231"/>
      <c r="E15373" s="232"/>
    </row>
    <row r="15374" spans="4:5">
      <c r="D15374" s="231"/>
      <c r="E15374" s="232"/>
    </row>
    <row r="15375" spans="4:5">
      <c r="D15375" s="231"/>
      <c r="E15375" s="232"/>
    </row>
    <row r="15376" spans="4:5">
      <c r="D15376" s="231"/>
      <c r="E15376" s="232"/>
    </row>
    <row r="15377" spans="4:5">
      <c r="D15377" s="231"/>
      <c r="E15377" s="232"/>
    </row>
    <row r="15378" spans="4:5">
      <c r="D15378" s="231"/>
      <c r="E15378" s="232"/>
    </row>
    <row r="15379" spans="4:5">
      <c r="D15379" s="231"/>
      <c r="E15379" s="232"/>
    </row>
    <row r="15380" spans="4:5">
      <c r="D15380" s="231"/>
      <c r="E15380" s="232"/>
    </row>
    <row r="15381" spans="4:5">
      <c r="D15381" s="231"/>
      <c r="E15381" s="232"/>
    </row>
    <row r="15382" spans="4:5">
      <c r="D15382" s="231"/>
      <c r="E15382" s="232"/>
    </row>
    <row r="15383" spans="4:5">
      <c r="D15383" s="231"/>
      <c r="E15383" s="232"/>
    </row>
    <row r="15384" spans="4:5">
      <c r="D15384" s="231"/>
      <c r="E15384" s="232"/>
    </row>
    <row r="15385" spans="4:5">
      <c r="D15385" s="231"/>
      <c r="E15385" s="232"/>
    </row>
    <row r="15386" spans="4:5">
      <c r="D15386" s="231"/>
      <c r="E15386" s="232"/>
    </row>
    <row r="15387" spans="4:5">
      <c r="D15387" s="231"/>
      <c r="E15387" s="232"/>
    </row>
    <row r="15388" spans="4:5">
      <c r="D15388" s="231"/>
      <c r="E15388" s="232"/>
    </row>
    <row r="15389" spans="4:5">
      <c r="D15389" s="231"/>
      <c r="E15389" s="232"/>
    </row>
    <row r="15390" spans="4:5">
      <c r="D15390" s="231"/>
      <c r="E15390" s="232"/>
    </row>
    <row r="15391" spans="4:5">
      <c r="D15391" s="231"/>
      <c r="E15391" s="232"/>
    </row>
    <row r="15392" spans="4:5">
      <c r="D15392" s="231"/>
      <c r="E15392" s="232"/>
    </row>
    <row r="15393" spans="4:5">
      <c r="D15393" s="231"/>
      <c r="E15393" s="232"/>
    </row>
    <row r="15394" spans="4:5">
      <c r="D15394" s="231"/>
      <c r="E15394" s="232"/>
    </row>
    <row r="15395" spans="4:5">
      <c r="D15395" s="231"/>
      <c r="E15395" s="232"/>
    </row>
    <row r="15396" spans="4:5">
      <c r="D15396" s="231"/>
      <c r="E15396" s="232"/>
    </row>
    <row r="15397" spans="4:5">
      <c r="D15397" s="231"/>
      <c r="E15397" s="232"/>
    </row>
    <row r="15398" spans="4:5">
      <c r="D15398" s="231"/>
      <c r="E15398" s="232"/>
    </row>
    <row r="15399" spans="4:5">
      <c r="D15399" s="231"/>
      <c r="E15399" s="232"/>
    </row>
    <row r="15400" spans="4:5">
      <c r="D15400" s="231"/>
      <c r="E15400" s="232"/>
    </row>
    <row r="15401" spans="4:5">
      <c r="D15401" s="231"/>
      <c r="E15401" s="232"/>
    </row>
    <row r="15402" spans="4:5">
      <c r="D15402" s="231"/>
      <c r="E15402" s="232"/>
    </row>
    <row r="15403" spans="4:5">
      <c r="D15403" s="231"/>
      <c r="E15403" s="232"/>
    </row>
    <row r="15404" spans="4:5">
      <c r="D15404" s="231"/>
      <c r="E15404" s="232"/>
    </row>
    <row r="15405" spans="4:5">
      <c r="D15405" s="231"/>
      <c r="E15405" s="232"/>
    </row>
    <row r="15406" spans="4:5">
      <c r="D15406" s="231"/>
      <c r="E15406" s="232"/>
    </row>
    <row r="15407" spans="4:5">
      <c r="D15407" s="231"/>
      <c r="E15407" s="232"/>
    </row>
    <row r="15408" spans="4:5">
      <c r="D15408" s="231"/>
      <c r="E15408" s="232"/>
    </row>
    <row r="15409" spans="4:5">
      <c r="D15409" s="231"/>
      <c r="E15409" s="232"/>
    </row>
    <row r="15410" spans="4:5">
      <c r="D15410" s="231"/>
      <c r="E15410" s="232"/>
    </row>
    <row r="15411" spans="4:5">
      <c r="D15411" s="231"/>
      <c r="E15411" s="232"/>
    </row>
    <row r="15412" spans="4:5">
      <c r="D15412" s="231"/>
      <c r="E15412" s="232"/>
    </row>
    <row r="15413" spans="4:5">
      <c r="D15413" s="231"/>
      <c r="E15413" s="232"/>
    </row>
    <row r="15414" spans="4:5">
      <c r="D15414" s="231"/>
      <c r="E15414" s="232"/>
    </row>
    <row r="15415" spans="4:5">
      <c r="D15415" s="231"/>
      <c r="E15415" s="232"/>
    </row>
    <row r="15416" spans="4:5">
      <c r="D15416" s="231"/>
      <c r="E15416" s="232"/>
    </row>
    <row r="15417" spans="4:5">
      <c r="D15417" s="231"/>
      <c r="E15417" s="232"/>
    </row>
    <row r="15418" spans="4:5">
      <c r="D15418" s="231"/>
      <c r="E15418" s="232"/>
    </row>
    <row r="15419" spans="4:5">
      <c r="D15419" s="231"/>
      <c r="E15419" s="232"/>
    </row>
    <row r="15420" spans="4:5">
      <c r="D15420" s="231"/>
      <c r="E15420" s="232"/>
    </row>
    <row r="15421" spans="4:5">
      <c r="D15421" s="231"/>
      <c r="E15421" s="232"/>
    </row>
    <row r="15422" spans="4:5">
      <c r="D15422" s="231"/>
      <c r="E15422" s="232"/>
    </row>
    <row r="15423" spans="4:5">
      <c r="D15423" s="231"/>
      <c r="E15423" s="232"/>
    </row>
    <row r="15424" spans="4:5">
      <c r="D15424" s="231"/>
      <c r="E15424" s="232"/>
    </row>
    <row r="15425" spans="4:5">
      <c r="D15425" s="231"/>
      <c r="E15425" s="232"/>
    </row>
    <row r="15426" spans="4:5">
      <c r="D15426" s="231"/>
      <c r="E15426" s="232"/>
    </row>
    <row r="15427" spans="4:5">
      <c r="D15427" s="231"/>
      <c r="E15427" s="232"/>
    </row>
    <row r="15428" spans="4:5">
      <c r="D15428" s="231"/>
      <c r="E15428" s="232"/>
    </row>
    <row r="15429" spans="4:5">
      <c r="D15429" s="231"/>
      <c r="E15429" s="232"/>
    </row>
    <row r="15430" spans="4:5">
      <c r="D15430" s="231"/>
      <c r="E15430" s="232"/>
    </row>
    <row r="15431" spans="4:5">
      <c r="D15431" s="231"/>
      <c r="E15431" s="232"/>
    </row>
    <row r="15432" spans="4:5">
      <c r="D15432" s="231"/>
      <c r="E15432" s="232"/>
    </row>
    <row r="15433" spans="4:5">
      <c r="D15433" s="231"/>
      <c r="E15433" s="232"/>
    </row>
    <row r="15434" spans="4:5">
      <c r="D15434" s="231"/>
      <c r="E15434" s="232"/>
    </row>
    <row r="15435" spans="4:5">
      <c r="D15435" s="231"/>
      <c r="E15435" s="232"/>
    </row>
    <row r="15436" spans="4:5">
      <c r="D15436" s="231"/>
      <c r="E15436" s="232"/>
    </row>
    <row r="15437" spans="4:5">
      <c r="D15437" s="231"/>
      <c r="E15437" s="232"/>
    </row>
    <row r="15438" spans="4:5">
      <c r="D15438" s="231"/>
      <c r="E15438" s="232"/>
    </row>
    <row r="15439" spans="4:5">
      <c r="D15439" s="231"/>
      <c r="E15439" s="232"/>
    </row>
    <row r="15440" spans="4:5">
      <c r="D15440" s="231"/>
      <c r="E15440" s="232"/>
    </row>
    <row r="15441" spans="4:5">
      <c r="D15441" s="231"/>
      <c r="E15441" s="232"/>
    </row>
    <row r="15442" spans="4:5">
      <c r="D15442" s="231"/>
      <c r="E15442" s="232"/>
    </row>
    <row r="15443" spans="4:5">
      <c r="D15443" s="231"/>
      <c r="E15443" s="232"/>
    </row>
    <row r="15444" spans="4:5">
      <c r="D15444" s="231"/>
      <c r="E15444" s="232"/>
    </row>
    <row r="15445" spans="4:5">
      <c r="D15445" s="231"/>
      <c r="E15445" s="232"/>
    </row>
    <row r="15446" spans="4:5">
      <c r="D15446" s="231"/>
      <c r="E15446" s="232"/>
    </row>
    <row r="15447" spans="4:5">
      <c r="D15447" s="231"/>
      <c r="E15447" s="232"/>
    </row>
    <row r="15448" spans="4:5">
      <c r="D15448" s="231"/>
      <c r="E15448" s="232"/>
    </row>
    <row r="15449" spans="4:5">
      <c r="D15449" s="231"/>
      <c r="E15449" s="232"/>
    </row>
    <row r="15450" spans="4:5">
      <c r="D15450" s="231"/>
      <c r="E15450" s="232"/>
    </row>
    <row r="15451" spans="4:5">
      <c r="D15451" s="231"/>
      <c r="E15451" s="232"/>
    </row>
    <row r="15452" spans="4:5">
      <c r="D15452" s="231"/>
      <c r="E15452" s="232"/>
    </row>
    <row r="15453" spans="4:5">
      <c r="D15453" s="231"/>
      <c r="E15453" s="232"/>
    </row>
    <row r="15454" spans="4:5">
      <c r="D15454" s="231"/>
      <c r="E15454" s="232"/>
    </row>
    <row r="15455" spans="4:5">
      <c r="D15455" s="231"/>
      <c r="E15455" s="232"/>
    </row>
    <row r="15456" spans="4:5">
      <c r="D15456" s="231"/>
      <c r="E15456" s="232"/>
    </row>
    <row r="15457" spans="4:5">
      <c r="D15457" s="231"/>
      <c r="E15457" s="232"/>
    </row>
    <row r="15458" spans="4:5">
      <c r="D15458" s="231"/>
      <c r="E15458" s="232"/>
    </row>
    <row r="15459" spans="4:5">
      <c r="D15459" s="231"/>
      <c r="E15459" s="232"/>
    </row>
    <row r="15460" spans="4:5">
      <c r="D15460" s="231"/>
      <c r="E15460" s="232"/>
    </row>
    <row r="15461" spans="4:5">
      <c r="D15461" s="231"/>
      <c r="E15461" s="232"/>
    </row>
    <row r="15462" spans="4:5">
      <c r="D15462" s="231"/>
      <c r="E15462" s="232"/>
    </row>
    <row r="15463" spans="4:5">
      <c r="D15463" s="231"/>
      <c r="E15463" s="232"/>
    </row>
    <row r="15464" spans="4:5">
      <c r="D15464" s="231"/>
      <c r="E15464" s="232"/>
    </row>
    <row r="15465" spans="4:5">
      <c r="D15465" s="231"/>
      <c r="E15465" s="232"/>
    </row>
    <row r="15466" spans="4:5">
      <c r="D15466" s="231"/>
      <c r="E15466" s="232"/>
    </row>
    <row r="15467" spans="4:5">
      <c r="D15467" s="231"/>
      <c r="E15467" s="232"/>
    </row>
    <row r="15468" spans="4:5">
      <c r="D15468" s="231"/>
      <c r="E15468" s="232"/>
    </row>
    <row r="15469" spans="4:5">
      <c r="D15469" s="231"/>
      <c r="E15469" s="232"/>
    </row>
    <row r="15470" spans="4:5">
      <c r="D15470" s="231"/>
      <c r="E15470" s="232"/>
    </row>
    <row r="15471" spans="4:5">
      <c r="D15471" s="231"/>
      <c r="E15471" s="232"/>
    </row>
    <row r="15472" spans="4:5">
      <c r="D15472" s="231"/>
      <c r="E15472" s="232"/>
    </row>
    <row r="15473" spans="4:5">
      <c r="D15473" s="231"/>
      <c r="E15473" s="232"/>
    </row>
    <row r="15474" spans="4:5">
      <c r="D15474" s="231"/>
      <c r="E15474" s="232"/>
    </row>
    <row r="15475" spans="4:5">
      <c r="D15475" s="231"/>
      <c r="E15475" s="232"/>
    </row>
    <row r="15476" spans="4:5">
      <c r="D15476" s="231"/>
      <c r="E15476" s="232"/>
    </row>
    <row r="15477" spans="4:5">
      <c r="D15477" s="231"/>
      <c r="E15477" s="232"/>
    </row>
    <row r="15478" spans="4:5">
      <c r="D15478" s="231"/>
      <c r="E15478" s="232"/>
    </row>
    <row r="15479" spans="4:5">
      <c r="D15479" s="231"/>
      <c r="E15479" s="232"/>
    </row>
    <row r="15480" spans="4:5">
      <c r="D15480" s="231"/>
      <c r="E15480" s="232"/>
    </row>
    <row r="15481" spans="4:5">
      <c r="D15481" s="231"/>
      <c r="E15481" s="232"/>
    </row>
    <row r="15482" spans="4:5">
      <c r="D15482" s="231"/>
      <c r="E15482" s="232"/>
    </row>
    <row r="15483" spans="4:5">
      <c r="D15483" s="231"/>
      <c r="E15483" s="232"/>
    </row>
    <row r="15484" spans="4:5">
      <c r="D15484" s="231"/>
      <c r="E15484" s="232"/>
    </row>
    <row r="15485" spans="4:5">
      <c r="D15485" s="231"/>
      <c r="E15485" s="232"/>
    </row>
    <row r="15486" spans="4:5">
      <c r="D15486" s="231"/>
      <c r="E15486" s="232"/>
    </row>
    <row r="15487" spans="4:5">
      <c r="D15487" s="231"/>
      <c r="E15487" s="232"/>
    </row>
    <row r="15488" spans="4:5">
      <c r="D15488" s="231"/>
      <c r="E15488" s="232"/>
    </row>
    <row r="15489" spans="4:5">
      <c r="D15489" s="231"/>
      <c r="E15489" s="232"/>
    </row>
    <row r="15490" spans="4:5">
      <c r="D15490" s="231"/>
      <c r="E15490" s="232"/>
    </row>
    <row r="15491" spans="4:5">
      <c r="D15491" s="231"/>
      <c r="E15491" s="232"/>
    </row>
    <row r="15492" spans="4:5">
      <c r="D15492" s="231"/>
      <c r="E15492" s="232"/>
    </row>
    <row r="15493" spans="4:5">
      <c r="D15493" s="231"/>
      <c r="E15493" s="232"/>
    </row>
    <row r="15494" spans="4:5">
      <c r="D15494" s="231"/>
      <c r="E15494" s="232"/>
    </row>
    <row r="15495" spans="4:5">
      <c r="D15495" s="231"/>
      <c r="E15495" s="232"/>
    </row>
    <row r="15496" spans="4:5">
      <c r="D15496" s="231"/>
      <c r="E15496" s="232"/>
    </row>
    <row r="15497" spans="4:5">
      <c r="D15497" s="231"/>
      <c r="E15497" s="232"/>
    </row>
    <row r="15498" spans="4:5">
      <c r="D15498" s="231"/>
      <c r="E15498" s="232"/>
    </row>
    <row r="15499" spans="4:5">
      <c r="D15499" s="231"/>
      <c r="E15499" s="232"/>
    </row>
    <row r="15500" spans="4:5">
      <c r="D15500" s="231"/>
      <c r="E15500" s="232"/>
    </row>
    <row r="15501" spans="4:5">
      <c r="D15501" s="231"/>
      <c r="E15501" s="232"/>
    </row>
    <row r="15502" spans="4:5">
      <c r="D15502" s="231"/>
      <c r="E15502" s="232"/>
    </row>
    <row r="15503" spans="4:5">
      <c r="D15503" s="231"/>
      <c r="E15503" s="232"/>
    </row>
    <row r="15504" spans="4:5">
      <c r="D15504" s="231"/>
      <c r="E15504" s="232"/>
    </row>
    <row r="15505" spans="4:5">
      <c r="D15505" s="231"/>
      <c r="E15505" s="232"/>
    </row>
    <row r="15506" spans="4:5">
      <c r="D15506" s="231"/>
      <c r="E15506" s="232"/>
    </row>
    <row r="15507" spans="4:5">
      <c r="D15507" s="231"/>
      <c r="E15507" s="232"/>
    </row>
    <row r="15508" spans="4:5">
      <c r="D15508" s="231"/>
      <c r="E15508" s="232"/>
    </row>
    <row r="15509" spans="4:5">
      <c r="D15509" s="231"/>
      <c r="E15509" s="232"/>
    </row>
    <row r="15510" spans="4:5">
      <c r="D15510" s="231"/>
      <c r="E15510" s="232"/>
    </row>
    <row r="15511" spans="4:5">
      <c r="D15511" s="231"/>
      <c r="E15511" s="232"/>
    </row>
    <row r="15512" spans="4:5">
      <c r="D15512" s="231"/>
      <c r="E15512" s="232"/>
    </row>
    <row r="15513" spans="4:5">
      <c r="D15513" s="231"/>
      <c r="E15513" s="232"/>
    </row>
    <row r="15514" spans="4:5">
      <c r="D15514" s="231"/>
      <c r="E15514" s="232"/>
    </row>
    <row r="15515" spans="4:5">
      <c r="D15515" s="231"/>
      <c r="E15515" s="232"/>
    </row>
    <row r="15516" spans="4:5">
      <c r="D15516" s="231"/>
      <c r="E15516" s="232"/>
    </row>
    <row r="15517" spans="4:5">
      <c r="D15517" s="231"/>
      <c r="E15517" s="232"/>
    </row>
    <row r="15518" spans="4:5">
      <c r="D15518" s="231"/>
      <c r="E15518" s="232"/>
    </row>
    <row r="15519" spans="4:5">
      <c r="D15519" s="231"/>
      <c r="E15519" s="232"/>
    </row>
    <row r="15520" spans="4:5">
      <c r="D15520" s="231"/>
      <c r="E15520" s="232"/>
    </row>
    <row r="15521" spans="4:5">
      <c r="D15521" s="231"/>
      <c r="E15521" s="232"/>
    </row>
    <row r="15522" spans="4:5">
      <c r="D15522" s="231"/>
      <c r="E15522" s="232"/>
    </row>
    <row r="15523" spans="4:5">
      <c r="D15523" s="231"/>
      <c r="E15523" s="232"/>
    </row>
    <row r="15524" spans="4:5">
      <c r="D15524" s="231"/>
      <c r="E15524" s="232"/>
    </row>
    <row r="15525" spans="4:5">
      <c r="D15525" s="231"/>
      <c r="E15525" s="232"/>
    </row>
    <row r="15526" spans="4:5">
      <c r="D15526" s="231"/>
      <c r="E15526" s="232"/>
    </row>
    <row r="15527" spans="4:5">
      <c r="D15527" s="231"/>
      <c r="E15527" s="232"/>
    </row>
    <row r="15528" spans="4:5">
      <c r="D15528" s="231"/>
      <c r="E15528" s="232"/>
    </row>
    <row r="15529" spans="4:5">
      <c r="D15529" s="231"/>
      <c r="E15529" s="232"/>
    </row>
    <row r="15530" spans="4:5">
      <c r="D15530" s="231"/>
      <c r="E15530" s="232"/>
    </row>
    <row r="15531" spans="4:5">
      <c r="D15531" s="231"/>
      <c r="E15531" s="232"/>
    </row>
    <row r="15532" spans="4:5">
      <c r="D15532" s="231"/>
      <c r="E15532" s="232"/>
    </row>
    <row r="15533" spans="4:5">
      <c r="D15533" s="231"/>
      <c r="E15533" s="232"/>
    </row>
    <row r="15534" spans="4:5">
      <c r="D15534" s="231"/>
      <c r="E15534" s="232"/>
    </row>
    <row r="15535" spans="4:5">
      <c r="D15535" s="231"/>
      <c r="E15535" s="232"/>
    </row>
    <row r="15536" spans="4:5">
      <c r="D15536" s="231"/>
      <c r="E15536" s="232"/>
    </row>
    <row r="15537" spans="4:5">
      <c r="D15537" s="231"/>
      <c r="E15537" s="232"/>
    </row>
    <row r="15538" spans="4:5">
      <c r="D15538" s="231"/>
      <c r="E15538" s="232"/>
    </row>
    <row r="15539" spans="4:5">
      <c r="D15539" s="231"/>
      <c r="E15539" s="232"/>
    </row>
    <row r="15540" spans="4:5">
      <c r="D15540" s="231"/>
      <c r="E15540" s="232"/>
    </row>
    <row r="15541" spans="4:5">
      <c r="D15541" s="231"/>
      <c r="E15541" s="232"/>
    </row>
    <row r="15542" spans="4:5">
      <c r="D15542" s="231"/>
      <c r="E15542" s="232"/>
    </row>
    <row r="15543" spans="4:5">
      <c r="D15543" s="231"/>
      <c r="E15543" s="232"/>
    </row>
    <row r="15544" spans="4:5">
      <c r="D15544" s="231"/>
      <c r="E15544" s="232"/>
    </row>
    <row r="15545" spans="4:5">
      <c r="D15545" s="231"/>
      <c r="E15545" s="232"/>
    </row>
    <row r="15546" spans="4:5">
      <c r="D15546" s="231"/>
      <c r="E15546" s="232"/>
    </row>
    <row r="15547" spans="4:5">
      <c r="D15547" s="231"/>
      <c r="E15547" s="232"/>
    </row>
    <row r="15548" spans="4:5">
      <c r="D15548" s="231"/>
      <c r="E15548" s="232"/>
    </row>
    <row r="15549" spans="4:5">
      <c r="D15549" s="231"/>
      <c r="E15549" s="232"/>
    </row>
    <row r="15550" spans="4:5">
      <c r="D15550" s="231"/>
      <c r="E15550" s="232"/>
    </row>
    <row r="15551" spans="4:5">
      <c r="D15551" s="231"/>
      <c r="E15551" s="232"/>
    </row>
    <row r="15552" spans="4:5">
      <c r="D15552" s="231"/>
      <c r="E15552" s="232"/>
    </row>
    <row r="15553" spans="4:5">
      <c r="D15553" s="231"/>
      <c r="E15553" s="232"/>
    </row>
    <row r="15554" spans="4:5">
      <c r="D15554" s="231"/>
      <c r="E15554" s="232"/>
    </row>
    <row r="15555" spans="4:5">
      <c r="D15555" s="231"/>
      <c r="E15555" s="232"/>
    </row>
    <row r="15556" spans="4:5">
      <c r="D15556" s="231"/>
      <c r="E15556" s="232"/>
    </row>
    <row r="15557" spans="4:5">
      <c r="D15557" s="231"/>
      <c r="E15557" s="232"/>
    </row>
    <row r="15558" spans="4:5">
      <c r="D15558" s="231"/>
      <c r="E15558" s="232"/>
    </row>
    <row r="15559" spans="4:5">
      <c r="D15559" s="231"/>
      <c r="E15559" s="232"/>
    </row>
    <row r="15560" spans="4:5">
      <c r="D15560" s="231"/>
      <c r="E15560" s="232"/>
    </row>
    <row r="15561" spans="4:5">
      <c r="D15561" s="231"/>
      <c r="E15561" s="232"/>
    </row>
    <row r="15562" spans="4:5">
      <c r="D15562" s="231"/>
      <c r="E15562" s="232"/>
    </row>
    <row r="15563" spans="4:5">
      <c r="D15563" s="231"/>
      <c r="E15563" s="232"/>
    </row>
    <row r="15564" spans="4:5">
      <c r="D15564" s="231"/>
      <c r="E15564" s="232"/>
    </row>
    <row r="15565" spans="4:5">
      <c r="D15565" s="231"/>
      <c r="E15565" s="232"/>
    </row>
    <row r="15566" spans="4:5">
      <c r="D15566" s="231"/>
      <c r="E15566" s="232"/>
    </row>
    <row r="15567" spans="4:5">
      <c r="D15567" s="231"/>
      <c r="E15567" s="232"/>
    </row>
    <row r="15568" spans="4:5">
      <c r="D15568" s="231"/>
      <c r="E15568" s="232"/>
    </row>
    <row r="15569" spans="4:5">
      <c r="D15569" s="231"/>
      <c r="E15569" s="232"/>
    </row>
    <row r="15570" spans="4:5">
      <c r="D15570" s="231"/>
      <c r="E15570" s="232"/>
    </row>
    <row r="15571" spans="4:5">
      <c r="D15571" s="231"/>
      <c r="E15571" s="232"/>
    </row>
    <row r="15572" spans="4:5">
      <c r="D15572" s="231"/>
      <c r="E15572" s="232"/>
    </row>
    <row r="15573" spans="4:5">
      <c r="D15573" s="231"/>
      <c r="E15573" s="232"/>
    </row>
    <row r="15574" spans="4:5">
      <c r="D15574" s="231"/>
      <c r="E15574" s="232"/>
    </row>
    <row r="15575" spans="4:5">
      <c r="D15575" s="231"/>
      <c r="E15575" s="232"/>
    </row>
    <row r="15576" spans="4:5">
      <c r="D15576" s="231"/>
      <c r="E15576" s="232"/>
    </row>
    <row r="15577" spans="4:5">
      <c r="D15577" s="231"/>
      <c r="E15577" s="232"/>
    </row>
    <row r="15578" spans="4:5">
      <c r="D15578" s="231"/>
      <c r="E15578" s="232"/>
    </row>
    <row r="15579" spans="4:5">
      <c r="D15579" s="231"/>
      <c r="E15579" s="232"/>
    </row>
    <row r="15580" spans="4:5">
      <c r="D15580" s="231"/>
      <c r="E15580" s="232"/>
    </row>
    <row r="15581" spans="4:5">
      <c r="D15581" s="231"/>
      <c r="E15581" s="232"/>
    </row>
    <row r="15582" spans="4:5">
      <c r="D15582" s="231"/>
      <c r="E15582" s="232"/>
    </row>
    <row r="15583" spans="4:5">
      <c r="D15583" s="231"/>
      <c r="E15583" s="232"/>
    </row>
    <row r="15584" spans="4:5">
      <c r="D15584" s="231"/>
      <c r="E15584" s="232"/>
    </row>
    <row r="15585" spans="4:5">
      <c r="D15585" s="231"/>
      <c r="E15585" s="232"/>
    </row>
    <row r="15586" spans="4:5">
      <c r="D15586" s="231"/>
      <c r="E15586" s="232"/>
    </row>
    <row r="15587" spans="4:5">
      <c r="D15587" s="231"/>
      <c r="E15587" s="232"/>
    </row>
    <row r="15588" spans="4:5">
      <c r="D15588" s="231"/>
      <c r="E15588" s="232"/>
    </row>
    <row r="15589" spans="4:5">
      <c r="D15589" s="231"/>
      <c r="E15589" s="232"/>
    </row>
    <row r="15590" spans="4:5">
      <c r="D15590" s="231"/>
      <c r="E15590" s="232"/>
    </row>
    <row r="15591" spans="4:5">
      <c r="D15591" s="231"/>
      <c r="E15591" s="232"/>
    </row>
    <row r="15592" spans="4:5">
      <c r="D15592" s="231"/>
      <c r="E15592" s="232"/>
    </row>
    <row r="15593" spans="4:5">
      <c r="D15593" s="231"/>
      <c r="E15593" s="232"/>
    </row>
    <row r="15594" spans="4:5">
      <c r="D15594" s="231"/>
      <c r="E15594" s="232"/>
    </row>
    <row r="15595" spans="4:5">
      <c r="D15595" s="231"/>
      <c r="E15595" s="232"/>
    </row>
    <row r="15596" spans="4:5">
      <c r="D15596" s="231"/>
      <c r="E15596" s="232"/>
    </row>
    <row r="15597" spans="4:5">
      <c r="D15597" s="231"/>
      <c r="E15597" s="232"/>
    </row>
    <row r="15598" spans="4:5">
      <c r="D15598" s="231"/>
      <c r="E15598" s="232"/>
    </row>
    <row r="15599" spans="4:5">
      <c r="D15599" s="231"/>
      <c r="E15599" s="232"/>
    </row>
    <row r="15600" spans="4:5">
      <c r="D15600" s="231"/>
      <c r="E15600" s="232"/>
    </row>
    <row r="15601" spans="4:5">
      <c r="D15601" s="231"/>
      <c r="E15601" s="232"/>
    </row>
    <row r="15602" spans="4:5">
      <c r="D15602" s="231"/>
      <c r="E15602" s="232"/>
    </row>
    <row r="15603" spans="4:5">
      <c r="D15603" s="231"/>
      <c r="E15603" s="232"/>
    </row>
    <row r="15604" spans="4:5">
      <c r="D15604" s="231"/>
      <c r="E15604" s="232"/>
    </row>
    <row r="15605" spans="4:5">
      <c r="D15605" s="231"/>
      <c r="E15605" s="232"/>
    </row>
    <row r="15606" spans="4:5">
      <c r="D15606" s="231"/>
      <c r="E15606" s="232"/>
    </row>
    <row r="15607" spans="4:5">
      <c r="D15607" s="231"/>
      <c r="E15607" s="232"/>
    </row>
    <row r="15608" spans="4:5">
      <c r="D15608" s="231"/>
      <c r="E15608" s="232"/>
    </row>
    <row r="15609" spans="4:5">
      <c r="D15609" s="231"/>
      <c r="E15609" s="232"/>
    </row>
    <row r="15610" spans="4:5">
      <c r="D15610" s="231"/>
      <c r="E15610" s="232"/>
    </row>
    <row r="15611" spans="4:5">
      <c r="D15611" s="231"/>
      <c r="E15611" s="232"/>
    </row>
    <row r="15612" spans="4:5">
      <c r="D15612" s="231"/>
      <c r="E15612" s="232"/>
    </row>
    <row r="15613" spans="4:5">
      <c r="D15613" s="231"/>
      <c r="E15613" s="232"/>
    </row>
    <row r="15614" spans="4:5">
      <c r="D15614" s="231"/>
      <c r="E15614" s="232"/>
    </row>
    <row r="15615" spans="4:5">
      <c r="D15615" s="231"/>
      <c r="E15615" s="232"/>
    </row>
    <row r="15616" spans="4:5">
      <c r="D15616" s="231"/>
      <c r="E15616" s="232"/>
    </row>
    <row r="15617" spans="4:5">
      <c r="D15617" s="231"/>
      <c r="E15617" s="232"/>
    </row>
    <row r="15618" spans="4:5">
      <c r="D15618" s="231"/>
      <c r="E15618" s="232"/>
    </row>
    <row r="15619" spans="4:5">
      <c r="D15619" s="231"/>
      <c r="E15619" s="232"/>
    </row>
    <row r="15620" spans="4:5">
      <c r="D15620" s="231"/>
      <c r="E15620" s="232"/>
    </row>
    <row r="15621" spans="4:5">
      <c r="D15621" s="231"/>
      <c r="E15621" s="232"/>
    </row>
    <row r="15622" spans="4:5">
      <c r="D15622" s="231"/>
      <c r="E15622" s="232"/>
    </row>
    <row r="15623" spans="4:5">
      <c r="D15623" s="231"/>
      <c r="E15623" s="232"/>
    </row>
    <row r="15624" spans="4:5">
      <c r="D15624" s="231"/>
      <c r="E15624" s="232"/>
    </row>
    <row r="15625" spans="4:5">
      <c r="D15625" s="231"/>
      <c r="E15625" s="232"/>
    </row>
    <row r="15626" spans="4:5">
      <c r="D15626" s="231"/>
      <c r="E15626" s="232"/>
    </row>
    <row r="15627" spans="4:5">
      <c r="D15627" s="231"/>
      <c r="E15627" s="232"/>
    </row>
    <row r="15628" spans="4:5">
      <c r="D15628" s="231"/>
      <c r="E15628" s="232"/>
    </row>
    <row r="15629" spans="4:5">
      <c r="D15629" s="231"/>
      <c r="E15629" s="232"/>
    </row>
    <row r="15630" spans="4:5">
      <c r="D15630" s="231"/>
      <c r="E15630" s="232"/>
    </row>
    <row r="15631" spans="4:5">
      <c r="D15631" s="231"/>
      <c r="E15631" s="232"/>
    </row>
    <row r="15632" spans="4:5">
      <c r="D15632" s="231"/>
      <c r="E15632" s="232"/>
    </row>
    <row r="15633" spans="4:5">
      <c r="D15633" s="231"/>
      <c r="E15633" s="232"/>
    </row>
    <row r="15634" spans="4:5">
      <c r="D15634" s="231"/>
      <c r="E15634" s="232"/>
    </row>
    <row r="15635" spans="4:5">
      <c r="D15635" s="231"/>
      <c r="E15635" s="232"/>
    </row>
    <row r="15636" spans="4:5">
      <c r="D15636" s="231"/>
      <c r="E15636" s="232"/>
    </row>
    <row r="15637" spans="4:5">
      <c r="D15637" s="231"/>
      <c r="E15637" s="232"/>
    </row>
    <row r="15638" spans="4:5">
      <c r="D15638" s="231"/>
      <c r="E15638" s="232"/>
    </row>
    <row r="15639" spans="4:5">
      <c r="D15639" s="231"/>
      <c r="E15639" s="232"/>
    </row>
    <row r="15640" spans="4:5">
      <c r="D15640" s="231"/>
      <c r="E15640" s="232"/>
    </row>
    <row r="15641" spans="4:5">
      <c r="D15641" s="231"/>
      <c r="E15641" s="232"/>
    </row>
    <row r="15642" spans="4:5">
      <c r="D15642" s="231"/>
      <c r="E15642" s="232"/>
    </row>
    <row r="15643" spans="4:5">
      <c r="D15643" s="231"/>
      <c r="E15643" s="232"/>
    </row>
    <row r="15644" spans="4:5">
      <c r="D15644" s="231"/>
      <c r="E15644" s="232"/>
    </row>
    <row r="15645" spans="4:5">
      <c r="D15645" s="231"/>
      <c r="E15645" s="232"/>
    </row>
    <row r="15646" spans="4:5">
      <c r="D15646" s="231"/>
      <c r="E15646" s="232"/>
    </row>
    <row r="15647" spans="4:5">
      <c r="D15647" s="231"/>
      <c r="E15647" s="232"/>
    </row>
    <row r="15648" spans="4:5">
      <c r="D15648" s="231"/>
      <c r="E15648" s="232"/>
    </row>
    <row r="15649" spans="4:5">
      <c r="D15649" s="231"/>
      <c r="E15649" s="232"/>
    </row>
    <row r="15650" spans="4:5">
      <c r="D15650" s="231"/>
      <c r="E15650" s="232"/>
    </row>
    <row r="15651" spans="4:5">
      <c r="D15651" s="231"/>
      <c r="E15651" s="232"/>
    </row>
    <row r="15652" spans="4:5">
      <c r="D15652" s="231"/>
      <c r="E15652" s="232"/>
    </row>
    <row r="15653" spans="4:5">
      <c r="D15653" s="231"/>
      <c r="E15653" s="232"/>
    </row>
    <row r="15654" spans="4:5">
      <c r="D15654" s="231"/>
      <c r="E15654" s="232"/>
    </row>
    <row r="15655" spans="4:5">
      <c r="D15655" s="231"/>
      <c r="E15655" s="232"/>
    </row>
    <row r="15656" spans="4:5">
      <c r="D15656" s="231"/>
      <c r="E15656" s="232"/>
    </row>
    <row r="15657" spans="4:5">
      <c r="D15657" s="231"/>
      <c r="E15657" s="232"/>
    </row>
    <row r="15658" spans="4:5">
      <c r="D15658" s="231"/>
      <c r="E15658" s="232"/>
    </row>
    <row r="15659" spans="4:5">
      <c r="D15659" s="231"/>
      <c r="E15659" s="232"/>
    </row>
    <row r="15660" spans="4:5">
      <c r="D15660" s="231"/>
      <c r="E15660" s="232"/>
    </row>
    <row r="15661" spans="4:5">
      <c r="D15661" s="231"/>
      <c r="E15661" s="232"/>
    </row>
    <row r="15662" spans="4:5">
      <c r="D15662" s="231"/>
      <c r="E15662" s="232"/>
    </row>
    <row r="15663" spans="4:5">
      <c r="D15663" s="231"/>
      <c r="E15663" s="232"/>
    </row>
    <row r="15664" spans="4:5">
      <c r="D15664" s="231"/>
      <c r="E15664" s="232"/>
    </row>
    <row r="15665" spans="4:5">
      <c r="D15665" s="231"/>
      <c r="E15665" s="232"/>
    </row>
    <row r="15666" spans="4:5">
      <c r="D15666" s="231"/>
      <c r="E15666" s="232"/>
    </row>
    <row r="15667" spans="4:5">
      <c r="D15667" s="231"/>
      <c r="E15667" s="232"/>
    </row>
    <row r="15668" spans="4:5">
      <c r="D15668" s="231"/>
      <c r="E15668" s="232"/>
    </row>
    <row r="15669" spans="4:5">
      <c r="D15669" s="231"/>
      <c r="E15669" s="232"/>
    </row>
    <row r="15670" spans="4:5">
      <c r="D15670" s="231"/>
      <c r="E15670" s="232"/>
    </row>
    <row r="15671" spans="4:5">
      <c r="D15671" s="231"/>
      <c r="E15671" s="232"/>
    </row>
    <row r="15672" spans="4:5">
      <c r="D15672" s="231"/>
      <c r="E15672" s="232"/>
    </row>
    <row r="15673" spans="4:5">
      <c r="D15673" s="231"/>
      <c r="E15673" s="232"/>
    </row>
    <row r="15674" spans="4:5">
      <c r="D15674" s="231"/>
      <c r="E15674" s="232"/>
    </row>
    <row r="15675" spans="4:5">
      <c r="D15675" s="231"/>
      <c r="E15675" s="232"/>
    </row>
    <row r="15676" spans="4:5">
      <c r="D15676" s="231"/>
      <c r="E15676" s="232"/>
    </row>
    <row r="15677" spans="4:5">
      <c r="D15677" s="231"/>
      <c r="E15677" s="232"/>
    </row>
    <row r="15678" spans="4:5">
      <c r="D15678" s="231"/>
      <c r="E15678" s="232"/>
    </row>
    <row r="15679" spans="4:5">
      <c r="D15679" s="231"/>
      <c r="E15679" s="232"/>
    </row>
    <row r="15680" spans="4:5">
      <c r="D15680" s="231"/>
      <c r="E15680" s="232"/>
    </row>
    <row r="15681" spans="4:5">
      <c r="D15681" s="231"/>
      <c r="E15681" s="232"/>
    </row>
    <row r="15682" spans="4:5">
      <c r="D15682" s="231"/>
      <c r="E15682" s="232"/>
    </row>
    <row r="15683" spans="4:5">
      <c r="D15683" s="231"/>
      <c r="E15683" s="232"/>
    </row>
    <row r="15684" spans="4:5">
      <c r="D15684" s="231"/>
      <c r="E15684" s="232"/>
    </row>
    <row r="15685" spans="4:5">
      <c r="D15685" s="231"/>
      <c r="E15685" s="232"/>
    </row>
    <row r="15686" spans="4:5">
      <c r="D15686" s="231"/>
      <c r="E15686" s="232"/>
    </row>
    <row r="15687" spans="4:5">
      <c r="D15687" s="231"/>
      <c r="E15687" s="232"/>
    </row>
    <row r="15688" spans="4:5">
      <c r="D15688" s="231"/>
      <c r="E15688" s="232"/>
    </row>
    <row r="15689" spans="4:5">
      <c r="D15689" s="231"/>
      <c r="E15689" s="232"/>
    </row>
    <row r="15690" spans="4:5">
      <c r="D15690" s="231"/>
      <c r="E15690" s="232"/>
    </row>
    <row r="15691" spans="4:5">
      <c r="D15691" s="231"/>
      <c r="E15691" s="232"/>
    </row>
    <row r="15692" spans="4:5">
      <c r="D15692" s="231"/>
      <c r="E15692" s="232"/>
    </row>
    <row r="15693" spans="4:5">
      <c r="D15693" s="231"/>
      <c r="E15693" s="232"/>
    </row>
    <row r="15694" spans="4:5">
      <c r="D15694" s="231"/>
      <c r="E15694" s="232"/>
    </row>
    <row r="15695" spans="4:5">
      <c r="D15695" s="231"/>
      <c r="E15695" s="232"/>
    </row>
    <row r="15696" spans="4:5">
      <c r="D15696" s="231"/>
      <c r="E15696" s="232"/>
    </row>
    <row r="15697" spans="4:5">
      <c r="D15697" s="231"/>
      <c r="E15697" s="232"/>
    </row>
    <row r="15698" spans="4:5">
      <c r="D15698" s="231"/>
      <c r="E15698" s="232"/>
    </row>
    <row r="15699" spans="4:5">
      <c r="D15699" s="231"/>
      <c r="E15699" s="232"/>
    </row>
    <row r="15700" spans="4:5">
      <c r="D15700" s="231"/>
      <c r="E15700" s="232"/>
    </row>
    <row r="15701" spans="4:5">
      <c r="D15701" s="231"/>
      <c r="E15701" s="232"/>
    </row>
    <row r="15702" spans="4:5">
      <c r="D15702" s="231"/>
      <c r="E15702" s="232"/>
    </row>
    <row r="15703" spans="4:5">
      <c r="D15703" s="231"/>
      <c r="E15703" s="232"/>
    </row>
    <row r="15704" spans="4:5">
      <c r="D15704" s="231"/>
      <c r="E15704" s="232"/>
    </row>
    <row r="15705" spans="4:5">
      <c r="D15705" s="231"/>
      <c r="E15705" s="232"/>
    </row>
    <row r="15706" spans="4:5">
      <c r="D15706" s="231"/>
      <c r="E15706" s="232"/>
    </row>
    <row r="15707" spans="4:5">
      <c r="D15707" s="231"/>
      <c r="E15707" s="232"/>
    </row>
    <row r="15708" spans="4:5">
      <c r="D15708" s="231"/>
      <c r="E15708" s="232"/>
    </row>
    <row r="15709" spans="4:5">
      <c r="D15709" s="231"/>
      <c r="E15709" s="232"/>
    </row>
    <row r="15710" spans="4:5">
      <c r="D15710" s="231"/>
      <c r="E15710" s="232"/>
    </row>
    <row r="15711" spans="4:5">
      <c r="D15711" s="231"/>
      <c r="E15711" s="232"/>
    </row>
    <row r="15712" spans="4:5">
      <c r="D15712" s="231"/>
      <c r="E15712" s="232"/>
    </row>
    <row r="15713" spans="4:5">
      <c r="D15713" s="231"/>
      <c r="E15713" s="232"/>
    </row>
    <row r="15714" spans="4:5">
      <c r="D15714" s="231"/>
      <c r="E15714" s="232"/>
    </row>
    <row r="15715" spans="4:5">
      <c r="D15715" s="231"/>
      <c r="E15715" s="232"/>
    </row>
    <row r="15716" spans="4:5">
      <c r="D15716" s="231"/>
      <c r="E15716" s="232"/>
    </row>
    <row r="15717" spans="4:5">
      <c r="D15717" s="231"/>
      <c r="E15717" s="232"/>
    </row>
    <row r="15718" spans="4:5">
      <c r="D15718" s="231"/>
      <c r="E15718" s="232"/>
    </row>
    <row r="15719" spans="4:5">
      <c r="D15719" s="231"/>
      <c r="E15719" s="232"/>
    </row>
    <row r="15720" spans="4:5">
      <c r="D15720" s="231"/>
      <c r="E15720" s="232"/>
    </row>
    <row r="15721" spans="4:5">
      <c r="D15721" s="231"/>
      <c r="E15721" s="232"/>
    </row>
    <row r="15722" spans="4:5">
      <c r="D15722" s="231"/>
      <c r="E15722" s="232"/>
    </row>
    <row r="15723" spans="4:5">
      <c r="D15723" s="231"/>
      <c r="E15723" s="232"/>
    </row>
    <row r="15724" spans="4:5">
      <c r="D15724" s="231"/>
      <c r="E15724" s="232"/>
    </row>
    <row r="15725" spans="4:5">
      <c r="D15725" s="231"/>
      <c r="E15725" s="232"/>
    </row>
    <row r="15726" spans="4:5">
      <c r="D15726" s="231"/>
      <c r="E15726" s="232"/>
    </row>
    <row r="15727" spans="4:5">
      <c r="D15727" s="231"/>
      <c r="E15727" s="232"/>
    </row>
    <row r="15728" spans="4:5">
      <c r="D15728" s="231"/>
      <c r="E15728" s="232"/>
    </row>
    <row r="15729" spans="4:5">
      <c r="D15729" s="231"/>
      <c r="E15729" s="232"/>
    </row>
    <row r="15730" spans="4:5">
      <c r="D15730" s="231"/>
      <c r="E15730" s="232"/>
    </row>
    <row r="15731" spans="4:5">
      <c r="D15731" s="231"/>
      <c r="E15731" s="232"/>
    </row>
    <row r="15732" spans="4:5">
      <c r="D15732" s="231"/>
      <c r="E15732" s="232"/>
    </row>
    <row r="15733" spans="4:5">
      <c r="D15733" s="231"/>
      <c r="E15733" s="232"/>
    </row>
    <row r="15734" spans="4:5">
      <c r="D15734" s="231"/>
      <c r="E15734" s="232"/>
    </row>
    <row r="15735" spans="4:5">
      <c r="D15735" s="231"/>
      <c r="E15735" s="232"/>
    </row>
    <row r="15736" spans="4:5">
      <c r="D15736" s="231"/>
      <c r="E15736" s="232"/>
    </row>
    <row r="15737" spans="4:5">
      <c r="D15737" s="231"/>
      <c r="E15737" s="232"/>
    </row>
    <row r="15738" spans="4:5">
      <c r="D15738" s="231"/>
      <c r="E15738" s="232"/>
    </row>
    <row r="15739" spans="4:5">
      <c r="D15739" s="231"/>
      <c r="E15739" s="232"/>
    </row>
    <row r="15740" spans="4:5">
      <c r="D15740" s="231"/>
      <c r="E15740" s="232"/>
    </row>
    <row r="15741" spans="4:5">
      <c r="D15741" s="231"/>
      <c r="E15741" s="232"/>
    </row>
    <row r="15742" spans="4:5">
      <c r="D15742" s="231"/>
      <c r="E15742" s="232"/>
    </row>
    <row r="15743" spans="4:5">
      <c r="D15743" s="231"/>
      <c r="E15743" s="232"/>
    </row>
    <row r="15744" spans="4:5">
      <c r="D15744" s="231"/>
      <c r="E15744" s="232"/>
    </row>
    <row r="15745" spans="4:5">
      <c r="D15745" s="231"/>
      <c r="E15745" s="232"/>
    </row>
    <row r="15746" spans="4:5">
      <c r="D15746" s="231"/>
      <c r="E15746" s="232"/>
    </row>
    <row r="15747" spans="4:5">
      <c r="D15747" s="231"/>
      <c r="E15747" s="232"/>
    </row>
    <row r="15748" spans="4:5">
      <c r="D15748" s="231"/>
      <c r="E15748" s="232"/>
    </row>
    <row r="15749" spans="4:5">
      <c r="D15749" s="231"/>
      <c r="E15749" s="232"/>
    </row>
    <row r="15750" spans="4:5">
      <c r="D15750" s="231"/>
      <c r="E15750" s="232"/>
    </row>
    <row r="15751" spans="4:5">
      <c r="D15751" s="231"/>
      <c r="E15751" s="232"/>
    </row>
    <row r="15752" spans="4:5">
      <c r="D15752" s="231"/>
      <c r="E15752" s="232"/>
    </row>
    <row r="15753" spans="4:5">
      <c r="D15753" s="231"/>
      <c r="E15753" s="232"/>
    </row>
    <row r="15754" spans="4:5">
      <c r="D15754" s="231"/>
      <c r="E15754" s="232"/>
    </row>
    <row r="15755" spans="4:5">
      <c r="D15755" s="231"/>
      <c r="E15755" s="232"/>
    </row>
    <row r="15756" spans="4:5">
      <c r="D15756" s="231"/>
      <c r="E15756" s="232"/>
    </row>
    <row r="15757" spans="4:5">
      <c r="D15757" s="231"/>
      <c r="E15757" s="232"/>
    </row>
    <row r="15758" spans="4:5">
      <c r="D15758" s="231"/>
      <c r="E15758" s="232"/>
    </row>
    <row r="15759" spans="4:5">
      <c r="D15759" s="231"/>
      <c r="E15759" s="232"/>
    </row>
    <row r="15760" spans="4:5">
      <c r="D15760" s="231"/>
      <c r="E15760" s="232"/>
    </row>
    <row r="15761" spans="4:5">
      <c r="D15761" s="231"/>
      <c r="E15761" s="232"/>
    </row>
    <row r="15762" spans="4:5">
      <c r="D15762" s="231"/>
      <c r="E15762" s="232"/>
    </row>
    <row r="15763" spans="4:5">
      <c r="D15763" s="231"/>
      <c r="E15763" s="232"/>
    </row>
    <row r="15764" spans="4:5">
      <c r="D15764" s="231"/>
      <c r="E15764" s="232"/>
    </row>
    <row r="15765" spans="4:5">
      <c r="D15765" s="231"/>
      <c r="E15765" s="232"/>
    </row>
    <row r="15766" spans="4:5">
      <c r="D15766" s="231"/>
      <c r="E15766" s="232"/>
    </row>
    <row r="15767" spans="4:5">
      <c r="D15767" s="231"/>
      <c r="E15767" s="232"/>
    </row>
    <row r="15768" spans="4:5">
      <c r="D15768" s="231"/>
      <c r="E15768" s="232"/>
    </row>
    <row r="15769" spans="4:5">
      <c r="D15769" s="231"/>
      <c r="E15769" s="232"/>
    </row>
    <row r="15770" spans="4:5">
      <c r="D15770" s="231"/>
      <c r="E15770" s="232"/>
    </row>
    <row r="15771" spans="4:5">
      <c r="D15771" s="231"/>
      <c r="E15771" s="232"/>
    </row>
    <row r="15772" spans="4:5">
      <c r="D15772" s="231"/>
      <c r="E15772" s="232"/>
    </row>
    <row r="15773" spans="4:5">
      <c r="D15773" s="231"/>
      <c r="E15773" s="232"/>
    </row>
    <row r="15774" spans="4:5">
      <c r="D15774" s="231"/>
      <c r="E15774" s="232"/>
    </row>
    <row r="15775" spans="4:5">
      <c r="D15775" s="231"/>
      <c r="E15775" s="232"/>
    </row>
    <row r="15776" spans="4:5">
      <c r="D15776" s="231"/>
      <c r="E15776" s="232"/>
    </row>
    <row r="15777" spans="4:5">
      <c r="D15777" s="231"/>
      <c r="E15777" s="232"/>
    </row>
    <row r="15778" spans="4:5">
      <c r="D15778" s="231"/>
      <c r="E15778" s="232"/>
    </row>
    <row r="15779" spans="4:5">
      <c r="D15779" s="231"/>
      <c r="E15779" s="232"/>
    </row>
    <row r="15780" spans="4:5">
      <c r="D15780" s="231"/>
      <c r="E15780" s="232"/>
    </row>
    <row r="15781" spans="4:5">
      <c r="D15781" s="231"/>
      <c r="E15781" s="232"/>
    </row>
    <row r="15782" spans="4:5">
      <c r="D15782" s="231"/>
      <c r="E15782" s="232"/>
    </row>
    <row r="15783" spans="4:5">
      <c r="D15783" s="231"/>
      <c r="E15783" s="232"/>
    </row>
    <row r="15784" spans="4:5">
      <c r="D15784" s="231"/>
      <c r="E15784" s="232"/>
    </row>
    <row r="15785" spans="4:5">
      <c r="D15785" s="231"/>
      <c r="E15785" s="232"/>
    </row>
    <row r="15786" spans="4:5">
      <c r="D15786" s="231"/>
      <c r="E15786" s="232"/>
    </row>
    <row r="15787" spans="4:5">
      <c r="D15787" s="231"/>
      <c r="E15787" s="232"/>
    </row>
    <row r="15788" spans="4:5">
      <c r="D15788" s="231"/>
      <c r="E15788" s="232"/>
    </row>
    <row r="15789" spans="4:5">
      <c r="D15789" s="231"/>
      <c r="E15789" s="232"/>
    </row>
    <row r="15790" spans="4:5">
      <c r="D15790" s="231"/>
      <c r="E15790" s="232"/>
    </row>
    <row r="15791" spans="4:5">
      <c r="D15791" s="231"/>
      <c r="E15791" s="232"/>
    </row>
    <row r="15792" spans="4:5">
      <c r="D15792" s="231"/>
      <c r="E15792" s="232"/>
    </row>
    <row r="15793" spans="4:5">
      <c r="D15793" s="231"/>
      <c r="E15793" s="232"/>
    </row>
    <row r="15794" spans="4:5">
      <c r="D15794" s="231"/>
      <c r="E15794" s="232"/>
    </row>
    <row r="15795" spans="4:5">
      <c r="D15795" s="231"/>
      <c r="E15795" s="232"/>
    </row>
    <row r="15796" spans="4:5">
      <c r="D15796" s="231"/>
      <c r="E15796" s="232"/>
    </row>
    <row r="15797" spans="4:5">
      <c r="D15797" s="231"/>
      <c r="E15797" s="232"/>
    </row>
    <row r="15798" spans="4:5">
      <c r="D15798" s="231"/>
      <c r="E15798" s="232"/>
    </row>
    <row r="15799" spans="4:5">
      <c r="D15799" s="231"/>
      <c r="E15799" s="232"/>
    </row>
    <row r="15800" spans="4:5">
      <c r="D15800" s="231"/>
      <c r="E15800" s="232"/>
    </row>
    <row r="15801" spans="4:5">
      <c r="D15801" s="231"/>
      <c r="E15801" s="232"/>
    </row>
    <row r="15802" spans="4:5">
      <c r="D15802" s="231"/>
      <c r="E15802" s="232"/>
    </row>
    <row r="15803" spans="4:5">
      <c r="D15803" s="231"/>
      <c r="E15803" s="232"/>
    </row>
    <row r="15804" spans="4:5">
      <c r="D15804" s="231"/>
      <c r="E15804" s="232"/>
    </row>
    <row r="15805" spans="4:5">
      <c r="D15805" s="231"/>
      <c r="E15805" s="232"/>
    </row>
    <row r="15806" spans="4:5">
      <c r="D15806" s="231"/>
      <c r="E15806" s="232"/>
    </row>
    <row r="15807" spans="4:5">
      <c r="D15807" s="231"/>
      <c r="E15807" s="232"/>
    </row>
    <row r="15808" spans="4:5">
      <c r="D15808" s="231"/>
      <c r="E15808" s="232"/>
    </row>
    <row r="15809" spans="4:5">
      <c r="D15809" s="231"/>
      <c r="E15809" s="232"/>
    </row>
    <row r="15810" spans="4:5">
      <c r="D15810" s="231"/>
      <c r="E15810" s="232"/>
    </row>
    <row r="15811" spans="4:5">
      <c r="D15811" s="231"/>
      <c r="E15811" s="232"/>
    </row>
    <row r="15812" spans="4:5">
      <c r="D15812" s="231"/>
      <c r="E15812" s="232"/>
    </row>
    <row r="15813" spans="4:5">
      <c r="D15813" s="231"/>
      <c r="E15813" s="232"/>
    </row>
    <row r="15814" spans="4:5">
      <c r="D15814" s="231"/>
      <c r="E15814" s="232"/>
    </row>
    <row r="15815" spans="4:5">
      <c r="D15815" s="231"/>
      <c r="E15815" s="232"/>
    </row>
    <row r="15816" spans="4:5">
      <c r="D15816" s="231"/>
      <c r="E15816" s="232"/>
    </row>
    <row r="15817" spans="4:5">
      <c r="D15817" s="231"/>
      <c r="E15817" s="232"/>
    </row>
    <row r="15818" spans="4:5">
      <c r="D15818" s="231"/>
      <c r="E15818" s="232"/>
    </row>
    <row r="15819" spans="4:5">
      <c r="D15819" s="231"/>
      <c r="E15819" s="232"/>
    </row>
    <row r="15820" spans="4:5">
      <c r="D15820" s="231"/>
      <c r="E15820" s="232"/>
    </row>
    <row r="15821" spans="4:5">
      <c r="D15821" s="231"/>
      <c r="E15821" s="232"/>
    </row>
    <row r="15822" spans="4:5">
      <c r="D15822" s="231"/>
      <c r="E15822" s="232"/>
    </row>
    <row r="15823" spans="4:5">
      <c r="D15823" s="231"/>
      <c r="E15823" s="232"/>
    </row>
    <row r="15824" spans="4:5">
      <c r="D15824" s="231"/>
      <c r="E15824" s="232"/>
    </row>
    <row r="15825" spans="4:5">
      <c r="D15825" s="231"/>
      <c r="E15825" s="232"/>
    </row>
    <row r="15826" spans="4:5">
      <c r="D15826" s="231"/>
      <c r="E15826" s="232"/>
    </row>
    <row r="15827" spans="4:5">
      <c r="D15827" s="231"/>
      <c r="E15827" s="232"/>
    </row>
    <row r="15828" spans="4:5">
      <c r="D15828" s="231"/>
      <c r="E15828" s="232"/>
    </row>
    <row r="15829" spans="4:5">
      <c r="D15829" s="231"/>
      <c r="E15829" s="232"/>
    </row>
    <row r="15830" spans="4:5">
      <c r="D15830" s="231"/>
      <c r="E15830" s="232"/>
    </row>
    <row r="15831" spans="4:5">
      <c r="D15831" s="231"/>
      <c r="E15831" s="232"/>
    </row>
    <row r="15832" spans="4:5">
      <c r="D15832" s="231"/>
      <c r="E15832" s="232"/>
    </row>
    <row r="15833" spans="4:5">
      <c r="D15833" s="231"/>
      <c r="E15833" s="232"/>
    </row>
    <row r="15834" spans="4:5">
      <c r="D15834" s="231"/>
      <c r="E15834" s="232"/>
    </row>
    <row r="15835" spans="4:5">
      <c r="D15835" s="231"/>
      <c r="E15835" s="232"/>
    </row>
    <row r="15836" spans="4:5">
      <c r="D15836" s="231"/>
      <c r="E15836" s="232"/>
    </row>
    <row r="15837" spans="4:5">
      <c r="D15837" s="231"/>
      <c r="E15837" s="232"/>
    </row>
    <row r="15838" spans="4:5">
      <c r="D15838" s="231"/>
      <c r="E15838" s="232"/>
    </row>
    <row r="15839" spans="4:5">
      <c r="D15839" s="231"/>
      <c r="E15839" s="232"/>
    </row>
    <row r="15840" spans="4:5">
      <c r="D15840" s="231"/>
      <c r="E15840" s="232"/>
    </row>
    <row r="15841" spans="4:5">
      <c r="D15841" s="231"/>
      <c r="E15841" s="232"/>
    </row>
    <row r="15842" spans="4:5">
      <c r="D15842" s="231"/>
      <c r="E15842" s="232"/>
    </row>
    <row r="15843" spans="4:5">
      <c r="D15843" s="231"/>
      <c r="E15843" s="232"/>
    </row>
    <row r="15844" spans="4:5">
      <c r="D15844" s="231"/>
      <c r="E15844" s="232"/>
    </row>
    <row r="15845" spans="4:5">
      <c r="D15845" s="231"/>
      <c r="E15845" s="232"/>
    </row>
    <row r="15846" spans="4:5">
      <c r="D15846" s="231"/>
      <c r="E15846" s="232"/>
    </row>
    <row r="15847" spans="4:5">
      <c r="D15847" s="231"/>
      <c r="E15847" s="232"/>
    </row>
    <row r="15848" spans="4:5">
      <c r="D15848" s="231"/>
      <c r="E15848" s="232"/>
    </row>
    <row r="15849" spans="4:5">
      <c r="D15849" s="231"/>
      <c r="E15849" s="232"/>
    </row>
    <row r="15850" spans="4:5">
      <c r="D15850" s="231"/>
      <c r="E15850" s="232"/>
    </row>
    <row r="15851" spans="4:5">
      <c r="D15851" s="231"/>
      <c r="E15851" s="232"/>
    </row>
    <row r="15852" spans="4:5">
      <c r="D15852" s="231"/>
      <c r="E15852" s="232"/>
    </row>
    <row r="15853" spans="4:5">
      <c r="D15853" s="231"/>
      <c r="E15853" s="232"/>
    </row>
    <row r="15854" spans="4:5">
      <c r="D15854" s="231"/>
      <c r="E15854" s="232"/>
    </row>
    <row r="15855" spans="4:5">
      <c r="D15855" s="231"/>
      <c r="E15855" s="232"/>
    </row>
    <row r="15856" spans="4:5">
      <c r="D15856" s="231"/>
      <c r="E15856" s="232"/>
    </row>
    <row r="15857" spans="4:5">
      <c r="D15857" s="231"/>
      <c r="E15857" s="232"/>
    </row>
    <row r="15858" spans="4:5">
      <c r="D15858" s="231"/>
      <c r="E15858" s="232"/>
    </row>
    <row r="15859" spans="4:5">
      <c r="D15859" s="231"/>
      <c r="E15859" s="232"/>
    </row>
    <row r="15860" spans="4:5">
      <c r="D15860" s="231"/>
      <c r="E15860" s="232"/>
    </row>
    <row r="15861" spans="4:5">
      <c r="D15861" s="231"/>
      <c r="E15861" s="232"/>
    </row>
    <row r="15862" spans="4:5">
      <c r="D15862" s="231"/>
      <c r="E15862" s="232"/>
    </row>
    <row r="15863" spans="4:5">
      <c r="D15863" s="231"/>
      <c r="E15863" s="232"/>
    </row>
    <row r="15864" spans="4:5">
      <c r="D15864" s="231"/>
      <c r="E15864" s="232"/>
    </row>
    <row r="15865" spans="4:5">
      <c r="D15865" s="231"/>
      <c r="E15865" s="232"/>
    </row>
    <row r="15866" spans="4:5">
      <c r="D15866" s="231"/>
      <c r="E15866" s="232"/>
    </row>
    <row r="15867" spans="4:5">
      <c r="D15867" s="231"/>
      <c r="E15867" s="232"/>
    </row>
    <row r="15868" spans="4:5">
      <c r="D15868" s="231"/>
      <c r="E15868" s="232"/>
    </row>
    <row r="15869" spans="4:5">
      <c r="D15869" s="231"/>
      <c r="E15869" s="232"/>
    </row>
    <row r="15870" spans="4:5">
      <c r="D15870" s="231"/>
      <c r="E15870" s="232"/>
    </row>
    <row r="15871" spans="4:5">
      <c r="D15871" s="231"/>
      <c r="E15871" s="232"/>
    </row>
    <row r="15872" spans="4:5">
      <c r="D15872" s="231"/>
      <c r="E15872" s="232"/>
    </row>
    <row r="15873" spans="4:5">
      <c r="D15873" s="231"/>
      <c r="E15873" s="232"/>
    </row>
    <row r="15874" spans="4:5">
      <c r="D15874" s="231"/>
      <c r="E15874" s="232"/>
    </row>
    <row r="15875" spans="4:5">
      <c r="D15875" s="231"/>
      <c r="E15875" s="232"/>
    </row>
    <row r="15876" spans="4:5">
      <c r="D15876" s="231"/>
      <c r="E15876" s="232"/>
    </row>
    <row r="15877" spans="4:5">
      <c r="D15877" s="231"/>
      <c r="E15877" s="232"/>
    </row>
    <row r="15878" spans="4:5">
      <c r="D15878" s="231"/>
      <c r="E15878" s="232"/>
    </row>
    <row r="15879" spans="4:5">
      <c r="D15879" s="231"/>
      <c r="E15879" s="232"/>
    </row>
    <row r="15880" spans="4:5">
      <c r="D15880" s="231"/>
      <c r="E15880" s="232"/>
    </row>
    <row r="15881" spans="4:5">
      <c r="D15881" s="231"/>
      <c r="E15881" s="232"/>
    </row>
    <row r="15882" spans="4:5">
      <c r="D15882" s="231"/>
      <c r="E15882" s="232"/>
    </row>
    <row r="15883" spans="4:5">
      <c r="D15883" s="231"/>
      <c r="E15883" s="232"/>
    </row>
    <row r="15884" spans="4:5">
      <c r="D15884" s="231"/>
      <c r="E15884" s="232"/>
    </row>
    <row r="15885" spans="4:5">
      <c r="D15885" s="231"/>
      <c r="E15885" s="232"/>
    </row>
    <row r="15886" spans="4:5">
      <c r="D15886" s="231"/>
      <c r="E15886" s="232"/>
    </row>
    <row r="15887" spans="4:5">
      <c r="D15887" s="231"/>
      <c r="E15887" s="232"/>
    </row>
    <row r="15888" spans="4:5">
      <c r="D15888" s="231"/>
      <c r="E15888" s="232"/>
    </row>
    <row r="15889" spans="4:5">
      <c r="D15889" s="231"/>
      <c r="E15889" s="232"/>
    </row>
    <row r="15890" spans="4:5">
      <c r="D15890" s="231"/>
      <c r="E15890" s="232"/>
    </row>
    <row r="15891" spans="4:5">
      <c r="D15891" s="231"/>
      <c r="E15891" s="232"/>
    </row>
    <row r="15892" spans="4:5">
      <c r="D15892" s="231"/>
      <c r="E15892" s="232"/>
    </row>
    <row r="15893" spans="4:5">
      <c r="D15893" s="231"/>
      <c r="E15893" s="232"/>
    </row>
    <row r="15894" spans="4:5">
      <c r="D15894" s="231"/>
      <c r="E15894" s="232"/>
    </row>
    <row r="15895" spans="4:5">
      <c r="D15895" s="231"/>
      <c r="E15895" s="232"/>
    </row>
    <row r="15896" spans="4:5">
      <c r="D15896" s="231"/>
      <c r="E15896" s="232"/>
    </row>
    <row r="15897" spans="4:5">
      <c r="D15897" s="231"/>
      <c r="E15897" s="232"/>
    </row>
    <row r="15898" spans="4:5">
      <c r="D15898" s="231"/>
      <c r="E15898" s="232"/>
    </row>
    <row r="15899" spans="4:5">
      <c r="D15899" s="231"/>
      <c r="E15899" s="232"/>
    </row>
    <row r="15900" spans="4:5">
      <c r="D15900" s="231"/>
      <c r="E15900" s="232"/>
    </row>
    <row r="15901" spans="4:5">
      <c r="D15901" s="231"/>
      <c r="E15901" s="232"/>
    </row>
    <row r="15902" spans="4:5">
      <c r="D15902" s="231"/>
      <c r="E15902" s="232"/>
    </row>
    <row r="15903" spans="4:5">
      <c r="D15903" s="231"/>
      <c r="E15903" s="232"/>
    </row>
    <row r="15904" spans="4:5">
      <c r="D15904" s="231"/>
      <c r="E15904" s="232"/>
    </row>
    <row r="15905" spans="4:5">
      <c r="D15905" s="231"/>
      <c r="E15905" s="232"/>
    </row>
    <row r="15906" spans="4:5">
      <c r="D15906" s="231"/>
      <c r="E15906" s="232"/>
    </row>
    <row r="15907" spans="4:5">
      <c r="D15907" s="231"/>
      <c r="E15907" s="232"/>
    </row>
    <row r="15908" spans="4:5">
      <c r="D15908" s="231"/>
      <c r="E15908" s="232"/>
    </row>
    <row r="15909" spans="4:5">
      <c r="D15909" s="231"/>
      <c r="E15909" s="232"/>
    </row>
    <row r="15910" spans="4:5">
      <c r="D15910" s="231"/>
      <c r="E15910" s="232"/>
    </row>
    <row r="15911" spans="4:5">
      <c r="D15911" s="231"/>
      <c r="E15911" s="232"/>
    </row>
    <row r="15912" spans="4:5">
      <c r="D15912" s="231"/>
      <c r="E15912" s="232"/>
    </row>
    <row r="15913" spans="4:5">
      <c r="D15913" s="231"/>
      <c r="E15913" s="232"/>
    </row>
    <row r="15914" spans="4:5">
      <c r="D15914" s="231"/>
      <c r="E15914" s="232"/>
    </row>
    <row r="15915" spans="4:5">
      <c r="D15915" s="231"/>
      <c r="E15915" s="232"/>
    </row>
    <row r="15916" spans="4:5">
      <c r="D15916" s="231"/>
      <c r="E15916" s="232"/>
    </row>
    <row r="15917" spans="4:5">
      <c r="D15917" s="231"/>
      <c r="E15917" s="232"/>
    </row>
    <row r="15918" spans="4:5">
      <c r="D15918" s="231"/>
      <c r="E15918" s="232"/>
    </row>
    <row r="15919" spans="4:5">
      <c r="D15919" s="231"/>
      <c r="E15919" s="232"/>
    </row>
    <row r="15920" spans="4:5">
      <c r="D15920" s="231"/>
      <c r="E15920" s="232"/>
    </row>
    <row r="15921" spans="4:5">
      <c r="D15921" s="231"/>
      <c r="E15921" s="232"/>
    </row>
    <row r="15922" spans="4:5">
      <c r="D15922" s="231"/>
      <c r="E15922" s="232"/>
    </row>
    <row r="15923" spans="4:5">
      <c r="D15923" s="231"/>
      <c r="E15923" s="232"/>
    </row>
    <row r="15924" spans="4:5">
      <c r="D15924" s="231"/>
      <c r="E15924" s="232"/>
    </row>
    <row r="15925" spans="4:5">
      <c r="D15925" s="231"/>
      <c r="E15925" s="232"/>
    </row>
    <row r="15926" spans="4:5">
      <c r="D15926" s="231"/>
      <c r="E15926" s="232"/>
    </row>
    <row r="15927" spans="4:5">
      <c r="D15927" s="231"/>
      <c r="E15927" s="232"/>
    </row>
    <row r="15928" spans="4:5">
      <c r="D15928" s="231"/>
      <c r="E15928" s="232"/>
    </row>
    <row r="15929" spans="4:5">
      <c r="D15929" s="231"/>
      <c r="E15929" s="232"/>
    </row>
    <row r="15930" spans="4:5">
      <c r="D15930" s="231"/>
      <c r="E15930" s="232"/>
    </row>
    <row r="15931" spans="4:5">
      <c r="D15931" s="231"/>
      <c r="E15931" s="232"/>
    </row>
    <row r="15932" spans="4:5">
      <c r="D15932" s="231"/>
      <c r="E15932" s="232"/>
    </row>
    <row r="15933" spans="4:5">
      <c r="D15933" s="231"/>
      <c r="E15933" s="232"/>
    </row>
    <row r="15934" spans="4:5">
      <c r="D15934" s="231"/>
      <c r="E15934" s="232"/>
    </row>
    <row r="15935" spans="4:5">
      <c r="D15935" s="231"/>
      <c r="E15935" s="232"/>
    </row>
    <row r="15936" spans="4:5">
      <c r="D15936" s="231"/>
      <c r="E15936" s="232"/>
    </row>
    <row r="15937" spans="4:5">
      <c r="D15937" s="231"/>
      <c r="E15937" s="232"/>
    </row>
    <row r="15938" spans="4:5">
      <c r="D15938" s="231"/>
      <c r="E15938" s="232"/>
    </row>
    <row r="15939" spans="4:5">
      <c r="D15939" s="231"/>
      <c r="E15939" s="232"/>
    </row>
    <row r="15940" spans="4:5">
      <c r="D15940" s="231"/>
      <c r="E15940" s="232"/>
    </row>
    <row r="15941" spans="4:5">
      <c r="D15941" s="231"/>
      <c r="E15941" s="232"/>
    </row>
    <row r="15942" spans="4:5">
      <c r="D15942" s="231"/>
      <c r="E15942" s="232"/>
    </row>
    <row r="15943" spans="4:5">
      <c r="D15943" s="231"/>
      <c r="E15943" s="232"/>
    </row>
    <row r="15944" spans="4:5">
      <c r="D15944" s="231"/>
      <c r="E15944" s="232"/>
    </row>
    <row r="15945" spans="4:5">
      <c r="D15945" s="231"/>
      <c r="E15945" s="232"/>
    </row>
    <row r="15946" spans="4:5">
      <c r="D15946" s="231"/>
      <c r="E15946" s="232"/>
    </row>
    <row r="15947" spans="4:5">
      <c r="D15947" s="231"/>
      <c r="E15947" s="232"/>
    </row>
    <row r="15948" spans="4:5">
      <c r="D15948" s="231"/>
      <c r="E15948" s="232"/>
    </row>
    <row r="15949" spans="4:5">
      <c r="D15949" s="231"/>
      <c r="E15949" s="232"/>
    </row>
    <row r="15950" spans="4:5">
      <c r="D15950" s="231"/>
      <c r="E15950" s="232"/>
    </row>
    <row r="15951" spans="4:5">
      <c r="D15951" s="231"/>
      <c r="E15951" s="232"/>
    </row>
    <row r="15952" spans="4:5">
      <c r="D15952" s="231"/>
      <c r="E15952" s="232"/>
    </row>
    <row r="15953" spans="4:5">
      <c r="D15953" s="231"/>
      <c r="E15953" s="232"/>
    </row>
    <row r="15954" spans="4:5">
      <c r="D15954" s="231"/>
      <c r="E15954" s="232"/>
    </row>
    <row r="15955" spans="4:5">
      <c r="D15955" s="231"/>
      <c r="E15955" s="232"/>
    </row>
    <row r="15956" spans="4:5">
      <c r="D15956" s="231"/>
      <c r="E15956" s="232"/>
    </row>
    <row r="15957" spans="4:5">
      <c r="D15957" s="231"/>
      <c r="E15957" s="232"/>
    </row>
    <row r="15958" spans="4:5">
      <c r="D15958" s="231"/>
      <c r="E15958" s="232"/>
    </row>
    <row r="15959" spans="4:5">
      <c r="D15959" s="231"/>
      <c r="E15959" s="232"/>
    </row>
    <row r="15960" spans="4:5">
      <c r="D15960" s="231"/>
      <c r="E15960" s="232"/>
    </row>
    <row r="15961" spans="4:5">
      <c r="D15961" s="231"/>
      <c r="E15961" s="232"/>
    </row>
    <row r="15962" spans="4:5">
      <c r="D15962" s="231"/>
      <c r="E15962" s="232"/>
    </row>
    <row r="15963" spans="4:5">
      <c r="D15963" s="231"/>
      <c r="E15963" s="232"/>
    </row>
    <row r="15964" spans="4:5">
      <c r="D15964" s="231"/>
      <c r="E15964" s="232"/>
    </row>
    <row r="15965" spans="4:5">
      <c r="D15965" s="231"/>
      <c r="E15965" s="232"/>
    </row>
    <row r="15966" spans="4:5">
      <c r="D15966" s="231"/>
      <c r="E15966" s="232"/>
    </row>
    <row r="15967" spans="4:5">
      <c r="D15967" s="231"/>
      <c r="E15967" s="232"/>
    </row>
    <row r="15968" spans="4:5">
      <c r="D15968" s="231"/>
      <c r="E15968" s="232"/>
    </row>
    <row r="15969" spans="4:5">
      <c r="D15969" s="231"/>
      <c r="E15969" s="232"/>
    </row>
    <row r="15970" spans="4:5">
      <c r="D15970" s="231"/>
      <c r="E15970" s="232"/>
    </row>
    <row r="15971" spans="4:5">
      <c r="D15971" s="231"/>
      <c r="E15971" s="232"/>
    </row>
    <row r="15972" spans="4:5">
      <c r="D15972" s="231"/>
      <c r="E15972" s="232"/>
    </row>
    <row r="15973" spans="4:5">
      <c r="D15973" s="231"/>
      <c r="E15973" s="232"/>
    </row>
    <row r="15974" spans="4:5">
      <c r="D15974" s="231"/>
      <c r="E15974" s="232"/>
    </row>
    <row r="15975" spans="4:5">
      <c r="D15975" s="231"/>
      <c r="E15975" s="232"/>
    </row>
    <row r="15976" spans="4:5">
      <c r="D15976" s="231"/>
      <c r="E15976" s="232"/>
    </row>
    <row r="15977" spans="4:5">
      <c r="D15977" s="231"/>
      <c r="E15977" s="232"/>
    </row>
    <row r="15978" spans="4:5">
      <c r="D15978" s="231"/>
      <c r="E15978" s="232"/>
    </row>
    <row r="15979" spans="4:5">
      <c r="D15979" s="231"/>
      <c r="E15979" s="232"/>
    </row>
    <row r="15980" spans="4:5">
      <c r="D15980" s="231"/>
      <c r="E15980" s="232"/>
    </row>
    <row r="15981" spans="4:5">
      <c r="D15981" s="231"/>
      <c r="E15981" s="232"/>
    </row>
    <row r="15982" spans="4:5">
      <c r="D15982" s="231"/>
      <c r="E15982" s="232"/>
    </row>
    <row r="15983" spans="4:5">
      <c r="D15983" s="231"/>
      <c r="E15983" s="232"/>
    </row>
    <row r="15984" spans="4:5">
      <c r="D15984" s="231"/>
      <c r="E15984" s="232"/>
    </row>
    <row r="15985" spans="4:5">
      <c r="D15985" s="231"/>
      <c r="E15985" s="232"/>
    </row>
    <row r="15986" spans="4:5">
      <c r="D15986" s="231"/>
      <c r="E15986" s="232"/>
    </row>
    <row r="15987" spans="4:5">
      <c r="D15987" s="231"/>
      <c r="E15987" s="232"/>
    </row>
    <row r="15988" spans="4:5">
      <c r="D15988" s="231"/>
      <c r="E15988" s="232"/>
    </row>
    <row r="15989" spans="4:5">
      <c r="D15989" s="231"/>
      <c r="E15989" s="232"/>
    </row>
    <row r="15990" spans="4:5">
      <c r="D15990" s="231"/>
      <c r="E15990" s="232"/>
    </row>
    <row r="15991" spans="4:5">
      <c r="D15991" s="231"/>
      <c r="E15991" s="232"/>
    </row>
    <row r="15992" spans="4:5">
      <c r="D15992" s="231"/>
      <c r="E15992" s="232"/>
    </row>
    <row r="15993" spans="4:5">
      <c r="D15993" s="231"/>
      <c r="E15993" s="232"/>
    </row>
    <row r="15994" spans="4:5">
      <c r="D15994" s="231"/>
      <c r="E15994" s="232"/>
    </row>
    <row r="15995" spans="4:5">
      <c r="D15995" s="231"/>
      <c r="E15995" s="232"/>
    </row>
    <row r="15996" spans="4:5">
      <c r="D15996" s="231"/>
      <c r="E15996" s="232"/>
    </row>
    <row r="15997" spans="4:5">
      <c r="D15997" s="231"/>
      <c r="E15997" s="232"/>
    </row>
    <row r="15998" spans="4:5">
      <c r="D15998" s="231"/>
      <c r="E15998" s="232"/>
    </row>
    <row r="15999" spans="4:5">
      <c r="D15999" s="231"/>
      <c r="E15999" s="232"/>
    </row>
    <row r="16000" spans="4:5">
      <c r="D16000" s="231"/>
      <c r="E16000" s="232"/>
    </row>
    <row r="16001" spans="4:5">
      <c r="D16001" s="231"/>
      <c r="E16001" s="232"/>
    </row>
    <row r="16002" spans="4:5">
      <c r="D16002" s="231"/>
      <c r="E16002" s="232"/>
    </row>
    <row r="16003" spans="4:5">
      <c r="D16003" s="231"/>
      <c r="E16003" s="232"/>
    </row>
    <row r="16004" spans="4:5">
      <c r="D16004" s="231"/>
      <c r="E16004" s="232"/>
    </row>
    <row r="16005" spans="4:5">
      <c r="D16005" s="231"/>
      <c r="E16005" s="232"/>
    </row>
    <row r="16006" spans="4:5">
      <c r="D16006" s="231"/>
      <c r="E16006" s="232"/>
    </row>
    <row r="16007" spans="4:5">
      <c r="D16007" s="231"/>
      <c r="E16007" s="232"/>
    </row>
    <row r="16008" spans="4:5">
      <c r="D16008" s="231"/>
      <c r="E16008" s="232"/>
    </row>
    <row r="16009" spans="4:5">
      <c r="D16009" s="231"/>
      <c r="E16009" s="232"/>
    </row>
    <row r="16010" spans="4:5">
      <c r="D16010" s="231"/>
      <c r="E16010" s="232"/>
    </row>
    <row r="16011" spans="4:5">
      <c r="D16011" s="231"/>
      <c r="E16011" s="232"/>
    </row>
    <row r="16012" spans="4:5">
      <c r="D16012" s="231"/>
      <c r="E16012" s="232"/>
    </row>
    <row r="16013" spans="4:5">
      <c r="D16013" s="231"/>
      <c r="E16013" s="232"/>
    </row>
    <row r="16014" spans="4:5">
      <c r="D16014" s="231"/>
      <c r="E16014" s="232"/>
    </row>
    <row r="16015" spans="4:5">
      <c r="D16015" s="231"/>
      <c r="E16015" s="232"/>
    </row>
    <row r="16016" spans="4:5">
      <c r="D16016" s="231"/>
      <c r="E16016" s="232"/>
    </row>
    <row r="16017" spans="4:5">
      <c r="D16017" s="231"/>
      <c r="E16017" s="232"/>
    </row>
    <row r="16018" spans="4:5">
      <c r="D16018" s="231"/>
      <c r="E16018" s="232"/>
    </row>
    <row r="16019" spans="4:5">
      <c r="D16019" s="231"/>
      <c r="E16019" s="232"/>
    </row>
    <row r="16020" spans="4:5">
      <c r="D16020" s="231"/>
      <c r="E16020" s="232"/>
    </row>
    <row r="16021" spans="4:5">
      <c r="D16021" s="231"/>
      <c r="E16021" s="232"/>
    </row>
    <row r="16022" spans="4:5">
      <c r="D16022" s="231"/>
      <c r="E16022" s="232"/>
    </row>
    <row r="16023" spans="4:5">
      <c r="D16023" s="231"/>
      <c r="E16023" s="232"/>
    </row>
    <row r="16024" spans="4:5">
      <c r="D16024" s="231"/>
      <c r="E16024" s="232"/>
    </row>
    <row r="16025" spans="4:5">
      <c r="D16025" s="231"/>
      <c r="E16025" s="232"/>
    </row>
    <row r="16026" spans="4:5">
      <c r="D16026" s="231"/>
      <c r="E16026" s="232"/>
    </row>
    <row r="16027" spans="4:5">
      <c r="D16027" s="231"/>
      <c r="E16027" s="232"/>
    </row>
    <row r="16028" spans="4:5">
      <c r="D16028" s="231"/>
      <c r="E16028" s="232"/>
    </row>
    <row r="16029" spans="4:5">
      <c r="D16029" s="231"/>
      <c r="E16029" s="232"/>
    </row>
    <row r="16030" spans="4:5">
      <c r="D16030" s="231"/>
      <c r="E16030" s="232"/>
    </row>
    <row r="16031" spans="4:5">
      <c r="D16031" s="231"/>
      <c r="E16031" s="232"/>
    </row>
    <row r="16032" spans="4:5">
      <c r="D16032" s="231"/>
      <c r="E16032" s="232"/>
    </row>
    <row r="16033" spans="4:5">
      <c r="D16033" s="231"/>
      <c r="E16033" s="232"/>
    </row>
    <row r="16034" spans="4:5">
      <c r="D16034" s="231"/>
      <c r="E16034" s="232"/>
    </row>
    <row r="16035" spans="4:5">
      <c r="D16035" s="231"/>
      <c r="E16035" s="232"/>
    </row>
    <row r="16036" spans="4:5">
      <c r="D16036" s="231"/>
      <c r="E16036" s="232"/>
    </row>
    <row r="16037" spans="4:5">
      <c r="D16037" s="231"/>
      <c r="E16037" s="232"/>
    </row>
    <row r="16038" spans="4:5">
      <c r="D16038" s="231"/>
      <c r="E16038" s="232"/>
    </row>
    <row r="16039" spans="4:5">
      <c r="D16039" s="231"/>
      <c r="E16039" s="232"/>
    </row>
    <row r="16040" spans="4:5">
      <c r="D16040" s="231"/>
      <c r="E16040" s="232"/>
    </row>
    <row r="16041" spans="4:5">
      <c r="D16041" s="231"/>
      <c r="E16041" s="232"/>
    </row>
    <row r="16042" spans="4:5">
      <c r="D16042" s="231"/>
      <c r="E16042" s="232"/>
    </row>
    <row r="16043" spans="4:5">
      <c r="D16043" s="231"/>
      <c r="E16043" s="232"/>
    </row>
    <row r="16044" spans="4:5">
      <c r="D16044" s="231"/>
      <c r="E16044" s="232"/>
    </row>
    <row r="16045" spans="4:5">
      <c r="D16045" s="231"/>
      <c r="E16045" s="232"/>
    </row>
    <row r="16046" spans="4:5">
      <c r="D16046" s="231"/>
      <c r="E16046" s="232"/>
    </row>
    <row r="16047" spans="4:5">
      <c r="D16047" s="231"/>
      <c r="E16047" s="232"/>
    </row>
    <row r="16048" spans="4:5">
      <c r="D16048" s="231"/>
      <c r="E16048" s="232"/>
    </row>
    <row r="16049" spans="4:5">
      <c r="D16049" s="231"/>
      <c r="E16049" s="232"/>
    </row>
    <row r="16050" spans="4:5">
      <c r="D16050" s="231"/>
      <c r="E16050" s="232"/>
    </row>
    <row r="16051" spans="4:5">
      <c r="D16051" s="231"/>
      <c r="E16051" s="232"/>
    </row>
    <row r="16052" spans="4:5">
      <c r="D16052" s="231"/>
      <c r="E16052" s="232"/>
    </row>
    <row r="16053" spans="4:5">
      <c r="D16053" s="231"/>
      <c r="E16053" s="232"/>
    </row>
    <row r="16054" spans="4:5">
      <c r="D16054" s="231"/>
      <c r="E16054" s="232"/>
    </row>
    <row r="16055" spans="4:5">
      <c r="D16055" s="231"/>
      <c r="E16055" s="232"/>
    </row>
    <row r="16056" spans="4:5">
      <c r="D16056" s="231"/>
      <c r="E16056" s="232"/>
    </row>
    <row r="16057" spans="4:5">
      <c r="D16057" s="231"/>
      <c r="E16057" s="232"/>
    </row>
    <row r="16058" spans="4:5">
      <c r="D16058" s="231"/>
      <c r="E16058" s="232"/>
    </row>
    <row r="16059" spans="4:5">
      <c r="D16059" s="231"/>
      <c r="E16059" s="232"/>
    </row>
    <row r="16060" spans="4:5">
      <c r="D16060" s="231"/>
      <c r="E16060" s="232"/>
    </row>
    <row r="16061" spans="4:5">
      <c r="D16061" s="231"/>
      <c r="E16061" s="232"/>
    </row>
    <row r="16062" spans="4:5">
      <c r="D16062" s="231"/>
      <c r="E16062" s="232"/>
    </row>
    <row r="16063" spans="4:5">
      <c r="D16063" s="231"/>
      <c r="E16063" s="232"/>
    </row>
    <row r="16064" spans="4:5">
      <c r="D16064" s="231"/>
      <c r="E16064" s="232"/>
    </row>
    <row r="16065" spans="4:5">
      <c r="D16065" s="231"/>
      <c r="E16065" s="232"/>
    </row>
    <row r="16066" spans="4:5">
      <c r="D16066" s="231"/>
      <c r="E16066" s="232"/>
    </row>
    <row r="16067" spans="4:5">
      <c r="D16067" s="231"/>
      <c r="E16067" s="232"/>
    </row>
    <row r="16068" spans="4:5">
      <c r="D16068" s="231"/>
      <c r="E16068" s="232"/>
    </row>
    <row r="16069" spans="4:5">
      <c r="D16069" s="231"/>
      <c r="E16069" s="232"/>
    </row>
    <row r="16070" spans="4:5">
      <c r="D16070" s="231"/>
      <c r="E16070" s="232"/>
    </row>
    <row r="16071" spans="4:5">
      <c r="D16071" s="231"/>
      <c r="E16071" s="232"/>
    </row>
    <row r="16072" spans="4:5">
      <c r="D16072" s="231"/>
      <c r="E16072" s="232"/>
    </row>
    <row r="16073" spans="4:5">
      <c r="D16073" s="231"/>
      <c r="E16073" s="232"/>
    </row>
    <row r="16074" spans="4:5">
      <c r="D16074" s="231"/>
      <c r="E16074" s="232"/>
    </row>
    <row r="16075" spans="4:5">
      <c r="D16075" s="231"/>
      <c r="E16075" s="232"/>
    </row>
    <row r="16076" spans="4:5">
      <c r="D16076" s="231"/>
      <c r="E16076" s="232"/>
    </row>
    <row r="16077" spans="4:5">
      <c r="D16077" s="231"/>
      <c r="E16077" s="232"/>
    </row>
    <row r="16078" spans="4:5">
      <c r="D16078" s="231"/>
      <c r="E16078" s="232"/>
    </row>
    <row r="16079" spans="4:5">
      <c r="D16079" s="231"/>
      <c r="E16079" s="232"/>
    </row>
    <row r="16080" spans="4:5">
      <c r="D16080" s="231"/>
      <c r="E16080" s="232"/>
    </row>
    <row r="16081" spans="4:5">
      <c r="D16081" s="231"/>
      <c r="E16081" s="232"/>
    </row>
    <row r="16082" spans="4:5">
      <c r="D16082" s="231"/>
      <c r="E16082" s="232"/>
    </row>
    <row r="16083" spans="4:5">
      <c r="D16083" s="231"/>
      <c r="E16083" s="232"/>
    </row>
    <row r="16084" spans="4:5">
      <c r="D16084" s="231"/>
      <c r="E16084" s="232"/>
    </row>
    <row r="16085" spans="4:5">
      <c r="D16085" s="231"/>
      <c r="E16085" s="232"/>
    </row>
    <row r="16086" spans="4:5">
      <c r="D16086" s="231"/>
      <c r="E16086" s="232"/>
    </row>
    <row r="16087" spans="4:5">
      <c r="D16087" s="231"/>
      <c r="E16087" s="232"/>
    </row>
    <row r="16088" spans="4:5">
      <c r="D16088" s="231"/>
      <c r="E16088" s="232"/>
    </row>
    <row r="16089" spans="4:5">
      <c r="D16089" s="231"/>
      <c r="E16089" s="232"/>
    </row>
    <row r="16090" spans="4:5">
      <c r="D16090" s="231"/>
      <c r="E16090" s="232"/>
    </row>
    <row r="16091" spans="4:5">
      <c r="D16091" s="231"/>
      <c r="E16091" s="232"/>
    </row>
    <row r="16092" spans="4:5">
      <c r="D16092" s="231"/>
      <c r="E16092" s="232"/>
    </row>
    <row r="16093" spans="4:5">
      <c r="D16093" s="231"/>
      <c r="E16093" s="232"/>
    </row>
    <row r="16094" spans="4:5">
      <c r="D16094" s="231"/>
      <c r="E16094" s="232"/>
    </row>
    <row r="16095" spans="4:5">
      <c r="D16095" s="231"/>
      <c r="E16095" s="232"/>
    </row>
    <row r="16096" spans="4:5">
      <c r="D16096" s="231"/>
      <c r="E16096" s="232"/>
    </row>
    <row r="16097" spans="4:5">
      <c r="D16097" s="231"/>
      <c r="E16097" s="232"/>
    </row>
    <row r="16098" spans="4:5">
      <c r="D16098" s="231"/>
      <c r="E16098" s="232"/>
    </row>
    <row r="16099" spans="4:5">
      <c r="D16099" s="231"/>
      <c r="E16099" s="232"/>
    </row>
    <row r="16100" spans="4:5">
      <c r="D16100" s="231"/>
      <c r="E16100" s="232"/>
    </row>
    <row r="16101" spans="4:5">
      <c r="D16101" s="231"/>
      <c r="E16101" s="232"/>
    </row>
    <row r="16102" spans="4:5">
      <c r="D16102" s="231"/>
      <c r="E16102" s="232"/>
    </row>
    <row r="16103" spans="4:5">
      <c r="D16103" s="231"/>
      <c r="E16103" s="232"/>
    </row>
    <row r="16104" spans="4:5">
      <c r="D16104" s="231"/>
      <c r="E16104" s="232"/>
    </row>
    <row r="16105" spans="4:5">
      <c r="D16105" s="231"/>
      <c r="E16105" s="232"/>
    </row>
    <row r="16106" spans="4:5">
      <c r="D16106" s="231"/>
      <c r="E16106" s="232"/>
    </row>
    <row r="16107" spans="4:5">
      <c r="D16107" s="231"/>
      <c r="E16107" s="232"/>
    </row>
    <row r="16108" spans="4:5">
      <c r="D16108" s="231"/>
      <c r="E16108" s="232"/>
    </row>
    <row r="16109" spans="4:5">
      <c r="D16109" s="231"/>
      <c r="E16109" s="232"/>
    </row>
    <row r="16110" spans="4:5">
      <c r="D16110" s="231"/>
      <c r="E16110" s="232"/>
    </row>
    <row r="16111" spans="4:5">
      <c r="D16111" s="231"/>
      <c r="E16111" s="232"/>
    </row>
    <row r="16112" spans="4:5">
      <c r="D16112" s="231"/>
      <c r="E16112" s="232"/>
    </row>
    <row r="16113" spans="4:5">
      <c r="D16113" s="231"/>
      <c r="E16113" s="232"/>
    </row>
    <row r="16114" spans="4:5">
      <c r="D16114" s="231"/>
      <c r="E16114" s="232"/>
    </row>
    <row r="16115" spans="4:5">
      <c r="D16115" s="231"/>
      <c r="E16115" s="232"/>
    </row>
    <row r="16116" spans="4:5">
      <c r="D16116" s="231"/>
      <c r="E16116" s="232"/>
    </row>
    <row r="16117" spans="4:5">
      <c r="D16117" s="231"/>
      <c r="E16117" s="232"/>
    </row>
    <row r="16118" spans="4:5">
      <c r="D16118" s="231"/>
      <c r="E16118" s="232"/>
    </row>
    <row r="16119" spans="4:5">
      <c r="D16119" s="231"/>
      <c r="E16119" s="232"/>
    </row>
    <row r="16120" spans="4:5">
      <c r="D16120" s="231"/>
      <c r="E16120" s="232"/>
    </row>
    <row r="16121" spans="4:5">
      <c r="D16121" s="231"/>
      <c r="E16121" s="232"/>
    </row>
    <row r="16122" spans="4:5">
      <c r="D16122" s="231"/>
      <c r="E16122" s="232"/>
    </row>
    <row r="16123" spans="4:5">
      <c r="D16123" s="231"/>
      <c r="E16123" s="232"/>
    </row>
    <row r="16124" spans="4:5">
      <c r="D16124" s="231"/>
      <c r="E16124" s="232"/>
    </row>
    <row r="16125" spans="4:5">
      <c r="D16125" s="231"/>
      <c r="E16125" s="232"/>
    </row>
    <row r="16126" spans="4:5">
      <c r="D16126" s="231"/>
      <c r="E16126" s="232"/>
    </row>
    <row r="16127" spans="4:5">
      <c r="D16127" s="231"/>
      <c r="E16127" s="232"/>
    </row>
    <row r="16128" spans="4:5">
      <c r="D16128" s="231"/>
      <c r="E16128" s="232"/>
    </row>
    <row r="16129" spans="4:5">
      <c r="D16129" s="231"/>
      <c r="E16129" s="232"/>
    </row>
    <row r="16130" spans="4:5">
      <c r="D16130" s="231"/>
      <c r="E16130" s="232"/>
    </row>
    <row r="16131" spans="4:5">
      <c r="D16131" s="231"/>
      <c r="E16131" s="232"/>
    </row>
    <row r="16132" spans="4:5">
      <c r="D16132" s="231"/>
      <c r="E16132" s="232"/>
    </row>
    <row r="16133" spans="4:5">
      <c r="D16133" s="231"/>
      <c r="E16133" s="232"/>
    </row>
    <row r="16134" spans="4:5">
      <c r="D16134" s="231"/>
      <c r="E16134" s="232"/>
    </row>
    <row r="16135" spans="4:5">
      <c r="D16135" s="231"/>
      <c r="E16135" s="232"/>
    </row>
    <row r="16136" spans="4:5">
      <c r="D16136" s="231"/>
      <c r="E16136" s="232"/>
    </row>
    <row r="16137" spans="4:5">
      <c r="D16137" s="231"/>
      <c r="E16137" s="232"/>
    </row>
    <row r="16138" spans="4:5">
      <c r="D16138" s="231"/>
      <c r="E16138" s="232"/>
    </row>
    <row r="16139" spans="4:5">
      <c r="D16139" s="231"/>
      <c r="E16139" s="232"/>
    </row>
    <row r="16140" spans="4:5">
      <c r="D16140" s="231"/>
      <c r="E16140" s="232"/>
    </row>
    <row r="16141" spans="4:5">
      <c r="D16141" s="231"/>
      <c r="E16141" s="232"/>
    </row>
    <row r="16142" spans="4:5">
      <c r="D16142" s="231"/>
      <c r="E16142" s="232"/>
    </row>
    <row r="16143" spans="4:5">
      <c r="D16143" s="231"/>
      <c r="E16143" s="232"/>
    </row>
    <row r="16144" spans="4:5">
      <c r="D16144" s="231"/>
      <c r="E16144" s="232"/>
    </row>
    <row r="16145" spans="4:5">
      <c r="D16145" s="231"/>
      <c r="E16145" s="232"/>
    </row>
    <row r="16146" spans="4:5">
      <c r="D16146" s="231"/>
      <c r="E16146" s="232"/>
    </row>
    <row r="16147" spans="4:5">
      <c r="D16147" s="231"/>
      <c r="E16147" s="232"/>
    </row>
    <row r="16148" spans="4:5">
      <c r="D16148" s="231"/>
      <c r="E16148" s="232"/>
    </row>
    <row r="16149" spans="4:5">
      <c r="D16149" s="231"/>
      <c r="E16149" s="232"/>
    </row>
    <row r="16150" spans="4:5">
      <c r="D16150" s="231"/>
      <c r="E16150" s="232"/>
    </row>
    <row r="16151" spans="4:5">
      <c r="D16151" s="231"/>
      <c r="E16151" s="232"/>
    </row>
    <row r="16152" spans="4:5">
      <c r="D16152" s="231"/>
      <c r="E16152" s="232"/>
    </row>
    <row r="16153" spans="4:5">
      <c r="D16153" s="231"/>
      <c r="E16153" s="232"/>
    </row>
    <row r="16154" spans="4:5">
      <c r="D16154" s="231"/>
      <c r="E16154" s="232"/>
    </row>
    <row r="16155" spans="4:5">
      <c r="D16155" s="231"/>
      <c r="E16155" s="232"/>
    </row>
    <row r="16156" spans="4:5">
      <c r="D16156" s="231"/>
      <c r="E16156" s="232"/>
    </row>
    <row r="16157" spans="4:5">
      <c r="D16157" s="231"/>
      <c r="E16157" s="232"/>
    </row>
    <row r="16158" spans="4:5">
      <c r="D16158" s="231"/>
      <c r="E16158" s="232"/>
    </row>
    <row r="16159" spans="4:5">
      <c r="D16159" s="231"/>
      <c r="E16159" s="232"/>
    </row>
    <row r="16160" spans="4:5">
      <c r="D16160" s="231"/>
      <c r="E16160" s="232"/>
    </row>
    <row r="16161" spans="4:5">
      <c r="D16161" s="231"/>
      <c r="E16161" s="232"/>
    </row>
    <row r="16162" spans="4:5">
      <c r="D16162" s="231"/>
      <c r="E16162" s="232"/>
    </row>
    <row r="16163" spans="4:5">
      <c r="D16163" s="231"/>
      <c r="E16163" s="232"/>
    </row>
    <row r="16164" spans="4:5">
      <c r="D16164" s="231"/>
      <c r="E16164" s="232"/>
    </row>
    <row r="16165" spans="4:5">
      <c r="D16165" s="231"/>
      <c r="E16165" s="232"/>
    </row>
    <row r="16166" spans="4:5">
      <c r="D16166" s="231"/>
      <c r="E16166" s="232"/>
    </row>
    <row r="16167" spans="4:5">
      <c r="D16167" s="231"/>
      <c r="E16167" s="232"/>
    </row>
    <row r="16168" spans="4:5">
      <c r="D16168" s="231"/>
      <c r="E16168" s="232"/>
    </row>
    <row r="16169" spans="4:5">
      <c r="D16169" s="231"/>
      <c r="E16169" s="232"/>
    </row>
    <row r="16170" spans="4:5">
      <c r="D16170" s="231"/>
      <c r="E16170" s="232"/>
    </row>
    <row r="16171" spans="4:5">
      <c r="D16171" s="231"/>
      <c r="E16171" s="232"/>
    </row>
    <row r="16172" spans="4:5">
      <c r="D16172" s="231"/>
      <c r="E16172" s="232"/>
    </row>
    <row r="16173" spans="4:5">
      <c r="D16173" s="231"/>
      <c r="E16173" s="232"/>
    </row>
    <row r="16174" spans="4:5">
      <c r="D16174" s="231"/>
      <c r="E16174" s="232"/>
    </row>
    <row r="16175" spans="4:5">
      <c r="D16175" s="231"/>
      <c r="E16175" s="232"/>
    </row>
    <row r="16176" spans="4:5">
      <c r="D16176" s="231"/>
      <c r="E16176" s="232"/>
    </row>
    <row r="16177" spans="4:5">
      <c r="D16177" s="231"/>
      <c r="E16177" s="232"/>
    </row>
    <row r="16178" spans="4:5">
      <c r="D16178" s="231"/>
      <c r="E16178" s="232"/>
    </row>
    <row r="16179" spans="4:5">
      <c r="D16179" s="231"/>
      <c r="E16179" s="232"/>
    </row>
    <row r="16180" spans="4:5">
      <c r="D16180" s="231"/>
      <c r="E16180" s="232"/>
    </row>
    <row r="16181" spans="4:5">
      <c r="D16181" s="231"/>
      <c r="E16181" s="232"/>
    </row>
    <row r="16182" spans="4:5">
      <c r="D16182" s="231"/>
      <c r="E16182" s="232"/>
    </row>
    <row r="16183" spans="4:5">
      <c r="D16183" s="231"/>
      <c r="E16183" s="232"/>
    </row>
    <row r="16184" spans="4:5">
      <c r="D16184" s="231"/>
      <c r="E16184" s="232"/>
    </row>
    <row r="16185" spans="4:5">
      <c r="D16185" s="231"/>
      <c r="E16185" s="232"/>
    </row>
    <row r="16186" spans="4:5">
      <c r="D16186" s="231"/>
      <c r="E16186" s="232"/>
    </row>
    <row r="16187" spans="4:5">
      <c r="D16187" s="231"/>
      <c r="E16187" s="232"/>
    </row>
    <row r="16188" spans="4:5">
      <c r="D16188" s="231"/>
      <c r="E16188" s="232"/>
    </row>
    <row r="16189" spans="4:5">
      <c r="D16189" s="231"/>
      <c r="E16189" s="232"/>
    </row>
    <row r="16190" spans="4:5">
      <c r="D16190" s="231"/>
      <c r="E16190" s="232"/>
    </row>
    <row r="16191" spans="4:5">
      <c r="D16191" s="231"/>
      <c r="E16191" s="232"/>
    </row>
    <row r="16192" spans="4:5">
      <c r="D16192" s="231"/>
      <c r="E16192" s="232"/>
    </row>
    <row r="16193" spans="4:5">
      <c r="D16193" s="231"/>
      <c r="E16193" s="232"/>
    </row>
    <row r="16194" spans="4:5">
      <c r="D16194" s="231"/>
      <c r="E16194" s="232"/>
    </row>
    <row r="16195" spans="4:5">
      <c r="D16195" s="231"/>
      <c r="E16195" s="232"/>
    </row>
    <row r="16196" spans="4:5">
      <c r="D16196" s="231"/>
      <c r="E16196" s="232"/>
    </row>
    <row r="16197" spans="4:5">
      <c r="D16197" s="231"/>
      <c r="E16197" s="232"/>
    </row>
    <row r="16198" spans="4:5">
      <c r="D16198" s="231"/>
      <c r="E16198" s="232"/>
    </row>
    <row r="16199" spans="4:5">
      <c r="D16199" s="231"/>
      <c r="E16199" s="232"/>
    </row>
    <row r="16200" spans="4:5">
      <c r="D16200" s="231"/>
      <c r="E16200" s="232"/>
    </row>
    <row r="16201" spans="4:5">
      <c r="D16201" s="231"/>
      <c r="E16201" s="232"/>
    </row>
    <row r="16202" spans="4:5">
      <c r="D16202" s="231"/>
      <c r="E16202" s="232"/>
    </row>
    <row r="16203" spans="4:5">
      <c r="D16203" s="231"/>
      <c r="E16203" s="232"/>
    </row>
    <row r="16204" spans="4:5">
      <c r="D16204" s="231"/>
      <c r="E16204" s="232"/>
    </row>
    <row r="16205" spans="4:5">
      <c r="D16205" s="231"/>
      <c r="E16205" s="232"/>
    </row>
    <row r="16206" spans="4:5">
      <c r="D16206" s="231"/>
      <c r="E16206" s="232"/>
    </row>
    <row r="16207" spans="4:5">
      <c r="D16207" s="231"/>
      <c r="E16207" s="232"/>
    </row>
    <row r="16208" spans="4:5">
      <c r="D16208" s="231"/>
      <c r="E16208" s="232"/>
    </row>
    <row r="16209" spans="4:5">
      <c r="D16209" s="231"/>
      <c r="E16209" s="232"/>
    </row>
    <row r="16210" spans="4:5">
      <c r="D16210" s="231"/>
      <c r="E16210" s="232"/>
    </row>
    <row r="16211" spans="4:5">
      <c r="D16211" s="231"/>
      <c r="E16211" s="232"/>
    </row>
    <row r="16212" spans="4:5">
      <c r="D16212" s="231"/>
      <c r="E16212" s="232"/>
    </row>
    <row r="16213" spans="4:5">
      <c r="D16213" s="231"/>
      <c r="E16213" s="232"/>
    </row>
    <row r="16214" spans="4:5">
      <c r="D16214" s="231"/>
      <c r="E16214" s="232"/>
    </row>
    <row r="16215" spans="4:5">
      <c r="D16215" s="231"/>
      <c r="E16215" s="232"/>
    </row>
    <row r="16216" spans="4:5">
      <c r="D16216" s="231"/>
      <c r="E16216" s="232"/>
    </row>
    <row r="16217" spans="4:5">
      <c r="D16217" s="231"/>
      <c r="E16217" s="232"/>
    </row>
    <row r="16218" spans="4:5">
      <c r="D16218" s="231"/>
      <c r="E16218" s="232"/>
    </row>
    <row r="16219" spans="4:5">
      <c r="D16219" s="231"/>
      <c r="E16219" s="232"/>
    </row>
    <row r="16220" spans="4:5">
      <c r="D16220" s="231"/>
      <c r="E16220" s="232"/>
    </row>
    <row r="16221" spans="4:5">
      <c r="D16221" s="231"/>
      <c r="E16221" s="232"/>
    </row>
    <row r="16222" spans="4:5">
      <c r="D16222" s="231"/>
      <c r="E16222" s="232"/>
    </row>
    <row r="16223" spans="4:5">
      <c r="D16223" s="231"/>
      <c r="E16223" s="232"/>
    </row>
    <row r="16224" spans="4:5">
      <c r="D16224" s="231"/>
      <c r="E16224" s="232"/>
    </row>
    <row r="16225" spans="4:5">
      <c r="D16225" s="231"/>
      <c r="E16225" s="232"/>
    </row>
    <row r="16226" spans="4:5">
      <c r="D16226" s="231"/>
      <c r="E16226" s="232"/>
    </row>
    <row r="16227" spans="4:5">
      <c r="D16227" s="231"/>
      <c r="E16227" s="232"/>
    </row>
    <row r="16228" spans="4:5">
      <c r="D16228" s="231"/>
      <c r="E16228" s="232"/>
    </row>
    <row r="16229" spans="4:5">
      <c r="D16229" s="231"/>
      <c r="E16229" s="232"/>
    </row>
    <row r="16230" spans="4:5">
      <c r="D16230" s="231"/>
      <c r="E16230" s="232"/>
    </row>
    <row r="16231" spans="4:5">
      <c r="D16231" s="231"/>
      <c r="E16231" s="232"/>
    </row>
    <row r="16232" spans="4:5">
      <c r="D16232" s="231"/>
      <c r="E16232" s="232"/>
    </row>
    <row r="16233" spans="4:5">
      <c r="D16233" s="231"/>
      <c r="E16233" s="232"/>
    </row>
    <row r="16234" spans="4:5">
      <c r="D16234" s="231"/>
      <c r="E16234" s="232"/>
    </row>
    <row r="16235" spans="4:5">
      <c r="D16235" s="231"/>
      <c r="E16235" s="232"/>
    </row>
    <row r="16236" spans="4:5">
      <c r="D16236" s="231"/>
      <c r="E16236" s="232"/>
    </row>
    <row r="16237" spans="4:5">
      <c r="D16237" s="231"/>
      <c r="E16237" s="232"/>
    </row>
    <row r="16238" spans="4:5">
      <c r="D16238" s="231"/>
      <c r="E16238" s="232"/>
    </row>
    <row r="16239" spans="4:5">
      <c r="D16239" s="231"/>
      <c r="E16239" s="232"/>
    </row>
    <row r="16240" spans="4:5">
      <c r="D16240" s="231"/>
      <c r="E16240" s="232"/>
    </row>
    <row r="16241" spans="4:5">
      <c r="D16241" s="231"/>
      <c r="E16241" s="232"/>
    </row>
    <row r="16242" spans="4:5">
      <c r="D16242" s="231"/>
      <c r="E16242" s="232"/>
    </row>
    <row r="16243" spans="4:5">
      <c r="D16243" s="231"/>
      <c r="E16243" s="232"/>
    </row>
    <row r="16244" spans="4:5">
      <c r="D16244" s="231"/>
      <c r="E16244" s="232"/>
    </row>
    <row r="16245" spans="4:5">
      <c r="D16245" s="231"/>
      <c r="E16245" s="232"/>
    </row>
    <row r="16246" spans="4:5">
      <c r="D16246" s="231"/>
      <c r="E16246" s="232"/>
    </row>
    <row r="16247" spans="4:5">
      <c r="D16247" s="231"/>
      <c r="E16247" s="232"/>
    </row>
    <row r="16248" spans="4:5">
      <c r="D16248" s="231"/>
      <c r="E16248" s="232"/>
    </row>
    <row r="16249" spans="4:5">
      <c r="D16249" s="231"/>
      <c r="E16249" s="232"/>
    </row>
    <row r="16250" spans="4:5">
      <c r="D16250" s="231"/>
      <c r="E16250" s="232"/>
    </row>
    <row r="16251" spans="4:5">
      <c r="D16251" s="231"/>
      <c r="E16251" s="232"/>
    </row>
    <row r="16252" spans="4:5">
      <c r="D16252" s="231"/>
      <c r="E16252" s="232"/>
    </row>
    <row r="16253" spans="4:5">
      <c r="D16253" s="231"/>
      <c r="E16253" s="232"/>
    </row>
    <row r="16254" spans="4:5">
      <c r="D16254" s="231"/>
      <c r="E16254" s="232"/>
    </row>
    <row r="16255" spans="4:5">
      <c r="D16255" s="231"/>
      <c r="E16255" s="232"/>
    </row>
    <row r="16256" spans="4:5">
      <c r="D16256" s="231"/>
      <c r="E16256" s="232"/>
    </row>
    <row r="16257" spans="4:5">
      <c r="D16257" s="231"/>
      <c r="E16257" s="232"/>
    </row>
    <row r="16258" spans="4:5">
      <c r="D16258" s="231"/>
      <c r="E16258" s="232"/>
    </row>
    <row r="16259" spans="4:5">
      <c r="D16259" s="231"/>
      <c r="E16259" s="232"/>
    </row>
    <row r="16260" spans="4:5">
      <c r="D16260" s="231"/>
      <c r="E16260" s="232"/>
    </row>
    <row r="16261" spans="4:5">
      <c r="D16261" s="231"/>
      <c r="E16261" s="232"/>
    </row>
    <row r="16262" spans="4:5">
      <c r="D16262" s="231"/>
      <c r="E16262" s="232"/>
    </row>
    <row r="16263" spans="4:5">
      <c r="D16263" s="231"/>
      <c r="E16263" s="232"/>
    </row>
    <row r="16264" spans="4:5">
      <c r="D16264" s="231"/>
      <c r="E16264" s="232"/>
    </row>
    <row r="16265" spans="4:5">
      <c r="D16265" s="231"/>
      <c r="E16265" s="232"/>
    </row>
    <row r="16266" spans="4:5">
      <c r="D16266" s="231"/>
      <c r="E16266" s="232"/>
    </row>
    <row r="16267" spans="4:5">
      <c r="D16267" s="231"/>
      <c r="E16267" s="232"/>
    </row>
    <row r="16268" spans="4:5">
      <c r="D16268" s="231"/>
      <c r="E16268" s="232"/>
    </row>
    <row r="16269" spans="4:5">
      <c r="D16269" s="231"/>
      <c r="E16269" s="232"/>
    </row>
    <row r="16270" spans="4:5">
      <c r="D16270" s="231"/>
      <c r="E16270" s="232"/>
    </row>
    <row r="16271" spans="4:5">
      <c r="D16271" s="231"/>
      <c r="E16271" s="232"/>
    </row>
    <row r="16272" spans="4:5">
      <c r="D16272" s="231"/>
      <c r="E16272" s="232"/>
    </row>
    <row r="16273" spans="4:5">
      <c r="D16273" s="231"/>
      <c r="E16273" s="232"/>
    </row>
    <row r="16274" spans="4:5">
      <c r="D16274" s="231"/>
      <c r="E16274" s="232"/>
    </row>
    <row r="16275" spans="4:5">
      <c r="D16275" s="231"/>
      <c r="E16275" s="232"/>
    </row>
    <row r="16276" spans="4:5">
      <c r="D16276" s="231"/>
      <c r="E16276" s="232"/>
    </row>
    <row r="16277" spans="4:5">
      <c r="D16277" s="231"/>
      <c r="E16277" s="232"/>
    </row>
    <row r="16278" spans="4:5">
      <c r="D16278" s="231"/>
      <c r="E16278" s="232"/>
    </row>
    <row r="16279" spans="4:5">
      <c r="D16279" s="231"/>
      <c r="E16279" s="232"/>
    </row>
    <row r="16280" spans="4:5">
      <c r="D16280" s="231"/>
      <c r="E16280" s="232"/>
    </row>
    <row r="16281" spans="4:5">
      <c r="D16281" s="231"/>
      <c r="E16281" s="232"/>
    </row>
    <row r="16282" spans="4:5">
      <c r="D16282" s="231"/>
      <c r="E16282" s="232"/>
    </row>
    <row r="16283" spans="4:5">
      <c r="D16283" s="231"/>
      <c r="E16283" s="232"/>
    </row>
    <row r="16284" spans="4:5">
      <c r="D16284" s="231"/>
      <c r="E16284" s="232"/>
    </row>
    <row r="16285" spans="4:5">
      <c r="D16285" s="231"/>
      <c r="E16285" s="232"/>
    </row>
    <row r="16286" spans="4:5">
      <c r="D16286" s="231"/>
      <c r="E16286" s="232"/>
    </row>
    <row r="16287" spans="4:5">
      <c r="D16287" s="231"/>
      <c r="E16287" s="232"/>
    </row>
    <row r="16288" spans="4:5">
      <c r="D16288" s="231"/>
      <c r="E16288" s="232"/>
    </row>
    <row r="16289" spans="4:5">
      <c r="D16289" s="231"/>
      <c r="E16289" s="232"/>
    </row>
    <row r="16290" spans="4:5">
      <c r="D16290" s="231"/>
      <c r="E16290" s="232"/>
    </row>
    <row r="16291" spans="4:5">
      <c r="D16291" s="231"/>
      <c r="E16291" s="232"/>
    </row>
    <row r="16292" spans="4:5">
      <c r="D16292" s="231"/>
      <c r="E16292" s="232"/>
    </row>
    <row r="16293" spans="4:5">
      <c r="D16293" s="231"/>
      <c r="E16293" s="232"/>
    </row>
    <row r="16294" spans="4:5">
      <c r="D16294" s="231"/>
      <c r="E16294" s="232"/>
    </row>
    <row r="16295" spans="4:5">
      <c r="D16295" s="231"/>
      <c r="E16295" s="232"/>
    </row>
    <row r="16296" spans="4:5">
      <c r="D16296" s="231"/>
      <c r="E16296" s="232"/>
    </row>
    <row r="16297" spans="4:5">
      <c r="D16297" s="231"/>
      <c r="E16297" s="232"/>
    </row>
    <row r="16298" spans="4:5">
      <c r="D16298" s="231"/>
      <c r="E16298" s="232"/>
    </row>
    <row r="16299" spans="4:5">
      <c r="D16299" s="231"/>
      <c r="E16299" s="232"/>
    </row>
    <row r="16300" spans="4:5">
      <c r="D16300" s="231"/>
      <c r="E16300" s="232"/>
    </row>
    <row r="16301" spans="4:5">
      <c r="D16301" s="231"/>
      <c r="E16301" s="232"/>
    </row>
    <row r="16302" spans="4:5">
      <c r="D16302" s="231"/>
      <c r="E16302" s="232"/>
    </row>
    <row r="16303" spans="4:5">
      <c r="D16303" s="231"/>
      <c r="E16303" s="232"/>
    </row>
    <row r="16304" spans="4:5">
      <c r="D16304" s="231"/>
      <c r="E16304" s="232"/>
    </row>
    <row r="16305" spans="4:5">
      <c r="D16305" s="231"/>
      <c r="E16305" s="232"/>
    </row>
    <row r="16306" spans="4:5">
      <c r="D16306" s="231"/>
      <c r="E16306" s="232"/>
    </row>
    <row r="16307" spans="4:5">
      <c r="D16307" s="231"/>
      <c r="E16307" s="232"/>
    </row>
    <row r="16308" spans="4:5">
      <c r="D16308" s="231"/>
      <c r="E16308" s="232"/>
    </row>
    <row r="16309" spans="4:5">
      <c r="D16309" s="231"/>
      <c r="E16309" s="232"/>
    </row>
    <row r="16310" spans="4:5">
      <c r="D16310" s="231"/>
      <c r="E16310" s="232"/>
    </row>
    <row r="16311" spans="4:5">
      <c r="D16311" s="231"/>
      <c r="E16311" s="232"/>
    </row>
    <row r="16312" spans="4:5">
      <c r="D16312" s="231"/>
      <c r="E16312" s="232"/>
    </row>
    <row r="16313" spans="4:5">
      <c r="D16313" s="231"/>
      <c r="E16313" s="232"/>
    </row>
    <row r="16314" spans="4:5">
      <c r="D16314" s="231"/>
      <c r="E16314" s="232"/>
    </row>
    <row r="16315" spans="4:5">
      <c r="D16315" s="231"/>
      <c r="E16315" s="232"/>
    </row>
    <row r="16316" spans="4:5">
      <c r="D16316" s="231"/>
      <c r="E16316" s="232"/>
    </row>
    <row r="16317" spans="4:5">
      <c r="D16317" s="231"/>
      <c r="E16317" s="232"/>
    </row>
    <row r="16318" spans="4:5">
      <c r="D16318" s="231"/>
      <c r="E16318" s="232"/>
    </row>
    <row r="16319" spans="4:5">
      <c r="D16319" s="231"/>
      <c r="E16319" s="232"/>
    </row>
    <row r="16320" spans="4:5">
      <c r="D16320" s="231"/>
      <c r="E16320" s="232"/>
    </row>
    <row r="16321" spans="4:5">
      <c r="D16321" s="231"/>
      <c r="E16321" s="232"/>
    </row>
    <row r="16322" spans="4:5">
      <c r="D16322" s="231"/>
      <c r="E16322" s="232"/>
    </row>
    <row r="16323" spans="4:5">
      <c r="D16323" s="231"/>
      <c r="E16323" s="232"/>
    </row>
    <row r="16324" spans="4:5">
      <c r="D16324" s="231"/>
      <c r="E16324" s="232"/>
    </row>
    <row r="16325" spans="4:5">
      <c r="D16325" s="231"/>
      <c r="E16325" s="232"/>
    </row>
    <row r="16326" spans="4:5">
      <c r="D16326" s="231"/>
      <c r="E16326" s="232"/>
    </row>
    <row r="16327" spans="4:5">
      <c r="D16327" s="231"/>
      <c r="E16327" s="232"/>
    </row>
    <row r="16328" spans="4:5">
      <c r="D16328" s="231"/>
      <c r="E16328" s="232"/>
    </row>
    <row r="16329" spans="4:5">
      <c r="D16329" s="231"/>
      <c r="E16329" s="232"/>
    </row>
    <row r="16330" spans="4:5">
      <c r="D16330" s="231"/>
      <c r="E16330" s="232"/>
    </row>
    <row r="16331" spans="4:5">
      <c r="D16331" s="231"/>
      <c r="E16331" s="232"/>
    </row>
    <row r="16332" spans="4:5">
      <c r="D16332" s="231"/>
      <c r="E16332" s="232"/>
    </row>
    <row r="16333" spans="4:5">
      <c r="D16333" s="231"/>
      <c r="E16333" s="232"/>
    </row>
    <row r="16334" spans="4:5">
      <c r="D16334" s="231"/>
      <c r="E16334" s="232"/>
    </row>
    <row r="16335" spans="4:5">
      <c r="D16335" s="231"/>
      <c r="E16335" s="232"/>
    </row>
    <row r="16336" spans="4:5">
      <c r="D16336" s="231"/>
      <c r="E16336" s="232"/>
    </row>
    <row r="16337" spans="4:5">
      <c r="D16337" s="231"/>
      <c r="E16337" s="232"/>
    </row>
    <row r="16338" spans="4:5">
      <c r="D16338" s="231"/>
      <c r="E16338" s="232"/>
    </row>
    <row r="16339" spans="4:5">
      <c r="D16339" s="231"/>
      <c r="E16339" s="232"/>
    </row>
    <row r="16340" spans="4:5">
      <c r="D16340" s="231"/>
      <c r="E16340" s="232"/>
    </row>
    <row r="16341" spans="4:5">
      <c r="D16341" s="231"/>
      <c r="E16341" s="232"/>
    </row>
    <row r="16342" spans="4:5">
      <c r="D16342" s="231"/>
      <c r="E16342" s="232"/>
    </row>
    <row r="16343" spans="4:5">
      <c r="D16343" s="231"/>
      <c r="E16343" s="232"/>
    </row>
    <row r="16344" spans="4:5">
      <c r="D16344" s="231"/>
      <c r="E16344" s="232"/>
    </row>
    <row r="16345" spans="4:5">
      <c r="D16345" s="231"/>
      <c r="E16345" s="232"/>
    </row>
    <row r="16346" spans="4:5">
      <c r="D16346" s="231"/>
      <c r="E16346" s="232"/>
    </row>
    <row r="16347" spans="4:5">
      <c r="D16347" s="231"/>
      <c r="E16347" s="232"/>
    </row>
    <row r="16348" spans="4:5">
      <c r="D16348" s="231"/>
      <c r="E16348" s="232"/>
    </row>
    <row r="16349" spans="4:5">
      <c r="D16349" s="231"/>
      <c r="E16349" s="232"/>
    </row>
    <row r="16350" spans="4:5">
      <c r="D16350" s="231"/>
      <c r="E16350" s="232"/>
    </row>
    <row r="16351" spans="4:5">
      <c r="D16351" s="231"/>
      <c r="E16351" s="232"/>
    </row>
    <row r="16352" spans="4:5">
      <c r="D16352" s="231"/>
      <c r="E16352" s="232"/>
    </row>
    <row r="16353" spans="4:5">
      <c r="D16353" s="231"/>
      <c r="E16353" s="232"/>
    </row>
    <row r="16354" spans="4:5">
      <c r="D16354" s="231"/>
      <c r="E16354" s="232"/>
    </row>
    <row r="16355" spans="4:5">
      <c r="D16355" s="231"/>
      <c r="E16355" s="232"/>
    </row>
    <row r="16356" spans="4:5">
      <c r="D16356" s="231"/>
      <c r="E16356" s="232"/>
    </row>
    <row r="16357" spans="4:5">
      <c r="D16357" s="231"/>
      <c r="E16357" s="232"/>
    </row>
    <row r="16358" spans="4:5">
      <c r="D16358" s="231"/>
      <c r="E16358" s="232"/>
    </row>
    <row r="16359" spans="4:5">
      <c r="D16359" s="231"/>
      <c r="E16359" s="232"/>
    </row>
    <row r="16360" spans="4:5">
      <c r="D16360" s="231"/>
      <c r="E16360" s="232"/>
    </row>
    <row r="16361" spans="4:5">
      <c r="D16361" s="231"/>
      <c r="E16361" s="232"/>
    </row>
    <row r="16362" spans="4:5">
      <c r="D16362" s="231"/>
      <c r="E16362" s="232"/>
    </row>
    <row r="16363" spans="4:5">
      <c r="D16363" s="231"/>
      <c r="E16363" s="232"/>
    </row>
    <row r="16364" spans="4:5">
      <c r="D16364" s="231"/>
      <c r="E16364" s="232"/>
    </row>
    <row r="16365" spans="4:5">
      <c r="D16365" s="231"/>
      <c r="E16365" s="232"/>
    </row>
    <row r="16366" spans="4:5">
      <c r="D16366" s="231"/>
      <c r="E16366" s="232"/>
    </row>
    <row r="16367" spans="4:5">
      <c r="D16367" s="231"/>
      <c r="E16367" s="232"/>
    </row>
    <row r="16368" spans="4:5">
      <c r="D16368" s="231"/>
      <c r="E16368" s="232"/>
    </row>
    <row r="16369" spans="4:5">
      <c r="D16369" s="231"/>
      <c r="E16369" s="232"/>
    </row>
    <row r="16370" spans="4:5">
      <c r="D16370" s="231"/>
      <c r="E16370" s="232"/>
    </row>
    <row r="16371" spans="4:5">
      <c r="D16371" s="231"/>
      <c r="E16371" s="232"/>
    </row>
    <row r="16372" spans="4:5">
      <c r="D16372" s="231"/>
      <c r="E16372" s="232"/>
    </row>
    <row r="16373" spans="4:5">
      <c r="D16373" s="231"/>
      <c r="E16373" s="232"/>
    </row>
    <row r="16374" spans="4:5">
      <c r="D16374" s="231"/>
      <c r="E16374" s="232"/>
    </row>
    <row r="16375" spans="4:5">
      <c r="D16375" s="231"/>
      <c r="E16375" s="232"/>
    </row>
    <row r="16376" spans="4:5">
      <c r="D16376" s="231"/>
      <c r="E16376" s="232"/>
    </row>
    <row r="16377" spans="4:5">
      <c r="D16377" s="231"/>
      <c r="E16377" s="232"/>
    </row>
    <row r="16378" spans="4:5">
      <c r="D16378" s="231"/>
      <c r="E16378" s="232"/>
    </row>
    <row r="16379" spans="4:5">
      <c r="D16379" s="231"/>
      <c r="E16379" s="232"/>
    </row>
    <row r="16380" spans="4:5">
      <c r="D16380" s="231"/>
      <c r="E16380" s="232"/>
    </row>
    <row r="16381" spans="4:5">
      <c r="D16381" s="231"/>
      <c r="E16381" s="232"/>
    </row>
    <row r="16382" spans="4:5">
      <c r="D16382" s="231"/>
      <c r="E16382" s="232"/>
    </row>
    <row r="16383" spans="4:5">
      <c r="D16383" s="231"/>
      <c r="E16383" s="232"/>
    </row>
    <row r="16384" spans="4:5">
      <c r="D16384" s="231"/>
      <c r="E16384" s="232"/>
    </row>
    <row r="16385" spans="4:5">
      <c r="D16385" s="231"/>
      <c r="E16385" s="232"/>
    </row>
    <row r="16386" spans="4:5">
      <c r="D16386" s="231"/>
      <c r="E16386" s="232"/>
    </row>
    <row r="16387" spans="4:5">
      <c r="D16387" s="231"/>
      <c r="E16387" s="232"/>
    </row>
    <row r="16388" spans="4:5">
      <c r="D16388" s="231"/>
      <c r="E16388" s="232"/>
    </row>
    <row r="16389" spans="4:5">
      <c r="D16389" s="231"/>
      <c r="E16389" s="232"/>
    </row>
    <row r="16390" spans="4:5">
      <c r="D16390" s="231"/>
      <c r="E16390" s="232"/>
    </row>
    <row r="16391" spans="4:5">
      <c r="D16391" s="231"/>
      <c r="E16391" s="232"/>
    </row>
    <row r="16392" spans="4:5">
      <c r="D16392" s="231"/>
      <c r="E16392" s="232"/>
    </row>
    <row r="16393" spans="4:5">
      <c r="D16393" s="231"/>
      <c r="E16393" s="232"/>
    </row>
    <row r="16394" spans="4:5">
      <c r="D16394" s="231"/>
      <c r="E16394" s="232"/>
    </row>
    <row r="16395" spans="4:5">
      <c r="D16395" s="231"/>
      <c r="E16395" s="232"/>
    </row>
    <row r="16396" spans="4:5">
      <c r="D16396" s="231"/>
      <c r="E16396" s="232"/>
    </row>
    <row r="16397" spans="4:5">
      <c r="D16397" s="231"/>
      <c r="E16397" s="232"/>
    </row>
    <row r="16398" spans="4:5">
      <c r="D16398" s="231"/>
      <c r="E16398" s="232"/>
    </row>
    <row r="16399" spans="4:5">
      <c r="D16399" s="231"/>
      <c r="E16399" s="232"/>
    </row>
    <row r="16400" spans="4:5">
      <c r="D16400" s="231"/>
      <c r="E16400" s="232"/>
    </row>
    <row r="16401" spans="4:5">
      <c r="D16401" s="231"/>
      <c r="E16401" s="232"/>
    </row>
    <row r="16402" spans="4:5">
      <c r="D16402" s="231"/>
      <c r="E16402" s="232"/>
    </row>
    <row r="16403" spans="4:5">
      <c r="D16403" s="231"/>
      <c r="E16403" s="232"/>
    </row>
    <row r="16404" spans="4:5">
      <c r="D16404" s="231"/>
      <c r="E16404" s="232"/>
    </row>
    <row r="16405" spans="4:5">
      <c r="D16405" s="231"/>
      <c r="E16405" s="232"/>
    </row>
    <row r="16406" spans="4:5">
      <c r="D16406" s="231"/>
      <c r="E16406" s="232"/>
    </row>
    <row r="16407" spans="4:5">
      <c r="D16407" s="231"/>
      <c r="E16407" s="232"/>
    </row>
    <row r="16408" spans="4:5">
      <c r="D16408" s="231"/>
      <c r="E16408" s="232"/>
    </row>
    <row r="16409" spans="4:5">
      <c r="D16409" s="231"/>
      <c r="E16409" s="232"/>
    </row>
    <row r="16410" spans="4:5">
      <c r="D16410" s="231"/>
      <c r="E16410" s="232"/>
    </row>
    <row r="16411" spans="4:5">
      <c r="D16411" s="231"/>
      <c r="E16411" s="232"/>
    </row>
    <row r="16412" spans="4:5">
      <c r="D16412" s="231"/>
      <c r="E16412" s="232"/>
    </row>
    <row r="16413" spans="4:5">
      <c r="D16413" s="231"/>
      <c r="E16413" s="232"/>
    </row>
    <row r="16414" spans="4:5">
      <c r="D16414" s="231"/>
      <c r="E16414" s="232"/>
    </row>
    <row r="16415" spans="4:5">
      <c r="D16415" s="231"/>
      <c r="E16415" s="232"/>
    </row>
    <row r="16416" spans="4:5">
      <c r="D16416" s="231"/>
      <c r="E16416" s="232"/>
    </row>
    <row r="16417" spans="4:5">
      <c r="D16417" s="231"/>
      <c r="E16417" s="232"/>
    </row>
    <row r="16418" spans="4:5">
      <c r="D16418" s="231"/>
      <c r="E16418" s="232"/>
    </row>
    <row r="16419" spans="4:5">
      <c r="D16419" s="231"/>
      <c r="E16419" s="232"/>
    </row>
    <row r="16420" spans="4:5">
      <c r="D16420" s="231"/>
      <c r="E16420" s="232"/>
    </row>
    <row r="16421" spans="4:5">
      <c r="D16421" s="231"/>
      <c r="E16421" s="232"/>
    </row>
    <row r="16422" spans="4:5">
      <c r="D16422" s="231"/>
      <c r="E16422" s="232"/>
    </row>
    <row r="16423" spans="4:5">
      <c r="D16423" s="231"/>
      <c r="E16423" s="232"/>
    </row>
    <row r="16424" spans="4:5">
      <c r="D16424" s="231"/>
      <c r="E16424" s="232"/>
    </row>
    <row r="16425" spans="4:5">
      <c r="D16425" s="231"/>
      <c r="E16425" s="232"/>
    </row>
    <row r="16426" spans="4:5">
      <c r="D16426" s="231"/>
      <c r="E16426" s="232"/>
    </row>
    <row r="16427" spans="4:5">
      <c r="D16427" s="231"/>
      <c r="E16427" s="232"/>
    </row>
    <row r="16428" spans="4:5">
      <c r="D16428" s="231"/>
      <c r="E16428" s="232"/>
    </row>
    <row r="16429" spans="4:5">
      <c r="D16429" s="231"/>
      <c r="E16429" s="232"/>
    </row>
    <row r="16430" spans="4:5">
      <c r="D16430" s="231"/>
      <c r="E16430" s="232"/>
    </row>
    <row r="16431" spans="4:5">
      <c r="D16431" s="231"/>
      <c r="E16431" s="232"/>
    </row>
    <row r="16432" spans="4:5">
      <c r="D16432" s="231"/>
      <c r="E16432" s="232"/>
    </row>
    <row r="16433" spans="4:5">
      <c r="D16433" s="231"/>
      <c r="E16433" s="232"/>
    </row>
    <row r="16434" spans="4:5">
      <c r="D16434" s="231"/>
      <c r="E16434" s="232"/>
    </row>
    <row r="16435" spans="4:5">
      <c r="D16435" s="231"/>
      <c r="E16435" s="232"/>
    </row>
    <row r="16436" spans="4:5">
      <c r="D16436" s="231"/>
      <c r="E16436" s="232"/>
    </row>
    <row r="16437" spans="4:5">
      <c r="D16437" s="231"/>
      <c r="E16437" s="232"/>
    </row>
    <row r="16438" spans="4:5">
      <c r="D16438" s="231"/>
      <c r="E16438" s="232"/>
    </row>
    <row r="16439" spans="4:5">
      <c r="D16439" s="231"/>
      <c r="E16439" s="232"/>
    </row>
    <row r="16440" spans="4:5">
      <c r="D16440" s="231"/>
      <c r="E16440" s="232"/>
    </row>
    <row r="16441" spans="4:5">
      <c r="D16441" s="231"/>
      <c r="E16441" s="232"/>
    </row>
    <row r="16442" spans="4:5">
      <c r="D16442" s="231"/>
      <c r="E16442" s="232"/>
    </row>
    <row r="16443" spans="4:5">
      <c r="D16443" s="231"/>
      <c r="E16443" s="232"/>
    </row>
    <row r="16444" spans="4:5">
      <c r="D16444" s="231"/>
      <c r="E16444" s="232"/>
    </row>
    <row r="16445" spans="4:5">
      <c r="D16445" s="231"/>
      <c r="E16445" s="232"/>
    </row>
    <row r="16446" spans="4:5">
      <c r="D16446" s="231"/>
      <c r="E16446" s="232"/>
    </row>
    <row r="16447" spans="4:5">
      <c r="D16447" s="231"/>
      <c r="E16447" s="232"/>
    </row>
    <row r="16448" spans="4:5">
      <c r="D16448" s="231"/>
      <c r="E16448" s="232"/>
    </row>
    <row r="16449" spans="4:5">
      <c r="D16449" s="231"/>
      <c r="E16449" s="232"/>
    </row>
    <row r="16450" spans="4:5">
      <c r="D16450" s="231"/>
      <c r="E16450" s="232"/>
    </row>
    <row r="16451" spans="4:5">
      <c r="D16451" s="231"/>
      <c r="E16451" s="232"/>
    </row>
    <row r="16452" spans="4:5">
      <c r="D16452" s="231"/>
      <c r="E16452" s="232"/>
    </row>
    <row r="16453" spans="4:5">
      <c r="D16453" s="231"/>
      <c r="E16453" s="232"/>
    </row>
    <row r="16454" spans="4:5">
      <c r="D16454" s="231"/>
      <c r="E16454" s="232"/>
    </row>
    <row r="16455" spans="4:5">
      <c r="D16455" s="231"/>
      <c r="E16455" s="232"/>
    </row>
    <row r="16456" spans="4:5">
      <c r="D16456" s="231"/>
      <c r="E16456" s="232"/>
    </row>
    <row r="16457" spans="4:5">
      <c r="D16457" s="231"/>
      <c r="E16457" s="232"/>
    </row>
    <row r="16458" spans="4:5">
      <c r="D16458" s="231"/>
      <c r="E16458" s="232"/>
    </row>
    <row r="16459" spans="4:5">
      <c r="D16459" s="231"/>
      <c r="E16459" s="232"/>
    </row>
    <row r="16460" spans="4:5">
      <c r="D16460" s="231"/>
      <c r="E16460" s="232"/>
    </row>
    <row r="16461" spans="4:5">
      <c r="D16461" s="231"/>
      <c r="E16461" s="232"/>
    </row>
    <row r="16462" spans="4:5">
      <c r="D16462" s="231"/>
      <c r="E16462" s="232"/>
    </row>
    <row r="16463" spans="4:5">
      <c r="D16463" s="231"/>
      <c r="E16463" s="232"/>
    </row>
    <row r="16464" spans="4:5">
      <c r="D16464" s="231"/>
      <c r="E16464" s="232"/>
    </row>
    <row r="16465" spans="4:5">
      <c r="D16465" s="231"/>
      <c r="E16465" s="232"/>
    </row>
    <row r="16466" spans="4:5">
      <c r="D16466" s="231"/>
      <c r="E16466" s="232"/>
    </row>
    <row r="16467" spans="4:5">
      <c r="D16467" s="231"/>
      <c r="E16467" s="232"/>
    </row>
    <row r="16468" spans="4:5">
      <c r="D16468" s="231"/>
      <c r="E16468" s="232"/>
    </row>
    <row r="16469" spans="4:5">
      <c r="D16469" s="231"/>
      <c r="E16469" s="232"/>
    </row>
    <row r="16470" spans="4:5">
      <c r="D16470" s="231"/>
      <c r="E16470" s="232"/>
    </row>
    <row r="16471" spans="4:5">
      <c r="D16471" s="231"/>
      <c r="E16471" s="232"/>
    </row>
    <row r="16472" spans="4:5">
      <c r="D16472" s="231"/>
      <c r="E16472" s="232"/>
    </row>
    <row r="16473" spans="4:5">
      <c r="D16473" s="231"/>
      <c r="E16473" s="232"/>
    </row>
    <row r="16474" spans="4:5">
      <c r="D16474" s="231"/>
      <c r="E16474" s="232"/>
    </row>
    <row r="16475" spans="4:5">
      <c r="D16475" s="231"/>
      <c r="E16475" s="232"/>
    </row>
    <row r="16476" spans="4:5">
      <c r="D16476" s="231"/>
      <c r="E16476" s="232"/>
    </row>
    <row r="16477" spans="4:5">
      <c r="D16477" s="231"/>
      <c r="E16477" s="232"/>
    </row>
    <row r="16478" spans="4:5">
      <c r="D16478" s="231"/>
      <c r="E16478" s="232"/>
    </row>
    <row r="16479" spans="4:5">
      <c r="D16479" s="231"/>
      <c r="E16479" s="232"/>
    </row>
    <row r="16480" spans="4:5">
      <c r="D16480" s="231"/>
      <c r="E16480" s="232"/>
    </row>
    <row r="16481" spans="4:5">
      <c r="D16481" s="231"/>
      <c r="E16481" s="232"/>
    </row>
    <row r="16482" spans="4:5">
      <c r="D16482" s="231"/>
      <c r="E16482" s="232"/>
    </row>
    <row r="16483" spans="4:5">
      <c r="D16483" s="231"/>
      <c r="E16483" s="232"/>
    </row>
    <row r="16484" spans="4:5">
      <c r="D16484" s="231"/>
      <c r="E16484" s="232"/>
    </row>
    <row r="16485" spans="4:5">
      <c r="D16485" s="231"/>
      <c r="E16485" s="232"/>
    </row>
    <row r="16486" spans="4:5">
      <c r="D16486" s="231"/>
      <c r="E16486" s="232"/>
    </row>
    <row r="16487" spans="4:5">
      <c r="D16487" s="231"/>
      <c r="E16487" s="232"/>
    </row>
    <row r="16488" spans="4:5">
      <c r="D16488" s="231"/>
      <c r="E16488" s="232"/>
    </row>
    <row r="16489" spans="4:5">
      <c r="D16489" s="231"/>
      <c r="E16489" s="232"/>
    </row>
    <row r="16490" spans="4:5">
      <c r="D16490" s="231"/>
      <c r="E16490" s="232"/>
    </row>
    <row r="16491" spans="4:5">
      <c r="D16491" s="231"/>
      <c r="E16491" s="232"/>
    </row>
    <row r="16492" spans="4:5">
      <c r="D16492" s="231"/>
      <c r="E16492" s="232"/>
    </row>
    <row r="16493" spans="4:5">
      <c r="D16493" s="231"/>
      <c r="E16493" s="232"/>
    </row>
    <row r="16494" spans="4:5">
      <c r="D16494" s="231"/>
      <c r="E16494" s="232"/>
    </row>
    <row r="16495" spans="4:5">
      <c r="D16495" s="231"/>
      <c r="E16495" s="232"/>
    </row>
    <row r="16496" spans="4:5">
      <c r="D16496" s="231"/>
      <c r="E16496" s="232"/>
    </row>
    <row r="16497" spans="4:5">
      <c r="D16497" s="231"/>
      <c r="E16497" s="232"/>
    </row>
    <row r="16498" spans="4:5">
      <c r="D16498" s="231"/>
      <c r="E16498" s="232"/>
    </row>
    <row r="16499" spans="4:5">
      <c r="D16499" s="231"/>
      <c r="E16499" s="232"/>
    </row>
    <row r="16500" spans="4:5">
      <c r="D16500" s="231"/>
      <c r="E16500" s="232"/>
    </row>
    <row r="16501" spans="4:5">
      <c r="D16501" s="231"/>
      <c r="E16501" s="232"/>
    </row>
    <row r="16502" spans="4:5">
      <c r="D16502" s="231"/>
      <c r="E16502" s="232"/>
    </row>
    <row r="16503" spans="4:5">
      <c r="D16503" s="231"/>
      <c r="E16503" s="232"/>
    </row>
    <row r="16504" spans="4:5">
      <c r="D16504" s="231"/>
      <c r="E16504" s="232"/>
    </row>
    <row r="16505" spans="4:5">
      <c r="D16505" s="231"/>
      <c r="E16505" s="232"/>
    </row>
    <row r="16506" spans="4:5">
      <c r="D16506" s="231"/>
      <c r="E16506" s="232"/>
    </row>
    <row r="16507" spans="4:5">
      <c r="D16507" s="231"/>
      <c r="E16507" s="232"/>
    </row>
    <row r="16508" spans="4:5">
      <c r="D16508" s="231"/>
      <c r="E16508" s="232"/>
    </row>
    <row r="16509" spans="4:5">
      <c r="D16509" s="231"/>
      <c r="E16509" s="232"/>
    </row>
    <row r="16510" spans="4:5">
      <c r="D16510" s="231"/>
      <c r="E16510" s="232"/>
    </row>
    <row r="16511" spans="4:5">
      <c r="D16511" s="231"/>
      <c r="E16511" s="232"/>
    </row>
    <row r="16512" spans="4:5">
      <c r="D16512" s="231"/>
      <c r="E16512" s="232"/>
    </row>
    <row r="16513" spans="4:5">
      <c r="D16513" s="231"/>
      <c r="E16513" s="232"/>
    </row>
    <row r="16514" spans="4:5">
      <c r="D16514" s="231"/>
      <c r="E16514" s="232"/>
    </row>
    <row r="16515" spans="4:5">
      <c r="D16515" s="231"/>
      <c r="E16515" s="232"/>
    </row>
    <row r="16516" spans="4:5">
      <c r="D16516" s="231"/>
      <c r="E16516" s="232"/>
    </row>
    <row r="16517" spans="4:5">
      <c r="D16517" s="231"/>
      <c r="E16517" s="232"/>
    </row>
    <row r="16518" spans="4:5">
      <c r="D16518" s="231"/>
      <c r="E16518" s="232"/>
    </row>
    <row r="16519" spans="4:5">
      <c r="D16519" s="231"/>
      <c r="E16519" s="232"/>
    </row>
    <row r="16520" spans="4:5">
      <c r="D16520" s="231"/>
      <c r="E16520" s="232"/>
    </row>
    <row r="16521" spans="4:5">
      <c r="D16521" s="231"/>
      <c r="E16521" s="232"/>
    </row>
    <row r="16522" spans="4:5">
      <c r="D16522" s="231"/>
      <c r="E16522" s="232"/>
    </row>
    <row r="16523" spans="4:5">
      <c r="D16523" s="231"/>
      <c r="E16523" s="232"/>
    </row>
    <row r="16524" spans="4:5">
      <c r="D16524" s="231"/>
      <c r="E16524" s="232"/>
    </row>
    <row r="16525" spans="4:5">
      <c r="D16525" s="231"/>
      <c r="E16525" s="232"/>
    </row>
    <row r="16526" spans="4:5">
      <c r="D16526" s="231"/>
      <c r="E16526" s="232"/>
    </row>
    <row r="16527" spans="4:5">
      <c r="D16527" s="231"/>
      <c r="E16527" s="232"/>
    </row>
    <row r="16528" spans="4:5">
      <c r="D16528" s="231"/>
      <c r="E16528" s="232"/>
    </row>
    <row r="16529" spans="4:5">
      <c r="D16529" s="231"/>
      <c r="E16529" s="232"/>
    </row>
    <row r="16530" spans="4:5">
      <c r="D16530" s="231"/>
      <c r="E16530" s="232"/>
    </row>
    <row r="16531" spans="4:5">
      <c r="D16531" s="231"/>
      <c r="E16531" s="232"/>
    </row>
    <row r="16532" spans="4:5">
      <c r="D16532" s="231"/>
      <c r="E16532" s="232"/>
    </row>
    <row r="16533" spans="4:5">
      <c r="D16533" s="231"/>
      <c r="E16533" s="232"/>
    </row>
    <row r="16534" spans="4:5">
      <c r="D16534" s="231"/>
      <c r="E16534" s="232"/>
    </row>
    <row r="16535" spans="4:5">
      <c r="D16535" s="231"/>
      <c r="E16535" s="232"/>
    </row>
    <row r="16536" spans="4:5">
      <c r="D16536" s="231"/>
      <c r="E16536" s="232"/>
    </row>
    <row r="16537" spans="4:5">
      <c r="D16537" s="231"/>
      <c r="E16537" s="232"/>
    </row>
    <row r="16538" spans="4:5">
      <c r="D16538" s="231"/>
      <c r="E16538" s="232"/>
    </row>
    <row r="16539" spans="4:5">
      <c r="D16539" s="231"/>
      <c r="E16539" s="232"/>
    </row>
    <row r="16540" spans="4:5">
      <c r="D16540" s="231"/>
      <c r="E16540" s="232"/>
    </row>
    <row r="16541" spans="4:5">
      <c r="D16541" s="231"/>
      <c r="E16541" s="232"/>
    </row>
    <row r="16542" spans="4:5">
      <c r="D16542" s="231"/>
      <c r="E16542" s="232"/>
    </row>
    <row r="16543" spans="4:5">
      <c r="D16543" s="231"/>
      <c r="E16543" s="232"/>
    </row>
    <row r="16544" spans="4:5">
      <c r="D16544" s="231"/>
      <c r="E16544" s="232"/>
    </row>
    <row r="16545" spans="4:5">
      <c r="D16545" s="231"/>
      <c r="E16545" s="232"/>
    </row>
    <row r="16546" spans="4:5">
      <c r="D16546" s="231"/>
      <c r="E16546" s="232"/>
    </row>
    <row r="16547" spans="4:5">
      <c r="D16547" s="231"/>
      <c r="E16547" s="232"/>
    </row>
    <row r="16548" spans="4:5">
      <c r="D16548" s="231"/>
      <c r="E16548" s="232"/>
    </row>
    <row r="16549" spans="4:5">
      <c r="D16549" s="231"/>
      <c r="E16549" s="232"/>
    </row>
    <row r="16550" spans="4:5">
      <c r="D16550" s="231"/>
      <c r="E16550" s="232"/>
    </row>
    <row r="16551" spans="4:5">
      <c r="D16551" s="231"/>
      <c r="E16551" s="232"/>
    </row>
    <row r="16552" spans="4:5">
      <c r="D16552" s="231"/>
      <c r="E16552" s="232"/>
    </row>
    <row r="16553" spans="4:5">
      <c r="D16553" s="231"/>
      <c r="E16553" s="232"/>
    </row>
    <row r="16554" spans="4:5">
      <c r="D16554" s="231"/>
      <c r="E16554" s="232"/>
    </row>
    <row r="16555" spans="4:5">
      <c r="D16555" s="231"/>
      <c r="E16555" s="232"/>
    </row>
    <row r="16556" spans="4:5">
      <c r="D16556" s="231"/>
      <c r="E16556" s="232"/>
    </row>
    <row r="16557" spans="4:5">
      <c r="D16557" s="231"/>
      <c r="E16557" s="232"/>
    </row>
    <row r="16558" spans="4:5">
      <c r="D16558" s="231"/>
      <c r="E16558" s="232"/>
    </row>
    <row r="16559" spans="4:5">
      <c r="D16559" s="231"/>
      <c r="E16559" s="232"/>
    </row>
    <row r="16560" spans="4:5">
      <c r="D16560" s="231"/>
      <c r="E16560" s="232"/>
    </row>
    <row r="16561" spans="4:5">
      <c r="D16561" s="231"/>
      <c r="E16561" s="232"/>
    </row>
    <row r="16562" spans="4:5">
      <c r="D16562" s="231"/>
      <c r="E16562" s="232"/>
    </row>
    <row r="16563" spans="4:5">
      <c r="D16563" s="231"/>
      <c r="E16563" s="232"/>
    </row>
    <row r="16564" spans="4:5">
      <c r="D16564" s="231"/>
      <c r="E16564" s="232"/>
    </row>
    <row r="16565" spans="4:5">
      <c r="D16565" s="231"/>
      <c r="E16565" s="232"/>
    </row>
    <row r="16566" spans="4:5">
      <c r="D16566" s="231"/>
      <c r="E16566" s="232"/>
    </row>
    <row r="16567" spans="4:5">
      <c r="D16567" s="231"/>
      <c r="E16567" s="232"/>
    </row>
    <row r="16568" spans="4:5">
      <c r="D16568" s="231"/>
      <c r="E16568" s="232"/>
    </row>
    <row r="16569" spans="4:5">
      <c r="D16569" s="231"/>
      <c r="E16569" s="232"/>
    </row>
    <row r="16570" spans="4:5">
      <c r="D16570" s="231"/>
      <c r="E16570" s="232"/>
    </row>
    <row r="16571" spans="4:5">
      <c r="D16571" s="231"/>
      <c r="E16571" s="232"/>
    </row>
    <row r="16572" spans="4:5">
      <c r="D16572" s="231"/>
      <c r="E16572" s="232"/>
    </row>
    <row r="16573" spans="4:5">
      <c r="D16573" s="231"/>
      <c r="E16573" s="232"/>
    </row>
    <row r="16574" spans="4:5">
      <c r="D16574" s="231"/>
      <c r="E16574" s="232"/>
    </row>
    <row r="16575" spans="4:5">
      <c r="D16575" s="231"/>
      <c r="E16575" s="232"/>
    </row>
    <row r="16576" spans="4:5">
      <c r="D16576" s="231"/>
      <c r="E16576" s="232"/>
    </row>
    <row r="16577" spans="4:5">
      <c r="D16577" s="231"/>
      <c r="E16577" s="232"/>
    </row>
    <row r="16578" spans="4:5">
      <c r="D16578" s="231"/>
      <c r="E16578" s="232"/>
    </row>
    <row r="16579" spans="4:5">
      <c r="D16579" s="231"/>
      <c r="E16579" s="232"/>
    </row>
    <row r="16580" spans="4:5">
      <c r="D16580" s="231"/>
      <c r="E16580" s="232"/>
    </row>
    <row r="16581" spans="4:5">
      <c r="D16581" s="231"/>
      <c r="E16581" s="232"/>
    </row>
    <row r="16582" spans="4:5">
      <c r="D16582" s="231"/>
      <c r="E16582" s="232"/>
    </row>
    <row r="16583" spans="4:5">
      <c r="D16583" s="231"/>
      <c r="E16583" s="232"/>
    </row>
    <row r="16584" spans="4:5">
      <c r="D16584" s="231"/>
      <c r="E16584" s="232"/>
    </row>
    <row r="16585" spans="4:5">
      <c r="D16585" s="231"/>
      <c r="E16585" s="232"/>
    </row>
    <row r="16586" spans="4:5">
      <c r="D16586" s="231"/>
      <c r="E16586" s="232"/>
    </row>
    <row r="16587" spans="4:5">
      <c r="D16587" s="231"/>
      <c r="E16587" s="232"/>
    </row>
    <row r="16588" spans="4:5">
      <c r="D16588" s="231"/>
      <c r="E16588" s="232"/>
    </row>
    <row r="16589" spans="4:5">
      <c r="D16589" s="231"/>
      <c r="E16589" s="232"/>
    </row>
    <row r="16590" spans="4:5">
      <c r="D16590" s="231"/>
      <c r="E16590" s="232"/>
    </row>
    <row r="16591" spans="4:5">
      <c r="D16591" s="231"/>
      <c r="E16591" s="232"/>
    </row>
    <row r="16592" spans="4:5">
      <c r="D16592" s="231"/>
      <c r="E16592" s="232"/>
    </row>
    <row r="16593" spans="4:5">
      <c r="D16593" s="231"/>
      <c r="E16593" s="232"/>
    </row>
    <row r="16594" spans="4:5">
      <c r="D16594" s="231"/>
      <c r="E16594" s="232"/>
    </row>
    <row r="16595" spans="4:5">
      <c r="D16595" s="231"/>
      <c r="E16595" s="232"/>
    </row>
    <row r="16596" spans="4:5">
      <c r="D16596" s="231"/>
      <c r="E16596" s="232"/>
    </row>
    <row r="16597" spans="4:5">
      <c r="D16597" s="231"/>
      <c r="E16597" s="232"/>
    </row>
    <row r="16598" spans="4:5">
      <c r="D16598" s="231"/>
      <c r="E16598" s="232"/>
    </row>
    <row r="16599" spans="4:5">
      <c r="D16599" s="231"/>
      <c r="E16599" s="232"/>
    </row>
    <row r="16600" spans="4:5">
      <c r="D16600" s="231"/>
      <c r="E16600" s="232"/>
    </row>
    <row r="16601" spans="4:5">
      <c r="D16601" s="231"/>
      <c r="E16601" s="232"/>
    </row>
    <row r="16602" spans="4:5">
      <c r="D16602" s="231"/>
      <c r="E16602" s="232"/>
    </row>
    <row r="16603" spans="4:5">
      <c r="D16603" s="231"/>
      <c r="E16603" s="232"/>
    </row>
    <row r="16604" spans="4:5">
      <c r="D16604" s="231"/>
      <c r="E16604" s="232"/>
    </row>
    <row r="16605" spans="4:5">
      <c r="D16605" s="231"/>
      <c r="E16605" s="232"/>
    </row>
    <row r="16606" spans="4:5">
      <c r="D16606" s="231"/>
      <c r="E16606" s="232"/>
    </row>
    <row r="16607" spans="4:5">
      <c r="D16607" s="231"/>
      <c r="E16607" s="232"/>
    </row>
    <row r="16608" spans="4:5">
      <c r="D16608" s="231"/>
      <c r="E16608" s="232"/>
    </row>
    <row r="16609" spans="4:5">
      <c r="D16609" s="231"/>
      <c r="E16609" s="232"/>
    </row>
    <row r="16610" spans="4:5">
      <c r="D16610" s="231"/>
      <c r="E16610" s="232"/>
    </row>
    <row r="16611" spans="4:5">
      <c r="D16611" s="231"/>
      <c r="E16611" s="232"/>
    </row>
    <row r="16612" spans="4:5">
      <c r="D16612" s="231"/>
      <c r="E16612" s="232"/>
    </row>
    <row r="16613" spans="4:5">
      <c r="D16613" s="231"/>
      <c r="E16613" s="232"/>
    </row>
    <row r="16614" spans="4:5">
      <c r="D16614" s="231"/>
      <c r="E16614" s="232"/>
    </row>
    <row r="16615" spans="4:5">
      <c r="D16615" s="231"/>
      <c r="E16615" s="232"/>
    </row>
    <row r="16616" spans="4:5">
      <c r="D16616" s="231"/>
      <c r="E16616" s="232"/>
    </row>
    <row r="16617" spans="4:5">
      <c r="D16617" s="231"/>
      <c r="E16617" s="232"/>
    </row>
    <row r="16618" spans="4:5">
      <c r="D16618" s="231"/>
      <c r="E16618" s="232"/>
    </row>
    <row r="16619" spans="4:5">
      <c r="D16619" s="231"/>
      <c r="E16619" s="232"/>
    </row>
    <row r="16620" spans="4:5">
      <c r="D16620" s="231"/>
      <c r="E16620" s="232"/>
    </row>
    <row r="16621" spans="4:5">
      <c r="D16621" s="231"/>
      <c r="E16621" s="232"/>
    </row>
    <row r="16622" spans="4:5">
      <c r="D16622" s="231"/>
      <c r="E16622" s="232"/>
    </row>
    <row r="16623" spans="4:5">
      <c r="D16623" s="231"/>
      <c r="E16623" s="232"/>
    </row>
    <row r="16624" spans="4:5">
      <c r="D16624" s="231"/>
      <c r="E16624" s="232"/>
    </row>
    <row r="16625" spans="4:5">
      <c r="D16625" s="231"/>
      <c r="E16625" s="232"/>
    </row>
    <row r="16626" spans="4:5">
      <c r="D16626" s="231"/>
      <c r="E16626" s="232"/>
    </row>
    <row r="16627" spans="4:5">
      <c r="D16627" s="231"/>
      <c r="E16627" s="232"/>
    </row>
    <row r="16628" spans="4:5">
      <c r="D16628" s="231"/>
      <c r="E16628" s="232"/>
    </row>
    <row r="16629" spans="4:5">
      <c r="D16629" s="231"/>
      <c r="E16629" s="232"/>
    </row>
    <row r="16630" spans="4:5">
      <c r="D16630" s="231"/>
      <c r="E16630" s="232"/>
    </row>
    <row r="16631" spans="4:5">
      <c r="D16631" s="231"/>
      <c r="E16631" s="232"/>
    </row>
    <row r="16632" spans="4:5">
      <c r="D16632" s="231"/>
      <c r="E16632" s="232"/>
    </row>
    <row r="16633" spans="4:5">
      <c r="D16633" s="231"/>
      <c r="E16633" s="232"/>
    </row>
    <row r="16634" spans="4:5">
      <c r="D16634" s="231"/>
      <c r="E16634" s="232"/>
    </row>
    <row r="16635" spans="4:5">
      <c r="D16635" s="231"/>
      <c r="E16635" s="232"/>
    </row>
    <row r="16636" spans="4:5">
      <c r="D16636" s="231"/>
      <c r="E16636" s="232"/>
    </row>
    <row r="16637" spans="4:5">
      <c r="D16637" s="231"/>
      <c r="E16637" s="232"/>
    </row>
    <row r="16638" spans="4:5">
      <c r="D16638" s="231"/>
      <c r="E16638" s="232"/>
    </row>
    <row r="16639" spans="4:5">
      <c r="D16639" s="231"/>
      <c r="E16639" s="232"/>
    </row>
    <row r="16640" spans="4:5">
      <c r="D16640" s="231"/>
      <c r="E16640" s="232"/>
    </row>
    <row r="16641" spans="4:5">
      <c r="D16641" s="231"/>
      <c r="E16641" s="232"/>
    </row>
    <row r="16642" spans="4:5">
      <c r="D16642" s="231"/>
      <c r="E16642" s="232"/>
    </row>
    <row r="16643" spans="4:5">
      <c r="D16643" s="231"/>
      <c r="E16643" s="232"/>
    </row>
    <row r="16644" spans="4:5">
      <c r="D16644" s="231"/>
      <c r="E16644" s="232"/>
    </row>
    <row r="16645" spans="4:5">
      <c r="D16645" s="231"/>
      <c r="E16645" s="232"/>
    </row>
    <row r="16646" spans="4:5">
      <c r="D16646" s="231"/>
      <c r="E16646" s="232"/>
    </row>
    <row r="16647" spans="4:5">
      <c r="D16647" s="231"/>
      <c r="E16647" s="232"/>
    </row>
    <row r="16648" spans="4:5">
      <c r="D16648" s="231"/>
      <c r="E16648" s="232"/>
    </row>
    <row r="16649" spans="4:5">
      <c r="D16649" s="231"/>
      <c r="E16649" s="232"/>
    </row>
    <row r="16650" spans="4:5">
      <c r="D16650" s="231"/>
      <c r="E16650" s="232"/>
    </row>
    <row r="16651" spans="4:5">
      <c r="D16651" s="231"/>
      <c r="E16651" s="232"/>
    </row>
    <row r="16652" spans="4:5">
      <c r="D16652" s="231"/>
      <c r="E16652" s="232"/>
    </row>
    <row r="16653" spans="4:5">
      <c r="D16653" s="231"/>
      <c r="E16653" s="232"/>
    </row>
    <row r="16654" spans="4:5">
      <c r="D16654" s="231"/>
      <c r="E16654" s="232"/>
    </row>
    <row r="16655" spans="4:5">
      <c r="D16655" s="231"/>
      <c r="E16655" s="232"/>
    </row>
    <row r="16656" spans="4:5">
      <c r="D16656" s="231"/>
      <c r="E16656" s="232"/>
    </row>
    <row r="16657" spans="4:5">
      <c r="D16657" s="231"/>
      <c r="E16657" s="232"/>
    </row>
    <row r="16658" spans="4:5">
      <c r="D16658" s="231"/>
      <c r="E16658" s="232"/>
    </row>
    <row r="16659" spans="4:5">
      <c r="D16659" s="231"/>
      <c r="E16659" s="232"/>
    </row>
    <row r="16660" spans="4:5">
      <c r="D16660" s="231"/>
      <c r="E16660" s="232"/>
    </row>
    <row r="16661" spans="4:5">
      <c r="D16661" s="231"/>
      <c r="E16661" s="232"/>
    </row>
    <row r="16662" spans="4:5">
      <c r="D16662" s="231"/>
      <c r="E16662" s="232"/>
    </row>
    <row r="16663" spans="4:5">
      <c r="D16663" s="231"/>
      <c r="E16663" s="232"/>
    </row>
    <row r="16664" spans="4:5">
      <c r="D16664" s="231"/>
      <c r="E16664" s="232"/>
    </row>
    <row r="16665" spans="4:5">
      <c r="D16665" s="231"/>
      <c r="E16665" s="232"/>
    </row>
    <row r="16666" spans="4:5">
      <c r="D16666" s="231"/>
      <c r="E16666" s="232"/>
    </row>
    <row r="16667" spans="4:5">
      <c r="D16667" s="231"/>
      <c r="E16667" s="232"/>
    </row>
    <row r="16668" spans="4:5">
      <c r="D16668" s="231"/>
      <c r="E16668" s="232"/>
    </row>
    <row r="16669" spans="4:5">
      <c r="D16669" s="231"/>
      <c r="E16669" s="232"/>
    </row>
    <row r="16670" spans="4:5">
      <c r="D16670" s="231"/>
      <c r="E16670" s="232"/>
    </row>
    <row r="16671" spans="4:5">
      <c r="D16671" s="231"/>
      <c r="E16671" s="232"/>
    </row>
    <row r="16672" spans="4:5">
      <c r="D16672" s="231"/>
      <c r="E16672" s="232"/>
    </row>
    <row r="16673" spans="4:5">
      <c r="D16673" s="231"/>
      <c r="E16673" s="232"/>
    </row>
    <row r="16674" spans="4:5">
      <c r="D16674" s="231"/>
      <c r="E16674" s="232"/>
    </row>
    <row r="16675" spans="4:5">
      <c r="D16675" s="231"/>
      <c r="E16675" s="232"/>
    </row>
    <row r="16676" spans="4:5">
      <c r="D16676" s="231"/>
      <c r="E16676" s="232"/>
    </row>
    <row r="16677" spans="4:5">
      <c r="D16677" s="231"/>
      <c r="E16677" s="232"/>
    </row>
    <row r="16678" spans="4:5">
      <c r="D16678" s="231"/>
      <c r="E16678" s="232"/>
    </row>
    <row r="16679" spans="4:5">
      <c r="D16679" s="231"/>
      <c r="E16679" s="232"/>
    </row>
    <row r="16680" spans="4:5">
      <c r="D16680" s="231"/>
      <c r="E16680" s="232"/>
    </row>
    <row r="16681" spans="4:5">
      <c r="D16681" s="231"/>
      <c r="E16681" s="232"/>
    </row>
    <row r="16682" spans="4:5">
      <c r="D16682" s="231"/>
      <c r="E16682" s="232"/>
    </row>
    <row r="16683" spans="4:5">
      <c r="D16683" s="231"/>
      <c r="E16683" s="232"/>
    </row>
    <row r="16684" spans="4:5">
      <c r="D16684" s="231"/>
      <c r="E16684" s="232"/>
    </row>
    <row r="16685" spans="4:5">
      <c r="D16685" s="231"/>
      <c r="E16685" s="232"/>
    </row>
    <row r="16686" spans="4:5">
      <c r="D16686" s="231"/>
      <c r="E16686" s="232"/>
    </row>
    <row r="16687" spans="4:5">
      <c r="D16687" s="231"/>
      <c r="E16687" s="232"/>
    </row>
    <row r="16688" spans="4:5">
      <c r="D16688" s="231"/>
      <c r="E16688" s="232"/>
    </row>
    <row r="16689" spans="4:5">
      <c r="D16689" s="231"/>
      <c r="E16689" s="232"/>
    </row>
    <row r="16690" spans="4:5">
      <c r="D16690" s="231"/>
      <c r="E16690" s="232"/>
    </row>
    <row r="16691" spans="4:5">
      <c r="D16691" s="231"/>
      <c r="E16691" s="232"/>
    </row>
    <row r="16692" spans="4:5">
      <c r="D16692" s="231"/>
      <c r="E16692" s="232"/>
    </row>
    <row r="16693" spans="4:5">
      <c r="D16693" s="231"/>
      <c r="E16693" s="232"/>
    </row>
    <row r="16694" spans="4:5">
      <c r="D16694" s="231"/>
      <c r="E16694" s="232"/>
    </row>
    <row r="16695" spans="4:5">
      <c r="D16695" s="231"/>
      <c r="E16695" s="232"/>
    </row>
    <row r="16696" spans="4:5">
      <c r="D16696" s="231"/>
      <c r="E16696" s="232"/>
    </row>
    <row r="16697" spans="4:5">
      <c r="D16697" s="231"/>
      <c r="E16697" s="232"/>
    </row>
    <row r="16698" spans="4:5">
      <c r="D16698" s="231"/>
      <c r="E16698" s="232"/>
    </row>
    <row r="16699" spans="4:5">
      <c r="D16699" s="231"/>
      <c r="E16699" s="232"/>
    </row>
    <row r="16700" spans="4:5">
      <c r="D16700" s="231"/>
      <c r="E16700" s="232"/>
    </row>
    <row r="16701" spans="4:5">
      <c r="D16701" s="231"/>
      <c r="E16701" s="232"/>
    </row>
    <row r="16702" spans="4:5">
      <c r="D16702" s="231"/>
      <c r="E16702" s="232"/>
    </row>
    <row r="16703" spans="4:5">
      <c r="D16703" s="231"/>
      <c r="E16703" s="232"/>
    </row>
    <row r="16704" spans="4:5">
      <c r="D16704" s="231"/>
      <c r="E16704" s="232"/>
    </row>
    <row r="16705" spans="4:5">
      <c r="D16705" s="231"/>
      <c r="E16705" s="232"/>
    </row>
    <row r="16706" spans="4:5">
      <c r="D16706" s="231"/>
      <c r="E16706" s="232"/>
    </row>
    <row r="16707" spans="4:5">
      <c r="D16707" s="231"/>
      <c r="E16707" s="232"/>
    </row>
    <row r="16708" spans="4:5">
      <c r="D16708" s="231"/>
      <c r="E16708" s="232"/>
    </row>
    <row r="16709" spans="4:5">
      <c r="D16709" s="231"/>
      <c r="E16709" s="232"/>
    </row>
    <row r="16710" spans="4:5">
      <c r="D16710" s="231"/>
      <c r="E16710" s="232"/>
    </row>
    <row r="16711" spans="4:5">
      <c r="D16711" s="231"/>
      <c r="E16711" s="232"/>
    </row>
    <row r="16712" spans="4:5">
      <c r="D16712" s="231"/>
      <c r="E16712" s="232"/>
    </row>
    <row r="16713" spans="4:5">
      <c r="D16713" s="231"/>
      <c r="E16713" s="232"/>
    </row>
    <row r="16714" spans="4:5">
      <c r="D16714" s="231"/>
      <c r="E16714" s="232"/>
    </row>
    <row r="16715" spans="4:5">
      <c r="D16715" s="231"/>
      <c r="E16715" s="232"/>
    </row>
    <row r="16716" spans="4:5">
      <c r="D16716" s="231"/>
      <c r="E16716" s="232"/>
    </row>
    <row r="16717" spans="4:5">
      <c r="D16717" s="231"/>
      <c r="E16717" s="232"/>
    </row>
    <row r="16718" spans="4:5">
      <c r="D16718" s="231"/>
      <c r="E16718" s="232"/>
    </row>
    <row r="16719" spans="4:5">
      <c r="D16719" s="231"/>
      <c r="E16719" s="232"/>
    </row>
    <row r="16720" spans="4:5">
      <c r="D16720" s="231"/>
      <c r="E16720" s="232"/>
    </row>
    <row r="16721" spans="4:5">
      <c r="D16721" s="231"/>
      <c r="E16721" s="232"/>
    </row>
    <row r="16722" spans="4:5">
      <c r="D16722" s="231"/>
      <c r="E16722" s="232"/>
    </row>
    <row r="16723" spans="4:5">
      <c r="D16723" s="231"/>
      <c r="E16723" s="232"/>
    </row>
    <row r="16724" spans="4:5">
      <c r="D16724" s="231"/>
      <c r="E16724" s="232"/>
    </row>
    <row r="16725" spans="4:5">
      <c r="D16725" s="231"/>
      <c r="E16725" s="232"/>
    </row>
    <row r="16726" spans="4:5">
      <c r="D16726" s="231"/>
      <c r="E16726" s="232"/>
    </row>
    <row r="16727" spans="4:5">
      <c r="D16727" s="231"/>
      <c r="E16727" s="232"/>
    </row>
    <row r="16728" spans="4:5">
      <c r="D16728" s="231"/>
      <c r="E16728" s="232"/>
    </row>
    <row r="16729" spans="4:5">
      <c r="D16729" s="231"/>
      <c r="E16729" s="232"/>
    </row>
    <row r="16730" spans="4:5">
      <c r="D16730" s="231"/>
      <c r="E16730" s="232"/>
    </row>
    <row r="16731" spans="4:5">
      <c r="D16731" s="231"/>
      <c r="E16731" s="232"/>
    </row>
    <row r="16732" spans="4:5">
      <c r="D16732" s="231"/>
      <c r="E16732" s="232"/>
    </row>
    <row r="16733" spans="4:5">
      <c r="D16733" s="231"/>
      <c r="E16733" s="232"/>
    </row>
    <row r="16734" spans="4:5">
      <c r="D16734" s="231"/>
      <c r="E16734" s="232"/>
    </row>
    <row r="16735" spans="4:5">
      <c r="D16735" s="231"/>
      <c r="E16735" s="232"/>
    </row>
    <row r="16736" spans="4:5">
      <c r="D16736" s="231"/>
      <c r="E16736" s="232"/>
    </row>
    <row r="16737" spans="4:5">
      <c r="D16737" s="231"/>
      <c r="E16737" s="232"/>
    </row>
    <row r="16738" spans="4:5">
      <c r="D16738" s="231"/>
      <c r="E16738" s="232"/>
    </row>
    <row r="16739" spans="4:5">
      <c r="D16739" s="231"/>
      <c r="E16739" s="232"/>
    </row>
    <row r="16740" spans="4:5">
      <c r="D16740" s="231"/>
      <c r="E16740" s="232"/>
    </row>
    <row r="16741" spans="4:5">
      <c r="D16741" s="231"/>
      <c r="E16741" s="232"/>
    </row>
    <row r="16742" spans="4:5">
      <c r="D16742" s="231"/>
      <c r="E16742" s="232"/>
    </row>
    <row r="16743" spans="4:5">
      <c r="D16743" s="231"/>
      <c r="E16743" s="232"/>
    </row>
    <row r="16744" spans="4:5">
      <c r="D16744" s="231"/>
      <c r="E16744" s="232"/>
    </row>
    <row r="16745" spans="4:5">
      <c r="D16745" s="231"/>
      <c r="E16745" s="232"/>
    </row>
    <row r="16746" spans="4:5">
      <c r="D16746" s="231"/>
      <c r="E16746" s="232"/>
    </row>
    <row r="16747" spans="4:5">
      <c r="D16747" s="231"/>
      <c r="E16747" s="232"/>
    </row>
    <row r="16748" spans="4:5">
      <c r="D16748" s="231"/>
      <c r="E16748" s="232"/>
    </row>
    <row r="16749" spans="4:5">
      <c r="D16749" s="231"/>
      <c r="E16749" s="232"/>
    </row>
    <row r="16750" spans="4:5">
      <c r="D16750" s="231"/>
      <c r="E16750" s="232"/>
    </row>
    <row r="16751" spans="4:5">
      <c r="D16751" s="231"/>
      <c r="E16751" s="232"/>
    </row>
    <row r="16752" spans="4:5">
      <c r="D16752" s="231"/>
      <c r="E16752" s="232"/>
    </row>
    <row r="16753" spans="4:5">
      <c r="D16753" s="231"/>
      <c r="E16753" s="232"/>
    </row>
    <row r="16754" spans="4:5">
      <c r="D16754" s="231"/>
      <c r="E16754" s="232"/>
    </row>
    <row r="16755" spans="4:5">
      <c r="D16755" s="231"/>
      <c r="E16755" s="232"/>
    </row>
    <row r="16756" spans="4:5">
      <c r="D16756" s="231"/>
      <c r="E16756" s="232"/>
    </row>
    <row r="16757" spans="4:5">
      <c r="D16757" s="231"/>
      <c r="E16757" s="232"/>
    </row>
    <row r="16758" spans="4:5">
      <c r="D16758" s="231"/>
      <c r="E16758" s="232"/>
    </row>
    <row r="16759" spans="4:5">
      <c r="D16759" s="231"/>
      <c r="E16759" s="232"/>
    </row>
    <row r="16760" spans="4:5">
      <c r="D16760" s="231"/>
      <c r="E16760" s="232"/>
    </row>
    <row r="16761" spans="4:5">
      <c r="D16761" s="231"/>
      <c r="E16761" s="232"/>
    </row>
    <row r="16762" spans="4:5">
      <c r="D16762" s="231"/>
      <c r="E16762" s="232"/>
    </row>
    <row r="16763" spans="4:5">
      <c r="D16763" s="231"/>
      <c r="E16763" s="232"/>
    </row>
    <row r="16764" spans="4:5">
      <c r="D16764" s="231"/>
      <c r="E16764" s="232"/>
    </row>
    <row r="16765" spans="4:5">
      <c r="D16765" s="231"/>
      <c r="E16765" s="232"/>
    </row>
    <row r="16766" spans="4:5">
      <c r="D16766" s="231"/>
      <c r="E16766" s="232"/>
    </row>
    <row r="16767" spans="4:5">
      <c r="D16767" s="231"/>
      <c r="E16767" s="232"/>
    </row>
    <row r="16768" spans="4:5">
      <c r="D16768" s="231"/>
      <c r="E16768" s="232"/>
    </row>
    <row r="16769" spans="4:5">
      <c r="D16769" s="231"/>
      <c r="E16769" s="232"/>
    </row>
    <row r="16770" spans="4:5">
      <c r="D16770" s="231"/>
      <c r="E16770" s="232"/>
    </row>
    <row r="16771" spans="4:5">
      <c r="D16771" s="231"/>
      <c r="E16771" s="232"/>
    </row>
    <row r="16772" spans="4:5">
      <c r="D16772" s="231"/>
      <c r="E16772" s="232"/>
    </row>
    <row r="16773" spans="4:5">
      <c r="D16773" s="231"/>
      <c r="E16773" s="232"/>
    </row>
    <row r="16774" spans="4:5">
      <c r="D16774" s="231"/>
      <c r="E16774" s="232"/>
    </row>
    <row r="16775" spans="4:5">
      <c r="D16775" s="231"/>
      <c r="E16775" s="232"/>
    </row>
    <row r="16776" spans="4:5">
      <c r="D16776" s="231"/>
      <c r="E16776" s="232"/>
    </row>
    <row r="16777" spans="4:5">
      <c r="D16777" s="231"/>
      <c r="E16777" s="232"/>
    </row>
    <row r="16778" spans="4:5">
      <c r="D16778" s="231"/>
      <c r="E16778" s="232"/>
    </row>
    <row r="16779" spans="4:5">
      <c r="D16779" s="231"/>
      <c r="E16779" s="232"/>
    </row>
    <row r="16780" spans="4:5">
      <c r="D16780" s="231"/>
      <c r="E16780" s="232"/>
    </row>
    <row r="16781" spans="4:5">
      <c r="D16781" s="231"/>
      <c r="E16781" s="232"/>
    </row>
    <row r="16782" spans="4:5">
      <c r="D16782" s="231"/>
      <c r="E16782" s="232"/>
    </row>
    <row r="16783" spans="4:5">
      <c r="D16783" s="231"/>
      <c r="E16783" s="232"/>
    </row>
    <row r="16784" spans="4:5">
      <c r="D16784" s="231"/>
      <c r="E16784" s="232"/>
    </row>
    <row r="16785" spans="4:5">
      <c r="D16785" s="231"/>
      <c r="E16785" s="232"/>
    </row>
    <row r="16786" spans="4:5">
      <c r="D16786" s="231"/>
      <c r="E16786" s="232"/>
    </row>
    <row r="16787" spans="4:5">
      <c r="D16787" s="231"/>
      <c r="E16787" s="232"/>
    </row>
    <row r="16788" spans="4:5">
      <c r="D16788" s="231"/>
      <c r="E16788" s="232"/>
    </row>
    <row r="16789" spans="4:5">
      <c r="D16789" s="231"/>
      <c r="E16789" s="232"/>
    </row>
    <row r="16790" spans="4:5">
      <c r="D16790" s="231"/>
      <c r="E16790" s="232"/>
    </row>
    <row r="16791" spans="4:5">
      <c r="D16791" s="231"/>
      <c r="E16791" s="232"/>
    </row>
    <row r="16792" spans="4:5">
      <c r="D16792" s="231"/>
      <c r="E16792" s="232"/>
    </row>
    <row r="16793" spans="4:5">
      <c r="D16793" s="231"/>
      <c r="E16793" s="232"/>
    </row>
    <row r="16794" spans="4:5">
      <c r="D16794" s="231"/>
      <c r="E16794" s="232"/>
    </row>
    <row r="16795" spans="4:5">
      <c r="D16795" s="231"/>
      <c r="E16795" s="232"/>
    </row>
    <row r="16796" spans="4:5">
      <c r="D16796" s="231"/>
      <c r="E16796" s="232"/>
    </row>
    <row r="16797" spans="4:5">
      <c r="D16797" s="231"/>
      <c r="E16797" s="232"/>
    </row>
    <row r="16798" spans="4:5">
      <c r="D16798" s="231"/>
      <c r="E16798" s="232"/>
    </row>
    <row r="16799" spans="4:5">
      <c r="D16799" s="231"/>
      <c r="E16799" s="232"/>
    </row>
    <row r="16800" spans="4:5">
      <c r="D16800" s="231"/>
      <c r="E16800" s="232"/>
    </row>
    <row r="16801" spans="4:5">
      <c r="D16801" s="231"/>
      <c r="E16801" s="232"/>
    </row>
    <row r="16802" spans="4:5">
      <c r="D16802" s="231"/>
      <c r="E16802" s="232"/>
    </row>
    <row r="16803" spans="4:5">
      <c r="D16803" s="231"/>
      <c r="E16803" s="232"/>
    </row>
    <row r="16804" spans="4:5">
      <c r="D16804" s="231"/>
      <c r="E16804" s="232"/>
    </row>
    <row r="16805" spans="4:5">
      <c r="D16805" s="231"/>
      <c r="E16805" s="232"/>
    </row>
    <row r="16806" spans="4:5">
      <c r="D16806" s="231"/>
      <c r="E16806" s="232"/>
    </row>
    <row r="16807" spans="4:5">
      <c r="D16807" s="231"/>
      <c r="E16807" s="232"/>
    </row>
    <row r="16808" spans="4:5">
      <c r="D16808" s="231"/>
      <c r="E16808" s="232"/>
    </row>
    <row r="16809" spans="4:5">
      <c r="D16809" s="231"/>
      <c r="E16809" s="232"/>
    </row>
    <row r="16810" spans="4:5">
      <c r="D16810" s="231"/>
      <c r="E16810" s="232"/>
    </row>
    <row r="16811" spans="4:5">
      <c r="D16811" s="231"/>
      <c r="E16811" s="232"/>
    </row>
    <row r="16812" spans="4:5">
      <c r="D16812" s="231"/>
      <c r="E16812" s="232"/>
    </row>
    <row r="16813" spans="4:5">
      <c r="D16813" s="231"/>
      <c r="E16813" s="232"/>
    </row>
    <row r="16814" spans="4:5">
      <c r="D16814" s="231"/>
      <c r="E16814" s="232"/>
    </row>
    <row r="16815" spans="4:5">
      <c r="D16815" s="231"/>
      <c r="E16815" s="232"/>
    </row>
    <row r="16816" spans="4:5">
      <c r="D16816" s="231"/>
      <c r="E16816" s="232"/>
    </row>
    <row r="16817" spans="4:5">
      <c r="D16817" s="231"/>
      <c r="E16817" s="232"/>
    </row>
    <row r="16818" spans="4:5">
      <c r="D16818" s="231"/>
      <c r="E16818" s="232"/>
    </row>
    <row r="16819" spans="4:5">
      <c r="D16819" s="231"/>
      <c r="E16819" s="232"/>
    </row>
    <row r="16820" spans="4:5">
      <c r="D16820" s="231"/>
      <c r="E16820" s="232"/>
    </row>
    <row r="16821" spans="4:5">
      <c r="D16821" s="231"/>
      <c r="E16821" s="232"/>
    </row>
    <row r="16822" spans="4:5">
      <c r="D16822" s="231"/>
      <c r="E16822" s="232"/>
    </row>
    <row r="16823" spans="4:5">
      <c r="D16823" s="231"/>
      <c r="E16823" s="232"/>
    </row>
    <row r="16824" spans="4:5">
      <c r="D16824" s="231"/>
      <c r="E16824" s="232"/>
    </row>
    <row r="16825" spans="4:5">
      <c r="D16825" s="231"/>
      <c r="E16825" s="232"/>
    </row>
    <row r="16826" spans="4:5">
      <c r="D16826" s="231"/>
      <c r="E16826" s="232"/>
    </row>
    <row r="16827" spans="4:5">
      <c r="D16827" s="231"/>
      <c r="E16827" s="232"/>
    </row>
    <row r="16828" spans="4:5">
      <c r="D16828" s="231"/>
      <c r="E16828" s="232"/>
    </row>
    <row r="16829" spans="4:5">
      <c r="D16829" s="231"/>
      <c r="E16829" s="232"/>
    </row>
    <row r="16830" spans="4:5">
      <c r="D16830" s="231"/>
      <c r="E16830" s="232"/>
    </row>
    <row r="16831" spans="4:5">
      <c r="D16831" s="231"/>
      <c r="E16831" s="232"/>
    </row>
    <row r="16832" spans="4:5">
      <c r="D16832" s="231"/>
      <c r="E16832" s="232"/>
    </row>
    <row r="16833" spans="4:5">
      <c r="D16833" s="231"/>
      <c r="E16833" s="232"/>
    </row>
    <row r="16834" spans="4:5">
      <c r="D16834" s="231"/>
      <c r="E16834" s="232"/>
    </row>
    <row r="16835" spans="4:5">
      <c r="D16835" s="231"/>
      <c r="E16835" s="232"/>
    </row>
    <row r="16836" spans="4:5">
      <c r="D16836" s="231"/>
      <c r="E16836" s="232"/>
    </row>
    <row r="16837" spans="4:5">
      <c r="D16837" s="231"/>
      <c r="E16837" s="232"/>
    </row>
    <row r="16838" spans="4:5">
      <c r="D16838" s="231"/>
      <c r="E16838" s="232"/>
    </row>
    <row r="16839" spans="4:5">
      <c r="D16839" s="231"/>
      <c r="E16839" s="232"/>
    </row>
    <row r="16840" spans="4:5">
      <c r="D16840" s="231"/>
      <c r="E16840" s="232"/>
    </row>
    <row r="16841" spans="4:5">
      <c r="D16841" s="231"/>
      <c r="E16841" s="232"/>
    </row>
    <row r="16842" spans="4:5">
      <c r="D16842" s="231"/>
      <c r="E16842" s="232"/>
    </row>
    <row r="16843" spans="4:5">
      <c r="D16843" s="231"/>
      <c r="E16843" s="232"/>
    </row>
    <row r="16844" spans="4:5">
      <c r="D16844" s="231"/>
      <c r="E16844" s="232"/>
    </row>
    <row r="16845" spans="4:5">
      <c r="D16845" s="231"/>
      <c r="E16845" s="232"/>
    </row>
    <row r="16846" spans="4:5">
      <c r="D16846" s="231"/>
      <c r="E16846" s="232"/>
    </row>
    <row r="16847" spans="4:5">
      <c r="D16847" s="231"/>
      <c r="E16847" s="232"/>
    </row>
    <row r="16848" spans="4:5">
      <c r="D16848" s="231"/>
      <c r="E16848" s="232"/>
    </row>
    <row r="16849" spans="4:5">
      <c r="D16849" s="231"/>
      <c r="E16849" s="232"/>
    </row>
    <row r="16850" spans="4:5">
      <c r="D16850" s="231"/>
      <c r="E16850" s="232"/>
    </row>
    <row r="16851" spans="4:5">
      <c r="D16851" s="231"/>
      <c r="E16851" s="232"/>
    </row>
    <row r="16852" spans="4:5">
      <c r="D16852" s="231"/>
      <c r="E16852" s="232"/>
    </row>
    <row r="16853" spans="4:5">
      <c r="D16853" s="231"/>
      <c r="E16853" s="232"/>
    </row>
    <row r="16854" spans="4:5">
      <c r="D16854" s="231"/>
      <c r="E16854" s="232"/>
    </row>
    <row r="16855" spans="4:5">
      <c r="D16855" s="231"/>
      <c r="E16855" s="232"/>
    </row>
    <row r="16856" spans="4:5">
      <c r="D16856" s="231"/>
      <c r="E16856" s="232"/>
    </row>
    <row r="16857" spans="4:5">
      <c r="D16857" s="231"/>
      <c r="E16857" s="232"/>
    </row>
    <row r="16858" spans="4:5">
      <c r="D16858" s="231"/>
      <c r="E16858" s="232"/>
    </row>
    <row r="16859" spans="4:5">
      <c r="D16859" s="231"/>
      <c r="E16859" s="232"/>
    </row>
    <row r="16860" spans="4:5">
      <c r="D16860" s="231"/>
      <c r="E16860" s="232"/>
    </row>
    <row r="16861" spans="4:5">
      <c r="D16861" s="231"/>
      <c r="E16861" s="232"/>
    </row>
    <row r="16862" spans="4:5">
      <c r="D16862" s="231"/>
      <c r="E16862" s="232"/>
    </row>
    <row r="16863" spans="4:5">
      <c r="D16863" s="231"/>
      <c r="E16863" s="232"/>
    </row>
    <row r="16864" spans="4:5">
      <c r="D16864" s="231"/>
      <c r="E16864" s="232"/>
    </row>
    <row r="16865" spans="4:5">
      <c r="D16865" s="231"/>
      <c r="E16865" s="232"/>
    </row>
    <row r="16866" spans="4:5">
      <c r="D16866" s="231"/>
      <c r="E16866" s="232"/>
    </row>
    <row r="16867" spans="4:5">
      <c r="D16867" s="231"/>
      <c r="E16867" s="232"/>
    </row>
    <row r="16868" spans="4:5">
      <c r="D16868" s="231"/>
      <c r="E16868" s="232"/>
    </row>
    <row r="16869" spans="4:5">
      <c r="D16869" s="231"/>
      <c r="E16869" s="232"/>
    </row>
    <row r="16870" spans="4:5">
      <c r="D16870" s="231"/>
      <c r="E16870" s="232"/>
    </row>
    <row r="16871" spans="4:5">
      <c r="D16871" s="231"/>
      <c r="E16871" s="232"/>
    </row>
    <row r="16872" spans="4:5">
      <c r="D16872" s="231"/>
      <c r="E16872" s="232"/>
    </row>
    <row r="16873" spans="4:5">
      <c r="D16873" s="231"/>
      <c r="E16873" s="232"/>
    </row>
    <row r="16874" spans="4:5">
      <c r="D16874" s="231"/>
      <c r="E16874" s="232"/>
    </row>
    <row r="16875" spans="4:5">
      <c r="D16875" s="231"/>
      <c r="E16875" s="232"/>
    </row>
    <row r="16876" spans="4:5">
      <c r="D16876" s="231"/>
      <c r="E16876" s="232"/>
    </row>
    <row r="16877" spans="4:5">
      <c r="D16877" s="231"/>
      <c r="E16877" s="232"/>
    </row>
    <row r="16878" spans="4:5">
      <c r="D16878" s="231"/>
      <c r="E16878" s="232"/>
    </row>
    <row r="16879" spans="4:5">
      <c r="D16879" s="231"/>
      <c r="E16879" s="232"/>
    </row>
    <row r="16880" spans="4:5">
      <c r="D16880" s="231"/>
      <c r="E16880" s="232"/>
    </row>
    <row r="16881" spans="4:5">
      <c r="D16881" s="231"/>
      <c r="E16881" s="232"/>
    </row>
    <row r="16882" spans="4:5">
      <c r="D16882" s="231"/>
      <c r="E16882" s="232"/>
    </row>
    <row r="16883" spans="4:5">
      <c r="D16883" s="231"/>
      <c r="E16883" s="232"/>
    </row>
    <row r="16884" spans="4:5">
      <c r="D16884" s="231"/>
      <c r="E16884" s="232"/>
    </row>
    <row r="16885" spans="4:5">
      <c r="D16885" s="231"/>
      <c r="E16885" s="232"/>
    </row>
    <row r="16886" spans="4:5">
      <c r="D16886" s="231"/>
      <c r="E16886" s="232"/>
    </row>
    <row r="16887" spans="4:5">
      <c r="D16887" s="231"/>
      <c r="E16887" s="232"/>
    </row>
    <row r="16888" spans="4:5">
      <c r="D16888" s="231"/>
      <c r="E16888" s="232"/>
    </row>
    <row r="16889" spans="4:5">
      <c r="D16889" s="231"/>
      <c r="E16889" s="232"/>
    </row>
    <row r="16890" spans="4:5">
      <c r="D16890" s="231"/>
      <c r="E16890" s="232"/>
    </row>
    <row r="16891" spans="4:5">
      <c r="D16891" s="231"/>
      <c r="E16891" s="232"/>
    </row>
    <row r="16892" spans="4:5">
      <c r="D16892" s="231"/>
      <c r="E16892" s="232"/>
    </row>
    <row r="16893" spans="4:5">
      <c r="D16893" s="231"/>
      <c r="E16893" s="232"/>
    </row>
    <row r="16894" spans="4:5">
      <c r="D16894" s="231"/>
      <c r="E16894" s="232"/>
    </row>
    <row r="16895" spans="4:5">
      <c r="D16895" s="231"/>
      <c r="E16895" s="232"/>
    </row>
    <row r="16896" spans="4:5">
      <c r="D16896" s="231"/>
      <c r="E16896" s="232"/>
    </row>
    <row r="16897" spans="4:5">
      <c r="D16897" s="231"/>
      <c r="E16897" s="232"/>
    </row>
    <row r="16898" spans="4:5">
      <c r="D16898" s="231"/>
      <c r="E16898" s="232"/>
    </row>
    <row r="16899" spans="4:5">
      <c r="D16899" s="231"/>
      <c r="E16899" s="232"/>
    </row>
    <row r="16900" spans="4:5">
      <c r="D16900" s="231"/>
      <c r="E16900" s="232"/>
    </row>
    <row r="16901" spans="4:5">
      <c r="D16901" s="231"/>
      <c r="E16901" s="232"/>
    </row>
    <row r="16902" spans="4:5">
      <c r="D16902" s="231"/>
      <c r="E16902" s="232"/>
    </row>
    <row r="16903" spans="4:5">
      <c r="D16903" s="231"/>
      <c r="E16903" s="232"/>
    </row>
    <row r="16904" spans="4:5">
      <c r="D16904" s="231"/>
      <c r="E16904" s="232"/>
    </row>
    <row r="16905" spans="4:5">
      <c r="D16905" s="231"/>
      <c r="E16905" s="232"/>
    </row>
    <row r="16906" spans="4:5">
      <c r="D16906" s="231"/>
      <c r="E16906" s="232"/>
    </row>
    <row r="16907" spans="4:5">
      <c r="D16907" s="231"/>
      <c r="E16907" s="232"/>
    </row>
    <row r="16908" spans="4:5">
      <c r="D16908" s="231"/>
      <c r="E16908" s="232"/>
    </row>
    <row r="16909" spans="4:5">
      <c r="D16909" s="231"/>
      <c r="E16909" s="232"/>
    </row>
    <row r="16910" spans="4:5">
      <c r="D16910" s="231"/>
      <c r="E16910" s="232"/>
    </row>
    <row r="16911" spans="4:5">
      <c r="D16911" s="231"/>
      <c r="E16911" s="232"/>
    </row>
    <row r="16912" spans="4:5">
      <c r="D16912" s="231"/>
      <c r="E16912" s="232"/>
    </row>
    <row r="16913" spans="4:5">
      <c r="D16913" s="231"/>
      <c r="E16913" s="232"/>
    </row>
    <row r="16914" spans="4:5">
      <c r="D16914" s="231"/>
      <c r="E16914" s="232"/>
    </row>
    <row r="16915" spans="4:5">
      <c r="D16915" s="231"/>
      <c r="E16915" s="232"/>
    </row>
    <row r="16916" spans="4:5">
      <c r="D16916" s="231"/>
      <c r="E16916" s="232"/>
    </row>
    <row r="16917" spans="4:5">
      <c r="D16917" s="231"/>
      <c r="E16917" s="232"/>
    </row>
    <row r="16918" spans="4:5">
      <c r="D16918" s="231"/>
      <c r="E16918" s="232"/>
    </row>
    <row r="16919" spans="4:5">
      <c r="D16919" s="231"/>
      <c r="E16919" s="232"/>
    </row>
    <row r="16920" spans="4:5">
      <c r="D16920" s="231"/>
      <c r="E16920" s="232"/>
    </row>
    <row r="16921" spans="4:5">
      <c r="D16921" s="231"/>
      <c r="E16921" s="232"/>
    </row>
    <row r="16922" spans="4:5">
      <c r="D16922" s="231"/>
      <c r="E16922" s="232"/>
    </row>
    <row r="16923" spans="4:5">
      <c r="D16923" s="231"/>
      <c r="E16923" s="232"/>
    </row>
    <row r="16924" spans="4:5">
      <c r="D16924" s="231"/>
      <c r="E16924" s="232"/>
    </row>
    <row r="16925" spans="4:5">
      <c r="D16925" s="231"/>
      <c r="E16925" s="232"/>
    </row>
    <row r="16926" spans="4:5">
      <c r="D16926" s="231"/>
      <c r="E16926" s="232"/>
    </row>
    <row r="16927" spans="4:5">
      <c r="D16927" s="231"/>
      <c r="E16927" s="232"/>
    </row>
    <row r="16928" spans="4:5">
      <c r="D16928" s="231"/>
      <c r="E16928" s="232"/>
    </row>
    <row r="16929" spans="4:5">
      <c r="D16929" s="231"/>
      <c r="E16929" s="232"/>
    </row>
    <row r="16930" spans="4:5">
      <c r="D16930" s="231"/>
      <c r="E16930" s="232"/>
    </row>
    <row r="16931" spans="4:5">
      <c r="D16931" s="231"/>
      <c r="E16931" s="232"/>
    </row>
    <row r="16932" spans="4:5">
      <c r="D16932" s="231"/>
      <c r="E16932" s="232"/>
    </row>
    <row r="16933" spans="4:5">
      <c r="D16933" s="231"/>
      <c r="E16933" s="232"/>
    </row>
    <row r="16934" spans="4:5">
      <c r="D16934" s="231"/>
      <c r="E16934" s="232"/>
    </row>
    <row r="16935" spans="4:5">
      <c r="D16935" s="231"/>
      <c r="E16935" s="232"/>
    </row>
    <row r="16936" spans="4:5">
      <c r="D16936" s="231"/>
      <c r="E16936" s="232"/>
    </row>
    <row r="16937" spans="4:5">
      <c r="D16937" s="231"/>
      <c r="E16937" s="232"/>
    </row>
    <row r="16938" spans="4:5">
      <c r="D16938" s="231"/>
      <c r="E16938" s="232"/>
    </row>
    <row r="16939" spans="4:5">
      <c r="D16939" s="231"/>
      <c r="E16939" s="232"/>
    </row>
    <row r="16940" spans="4:5">
      <c r="D16940" s="231"/>
      <c r="E16940" s="232"/>
    </row>
    <row r="16941" spans="4:5">
      <c r="D16941" s="231"/>
      <c r="E16941" s="232"/>
    </row>
    <row r="16942" spans="4:5">
      <c r="D16942" s="231"/>
      <c r="E16942" s="232"/>
    </row>
    <row r="16943" spans="4:5">
      <c r="D16943" s="231"/>
      <c r="E16943" s="232"/>
    </row>
    <row r="16944" spans="4:5">
      <c r="D16944" s="231"/>
      <c r="E16944" s="232"/>
    </row>
    <row r="16945" spans="4:5">
      <c r="D16945" s="231"/>
      <c r="E16945" s="232"/>
    </row>
    <row r="16946" spans="4:5">
      <c r="D16946" s="231"/>
      <c r="E16946" s="232"/>
    </row>
    <row r="16947" spans="4:5">
      <c r="D16947" s="231"/>
      <c r="E16947" s="232"/>
    </row>
    <row r="16948" spans="4:5">
      <c r="D16948" s="231"/>
      <c r="E16948" s="232"/>
    </row>
    <row r="16949" spans="4:5">
      <c r="D16949" s="231"/>
      <c r="E16949" s="232"/>
    </row>
    <row r="16950" spans="4:5">
      <c r="D16950" s="231"/>
      <c r="E16950" s="232"/>
    </row>
    <row r="16951" spans="4:5">
      <c r="D16951" s="231"/>
      <c r="E16951" s="232"/>
    </row>
    <row r="16952" spans="4:5">
      <c r="D16952" s="231"/>
      <c r="E16952" s="232"/>
    </row>
    <row r="16953" spans="4:5">
      <c r="D16953" s="231"/>
      <c r="E16953" s="232"/>
    </row>
    <row r="16954" spans="4:5">
      <c r="D16954" s="231"/>
      <c r="E16954" s="232"/>
    </row>
    <row r="16955" spans="4:5">
      <c r="D16955" s="231"/>
      <c r="E16955" s="232"/>
    </row>
    <row r="16956" spans="4:5">
      <c r="D16956" s="231"/>
      <c r="E16956" s="232"/>
    </row>
    <row r="16957" spans="4:5">
      <c r="D16957" s="231"/>
      <c r="E16957" s="232"/>
    </row>
    <row r="16958" spans="4:5">
      <c r="D16958" s="231"/>
      <c r="E16958" s="232"/>
    </row>
    <row r="16959" spans="4:5">
      <c r="D16959" s="231"/>
      <c r="E16959" s="232"/>
    </row>
    <row r="16960" spans="4:5">
      <c r="D16960" s="231"/>
      <c r="E16960" s="232"/>
    </row>
    <row r="16961" spans="4:5">
      <c r="D16961" s="231"/>
      <c r="E16961" s="232"/>
    </row>
    <row r="16962" spans="4:5">
      <c r="D16962" s="231"/>
      <c r="E16962" s="232"/>
    </row>
    <row r="16963" spans="4:5">
      <c r="D16963" s="231"/>
      <c r="E16963" s="232"/>
    </row>
    <row r="16964" spans="4:5">
      <c r="D16964" s="231"/>
      <c r="E16964" s="232"/>
    </row>
    <row r="16965" spans="4:5">
      <c r="D16965" s="231"/>
      <c r="E16965" s="232"/>
    </row>
    <row r="16966" spans="4:5">
      <c r="D16966" s="231"/>
      <c r="E16966" s="232"/>
    </row>
    <row r="16967" spans="4:5">
      <c r="D16967" s="231"/>
      <c r="E16967" s="232"/>
    </row>
    <row r="16968" spans="4:5">
      <c r="D16968" s="231"/>
      <c r="E16968" s="232"/>
    </row>
    <row r="16969" spans="4:5">
      <c r="D16969" s="231"/>
      <c r="E16969" s="232"/>
    </row>
    <row r="16970" spans="4:5">
      <c r="D16970" s="231"/>
      <c r="E16970" s="232"/>
    </row>
    <row r="16971" spans="4:5">
      <c r="D16971" s="231"/>
      <c r="E16971" s="232"/>
    </row>
    <row r="16972" spans="4:5">
      <c r="D16972" s="231"/>
      <c r="E16972" s="232"/>
    </row>
    <row r="16973" spans="4:5">
      <c r="D16973" s="231"/>
      <c r="E16973" s="232"/>
    </row>
    <row r="16974" spans="4:5">
      <c r="D16974" s="231"/>
      <c r="E16974" s="232"/>
    </row>
    <row r="16975" spans="4:5">
      <c r="D16975" s="231"/>
      <c r="E16975" s="232"/>
    </row>
    <row r="16976" spans="4:5">
      <c r="D16976" s="231"/>
      <c r="E16976" s="232"/>
    </row>
    <row r="16977" spans="4:5">
      <c r="D16977" s="231"/>
      <c r="E16977" s="232"/>
    </row>
    <row r="16978" spans="4:5">
      <c r="D16978" s="231"/>
      <c r="E16978" s="232"/>
    </row>
    <row r="16979" spans="4:5">
      <c r="D16979" s="231"/>
      <c r="E16979" s="232"/>
    </row>
    <row r="16980" spans="4:5">
      <c r="D16980" s="231"/>
      <c r="E16980" s="232"/>
    </row>
    <row r="16981" spans="4:5">
      <c r="D16981" s="231"/>
      <c r="E16981" s="232"/>
    </row>
    <row r="16982" spans="4:5">
      <c r="D16982" s="231"/>
      <c r="E16982" s="232"/>
    </row>
    <row r="16983" spans="4:5">
      <c r="D16983" s="231"/>
      <c r="E16983" s="232"/>
    </row>
    <row r="16984" spans="4:5">
      <c r="D16984" s="231"/>
      <c r="E16984" s="232"/>
    </row>
    <row r="16985" spans="4:5">
      <c r="D16985" s="231"/>
      <c r="E16985" s="232"/>
    </row>
    <row r="16986" spans="4:5">
      <c r="D16986" s="231"/>
      <c r="E16986" s="232"/>
    </row>
    <row r="16987" spans="4:5">
      <c r="D16987" s="231"/>
      <c r="E16987" s="232"/>
    </row>
    <row r="16988" spans="4:5">
      <c r="D16988" s="231"/>
      <c r="E16988" s="232"/>
    </row>
    <row r="16989" spans="4:5">
      <c r="D16989" s="231"/>
      <c r="E16989" s="232"/>
    </row>
    <row r="16990" spans="4:5">
      <c r="D16990" s="231"/>
      <c r="E16990" s="232"/>
    </row>
    <row r="16991" spans="4:5">
      <c r="D16991" s="231"/>
      <c r="E16991" s="232"/>
    </row>
    <row r="16992" spans="4:5">
      <c r="D16992" s="231"/>
      <c r="E16992" s="232"/>
    </row>
    <row r="16993" spans="4:5">
      <c r="D16993" s="231"/>
      <c r="E16993" s="232"/>
    </row>
    <row r="16994" spans="4:5">
      <c r="D16994" s="231"/>
      <c r="E16994" s="232"/>
    </row>
    <row r="16995" spans="4:5">
      <c r="D16995" s="231"/>
      <c r="E16995" s="232"/>
    </row>
    <row r="16996" spans="4:5">
      <c r="D16996" s="231"/>
      <c r="E16996" s="232"/>
    </row>
    <row r="16997" spans="4:5">
      <c r="D16997" s="231"/>
      <c r="E16997" s="232"/>
    </row>
    <row r="16998" spans="4:5">
      <c r="D16998" s="231"/>
      <c r="E16998" s="232"/>
    </row>
    <row r="16999" spans="4:5">
      <c r="D16999" s="231"/>
      <c r="E16999" s="232"/>
    </row>
    <row r="17000" spans="4:5">
      <c r="D17000" s="231"/>
      <c r="E17000" s="232"/>
    </row>
    <row r="17001" spans="4:5">
      <c r="D17001" s="231"/>
      <c r="E17001" s="232"/>
    </row>
    <row r="17002" spans="4:5">
      <c r="D17002" s="231"/>
      <c r="E17002" s="232"/>
    </row>
    <row r="17003" spans="4:5">
      <c r="D17003" s="231"/>
      <c r="E17003" s="232"/>
    </row>
    <row r="17004" spans="4:5">
      <c r="D17004" s="231"/>
      <c r="E17004" s="232"/>
    </row>
    <row r="17005" spans="4:5">
      <c r="D17005" s="231"/>
      <c r="E17005" s="232"/>
    </row>
    <row r="17006" spans="4:5">
      <c r="D17006" s="231"/>
      <c r="E17006" s="232"/>
    </row>
    <row r="17007" spans="4:5">
      <c r="D17007" s="231"/>
      <c r="E17007" s="232"/>
    </row>
    <row r="17008" spans="4:5">
      <c r="D17008" s="231"/>
      <c r="E17008" s="232"/>
    </row>
    <row r="17009" spans="4:5">
      <c r="D17009" s="231"/>
      <c r="E17009" s="232"/>
    </row>
    <row r="17010" spans="4:5">
      <c r="D17010" s="231"/>
      <c r="E17010" s="232"/>
    </row>
    <row r="17011" spans="4:5">
      <c r="D17011" s="231"/>
      <c r="E17011" s="232"/>
    </row>
    <row r="17012" spans="4:5">
      <c r="D17012" s="231"/>
      <c r="E17012" s="232"/>
    </row>
    <row r="17013" spans="4:5">
      <c r="D17013" s="231"/>
      <c r="E17013" s="232"/>
    </row>
    <row r="17014" spans="4:5">
      <c r="D17014" s="231"/>
      <c r="E17014" s="232"/>
    </row>
    <row r="17015" spans="4:5">
      <c r="D17015" s="231"/>
      <c r="E17015" s="232"/>
    </row>
    <row r="17016" spans="4:5">
      <c r="D17016" s="231"/>
      <c r="E17016" s="232"/>
    </row>
    <row r="17017" spans="4:5">
      <c r="D17017" s="231"/>
      <c r="E17017" s="232"/>
    </row>
    <row r="17018" spans="4:5">
      <c r="D17018" s="231"/>
      <c r="E17018" s="232"/>
    </row>
    <row r="17019" spans="4:5">
      <c r="D17019" s="231"/>
      <c r="E17019" s="232"/>
    </row>
    <row r="17020" spans="4:5">
      <c r="D17020" s="231"/>
      <c r="E17020" s="232"/>
    </row>
    <row r="17021" spans="4:5">
      <c r="D17021" s="231"/>
      <c r="E17021" s="232"/>
    </row>
    <row r="17022" spans="4:5">
      <c r="D17022" s="231"/>
      <c r="E17022" s="232"/>
    </row>
    <row r="17023" spans="4:5">
      <c r="D17023" s="231"/>
      <c r="E17023" s="232"/>
    </row>
    <row r="17024" spans="4:5">
      <c r="D17024" s="231"/>
      <c r="E17024" s="232"/>
    </row>
    <row r="17025" spans="4:5">
      <c r="D17025" s="231"/>
      <c r="E17025" s="232"/>
    </row>
    <row r="17026" spans="4:5">
      <c r="D17026" s="231"/>
      <c r="E17026" s="232"/>
    </row>
    <row r="17027" spans="4:5">
      <c r="D17027" s="231"/>
      <c r="E17027" s="232"/>
    </row>
    <row r="17028" spans="4:5">
      <c r="D17028" s="231"/>
      <c r="E17028" s="232"/>
    </row>
    <row r="17029" spans="4:5">
      <c r="D17029" s="231"/>
      <c r="E17029" s="232"/>
    </row>
    <row r="17030" spans="4:5">
      <c r="D17030" s="231"/>
      <c r="E17030" s="232"/>
    </row>
    <row r="17031" spans="4:5">
      <c r="D17031" s="231"/>
      <c r="E17031" s="232"/>
    </row>
    <row r="17032" spans="4:5">
      <c r="D17032" s="231"/>
      <c r="E17032" s="232"/>
    </row>
    <row r="17033" spans="4:5">
      <c r="D17033" s="231"/>
      <c r="E17033" s="232"/>
    </row>
    <row r="17034" spans="4:5">
      <c r="D17034" s="231"/>
      <c r="E17034" s="232"/>
    </row>
    <row r="17035" spans="4:5">
      <c r="D17035" s="231"/>
      <c r="E17035" s="232"/>
    </row>
    <row r="17036" spans="4:5">
      <c r="D17036" s="231"/>
      <c r="E17036" s="232"/>
    </row>
    <row r="17037" spans="4:5">
      <c r="D17037" s="231"/>
      <c r="E17037" s="232"/>
    </row>
    <row r="17038" spans="4:5">
      <c r="D17038" s="231"/>
      <c r="E17038" s="232"/>
    </row>
    <row r="17039" spans="4:5">
      <c r="D17039" s="231"/>
      <c r="E17039" s="232"/>
    </row>
    <row r="17040" spans="4:5">
      <c r="D17040" s="231"/>
      <c r="E17040" s="232"/>
    </row>
    <row r="17041" spans="4:5">
      <c r="D17041" s="231"/>
      <c r="E17041" s="232"/>
    </row>
    <row r="17042" spans="4:5">
      <c r="D17042" s="231"/>
      <c r="E17042" s="232"/>
    </row>
    <row r="17043" spans="4:5">
      <c r="D17043" s="231"/>
      <c r="E17043" s="232"/>
    </row>
    <row r="17044" spans="4:5">
      <c r="D17044" s="231"/>
      <c r="E17044" s="232"/>
    </row>
    <row r="17045" spans="4:5">
      <c r="D17045" s="231"/>
      <c r="E17045" s="232"/>
    </row>
    <row r="17046" spans="4:5">
      <c r="D17046" s="231"/>
      <c r="E17046" s="232"/>
    </row>
    <row r="17047" spans="4:5">
      <c r="D17047" s="231"/>
      <c r="E17047" s="232"/>
    </row>
    <row r="17048" spans="4:5">
      <c r="D17048" s="231"/>
      <c r="E17048" s="232"/>
    </row>
    <row r="17049" spans="4:5">
      <c r="D17049" s="231"/>
      <c r="E17049" s="232"/>
    </row>
    <row r="17050" spans="4:5">
      <c r="D17050" s="231"/>
      <c r="E17050" s="232"/>
    </row>
    <row r="17051" spans="4:5">
      <c r="D17051" s="231"/>
      <c r="E17051" s="232"/>
    </row>
    <row r="17052" spans="4:5">
      <c r="D17052" s="231"/>
      <c r="E17052" s="232"/>
    </row>
    <row r="17053" spans="4:5">
      <c r="D17053" s="231"/>
      <c r="E17053" s="232"/>
    </row>
    <row r="17054" spans="4:5">
      <c r="D17054" s="231"/>
      <c r="E17054" s="232"/>
    </row>
    <row r="17055" spans="4:5">
      <c r="D17055" s="231"/>
      <c r="E17055" s="232"/>
    </row>
    <row r="17056" spans="4:5">
      <c r="D17056" s="231"/>
      <c r="E17056" s="232"/>
    </row>
    <row r="17057" spans="4:5">
      <c r="D17057" s="231"/>
      <c r="E17057" s="232"/>
    </row>
    <row r="17058" spans="4:5">
      <c r="D17058" s="231"/>
      <c r="E17058" s="232"/>
    </row>
    <row r="17059" spans="4:5">
      <c r="D17059" s="231"/>
      <c r="E17059" s="232"/>
    </row>
    <row r="17060" spans="4:5">
      <c r="D17060" s="231"/>
      <c r="E17060" s="232"/>
    </row>
    <row r="17061" spans="4:5">
      <c r="D17061" s="231"/>
      <c r="E17061" s="232"/>
    </row>
    <row r="17062" spans="4:5">
      <c r="D17062" s="231"/>
      <c r="E17062" s="232"/>
    </row>
    <row r="17063" spans="4:5">
      <c r="D17063" s="231"/>
      <c r="E17063" s="232"/>
    </row>
    <row r="17064" spans="4:5">
      <c r="D17064" s="231"/>
      <c r="E17064" s="232"/>
    </row>
    <row r="17065" spans="4:5">
      <c r="D17065" s="231"/>
      <c r="E17065" s="232"/>
    </row>
    <row r="17066" spans="4:5">
      <c r="D17066" s="231"/>
      <c r="E17066" s="232"/>
    </row>
    <row r="17067" spans="4:5">
      <c r="D17067" s="231"/>
      <c r="E17067" s="232"/>
    </row>
    <row r="17068" spans="4:5">
      <c r="D17068" s="231"/>
      <c r="E17068" s="232"/>
    </row>
    <row r="17069" spans="4:5">
      <c r="D17069" s="231"/>
      <c r="E17069" s="232"/>
    </row>
    <row r="17070" spans="4:5">
      <c r="D17070" s="231"/>
      <c r="E17070" s="232"/>
    </row>
    <row r="17071" spans="4:5">
      <c r="D17071" s="231"/>
      <c r="E17071" s="232"/>
    </row>
    <row r="17072" spans="4:5">
      <c r="D17072" s="231"/>
      <c r="E17072" s="232"/>
    </row>
    <row r="17073" spans="4:5">
      <c r="D17073" s="231"/>
      <c r="E17073" s="232"/>
    </row>
    <row r="17074" spans="4:5">
      <c r="D17074" s="231"/>
      <c r="E17074" s="232"/>
    </row>
    <row r="17075" spans="4:5">
      <c r="D17075" s="231"/>
      <c r="E17075" s="232"/>
    </row>
    <row r="17076" spans="4:5">
      <c r="D17076" s="231"/>
      <c r="E17076" s="232"/>
    </row>
    <row r="17077" spans="4:5">
      <c r="D17077" s="231"/>
      <c r="E17077" s="232"/>
    </row>
    <row r="17078" spans="4:5">
      <c r="D17078" s="231"/>
      <c r="E17078" s="232"/>
    </row>
    <row r="17079" spans="4:5">
      <c r="D17079" s="231"/>
      <c r="E17079" s="232"/>
    </row>
    <row r="17080" spans="4:5">
      <c r="D17080" s="231"/>
      <c r="E17080" s="232"/>
    </row>
    <row r="17081" spans="4:5">
      <c r="D17081" s="231"/>
      <c r="E17081" s="232"/>
    </row>
    <row r="17082" spans="4:5">
      <c r="D17082" s="231"/>
      <c r="E17082" s="232"/>
    </row>
    <row r="17083" spans="4:5">
      <c r="D17083" s="231"/>
      <c r="E17083" s="232"/>
    </row>
    <row r="17084" spans="4:5">
      <c r="D17084" s="231"/>
      <c r="E17084" s="232"/>
    </row>
    <row r="17085" spans="4:5">
      <c r="D17085" s="231"/>
      <c r="E17085" s="232"/>
    </row>
    <row r="17086" spans="4:5">
      <c r="D17086" s="231"/>
      <c r="E17086" s="232"/>
    </row>
    <row r="17087" spans="4:5">
      <c r="D17087" s="231"/>
      <c r="E17087" s="232"/>
    </row>
    <row r="17088" spans="4:5">
      <c r="D17088" s="231"/>
      <c r="E17088" s="232"/>
    </row>
    <row r="17089" spans="4:5">
      <c r="D17089" s="231"/>
      <c r="E17089" s="232"/>
    </row>
    <row r="17090" spans="4:5">
      <c r="D17090" s="231"/>
      <c r="E17090" s="232"/>
    </row>
    <row r="17091" spans="4:5">
      <c r="D17091" s="231"/>
      <c r="E17091" s="232"/>
    </row>
    <row r="17092" spans="4:5">
      <c r="D17092" s="231"/>
      <c r="E17092" s="232"/>
    </row>
    <row r="17093" spans="4:5">
      <c r="D17093" s="231"/>
      <c r="E17093" s="232"/>
    </row>
    <row r="17094" spans="4:5">
      <c r="D17094" s="231"/>
      <c r="E17094" s="232"/>
    </row>
    <row r="17095" spans="4:5">
      <c r="D17095" s="231"/>
      <c r="E17095" s="232"/>
    </row>
    <row r="17096" spans="4:5">
      <c r="D17096" s="231"/>
      <c r="E17096" s="232"/>
    </row>
    <row r="17097" spans="4:5">
      <c r="D17097" s="231"/>
      <c r="E17097" s="232"/>
    </row>
    <row r="17098" spans="4:5">
      <c r="D17098" s="231"/>
      <c r="E17098" s="232"/>
    </row>
    <row r="17099" spans="4:5">
      <c r="D17099" s="231"/>
      <c r="E17099" s="232"/>
    </row>
    <row r="17100" spans="4:5">
      <c r="D17100" s="231"/>
      <c r="E17100" s="232"/>
    </row>
    <row r="17101" spans="4:5">
      <c r="D17101" s="231"/>
      <c r="E17101" s="232"/>
    </row>
    <row r="17102" spans="4:5">
      <c r="D17102" s="231"/>
      <c r="E17102" s="232"/>
    </row>
    <row r="17103" spans="4:5">
      <c r="D17103" s="231"/>
      <c r="E17103" s="232"/>
    </row>
    <row r="17104" spans="4:5">
      <c r="D17104" s="231"/>
      <c r="E17104" s="232"/>
    </row>
    <row r="17105" spans="4:5">
      <c r="D17105" s="231"/>
      <c r="E17105" s="232"/>
    </row>
    <row r="17106" spans="4:5">
      <c r="D17106" s="231"/>
      <c r="E17106" s="232"/>
    </row>
    <row r="17107" spans="4:5">
      <c r="D17107" s="231"/>
      <c r="E17107" s="232"/>
    </row>
    <row r="17108" spans="4:5">
      <c r="D17108" s="231"/>
      <c r="E17108" s="232"/>
    </row>
    <row r="17109" spans="4:5">
      <c r="D17109" s="231"/>
      <c r="E17109" s="232"/>
    </row>
    <row r="17110" spans="4:5">
      <c r="D17110" s="231"/>
      <c r="E17110" s="232"/>
    </row>
    <row r="17111" spans="4:5">
      <c r="D17111" s="231"/>
      <c r="E17111" s="232"/>
    </row>
    <row r="17112" spans="4:5">
      <c r="D17112" s="231"/>
      <c r="E17112" s="232"/>
    </row>
    <row r="17113" spans="4:5">
      <c r="D17113" s="231"/>
      <c r="E17113" s="232"/>
    </row>
    <row r="17114" spans="4:5">
      <c r="D17114" s="231"/>
      <c r="E17114" s="232"/>
    </row>
    <row r="17115" spans="4:5">
      <c r="D17115" s="231"/>
      <c r="E17115" s="232"/>
    </row>
    <row r="17116" spans="4:5">
      <c r="D17116" s="231"/>
      <c r="E17116" s="232"/>
    </row>
    <row r="17117" spans="4:5">
      <c r="D17117" s="231"/>
      <c r="E17117" s="232"/>
    </row>
    <row r="17118" spans="4:5">
      <c r="D17118" s="231"/>
      <c r="E17118" s="232"/>
    </row>
    <row r="17119" spans="4:5">
      <c r="D17119" s="231"/>
      <c r="E17119" s="232"/>
    </row>
    <row r="17120" spans="4:5">
      <c r="D17120" s="231"/>
      <c r="E17120" s="232"/>
    </row>
    <row r="17121" spans="4:5">
      <c r="D17121" s="231"/>
      <c r="E17121" s="232"/>
    </row>
    <row r="17122" spans="4:5">
      <c r="D17122" s="231"/>
      <c r="E17122" s="232"/>
    </row>
    <row r="17123" spans="4:5">
      <c r="D17123" s="231"/>
      <c r="E17123" s="232"/>
    </row>
    <row r="17124" spans="4:5">
      <c r="D17124" s="231"/>
      <c r="E17124" s="232"/>
    </row>
    <row r="17125" spans="4:5">
      <c r="D17125" s="231"/>
      <c r="E17125" s="232"/>
    </row>
    <row r="17126" spans="4:5">
      <c r="D17126" s="231"/>
      <c r="E17126" s="232"/>
    </row>
    <row r="17127" spans="4:5">
      <c r="D17127" s="231"/>
      <c r="E17127" s="232"/>
    </row>
    <row r="17128" spans="4:5">
      <c r="D17128" s="231"/>
      <c r="E17128" s="232"/>
    </row>
    <row r="17129" spans="4:5">
      <c r="D17129" s="231"/>
      <c r="E17129" s="232"/>
    </row>
    <row r="17130" spans="4:5">
      <c r="D17130" s="231"/>
      <c r="E17130" s="232"/>
    </row>
    <row r="17131" spans="4:5">
      <c r="D17131" s="231"/>
      <c r="E17131" s="232"/>
    </row>
    <row r="17132" spans="4:5">
      <c r="D17132" s="231"/>
      <c r="E17132" s="232"/>
    </row>
    <row r="17133" spans="4:5">
      <c r="D17133" s="231"/>
      <c r="E17133" s="232"/>
    </row>
    <row r="17134" spans="4:5">
      <c r="D17134" s="231"/>
      <c r="E17134" s="232"/>
    </row>
    <row r="17135" spans="4:5">
      <c r="D17135" s="231"/>
      <c r="E17135" s="232"/>
    </row>
    <row r="17136" spans="4:5">
      <c r="D17136" s="231"/>
      <c r="E17136" s="232"/>
    </row>
    <row r="17137" spans="4:5">
      <c r="D17137" s="231"/>
      <c r="E17137" s="232"/>
    </row>
    <row r="17138" spans="4:5">
      <c r="D17138" s="231"/>
      <c r="E17138" s="232"/>
    </row>
    <row r="17139" spans="4:5">
      <c r="D17139" s="231"/>
      <c r="E17139" s="232"/>
    </row>
    <row r="17140" spans="4:5">
      <c r="D17140" s="231"/>
      <c r="E17140" s="232"/>
    </row>
    <row r="17141" spans="4:5">
      <c r="D17141" s="231"/>
      <c r="E17141" s="232"/>
    </row>
    <row r="17142" spans="4:5">
      <c r="D17142" s="231"/>
      <c r="E17142" s="232"/>
    </row>
    <row r="17143" spans="4:5">
      <c r="D17143" s="231"/>
      <c r="E17143" s="232"/>
    </row>
    <row r="17144" spans="4:5">
      <c r="D17144" s="231"/>
      <c r="E17144" s="232"/>
    </row>
    <row r="17145" spans="4:5">
      <c r="D17145" s="231"/>
      <c r="E17145" s="232"/>
    </row>
    <row r="17146" spans="4:5">
      <c r="D17146" s="231"/>
      <c r="E17146" s="232"/>
    </row>
    <row r="17147" spans="4:5">
      <c r="D17147" s="231"/>
      <c r="E17147" s="232"/>
    </row>
    <row r="17148" spans="4:5">
      <c r="D17148" s="231"/>
      <c r="E17148" s="232"/>
    </row>
    <row r="17149" spans="4:5">
      <c r="D17149" s="231"/>
      <c r="E17149" s="232"/>
    </row>
    <row r="17150" spans="4:5">
      <c r="D17150" s="231"/>
      <c r="E17150" s="232"/>
    </row>
    <row r="17151" spans="4:5">
      <c r="D17151" s="231"/>
      <c r="E17151" s="232"/>
    </row>
    <row r="17152" spans="4:5">
      <c r="D17152" s="231"/>
      <c r="E17152" s="232"/>
    </row>
    <row r="17153" spans="4:5">
      <c r="D17153" s="231"/>
      <c r="E17153" s="232"/>
    </row>
    <row r="17154" spans="4:5">
      <c r="D17154" s="231"/>
      <c r="E17154" s="232"/>
    </row>
    <row r="17155" spans="4:5">
      <c r="D17155" s="231"/>
      <c r="E17155" s="232"/>
    </row>
    <row r="17156" spans="4:5">
      <c r="D17156" s="231"/>
      <c r="E17156" s="232"/>
    </row>
    <row r="17157" spans="4:5">
      <c r="D17157" s="231"/>
      <c r="E17157" s="232"/>
    </row>
    <row r="17158" spans="4:5">
      <c r="D17158" s="231"/>
      <c r="E17158" s="232"/>
    </row>
    <row r="17159" spans="4:5">
      <c r="D17159" s="231"/>
      <c r="E17159" s="232"/>
    </row>
    <row r="17160" spans="4:5">
      <c r="D17160" s="231"/>
      <c r="E17160" s="232"/>
    </row>
    <row r="17161" spans="4:5">
      <c r="D17161" s="231"/>
      <c r="E17161" s="232"/>
    </row>
    <row r="17162" spans="4:5">
      <c r="D17162" s="231"/>
      <c r="E17162" s="232"/>
    </row>
    <row r="17163" spans="4:5">
      <c r="D17163" s="231"/>
      <c r="E17163" s="232"/>
    </row>
    <row r="17164" spans="4:5">
      <c r="D17164" s="231"/>
      <c r="E17164" s="232"/>
    </row>
    <row r="17165" spans="4:5">
      <c r="D17165" s="231"/>
      <c r="E17165" s="232"/>
    </row>
    <row r="17166" spans="4:5">
      <c r="D17166" s="231"/>
      <c r="E17166" s="232"/>
    </row>
    <row r="17167" spans="4:5">
      <c r="D17167" s="231"/>
      <c r="E17167" s="232"/>
    </row>
    <row r="17168" spans="4:5">
      <c r="D17168" s="231"/>
      <c r="E17168" s="232"/>
    </row>
    <row r="17169" spans="4:5">
      <c r="D17169" s="231"/>
      <c r="E17169" s="232"/>
    </row>
    <row r="17170" spans="4:5">
      <c r="D17170" s="231"/>
      <c r="E17170" s="232"/>
    </row>
    <row r="17171" spans="4:5">
      <c r="D17171" s="231"/>
      <c r="E17171" s="232"/>
    </row>
    <row r="17172" spans="4:5">
      <c r="D17172" s="231"/>
      <c r="E17172" s="232"/>
    </row>
    <row r="17173" spans="4:5">
      <c r="D17173" s="231"/>
      <c r="E17173" s="232"/>
    </row>
    <row r="17174" spans="4:5">
      <c r="D17174" s="231"/>
      <c r="E17174" s="232"/>
    </row>
    <row r="17175" spans="4:5">
      <c r="D17175" s="231"/>
      <c r="E17175" s="232"/>
    </row>
    <row r="17176" spans="4:5">
      <c r="D17176" s="231"/>
      <c r="E17176" s="232"/>
    </row>
    <row r="17177" spans="4:5">
      <c r="D17177" s="231"/>
      <c r="E17177" s="232"/>
    </row>
    <row r="17178" spans="4:5">
      <c r="D17178" s="231"/>
      <c r="E17178" s="232"/>
    </row>
    <row r="17179" spans="4:5">
      <c r="D17179" s="231"/>
      <c r="E17179" s="232"/>
    </row>
    <row r="17180" spans="4:5">
      <c r="D17180" s="231"/>
      <c r="E17180" s="232"/>
    </row>
    <row r="17181" spans="4:5">
      <c r="D17181" s="231"/>
      <c r="E17181" s="232"/>
    </row>
    <row r="17182" spans="4:5">
      <c r="D17182" s="231"/>
      <c r="E17182" s="232"/>
    </row>
    <row r="17183" spans="4:5">
      <c r="D17183" s="231"/>
      <c r="E17183" s="232"/>
    </row>
    <row r="17184" spans="4:5">
      <c r="D17184" s="231"/>
      <c r="E17184" s="232"/>
    </row>
    <row r="17185" spans="4:5">
      <c r="D17185" s="231"/>
      <c r="E17185" s="232"/>
    </row>
    <row r="17186" spans="4:5">
      <c r="D17186" s="231"/>
      <c r="E17186" s="232"/>
    </row>
    <row r="17187" spans="4:5">
      <c r="D17187" s="231"/>
      <c r="E17187" s="232"/>
    </row>
    <row r="17188" spans="4:5">
      <c r="D17188" s="231"/>
      <c r="E17188" s="232"/>
    </row>
    <row r="17189" spans="4:5">
      <c r="D17189" s="231"/>
      <c r="E17189" s="232"/>
    </row>
    <row r="17190" spans="4:5">
      <c r="D17190" s="231"/>
      <c r="E17190" s="232"/>
    </row>
    <row r="17191" spans="4:5">
      <c r="D17191" s="231"/>
      <c r="E17191" s="232"/>
    </row>
    <row r="17192" spans="4:5">
      <c r="D17192" s="231"/>
      <c r="E17192" s="232"/>
    </row>
    <row r="17193" spans="4:5">
      <c r="D17193" s="231"/>
      <c r="E17193" s="232"/>
    </row>
    <row r="17194" spans="4:5">
      <c r="D17194" s="231"/>
      <c r="E17194" s="232"/>
    </row>
    <row r="17195" spans="4:5">
      <c r="D17195" s="231"/>
      <c r="E17195" s="232"/>
    </row>
    <row r="17196" spans="4:5">
      <c r="D17196" s="231"/>
      <c r="E17196" s="232"/>
    </row>
    <row r="17197" spans="4:5">
      <c r="D17197" s="231"/>
      <c r="E17197" s="232"/>
    </row>
    <row r="17198" spans="4:5">
      <c r="D17198" s="231"/>
      <c r="E17198" s="232"/>
    </row>
    <row r="17199" spans="4:5">
      <c r="D17199" s="231"/>
      <c r="E17199" s="232"/>
    </row>
    <row r="17200" spans="4:5">
      <c r="D17200" s="231"/>
      <c r="E17200" s="232"/>
    </row>
    <row r="17201" spans="4:5">
      <c r="D17201" s="231"/>
      <c r="E17201" s="232"/>
    </row>
    <row r="17202" spans="4:5">
      <c r="D17202" s="231"/>
      <c r="E17202" s="232"/>
    </row>
    <row r="17203" spans="4:5">
      <c r="D17203" s="231"/>
      <c r="E17203" s="232"/>
    </row>
    <row r="17204" spans="4:5">
      <c r="D17204" s="231"/>
      <c r="E17204" s="232"/>
    </row>
    <row r="17205" spans="4:5">
      <c r="D17205" s="231"/>
      <c r="E17205" s="232"/>
    </row>
    <row r="17206" spans="4:5">
      <c r="D17206" s="231"/>
      <c r="E17206" s="232"/>
    </row>
    <row r="17207" spans="4:5">
      <c r="D17207" s="231"/>
      <c r="E17207" s="232"/>
    </row>
    <row r="17208" spans="4:5">
      <c r="D17208" s="231"/>
      <c r="E17208" s="232"/>
    </row>
    <row r="17209" spans="4:5">
      <c r="D17209" s="231"/>
      <c r="E17209" s="232"/>
    </row>
    <row r="17210" spans="4:5">
      <c r="D17210" s="231"/>
      <c r="E17210" s="232"/>
    </row>
    <row r="17211" spans="4:5">
      <c r="D17211" s="231"/>
      <c r="E17211" s="232"/>
    </row>
    <row r="17212" spans="4:5">
      <c r="D17212" s="231"/>
      <c r="E17212" s="232"/>
    </row>
    <row r="17213" spans="4:5">
      <c r="D17213" s="231"/>
      <c r="E17213" s="232"/>
    </row>
    <row r="17214" spans="4:5">
      <c r="D17214" s="231"/>
      <c r="E17214" s="232"/>
    </row>
    <row r="17215" spans="4:5">
      <c r="D17215" s="231"/>
      <c r="E17215" s="232"/>
    </row>
    <row r="17216" spans="4:5">
      <c r="D17216" s="231"/>
      <c r="E17216" s="232"/>
    </row>
    <row r="17217" spans="4:5">
      <c r="D17217" s="231"/>
      <c r="E17217" s="232"/>
    </row>
    <row r="17218" spans="4:5">
      <c r="D17218" s="231"/>
      <c r="E17218" s="232"/>
    </row>
    <row r="17219" spans="4:5">
      <c r="D17219" s="231"/>
      <c r="E17219" s="232"/>
    </row>
    <row r="17220" spans="4:5">
      <c r="D17220" s="231"/>
      <c r="E17220" s="232"/>
    </row>
    <row r="17221" spans="4:5">
      <c r="D17221" s="231"/>
      <c r="E17221" s="232"/>
    </row>
    <row r="17222" spans="4:5">
      <c r="D17222" s="231"/>
      <c r="E17222" s="232"/>
    </row>
    <row r="17223" spans="4:5">
      <c r="D17223" s="231"/>
      <c r="E17223" s="232"/>
    </row>
    <row r="17224" spans="4:5">
      <c r="D17224" s="231"/>
      <c r="E17224" s="232"/>
    </row>
    <row r="17225" spans="4:5">
      <c r="D17225" s="231"/>
      <c r="E17225" s="232"/>
    </row>
    <row r="17226" spans="4:5">
      <c r="D17226" s="231"/>
      <c r="E17226" s="232"/>
    </row>
    <row r="17227" spans="4:5">
      <c r="D17227" s="231"/>
      <c r="E17227" s="232"/>
    </row>
    <row r="17228" spans="4:5">
      <c r="D17228" s="231"/>
      <c r="E17228" s="232"/>
    </row>
    <row r="17229" spans="4:5">
      <c r="D17229" s="231"/>
      <c r="E17229" s="232"/>
    </row>
    <row r="17230" spans="4:5">
      <c r="D17230" s="231"/>
      <c r="E17230" s="232"/>
    </row>
    <row r="17231" spans="4:5">
      <c r="D17231" s="231"/>
      <c r="E17231" s="232"/>
    </row>
    <row r="17232" spans="4:5">
      <c r="D17232" s="231"/>
      <c r="E17232" s="232"/>
    </row>
    <row r="17233" spans="4:5">
      <c r="D17233" s="231"/>
      <c r="E17233" s="232"/>
    </row>
    <row r="17234" spans="4:5">
      <c r="D17234" s="231"/>
      <c r="E17234" s="232"/>
    </row>
    <row r="17235" spans="4:5">
      <c r="D17235" s="231"/>
      <c r="E17235" s="232"/>
    </row>
    <row r="17236" spans="4:5">
      <c r="D17236" s="231"/>
      <c r="E17236" s="232"/>
    </row>
    <row r="17237" spans="4:5">
      <c r="D17237" s="231"/>
      <c r="E17237" s="232"/>
    </row>
    <row r="17238" spans="4:5">
      <c r="D17238" s="231"/>
      <c r="E17238" s="232"/>
    </row>
    <row r="17239" spans="4:5">
      <c r="D17239" s="231"/>
      <c r="E17239" s="232"/>
    </row>
    <row r="17240" spans="4:5">
      <c r="D17240" s="231"/>
      <c r="E17240" s="232"/>
    </row>
    <row r="17241" spans="4:5">
      <c r="D17241" s="231"/>
      <c r="E17241" s="232"/>
    </row>
    <row r="17242" spans="4:5">
      <c r="D17242" s="231"/>
      <c r="E17242" s="232"/>
    </row>
    <row r="17243" spans="4:5">
      <c r="D17243" s="231"/>
      <c r="E17243" s="232"/>
    </row>
    <row r="17244" spans="4:5">
      <c r="D17244" s="231"/>
      <c r="E17244" s="232"/>
    </row>
    <row r="17245" spans="4:5">
      <c r="D17245" s="231"/>
      <c r="E17245" s="232"/>
    </row>
    <row r="17246" spans="4:5">
      <c r="D17246" s="231"/>
      <c r="E17246" s="232"/>
    </row>
    <row r="17247" spans="4:5">
      <c r="D17247" s="231"/>
      <c r="E17247" s="232"/>
    </row>
    <row r="17248" spans="4:5">
      <c r="D17248" s="231"/>
      <c r="E17248" s="232"/>
    </row>
    <row r="17249" spans="4:5">
      <c r="D17249" s="231"/>
      <c r="E17249" s="232"/>
    </row>
    <row r="17250" spans="4:5">
      <c r="D17250" s="231"/>
      <c r="E17250" s="232"/>
    </row>
    <row r="17251" spans="4:5">
      <c r="D17251" s="231"/>
      <c r="E17251" s="232"/>
    </row>
    <row r="17252" spans="4:5">
      <c r="D17252" s="231"/>
      <c r="E17252" s="232"/>
    </row>
    <row r="17253" spans="4:5">
      <c r="D17253" s="231"/>
      <c r="E17253" s="232"/>
    </row>
    <row r="17254" spans="4:5">
      <c r="D17254" s="231"/>
      <c r="E17254" s="232"/>
    </row>
    <row r="17255" spans="4:5">
      <c r="D17255" s="231"/>
      <c r="E17255" s="232"/>
    </row>
    <row r="17256" spans="4:5">
      <c r="D17256" s="231"/>
      <c r="E17256" s="232"/>
    </row>
    <row r="17257" spans="4:5">
      <c r="D17257" s="231"/>
      <c r="E17257" s="232"/>
    </row>
    <row r="17258" spans="4:5">
      <c r="D17258" s="231"/>
      <c r="E17258" s="232"/>
    </row>
    <row r="17259" spans="4:5">
      <c r="D17259" s="231"/>
      <c r="E17259" s="232"/>
    </row>
    <row r="17260" spans="4:5">
      <c r="D17260" s="231"/>
      <c r="E17260" s="232"/>
    </row>
    <row r="17261" spans="4:5">
      <c r="D17261" s="231"/>
      <c r="E17261" s="232"/>
    </row>
    <row r="17262" spans="4:5">
      <c r="D17262" s="231"/>
      <c r="E17262" s="232"/>
    </row>
    <row r="17263" spans="4:5">
      <c r="D17263" s="231"/>
      <c r="E17263" s="232"/>
    </row>
    <row r="17264" spans="4:5">
      <c r="D17264" s="231"/>
      <c r="E17264" s="232"/>
    </row>
    <row r="17265" spans="4:5">
      <c r="D17265" s="231"/>
      <c r="E17265" s="232"/>
    </row>
    <row r="17266" spans="4:5">
      <c r="D17266" s="231"/>
      <c r="E17266" s="232"/>
    </row>
    <row r="17267" spans="4:5">
      <c r="D17267" s="231"/>
      <c r="E17267" s="232"/>
    </row>
    <row r="17268" spans="4:5">
      <c r="D17268" s="231"/>
      <c r="E17268" s="232"/>
    </row>
    <row r="17269" spans="4:5">
      <c r="D17269" s="231"/>
      <c r="E17269" s="232"/>
    </row>
    <row r="17270" spans="4:5">
      <c r="D17270" s="231"/>
      <c r="E17270" s="232"/>
    </row>
    <row r="17271" spans="4:5">
      <c r="D17271" s="231"/>
      <c r="E17271" s="232"/>
    </row>
    <row r="17272" spans="4:5">
      <c r="D17272" s="231"/>
      <c r="E17272" s="232"/>
    </row>
    <row r="17273" spans="4:5">
      <c r="D17273" s="231"/>
      <c r="E17273" s="232"/>
    </row>
    <row r="17274" spans="4:5">
      <c r="D17274" s="231"/>
      <c r="E17274" s="232"/>
    </row>
    <row r="17275" spans="4:5">
      <c r="D17275" s="231"/>
      <c r="E17275" s="232"/>
    </row>
    <row r="17276" spans="4:5">
      <c r="D17276" s="231"/>
      <c r="E17276" s="232"/>
    </row>
    <row r="17277" spans="4:5">
      <c r="D17277" s="231"/>
      <c r="E17277" s="232"/>
    </row>
    <row r="17278" spans="4:5">
      <c r="D17278" s="231"/>
      <c r="E17278" s="232"/>
    </row>
    <row r="17279" spans="4:5">
      <c r="D17279" s="231"/>
      <c r="E17279" s="232"/>
    </row>
    <row r="17280" spans="4:5">
      <c r="D17280" s="231"/>
      <c r="E17280" s="232"/>
    </row>
    <row r="17281" spans="4:5">
      <c r="D17281" s="231"/>
      <c r="E17281" s="232"/>
    </row>
    <row r="17282" spans="4:5">
      <c r="D17282" s="231"/>
      <c r="E17282" s="232"/>
    </row>
    <row r="17283" spans="4:5">
      <c r="D17283" s="231"/>
      <c r="E17283" s="232"/>
    </row>
    <row r="17284" spans="4:5">
      <c r="D17284" s="231"/>
      <c r="E17284" s="232"/>
    </row>
    <row r="17285" spans="4:5">
      <c r="D17285" s="231"/>
      <c r="E17285" s="232"/>
    </row>
    <row r="17286" spans="4:5">
      <c r="D17286" s="231"/>
      <c r="E17286" s="232"/>
    </row>
    <row r="17287" spans="4:5">
      <c r="D17287" s="231"/>
      <c r="E17287" s="232"/>
    </row>
    <row r="17288" spans="4:5">
      <c r="D17288" s="231"/>
      <c r="E17288" s="232"/>
    </row>
    <row r="17289" spans="4:5">
      <c r="D17289" s="231"/>
      <c r="E17289" s="232"/>
    </row>
    <row r="17290" spans="4:5">
      <c r="D17290" s="231"/>
      <c r="E17290" s="232"/>
    </row>
    <row r="17291" spans="4:5">
      <c r="D17291" s="231"/>
      <c r="E17291" s="232"/>
    </row>
    <row r="17292" spans="4:5">
      <c r="D17292" s="231"/>
      <c r="E17292" s="232"/>
    </row>
    <row r="17293" spans="4:5">
      <c r="D17293" s="231"/>
      <c r="E17293" s="232"/>
    </row>
    <row r="17294" spans="4:5">
      <c r="D17294" s="231"/>
      <c r="E17294" s="232"/>
    </row>
    <row r="17295" spans="4:5">
      <c r="D17295" s="231"/>
      <c r="E17295" s="232"/>
    </row>
    <row r="17296" spans="4:5">
      <c r="D17296" s="231"/>
      <c r="E17296" s="232"/>
    </row>
    <row r="17297" spans="4:5">
      <c r="D17297" s="231"/>
      <c r="E17297" s="232"/>
    </row>
    <row r="17298" spans="4:5">
      <c r="D17298" s="231"/>
      <c r="E17298" s="232"/>
    </row>
    <row r="17299" spans="4:5">
      <c r="D17299" s="231"/>
      <c r="E17299" s="232"/>
    </row>
    <row r="17300" spans="4:5">
      <c r="D17300" s="231"/>
      <c r="E17300" s="232"/>
    </row>
    <row r="17301" spans="4:5">
      <c r="D17301" s="231"/>
      <c r="E17301" s="232"/>
    </row>
    <row r="17302" spans="4:5">
      <c r="D17302" s="231"/>
      <c r="E17302" s="232"/>
    </row>
    <row r="17303" spans="4:5">
      <c r="D17303" s="231"/>
      <c r="E17303" s="232"/>
    </row>
    <row r="17304" spans="4:5">
      <c r="D17304" s="231"/>
      <c r="E17304" s="232"/>
    </row>
    <row r="17305" spans="4:5">
      <c r="D17305" s="231"/>
      <c r="E17305" s="232"/>
    </row>
    <row r="17306" spans="4:5">
      <c r="D17306" s="231"/>
      <c r="E17306" s="232"/>
    </row>
    <row r="17307" spans="4:5">
      <c r="D17307" s="231"/>
      <c r="E17307" s="232"/>
    </row>
    <row r="17308" spans="4:5">
      <c r="D17308" s="231"/>
      <c r="E17308" s="232"/>
    </row>
    <row r="17309" spans="4:5">
      <c r="D17309" s="231"/>
      <c r="E17309" s="232"/>
    </row>
    <row r="17310" spans="4:5">
      <c r="D17310" s="231"/>
      <c r="E17310" s="232"/>
    </row>
    <row r="17311" spans="4:5">
      <c r="D17311" s="231"/>
      <c r="E17311" s="232"/>
    </row>
    <row r="17312" spans="4:5">
      <c r="D17312" s="231"/>
      <c r="E17312" s="232"/>
    </row>
    <row r="17313" spans="4:5">
      <c r="D17313" s="231"/>
      <c r="E17313" s="232"/>
    </row>
    <row r="17314" spans="4:5">
      <c r="D17314" s="231"/>
      <c r="E17314" s="232"/>
    </row>
    <row r="17315" spans="4:5">
      <c r="D17315" s="231"/>
      <c r="E17315" s="232"/>
    </row>
    <row r="17316" spans="4:5">
      <c r="D17316" s="231"/>
      <c r="E17316" s="232"/>
    </row>
    <row r="17317" spans="4:5">
      <c r="D17317" s="231"/>
      <c r="E17317" s="232"/>
    </row>
    <row r="17318" spans="4:5">
      <c r="D17318" s="231"/>
      <c r="E17318" s="232"/>
    </row>
    <row r="17319" spans="4:5">
      <c r="D17319" s="231"/>
      <c r="E17319" s="232"/>
    </row>
    <row r="17320" spans="4:5">
      <c r="D17320" s="231"/>
      <c r="E17320" s="232"/>
    </row>
    <row r="17321" spans="4:5">
      <c r="D17321" s="231"/>
      <c r="E17321" s="232"/>
    </row>
    <row r="17322" spans="4:5">
      <c r="D17322" s="231"/>
      <c r="E17322" s="232"/>
    </row>
    <row r="17323" spans="4:5">
      <c r="D17323" s="231"/>
      <c r="E17323" s="232"/>
    </row>
    <row r="17324" spans="4:5">
      <c r="D17324" s="231"/>
      <c r="E17324" s="232"/>
    </row>
    <row r="17325" spans="4:5">
      <c r="D17325" s="231"/>
      <c r="E17325" s="232"/>
    </row>
    <row r="17326" spans="4:5">
      <c r="D17326" s="231"/>
      <c r="E17326" s="232"/>
    </row>
    <row r="17327" spans="4:5">
      <c r="D17327" s="231"/>
      <c r="E17327" s="232"/>
    </row>
    <row r="17328" spans="4:5">
      <c r="D17328" s="231"/>
      <c r="E17328" s="232"/>
    </row>
    <row r="17329" spans="4:5">
      <c r="D17329" s="231"/>
      <c r="E17329" s="232"/>
    </row>
    <row r="17330" spans="4:5">
      <c r="D17330" s="231"/>
      <c r="E17330" s="232"/>
    </row>
    <row r="17331" spans="4:5">
      <c r="D17331" s="231"/>
      <c r="E17331" s="232"/>
    </row>
    <row r="17332" spans="4:5">
      <c r="D17332" s="231"/>
      <c r="E17332" s="232"/>
    </row>
    <row r="17333" spans="4:5">
      <c r="D17333" s="231"/>
      <c r="E17333" s="232"/>
    </row>
    <row r="17334" spans="4:5">
      <c r="D17334" s="231"/>
      <c r="E17334" s="232"/>
    </row>
    <row r="17335" spans="4:5">
      <c r="D17335" s="231"/>
      <c r="E17335" s="232"/>
    </row>
    <row r="17336" spans="4:5">
      <c r="D17336" s="231"/>
      <c r="E17336" s="232"/>
    </row>
    <row r="17337" spans="4:5">
      <c r="D17337" s="231"/>
      <c r="E17337" s="232"/>
    </row>
    <row r="17338" spans="4:5">
      <c r="D17338" s="231"/>
      <c r="E17338" s="232"/>
    </row>
    <row r="17339" spans="4:5">
      <c r="D17339" s="231"/>
      <c r="E17339" s="232"/>
    </row>
    <row r="17340" spans="4:5">
      <c r="D17340" s="231"/>
      <c r="E17340" s="232"/>
    </row>
    <row r="17341" spans="4:5">
      <c r="D17341" s="231"/>
      <c r="E17341" s="232"/>
    </row>
    <row r="17342" spans="4:5">
      <c r="D17342" s="231"/>
      <c r="E17342" s="232"/>
    </row>
    <row r="17343" spans="4:5">
      <c r="D17343" s="231"/>
      <c r="E17343" s="232"/>
    </row>
    <row r="17344" spans="4:5">
      <c r="D17344" s="231"/>
      <c r="E17344" s="232"/>
    </row>
    <row r="17345" spans="4:5">
      <c r="D17345" s="231"/>
      <c r="E17345" s="232"/>
    </row>
    <row r="17346" spans="4:5">
      <c r="D17346" s="231"/>
      <c r="E17346" s="232"/>
    </row>
    <row r="17347" spans="4:5">
      <c r="D17347" s="231"/>
      <c r="E17347" s="232"/>
    </row>
    <row r="17348" spans="4:5">
      <c r="D17348" s="231"/>
      <c r="E17348" s="232"/>
    </row>
    <row r="17349" spans="4:5">
      <c r="D17349" s="231"/>
      <c r="E17349" s="232"/>
    </row>
    <row r="17350" spans="4:5">
      <c r="D17350" s="231"/>
      <c r="E17350" s="232"/>
    </row>
    <row r="17351" spans="4:5">
      <c r="D17351" s="231"/>
      <c r="E17351" s="232"/>
    </row>
    <row r="17352" spans="4:5">
      <c r="D17352" s="231"/>
      <c r="E17352" s="232"/>
    </row>
    <row r="17353" spans="4:5">
      <c r="D17353" s="231"/>
      <c r="E17353" s="232"/>
    </row>
    <row r="17354" spans="4:5">
      <c r="D17354" s="231"/>
      <c r="E17354" s="232"/>
    </row>
    <row r="17355" spans="4:5">
      <c r="D17355" s="231"/>
      <c r="E17355" s="232"/>
    </row>
    <row r="17356" spans="4:5">
      <c r="D17356" s="231"/>
      <c r="E17356" s="232"/>
    </row>
    <row r="17357" spans="4:5">
      <c r="D17357" s="231"/>
      <c r="E17357" s="232"/>
    </row>
    <row r="17358" spans="4:5">
      <c r="D17358" s="231"/>
      <c r="E17358" s="232"/>
    </row>
    <row r="17359" spans="4:5">
      <c r="D17359" s="231"/>
      <c r="E17359" s="232"/>
    </row>
    <row r="17360" spans="4:5">
      <c r="D17360" s="231"/>
      <c r="E17360" s="232"/>
    </row>
    <row r="17361" spans="4:5">
      <c r="D17361" s="231"/>
      <c r="E17361" s="232"/>
    </row>
    <row r="17362" spans="4:5">
      <c r="D17362" s="231"/>
      <c r="E17362" s="232"/>
    </row>
    <row r="17363" spans="4:5">
      <c r="D17363" s="231"/>
      <c r="E17363" s="232"/>
    </row>
    <row r="17364" spans="4:5">
      <c r="D17364" s="231"/>
      <c r="E17364" s="232"/>
    </row>
    <row r="17365" spans="4:5">
      <c r="D17365" s="231"/>
      <c r="E17365" s="232"/>
    </row>
    <row r="17366" spans="4:5">
      <c r="D17366" s="231"/>
      <c r="E17366" s="232"/>
    </row>
    <row r="17367" spans="4:5">
      <c r="D17367" s="231"/>
      <c r="E17367" s="232"/>
    </row>
    <row r="17368" spans="4:5">
      <c r="D17368" s="231"/>
      <c r="E17368" s="232"/>
    </row>
    <row r="17369" spans="4:5">
      <c r="D17369" s="231"/>
      <c r="E17369" s="232"/>
    </row>
    <row r="17370" spans="4:5">
      <c r="D17370" s="231"/>
      <c r="E17370" s="232"/>
    </row>
    <row r="17371" spans="4:5">
      <c r="D17371" s="231"/>
      <c r="E17371" s="232"/>
    </row>
    <row r="17372" spans="4:5">
      <c r="D17372" s="231"/>
      <c r="E17372" s="232"/>
    </row>
    <row r="17373" spans="4:5">
      <c r="D17373" s="231"/>
      <c r="E17373" s="232"/>
    </row>
    <row r="17374" spans="4:5">
      <c r="D17374" s="231"/>
      <c r="E17374" s="232"/>
    </row>
    <row r="17375" spans="4:5">
      <c r="D17375" s="231"/>
      <c r="E17375" s="232"/>
    </row>
    <row r="17376" spans="4:5">
      <c r="D17376" s="231"/>
      <c r="E17376" s="232"/>
    </row>
    <row r="17377" spans="4:5">
      <c r="D17377" s="231"/>
      <c r="E17377" s="232"/>
    </row>
    <row r="17378" spans="4:5">
      <c r="D17378" s="231"/>
      <c r="E17378" s="232"/>
    </row>
    <row r="17379" spans="4:5">
      <c r="D17379" s="231"/>
      <c r="E17379" s="232"/>
    </row>
    <row r="17380" spans="4:5">
      <c r="D17380" s="231"/>
      <c r="E17380" s="232"/>
    </row>
    <row r="17381" spans="4:5">
      <c r="D17381" s="231"/>
      <c r="E17381" s="232"/>
    </row>
    <row r="17382" spans="4:5">
      <c r="D17382" s="231"/>
      <c r="E17382" s="232"/>
    </row>
    <row r="17383" spans="4:5">
      <c r="D17383" s="231"/>
      <c r="E17383" s="232"/>
    </row>
    <row r="17384" spans="4:5">
      <c r="D17384" s="231"/>
      <c r="E17384" s="232"/>
    </row>
    <row r="17385" spans="4:5">
      <c r="D17385" s="231"/>
      <c r="E17385" s="232"/>
    </row>
    <row r="17386" spans="4:5">
      <c r="D17386" s="231"/>
      <c r="E17386" s="232"/>
    </row>
    <row r="17387" spans="4:5">
      <c r="D17387" s="231"/>
      <c r="E17387" s="232"/>
    </row>
    <row r="17388" spans="4:5">
      <c r="D17388" s="231"/>
      <c r="E17388" s="232"/>
    </row>
    <row r="17389" spans="4:5">
      <c r="D17389" s="231"/>
      <c r="E17389" s="232"/>
    </row>
    <row r="17390" spans="4:5">
      <c r="D17390" s="231"/>
      <c r="E17390" s="232"/>
    </row>
    <row r="17391" spans="4:5">
      <c r="D17391" s="231"/>
      <c r="E17391" s="232"/>
    </row>
    <row r="17392" spans="4:5">
      <c r="D17392" s="231"/>
      <c r="E17392" s="232"/>
    </row>
    <row r="17393" spans="4:5">
      <c r="D17393" s="231"/>
      <c r="E17393" s="232"/>
    </row>
    <row r="17394" spans="4:5">
      <c r="D17394" s="231"/>
      <c r="E17394" s="232"/>
    </row>
    <row r="17395" spans="4:5">
      <c r="D17395" s="231"/>
      <c r="E17395" s="232"/>
    </row>
    <row r="17396" spans="4:5">
      <c r="D17396" s="231"/>
      <c r="E17396" s="232"/>
    </row>
    <row r="17397" spans="4:5">
      <c r="D17397" s="231"/>
      <c r="E17397" s="232"/>
    </row>
    <row r="17398" spans="4:5">
      <c r="D17398" s="231"/>
      <c r="E17398" s="232"/>
    </row>
    <row r="17399" spans="4:5">
      <c r="D17399" s="231"/>
      <c r="E17399" s="232"/>
    </row>
    <row r="17400" spans="4:5">
      <c r="D17400" s="231"/>
      <c r="E17400" s="232"/>
    </row>
    <row r="17401" spans="4:5">
      <c r="D17401" s="231"/>
      <c r="E17401" s="232"/>
    </row>
    <row r="17402" spans="4:5">
      <c r="D17402" s="231"/>
      <c r="E17402" s="232"/>
    </row>
    <row r="17403" spans="4:5">
      <c r="D17403" s="231"/>
      <c r="E17403" s="232"/>
    </row>
    <row r="17404" spans="4:5">
      <c r="D17404" s="231"/>
      <c r="E17404" s="232"/>
    </row>
    <row r="17405" spans="4:5">
      <c r="D17405" s="231"/>
      <c r="E17405" s="232"/>
    </row>
    <row r="17406" spans="4:5">
      <c r="D17406" s="231"/>
      <c r="E17406" s="232"/>
    </row>
    <row r="17407" spans="4:5">
      <c r="D17407" s="231"/>
      <c r="E17407" s="232"/>
    </row>
    <row r="17408" spans="4:5">
      <c r="D17408" s="231"/>
      <c r="E17408" s="232"/>
    </row>
    <row r="17409" spans="4:5">
      <c r="D17409" s="231"/>
      <c r="E17409" s="232"/>
    </row>
    <row r="17410" spans="4:5">
      <c r="D17410" s="231"/>
      <c r="E17410" s="232"/>
    </row>
    <row r="17411" spans="4:5">
      <c r="D17411" s="231"/>
      <c r="E17411" s="232"/>
    </row>
    <row r="17412" spans="4:5">
      <c r="D17412" s="231"/>
      <c r="E17412" s="232"/>
    </row>
    <row r="17413" spans="4:5">
      <c r="D17413" s="231"/>
      <c r="E17413" s="232"/>
    </row>
    <row r="17414" spans="4:5">
      <c r="D17414" s="231"/>
      <c r="E17414" s="232"/>
    </row>
    <row r="17415" spans="4:5">
      <c r="D17415" s="231"/>
      <c r="E17415" s="232"/>
    </row>
    <row r="17416" spans="4:5">
      <c r="D17416" s="231"/>
      <c r="E17416" s="232"/>
    </row>
    <row r="17417" spans="4:5">
      <c r="D17417" s="231"/>
      <c r="E17417" s="232"/>
    </row>
    <row r="17418" spans="4:5">
      <c r="D17418" s="231"/>
      <c r="E17418" s="232"/>
    </row>
    <row r="17419" spans="4:5">
      <c r="D17419" s="231"/>
      <c r="E17419" s="232"/>
    </row>
    <row r="17420" spans="4:5">
      <c r="D17420" s="231"/>
      <c r="E17420" s="232"/>
    </row>
    <row r="17421" spans="4:5">
      <c r="D17421" s="231"/>
      <c r="E17421" s="232"/>
    </row>
    <row r="17422" spans="4:5">
      <c r="D17422" s="231"/>
      <c r="E17422" s="232"/>
    </row>
    <row r="17423" spans="4:5">
      <c r="D17423" s="231"/>
      <c r="E17423" s="232"/>
    </row>
    <row r="17424" spans="4:5">
      <c r="D17424" s="231"/>
      <c r="E17424" s="232"/>
    </row>
    <row r="17425" spans="4:5">
      <c r="D17425" s="231"/>
      <c r="E17425" s="232"/>
    </row>
    <row r="17426" spans="4:5">
      <c r="D17426" s="231"/>
      <c r="E17426" s="232"/>
    </row>
    <row r="17427" spans="4:5">
      <c r="D17427" s="231"/>
      <c r="E17427" s="232"/>
    </row>
    <row r="17428" spans="4:5">
      <c r="D17428" s="231"/>
      <c r="E17428" s="232"/>
    </row>
    <row r="17429" spans="4:5">
      <c r="D17429" s="231"/>
      <c r="E17429" s="232"/>
    </row>
    <row r="17430" spans="4:5">
      <c r="D17430" s="231"/>
      <c r="E17430" s="232"/>
    </row>
    <row r="17431" spans="4:5">
      <c r="D17431" s="231"/>
      <c r="E17431" s="232"/>
    </row>
    <row r="17432" spans="4:5">
      <c r="D17432" s="231"/>
      <c r="E17432" s="232"/>
    </row>
    <row r="17433" spans="4:5">
      <c r="D17433" s="231"/>
      <c r="E17433" s="232"/>
    </row>
    <row r="17434" spans="4:5">
      <c r="D17434" s="231"/>
      <c r="E17434" s="232"/>
    </row>
    <row r="17435" spans="4:5">
      <c r="D17435" s="231"/>
      <c r="E17435" s="232"/>
    </row>
    <row r="17436" spans="4:5">
      <c r="D17436" s="231"/>
      <c r="E17436" s="232"/>
    </row>
    <row r="17437" spans="4:5">
      <c r="D17437" s="231"/>
      <c r="E17437" s="232"/>
    </row>
    <row r="17438" spans="4:5">
      <c r="D17438" s="231"/>
      <c r="E17438" s="232"/>
    </row>
    <row r="17439" spans="4:5">
      <c r="D17439" s="231"/>
      <c r="E17439" s="232"/>
    </row>
    <row r="17440" spans="4:5">
      <c r="D17440" s="231"/>
      <c r="E17440" s="232"/>
    </row>
    <row r="17441" spans="4:5">
      <c r="D17441" s="231"/>
      <c r="E17441" s="232"/>
    </row>
    <row r="17442" spans="4:5">
      <c r="D17442" s="231"/>
      <c r="E17442" s="232"/>
    </row>
    <row r="17443" spans="4:5">
      <c r="D17443" s="231"/>
      <c r="E17443" s="232"/>
    </row>
    <row r="17444" spans="4:5">
      <c r="D17444" s="231"/>
      <c r="E17444" s="232"/>
    </row>
    <row r="17445" spans="4:5">
      <c r="D17445" s="231"/>
      <c r="E17445" s="232"/>
    </row>
    <row r="17446" spans="4:5">
      <c r="D17446" s="231"/>
      <c r="E17446" s="232"/>
    </row>
    <row r="17447" spans="4:5">
      <c r="D17447" s="231"/>
      <c r="E17447" s="232"/>
    </row>
    <row r="17448" spans="4:5">
      <c r="D17448" s="231"/>
      <c r="E17448" s="232"/>
    </row>
    <row r="17449" spans="4:5">
      <c r="D17449" s="231"/>
      <c r="E17449" s="232"/>
    </row>
    <row r="17450" spans="4:5">
      <c r="D17450" s="231"/>
      <c r="E17450" s="232"/>
    </row>
    <row r="17451" spans="4:5">
      <c r="D17451" s="231"/>
      <c r="E17451" s="232"/>
    </row>
    <row r="17452" spans="4:5">
      <c r="D17452" s="231"/>
      <c r="E17452" s="232"/>
    </row>
    <row r="17453" spans="4:5">
      <c r="D17453" s="231"/>
      <c r="E17453" s="232"/>
    </row>
    <row r="17454" spans="4:5">
      <c r="D17454" s="231"/>
      <c r="E17454" s="232"/>
    </row>
    <row r="17455" spans="4:5">
      <c r="D17455" s="231"/>
      <c r="E17455" s="232"/>
    </row>
    <row r="17456" spans="4:5">
      <c r="D17456" s="231"/>
      <c r="E17456" s="232"/>
    </row>
    <row r="17457" spans="4:5">
      <c r="D17457" s="231"/>
      <c r="E17457" s="232"/>
    </row>
    <row r="17458" spans="4:5">
      <c r="D17458" s="231"/>
      <c r="E17458" s="232"/>
    </row>
    <row r="17459" spans="4:5">
      <c r="D17459" s="231"/>
      <c r="E17459" s="232"/>
    </row>
    <row r="17460" spans="4:5">
      <c r="D17460" s="231"/>
      <c r="E17460" s="232"/>
    </row>
    <row r="17461" spans="4:5">
      <c r="D17461" s="231"/>
      <c r="E17461" s="232"/>
    </row>
    <row r="17462" spans="4:5">
      <c r="D17462" s="231"/>
      <c r="E17462" s="232"/>
    </row>
    <row r="17463" spans="4:5">
      <c r="D17463" s="231"/>
      <c r="E17463" s="232"/>
    </row>
    <row r="17464" spans="4:5">
      <c r="D17464" s="231"/>
      <c r="E17464" s="232"/>
    </row>
    <row r="17465" spans="4:5">
      <c r="D17465" s="231"/>
      <c r="E17465" s="232"/>
    </row>
    <row r="17466" spans="4:5">
      <c r="D17466" s="231"/>
      <c r="E17466" s="232"/>
    </row>
    <row r="17467" spans="4:5">
      <c r="D17467" s="231"/>
      <c r="E17467" s="232"/>
    </row>
    <row r="17468" spans="4:5">
      <c r="D17468" s="231"/>
      <c r="E17468" s="232"/>
    </row>
    <row r="17469" spans="4:5">
      <c r="D17469" s="231"/>
      <c r="E17469" s="232"/>
    </row>
    <row r="17470" spans="4:5">
      <c r="D17470" s="231"/>
      <c r="E17470" s="232"/>
    </row>
    <row r="17471" spans="4:5">
      <c r="D17471" s="231"/>
      <c r="E17471" s="232"/>
    </row>
    <row r="17472" spans="4:5">
      <c r="D17472" s="231"/>
      <c r="E17472" s="232"/>
    </row>
    <row r="17473" spans="4:5">
      <c r="D17473" s="231"/>
      <c r="E17473" s="232"/>
    </row>
    <row r="17474" spans="4:5">
      <c r="D17474" s="231"/>
      <c r="E17474" s="232"/>
    </row>
    <row r="17475" spans="4:5">
      <c r="D17475" s="231"/>
      <c r="E17475" s="232"/>
    </row>
    <row r="17476" spans="4:5">
      <c r="D17476" s="231"/>
      <c r="E17476" s="232"/>
    </row>
    <row r="17477" spans="4:5">
      <c r="D17477" s="231"/>
      <c r="E17477" s="232"/>
    </row>
    <row r="17478" spans="4:5">
      <c r="D17478" s="231"/>
      <c r="E17478" s="232"/>
    </row>
    <row r="17479" spans="4:5">
      <c r="D17479" s="231"/>
      <c r="E17479" s="232"/>
    </row>
    <row r="17480" spans="4:5">
      <c r="D17480" s="231"/>
      <c r="E17480" s="232"/>
    </row>
    <row r="17481" spans="4:5">
      <c r="D17481" s="231"/>
      <c r="E17481" s="232"/>
    </row>
    <row r="17482" spans="4:5">
      <c r="D17482" s="231"/>
      <c r="E17482" s="232"/>
    </row>
    <row r="17483" spans="4:5">
      <c r="D17483" s="231"/>
      <c r="E17483" s="232"/>
    </row>
    <row r="17484" spans="4:5">
      <c r="D17484" s="231"/>
      <c r="E17484" s="232"/>
    </row>
    <row r="17485" spans="4:5">
      <c r="D17485" s="231"/>
      <c r="E17485" s="232"/>
    </row>
    <row r="17486" spans="4:5">
      <c r="D17486" s="231"/>
      <c r="E17486" s="232"/>
    </row>
    <row r="17487" spans="4:5">
      <c r="D17487" s="231"/>
      <c r="E17487" s="232"/>
    </row>
    <row r="17488" spans="4:5">
      <c r="D17488" s="231"/>
      <c r="E17488" s="232"/>
    </row>
    <row r="17489" spans="4:5">
      <c r="D17489" s="231"/>
      <c r="E17489" s="232"/>
    </row>
    <row r="17490" spans="4:5">
      <c r="D17490" s="231"/>
      <c r="E17490" s="232"/>
    </row>
    <row r="17491" spans="4:5">
      <c r="D17491" s="231"/>
      <c r="E17491" s="232"/>
    </row>
    <row r="17492" spans="4:5">
      <c r="D17492" s="231"/>
      <c r="E17492" s="232"/>
    </row>
    <row r="17493" spans="4:5">
      <c r="D17493" s="231"/>
      <c r="E17493" s="232"/>
    </row>
    <row r="17494" spans="4:5">
      <c r="D17494" s="231"/>
      <c r="E17494" s="232"/>
    </row>
    <row r="17495" spans="4:5">
      <c r="D17495" s="231"/>
      <c r="E17495" s="232"/>
    </row>
    <row r="17496" spans="4:5">
      <c r="D17496" s="231"/>
      <c r="E17496" s="232"/>
    </row>
    <row r="17497" spans="4:5">
      <c r="D17497" s="231"/>
      <c r="E17497" s="232"/>
    </row>
    <row r="17498" spans="4:5">
      <c r="D17498" s="231"/>
      <c r="E17498" s="232"/>
    </row>
    <row r="17499" spans="4:5">
      <c r="D17499" s="231"/>
      <c r="E17499" s="232"/>
    </row>
    <row r="17500" spans="4:5">
      <c r="D17500" s="231"/>
      <c r="E17500" s="232"/>
    </row>
    <row r="17501" spans="4:5">
      <c r="D17501" s="231"/>
      <c r="E17501" s="232"/>
    </row>
    <row r="17502" spans="4:5">
      <c r="D17502" s="231"/>
      <c r="E17502" s="232"/>
    </row>
    <row r="17503" spans="4:5">
      <c r="D17503" s="231"/>
      <c r="E17503" s="232"/>
    </row>
    <row r="17504" spans="4:5">
      <c r="D17504" s="231"/>
      <c r="E17504" s="232"/>
    </row>
    <row r="17505" spans="4:5">
      <c r="D17505" s="231"/>
      <c r="E17505" s="232"/>
    </row>
    <row r="17506" spans="4:5">
      <c r="D17506" s="231"/>
      <c r="E17506" s="232"/>
    </row>
    <row r="17507" spans="4:5">
      <c r="D17507" s="231"/>
      <c r="E17507" s="232"/>
    </row>
    <row r="17508" spans="4:5">
      <c r="D17508" s="231"/>
      <c r="E17508" s="232"/>
    </row>
    <row r="17509" spans="4:5">
      <c r="D17509" s="231"/>
      <c r="E17509" s="232"/>
    </row>
    <row r="17510" spans="4:5">
      <c r="D17510" s="231"/>
      <c r="E17510" s="232"/>
    </row>
    <row r="17511" spans="4:5">
      <c r="D17511" s="231"/>
      <c r="E17511" s="232"/>
    </row>
    <row r="17512" spans="4:5">
      <c r="D17512" s="231"/>
      <c r="E17512" s="232"/>
    </row>
    <row r="17513" spans="4:5">
      <c r="D17513" s="231"/>
      <c r="E17513" s="232"/>
    </row>
    <row r="17514" spans="4:5">
      <c r="D17514" s="231"/>
      <c r="E17514" s="232"/>
    </row>
    <row r="17515" spans="4:5">
      <c r="D17515" s="231"/>
      <c r="E17515" s="232"/>
    </row>
    <row r="17516" spans="4:5">
      <c r="D17516" s="231"/>
      <c r="E17516" s="232"/>
    </row>
    <row r="17517" spans="4:5">
      <c r="D17517" s="231"/>
      <c r="E17517" s="232"/>
    </row>
    <row r="17518" spans="4:5">
      <c r="D17518" s="231"/>
      <c r="E17518" s="232"/>
    </row>
    <row r="17519" spans="4:5">
      <c r="D17519" s="231"/>
      <c r="E17519" s="232"/>
    </row>
    <row r="17520" spans="4:5">
      <c r="D17520" s="231"/>
      <c r="E17520" s="232"/>
    </row>
    <row r="17521" spans="4:5">
      <c r="D17521" s="231"/>
      <c r="E17521" s="232"/>
    </row>
    <row r="17522" spans="4:5">
      <c r="D17522" s="231"/>
      <c r="E17522" s="232"/>
    </row>
    <row r="17523" spans="4:5">
      <c r="D17523" s="231"/>
      <c r="E17523" s="232"/>
    </row>
    <row r="17524" spans="4:5">
      <c r="D17524" s="231"/>
      <c r="E17524" s="232"/>
    </row>
    <row r="17525" spans="4:5">
      <c r="D17525" s="231"/>
      <c r="E17525" s="232"/>
    </row>
    <row r="17526" spans="4:5">
      <c r="D17526" s="231"/>
      <c r="E17526" s="232"/>
    </row>
    <row r="17527" spans="4:5">
      <c r="D17527" s="231"/>
      <c r="E17527" s="232"/>
    </row>
    <row r="17528" spans="4:5">
      <c r="D17528" s="231"/>
      <c r="E17528" s="232"/>
    </row>
    <row r="17529" spans="4:5">
      <c r="D17529" s="231"/>
      <c r="E17529" s="232"/>
    </row>
    <row r="17530" spans="4:5">
      <c r="D17530" s="231"/>
      <c r="E17530" s="232"/>
    </row>
    <row r="17531" spans="4:5">
      <c r="D17531" s="231"/>
      <c r="E17531" s="232"/>
    </row>
    <row r="17532" spans="4:5">
      <c r="D17532" s="231"/>
      <c r="E17532" s="232"/>
    </row>
    <row r="17533" spans="4:5">
      <c r="D17533" s="231"/>
      <c r="E17533" s="232"/>
    </row>
    <row r="17534" spans="4:5">
      <c r="D17534" s="231"/>
      <c r="E17534" s="232"/>
    </row>
    <row r="17535" spans="4:5">
      <c r="D17535" s="231"/>
      <c r="E17535" s="232"/>
    </row>
    <row r="17536" spans="4:5">
      <c r="D17536" s="231"/>
      <c r="E17536" s="232"/>
    </row>
    <row r="17537" spans="4:5">
      <c r="D17537" s="231"/>
      <c r="E17537" s="232"/>
    </row>
    <row r="17538" spans="4:5">
      <c r="D17538" s="231"/>
      <c r="E17538" s="232"/>
    </row>
    <row r="17539" spans="4:5">
      <c r="D17539" s="231"/>
      <c r="E17539" s="232"/>
    </row>
    <row r="17540" spans="4:5">
      <c r="D17540" s="231"/>
      <c r="E17540" s="232"/>
    </row>
    <row r="17541" spans="4:5">
      <c r="D17541" s="231"/>
      <c r="E17541" s="232"/>
    </row>
    <row r="17542" spans="4:5">
      <c r="D17542" s="231"/>
      <c r="E17542" s="232"/>
    </row>
    <row r="17543" spans="4:5">
      <c r="D17543" s="231"/>
      <c r="E17543" s="232"/>
    </row>
    <row r="17544" spans="4:5">
      <c r="D17544" s="231"/>
      <c r="E17544" s="232"/>
    </row>
    <row r="17545" spans="4:5">
      <c r="D17545" s="231"/>
      <c r="E17545" s="232"/>
    </row>
    <row r="17546" spans="4:5">
      <c r="D17546" s="231"/>
      <c r="E17546" s="232"/>
    </row>
    <row r="17547" spans="4:5">
      <c r="D17547" s="231"/>
      <c r="E17547" s="232"/>
    </row>
    <row r="17548" spans="4:5">
      <c r="D17548" s="231"/>
      <c r="E17548" s="232"/>
    </row>
    <row r="17549" spans="4:5">
      <c r="D17549" s="231"/>
      <c r="E17549" s="232"/>
    </row>
    <row r="17550" spans="4:5">
      <c r="D17550" s="231"/>
      <c r="E17550" s="232"/>
    </row>
    <row r="17551" spans="4:5">
      <c r="D17551" s="231"/>
      <c r="E17551" s="232"/>
    </row>
    <row r="17552" spans="4:5">
      <c r="D17552" s="231"/>
      <c r="E17552" s="232"/>
    </row>
    <row r="17553" spans="4:5">
      <c r="D17553" s="231"/>
      <c r="E17553" s="232"/>
    </row>
    <row r="17554" spans="4:5">
      <c r="D17554" s="231"/>
      <c r="E17554" s="232"/>
    </row>
    <row r="17555" spans="4:5">
      <c r="D17555" s="231"/>
      <c r="E17555" s="232"/>
    </row>
    <row r="17556" spans="4:5">
      <c r="D17556" s="231"/>
      <c r="E17556" s="232"/>
    </row>
    <row r="17557" spans="4:5">
      <c r="D17557" s="231"/>
      <c r="E17557" s="232"/>
    </row>
    <row r="17558" spans="4:5">
      <c r="D17558" s="231"/>
      <c r="E17558" s="232"/>
    </row>
    <row r="17559" spans="4:5">
      <c r="D17559" s="231"/>
      <c r="E17559" s="232"/>
    </row>
    <row r="17560" spans="4:5">
      <c r="D17560" s="231"/>
      <c r="E17560" s="232"/>
    </row>
    <row r="17561" spans="4:5">
      <c r="D17561" s="231"/>
      <c r="E17561" s="232"/>
    </row>
    <row r="17562" spans="4:5">
      <c r="D17562" s="231"/>
      <c r="E17562" s="232"/>
    </row>
    <row r="17563" spans="4:5">
      <c r="D17563" s="231"/>
      <c r="E17563" s="232"/>
    </row>
    <row r="17564" spans="4:5">
      <c r="D17564" s="231"/>
      <c r="E17564" s="232"/>
    </row>
    <row r="17565" spans="4:5">
      <c r="D17565" s="231"/>
      <c r="E17565" s="232"/>
    </row>
    <row r="17566" spans="4:5">
      <c r="D17566" s="231"/>
      <c r="E17566" s="232"/>
    </row>
    <row r="17567" spans="4:5">
      <c r="D17567" s="231"/>
      <c r="E17567" s="232"/>
    </row>
    <row r="17568" spans="4:5">
      <c r="D17568" s="231"/>
      <c r="E17568" s="232"/>
    </row>
    <row r="17569" spans="4:5">
      <c r="D17569" s="231"/>
      <c r="E17569" s="232"/>
    </row>
    <row r="17570" spans="4:5">
      <c r="D17570" s="231"/>
      <c r="E17570" s="232"/>
    </row>
    <row r="17571" spans="4:5">
      <c r="D17571" s="231"/>
      <c r="E17571" s="232"/>
    </row>
    <row r="17572" spans="4:5">
      <c r="D17572" s="231"/>
      <c r="E17572" s="232"/>
    </row>
    <row r="17573" spans="4:5">
      <c r="D17573" s="231"/>
      <c r="E17573" s="232"/>
    </row>
    <row r="17574" spans="4:5">
      <c r="D17574" s="231"/>
      <c r="E17574" s="232"/>
    </row>
    <row r="17575" spans="4:5">
      <c r="D17575" s="231"/>
      <c r="E17575" s="232"/>
    </row>
    <row r="17576" spans="4:5">
      <c r="D17576" s="231"/>
      <c r="E17576" s="232"/>
    </row>
    <row r="17577" spans="4:5">
      <c r="D17577" s="231"/>
      <c r="E17577" s="232"/>
    </row>
    <row r="17578" spans="4:5">
      <c r="D17578" s="231"/>
      <c r="E17578" s="232"/>
    </row>
    <row r="17579" spans="4:5">
      <c r="D17579" s="231"/>
      <c r="E17579" s="232"/>
    </row>
    <row r="17580" spans="4:5">
      <c r="D17580" s="231"/>
      <c r="E17580" s="232"/>
    </row>
    <row r="17581" spans="4:5">
      <c r="D17581" s="231"/>
      <c r="E17581" s="232"/>
    </row>
    <row r="17582" spans="4:5">
      <c r="D17582" s="231"/>
      <c r="E17582" s="232"/>
    </row>
    <row r="17583" spans="4:5">
      <c r="D17583" s="231"/>
      <c r="E17583" s="232"/>
    </row>
    <row r="17584" spans="4:5">
      <c r="D17584" s="231"/>
      <c r="E17584" s="232"/>
    </row>
    <row r="17585" spans="4:5">
      <c r="D17585" s="231"/>
      <c r="E17585" s="232"/>
    </row>
    <row r="17586" spans="4:5">
      <c r="D17586" s="231"/>
      <c r="E17586" s="232"/>
    </row>
    <row r="17587" spans="4:5">
      <c r="D17587" s="231"/>
      <c r="E17587" s="232"/>
    </row>
    <row r="17588" spans="4:5">
      <c r="D17588" s="231"/>
      <c r="E17588" s="232"/>
    </row>
    <row r="17589" spans="4:5">
      <c r="D17589" s="231"/>
      <c r="E17589" s="232"/>
    </row>
    <row r="17590" spans="4:5">
      <c r="D17590" s="231"/>
      <c r="E17590" s="232"/>
    </row>
    <row r="17591" spans="4:5">
      <c r="D17591" s="231"/>
      <c r="E17591" s="232"/>
    </row>
    <row r="17592" spans="4:5">
      <c r="D17592" s="231"/>
      <c r="E17592" s="232"/>
    </row>
    <row r="17593" spans="4:5">
      <c r="D17593" s="231"/>
      <c r="E17593" s="232"/>
    </row>
    <row r="17594" spans="4:5">
      <c r="D17594" s="231"/>
      <c r="E17594" s="232"/>
    </row>
    <row r="17595" spans="4:5">
      <c r="D17595" s="231"/>
      <c r="E17595" s="232"/>
    </row>
    <row r="17596" spans="4:5">
      <c r="D17596" s="231"/>
      <c r="E17596" s="232"/>
    </row>
    <row r="17597" spans="4:5">
      <c r="D17597" s="231"/>
      <c r="E17597" s="232"/>
    </row>
    <row r="17598" spans="4:5">
      <c r="D17598" s="231"/>
      <c r="E17598" s="232"/>
    </row>
    <row r="17599" spans="4:5">
      <c r="D17599" s="231"/>
      <c r="E17599" s="232"/>
    </row>
    <row r="17600" spans="4:5">
      <c r="D17600" s="231"/>
      <c r="E17600" s="232"/>
    </row>
    <row r="17601" spans="4:5">
      <c r="D17601" s="231"/>
      <c r="E17601" s="232"/>
    </row>
    <row r="17602" spans="4:5">
      <c r="D17602" s="231"/>
      <c r="E17602" s="232"/>
    </row>
    <row r="17603" spans="4:5">
      <c r="D17603" s="231"/>
      <c r="E17603" s="232"/>
    </row>
    <row r="17604" spans="4:5">
      <c r="D17604" s="231"/>
      <c r="E17604" s="232"/>
    </row>
    <row r="17605" spans="4:5">
      <c r="D17605" s="231"/>
      <c r="E17605" s="232"/>
    </row>
    <row r="17606" spans="4:5">
      <c r="D17606" s="231"/>
      <c r="E17606" s="232"/>
    </row>
    <row r="17607" spans="4:5">
      <c r="D17607" s="231"/>
      <c r="E17607" s="232"/>
    </row>
    <row r="17608" spans="4:5">
      <c r="D17608" s="231"/>
      <c r="E17608" s="232"/>
    </row>
    <row r="17609" spans="4:5">
      <c r="D17609" s="231"/>
      <c r="E17609" s="232"/>
    </row>
    <row r="17610" spans="4:5">
      <c r="D17610" s="231"/>
      <c r="E17610" s="232"/>
    </row>
    <row r="17611" spans="4:5">
      <c r="D17611" s="231"/>
      <c r="E17611" s="232"/>
    </row>
    <row r="17612" spans="4:5">
      <c r="D17612" s="231"/>
      <c r="E17612" s="232"/>
    </row>
    <row r="17613" spans="4:5">
      <c r="D17613" s="231"/>
      <c r="E17613" s="232"/>
    </row>
    <row r="17614" spans="4:5">
      <c r="D17614" s="231"/>
      <c r="E17614" s="232"/>
    </row>
    <row r="17615" spans="4:5">
      <c r="D17615" s="231"/>
      <c r="E17615" s="232"/>
    </row>
    <row r="17616" spans="4:5">
      <c r="D17616" s="231"/>
      <c r="E17616" s="232"/>
    </row>
    <row r="17617" spans="4:5">
      <c r="D17617" s="231"/>
      <c r="E17617" s="232"/>
    </row>
    <row r="17618" spans="4:5">
      <c r="D17618" s="231"/>
      <c r="E17618" s="232"/>
    </row>
    <row r="17619" spans="4:5">
      <c r="D17619" s="231"/>
      <c r="E17619" s="232"/>
    </row>
    <row r="17620" spans="4:5">
      <c r="D17620" s="231"/>
      <c r="E17620" s="232"/>
    </row>
    <row r="17621" spans="4:5">
      <c r="D17621" s="231"/>
      <c r="E17621" s="232"/>
    </row>
    <row r="17622" spans="4:5">
      <c r="D17622" s="231"/>
      <c r="E17622" s="232"/>
    </row>
    <row r="17623" spans="4:5">
      <c r="D17623" s="231"/>
      <c r="E17623" s="232"/>
    </row>
    <row r="17624" spans="4:5">
      <c r="D17624" s="231"/>
      <c r="E17624" s="232"/>
    </row>
    <row r="17625" spans="4:5">
      <c r="D17625" s="231"/>
      <c r="E17625" s="232"/>
    </row>
    <row r="17626" spans="4:5">
      <c r="D17626" s="231"/>
      <c r="E17626" s="232"/>
    </row>
    <row r="17627" spans="4:5">
      <c r="D17627" s="231"/>
      <c r="E17627" s="232"/>
    </row>
    <row r="17628" spans="4:5">
      <c r="D17628" s="231"/>
      <c r="E17628" s="232"/>
    </row>
    <row r="17629" spans="4:5">
      <c r="D17629" s="231"/>
      <c r="E17629" s="232"/>
    </row>
    <row r="17630" spans="4:5">
      <c r="D17630" s="231"/>
      <c r="E17630" s="232"/>
    </row>
    <row r="17631" spans="4:5">
      <c r="D17631" s="231"/>
      <c r="E17631" s="232"/>
    </row>
    <row r="17632" spans="4:5">
      <c r="D17632" s="231"/>
      <c r="E17632" s="232"/>
    </row>
    <row r="17633" spans="4:5">
      <c r="D17633" s="231"/>
      <c r="E17633" s="232"/>
    </row>
    <row r="17634" spans="4:5">
      <c r="D17634" s="231"/>
      <c r="E17634" s="232"/>
    </row>
    <row r="17635" spans="4:5">
      <c r="D17635" s="231"/>
      <c r="E17635" s="232"/>
    </row>
    <row r="17636" spans="4:5">
      <c r="D17636" s="231"/>
      <c r="E17636" s="232"/>
    </row>
    <row r="17637" spans="4:5">
      <c r="D17637" s="231"/>
      <c r="E17637" s="232"/>
    </row>
    <row r="17638" spans="4:5">
      <c r="D17638" s="231"/>
      <c r="E17638" s="232"/>
    </row>
    <row r="17639" spans="4:5">
      <c r="D17639" s="231"/>
      <c r="E17639" s="232"/>
    </row>
    <row r="17640" spans="4:5">
      <c r="D17640" s="231"/>
      <c r="E17640" s="232"/>
    </row>
    <row r="17641" spans="4:5">
      <c r="D17641" s="231"/>
      <c r="E17641" s="232"/>
    </row>
    <row r="17642" spans="4:5">
      <c r="D17642" s="231"/>
      <c r="E17642" s="232"/>
    </row>
    <row r="17643" spans="4:5">
      <c r="D17643" s="231"/>
      <c r="E17643" s="232"/>
    </row>
    <row r="17644" spans="4:5">
      <c r="D17644" s="231"/>
      <c r="E17644" s="232"/>
    </row>
    <row r="17645" spans="4:5">
      <c r="D17645" s="231"/>
      <c r="E17645" s="232"/>
    </row>
    <row r="17646" spans="4:5">
      <c r="D17646" s="231"/>
      <c r="E17646" s="232"/>
    </row>
    <row r="17647" spans="4:5">
      <c r="D17647" s="231"/>
      <c r="E17647" s="232"/>
    </row>
    <row r="17648" spans="4:5">
      <c r="D17648" s="231"/>
      <c r="E17648" s="232"/>
    </row>
    <row r="17649" spans="4:5">
      <c r="D17649" s="231"/>
      <c r="E17649" s="232"/>
    </row>
    <row r="17650" spans="4:5">
      <c r="D17650" s="231"/>
      <c r="E17650" s="232"/>
    </row>
    <row r="17651" spans="4:5">
      <c r="D17651" s="231"/>
      <c r="E17651" s="232"/>
    </row>
    <row r="17652" spans="4:5">
      <c r="D17652" s="231"/>
      <c r="E17652" s="232"/>
    </row>
    <row r="17653" spans="4:5">
      <c r="D17653" s="231"/>
      <c r="E17653" s="232"/>
    </row>
    <row r="17654" spans="4:5">
      <c r="D17654" s="231"/>
      <c r="E17654" s="232"/>
    </row>
    <row r="17655" spans="4:5">
      <c r="D17655" s="231"/>
      <c r="E17655" s="232"/>
    </row>
    <row r="17656" spans="4:5">
      <c r="D17656" s="231"/>
      <c r="E17656" s="232"/>
    </row>
    <row r="17657" spans="4:5">
      <c r="D17657" s="231"/>
      <c r="E17657" s="232"/>
    </row>
    <row r="17658" spans="4:5">
      <c r="D17658" s="231"/>
      <c r="E17658" s="232"/>
    </row>
    <row r="17659" spans="4:5">
      <c r="D17659" s="231"/>
      <c r="E17659" s="232"/>
    </row>
    <row r="17660" spans="4:5">
      <c r="D17660" s="231"/>
      <c r="E17660" s="232"/>
    </row>
    <row r="17661" spans="4:5">
      <c r="D17661" s="231"/>
      <c r="E17661" s="232"/>
    </row>
    <row r="17662" spans="4:5">
      <c r="D17662" s="231"/>
      <c r="E17662" s="232"/>
    </row>
    <row r="17663" spans="4:5">
      <c r="D17663" s="231"/>
      <c r="E17663" s="232"/>
    </row>
    <row r="17664" spans="4:5">
      <c r="D17664" s="231"/>
      <c r="E17664" s="232"/>
    </row>
    <row r="17665" spans="4:5">
      <c r="D17665" s="231"/>
      <c r="E17665" s="232"/>
    </row>
    <row r="17666" spans="4:5">
      <c r="D17666" s="231"/>
      <c r="E17666" s="232"/>
    </row>
    <row r="17667" spans="4:5">
      <c r="D17667" s="231"/>
      <c r="E17667" s="232"/>
    </row>
    <row r="17668" spans="4:5">
      <c r="D17668" s="231"/>
      <c r="E17668" s="232"/>
    </row>
    <row r="17669" spans="4:5">
      <c r="D17669" s="231"/>
      <c r="E17669" s="232"/>
    </row>
    <row r="17670" spans="4:5">
      <c r="D17670" s="231"/>
      <c r="E17670" s="232"/>
    </row>
    <row r="17671" spans="4:5">
      <c r="D17671" s="231"/>
      <c r="E17671" s="232"/>
    </row>
    <row r="17672" spans="4:5">
      <c r="D17672" s="231"/>
      <c r="E17672" s="232"/>
    </row>
    <row r="17673" spans="4:5">
      <c r="D17673" s="231"/>
      <c r="E17673" s="232"/>
    </row>
    <row r="17674" spans="4:5">
      <c r="D17674" s="231"/>
      <c r="E17674" s="232"/>
    </row>
    <row r="17675" spans="4:5">
      <c r="D17675" s="231"/>
      <c r="E17675" s="232"/>
    </row>
    <row r="17676" spans="4:5">
      <c r="D17676" s="231"/>
      <c r="E17676" s="232"/>
    </row>
    <row r="17677" spans="4:5">
      <c r="D17677" s="231"/>
      <c r="E17677" s="232"/>
    </row>
    <row r="17678" spans="4:5">
      <c r="D17678" s="231"/>
      <c r="E17678" s="232"/>
    </row>
    <row r="17679" spans="4:5">
      <c r="D17679" s="231"/>
      <c r="E17679" s="232"/>
    </row>
    <row r="17680" spans="4:5">
      <c r="D17680" s="231"/>
      <c r="E17680" s="232"/>
    </row>
    <row r="17681" spans="4:5">
      <c r="D17681" s="231"/>
      <c r="E17681" s="232"/>
    </row>
    <row r="17682" spans="4:5">
      <c r="D17682" s="231"/>
      <c r="E17682" s="232"/>
    </row>
    <row r="17683" spans="4:5">
      <c r="D17683" s="231"/>
      <c r="E17683" s="232"/>
    </row>
    <row r="17684" spans="4:5">
      <c r="D17684" s="231"/>
      <c r="E17684" s="232"/>
    </row>
    <row r="17685" spans="4:5">
      <c r="D17685" s="231"/>
      <c r="E17685" s="232"/>
    </row>
    <row r="17686" spans="4:5">
      <c r="D17686" s="231"/>
      <c r="E17686" s="232"/>
    </row>
    <row r="17687" spans="4:5">
      <c r="D17687" s="231"/>
      <c r="E17687" s="232"/>
    </row>
    <row r="17688" spans="4:5">
      <c r="D17688" s="231"/>
      <c r="E17688" s="232"/>
    </row>
    <row r="17689" spans="4:5">
      <c r="D17689" s="231"/>
      <c r="E17689" s="232"/>
    </row>
    <row r="17690" spans="4:5">
      <c r="D17690" s="231"/>
      <c r="E17690" s="232"/>
    </row>
    <row r="17691" spans="4:5">
      <c r="D17691" s="231"/>
      <c r="E17691" s="232"/>
    </row>
    <row r="17692" spans="4:5">
      <c r="D17692" s="231"/>
      <c r="E17692" s="232"/>
    </row>
    <row r="17693" spans="4:5">
      <c r="D17693" s="231"/>
      <c r="E17693" s="232"/>
    </row>
    <row r="17694" spans="4:5">
      <c r="D17694" s="231"/>
      <c r="E17694" s="232"/>
    </row>
    <row r="17695" spans="4:5">
      <c r="D17695" s="231"/>
      <c r="E17695" s="232"/>
    </row>
    <row r="17696" spans="4:5">
      <c r="D17696" s="231"/>
      <c r="E17696" s="232"/>
    </row>
    <row r="17697" spans="4:5">
      <c r="D17697" s="231"/>
      <c r="E17697" s="232"/>
    </row>
    <row r="17698" spans="4:5">
      <c r="D17698" s="231"/>
      <c r="E17698" s="232"/>
    </row>
    <row r="17699" spans="4:5">
      <c r="D17699" s="231"/>
      <c r="E17699" s="232"/>
    </row>
    <row r="17700" spans="4:5">
      <c r="D17700" s="231"/>
      <c r="E17700" s="232"/>
    </row>
    <row r="17701" spans="4:5">
      <c r="D17701" s="231"/>
      <c r="E17701" s="232"/>
    </row>
    <row r="17702" spans="4:5">
      <c r="D17702" s="231"/>
      <c r="E17702" s="232"/>
    </row>
    <row r="17703" spans="4:5">
      <c r="D17703" s="231"/>
      <c r="E17703" s="232"/>
    </row>
    <row r="17704" spans="4:5">
      <c r="D17704" s="231"/>
      <c r="E17704" s="232"/>
    </row>
    <row r="17705" spans="4:5">
      <c r="D17705" s="231"/>
      <c r="E17705" s="232"/>
    </row>
    <row r="17706" spans="4:5">
      <c r="D17706" s="231"/>
      <c r="E17706" s="232"/>
    </row>
    <row r="17707" spans="4:5">
      <c r="D17707" s="231"/>
      <c r="E17707" s="232"/>
    </row>
    <row r="17708" spans="4:5">
      <c r="D17708" s="231"/>
      <c r="E17708" s="232"/>
    </row>
    <row r="17709" spans="4:5">
      <c r="D17709" s="231"/>
      <c r="E17709" s="232"/>
    </row>
    <row r="17710" spans="4:5">
      <c r="D17710" s="231"/>
      <c r="E17710" s="232"/>
    </row>
    <row r="17711" spans="4:5">
      <c r="D17711" s="231"/>
      <c r="E17711" s="232"/>
    </row>
    <row r="17712" spans="4:5">
      <c r="D17712" s="231"/>
      <c r="E17712" s="232"/>
    </row>
    <row r="17713" spans="4:5">
      <c r="D17713" s="231"/>
      <c r="E17713" s="232"/>
    </row>
    <row r="17714" spans="4:5">
      <c r="D17714" s="231"/>
      <c r="E17714" s="232"/>
    </row>
    <row r="17715" spans="4:5">
      <c r="D17715" s="231"/>
      <c r="E17715" s="232"/>
    </row>
    <row r="17716" spans="4:5">
      <c r="D17716" s="231"/>
      <c r="E17716" s="232"/>
    </row>
    <row r="17717" spans="4:5">
      <c r="D17717" s="231"/>
      <c r="E17717" s="232"/>
    </row>
    <row r="17718" spans="4:5">
      <c r="D17718" s="231"/>
      <c r="E17718" s="232"/>
    </row>
    <row r="17719" spans="4:5">
      <c r="D17719" s="231"/>
      <c r="E17719" s="232"/>
    </row>
    <row r="17720" spans="4:5">
      <c r="D17720" s="231"/>
      <c r="E17720" s="232"/>
    </row>
    <row r="17721" spans="4:5">
      <c r="D17721" s="231"/>
      <c r="E17721" s="232"/>
    </row>
    <row r="17722" spans="4:5">
      <c r="D17722" s="231"/>
      <c r="E17722" s="232"/>
    </row>
    <row r="17723" spans="4:5">
      <c r="D17723" s="231"/>
      <c r="E17723" s="232"/>
    </row>
    <row r="17724" spans="4:5">
      <c r="D17724" s="231"/>
      <c r="E17724" s="232"/>
    </row>
    <row r="17725" spans="4:5">
      <c r="D17725" s="231"/>
      <c r="E17725" s="232"/>
    </row>
    <row r="17726" spans="4:5">
      <c r="D17726" s="231"/>
      <c r="E17726" s="232"/>
    </row>
    <row r="17727" spans="4:5">
      <c r="D17727" s="231"/>
      <c r="E17727" s="232"/>
    </row>
    <row r="17728" spans="4:5">
      <c r="D17728" s="231"/>
      <c r="E17728" s="232"/>
    </row>
    <row r="17729" spans="4:5">
      <c r="D17729" s="231"/>
      <c r="E17729" s="232"/>
    </row>
    <row r="17730" spans="4:5">
      <c r="D17730" s="231"/>
      <c r="E17730" s="232"/>
    </row>
    <row r="17731" spans="4:5">
      <c r="D17731" s="231"/>
      <c r="E17731" s="232"/>
    </row>
    <row r="17732" spans="4:5">
      <c r="D17732" s="231"/>
      <c r="E17732" s="232"/>
    </row>
    <row r="17733" spans="4:5">
      <c r="D17733" s="231"/>
      <c r="E17733" s="232"/>
    </row>
    <row r="17734" spans="4:5">
      <c r="D17734" s="231"/>
      <c r="E17734" s="232"/>
    </row>
    <row r="17735" spans="4:5">
      <c r="D17735" s="231"/>
      <c r="E17735" s="232"/>
    </row>
    <row r="17736" spans="4:5">
      <c r="D17736" s="231"/>
      <c r="E17736" s="232"/>
    </row>
    <row r="17737" spans="4:5">
      <c r="D17737" s="231"/>
      <c r="E17737" s="232"/>
    </row>
    <row r="17738" spans="4:5">
      <c r="D17738" s="231"/>
      <c r="E17738" s="232"/>
    </row>
    <row r="17739" spans="4:5">
      <c r="D17739" s="231"/>
      <c r="E17739" s="232"/>
    </row>
    <row r="17740" spans="4:5">
      <c r="D17740" s="231"/>
      <c r="E17740" s="232"/>
    </row>
    <row r="17741" spans="4:5">
      <c r="D17741" s="231"/>
      <c r="E17741" s="232"/>
    </row>
    <row r="17742" spans="4:5">
      <c r="D17742" s="231"/>
      <c r="E17742" s="232"/>
    </row>
    <row r="17743" spans="4:5">
      <c r="D17743" s="231"/>
      <c r="E17743" s="232"/>
    </row>
    <row r="17744" spans="4:5">
      <c r="D17744" s="231"/>
      <c r="E17744" s="232"/>
    </row>
    <row r="17745" spans="4:5">
      <c r="D17745" s="231"/>
      <c r="E17745" s="232"/>
    </row>
    <row r="17746" spans="4:5">
      <c r="D17746" s="231"/>
      <c r="E17746" s="232"/>
    </row>
    <row r="17747" spans="4:5">
      <c r="D17747" s="231"/>
      <c r="E17747" s="232"/>
    </row>
    <row r="17748" spans="4:5">
      <c r="D17748" s="231"/>
      <c r="E17748" s="232"/>
    </row>
    <row r="17749" spans="4:5">
      <c r="D17749" s="231"/>
      <c r="E17749" s="232"/>
    </row>
    <row r="17750" spans="4:5">
      <c r="D17750" s="231"/>
      <c r="E17750" s="232"/>
    </row>
    <row r="17751" spans="4:5">
      <c r="D17751" s="231"/>
      <c r="E17751" s="232"/>
    </row>
    <row r="17752" spans="4:5">
      <c r="D17752" s="231"/>
      <c r="E17752" s="232"/>
    </row>
    <row r="17753" spans="4:5">
      <c r="D17753" s="231"/>
      <c r="E17753" s="232"/>
    </row>
    <row r="17754" spans="4:5">
      <c r="D17754" s="231"/>
      <c r="E17754" s="232"/>
    </row>
    <row r="17755" spans="4:5">
      <c r="D17755" s="231"/>
      <c r="E17755" s="232"/>
    </row>
    <row r="17756" spans="4:5">
      <c r="D17756" s="231"/>
      <c r="E17756" s="232"/>
    </row>
    <row r="17757" spans="4:5">
      <c r="D17757" s="231"/>
      <c r="E17757" s="232"/>
    </row>
    <row r="17758" spans="4:5">
      <c r="D17758" s="231"/>
      <c r="E17758" s="232"/>
    </row>
    <row r="17759" spans="4:5">
      <c r="D17759" s="231"/>
      <c r="E17759" s="232"/>
    </row>
    <row r="17760" spans="4:5">
      <c r="D17760" s="231"/>
      <c r="E17760" s="232"/>
    </row>
    <row r="17761" spans="4:5">
      <c r="D17761" s="231"/>
      <c r="E17761" s="232"/>
    </row>
    <row r="17762" spans="4:5">
      <c r="D17762" s="231"/>
      <c r="E17762" s="232"/>
    </row>
    <row r="17763" spans="4:5">
      <c r="D17763" s="231"/>
      <c r="E17763" s="232"/>
    </row>
    <row r="17764" spans="4:5">
      <c r="D17764" s="231"/>
      <c r="E17764" s="232"/>
    </row>
    <row r="17765" spans="4:5">
      <c r="D17765" s="231"/>
      <c r="E17765" s="232"/>
    </row>
    <row r="17766" spans="4:5">
      <c r="D17766" s="231"/>
      <c r="E17766" s="232"/>
    </row>
    <row r="17767" spans="4:5">
      <c r="D17767" s="231"/>
      <c r="E17767" s="232"/>
    </row>
    <row r="17768" spans="4:5">
      <c r="D17768" s="231"/>
      <c r="E17768" s="232"/>
    </row>
    <row r="17769" spans="4:5">
      <c r="D17769" s="231"/>
      <c r="E17769" s="232"/>
    </row>
    <row r="17770" spans="4:5">
      <c r="D17770" s="231"/>
      <c r="E17770" s="232"/>
    </row>
    <row r="17771" spans="4:5">
      <c r="D17771" s="231"/>
      <c r="E17771" s="232"/>
    </row>
    <row r="17772" spans="4:5">
      <c r="D17772" s="231"/>
      <c r="E17772" s="232"/>
    </row>
    <row r="17773" spans="4:5">
      <c r="D17773" s="231"/>
      <c r="E17773" s="232"/>
    </row>
    <row r="17774" spans="4:5">
      <c r="D17774" s="231"/>
      <c r="E17774" s="232"/>
    </row>
    <row r="17775" spans="4:5">
      <c r="D17775" s="231"/>
      <c r="E17775" s="232"/>
    </row>
    <row r="17776" spans="4:5">
      <c r="D17776" s="231"/>
      <c r="E17776" s="232"/>
    </row>
    <row r="17777" spans="4:5">
      <c r="D17777" s="231"/>
      <c r="E17777" s="232"/>
    </row>
    <row r="17778" spans="4:5">
      <c r="D17778" s="231"/>
      <c r="E17778" s="232"/>
    </row>
    <row r="17779" spans="4:5">
      <c r="D17779" s="231"/>
      <c r="E17779" s="232"/>
    </row>
    <row r="17780" spans="4:5">
      <c r="D17780" s="231"/>
      <c r="E17780" s="232"/>
    </row>
    <row r="17781" spans="4:5">
      <c r="D17781" s="231"/>
      <c r="E17781" s="232"/>
    </row>
    <row r="17782" spans="4:5">
      <c r="D17782" s="231"/>
      <c r="E17782" s="232"/>
    </row>
    <row r="17783" spans="4:5">
      <c r="D17783" s="231"/>
      <c r="E17783" s="232"/>
    </row>
    <row r="17784" spans="4:5">
      <c r="D17784" s="231"/>
      <c r="E17784" s="232"/>
    </row>
    <row r="17785" spans="4:5">
      <c r="D17785" s="231"/>
      <c r="E17785" s="232"/>
    </row>
    <row r="17786" spans="4:5">
      <c r="D17786" s="231"/>
      <c r="E17786" s="232"/>
    </row>
    <row r="17787" spans="4:5">
      <c r="D17787" s="231"/>
      <c r="E17787" s="232"/>
    </row>
    <row r="17788" spans="4:5">
      <c r="D17788" s="231"/>
      <c r="E17788" s="232"/>
    </row>
    <row r="17789" spans="4:5">
      <c r="D17789" s="231"/>
      <c r="E17789" s="232"/>
    </row>
    <row r="17790" spans="4:5">
      <c r="D17790" s="231"/>
      <c r="E17790" s="232"/>
    </row>
    <row r="17791" spans="4:5">
      <c r="D17791" s="231"/>
      <c r="E17791" s="232"/>
    </row>
    <row r="17792" spans="4:5">
      <c r="D17792" s="231"/>
      <c r="E17792" s="232"/>
    </row>
    <row r="17793" spans="4:5">
      <c r="D17793" s="231"/>
      <c r="E17793" s="232"/>
    </row>
    <row r="17794" spans="4:5">
      <c r="D17794" s="231"/>
      <c r="E17794" s="232"/>
    </row>
    <row r="17795" spans="4:5">
      <c r="D17795" s="231"/>
      <c r="E17795" s="232"/>
    </row>
    <row r="17796" spans="4:5">
      <c r="D17796" s="231"/>
      <c r="E17796" s="232"/>
    </row>
    <row r="17797" spans="4:5">
      <c r="D17797" s="231"/>
      <c r="E17797" s="232"/>
    </row>
    <row r="17798" spans="4:5">
      <c r="D17798" s="231"/>
      <c r="E17798" s="232"/>
    </row>
    <row r="17799" spans="4:5">
      <c r="D17799" s="231"/>
      <c r="E17799" s="232"/>
    </row>
    <row r="17800" spans="4:5">
      <c r="D17800" s="231"/>
      <c r="E17800" s="232"/>
    </row>
    <row r="17801" spans="4:5">
      <c r="D17801" s="231"/>
      <c r="E17801" s="232"/>
    </row>
    <row r="17802" spans="4:5">
      <c r="D17802" s="231"/>
      <c r="E17802" s="232"/>
    </row>
    <row r="17803" spans="4:5">
      <c r="D17803" s="231"/>
      <c r="E17803" s="232"/>
    </row>
    <row r="17804" spans="4:5">
      <c r="D17804" s="231"/>
      <c r="E17804" s="232"/>
    </row>
    <row r="17805" spans="4:5">
      <c r="D17805" s="231"/>
      <c r="E17805" s="232"/>
    </row>
    <row r="17806" spans="4:5">
      <c r="D17806" s="231"/>
      <c r="E17806" s="232"/>
    </row>
    <row r="17807" spans="4:5">
      <c r="D17807" s="231"/>
      <c r="E17807" s="232"/>
    </row>
    <row r="17808" spans="4:5">
      <c r="D17808" s="231"/>
      <c r="E17808" s="232"/>
    </row>
    <row r="17809" spans="4:5">
      <c r="D17809" s="231"/>
      <c r="E17809" s="232"/>
    </row>
    <row r="17810" spans="4:5">
      <c r="D17810" s="231"/>
      <c r="E17810" s="232"/>
    </row>
    <row r="17811" spans="4:5">
      <c r="D17811" s="231"/>
      <c r="E17811" s="232"/>
    </row>
    <row r="17812" spans="4:5">
      <c r="D17812" s="231"/>
      <c r="E17812" s="232"/>
    </row>
    <row r="17813" spans="4:5">
      <c r="D17813" s="231"/>
      <c r="E17813" s="232"/>
    </row>
    <row r="17814" spans="4:5">
      <c r="D17814" s="231"/>
      <c r="E17814" s="232"/>
    </row>
    <row r="17815" spans="4:5">
      <c r="D17815" s="231"/>
      <c r="E17815" s="232"/>
    </row>
    <row r="17816" spans="4:5">
      <c r="D17816" s="231"/>
      <c r="E17816" s="232"/>
    </row>
    <row r="17817" spans="4:5">
      <c r="D17817" s="231"/>
      <c r="E17817" s="232"/>
    </row>
    <row r="17818" spans="4:5">
      <c r="D17818" s="231"/>
      <c r="E17818" s="232"/>
    </row>
    <row r="17819" spans="4:5">
      <c r="D17819" s="231"/>
      <c r="E17819" s="232"/>
    </row>
    <row r="17820" spans="4:5">
      <c r="D17820" s="231"/>
      <c r="E17820" s="232"/>
    </row>
    <row r="17821" spans="4:5">
      <c r="D17821" s="231"/>
      <c r="E17821" s="232"/>
    </row>
    <row r="17822" spans="4:5">
      <c r="D17822" s="231"/>
      <c r="E17822" s="232"/>
    </row>
    <row r="17823" spans="4:5">
      <c r="D17823" s="231"/>
      <c r="E17823" s="232"/>
    </row>
    <row r="17824" spans="4:5">
      <c r="D17824" s="231"/>
      <c r="E17824" s="232"/>
    </row>
    <row r="17825" spans="4:5">
      <c r="D17825" s="231"/>
      <c r="E17825" s="232"/>
    </row>
    <row r="17826" spans="4:5">
      <c r="D17826" s="231"/>
      <c r="E17826" s="232"/>
    </row>
    <row r="17827" spans="4:5">
      <c r="D17827" s="231"/>
      <c r="E17827" s="232"/>
    </row>
    <row r="17828" spans="4:5">
      <c r="D17828" s="231"/>
      <c r="E17828" s="232"/>
    </row>
    <row r="17829" spans="4:5">
      <c r="D17829" s="231"/>
      <c r="E17829" s="232"/>
    </row>
    <row r="17830" spans="4:5">
      <c r="D17830" s="231"/>
      <c r="E17830" s="232"/>
    </row>
    <row r="17831" spans="4:5">
      <c r="D17831" s="231"/>
      <c r="E17831" s="232"/>
    </row>
    <row r="17832" spans="4:5">
      <c r="D17832" s="231"/>
      <c r="E17832" s="232"/>
    </row>
    <row r="17833" spans="4:5">
      <c r="D17833" s="231"/>
      <c r="E17833" s="232"/>
    </row>
    <row r="17834" spans="4:5">
      <c r="D17834" s="231"/>
      <c r="E17834" s="232"/>
    </row>
    <row r="17835" spans="4:5">
      <c r="D17835" s="231"/>
      <c r="E17835" s="232"/>
    </row>
    <row r="17836" spans="4:5">
      <c r="D17836" s="231"/>
      <c r="E17836" s="232"/>
    </row>
    <row r="17837" spans="4:5">
      <c r="D17837" s="231"/>
      <c r="E17837" s="232"/>
    </row>
    <row r="17838" spans="4:5">
      <c r="D17838" s="231"/>
      <c r="E17838" s="232"/>
    </row>
    <row r="17839" spans="4:5">
      <c r="D17839" s="231"/>
      <c r="E17839" s="232"/>
    </row>
    <row r="17840" spans="4:5">
      <c r="D17840" s="231"/>
      <c r="E17840" s="232"/>
    </row>
    <row r="17841" spans="4:5">
      <c r="D17841" s="231"/>
      <c r="E17841" s="232"/>
    </row>
    <row r="17842" spans="4:5">
      <c r="D17842" s="231"/>
      <c r="E17842" s="232"/>
    </row>
    <row r="17843" spans="4:5">
      <c r="D17843" s="231"/>
      <c r="E17843" s="232"/>
    </row>
    <row r="17844" spans="4:5">
      <c r="D17844" s="231"/>
      <c r="E17844" s="232"/>
    </row>
    <row r="17845" spans="4:5">
      <c r="D17845" s="231"/>
      <c r="E17845" s="232"/>
    </row>
    <row r="17846" spans="4:5">
      <c r="D17846" s="231"/>
      <c r="E17846" s="232"/>
    </row>
    <row r="17847" spans="4:5">
      <c r="D17847" s="231"/>
      <c r="E17847" s="232"/>
    </row>
    <row r="17848" spans="4:5">
      <c r="D17848" s="231"/>
      <c r="E17848" s="232"/>
    </row>
    <row r="17849" spans="4:5">
      <c r="D17849" s="231"/>
      <c r="E17849" s="232"/>
    </row>
    <row r="17850" spans="4:5">
      <c r="D17850" s="231"/>
      <c r="E17850" s="232"/>
    </row>
    <row r="17851" spans="4:5">
      <c r="D17851" s="231"/>
      <c r="E17851" s="232"/>
    </row>
    <row r="17852" spans="4:5">
      <c r="D17852" s="231"/>
      <c r="E17852" s="232"/>
    </row>
    <row r="17853" spans="4:5">
      <c r="D17853" s="231"/>
      <c r="E17853" s="232"/>
    </row>
    <row r="17854" spans="4:5">
      <c r="D17854" s="231"/>
      <c r="E17854" s="232"/>
    </row>
    <row r="17855" spans="4:5">
      <c r="D17855" s="231"/>
      <c r="E17855" s="232"/>
    </row>
    <row r="17856" spans="4:5">
      <c r="D17856" s="231"/>
      <c r="E17856" s="232"/>
    </row>
    <row r="17857" spans="4:5">
      <c r="D17857" s="231"/>
      <c r="E17857" s="232"/>
    </row>
    <row r="17858" spans="4:5">
      <c r="D17858" s="231"/>
      <c r="E17858" s="232"/>
    </row>
    <row r="17859" spans="4:5">
      <c r="D17859" s="231"/>
      <c r="E17859" s="232"/>
    </row>
    <row r="17860" spans="4:5">
      <c r="D17860" s="231"/>
      <c r="E17860" s="232"/>
    </row>
    <row r="17861" spans="4:5">
      <c r="D17861" s="231"/>
      <c r="E17861" s="232"/>
    </row>
    <row r="17862" spans="4:5">
      <c r="D17862" s="231"/>
      <c r="E17862" s="232"/>
    </row>
    <row r="17863" spans="4:5">
      <c r="D17863" s="231"/>
      <c r="E17863" s="232"/>
    </row>
    <row r="17864" spans="4:5">
      <c r="D17864" s="231"/>
      <c r="E17864" s="232"/>
    </row>
    <row r="17865" spans="4:5">
      <c r="D17865" s="231"/>
      <c r="E17865" s="232"/>
    </row>
    <row r="17866" spans="4:5">
      <c r="D17866" s="231"/>
      <c r="E17866" s="232"/>
    </row>
    <row r="17867" spans="4:5">
      <c r="D17867" s="231"/>
      <c r="E17867" s="232"/>
    </row>
    <row r="17868" spans="4:5">
      <c r="D17868" s="231"/>
      <c r="E17868" s="232"/>
    </row>
    <row r="17869" spans="4:5">
      <c r="D17869" s="231"/>
      <c r="E17869" s="232"/>
    </row>
    <row r="17870" spans="4:5">
      <c r="D17870" s="231"/>
      <c r="E17870" s="232"/>
    </row>
    <row r="17871" spans="4:5">
      <c r="D17871" s="231"/>
      <c r="E17871" s="232"/>
    </row>
    <row r="17872" spans="4:5">
      <c r="D17872" s="231"/>
      <c r="E17872" s="232"/>
    </row>
    <row r="17873" spans="4:5">
      <c r="D17873" s="231"/>
      <c r="E17873" s="232"/>
    </row>
    <row r="17874" spans="4:5">
      <c r="D17874" s="231"/>
      <c r="E17874" s="232"/>
    </row>
    <row r="17875" spans="4:5">
      <c r="D17875" s="231"/>
      <c r="E17875" s="232"/>
    </row>
    <row r="17876" spans="4:5">
      <c r="D17876" s="231"/>
      <c r="E17876" s="232"/>
    </row>
    <row r="17877" spans="4:5">
      <c r="D17877" s="231"/>
      <c r="E17877" s="232"/>
    </row>
    <row r="17878" spans="4:5">
      <c r="D17878" s="231"/>
      <c r="E17878" s="232"/>
    </row>
    <row r="17879" spans="4:5">
      <c r="D17879" s="231"/>
      <c r="E17879" s="232"/>
    </row>
    <row r="17880" spans="4:5">
      <c r="D17880" s="231"/>
      <c r="E17880" s="232"/>
    </row>
    <row r="17881" spans="4:5">
      <c r="D17881" s="231"/>
      <c r="E17881" s="232"/>
    </row>
    <row r="17882" spans="4:5">
      <c r="D17882" s="231"/>
      <c r="E17882" s="232"/>
    </row>
    <row r="17883" spans="4:5">
      <c r="D17883" s="231"/>
      <c r="E17883" s="232"/>
    </row>
    <row r="17884" spans="4:5">
      <c r="D17884" s="231"/>
      <c r="E17884" s="232"/>
    </row>
    <row r="17885" spans="4:5">
      <c r="D17885" s="231"/>
      <c r="E17885" s="232"/>
    </row>
    <row r="17886" spans="4:5">
      <c r="D17886" s="231"/>
      <c r="E17886" s="232"/>
    </row>
    <row r="17887" spans="4:5">
      <c r="D17887" s="231"/>
      <c r="E17887" s="232"/>
    </row>
    <row r="17888" spans="4:5">
      <c r="D17888" s="231"/>
      <c r="E17888" s="232"/>
    </row>
    <row r="17889" spans="4:5">
      <c r="D17889" s="231"/>
      <c r="E17889" s="232"/>
    </row>
    <row r="17890" spans="4:5">
      <c r="D17890" s="231"/>
      <c r="E17890" s="232"/>
    </row>
    <row r="17891" spans="4:5">
      <c r="D17891" s="231"/>
      <c r="E17891" s="232"/>
    </row>
    <row r="17892" spans="4:5">
      <c r="D17892" s="231"/>
      <c r="E17892" s="232"/>
    </row>
    <row r="17893" spans="4:5">
      <c r="D17893" s="231"/>
      <c r="E17893" s="232"/>
    </row>
    <row r="17894" spans="4:5">
      <c r="D17894" s="231"/>
      <c r="E17894" s="232"/>
    </row>
    <row r="17895" spans="4:5">
      <c r="D17895" s="231"/>
      <c r="E17895" s="232"/>
    </row>
    <row r="17896" spans="4:5">
      <c r="D17896" s="231"/>
      <c r="E17896" s="232"/>
    </row>
    <row r="17897" spans="4:5">
      <c r="D17897" s="231"/>
      <c r="E17897" s="232"/>
    </row>
    <row r="17898" spans="4:5">
      <c r="D17898" s="231"/>
      <c r="E17898" s="232"/>
    </row>
    <row r="17899" spans="4:5">
      <c r="D17899" s="231"/>
      <c r="E17899" s="232"/>
    </row>
    <row r="17900" spans="4:5">
      <c r="D17900" s="231"/>
      <c r="E17900" s="232"/>
    </row>
    <row r="17901" spans="4:5">
      <c r="D17901" s="231"/>
      <c r="E17901" s="232"/>
    </row>
    <row r="17902" spans="4:5">
      <c r="D17902" s="231"/>
      <c r="E17902" s="232"/>
    </row>
    <row r="17903" spans="4:5">
      <c r="D17903" s="231"/>
      <c r="E17903" s="232"/>
    </row>
    <row r="17904" spans="4:5">
      <c r="D17904" s="231"/>
      <c r="E17904" s="232"/>
    </row>
    <row r="17905" spans="4:5">
      <c r="D17905" s="231"/>
      <c r="E17905" s="232"/>
    </row>
    <row r="17906" spans="4:5">
      <c r="D17906" s="231"/>
      <c r="E17906" s="232"/>
    </row>
    <row r="17907" spans="4:5">
      <c r="D17907" s="231"/>
      <c r="E17907" s="232"/>
    </row>
    <row r="17908" spans="4:5">
      <c r="D17908" s="231"/>
      <c r="E17908" s="232"/>
    </row>
    <row r="17909" spans="4:5">
      <c r="D17909" s="231"/>
      <c r="E17909" s="232"/>
    </row>
    <row r="17910" spans="4:5">
      <c r="D17910" s="231"/>
      <c r="E17910" s="232"/>
    </row>
    <row r="17911" spans="4:5">
      <c r="D17911" s="231"/>
      <c r="E17911" s="232"/>
    </row>
    <row r="17912" spans="4:5">
      <c r="D17912" s="231"/>
      <c r="E17912" s="232"/>
    </row>
    <row r="17913" spans="4:5">
      <c r="D17913" s="231"/>
      <c r="E17913" s="232"/>
    </row>
    <row r="17914" spans="4:5">
      <c r="D17914" s="231"/>
      <c r="E17914" s="232"/>
    </row>
    <row r="17915" spans="4:5">
      <c r="D17915" s="231"/>
      <c r="E17915" s="232"/>
    </row>
    <row r="17916" spans="4:5">
      <c r="D17916" s="231"/>
      <c r="E17916" s="232"/>
    </row>
    <row r="17917" spans="4:5">
      <c r="D17917" s="231"/>
      <c r="E17917" s="232"/>
    </row>
    <row r="17918" spans="4:5">
      <c r="D17918" s="231"/>
      <c r="E17918" s="232"/>
    </row>
    <row r="17919" spans="4:5">
      <c r="D17919" s="231"/>
      <c r="E17919" s="232"/>
    </row>
    <row r="17920" spans="4:5">
      <c r="D17920" s="231"/>
      <c r="E17920" s="232"/>
    </row>
    <row r="17921" spans="4:5">
      <c r="D17921" s="231"/>
      <c r="E17921" s="232"/>
    </row>
    <row r="17922" spans="4:5">
      <c r="D17922" s="231"/>
      <c r="E17922" s="232"/>
    </row>
    <row r="17923" spans="4:5">
      <c r="D17923" s="231"/>
      <c r="E17923" s="232"/>
    </row>
    <row r="17924" spans="4:5">
      <c r="D17924" s="231"/>
      <c r="E17924" s="232"/>
    </row>
    <row r="17925" spans="4:5">
      <c r="D17925" s="231"/>
      <c r="E17925" s="232"/>
    </row>
    <row r="17926" spans="4:5">
      <c r="D17926" s="231"/>
      <c r="E17926" s="232"/>
    </row>
    <row r="17927" spans="4:5">
      <c r="D17927" s="231"/>
      <c r="E17927" s="232"/>
    </row>
    <row r="17928" spans="4:5">
      <c r="D17928" s="231"/>
      <c r="E17928" s="232"/>
    </row>
    <row r="17929" spans="4:5">
      <c r="D17929" s="231"/>
      <c r="E17929" s="232"/>
    </row>
    <row r="17930" spans="4:5">
      <c r="D17930" s="231"/>
      <c r="E17930" s="232"/>
    </row>
    <row r="17931" spans="4:5">
      <c r="D17931" s="231"/>
      <c r="E17931" s="232"/>
    </row>
    <row r="17932" spans="4:5">
      <c r="D17932" s="231"/>
      <c r="E17932" s="232"/>
    </row>
    <row r="17933" spans="4:5">
      <c r="D17933" s="231"/>
      <c r="E17933" s="232"/>
    </row>
    <row r="17934" spans="4:5">
      <c r="D17934" s="231"/>
      <c r="E17934" s="232"/>
    </row>
    <row r="17935" spans="4:5">
      <c r="D17935" s="231"/>
      <c r="E17935" s="232"/>
    </row>
    <row r="17936" spans="4:5">
      <c r="D17936" s="231"/>
      <c r="E17936" s="232"/>
    </row>
    <row r="17937" spans="4:5">
      <c r="D17937" s="231"/>
      <c r="E17937" s="232"/>
    </row>
    <row r="17938" spans="4:5">
      <c r="D17938" s="231"/>
      <c r="E17938" s="232"/>
    </row>
    <row r="17939" spans="4:5">
      <c r="D17939" s="231"/>
      <c r="E17939" s="232"/>
    </row>
    <row r="17940" spans="4:5">
      <c r="D17940" s="231"/>
      <c r="E17940" s="232"/>
    </row>
    <row r="17941" spans="4:5">
      <c r="D17941" s="231"/>
      <c r="E17941" s="232"/>
    </row>
    <row r="17942" spans="4:5">
      <c r="D17942" s="231"/>
      <c r="E17942" s="232"/>
    </row>
    <row r="17943" spans="4:5">
      <c r="D17943" s="231"/>
      <c r="E17943" s="232"/>
    </row>
    <row r="17944" spans="4:5">
      <c r="D17944" s="231"/>
      <c r="E17944" s="232"/>
    </row>
    <row r="17945" spans="4:5">
      <c r="D17945" s="231"/>
      <c r="E17945" s="232"/>
    </row>
    <row r="17946" spans="4:5">
      <c r="D17946" s="231"/>
      <c r="E17946" s="232"/>
    </row>
    <row r="17947" spans="4:5">
      <c r="D17947" s="231"/>
      <c r="E17947" s="232"/>
    </row>
    <row r="17948" spans="4:5">
      <c r="D17948" s="231"/>
      <c r="E17948" s="232"/>
    </row>
    <row r="17949" spans="4:5">
      <c r="D17949" s="231"/>
      <c r="E17949" s="232"/>
    </row>
    <row r="17950" spans="4:5">
      <c r="D17950" s="231"/>
      <c r="E17950" s="232"/>
    </row>
    <row r="17951" spans="4:5">
      <c r="D17951" s="231"/>
      <c r="E17951" s="232"/>
    </row>
    <row r="17952" spans="4:5">
      <c r="D17952" s="231"/>
      <c r="E17952" s="232"/>
    </row>
    <row r="17953" spans="4:5">
      <c r="D17953" s="231"/>
      <c r="E17953" s="232"/>
    </row>
    <row r="17954" spans="4:5">
      <c r="D17954" s="231"/>
      <c r="E17954" s="232"/>
    </row>
    <row r="17955" spans="4:5">
      <c r="D17955" s="231"/>
      <c r="E17955" s="232"/>
    </row>
    <row r="17956" spans="4:5">
      <c r="D17956" s="231"/>
      <c r="E17956" s="232"/>
    </row>
    <row r="17957" spans="4:5">
      <c r="D17957" s="231"/>
      <c r="E17957" s="232"/>
    </row>
    <row r="17958" spans="4:5">
      <c r="D17958" s="231"/>
      <c r="E17958" s="232"/>
    </row>
    <row r="17959" spans="4:5">
      <c r="D17959" s="231"/>
      <c r="E17959" s="232"/>
    </row>
    <row r="17960" spans="4:5">
      <c r="D17960" s="231"/>
      <c r="E17960" s="232"/>
    </row>
    <row r="17961" spans="4:5">
      <c r="D17961" s="231"/>
      <c r="E17961" s="232"/>
    </row>
    <row r="17962" spans="4:5">
      <c r="D17962" s="231"/>
      <c r="E17962" s="232"/>
    </row>
    <row r="17963" spans="4:5">
      <c r="D17963" s="231"/>
      <c r="E17963" s="232"/>
    </row>
    <row r="17964" spans="4:5">
      <c r="D17964" s="231"/>
      <c r="E17964" s="232"/>
    </row>
    <row r="17965" spans="4:5">
      <c r="D17965" s="231"/>
      <c r="E17965" s="232"/>
    </row>
    <row r="17966" spans="4:5">
      <c r="D17966" s="231"/>
      <c r="E17966" s="232"/>
    </row>
    <row r="17967" spans="4:5">
      <c r="D17967" s="231"/>
      <c r="E17967" s="232"/>
    </row>
    <row r="17968" spans="4:5">
      <c r="D17968" s="231"/>
      <c r="E17968" s="232"/>
    </row>
    <row r="17969" spans="4:5">
      <c r="D17969" s="231"/>
      <c r="E17969" s="232"/>
    </row>
    <row r="17970" spans="4:5">
      <c r="D17970" s="231"/>
      <c r="E17970" s="232"/>
    </row>
    <row r="17971" spans="4:5">
      <c r="D17971" s="231"/>
      <c r="E17971" s="232"/>
    </row>
    <row r="17972" spans="4:5">
      <c r="D17972" s="231"/>
      <c r="E17972" s="232"/>
    </row>
    <row r="17973" spans="4:5">
      <c r="D17973" s="231"/>
      <c r="E17973" s="232"/>
    </row>
    <row r="17974" spans="4:5">
      <c r="D17974" s="231"/>
      <c r="E17974" s="232"/>
    </row>
    <row r="17975" spans="4:5">
      <c r="D17975" s="231"/>
      <c r="E17975" s="232"/>
    </row>
    <row r="17976" spans="4:5">
      <c r="D17976" s="231"/>
      <c r="E17976" s="232"/>
    </row>
    <row r="17977" spans="4:5">
      <c r="D17977" s="231"/>
      <c r="E17977" s="232"/>
    </row>
    <row r="17978" spans="4:5">
      <c r="D17978" s="231"/>
      <c r="E17978" s="232"/>
    </row>
    <row r="17979" spans="4:5">
      <c r="D17979" s="231"/>
      <c r="E17979" s="232"/>
    </row>
    <row r="17980" spans="4:5">
      <c r="D17980" s="231"/>
      <c r="E17980" s="232"/>
    </row>
    <row r="17981" spans="4:5">
      <c r="D17981" s="231"/>
      <c r="E17981" s="232"/>
    </row>
    <row r="17982" spans="4:5">
      <c r="D17982" s="231"/>
      <c r="E17982" s="232"/>
    </row>
    <row r="17983" spans="4:5">
      <c r="D17983" s="231"/>
      <c r="E17983" s="232"/>
    </row>
    <row r="17984" spans="4:5">
      <c r="D17984" s="231"/>
      <c r="E17984" s="232"/>
    </row>
    <row r="17985" spans="4:5">
      <c r="D17985" s="231"/>
      <c r="E17985" s="232"/>
    </row>
    <row r="17986" spans="4:5">
      <c r="D17986" s="231"/>
      <c r="E17986" s="232"/>
    </row>
    <row r="17987" spans="4:5">
      <c r="D17987" s="231"/>
      <c r="E17987" s="232"/>
    </row>
    <row r="17988" spans="4:5">
      <c r="D17988" s="231"/>
      <c r="E17988" s="232"/>
    </row>
    <row r="17989" spans="4:5">
      <c r="D17989" s="231"/>
      <c r="E17989" s="232"/>
    </row>
    <row r="17990" spans="4:5">
      <c r="D17990" s="231"/>
      <c r="E17990" s="232"/>
    </row>
    <row r="17991" spans="4:5">
      <c r="D17991" s="231"/>
      <c r="E17991" s="232"/>
    </row>
    <row r="17992" spans="4:5">
      <c r="D17992" s="231"/>
      <c r="E17992" s="232"/>
    </row>
    <row r="17993" spans="4:5">
      <c r="D17993" s="231"/>
      <c r="E17993" s="232"/>
    </row>
    <row r="17994" spans="4:5">
      <c r="D17994" s="231"/>
      <c r="E17994" s="232"/>
    </row>
    <row r="17995" spans="4:5">
      <c r="D17995" s="231"/>
      <c r="E17995" s="232"/>
    </row>
    <row r="17996" spans="4:5">
      <c r="D17996" s="231"/>
      <c r="E17996" s="232"/>
    </row>
    <row r="17997" spans="4:5">
      <c r="D17997" s="231"/>
      <c r="E17997" s="232"/>
    </row>
    <row r="17998" spans="4:5">
      <c r="D17998" s="231"/>
      <c r="E17998" s="232"/>
    </row>
    <row r="17999" spans="4:5">
      <c r="D17999" s="231"/>
      <c r="E17999" s="232"/>
    </row>
    <row r="18000" spans="4:5">
      <c r="D18000" s="231"/>
      <c r="E18000" s="232"/>
    </row>
    <row r="18001" spans="4:5">
      <c r="D18001" s="231"/>
      <c r="E18001" s="232"/>
    </row>
    <row r="18002" spans="4:5">
      <c r="D18002" s="231"/>
      <c r="E18002" s="232"/>
    </row>
    <row r="18003" spans="4:5">
      <c r="D18003" s="231"/>
      <c r="E18003" s="232"/>
    </row>
    <row r="18004" spans="4:5">
      <c r="D18004" s="231"/>
      <c r="E18004" s="232"/>
    </row>
    <row r="18005" spans="4:5">
      <c r="D18005" s="231"/>
      <c r="E18005" s="232"/>
    </row>
    <row r="18006" spans="4:5">
      <c r="D18006" s="231"/>
      <c r="E18006" s="232"/>
    </row>
    <row r="18007" spans="4:5">
      <c r="D18007" s="231"/>
      <c r="E18007" s="232"/>
    </row>
    <row r="18008" spans="4:5">
      <c r="D18008" s="231"/>
      <c r="E18008" s="232"/>
    </row>
    <row r="18009" spans="4:5">
      <c r="D18009" s="231"/>
      <c r="E18009" s="232"/>
    </row>
    <row r="18010" spans="4:5">
      <c r="D18010" s="231"/>
      <c r="E18010" s="232"/>
    </row>
    <row r="18011" spans="4:5">
      <c r="D18011" s="231"/>
      <c r="E18011" s="232"/>
    </row>
    <row r="18012" spans="4:5">
      <c r="D18012" s="231"/>
      <c r="E18012" s="232"/>
    </row>
    <row r="18013" spans="4:5">
      <c r="D18013" s="231"/>
      <c r="E18013" s="232"/>
    </row>
    <row r="18014" spans="4:5">
      <c r="D18014" s="231"/>
      <c r="E18014" s="232"/>
    </row>
    <row r="18015" spans="4:5">
      <c r="D18015" s="231"/>
      <c r="E18015" s="232"/>
    </row>
    <row r="18016" spans="4:5">
      <c r="D18016" s="231"/>
      <c r="E18016" s="232"/>
    </row>
    <row r="18017" spans="4:5">
      <c r="D18017" s="231"/>
      <c r="E18017" s="232"/>
    </row>
    <row r="18018" spans="4:5">
      <c r="D18018" s="231"/>
      <c r="E18018" s="232"/>
    </row>
    <row r="18019" spans="4:5">
      <c r="D18019" s="231"/>
      <c r="E18019" s="232"/>
    </row>
    <row r="18020" spans="4:5">
      <c r="D18020" s="231"/>
      <c r="E18020" s="232"/>
    </row>
    <row r="18021" spans="4:5">
      <c r="D18021" s="231"/>
      <c r="E18021" s="232"/>
    </row>
    <row r="18022" spans="4:5">
      <c r="D18022" s="231"/>
      <c r="E18022" s="232"/>
    </row>
    <row r="18023" spans="4:5">
      <c r="D18023" s="231"/>
      <c r="E18023" s="232"/>
    </row>
    <row r="18024" spans="4:5">
      <c r="D18024" s="231"/>
      <c r="E18024" s="232"/>
    </row>
    <row r="18025" spans="4:5">
      <c r="D18025" s="231"/>
      <c r="E18025" s="232"/>
    </row>
    <row r="18026" spans="4:5">
      <c r="D18026" s="231"/>
      <c r="E18026" s="232"/>
    </row>
    <row r="18027" spans="4:5">
      <c r="D18027" s="231"/>
      <c r="E18027" s="232"/>
    </row>
    <row r="18028" spans="4:5">
      <c r="D18028" s="231"/>
      <c r="E18028" s="232"/>
    </row>
    <row r="18029" spans="4:5">
      <c r="D18029" s="231"/>
      <c r="E18029" s="232"/>
    </row>
    <row r="18030" spans="4:5">
      <c r="D18030" s="231"/>
      <c r="E18030" s="232"/>
    </row>
    <row r="18031" spans="4:5">
      <c r="D18031" s="231"/>
      <c r="E18031" s="232"/>
    </row>
    <row r="18032" spans="4:5">
      <c r="D18032" s="231"/>
      <c r="E18032" s="232"/>
    </row>
    <row r="18033" spans="4:5">
      <c r="D18033" s="231"/>
      <c r="E18033" s="232"/>
    </row>
    <row r="18034" spans="4:5">
      <c r="D18034" s="231"/>
      <c r="E18034" s="232"/>
    </row>
    <row r="18035" spans="4:5">
      <c r="D18035" s="231"/>
      <c r="E18035" s="232"/>
    </row>
    <row r="18036" spans="4:5">
      <c r="D18036" s="231"/>
      <c r="E18036" s="232"/>
    </row>
    <row r="18037" spans="4:5">
      <c r="D18037" s="231"/>
      <c r="E18037" s="232"/>
    </row>
    <row r="18038" spans="4:5">
      <c r="D18038" s="231"/>
      <c r="E18038" s="232"/>
    </row>
    <row r="18039" spans="4:5">
      <c r="D18039" s="231"/>
      <c r="E18039" s="232"/>
    </row>
    <row r="18040" spans="4:5">
      <c r="D18040" s="231"/>
      <c r="E18040" s="232"/>
    </row>
    <row r="18041" spans="4:5">
      <c r="D18041" s="231"/>
      <c r="E18041" s="232"/>
    </row>
    <row r="18042" spans="4:5">
      <c r="D18042" s="231"/>
      <c r="E18042" s="232"/>
    </row>
    <row r="18043" spans="4:5">
      <c r="D18043" s="231"/>
      <c r="E18043" s="232"/>
    </row>
    <row r="18044" spans="4:5">
      <c r="D18044" s="231"/>
      <c r="E18044" s="232"/>
    </row>
    <row r="18045" spans="4:5">
      <c r="D18045" s="231"/>
      <c r="E18045" s="232"/>
    </row>
    <row r="18046" spans="4:5">
      <c r="D18046" s="231"/>
      <c r="E18046" s="232"/>
    </row>
    <row r="18047" spans="4:5">
      <c r="D18047" s="231"/>
      <c r="E18047" s="232"/>
    </row>
    <row r="18048" spans="4:5">
      <c r="D18048" s="231"/>
      <c r="E18048" s="232"/>
    </row>
    <row r="18049" spans="4:5">
      <c r="D18049" s="231"/>
      <c r="E18049" s="232"/>
    </row>
    <row r="18050" spans="4:5">
      <c r="D18050" s="231"/>
      <c r="E18050" s="232"/>
    </row>
    <row r="18051" spans="4:5">
      <c r="D18051" s="231"/>
      <c r="E18051" s="232"/>
    </row>
    <row r="18052" spans="4:5">
      <c r="D18052" s="231"/>
      <c r="E18052" s="232"/>
    </row>
    <row r="18053" spans="4:5">
      <c r="D18053" s="231"/>
      <c r="E18053" s="232"/>
    </row>
    <row r="18054" spans="4:5">
      <c r="D18054" s="231"/>
      <c r="E18054" s="232"/>
    </row>
    <row r="18055" spans="4:5">
      <c r="D18055" s="231"/>
      <c r="E18055" s="232"/>
    </row>
    <row r="18056" spans="4:5">
      <c r="D18056" s="231"/>
      <c r="E18056" s="232"/>
    </row>
    <row r="18057" spans="4:5">
      <c r="D18057" s="231"/>
      <c r="E18057" s="232"/>
    </row>
    <row r="18058" spans="4:5">
      <c r="D18058" s="231"/>
      <c r="E18058" s="232"/>
    </row>
    <row r="18059" spans="4:5">
      <c r="D18059" s="231"/>
      <c r="E18059" s="232"/>
    </row>
    <row r="18060" spans="4:5">
      <c r="D18060" s="231"/>
      <c r="E18060" s="232"/>
    </row>
    <row r="18061" spans="4:5">
      <c r="D18061" s="231"/>
      <c r="E18061" s="232"/>
    </row>
    <row r="18062" spans="4:5">
      <c r="D18062" s="231"/>
      <c r="E18062" s="232"/>
    </row>
    <row r="18063" spans="4:5">
      <c r="D18063" s="231"/>
      <c r="E18063" s="232"/>
    </row>
    <row r="18064" spans="4:5">
      <c r="D18064" s="231"/>
      <c r="E18064" s="232"/>
    </row>
    <row r="18065" spans="4:5">
      <c r="D18065" s="231"/>
      <c r="E18065" s="232"/>
    </row>
    <row r="18066" spans="4:5">
      <c r="D18066" s="231"/>
      <c r="E18066" s="232"/>
    </row>
    <row r="18067" spans="4:5">
      <c r="D18067" s="231"/>
      <c r="E18067" s="232"/>
    </row>
    <row r="18068" spans="4:5">
      <c r="D18068" s="231"/>
      <c r="E18068" s="232"/>
    </row>
    <row r="18069" spans="4:5">
      <c r="D18069" s="231"/>
      <c r="E18069" s="232"/>
    </row>
    <row r="18070" spans="4:5">
      <c r="D18070" s="231"/>
      <c r="E18070" s="232"/>
    </row>
    <row r="18071" spans="4:5">
      <c r="D18071" s="231"/>
      <c r="E18071" s="232"/>
    </row>
    <row r="18072" spans="4:5">
      <c r="D18072" s="231"/>
      <c r="E18072" s="232"/>
    </row>
    <row r="18073" spans="4:5">
      <c r="D18073" s="231"/>
      <c r="E18073" s="232"/>
    </row>
    <row r="18074" spans="4:5">
      <c r="D18074" s="231"/>
      <c r="E18074" s="232"/>
    </row>
    <row r="18075" spans="4:5">
      <c r="D18075" s="231"/>
      <c r="E18075" s="232"/>
    </row>
    <row r="18076" spans="4:5">
      <c r="D18076" s="231"/>
      <c r="E18076" s="232"/>
    </row>
    <row r="18077" spans="4:5">
      <c r="D18077" s="231"/>
      <c r="E18077" s="232"/>
    </row>
    <row r="18078" spans="4:5">
      <c r="D18078" s="231"/>
      <c r="E18078" s="232"/>
    </row>
    <row r="18079" spans="4:5">
      <c r="D18079" s="231"/>
      <c r="E18079" s="232"/>
    </row>
    <row r="18080" spans="4:5">
      <c r="D18080" s="231"/>
      <c r="E18080" s="232"/>
    </row>
    <row r="18081" spans="4:5">
      <c r="D18081" s="231"/>
      <c r="E18081" s="232"/>
    </row>
    <row r="18082" spans="4:5">
      <c r="D18082" s="231"/>
      <c r="E18082" s="232"/>
    </row>
    <row r="18083" spans="4:5">
      <c r="D18083" s="231"/>
      <c r="E18083" s="232"/>
    </row>
    <row r="18084" spans="4:5">
      <c r="D18084" s="231"/>
      <c r="E18084" s="232"/>
    </row>
    <row r="18085" spans="4:5">
      <c r="D18085" s="231"/>
      <c r="E18085" s="232"/>
    </row>
    <row r="18086" spans="4:5">
      <c r="D18086" s="231"/>
      <c r="E18086" s="232"/>
    </row>
    <row r="18087" spans="4:5">
      <c r="D18087" s="231"/>
      <c r="E18087" s="232"/>
    </row>
    <row r="18088" spans="4:5">
      <c r="D18088" s="231"/>
      <c r="E18088" s="232"/>
    </row>
    <row r="18089" spans="4:5">
      <c r="D18089" s="231"/>
      <c r="E18089" s="232"/>
    </row>
    <row r="18090" spans="4:5">
      <c r="D18090" s="231"/>
      <c r="E18090" s="232"/>
    </row>
    <row r="18091" spans="4:5">
      <c r="D18091" s="231"/>
      <c r="E18091" s="232"/>
    </row>
    <row r="18092" spans="4:5">
      <c r="D18092" s="231"/>
      <c r="E18092" s="232"/>
    </row>
    <row r="18093" spans="4:5">
      <c r="D18093" s="231"/>
      <c r="E18093" s="232"/>
    </row>
    <row r="18094" spans="4:5">
      <c r="D18094" s="231"/>
      <c r="E18094" s="232"/>
    </row>
    <row r="18095" spans="4:5">
      <c r="D18095" s="231"/>
      <c r="E18095" s="232"/>
    </row>
    <row r="18096" spans="4:5">
      <c r="D18096" s="231"/>
      <c r="E18096" s="232"/>
    </row>
    <row r="18097" spans="4:5">
      <c r="D18097" s="231"/>
      <c r="E18097" s="232"/>
    </row>
    <row r="18098" spans="4:5">
      <c r="D18098" s="231"/>
      <c r="E18098" s="232"/>
    </row>
    <row r="18099" spans="4:5">
      <c r="D18099" s="231"/>
      <c r="E18099" s="232"/>
    </row>
    <row r="18100" spans="4:5">
      <c r="D18100" s="231"/>
      <c r="E18100" s="232"/>
    </row>
    <row r="18101" spans="4:5">
      <c r="D18101" s="231"/>
      <c r="E18101" s="232"/>
    </row>
    <row r="18102" spans="4:5">
      <c r="D18102" s="231"/>
      <c r="E18102" s="232"/>
    </row>
    <row r="18103" spans="4:5">
      <c r="D18103" s="231"/>
      <c r="E18103" s="232"/>
    </row>
    <row r="18104" spans="4:5">
      <c r="D18104" s="231"/>
      <c r="E18104" s="232"/>
    </row>
    <row r="18105" spans="4:5">
      <c r="D18105" s="231"/>
      <c r="E18105" s="232"/>
    </row>
    <row r="18106" spans="4:5">
      <c r="D18106" s="231"/>
      <c r="E18106" s="232"/>
    </row>
    <row r="18107" spans="4:5">
      <c r="D18107" s="231"/>
      <c r="E18107" s="232"/>
    </row>
    <row r="18108" spans="4:5">
      <c r="D18108" s="231"/>
      <c r="E18108" s="232"/>
    </row>
    <row r="18109" spans="4:5">
      <c r="D18109" s="231"/>
      <c r="E18109" s="232"/>
    </row>
    <row r="18110" spans="4:5">
      <c r="D18110" s="231"/>
      <c r="E18110" s="232"/>
    </row>
    <row r="18111" spans="4:5">
      <c r="D18111" s="231"/>
      <c r="E18111" s="232"/>
    </row>
    <row r="18112" spans="4:5">
      <c r="D18112" s="231"/>
      <c r="E18112" s="232"/>
    </row>
    <row r="18113" spans="4:5">
      <c r="D18113" s="231"/>
      <c r="E18113" s="232"/>
    </row>
    <row r="18114" spans="4:5">
      <c r="D18114" s="231"/>
      <c r="E18114" s="232"/>
    </row>
    <row r="18115" spans="4:5">
      <c r="D18115" s="231"/>
      <c r="E18115" s="232"/>
    </row>
    <row r="18116" spans="4:5">
      <c r="D18116" s="231"/>
      <c r="E18116" s="232"/>
    </row>
    <row r="18117" spans="4:5">
      <c r="D18117" s="231"/>
      <c r="E18117" s="232"/>
    </row>
    <row r="18118" spans="4:5">
      <c r="D18118" s="231"/>
      <c r="E18118" s="232"/>
    </row>
    <row r="18119" spans="4:5">
      <c r="D18119" s="231"/>
      <c r="E18119" s="232"/>
    </row>
    <row r="18120" spans="4:5">
      <c r="D18120" s="231"/>
      <c r="E18120" s="232"/>
    </row>
    <row r="18121" spans="4:5">
      <c r="D18121" s="231"/>
      <c r="E18121" s="232"/>
    </row>
    <row r="18122" spans="4:5">
      <c r="D18122" s="231"/>
      <c r="E18122" s="232"/>
    </row>
    <row r="18123" spans="4:5">
      <c r="D18123" s="231"/>
      <c r="E18123" s="232"/>
    </row>
    <row r="18124" spans="4:5">
      <c r="D18124" s="231"/>
      <c r="E18124" s="232"/>
    </row>
    <row r="18125" spans="4:5">
      <c r="D18125" s="231"/>
      <c r="E18125" s="232"/>
    </row>
    <row r="18126" spans="4:5">
      <c r="D18126" s="231"/>
      <c r="E18126" s="232"/>
    </row>
    <row r="18127" spans="4:5">
      <c r="D18127" s="231"/>
      <c r="E18127" s="232"/>
    </row>
    <row r="18128" spans="4:5">
      <c r="D18128" s="231"/>
      <c r="E18128" s="232"/>
    </row>
    <row r="18129" spans="4:5">
      <c r="D18129" s="231"/>
      <c r="E18129" s="232"/>
    </row>
    <row r="18130" spans="4:5">
      <c r="D18130" s="231"/>
      <c r="E18130" s="232"/>
    </row>
    <row r="18131" spans="4:5">
      <c r="D18131" s="231"/>
      <c r="E18131" s="232"/>
    </row>
    <row r="18132" spans="4:5">
      <c r="D18132" s="231"/>
      <c r="E18132" s="232"/>
    </row>
    <row r="18133" spans="4:5">
      <c r="D18133" s="231"/>
      <c r="E18133" s="232"/>
    </row>
    <row r="18134" spans="4:5">
      <c r="D18134" s="231"/>
      <c r="E18134" s="232"/>
    </row>
    <row r="18135" spans="4:5">
      <c r="D18135" s="231"/>
      <c r="E18135" s="232"/>
    </row>
    <row r="18136" spans="4:5">
      <c r="D18136" s="231"/>
      <c r="E18136" s="232"/>
    </row>
    <row r="18137" spans="4:5">
      <c r="D18137" s="231"/>
      <c r="E18137" s="232"/>
    </row>
    <row r="18138" spans="4:5">
      <c r="D18138" s="231"/>
      <c r="E18138" s="232"/>
    </row>
    <row r="18139" spans="4:5">
      <c r="D18139" s="231"/>
      <c r="E18139" s="232"/>
    </row>
    <row r="18140" spans="4:5">
      <c r="D18140" s="231"/>
      <c r="E18140" s="232"/>
    </row>
    <row r="18141" spans="4:5">
      <c r="D18141" s="231"/>
      <c r="E18141" s="232"/>
    </row>
    <row r="18142" spans="4:5">
      <c r="D18142" s="231"/>
      <c r="E18142" s="232"/>
    </row>
    <row r="18143" spans="4:5">
      <c r="D18143" s="231"/>
      <c r="E18143" s="232"/>
    </row>
    <row r="18144" spans="4:5">
      <c r="D18144" s="231"/>
      <c r="E18144" s="232"/>
    </row>
    <row r="18145" spans="4:5">
      <c r="D18145" s="231"/>
      <c r="E18145" s="232"/>
    </row>
    <row r="18146" spans="4:5">
      <c r="D18146" s="231"/>
      <c r="E18146" s="232"/>
    </row>
    <row r="18147" spans="4:5">
      <c r="D18147" s="231"/>
      <c r="E18147" s="232"/>
    </row>
    <row r="18148" spans="4:5">
      <c r="D18148" s="231"/>
      <c r="E18148" s="232"/>
    </row>
    <row r="18149" spans="4:5">
      <c r="D18149" s="231"/>
      <c r="E18149" s="232"/>
    </row>
    <row r="18150" spans="4:5">
      <c r="D18150" s="231"/>
      <c r="E18150" s="232"/>
    </row>
    <row r="18151" spans="4:5">
      <c r="D18151" s="231"/>
      <c r="E18151" s="232"/>
    </row>
    <row r="18152" spans="4:5">
      <c r="D18152" s="231"/>
      <c r="E18152" s="232"/>
    </row>
    <row r="18153" spans="4:5">
      <c r="D18153" s="231"/>
      <c r="E18153" s="232"/>
    </row>
    <row r="18154" spans="4:5">
      <c r="D18154" s="231"/>
      <c r="E18154" s="232"/>
    </row>
    <row r="18155" spans="4:5">
      <c r="D18155" s="231"/>
      <c r="E18155" s="232"/>
    </row>
    <row r="18156" spans="4:5">
      <c r="D18156" s="231"/>
      <c r="E18156" s="232"/>
    </row>
    <row r="18157" spans="4:5">
      <c r="D18157" s="231"/>
      <c r="E18157" s="232"/>
    </row>
    <row r="18158" spans="4:5">
      <c r="D18158" s="231"/>
      <c r="E18158" s="232"/>
    </row>
    <row r="18159" spans="4:5">
      <c r="D18159" s="231"/>
      <c r="E18159" s="232"/>
    </row>
    <row r="18160" spans="4:5">
      <c r="D18160" s="231"/>
      <c r="E18160" s="232"/>
    </row>
    <row r="18161" spans="4:5">
      <c r="D18161" s="231"/>
      <c r="E18161" s="232"/>
    </row>
    <row r="18162" spans="4:5">
      <c r="D18162" s="231"/>
      <c r="E18162" s="232"/>
    </row>
    <row r="18163" spans="4:5">
      <c r="D18163" s="231"/>
      <c r="E18163" s="232"/>
    </row>
    <row r="18164" spans="4:5">
      <c r="D18164" s="231"/>
      <c r="E18164" s="232"/>
    </row>
    <row r="18165" spans="4:5">
      <c r="D18165" s="231"/>
      <c r="E18165" s="232"/>
    </row>
    <row r="18166" spans="4:5">
      <c r="D18166" s="231"/>
      <c r="E18166" s="232"/>
    </row>
    <row r="18167" spans="4:5">
      <c r="D18167" s="231"/>
      <c r="E18167" s="232"/>
    </row>
    <row r="18168" spans="4:5">
      <c r="D18168" s="231"/>
      <c r="E18168" s="232"/>
    </row>
    <row r="18169" spans="4:5">
      <c r="D18169" s="231"/>
      <c r="E18169" s="232"/>
    </row>
    <row r="18170" spans="4:5">
      <c r="D18170" s="231"/>
      <c r="E18170" s="232"/>
    </row>
    <row r="18171" spans="4:5">
      <c r="D18171" s="231"/>
      <c r="E18171" s="232"/>
    </row>
    <row r="18172" spans="4:5">
      <c r="D18172" s="231"/>
      <c r="E18172" s="232"/>
    </row>
    <row r="18173" spans="4:5">
      <c r="D18173" s="231"/>
      <c r="E18173" s="232"/>
    </row>
    <row r="18174" spans="4:5">
      <c r="D18174" s="231"/>
      <c r="E18174" s="232"/>
    </row>
    <row r="18175" spans="4:5">
      <c r="D18175" s="231"/>
      <c r="E18175" s="232"/>
    </row>
    <row r="18176" spans="4:5">
      <c r="D18176" s="231"/>
      <c r="E18176" s="232"/>
    </row>
    <row r="18177" spans="4:5">
      <c r="D18177" s="231"/>
      <c r="E18177" s="232"/>
    </row>
    <row r="18178" spans="4:5">
      <c r="D18178" s="231"/>
      <c r="E18178" s="232"/>
    </row>
    <row r="18179" spans="4:5">
      <c r="D18179" s="231"/>
      <c r="E18179" s="232"/>
    </row>
    <row r="18180" spans="4:5">
      <c r="D18180" s="231"/>
      <c r="E18180" s="232"/>
    </row>
    <row r="18181" spans="4:5">
      <c r="D18181" s="231"/>
      <c r="E18181" s="232"/>
    </row>
    <row r="18182" spans="4:5">
      <c r="D18182" s="231"/>
      <c r="E18182" s="232"/>
    </row>
    <row r="18183" spans="4:5">
      <c r="D18183" s="231"/>
      <c r="E18183" s="232"/>
    </row>
    <row r="18184" spans="4:5">
      <c r="D18184" s="231"/>
      <c r="E18184" s="232"/>
    </row>
    <row r="18185" spans="4:5">
      <c r="D18185" s="231"/>
      <c r="E18185" s="232"/>
    </row>
    <row r="18186" spans="4:5">
      <c r="D18186" s="231"/>
      <c r="E18186" s="232"/>
    </row>
    <row r="18187" spans="4:5">
      <c r="D18187" s="231"/>
      <c r="E18187" s="232"/>
    </row>
    <row r="18188" spans="4:5">
      <c r="D18188" s="231"/>
      <c r="E18188" s="232"/>
    </row>
    <row r="18189" spans="4:5">
      <c r="D18189" s="231"/>
      <c r="E18189" s="232"/>
    </row>
    <row r="18190" spans="4:5">
      <c r="D18190" s="231"/>
      <c r="E18190" s="232"/>
    </row>
    <row r="18191" spans="4:5">
      <c r="D18191" s="231"/>
      <c r="E18191" s="232"/>
    </row>
    <row r="18192" spans="4:5">
      <c r="D18192" s="231"/>
      <c r="E18192" s="232"/>
    </row>
    <row r="18193" spans="4:5">
      <c r="D18193" s="231"/>
      <c r="E18193" s="232"/>
    </row>
    <row r="18194" spans="4:5">
      <c r="D18194" s="231"/>
      <c r="E18194" s="232"/>
    </row>
    <row r="18195" spans="4:5">
      <c r="D18195" s="231"/>
      <c r="E18195" s="232"/>
    </row>
    <row r="18196" spans="4:5">
      <c r="D18196" s="231"/>
      <c r="E18196" s="232"/>
    </row>
    <row r="18197" spans="4:5">
      <c r="D18197" s="231"/>
      <c r="E18197" s="232"/>
    </row>
    <row r="18198" spans="4:5">
      <c r="D18198" s="231"/>
      <c r="E18198" s="232"/>
    </row>
    <row r="18199" spans="4:5">
      <c r="D18199" s="231"/>
      <c r="E18199" s="232"/>
    </row>
    <row r="18200" spans="4:5">
      <c r="D18200" s="231"/>
      <c r="E18200" s="232"/>
    </row>
    <row r="18201" spans="4:5">
      <c r="D18201" s="231"/>
      <c r="E18201" s="232"/>
    </row>
    <row r="18202" spans="4:5">
      <c r="D18202" s="231"/>
      <c r="E18202" s="232"/>
    </row>
    <row r="18203" spans="4:5">
      <c r="D18203" s="231"/>
      <c r="E18203" s="232"/>
    </row>
    <row r="18204" spans="4:5">
      <c r="D18204" s="231"/>
      <c r="E18204" s="232"/>
    </row>
    <row r="18205" spans="4:5">
      <c r="D18205" s="231"/>
      <c r="E18205" s="232"/>
    </row>
    <row r="18206" spans="4:5">
      <c r="D18206" s="231"/>
      <c r="E18206" s="232"/>
    </row>
    <row r="18207" spans="4:5">
      <c r="D18207" s="231"/>
      <c r="E18207" s="232"/>
    </row>
    <row r="18208" spans="4:5">
      <c r="D18208" s="231"/>
      <c r="E18208" s="232"/>
    </row>
    <row r="18209" spans="4:5">
      <c r="D18209" s="231"/>
      <c r="E18209" s="232"/>
    </row>
    <row r="18210" spans="4:5">
      <c r="D18210" s="231"/>
      <c r="E18210" s="232"/>
    </row>
    <row r="18211" spans="4:5">
      <c r="D18211" s="231"/>
      <c r="E18211" s="232"/>
    </row>
    <row r="18212" spans="4:5">
      <c r="D18212" s="231"/>
      <c r="E18212" s="232"/>
    </row>
    <row r="18213" spans="4:5">
      <c r="D18213" s="231"/>
      <c r="E18213" s="232"/>
    </row>
    <row r="18214" spans="4:5">
      <c r="D18214" s="231"/>
      <c r="E18214" s="232"/>
    </row>
    <row r="18215" spans="4:5">
      <c r="D18215" s="231"/>
      <c r="E18215" s="232"/>
    </row>
    <row r="18216" spans="4:5">
      <c r="D18216" s="231"/>
      <c r="E18216" s="232"/>
    </row>
    <row r="18217" spans="4:5">
      <c r="D18217" s="231"/>
      <c r="E18217" s="232"/>
    </row>
    <row r="18218" spans="4:5">
      <c r="D18218" s="231"/>
      <c r="E18218" s="232"/>
    </row>
    <row r="18219" spans="4:5">
      <c r="D18219" s="231"/>
      <c r="E18219" s="232"/>
    </row>
    <row r="18220" spans="4:5">
      <c r="D18220" s="231"/>
      <c r="E18220" s="232"/>
    </row>
    <row r="18221" spans="4:5">
      <c r="D18221" s="231"/>
      <c r="E18221" s="232"/>
    </row>
    <row r="18222" spans="4:5">
      <c r="D18222" s="231"/>
      <c r="E18222" s="232"/>
    </row>
    <row r="18223" spans="4:5">
      <c r="D18223" s="231"/>
      <c r="E18223" s="232"/>
    </row>
    <row r="18224" spans="4:5">
      <c r="D18224" s="231"/>
      <c r="E18224" s="232"/>
    </row>
    <row r="18225" spans="4:5">
      <c r="D18225" s="231"/>
      <c r="E18225" s="232"/>
    </row>
    <row r="18226" spans="4:5">
      <c r="D18226" s="231"/>
      <c r="E18226" s="232"/>
    </row>
    <row r="18227" spans="4:5">
      <c r="D18227" s="231"/>
      <c r="E18227" s="232"/>
    </row>
    <row r="18228" spans="4:5">
      <c r="D18228" s="231"/>
      <c r="E18228" s="232"/>
    </row>
    <row r="18229" spans="4:5">
      <c r="D18229" s="231"/>
      <c r="E18229" s="232"/>
    </row>
    <row r="18230" spans="4:5">
      <c r="D18230" s="231"/>
      <c r="E18230" s="232"/>
    </row>
    <row r="18231" spans="4:5">
      <c r="D18231" s="231"/>
      <c r="E18231" s="232"/>
    </row>
    <row r="18232" spans="4:5">
      <c r="D18232" s="231"/>
      <c r="E18232" s="232"/>
    </row>
    <row r="18233" spans="4:5">
      <c r="D18233" s="231"/>
      <c r="E18233" s="232"/>
    </row>
    <row r="18234" spans="4:5">
      <c r="D18234" s="231"/>
      <c r="E18234" s="232"/>
    </row>
    <row r="18235" spans="4:5">
      <c r="D18235" s="231"/>
      <c r="E18235" s="232"/>
    </row>
    <row r="18236" spans="4:5">
      <c r="D18236" s="231"/>
      <c r="E18236" s="232"/>
    </row>
    <row r="18237" spans="4:5">
      <c r="D18237" s="231"/>
      <c r="E18237" s="232"/>
    </row>
    <row r="18238" spans="4:5">
      <c r="D18238" s="231"/>
      <c r="E18238" s="232"/>
    </row>
    <row r="18239" spans="4:5">
      <c r="D18239" s="231"/>
      <c r="E18239" s="232"/>
    </row>
    <row r="18240" spans="4:5">
      <c r="D18240" s="231"/>
      <c r="E18240" s="232"/>
    </row>
    <row r="18241" spans="4:5">
      <c r="D18241" s="231"/>
      <c r="E18241" s="232"/>
    </row>
    <row r="18242" spans="4:5">
      <c r="D18242" s="231"/>
      <c r="E18242" s="232"/>
    </row>
    <row r="18243" spans="4:5">
      <c r="D18243" s="231"/>
      <c r="E18243" s="232"/>
    </row>
    <row r="18244" spans="4:5">
      <c r="D18244" s="231"/>
      <c r="E18244" s="232"/>
    </row>
    <row r="18245" spans="4:5">
      <c r="D18245" s="231"/>
      <c r="E18245" s="232"/>
    </row>
    <row r="18246" spans="4:5">
      <c r="D18246" s="231"/>
      <c r="E18246" s="232"/>
    </row>
    <row r="18247" spans="4:5">
      <c r="D18247" s="231"/>
      <c r="E18247" s="232"/>
    </row>
    <row r="18248" spans="4:5">
      <c r="D18248" s="231"/>
      <c r="E18248" s="232"/>
    </row>
    <row r="18249" spans="4:5">
      <c r="D18249" s="231"/>
      <c r="E18249" s="232"/>
    </row>
    <row r="18250" spans="4:5">
      <c r="D18250" s="231"/>
      <c r="E18250" s="232"/>
    </row>
    <row r="18251" spans="4:5">
      <c r="D18251" s="231"/>
      <c r="E18251" s="232"/>
    </row>
    <row r="18252" spans="4:5">
      <c r="D18252" s="231"/>
      <c r="E18252" s="232"/>
    </row>
    <row r="18253" spans="4:5">
      <c r="D18253" s="231"/>
      <c r="E18253" s="232"/>
    </row>
    <row r="18254" spans="4:5">
      <c r="D18254" s="231"/>
      <c r="E18254" s="232"/>
    </row>
    <row r="18255" spans="4:5">
      <c r="D18255" s="231"/>
      <c r="E18255" s="232"/>
    </row>
    <row r="18256" spans="4:5">
      <c r="D18256" s="231"/>
      <c r="E18256" s="232"/>
    </row>
    <row r="18257" spans="4:5">
      <c r="D18257" s="231"/>
      <c r="E18257" s="232"/>
    </row>
    <row r="18258" spans="4:5">
      <c r="D18258" s="231"/>
      <c r="E18258" s="232"/>
    </row>
    <row r="18259" spans="4:5">
      <c r="D18259" s="231"/>
      <c r="E18259" s="232"/>
    </row>
    <row r="18260" spans="4:5">
      <c r="D18260" s="231"/>
      <c r="E18260" s="232"/>
    </row>
    <row r="18261" spans="4:5">
      <c r="D18261" s="231"/>
      <c r="E18261" s="232"/>
    </row>
    <row r="18262" spans="4:5">
      <c r="D18262" s="231"/>
      <c r="E18262" s="232"/>
    </row>
    <row r="18263" spans="4:5">
      <c r="D18263" s="231"/>
      <c r="E18263" s="232"/>
    </row>
    <row r="18264" spans="4:5">
      <c r="D18264" s="231"/>
      <c r="E18264" s="232"/>
    </row>
    <row r="18265" spans="4:5">
      <c r="D18265" s="231"/>
      <c r="E18265" s="232"/>
    </row>
    <row r="18266" spans="4:5">
      <c r="D18266" s="231"/>
      <c r="E18266" s="232"/>
    </row>
    <row r="18267" spans="4:5">
      <c r="D18267" s="231"/>
      <c r="E18267" s="232"/>
    </row>
    <row r="18268" spans="4:5">
      <c r="D18268" s="231"/>
      <c r="E18268" s="232"/>
    </row>
    <row r="18269" spans="4:5">
      <c r="D18269" s="231"/>
      <c r="E18269" s="232"/>
    </row>
    <row r="18270" spans="4:5">
      <c r="D18270" s="231"/>
      <c r="E18270" s="232"/>
    </row>
    <row r="18271" spans="4:5">
      <c r="D18271" s="231"/>
      <c r="E18271" s="232"/>
    </row>
    <row r="18272" spans="4:5">
      <c r="D18272" s="231"/>
      <c r="E18272" s="232"/>
    </row>
    <row r="18273" spans="4:5">
      <c r="D18273" s="231"/>
      <c r="E18273" s="232"/>
    </row>
    <row r="18274" spans="4:5">
      <c r="D18274" s="231"/>
      <c r="E18274" s="232"/>
    </row>
    <row r="18275" spans="4:5">
      <c r="D18275" s="231"/>
      <c r="E18275" s="232"/>
    </row>
    <row r="18276" spans="4:5">
      <c r="D18276" s="231"/>
      <c r="E18276" s="232"/>
    </row>
    <row r="18277" spans="4:5">
      <c r="D18277" s="231"/>
      <c r="E18277" s="232"/>
    </row>
    <row r="18278" spans="4:5">
      <c r="D18278" s="231"/>
      <c r="E18278" s="232"/>
    </row>
    <row r="18279" spans="4:5">
      <c r="D18279" s="231"/>
      <c r="E18279" s="232"/>
    </row>
    <row r="18280" spans="4:5">
      <c r="D18280" s="231"/>
      <c r="E18280" s="232"/>
    </row>
    <row r="18281" spans="4:5">
      <c r="D18281" s="231"/>
      <c r="E18281" s="232"/>
    </row>
    <row r="18282" spans="4:5">
      <c r="D18282" s="231"/>
      <c r="E18282" s="232"/>
    </row>
    <row r="18283" spans="4:5">
      <c r="D18283" s="231"/>
      <c r="E18283" s="232"/>
    </row>
    <row r="18284" spans="4:5">
      <c r="D18284" s="231"/>
      <c r="E18284" s="232"/>
    </row>
    <row r="18285" spans="4:5">
      <c r="D18285" s="231"/>
      <c r="E18285" s="232"/>
    </row>
    <row r="18286" spans="4:5">
      <c r="D18286" s="231"/>
      <c r="E18286" s="232"/>
    </row>
    <row r="18287" spans="4:5">
      <c r="D18287" s="231"/>
      <c r="E18287" s="232"/>
    </row>
    <row r="18288" spans="4:5">
      <c r="D18288" s="231"/>
      <c r="E18288" s="232"/>
    </row>
    <row r="18289" spans="4:5">
      <c r="D18289" s="231"/>
      <c r="E18289" s="232"/>
    </row>
    <row r="18290" spans="4:5">
      <c r="D18290" s="231"/>
      <c r="E18290" s="232"/>
    </row>
    <row r="18291" spans="4:5">
      <c r="D18291" s="231"/>
      <c r="E18291" s="232"/>
    </row>
    <row r="18292" spans="4:5">
      <c r="D18292" s="231"/>
      <c r="E18292" s="232"/>
    </row>
    <row r="18293" spans="4:5">
      <c r="D18293" s="231"/>
      <c r="E18293" s="232"/>
    </row>
    <row r="18294" spans="4:5">
      <c r="D18294" s="231"/>
      <c r="E18294" s="232"/>
    </row>
    <row r="18295" spans="4:5">
      <c r="D18295" s="231"/>
      <c r="E18295" s="232"/>
    </row>
    <row r="18296" spans="4:5">
      <c r="D18296" s="231"/>
      <c r="E18296" s="232"/>
    </row>
    <row r="18297" spans="4:5">
      <c r="D18297" s="231"/>
      <c r="E18297" s="232"/>
    </row>
    <row r="18298" spans="4:5">
      <c r="D18298" s="231"/>
      <c r="E18298" s="232"/>
    </row>
    <row r="18299" spans="4:5">
      <c r="D18299" s="231"/>
      <c r="E18299" s="232"/>
    </row>
    <row r="18300" spans="4:5">
      <c r="D18300" s="231"/>
      <c r="E18300" s="232"/>
    </row>
    <row r="18301" spans="4:5">
      <c r="D18301" s="231"/>
      <c r="E18301" s="232"/>
    </row>
    <row r="18302" spans="4:5">
      <c r="D18302" s="231"/>
      <c r="E18302" s="232"/>
    </row>
    <row r="18303" spans="4:5">
      <c r="D18303" s="231"/>
      <c r="E18303" s="232"/>
    </row>
    <row r="18304" spans="4:5">
      <c r="D18304" s="231"/>
      <c r="E18304" s="232"/>
    </row>
    <row r="18305" spans="4:5">
      <c r="D18305" s="231"/>
      <c r="E18305" s="232"/>
    </row>
    <row r="18306" spans="4:5">
      <c r="D18306" s="231"/>
      <c r="E18306" s="232"/>
    </row>
    <row r="18307" spans="4:5">
      <c r="D18307" s="231"/>
      <c r="E18307" s="232"/>
    </row>
    <row r="18308" spans="4:5">
      <c r="D18308" s="231"/>
      <c r="E18308" s="232"/>
    </row>
    <row r="18309" spans="4:5">
      <c r="D18309" s="231"/>
      <c r="E18309" s="232"/>
    </row>
    <row r="18310" spans="4:5">
      <c r="D18310" s="231"/>
      <c r="E18310" s="232"/>
    </row>
    <row r="18311" spans="4:5">
      <c r="D18311" s="231"/>
      <c r="E18311" s="232"/>
    </row>
    <row r="18312" spans="4:5">
      <c r="D18312" s="231"/>
      <c r="E18312" s="232"/>
    </row>
    <row r="18313" spans="4:5">
      <c r="D18313" s="231"/>
      <c r="E18313" s="232"/>
    </row>
    <row r="18314" spans="4:5">
      <c r="D18314" s="231"/>
      <c r="E18314" s="232"/>
    </row>
    <row r="18315" spans="4:5">
      <c r="D18315" s="231"/>
      <c r="E18315" s="232"/>
    </row>
    <row r="18316" spans="4:5">
      <c r="D18316" s="231"/>
      <c r="E18316" s="232"/>
    </row>
    <row r="18317" spans="4:5">
      <c r="D18317" s="231"/>
      <c r="E18317" s="232"/>
    </row>
    <row r="18318" spans="4:5">
      <c r="D18318" s="231"/>
      <c r="E18318" s="232"/>
    </row>
    <row r="18319" spans="4:5">
      <c r="D18319" s="231"/>
      <c r="E18319" s="232"/>
    </row>
    <row r="18320" spans="4:5">
      <c r="D18320" s="231"/>
      <c r="E18320" s="232"/>
    </row>
    <row r="18321" spans="4:5">
      <c r="D18321" s="231"/>
      <c r="E18321" s="232"/>
    </row>
    <row r="18322" spans="4:5">
      <c r="D18322" s="231"/>
      <c r="E18322" s="232"/>
    </row>
    <row r="18323" spans="4:5">
      <c r="D18323" s="231"/>
      <c r="E18323" s="232"/>
    </row>
    <row r="18324" spans="4:5">
      <c r="D18324" s="231"/>
      <c r="E18324" s="232"/>
    </row>
    <row r="18325" spans="4:5">
      <c r="D18325" s="231"/>
      <c r="E18325" s="232"/>
    </row>
    <row r="18326" spans="4:5">
      <c r="D18326" s="231"/>
      <c r="E18326" s="232"/>
    </row>
    <row r="18327" spans="4:5">
      <c r="D18327" s="231"/>
      <c r="E18327" s="232"/>
    </row>
    <row r="18328" spans="4:5">
      <c r="D18328" s="231"/>
      <c r="E18328" s="232"/>
    </row>
    <row r="18329" spans="4:5">
      <c r="D18329" s="231"/>
      <c r="E18329" s="232"/>
    </row>
    <row r="18330" spans="4:5">
      <c r="D18330" s="231"/>
      <c r="E18330" s="232"/>
    </row>
    <row r="18331" spans="4:5">
      <c r="D18331" s="231"/>
      <c r="E18331" s="232"/>
    </row>
    <row r="18332" spans="4:5">
      <c r="D18332" s="231"/>
      <c r="E18332" s="232"/>
    </row>
    <row r="18333" spans="4:5">
      <c r="D18333" s="231"/>
      <c r="E18333" s="232"/>
    </row>
    <row r="18334" spans="4:5">
      <c r="D18334" s="231"/>
      <c r="E18334" s="232"/>
    </row>
    <row r="18335" spans="4:5">
      <c r="D18335" s="231"/>
      <c r="E18335" s="232"/>
    </row>
    <row r="18336" spans="4:5">
      <c r="D18336" s="231"/>
      <c r="E18336" s="232"/>
    </row>
    <row r="18337" spans="4:5">
      <c r="D18337" s="231"/>
      <c r="E18337" s="232"/>
    </row>
    <row r="18338" spans="4:5">
      <c r="D18338" s="231"/>
      <c r="E18338" s="232"/>
    </row>
    <row r="18339" spans="4:5">
      <c r="D18339" s="231"/>
      <c r="E18339" s="232"/>
    </row>
    <row r="18340" spans="4:5">
      <c r="D18340" s="231"/>
      <c r="E18340" s="232"/>
    </row>
    <row r="18341" spans="4:5">
      <c r="D18341" s="231"/>
      <c r="E18341" s="232"/>
    </row>
    <row r="18342" spans="4:5">
      <c r="D18342" s="231"/>
      <c r="E18342" s="232"/>
    </row>
    <row r="18343" spans="4:5">
      <c r="D18343" s="231"/>
      <c r="E18343" s="232"/>
    </row>
    <row r="18344" spans="4:5">
      <c r="D18344" s="231"/>
      <c r="E18344" s="232"/>
    </row>
    <row r="18345" spans="4:5">
      <c r="D18345" s="231"/>
      <c r="E18345" s="232"/>
    </row>
    <row r="18346" spans="4:5">
      <c r="D18346" s="231"/>
      <c r="E18346" s="232"/>
    </row>
    <row r="18347" spans="4:5">
      <c r="D18347" s="231"/>
      <c r="E18347" s="232"/>
    </row>
    <row r="18348" spans="4:5">
      <c r="D18348" s="231"/>
      <c r="E18348" s="232"/>
    </row>
    <row r="18349" spans="4:5">
      <c r="D18349" s="231"/>
      <c r="E18349" s="232"/>
    </row>
    <row r="18350" spans="4:5">
      <c r="D18350" s="231"/>
      <c r="E18350" s="232"/>
    </row>
    <row r="18351" spans="4:5">
      <c r="D18351" s="231"/>
      <c r="E18351" s="232"/>
    </row>
    <row r="18352" spans="4:5">
      <c r="D18352" s="231"/>
      <c r="E18352" s="232"/>
    </row>
    <row r="18353" spans="4:5">
      <c r="D18353" s="231"/>
      <c r="E18353" s="232"/>
    </row>
    <row r="18354" spans="4:5">
      <c r="D18354" s="231"/>
      <c r="E18354" s="232"/>
    </row>
    <row r="18355" spans="4:5">
      <c r="D18355" s="231"/>
      <c r="E18355" s="232"/>
    </row>
    <row r="18356" spans="4:5">
      <c r="D18356" s="231"/>
      <c r="E18356" s="232"/>
    </row>
    <row r="18357" spans="4:5">
      <c r="D18357" s="231"/>
      <c r="E18357" s="232"/>
    </row>
    <row r="18358" spans="4:5">
      <c r="D18358" s="231"/>
      <c r="E18358" s="232"/>
    </row>
    <row r="18359" spans="4:5">
      <c r="D18359" s="231"/>
      <c r="E18359" s="232"/>
    </row>
    <row r="18360" spans="4:5">
      <c r="D18360" s="231"/>
      <c r="E18360" s="232"/>
    </row>
    <row r="18361" spans="4:5">
      <c r="D18361" s="231"/>
      <c r="E18361" s="232"/>
    </row>
    <row r="18362" spans="4:5">
      <c r="D18362" s="231"/>
      <c r="E18362" s="232"/>
    </row>
    <row r="18363" spans="4:5">
      <c r="D18363" s="231"/>
      <c r="E18363" s="232"/>
    </row>
    <row r="18364" spans="4:5">
      <c r="D18364" s="231"/>
      <c r="E18364" s="232"/>
    </row>
    <row r="18365" spans="4:5">
      <c r="D18365" s="231"/>
      <c r="E18365" s="232"/>
    </row>
    <row r="18366" spans="4:5">
      <c r="D18366" s="231"/>
      <c r="E18366" s="232"/>
    </row>
    <row r="18367" spans="4:5">
      <c r="D18367" s="231"/>
      <c r="E18367" s="232"/>
    </row>
    <row r="18368" spans="4:5">
      <c r="D18368" s="231"/>
      <c r="E18368" s="232"/>
    </row>
    <row r="18369" spans="4:5">
      <c r="D18369" s="231"/>
      <c r="E18369" s="232"/>
    </row>
    <row r="18370" spans="4:5">
      <c r="D18370" s="231"/>
      <c r="E18370" s="232"/>
    </row>
    <row r="18371" spans="4:5">
      <c r="D18371" s="231"/>
      <c r="E18371" s="232"/>
    </row>
    <row r="18372" spans="4:5">
      <c r="D18372" s="231"/>
      <c r="E18372" s="232"/>
    </row>
    <row r="18373" spans="4:5">
      <c r="D18373" s="231"/>
      <c r="E18373" s="232"/>
    </row>
    <row r="18374" spans="4:5">
      <c r="D18374" s="231"/>
      <c r="E18374" s="232"/>
    </row>
    <row r="18375" spans="4:5">
      <c r="D18375" s="231"/>
      <c r="E18375" s="232"/>
    </row>
    <row r="18376" spans="4:5">
      <c r="D18376" s="231"/>
      <c r="E18376" s="232"/>
    </row>
    <row r="18377" spans="4:5">
      <c r="D18377" s="231"/>
      <c r="E18377" s="232"/>
    </row>
    <row r="18378" spans="4:5">
      <c r="D18378" s="231"/>
      <c r="E18378" s="232"/>
    </row>
    <row r="18379" spans="4:5">
      <c r="D18379" s="231"/>
      <c r="E18379" s="232"/>
    </row>
    <row r="18380" spans="4:5">
      <c r="D18380" s="231"/>
      <c r="E18380" s="232"/>
    </row>
    <row r="18381" spans="4:5">
      <c r="D18381" s="231"/>
      <c r="E18381" s="232"/>
    </row>
    <row r="18382" spans="4:5">
      <c r="D18382" s="231"/>
      <c r="E18382" s="232"/>
    </row>
    <row r="18383" spans="4:5">
      <c r="D18383" s="231"/>
      <c r="E18383" s="232"/>
    </row>
    <row r="18384" spans="4:5">
      <c r="D18384" s="231"/>
      <c r="E18384" s="232"/>
    </row>
    <row r="18385" spans="4:5">
      <c r="D18385" s="231"/>
      <c r="E18385" s="232"/>
    </row>
    <row r="18386" spans="4:5">
      <c r="D18386" s="231"/>
      <c r="E18386" s="232"/>
    </row>
    <row r="18387" spans="4:5">
      <c r="D18387" s="231"/>
      <c r="E18387" s="232"/>
    </row>
    <row r="18388" spans="4:5">
      <c r="D18388" s="231"/>
      <c r="E18388" s="232"/>
    </row>
    <row r="18389" spans="4:5">
      <c r="D18389" s="231"/>
      <c r="E18389" s="232"/>
    </row>
    <row r="18390" spans="4:5">
      <c r="D18390" s="231"/>
      <c r="E18390" s="232"/>
    </row>
    <row r="18391" spans="4:5">
      <c r="D18391" s="231"/>
      <c r="E18391" s="232"/>
    </row>
    <row r="18392" spans="4:5">
      <c r="D18392" s="231"/>
      <c r="E18392" s="232"/>
    </row>
    <row r="18393" spans="4:5">
      <c r="D18393" s="231"/>
      <c r="E18393" s="232"/>
    </row>
    <row r="18394" spans="4:5">
      <c r="D18394" s="231"/>
      <c r="E18394" s="232"/>
    </row>
    <row r="18395" spans="4:5">
      <c r="D18395" s="231"/>
      <c r="E18395" s="232"/>
    </row>
    <row r="18396" spans="4:5">
      <c r="D18396" s="231"/>
      <c r="E18396" s="232"/>
    </row>
    <row r="18397" spans="4:5">
      <c r="D18397" s="231"/>
      <c r="E18397" s="232"/>
    </row>
    <row r="18398" spans="4:5">
      <c r="D18398" s="231"/>
      <c r="E18398" s="232"/>
    </row>
    <row r="18399" spans="4:5">
      <c r="D18399" s="231"/>
      <c r="E18399" s="232"/>
    </row>
    <row r="18400" spans="4:5">
      <c r="D18400" s="231"/>
      <c r="E18400" s="232"/>
    </row>
    <row r="18401" spans="4:5">
      <c r="D18401" s="231"/>
      <c r="E18401" s="232"/>
    </row>
    <row r="18402" spans="4:5">
      <c r="D18402" s="231"/>
      <c r="E18402" s="232"/>
    </row>
    <row r="18403" spans="4:5">
      <c r="D18403" s="231"/>
      <c r="E18403" s="232"/>
    </row>
    <row r="18404" spans="4:5">
      <c r="D18404" s="231"/>
      <c r="E18404" s="232"/>
    </row>
    <row r="18405" spans="4:5">
      <c r="D18405" s="231"/>
      <c r="E18405" s="232"/>
    </row>
    <row r="18406" spans="4:5">
      <c r="D18406" s="231"/>
      <c r="E18406" s="232"/>
    </row>
    <row r="18407" spans="4:5">
      <c r="D18407" s="231"/>
      <c r="E18407" s="232"/>
    </row>
    <row r="18408" spans="4:5">
      <c r="D18408" s="231"/>
      <c r="E18408" s="232"/>
    </row>
    <row r="18409" spans="4:5">
      <c r="D18409" s="231"/>
      <c r="E18409" s="232"/>
    </row>
    <row r="18410" spans="4:5">
      <c r="D18410" s="231"/>
      <c r="E18410" s="232"/>
    </row>
    <row r="18411" spans="4:5">
      <c r="D18411" s="231"/>
      <c r="E18411" s="232"/>
    </row>
    <row r="18412" spans="4:5">
      <c r="D18412" s="231"/>
      <c r="E18412" s="232"/>
    </row>
    <row r="18413" spans="4:5">
      <c r="D18413" s="231"/>
      <c r="E18413" s="232"/>
    </row>
    <row r="18414" spans="4:5">
      <c r="D18414" s="231"/>
      <c r="E18414" s="232"/>
    </row>
    <row r="18415" spans="4:5">
      <c r="D18415" s="231"/>
      <c r="E18415" s="232"/>
    </row>
    <row r="18416" spans="4:5">
      <c r="D18416" s="231"/>
      <c r="E18416" s="232"/>
    </row>
    <row r="18417" spans="4:5">
      <c r="D18417" s="231"/>
      <c r="E18417" s="232"/>
    </row>
    <row r="18418" spans="4:5">
      <c r="D18418" s="231"/>
      <c r="E18418" s="232"/>
    </row>
    <row r="18419" spans="4:5">
      <c r="D18419" s="231"/>
      <c r="E18419" s="232"/>
    </row>
    <row r="18420" spans="4:5">
      <c r="D18420" s="231"/>
      <c r="E18420" s="232"/>
    </row>
    <row r="18421" spans="4:5">
      <c r="D18421" s="231"/>
      <c r="E18421" s="232"/>
    </row>
    <row r="18422" spans="4:5">
      <c r="D18422" s="231"/>
      <c r="E18422" s="232"/>
    </row>
    <row r="18423" spans="4:5">
      <c r="D18423" s="231"/>
      <c r="E18423" s="232"/>
    </row>
    <row r="18424" spans="4:5">
      <c r="D18424" s="231"/>
      <c r="E18424" s="232"/>
    </row>
    <row r="18425" spans="4:5">
      <c r="D18425" s="231"/>
      <c r="E18425" s="232"/>
    </row>
    <row r="18426" spans="4:5">
      <c r="D18426" s="231"/>
      <c r="E18426" s="232"/>
    </row>
    <row r="18427" spans="4:5">
      <c r="D18427" s="231"/>
      <c r="E18427" s="232"/>
    </row>
    <row r="18428" spans="4:5">
      <c r="D18428" s="231"/>
      <c r="E18428" s="232"/>
    </row>
    <row r="18429" spans="4:5">
      <c r="D18429" s="231"/>
      <c r="E18429" s="232"/>
    </row>
    <row r="18430" spans="4:5">
      <c r="D18430" s="231"/>
      <c r="E18430" s="232"/>
    </row>
    <row r="18431" spans="4:5">
      <c r="D18431" s="231"/>
      <c r="E18431" s="232"/>
    </row>
    <row r="18432" spans="4:5">
      <c r="D18432" s="231"/>
      <c r="E18432" s="232"/>
    </row>
    <row r="18433" spans="4:5">
      <c r="D18433" s="231"/>
      <c r="E18433" s="232"/>
    </row>
    <row r="18434" spans="4:5">
      <c r="D18434" s="231"/>
      <c r="E18434" s="232"/>
    </row>
    <row r="18435" spans="4:5">
      <c r="D18435" s="231"/>
      <c r="E18435" s="232"/>
    </row>
    <row r="18436" spans="4:5">
      <c r="D18436" s="231"/>
      <c r="E18436" s="232"/>
    </row>
    <row r="18437" spans="4:5">
      <c r="D18437" s="231"/>
      <c r="E18437" s="232"/>
    </row>
    <row r="18438" spans="4:5">
      <c r="D18438" s="231"/>
      <c r="E18438" s="232"/>
    </row>
    <row r="18439" spans="4:5">
      <c r="D18439" s="231"/>
      <c r="E18439" s="232"/>
    </row>
    <row r="18440" spans="4:5">
      <c r="D18440" s="231"/>
      <c r="E18440" s="232"/>
    </row>
    <row r="18441" spans="4:5">
      <c r="D18441" s="231"/>
      <c r="E18441" s="232"/>
    </row>
    <row r="18442" spans="4:5">
      <c r="D18442" s="231"/>
      <c r="E18442" s="232"/>
    </row>
    <row r="18443" spans="4:5">
      <c r="D18443" s="231"/>
      <c r="E18443" s="232"/>
    </row>
    <row r="18444" spans="4:5">
      <c r="D18444" s="231"/>
      <c r="E18444" s="232"/>
    </row>
    <row r="18445" spans="4:5">
      <c r="D18445" s="231"/>
      <c r="E18445" s="232"/>
    </row>
    <row r="18446" spans="4:5">
      <c r="D18446" s="231"/>
      <c r="E18446" s="232"/>
    </row>
    <row r="18447" spans="4:5">
      <c r="D18447" s="231"/>
      <c r="E18447" s="232"/>
    </row>
    <row r="18448" spans="4:5">
      <c r="D18448" s="231"/>
      <c r="E18448" s="232"/>
    </row>
    <row r="18449" spans="4:5">
      <c r="D18449" s="231"/>
      <c r="E18449" s="232"/>
    </row>
    <row r="18450" spans="4:5">
      <c r="D18450" s="231"/>
      <c r="E18450" s="232"/>
    </row>
    <row r="18451" spans="4:5">
      <c r="D18451" s="231"/>
      <c r="E18451" s="232"/>
    </row>
    <row r="18452" spans="4:5">
      <c r="D18452" s="231"/>
      <c r="E18452" s="232"/>
    </row>
    <row r="18453" spans="4:5">
      <c r="D18453" s="231"/>
      <c r="E18453" s="232"/>
    </row>
    <row r="18454" spans="4:5">
      <c r="D18454" s="231"/>
      <c r="E18454" s="232"/>
    </row>
    <row r="18455" spans="4:5">
      <c r="D18455" s="231"/>
      <c r="E18455" s="232"/>
    </row>
    <row r="18456" spans="4:5">
      <c r="D18456" s="231"/>
      <c r="E18456" s="232"/>
    </row>
    <row r="18457" spans="4:5">
      <c r="D18457" s="231"/>
      <c r="E18457" s="232"/>
    </row>
    <row r="18458" spans="4:5">
      <c r="D18458" s="231"/>
      <c r="E18458" s="232"/>
    </row>
    <row r="18459" spans="4:5">
      <c r="D18459" s="231"/>
      <c r="E18459" s="232"/>
    </row>
    <row r="18460" spans="4:5">
      <c r="D18460" s="231"/>
      <c r="E18460" s="232"/>
    </row>
    <row r="18461" spans="4:5">
      <c r="D18461" s="231"/>
      <c r="E18461" s="232"/>
    </row>
    <row r="18462" spans="4:5">
      <c r="D18462" s="231"/>
      <c r="E18462" s="232"/>
    </row>
    <row r="18463" spans="4:5">
      <c r="D18463" s="231"/>
      <c r="E18463" s="232"/>
    </row>
    <row r="18464" spans="4:5">
      <c r="D18464" s="231"/>
      <c r="E18464" s="232"/>
    </row>
    <row r="18465" spans="4:5">
      <c r="D18465" s="231"/>
      <c r="E18465" s="232"/>
    </row>
    <row r="18466" spans="4:5">
      <c r="D18466" s="231"/>
      <c r="E18466" s="232"/>
    </row>
    <row r="18467" spans="4:5">
      <c r="D18467" s="231"/>
      <c r="E18467" s="232"/>
    </row>
    <row r="18468" spans="4:5">
      <c r="D18468" s="231"/>
      <c r="E18468" s="232"/>
    </row>
    <row r="18469" spans="4:5">
      <c r="D18469" s="231"/>
      <c r="E18469" s="232"/>
    </row>
    <row r="18470" spans="4:5">
      <c r="D18470" s="231"/>
      <c r="E18470" s="232"/>
    </row>
    <row r="18471" spans="4:5">
      <c r="D18471" s="231"/>
      <c r="E18471" s="232"/>
    </row>
    <row r="18472" spans="4:5">
      <c r="D18472" s="231"/>
      <c r="E18472" s="232"/>
    </row>
    <row r="18473" spans="4:5">
      <c r="D18473" s="231"/>
      <c r="E18473" s="232"/>
    </row>
    <row r="18474" spans="4:5">
      <c r="D18474" s="231"/>
      <c r="E18474" s="232"/>
    </row>
    <row r="18475" spans="4:5">
      <c r="D18475" s="231"/>
      <c r="E18475" s="232"/>
    </row>
    <row r="18476" spans="4:5">
      <c r="D18476" s="231"/>
      <c r="E18476" s="232"/>
    </row>
    <row r="18477" spans="4:5">
      <c r="D18477" s="231"/>
      <c r="E18477" s="232"/>
    </row>
    <row r="18478" spans="4:5">
      <c r="D18478" s="231"/>
      <c r="E18478" s="232"/>
    </row>
    <row r="18479" spans="4:5">
      <c r="D18479" s="231"/>
      <c r="E18479" s="232"/>
    </row>
    <row r="18480" spans="4:5">
      <c r="D18480" s="231"/>
      <c r="E18480" s="232"/>
    </row>
    <row r="18481" spans="4:5">
      <c r="D18481" s="231"/>
      <c r="E18481" s="232"/>
    </row>
    <row r="18482" spans="4:5">
      <c r="D18482" s="231"/>
      <c r="E18482" s="232"/>
    </row>
    <row r="18483" spans="4:5">
      <c r="D18483" s="231"/>
      <c r="E18483" s="232"/>
    </row>
    <row r="18484" spans="4:5">
      <c r="D18484" s="231"/>
      <c r="E18484" s="232"/>
    </row>
    <row r="18485" spans="4:5">
      <c r="D18485" s="231"/>
      <c r="E18485" s="232"/>
    </row>
    <row r="18486" spans="4:5">
      <c r="D18486" s="231"/>
      <c r="E18486" s="232"/>
    </row>
    <row r="18487" spans="4:5">
      <c r="D18487" s="231"/>
      <c r="E18487" s="232"/>
    </row>
    <row r="18488" spans="4:5">
      <c r="D18488" s="231"/>
      <c r="E18488" s="232"/>
    </row>
    <row r="18489" spans="4:5">
      <c r="D18489" s="231"/>
      <c r="E18489" s="232"/>
    </row>
    <row r="18490" spans="4:5">
      <c r="D18490" s="231"/>
      <c r="E18490" s="232"/>
    </row>
    <row r="18491" spans="4:5">
      <c r="D18491" s="231"/>
      <c r="E18491" s="232"/>
    </row>
    <row r="18492" spans="4:5">
      <c r="D18492" s="231"/>
      <c r="E18492" s="232"/>
    </row>
    <row r="18493" spans="4:5">
      <c r="D18493" s="231"/>
      <c r="E18493" s="232"/>
    </row>
    <row r="18494" spans="4:5">
      <c r="D18494" s="231"/>
      <c r="E18494" s="232"/>
    </row>
    <row r="18495" spans="4:5">
      <c r="D18495" s="231"/>
      <c r="E18495" s="232"/>
    </row>
    <row r="18496" spans="4:5">
      <c r="D18496" s="231"/>
      <c r="E18496" s="232"/>
    </row>
    <row r="18497" spans="4:5">
      <c r="D18497" s="231"/>
      <c r="E18497" s="232"/>
    </row>
    <row r="18498" spans="4:5">
      <c r="D18498" s="231"/>
      <c r="E18498" s="232"/>
    </row>
    <row r="18499" spans="4:5">
      <c r="D18499" s="231"/>
      <c r="E18499" s="232"/>
    </row>
    <row r="18500" spans="4:5">
      <c r="D18500" s="231"/>
      <c r="E18500" s="232"/>
    </row>
    <row r="18501" spans="4:5">
      <c r="D18501" s="231"/>
      <c r="E18501" s="232"/>
    </row>
    <row r="18502" spans="4:5">
      <c r="D18502" s="231"/>
      <c r="E18502" s="232"/>
    </row>
    <row r="18503" spans="4:5">
      <c r="D18503" s="231"/>
      <c r="E18503" s="232"/>
    </row>
    <row r="18504" spans="4:5">
      <c r="D18504" s="231"/>
      <c r="E18504" s="232"/>
    </row>
    <row r="18505" spans="4:5">
      <c r="D18505" s="231"/>
      <c r="E18505" s="232"/>
    </row>
    <row r="18506" spans="4:5">
      <c r="D18506" s="231"/>
      <c r="E18506" s="232"/>
    </row>
    <row r="18507" spans="4:5">
      <c r="D18507" s="231"/>
      <c r="E18507" s="232"/>
    </row>
    <row r="18508" spans="4:5">
      <c r="D18508" s="231"/>
      <c r="E18508" s="232"/>
    </row>
    <row r="18509" spans="4:5">
      <c r="D18509" s="231"/>
      <c r="E18509" s="232"/>
    </row>
    <row r="18510" spans="4:5">
      <c r="D18510" s="231"/>
      <c r="E18510" s="232"/>
    </row>
    <row r="18511" spans="4:5">
      <c r="D18511" s="231"/>
      <c r="E18511" s="232"/>
    </row>
    <row r="18512" spans="4:5">
      <c r="D18512" s="231"/>
      <c r="E18512" s="232"/>
    </row>
    <row r="18513" spans="4:5">
      <c r="D18513" s="231"/>
      <c r="E18513" s="232"/>
    </row>
    <row r="18514" spans="4:5">
      <c r="D18514" s="231"/>
      <c r="E18514" s="232"/>
    </row>
    <row r="18515" spans="4:5">
      <c r="D18515" s="231"/>
      <c r="E18515" s="232"/>
    </row>
    <row r="18516" spans="4:5">
      <c r="D18516" s="231"/>
      <c r="E18516" s="232"/>
    </row>
    <row r="18517" spans="4:5">
      <c r="D18517" s="231"/>
      <c r="E18517" s="232"/>
    </row>
    <row r="18518" spans="4:5">
      <c r="D18518" s="231"/>
      <c r="E18518" s="232"/>
    </row>
    <row r="18519" spans="4:5">
      <c r="D18519" s="231"/>
      <c r="E18519" s="232"/>
    </row>
    <row r="18520" spans="4:5">
      <c r="D18520" s="231"/>
      <c r="E18520" s="232"/>
    </row>
    <row r="18521" spans="4:5">
      <c r="D18521" s="231"/>
      <c r="E18521" s="232"/>
    </row>
    <row r="18522" spans="4:5">
      <c r="D18522" s="231"/>
      <c r="E18522" s="232"/>
    </row>
    <row r="18523" spans="4:5">
      <c r="D18523" s="231"/>
      <c r="E18523" s="232"/>
    </row>
    <row r="18524" spans="4:5">
      <c r="D18524" s="231"/>
      <c r="E18524" s="232"/>
    </row>
    <row r="18525" spans="4:5">
      <c r="D18525" s="231"/>
      <c r="E18525" s="232"/>
    </row>
    <row r="18526" spans="4:5">
      <c r="D18526" s="231"/>
      <c r="E18526" s="232"/>
    </row>
    <row r="18527" spans="4:5">
      <c r="D18527" s="231"/>
      <c r="E18527" s="232"/>
    </row>
    <row r="18528" spans="4:5">
      <c r="D18528" s="231"/>
      <c r="E18528" s="232"/>
    </row>
    <row r="18529" spans="4:5">
      <c r="D18529" s="231"/>
      <c r="E18529" s="232"/>
    </row>
    <row r="18530" spans="4:5">
      <c r="D18530" s="231"/>
      <c r="E18530" s="232"/>
    </row>
    <row r="18531" spans="4:5">
      <c r="D18531" s="231"/>
      <c r="E18531" s="232"/>
    </row>
    <row r="18532" spans="4:5">
      <c r="D18532" s="231"/>
      <c r="E18532" s="232"/>
    </row>
    <row r="18533" spans="4:5">
      <c r="D18533" s="231"/>
      <c r="E18533" s="232"/>
    </row>
    <row r="18534" spans="4:5">
      <c r="D18534" s="231"/>
      <c r="E18534" s="232"/>
    </row>
    <row r="18535" spans="4:5">
      <c r="D18535" s="231"/>
      <c r="E18535" s="232"/>
    </row>
    <row r="18536" spans="4:5">
      <c r="D18536" s="231"/>
      <c r="E18536" s="232"/>
    </row>
    <row r="18537" spans="4:5">
      <c r="D18537" s="231"/>
      <c r="E18537" s="232"/>
    </row>
    <row r="18538" spans="4:5">
      <c r="D18538" s="231"/>
      <c r="E18538" s="232"/>
    </row>
    <row r="18539" spans="4:5">
      <c r="D18539" s="231"/>
      <c r="E18539" s="232"/>
    </row>
    <row r="18540" spans="4:5">
      <c r="D18540" s="231"/>
      <c r="E18540" s="232"/>
    </row>
    <row r="18541" spans="4:5">
      <c r="D18541" s="231"/>
      <c r="E18541" s="232"/>
    </row>
    <row r="18542" spans="4:5">
      <c r="D18542" s="231"/>
      <c r="E18542" s="232"/>
    </row>
    <row r="18543" spans="4:5">
      <c r="D18543" s="231"/>
      <c r="E18543" s="232"/>
    </row>
    <row r="18544" spans="4:5">
      <c r="D18544" s="231"/>
      <c r="E18544" s="232"/>
    </row>
    <row r="18545" spans="4:5">
      <c r="D18545" s="231"/>
      <c r="E18545" s="232"/>
    </row>
    <row r="18546" spans="4:5">
      <c r="D18546" s="231"/>
      <c r="E18546" s="232"/>
    </row>
    <row r="18547" spans="4:5">
      <c r="D18547" s="231"/>
      <c r="E18547" s="232"/>
    </row>
    <row r="18548" spans="4:5">
      <c r="D18548" s="231"/>
      <c r="E18548" s="232"/>
    </row>
    <row r="18549" spans="4:5">
      <c r="D18549" s="231"/>
      <c r="E18549" s="232"/>
    </row>
    <row r="18550" spans="4:5">
      <c r="D18550" s="231"/>
      <c r="E18550" s="232"/>
    </row>
    <row r="18551" spans="4:5">
      <c r="D18551" s="231"/>
      <c r="E18551" s="232"/>
    </row>
    <row r="18552" spans="4:5">
      <c r="D18552" s="231"/>
      <c r="E18552" s="232"/>
    </row>
    <row r="18553" spans="4:5">
      <c r="D18553" s="231"/>
      <c r="E18553" s="232"/>
    </row>
    <row r="18554" spans="4:5">
      <c r="D18554" s="231"/>
      <c r="E18554" s="232"/>
    </row>
    <row r="18555" spans="4:5">
      <c r="D18555" s="231"/>
      <c r="E18555" s="232"/>
    </row>
    <row r="18556" spans="4:5">
      <c r="D18556" s="231"/>
      <c r="E18556" s="232"/>
    </row>
    <row r="18557" spans="4:5">
      <c r="D18557" s="231"/>
      <c r="E18557" s="232"/>
    </row>
    <row r="18558" spans="4:5">
      <c r="D18558" s="231"/>
      <c r="E18558" s="232"/>
    </row>
    <row r="18559" spans="4:5">
      <c r="D18559" s="231"/>
      <c r="E18559" s="232"/>
    </row>
    <row r="18560" spans="4:5">
      <c r="D18560" s="231"/>
      <c r="E18560" s="232"/>
    </row>
    <row r="18561" spans="4:5">
      <c r="D18561" s="231"/>
      <c r="E18561" s="232"/>
    </row>
    <row r="18562" spans="4:5">
      <c r="D18562" s="231"/>
      <c r="E18562" s="232"/>
    </row>
    <row r="18563" spans="4:5">
      <c r="D18563" s="231"/>
      <c r="E18563" s="232"/>
    </row>
    <row r="18564" spans="4:5">
      <c r="D18564" s="231"/>
      <c r="E18564" s="232"/>
    </row>
    <row r="18565" spans="4:5">
      <c r="D18565" s="231"/>
      <c r="E18565" s="232"/>
    </row>
    <row r="18566" spans="4:5">
      <c r="D18566" s="231"/>
      <c r="E18566" s="232"/>
    </row>
    <row r="18567" spans="4:5">
      <c r="D18567" s="231"/>
      <c r="E18567" s="232"/>
    </row>
    <row r="18568" spans="4:5">
      <c r="D18568" s="231"/>
      <c r="E18568" s="232"/>
    </row>
    <row r="18569" spans="4:5">
      <c r="D18569" s="231"/>
      <c r="E18569" s="232"/>
    </row>
    <row r="18570" spans="4:5">
      <c r="D18570" s="231"/>
      <c r="E18570" s="232"/>
    </row>
    <row r="18571" spans="4:5">
      <c r="D18571" s="231"/>
      <c r="E18571" s="232"/>
    </row>
    <row r="18572" spans="4:5">
      <c r="D18572" s="231"/>
      <c r="E18572" s="232"/>
    </row>
    <row r="18573" spans="4:5">
      <c r="D18573" s="231"/>
      <c r="E18573" s="232"/>
    </row>
    <row r="18574" spans="4:5">
      <c r="D18574" s="231"/>
      <c r="E18574" s="232"/>
    </row>
    <row r="18575" spans="4:5">
      <c r="D18575" s="231"/>
      <c r="E18575" s="232"/>
    </row>
    <row r="18576" spans="4:5">
      <c r="D18576" s="231"/>
      <c r="E18576" s="232"/>
    </row>
    <row r="18577" spans="4:5">
      <c r="D18577" s="231"/>
      <c r="E18577" s="232"/>
    </row>
    <row r="18578" spans="4:5">
      <c r="D18578" s="231"/>
      <c r="E18578" s="232"/>
    </row>
    <row r="18579" spans="4:5">
      <c r="D18579" s="231"/>
      <c r="E18579" s="232"/>
    </row>
    <row r="18580" spans="4:5">
      <c r="D18580" s="231"/>
      <c r="E18580" s="232"/>
    </row>
    <row r="18581" spans="4:5">
      <c r="D18581" s="231"/>
      <c r="E18581" s="232"/>
    </row>
    <row r="18582" spans="4:5">
      <c r="D18582" s="231"/>
      <c r="E18582" s="232"/>
    </row>
    <row r="18583" spans="4:5">
      <c r="D18583" s="231"/>
      <c r="E18583" s="232"/>
    </row>
    <row r="18584" spans="4:5">
      <c r="D18584" s="231"/>
      <c r="E18584" s="232"/>
    </row>
    <row r="18585" spans="4:5">
      <c r="D18585" s="231"/>
      <c r="E18585" s="232"/>
    </row>
    <row r="18586" spans="4:5">
      <c r="D18586" s="231"/>
      <c r="E18586" s="232"/>
    </row>
    <row r="18587" spans="4:5">
      <c r="D18587" s="231"/>
      <c r="E18587" s="232"/>
    </row>
    <row r="18588" spans="4:5">
      <c r="D18588" s="231"/>
      <c r="E18588" s="232"/>
    </row>
    <row r="18589" spans="4:5">
      <c r="D18589" s="231"/>
      <c r="E18589" s="232"/>
    </row>
    <row r="18590" spans="4:5">
      <c r="D18590" s="231"/>
      <c r="E18590" s="232"/>
    </row>
    <row r="18591" spans="4:5">
      <c r="D18591" s="231"/>
      <c r="E18591" s="232"/>
    </row>
    <row r="18592" spans="4:5">
      <c r="D18592" s="231"/>
      <c r="E18592" s="232"/>
    </row>
    <row r="18593" spans="4:5">
      <c r="D18593" s="231"/>
      <c r="E18593" s="232"/>
    </row>
    <row r="18594" spans="4:5">
      <c r="D18594" s="231"/>
      <c r="E18594" s="232"/>
    </row>
    <row r="18595" spans="4:5">
      <c r="D18595" s="231"/>
      <c r="E18595" s="232"/>
    </row>
    <row r="18596" spans="4:5">
      <c r="D18596" s="231"/>
      <c r="E18596" s="232"/>
    </row>
    <row r="18597" spans="4:5">
      <c r="D18597" s="231"/>
      <c r="E18597" s="232"/>
    </row>
    <row r="18598" spans="4:5">
      <c r="D18598" s="231"/>
      <c r="E18598" s="232"/>
    </row>
    <row r="18599" spans="4:5">
      <c r="D18599" s="231"/>
      <c r="E18599" s="232"/>
    </row>
    <row r="18600" spans="4:5">
      <c r="D18600" s="231"/>
      <c r="E18600" s="232"/>
    </row>
    <row r="18601" spans="4:5">
      <c r="D18601" s="231"/>
      <c r="E18601" s="232"/>
    </row>
    <row r="18602" spans="4:5">
      <c r="D18602" s="231"/>
      <c r="E18602" s="232"/>
    </row>
    <row r="18603" spans="4:5">
      <c r="D18603" s="231"/>
      <c r="E18603" s="232"/>
    </row>
    <row r="18604" spans="4:5">
      <c r="D18604" s="231"/>
      <c r="E18604" s="232"/>
    </row>
    <row r="18605" spans="4:5">
      <c r="D18605" s="231"/>
      <c r="E18605" s="232"/>
    </row>
    <row r="18606" spans="4:5">
      <c r="D18606" s="231"/>
      <c r="E18606" s="232"/>
    </row>
    <row r="18607" spans="4:5">
      <c r="D18607" s="231"/>
      <c r="E18607" s="232"/>
    </row>
    <row r="18608" spans="4:5">
      <c r="D18608" s="231"/>
      <c r="E18608" s="232"/>
    </row>
    <row r="18609" spans="4:5">
      <c r="D18609" s="231"/>
      <c r="E18609" s="232"/>
    </row>
    <row r="18610" spans="4:5">
      <c r="D18610" s="231"/>
      <c r="E18610" s="232"/>
    </row>
    <row r="18611" spans="4:5">
      <c r="D18611" s="231"/>
      <c r="E18611" s="232"/>
    </row>
    <row r="18612" spans="4:5">
      <c r="D18612" s="231"/>
      <c r="E18612" s="232"/>
    </row>
    <row r="18613" spans="4:5">
      <c r="D18613" s="231"/>
      <c r="E18613" s="232"/>
    </row>
    <row r="18614" spans="4:5">
      <c r="D18614" s="231"/>
      <c r="E18614" s="232"/>
    </row>
    <row r="18615" spans="4:5">
      <c r="D18615" s="231"/>
      <c r="E18615" s="232"/>
    </row>
    <row r="18616" spans="4:5">
      <c r="D18616" s="231"/>
      <c r="E18616" s="232"/>
    </row>
    <row r="18617" spans="4:5">
      <c r="D18617" s="231"/>
      <c r="E18617" s="232"/>
    </row>
    <row r="18618" spans="4:5">
      <c r="D18618" s="231"/>
      <c r="E18618" s="232"/>
    </row>
    <row r="18619" spans="4:5">
      <c r="D18619" s="231"/>
      <c r="E18619" s="232"/>
    </row>
    <row r="18620" spans="4:5">
      <c r="D18620" s="231"/>
      <c r="E18620" s="232"/>
    </row>
    <row r="18621" spans="4:5">
      <c r="D18621" s="231"/>
      <c r="E18621" s="232"/>
    </row>
    <row r="18622" spans="4:5">
      <c r="D18622" s="231"/>
      <c r="E18622" s="232"/>
    </row>
    <row r="18623" spans="4:5">
      <c r="D18623" s="231"/>
      <c r="E18623" s="232"/>
    </row>
    <row r="18624" spans="4:5">
      <c r="D18624" s="231"/>
      <c r="E18624" s="232"/>
    </row>
    <row r="18625" spans="4:5">
      <c r="D18625" s="231"/>
      <c r="E18625" s="232"/>
    </row>
    <row r="18626" spans="4:5">
      <c r="D18626" s="231"/>
      <c r="E18626" s="232"/>
    </row>
    <row r="18627" spans="4:5">
      <c r="D18627" s="231"/>
      <c r="E18627" s="232"/>
    </row>
    <row r="18628" spans="4:5">
      <c r="D18628" s="231"/>
      <c r="E18628" s="232"/>
    </row>
    <row r="18629" spans="4:5">
      <c r="D18629" s="231"/>
      <c r="E18629" s="232"/>
    </row>
    <row r="18630" spans="4:5">
      <c r="D18630" s="231"/>
      <c r="E18630" s="232"/>
    </row>
    <row r="18631" spans="4:5">
      <c r="D18631" s="231"/>
      <c r="E18631" s="232"/>
    </row>
    <row r="18632" spans="4:5">
      <c r="D18632" s="231"/>
      <c r="E18632" s="232"/>
    </row>
    <row r="18633" spans="4:5">
      <c r="D18633" s="231"/>
      <c r="E18633" s="232"/>
    </row>
    <row r="18634" spans="4:5">
      <c r="D18634" s="231"/>
      <c r="E18634" s="232"/>
    </row>
    <row r="18635" spans="4:5">
      <c r="D18635" s="231"/>
      <c r="E18635" s="232"/>
    </row>
    <row r="18636" spans="4:5">
      <c r="D18636" s="231"/>
      <c r="E18636" s="232"/>
    </row>
    <row r="18637" spans="4:5">
      <c r="D18637" s="231"/>
      <c r="E18637" s="232"/>
    </row>
    <row r="18638" spans="4:5">
      <c r="D18638" s="231"/>
      <c r="E18638" s="232"/>
    </row>
    <row r="18639" spans="4:5">
      <c r="D18639" s="231"/>
      <c r="E18639" s="232"/>
    </row>
    <row r="18640" spans="4:5">
      <c r="D18640" s="231"/>
      <c r="E18640" s="232"/>
    </row>
    <row r="18641" spans="4:5">
      <c r="D18641" s="231"/>
      <c r="E18641" s="232"/>
    </row>
    <row r="18642" spans="4:5">
      <c r="D18642" s="231"/>
      <c r="E18642" s="232"/>
    </row>
    <row r="18643" spans="4:5">
      <c r="D18643" s="231"/>
      <c r="E18643" s="232"/>
    </row>
    <row r="18644" spans="4:5">
      <c r="D18644" s="231"/>
      <c r="E18644" s="232"/>
    </row>
    <row r="18645" spans="4:5">
      <c r="D18645" s="231"/>
      <c r="E18645" s="232"/>
    </row>
    <row r="18646" spans="4:5">
      <c r="D18646" s="231"/>
      <c r="E18646" s="232"/>
    </row>
    <row r="18647" spans="4:5">
      <c r="D18647" s="231"/>
      <c r="E18647" s="232"/>
    </row>
    <row r="18648" spans="4:5">
      <c r="D18648" s="231"/>
      <c r="E18648" s="232"/>
    </row>
    <row r="18649" spans="4:5">
      <c r="D18649" s="231"/>
      <c r="E18649" s="232"/>
    </row>
    <row r="18650" spans="4:5">
      <c r="D18650" s="231"/>
      <c r="E18650" s="232"/>
    </row>
    <row r="18651" spans="4:5">
      <c r="D18651" s="231"/>
      <c r="E18651" s="232"/>
    </row>
    <row r="18652" spans="4:5">
      <c r="D18652" s="231"/>
      <c r="E18652" s="232"/>
    </row>
    <row r="18653" spans="4:5">
      <c r="D18653" s="231"/>
      <c r="E18653" s="232"/>
    </row>
    <row r="18654" spans="4:5">
      <c r="D18654" s="231"/>
      <c r="E18654" s="232"/>
    </row>
    <row r="18655" spans="4:5">
      <c r="D18655" s="231"/>
      <c r="E18655" s="232"/>
    </row>
    <row r="18656" spans="4:5">
      <c r="D18656" s="231"/>
      <c r="E18656" s="232"/>
    </row>
    <row r="18657" spans="4:5">
      <c r="D18657" s="231"/>
      <c r="E18657" s="232"/>
    </row>
    <row r="18658" spans="4:5">
      <c r="D18658" s="231"/>
      <c r="E18658" s="232"/>
    </row>
    <row r="18659" spans="4:5">
      <c r="D18659" s="231"/>
      <c r="E18659" s="232"/>
    </row>
    <row r="18660" spans="4:5">
      <c r="D18660" s="231"/>
      <c r="E18660" s="232"/>
    </row>
    <row r="18661" spans="4:5">
      <c r="D18661" s="231"/>
      <c r="E18661" s="232"/>
    </row>
    <row r="18662" spans="4:5">
      <c r="D18662" s="231"/>
      <c r="E18662" s="232"/>
    </row>
    <row r="18663" spans="4:5">
      <c r="D18663" s="231"/>
      <c r="E18663" s="232"/>
    </row>
    <row r="18664" spans="4:5">
      <c r="D18664" s="231"/>
      <c r="E18664" s="232"/>
    </row>
    <row r="18665" spans="4:5">
      <c r="D18665" s="231"/>
      <c r="E18665" s="232"/>
    </row>
    <row r="18666" spans="4:5">
      <c r="D18666" s="231"/>
      <c r="E18666" s="232"/>
    </row>
    <row r="18667" spans="4:5">
      <c r="D18667" s="231"/>
      <c r="E18667" s="232"/>
    </row>
    <row r="18668" spans="4:5">
      <c r="D18668" s="231"/>
      <c r="E18668" s="232"/>
    </row>
    <row r="18669" spans="4:5">
      <c r="D18669" s="231"/>
      <c r="E18669" s="232"/>
    </row>
    <row r="18670" spans="4:5">
      <c r="D18670" s="231"/>
      <c r="E18670" s="232"/>
    </row>
    <row r="18671" spans="4:5">
      <c r="D18671" s="231"/>
      <c r="E18671" s="232"/>
    </row>
    <row r="18672" spans="4:5">
      <c r="D18672" s="231"/>
      <c r="E18672" s="232"/>
    </row>
    <row r="18673" spans="4:5">
      <c r="D18673" s="231"/>
      <c r="E18673" s="232"/>
    </row>
    <row r="18674" spans="4:5">
      <c r="D18674" s="231"/>
      <c r="E18674" s="232"/>
    </row>
    <row r="18675" spans="4:5">
      <c r="D18675" s="231"/>
      <c r="E18675" s="232"/>
    </row>
    <row r="18676" spans="4:5">
      <c r="D18676" s="231"/>
      <c r="E18676" s="232"/>
    </row>
    <row r="18677" spans="4:5">
      <c r="D18677" s="231"/>
      <c r="E18677" s="232"/>
    </row>
    <row r="18678" spans="4:5">
      <c r="D18678" s="231"/>
      <c r="E18678" s="232"/>
    </row>
    <row r="18679" spans="4:5">
      <c r="D18679" s="231"/>
      <c r="E18679" s="232"/>
    </row>
    <row r="18680" spans="4:5">
      <c r="D18680" s="231"/>
      <c r="E18680" s="232"/>
    </row>
    <row r="18681" spans="4:5">
      <c r="D18681" s="231"/>
      <c r="E18681" s="232"/>
    </row>
    <row r="18682" spans="4:5">
      <c r="D18682" s="231"/>
      <c r="E18682" s="232"/>
    </row>
    <row r="18683" spans="4:5">
      <c r="D18683" s="231"/>
      <c r="E18683" s="232"/>
    </row>
    <row r="18684" spans="4:5">
      <c r="D18684" s="231"/>
      <c r="E18684" s="232"/>
    </row>
    <row r="18685" spans="4:5">
      <c r="D18685" s="231"/>
      <c r="E18685" s="232"/>
    </row>
    <row r="18686" spans="4:5">
      <c r="D18686" s="231"/>
      <c r="E18686" s="232"/>
    </row>
    <row r="18687" spans="4:5">
      <c r="D18687" s="231"/>
      <c r="E18687" s="232"/>
    </row>
    <row r="18688" spans="4:5">
      <c r="D18688" s="231"/>
      <c r="E18688" s="232"/>
    </row>
    <row r="18689" spans="4:5">
      <c r="D18689" s="231"/>
      <c r="E18689" s="232"/>
    </row>
    <row r="18690" spans="4:5">
      <c r="D18690" s="231"/>
      <c r="E18690" s="232"/>
    </row>
    <row r="18691" spans="4:5">
      <c r="D18691" s="231"/>
      <c r="E18691" s="232"/>
    </row>
    <row r="18692" spans="4:5">
      <c r="D18692" s="231"/>
      <c r="E18692" s="232"/>
    </row>
    <row r="18693" spans="4:5">
      <c r="D18693" s="231"/>
      <c r="E18693" s="232"/>
    </row>
    <row r="18694" spans="4:5">
      <c r="D18694" s="231"/>
      <c r="E18694" s="232"/>
    </row>
    <row r="18695" spans="4:5">
      <c r="D18695" s="231"/>
      <c r="E18695" s="232"/>
    </row>
    <row r="18696" spans="4:5">
      <c r="D18696" s="231"/>
      <c r="E18696" s="232"/>
    </row>
    <row r="18697" spans="4:5">
      <c r="D18697" s="231"/>
      <c r="E18697" s="232"/>
    </row>
    <row r="18698" spans="4:5">
      <c r="D18698" s="231"/>
      <c r="E18698" s="232"/>
    </row>
    <row r="18699" spans="4:5">
      <c r="D18699" s="231"/>
      <c r="E18699" s="232"/>
    </row>
    <row r="18700" spans="4:5">
      <c r="D18700" s="231"/>
      <c r="E18700" s="232"/>
    </row>
    <row r="18701" spans="4:5">
      <c r="D18701" s="231"/>
      <c r="E18701" s="232"/>
    </row>
    <row r="18702" spans="4:5">
      <c r="D18702" s="231"/>
      <c r="E18702" s="232"/>
    </row>
    <row r="18703" spans="4:5">
      <c r="D18703" s="231"/>
      <c r="E18703" s="232"/>
    </row>
    <row r="18704" spans="4:5">
      <c r="D18704" s="231"/>
      <c r="E18704" s="232"/>
    </row>
    <row r="18705" spans="4:5">
      <c r="D18705" s="231"/>
      <c r="E18705" s="232"/>
    </row>
    <row r="18706" spans="4:5">
      <c r="D18706" s="231"/>
      <c r="E18706" s="232"/>
    </row>
    <row r="18707" spans="4:5">
      <c r="D18707" s="231"/>
      <c r="E18707" s="232"/>
    </row>
    <row r="18708" spans="4:5">
      <c r="D18708" s="231"/>
      <c r="E18708" s="232"/>
    </row>
    <row r="18709" spans="4:5">
      <c r="D18709" s="231"/>
      <c r="E18709" s="232"/>
    </row>
    <row r="18710" spans="4:5">
      <c r="D18710" s="231"/>
      <c r="E18710" s="232"/>
    </row>
    <row r="18711" spans="4:5">
      <c r="D18711" s="231"/>
      <c r="E18711" s="232"/>
    </row>
    <row r="18712" spans="4:5">
      <c r="D18712" s="231"/>
      <c r="E18712" s="232"/>
    </row>
    <row r="18713" spans="4:5">
      <c r="D18713" s="231"/>
      <c r="E18713" s="232"/>
    </row>
    <row r="18714" spans="4:5">
      <c r="D18714" s="231"/>
      <c r="E18714" s="232"/>
    </row>
    <row r="18715" spans="4:5">
      <c r="D18715" s="231"/>
      <c r="E18715" s="232"/>
    </row>
    <row r="18716" spans="4:5">
      <c r="D18716" s="231"/>
      <c r="E18716" s="232"/>
    </row>
    <row r="18717" spans="4:5">
      <c r="D18717" s="231"/>
      <c r="E18717" s="232"/>
    </row>
    <row r="18718" spans="4:5">
      <c r="D18718" s="231"/>
      <c r="E18718" s="232"/>
    </row>
    <row r="18719" spans="4:5">
      <c r="D18719" s="231"/>
      <c r="E18719" s="232"/>
    </row>
    <row r="18720" spans="4:5">
      <c r="D18720" s="231"/>
      <c r="E18720" s="232"/>
    </row>
    <row r="18721" spans="4:5">
      <c r="D18721" s="231"/>
      <c r="E18721" s="232"/>
    </row>
    <row r="18722" spans="4:5">
      <c r="D18722" s="231"/>
      <c r="E18722" s="232"/>
    </row>
    <row r="18723" spans="4:5">
      <c r="D18723" s="231"/>
      <c r="E18723" s="232"/>
    </row>
    <row r="18724" spans="4:5">
      <c r="D18724" s="231"/>
      <c r="E18724" s="232"/>
    </row>
    <row r="18725" spans="4:5">
      <c r="D18725" s="231"/>
      <c r="E18725" s="232"/>
    </row>
    <row r="18726" spans="4:5">
      <c r="D18726" s="231"/>
      <c r="E18726" s="232"/>
    </row>
    <row r="18727" spans="4:5">
      <c r="D18727" s="231"/>
      <c r="E18727" s="232"/>
    </row>
    <row r="18728" spans="4:5">
      <c r="D18728" s="231"/>
      <c r="E18728" s="232"/>
    </row>
    <row r="18729" spans="4:5">
      <c r="D18729" s="231"/>
      <c r="E18729" s="232"/>
    </row>
    <row r="18730" spans="4:5">
      <c r="D18730" s="231"/>
      <c r="E18730" s="232"/>
    </row>
    <row r="18731" spans="4:5">
      <c r="D18731" s="231"/>
      <c r="E18731" s="232"/>
    </row>
    <row r="18732" spans="4:5">
      <c r="D18732" s="231"/>
      <c r="E18732" s="232"/>
    </row>
    <row r="18733" spans="4:5">
      <c r="D18733" s="231"/>
      <c r="E18733" s="232"/>
    </row>
    <row r="18734" spans="4:5">
      <c r="D18734" s="231"/>
      <c r="E18734" s="232"/>
    </row>
    <row r="18735" spans="4:5">
      <c r="D18735" s="231"/>
      <c r="E18735" s="232"/>
    </row>
    <row r="18736" spans="4:5">
      <c r="D18736" s="231"/>
      <c r="E18736" s="232"/>
    </row>
    <row r="18737" spans="4:5">
      <c r="D18737" s="231"/>
      <c r="E18737" s="232"/>
    </row>
    <row r="18738" spans="4:5">
      <c r="D18738" s="231"/>
      <c r="E18738" s="232"/>
    </row>
    <row r="18739" spans="4:5">
      <c r="D18739" s="231"/>
      <c r="E18739" s="232"/>
    </row>
    <row r="18740" spans="4:5">
      <c r="D18740" s="231"/>
      <c r="E18740" s="232"/>
    </row>
    <row r="18741" spans="4:5">
      <c r="D18741" s="231"/>
      <c r="E18741" s="232"/>
    </row>
    <row r="18742" spans="4:5">
      <c r="D18742" s="231"/>
      <c r="E18742" s="232"/>
    </row>
    <row r="18743" spans="4:5">
      <c r="D18743" s="231"/>
      <c r="E18743" s="232"/>
    </row>
    <row r="18744" spans="4:5">
      <c r="D18744" s="231"/>
      <c r="E18744" s="232"/>
    </row>
    <row r="18745" spans="4:5">
      <c r="D18745" s="231"/>
      <c r="E18745" s="232"/>
    </row>
    <row r="18746" spans="4:5">
      <c r="D18746" s="231"/>
      <c r="E18746" s="232"/>
    </row>
    <row r="18747" spans="4:5">
      <c r="D18747" s="231"/>
      <c r="E18747" s="232"/>
    </row>
    <row r="18748" spans="4:5">
      <c r="D18748" s="231"/>
      <c r="E18748" s="232"/>
    </row>
    <row r="18749" spans="4:5">
      <c r="D18749" s="231"/>
      <c r="E18749" s="232"/>
    </row>
    <row r="18750" spans="4:5">
      <c r="D18750" s="231"/>
      <c r="E18750" s="232"/>
    </row>
    <row r="18751" spans="4:5">
      <c r="D18751" s="231"/>
      <c r="E18751" s="232"/>
    </row>
    <row r="18752" spans="4:5">
      <c r="D18752" s="231"/>
      <c r="E18752" s="232"/>
    </row>
    <row r="18753" spans="4:5">
      <c r="D18753" s="231"/>
      <c r="E18753" s="232"/>
    </row>
    <row r="18754" spans="4:5">
      <c r="D18754" s="231"/>
      <c r="E18754" s="232"/>
    </row>
    <row r="18755" spans="4:5">
      <c r="D18755" s="231"/>
      <c r="E18755" s="232"/>
    </row>
    <row r="18756" spans="4:5">
      <c r="D18756" s="231"/>
      <c r="E18756" s="232"/>
    </row>
    <row r="18757" spans="4:5">
      <c r="D18757" s="231"/>
      <c r="E18757" s="232"/>
    </row>
    <row r="18758" spans="4:5">
      <c r="D18758" s="231"/>
      <c r="E18758" s="232"/>
    </row>
    <row r="18759" spans="4:5">
      <c r="D18759" s="231"/>
      <c r="E18759" s="232"/>
    </row>
    <row r="18760" spans="4:5">
      <c r="D18760" s="231"/>
      <c r="E18760" s="232"/>
    </row>
    <row r="18761" spans="4:5">
      <c r="D18761" s="231"/>
      <c r="E18761" s="232"/>
    </row>
    <row r="18762" spans="4:5">
      <c r="D18762" s="231"/>
      <c r="E18762" s="232"/>
    </row>
    <row r="18763" spans="4:5">
      <c r="D18763" s="231"/>
      <c r="E18763" s="232"/>
    </row>
    <row r="18764" spans="4:5">
      <c r="D18764" s="231"/>
      <c r="E18764" s="232"/>
    </row>
    <row r="18765" spans="4:5">
      <c r="D18765" s="231"/>
      <c r="E18765" s="232"/>
    </row>
    <row r="18766" spans="4:5">
      <c r="D18766" s="231"/>
      <c r="E18766" s="232"/>
    </row>
    <row r="18767" spans="4:5">
      <c r="D18767" s="231"/>
      <c r="E18767" s="232"/>
    </row>
    <row r="18768" spans="4:5">
      <c r="D18768" s="231"/>
      <c r="E18768" s="232"/>
    </row>
    <row r="18769" spans="4:5">
      <c r="D18769" s="231"/>
      <c r="E18769" s="232"/>
    </row>
    <row r="18770" spans="4:5">
      <c r="D18770" s="231"/>
      <c r="E18770" s="232"/>
    </row>
    <row r="18771" spans="4:5">
      <c r="D18771" s="231"/>
      <c r="E18771" s="232"/>
    </row>
    <row r="18772" spans="4:5">
      <c r="D18772" s="231"/>
      <c r="E18772" s="232"/>
    </row>
    <row r="18773" spans="4:5">
      <c r="D18773" s="231"/>
      <c r="E18773" s="232"/>
    </row>
    <row r="18774" spans="4:5">
      <c r="D18774" s="231"/>
      <c r="E18774" s="232"/>
    </row>
    <row r="18775" spans="4:5">
      <c r="D18775" s="231"/>
      <c r="E18775" s="232"/>
    </row>
    <row r="18776" spans="4:5">
      <c r="D18776" s="231"/>
      <c r="E18776" s="232"/>
    </row>
    <row r="18777" spans="4:5">
      <c r="D18777" s="231"/>
      <c r="E18777" s="232"/>
    </row>
    <row r="18778" spans="4:5">
      <c r="D18778" s="231"/>
      <c r="E18778" s="232"/>
    </row>
    <row r="18779" spans="4:5">
      <c r="D18779" s="231"/>
      <c r="E18779" s="232"/>
    </row>
    <row r="18780" spans="4:5">
      <c r="D18780" s="231"/>
      <c r="E18780" s="232"/>
    </row>
    <row r="18781" spans="4:5">
      <c r="D18781" s="231"/>
      <c r="E18781" s="232"/>
    </row>
    <row r="18782" spans="4:5">
      <c r="D18782" s="231"/>
      <c r="E18782" s="232"/>
    </row>
    <row r="18783" spans="4:5">
      <c r="D18783" s="231"/>
      <c r="E18783" s="232"/>
    </row>
    <row r="18784" spans="4:5">
      <c r="D18784" s="231"/>
      <c r="E18784" s="232"/>
    </row>
    <row r="18785" spans="4:5">
      <c r="D18785" s="231"/>
      <c r="E18785" s="232"/>
    </row>
    <row r="18786" spans="4:5">
      <c r="D18786" s="231"/>
      <c r="E18786" s="232"/>
    </row>
    <row r="18787" spans="4:5">
      <c r="D18787" s="231"/>
      <c r="E18787" s="232"/>
    </row>
    <row r="18788" spans="4:5">
      <c r="D18788" s="231"/>
      <c r="E18788" s="232"/>
    </row>
    <row r="18789" spans="4:5">
      <c r="D18789" s="231"/>
      <c r="E18789" s="232"/>
    </row>
    <row r="18790" spans="4:5">
      <c r="D18790" s="231"/>
      <c r="E18790" s="232"/>
    </row>
    <row r="18791" spans="4:5">
      <c r="D18791" s="231"/>
      <c r="E18791" s="232"/>
    </row>
    <row r="18792" spans="4:5">
      <c r="D18792" s="231"/>
      <c r="E18792" s="232"/>
    </row>
    <row r="18793" spans="4:5">
      <c r="D18793" s="231"/>
      <c r="E18793" s="232"/>
    </row>
    <row r="18794" spans="4:5">
      <c r="D18794" s="231"/>
      <c r="E18794" s="232"/>
    </row>
    <row r="18795" spans="4:5">
      <c r="D18795" s="231"/>
      <c r="E18795" s="232"/>
    </row>
    <row r="18796" spans="4:5">
      <c r="D18796" s="231"/>
      <c r="E18796" s="232"/>
    </row>
    <row r="18797" spans="4:5">
      <c r="D18797" s="231"/>
      <c r="E18797" s="232"/>
    </row>
    <row r="18798" spans="4:5">
      <c r="D18798" s="231"/>
      <c r="E18798" s="232"/>
    </row>
    <row r="18799" spans="4:5">
      <c r="D18799" s="231"/>
      <c r="E18799" s="232"/>
    </row>
    <row r="18800" spans="4:5">
      <c r="D18800" s="231"/>
      <c r="E18800" s="232"/>
    </row>
    <row r="18801" spans="4:5">
      <c r="D18801" s="231"/>
      <c r="E18801" s="232"/>
    </row>
    <row r="18802" spans="4:5">
      <c r="D18802" s="231"/>
      <c r="E18802" s="232"/>
    </row>
    <row r="18803" spans="4:5">
      <c r="D18803" s="231"/>
      <c r="E18803" s="232"/>
    </row>
    <row r="18804" spans="4:5">
      <c r="D18804" s="231"/>
      <c r="E18804" s="232"/>
    </row>
    <row r="18805" spans="4:5">
      <c r="D18805" s="231"/>
      <c r="E18805" s="232"/>
    </row>
    <row r="18806" spans="4:5">
      <c r="D18806" s="231"/>
      <c r="E18806" s="232"/>
    </row>
    <row r="18807" spans="4:5">
      <c r="D18807" s="231"/>
      <c r="E18807" s="232"/>
    </row>
    <row r="18808" spans="4:5">
      <c r="D18808" s="231"/>
      <c r="E18808" s="232"/>
    </row>
    <row r="18809" spans="4:5">
      <c r="D18809" s="231"/>
      <c r="E18809" s="232"/>
    </row>
    <row r="18810" spans="4:5">
      <c r="D18810" s="231"/>
      <c r="E18810" s="232"/>
    </row>
    <row r="18811" spans="4:5">
      <c r="D18811" s="231"/>
      <c r="E18811" s="232"/>
    </row>
    <row r="18812" spans="4:5">
      <c r="D18812" s="231"/>
      <c r="E18812" s="232"/>
    </row>
    <row r="18813" spans="4:5">
      <c r="D18813" s="231"/>
      <c r="E18813" s="232"/>
    </row>
    <row r="18814" spans="4:5">
      <c r="D18814" s="231"/>
      <c r="E18814" s="232"/>
    </row>
    <row r="18815" spans="4:5">
      <c r="D18815" s="231"/>
      <c r="E18815" s="232"/>
    </row>
    <row r="18816" spans="4:5">
      <c r="D18816" s="231"/>
      <c r="E18816" s="232"/>
    </row>
    <row r="18817" spans="4:5">
      <c r="D18817" s="231"/>
      <c r="E18817" s="232"/>
    </row>
    <row r="18818" spans="4:5">
      <c r="D18818" s="231"/>
      <c r="E18818" s="232"/>
    </row>
    <row r="18819" spans="4:5">
      <c r="D18819" s="231"/>
      <c r="E18819" s="232"/>
    </row>
    <row r="18820" spans="4:5">
      <c r="D18820" s="231"/>
      <c r="E18820" s="232"/>
    </row>
    <row r="18821" spans="4:5">
      <c r="D18821" s="231"/>
      <c r="E18821" s="232"/>
    </row>
    <row r="18822" spans="4:5">
      <c r="D18822" s="231"/>
      <c r="E18822" s="232"/>
    </row>
    <row r="18823" spans="4:5">
      <c r="D18823" s="231"/>
      <c r="E18823" s="232"/>
    </row>
    <row r="18824" spans="4:5">
      <c r="D18824" s="231"/>
      <c r="E18824" s="232"/>
    </row>
    <row r="18825" spans="4:5">
      <c r="D18825" s="231"/>
      <c r="E18825" s="232"/>
    </row>
    <row r="18826" spans="4:5">
      <c r="D18826" s="231"/>
      <c r="E18826" s="232"/>
    </row>
    <row r="18827" spans="4:5">
      <c r="D18827" s="231"/>
      <c r="E18827" s="232"/>
    </row>
    <row r="18828" spans="4:5">
      <c r="D18828" s="231"/>
      <c r="E18828" s="232"/>
    </row>
    <row r="18829" spans="4:5">
      <c r="D18829" s="231"/>
      <c r="E18829" s="232"/>
    </row>
    <row r="18830" spans="4:5">
      <c r="D18830" s="231"/>
      <c r="E18830" s="232"/>
    </row>
    <row r="18831" spans="4:5">
      <c r="D18831" s="231"/>
      <c r="E18831" s="232"/>
    </row>
    <row r="18832" spans="4:5">
      <c r="D18832" s="231"/>
      <c r="E18832" s="232"/>
    </row>
    <row r="18833" spans="4:5">
      <c r="D18833" s="231"/>
      <c r="E18833" s="232"/>
    </row>
    <row r="18834" spans="4:5">
      <c r="D18834" s="231"/>
      <c r="E18834" s="232"/>
    </row>
    <row r="18835" spans="4:5">
      <c r="D18835" s="231"/>
      <c r="E18835" s="232"/>
    </row>
    <row r="18836" spans="4:5">
      <c r="D18836" s="231"/>
      <c r="E18836" s="232"/>
    </row>
    <row r="18837" spans="4:5">
      <c r="D18837" s="231"/>
      <c r="E18837" s="232"/>
    </row>
    <row r="18838" spans="4:5">
      <c r="D18838" s="231"/>
      <c r="E18838" s="232"/>
    </row>
    <row r="18839" spans="4:5">
      <c r="D18839" s="231"/>
      <c r="E18839" s="232"/>
    </row>
    <row r="18840" spans="4:5">
      <c r="D18840" s="231"/>
      <c r="E18840" s="232"/>
    </row>
    <row r="18841" spans="4:5">
      <c r="D18841" s="231"/>
      <c r="E18841" s="232"/>
    </row>
    <row r="18842" spans="4:5">
      <c r="D18842" s="231"/>
      <c r="E18842" s="232"/>
    </row>
    <row r="18843" spans="4:5">
      <c r="D18843" s="231"/>
      <c r="E18843" s="232"/>
    </row>
    <row r="18844" spans="4:5">
      <c r="D18844" s="231"/>
      <c r="E18844" s="232"/>
    </row>
    <row r="18845" spans="4:5">
      <c r="D18845" s="231"/>
      <c r="E18845" s="232"/>
    </row>
    <row r="18846" spans="4:5">
      <c r="D18846" s="231"/>
      <c r="E18846" s="232"/>
    </row>
    <row r="18847" spans="4:5">
      <c r="D18847" s="231"/>
      <c r="E18847" s="232"/>
    </row>
    <row r="18848" spans="4:5">
      <c r="D18848" s="231"/>
      <c r="E18848" s="232"/>
    </row>
    <row r="18849" spans="4:5">
      <c r="D18849" s="231"/>
      <c r="E18849" s="232"/>
    </row>
    <row r="18850" spans="4:5">
      <c r="D18850" s="231"/>
      <c r="E18850" s="232"/>
    </row>
    <row r="18851" spans="4:5">
      <c r="D18851" s="231"/>
      <c r="E18851" s="232"/>
    </row>
    <row r="18852" spans="4:5">
      <c r="D18852" s="231"/>
      <c r="E18852" s="232"/>
    </row>
    <row r="18853" spans="4:5">
      <c r="D18853" s="231"/>
      <c r="E18853" s="232"/>
    </row>
    <row r="18854" spans="4:5">
      <c r="D18854" s="231"/>
      <c r="E18854" s="232"/>
    </row>
    <row r="18855" spans="4:5">
      <c r="D18855" s="231"/>
      <c r="E18855" s="232"/>
    </row>
    <row r="18856" spans="4:5">
      <c r="D18856" s="231"/>
      <c r="E18856" s="232"/>
    </row>
    <row r="18857" spans="4:5">
      <c r="D18857" s="231"/>
      <c r="E18857" s="232"/>
    </row>
    <row r="18858" spans="4:5">
      <c r="D18858" s="231"/>
      <c r="E18858" s="232"/>
    </row>
    <row r="18859" spans="4:5">
      <c r="D18859" s="231"/>
      <c r="E18859" s="232"/>
    </row>
    <row r="18860" spans="4:5">
      <c r="D18860" s="231"/>
      <c r="E18860" s="232"/>
    </row>
    <row r="18861" spans="4:5">
      <c r="D18861" s="231"/>
      <c r="E18861" s="232"/>
    </row>
    <row r="18862" spans="4:5">
      <c r="D18862" s="231"/>
      <c r="E18862" s="232"/>
    </row>
    <row r="18863" spans="4:5">
      <c r="D18863" s="231"/>
      <c r="E18863" s="232"/>
    </row>
    <row r="18864" spans="4:5">
      <c r="D18864" s="231"/>
      <c r="E18864" s="232"/>
    </row>
    <row r="18865" spans="4:5">
      <c r="D18865" s="231"/>
      <c r="E18865" s="232"/>
    </row>
    <row r="18866" spans="4:5">
      <c r="D18866" s="231"/>
      <c r="E18866" s="232"/>
    </row>
    <row r="18867" spans="4:5">
      <c r="D18867" s="231"/>
      <c r="E18867" s="232"/>
    </row>
    <row r="18868" spans="4:5">
      <c r="D18868" s="231"/>
      <c r="E18868" s="232"/>
    </row>
    <row r="18869" spans="4:5">
      <c r="D18869" s="231"/>
      <c r="E18869" s="232"/>
    </row>
    <row r="18870" spans="4:5">
      <c r="D18870" s="231"/>
      <c r="E18870" s="232"/>
    </row>
    <row r="18871" spans="4:5">
      <c r="D18871" s="231"/>
      <c r="E18871" s="232"/>
    </row>
    <row r="18872" spans="4:5">
      <c r="D18872" s="231"/>
      <c r="E18872" s="232"/>
    </row>
    <row r="18873" spans="4:5">
      <c r="D18873" s="231"/>
      <c r="E18873" s="232"/>
    </row>
    <row r="18874" spans="4:5">
      <c r="D18874" s="231"/>
      <c r="E18874" s="232"/>
    </row>
    <row r="18875" spans="4:5">
      <c r="D18875" s="231"/>
      <c r="E18875" s="232"/>
    </row>
    <row r="18876" spans="4:5">
      <c r="D18876" s="231"/>
      <c r="E18876" s="232"/>
    </row>
    <row r="18877" spans="4:5">
      <c r="D18877" s="231"/>
      <c r="E18877" s="232"/>
    </row>
    <row r="18878" spans="4:5">
      <c r="D18878" s="231"/>
      <c r="E18878" s="232"/>
    </row>
    <row r="18879" spans="4:5">
      <c r="D18879" s="231"/>
      <c r="E18879" s="232"/>
    </row>
    <row r="18880" spans="4:5">
      <c r="D18880" s="231"/>
      <c r="E18880" s="232"/>
    </row>
    <row r="18881" spans="4:5">
      <c r="D18881" s="231"/>
      <c r="E18881" s="232"/>
    </row>
    <row r="18882" spans="4:5">
      <c r="D18882" s="231"/>
      <c r="E18882" s="232"/>
    </row>
    <row r="18883" spans="4:5">
      <c r="D18883" s="231"/>
      <c r="E18883" s="232"/>
    </row>
    <row r="18884" spans="4:5">
      <c r="D18884" s="231"/>
      <c r="E18884" s="232"/>
    </row>
    <row r="18885" spans="4:5">
      <c r="D18885" s="231"/>
      <c r="E18885" s="232"/>
    </row>
    <row r="18886" spans="4:5">
      <c r="D18886" s="231"/>
      <c r="E18886" s="232"/>
    </row>
    <row r="18887" spans="4:5">
      <c r="D18887" s="231"/>
      <c r="E18887" s="232"/>
    </row>
    <row r="18888" spans="4:5">
      <c r="D18888" s="231"/>
      <c r="E18888" s="232"/>
    </row>
    <row r="18889" spans="4:5">
      <c r="D18889" s="231"/>
      <c r="E18889" s="232"/>
    </row>
    <row r="18890" spans="4:5">
      <c r="D18890" s="231"/>
      <c r="E18890" s="232"/>
    </row>
    <row r="18891" spans="4:5">
      <c r="D18891" s="231"/>
      <c r="E18891" s="232"/>
    </row>
    <row r="18892" spans="4:5">
      <c r="D18892" s="231"/>
      <c r="E18892" s="232"/>
    </row>
    <row r="18893" spans="4:5">
      <c r="D18893" s="231"/>
      <c r="E18893" s="232"/>
    </row>
    <row r="18894" spans="4:5">
      <c r="D18894" s="231"/>
      <c r="E18894" s="232"/>
    </row>
    <row r="18895" spans="4:5">
      <c r="D18895" s="231"/>
      <c r="E18895" s="232"/>
    </row>
    <row r="18896" spans="4:5">
      <c r="D18896" s="231"/>
      <c r="E18896" s="232"/>
    </row>
    <row r="18897" spans="4:5">
      <c r="D18897" s="231"/>
      <c r="E18897" s="232"/>
    </row>
    <row r="18898" spans="4:5">
      <c r="D18898" s="231"/>
      <c r="E18898" s="232"/>
    </row>
    <row r="18899" spans="4:5">
      <c r="D18899" s="231"/>
      <c r="E18899" s="232"/>
    </row>
    <row r="18900" spans="4:5">
      <c r="D18900" s="231"/>
      <c r="E18900" s="232"/>
    </row>
    <row r="18901" spans="4:5">
      <c r="D18901" s="231"/>
      <c r="E18901" s="232"/>
    </row>
    <row r="18902" spans="4:5">
      <c r="D18902" s="231"/>
      <c r="E18902" s="232"/>
    </row>
    <row r="18903" spans="4:5">
      <c r="D18903" s="231"/>
      <c r="E18903" s="232"/>
    </row>
    <row r="18904" spans="4:5">
      <c r="D18904" s="231"/>
      <c r="E18904" s="232"/>
    </row>
    <row r="18905" spans="4:5">
      <c r="D18905" s="231"/>
      <c r="E18905" s="232"/>
    </row>
    <row r="18906" spans="4:5">
      <c r="D18906" s="231"/>
      <c r="E18906" s="232"/>
    </row>
    <row r="18907" spans="4:5">
      <c r="D18907" s="231"/>
      <c r="E18907" s="232"/>
    </row>
    <row r="18908" spans="4:5">
      <c r="D18908" s="231"/>
      <c r="E18908" s="232"/>
    </row>
    <row r="18909" spans="4:5">
      <c r="D18909" s="231"/>
      <c r="E18909" s="232"/>
    </row>
    <row r="18910" spans="4:5">
      <c r="D18910" s="231"/>
      <c r="E18910" s="232"/>
    </row>
    <row r="18911" spans="4:5">
      <c r="D18911" s="231"/>
      <c r="E18911" s="232"/>
    </row>
    <row r="18912" spans="4:5">
      <c r="D18912" s="231"/>
      <c r="E18912" s="232"/>
    </row>
    <row r="18913" spans="4:5">
      <c r="D18913" s="231"/>
      <c r="E18913" s="232"/>
    </row>
    <row r="18914" spans="4:5">
      <c r="D18914" s="231"/>
      <c r="E18914" s="232"/>
    </row>
    <row r="18915" spans="4:5">
      <c r="D18915" s="231"/>
      <c r="E18915" s="232"/>
    </row>
    <row r="18916" spans="4:5">
      <c r="D18916" s="231"/>
      <c r="E18916" s="232"/>
    </row>
    <row r="18917" spans="4:5">
      <c r="D18917" s="231"/>
      <c r="E18917" s="232"/>
    </row>
    <row r="18918" spans="4:5">
      <c r="D18918" s="231"/>
      <c r="E18918" s="232"/>
    </row>
    <row r="18919" spans="4:5">
      <c r="D18919" s="231"/>
      <c r="E18919" s="232"/>
    </row>
    <row r="18920" spans="4:5">
      <c r="D18920" s="231"/>
      <c r="E18920" s="232"/>
    </row>
    <row r="18921" spans="4:5">
      <c r="D18921" s="231"/>
      <c r="E18921" s="232"/>
    </row>
    <row r="18922" spans="4:5">
      <c r="D18922" s="231"/>
      <c r="E18922" s="232"/>
    </row>
    <row r="18923" spans="4:5">
      <c r="D18923" s="231"/>
      <c r="E18923" s="232"/>
    </row>
    <row r="18924" spans="4:5">
      <c r="D18924" s="231"/>
      <c r="E18924" s="232"/>
    </row>
    <row r="18925" spans="4:5">
      <c r="D18925" s="231"/>
      <c r="E18925" s="232"/>
    </row>
    <row r="18926" spans="4:5">
      <c r="D18926" s="231"/>
      <c r="E18926" s="232"/>
    </row>
    <row r="18927" spans="4:5">
      <c r="D18927" s="231"/>
      <c r="E18927" s="232"/>
    </row>
    <row r="18928" spans="4:5">
      <c r="D18928" s="231"/>
      <c r="E18928" s="232"/>
    </row>
    <row r="18929" spans="4:5">
      <c r="D18929" s="231"/>
      <c r="E18929" s="232"/>
    </row>
    <row r="18930" spans="4:5">
      <c r="D18930" s="231"/>
      <c r="E18930" s="232"/>
    </row>
    <row r="18931" spans="4:5">
      <c r="D18931" s="231"/>
      <c r="E18931" s="232"/>
    </row>
    <row r="18932" spans="4:5">
      <c r="D18932" s="231"/>
      <c r="E18932" s="232"/>
    </row>
    <row r="18933" spans="4:5">
      <c r="D18933" s="231"/>
      <c r="E18933" s="232"/>
    </row>
    <row r="18934" spans="4:5">
      <c r="D18934" s="231"/>
      <c r="E18934" s="232"/>
    </row>
    <row r="18935" spans="4:5">
      <c r="D18935" s="231"/>
      <c r="E18935" s="232"/>
    </row>
    <row r="18936" spans="4:5">
      <c r="D18936" s="231"/>
      <c r="E18936" s="232"/>
    </row>
    <row r="18937" spans="4:5">
      <c r="D18937" s="231"/>
      <c r="E18937" s="232"/>
    </row>
    <row r="18938" spans="4:5">
      <c r="D18938" s="231"/>
      <c r="E18938" s="232"/>
    </row>
    <row r="18939" spans="4:5">
      <c r="D18939" s="231"/>
      <c r="E18939" s="232"/>
    </row>
    <row r="18940" spans="4:5">
      <c r="D18940" s="231"/>
      <c r="E18940" s="232"/>
    </row>
    <row r="18941" spans="4:5">
      <c r="D18941" s="231"/>
      <c r="E18941" s="232"/>
    </row>
    <row r="18942" spans="4:5">
      <c r="D18942" s="231"/>
      <c r="E18942" s="232"/>
    </row>
    <row r="18943" spans="4:5">
      <c r="D18943" s="231"/>
      <c r="E18943" s="232"/>
    </row>
    <row r="18944" spans="4:5">
      <c r="D18944" s="231"/>
      <c r="E18944" s="232"/>
    </row>
    <row r="18945" spans="4:5">
      <c r="D18945" s="231"/>
      <c r="E18945" s="232"/>
    </row>
    <row r="18946" spans="4:5">
      <c r="D18946" s="231"/>
      <c r="E18946" s="232"/>
    </row>
    <row r="18947" spans="4:5">
      <c r="D18947" s="231"/>
      <c r="E18947" s="232"/>
    </row>
    <row r="18948" spans="4:5">
      <c r="D18948" s="231"/>
      <c r="E18948" s="232"/>
    </row>
    <row r="18949" spans="4:5">
      <c r="D18949" s="231"/>
      <c r="E18949" s="232"/>
    </row>
    <row r="18950" spans="4:5">
      <c r="D18950" s="231"/>
      <c r="E18950" s="232"/>
    </row>
    <row r="18951" spans="4:5">
      <c r="D18951" s="231"/>
      <c r="E18951" s="232"/>
    </row>
    <row r="18952" spans="4:5">
      <c r="D18952" s="231"/>
      <c r="E18952" s="232"/>
    </row>
    <row r="18953" spans="4:5">
      <c r="D18953" s="231"/>
      <c r="E18953" s="232"/>
    </row>
    <row r="18954" spans="4:5">
      <c r="D18954" s="231"/>
      <c r="E18954" s="232"/>
    </row>
    <row r="18955" spans="4:5">
      <c r="D18955" s="231"/>
      <c r="E18955" s="232"/>
    </row>
    <row r="18956" spans="4:5">
      <c r="D18956" s="231"/>
      <c r="E18956" s="232"/>
    </row>
    <row r="18957" spans="4:5">
      <c r="D18957" s="231"/>
      <c r="E18957" s="232"/>
    </row>
    <row r="18958" spans="4:5">
      <c r="D18958" s="231"/>
      <c r="E18958" s="232"/>
    </row>
    <row r="18959" spans="4:5">
      <c r="D18959" s="231"/>
      <c r="E18959" s="232"/>
    </row>
    <row r="18960" spans="4:5">
      <c r="D18960" s="231"/>
      <c r="E18960" s="232"/>
    </row>
    <row r="18961" spans="4:5">
      <c r="D18961" s="231"/>
      <c r="E18961" s="232"/>
    </row>
    <row r="18962" spans="4:5">
      <c r="D18962" s="231"/>
      <c r="E18962" s="232"/>
    </row>
    <row r="18963" spans="4:5">
      <c r="D18963" s="231"/>
      <c r="E18963" s="232"/>
    </row>
    <row r="18964" spans="4:5">
      <c r="D18964" s="231"/>
      <c r="E18964" s="232"/>
    </row>
    <row r="18965" spans="4:5">
      <c r="D18965" s="231"/>
      <c r="E18965" s="232"/>
    </row>
    <row r="18966" spans="4:5">
      <c r="D18966" s="231"/>
      <c r="E18966" s="232"/>
    </row>
    <row r="18967" spans="4:5">
      <c r="D18967" s="231"/>
      <c r="E18967" s="232"/>
    </row>
    <row r="18968" spans="4:5">
      <c r="D18968" s="231"/>
      <c r="E18968" s="232"/>
    </row>
    <row r="18969" spans="4:5">
      <c r="D18969" s="231"/>
      <c r="E18969" s="232"/>
    </row>
    <row r="18970" spans="4:5">
      <c r="D18970" s="231"/>
      <c r="E18970" s="232"/>
    </row>
    <row r="18971" spans="4:5">
      <c r="D18971" s="231"/>
      <c r="E18971" s="232"/>
    </row>
    <row r="18972" spans="4:5">
      <c r="D18972" s="231"/>
      <c r="E18972" s="232"/>
    </row>
    <row r="18973" spans="4:5">
      <c r="D18973" s="231"/>
      <c r="E18973" s="232"/>
    </row>
    <row r="18974" spans="4:5">
      <c r="D18974" s="231"/>
      <c r="E18974" s="232"/>
    </row>
    <row r="18975" spans="4:5">
      <c r="D18975" s="231"/>
      <c r="E18975" s="232"/>
    </row>
    <row r="18976" spans="4:5">
      <c r="D18976" s="231"/>
      <c r="E18976" s="232"/>
    </row>
    <row r="18977" spans="4:5">
      <c r="D18977" s="231"/>
      <c r="E18977" s="232"/>
    </row>
    <row r="18978" spans="4:5">
      <c r="D18978" s="231"/>
      <c r="E18978" s="232"/>
    </row>
    <row r="18979" spans="4:5">
      <c r="D18979" s="231"/>
      <c r="E18979" s="232"/>
    </row>
    <row r="18980" spans="4:5">
      <c r="D18980" s="231"/>
      <c r="E18980" s="232"/>
    </row>
    <row r="18981" spans="4:5">
      <c r="D18981" s="231"/>
      <c r="E18981" s="232"/>
    </row>
    <row r="18982" spans="4:5">
      <c r="D18982" s="231"/>
      <c r="E18982" s="232"/>
    </row>
    <row r="18983" spans="4:5">
      <c r="D18983" s="231"/>
      <c r="E18983" s="232"/>
    </row>
    <row r="18984" spans="4:5">
      <c r="D18984" s="231"/>
      <c r="E18984" s="232"/>
    </row>
    <row r="18985" spans="4:5">
      <c r="D18985" s="231"/>
      <c r="E18985" s="232"/>
    </row>
    <row r="18986" spans="4:5">
      <c r="D18986" s="231"/>
      <c r="E18986" s="232"/>
    </row>
    <row r="18987" spans="4:5">
      <c r="D18987" s="231"/>
      <c r="E18987" s="232"/>
    </row>
    <row r="18988" spans="4:5">
      <c r="D18988" s="231"/>
      <c r="E18988" s="232"/>
    </row>
    <row r="18989" spans="4:5">
      <c r="D18989" s="231"/>
      <c r="E18989" s="232"/>
    </row>
    <row r="18990" spans="4:5">
      <c r="D18990" s="231"/>
      <c r="E18990" s="232"/>
    </row>
    <row r="18991" spans="4:5">
      <c r="D18991" s="231"/>
      <c r="E18991" s="232"/>
    </row>
    <row r="18992" spans="4:5">
      <c r="D18992" s="231"/>
      <c r="E18992" s="232"/>
    </row>
    <row r="18993" spans="4:5">
      <c r="D18993" s="231"/>
      <c r="E18993" s="232"/>
    </row>
    <row r="18994" spans="4:5">
      <c r="D18994" s="231"/>
      <c r="E18994" s="232"/>
    </row>
    <row r="18995" spans="4:5">
      <c r="D18995" s="231"/>
      <c r="E18995" s="232"/>
    </row>
    <row r="18996" spans="4:5">
      <c r="D18996" s="231"/>
      <c r="E18996" s="232"/>
    </row>
    <row r="18997" spans="4:5">
      <c r="D18997" s="231"/>
      <c r="E18997" s="232"/>
    </row>
    <row r="18998" spans="4:5">
      <c r="D18998" s="231"/>
      <c r="E18998" s="232"/>
    </row>
    <row r="18999" spans="4:5">
      <c r="D18999" s="231"/>
      <c r="E18999" s="232"/>
    </row>
    <row r="19000" spans="4:5">
      <c r="D19000" s="231"/>
      <c r="E19000" s="232"/>
    </row>
    <row r="19001" spans="4:5">
      <c r="D19001" s="231"/>
      <c r="E19001" s="232"/>
    </row>
    <row r="19002" spans="4:5">
      <c r="D19002" s="231"/>
      <c r="E19002" s="232"/>
    </row>
    <row r="19003" spans="4:5">
      <c r="D19003" s="231"/>
      <c r="E19003" s="232"/>
    </row>
    <row r="19004" spans="4:5">
      <c r="D19004" s="231"/>
      <c r="E19004" s="232"/>
    </row>
    <row r="19005" spans="4:5">
      <c r="D19005" s="231"/>
      <c r="E19005" s="232"/>
    </row>
    <row r="19006" spans="4:5">
      <c r="D19006" s="231"/>
      <c r="E19006" s="232"/>
    </row>
    <row r="19007" spans="4:5">
      <c r="D19007" s="231"/>
      <c r="E19007" s="232"/>
    </row>
    <row r="19008" spans="4:5">
      <c r="D19008" s="231"/>
      <c r="E19008" s="232"/>
    </row>
    <row r="19009" spans="4:5">
      <c r="D19009" s="231"/>
      <c r="E19009" s="232"/>
    </row>
    <row r="19010" spans="4:5">
      <c r="D19010" s="231"/>
      <c r="E19010" s="232"/>
    </row>
    <row r="19011" spans="4:5">
      <c r="D19011" s="231"/>
      <c r="E19011" s="232"/>
    </row>
    <row r="19012" spans="4:5">
      <c r="D19012" s="231"/>
      <c r="E19012" s="232"/>
    </row>
    <row r="19013" spans="4:5">
      <c r="D19013" s="231"/>
      <c r="E19013" s="232"/>
    </row>
    <row r="19014" spans="4:5">
      <c r="D19014" s="231"/>
      <c r="E19014" s="232"/>
    </row>
    <row r="19015" spans="4:5">
      <c r="D19015" s="231"/>
      <c r="E19015" s="232"/>
    </row>
    <row r="19016" spans="4:5">
      <c r="D19016" s="231"/>
      <c r="E19016" s="232"/>
    </row>
    <row r="19017" spans="4:5">
      <c r="D19017" s="231"/>
      <c r="E19017" s="232"/>
    </row>
    <row r="19018" spans="4:5">
      <c r="D19018" s="231"/>
      <c r="E19018" s="232"/>
    </row>
    <row r="19019" spans="4:5">
      <c r="D19019" s="231"/>
      <c r="E19019" s="232"/>
    </row>
    <row r="19020" spans="4:5">
      <c r="D19020" s="231"/>
      <c r="E19020" s="232"/>
    </row>
    <row r="19021" spans="4:5">
      <c r="D19021" s="231"/>
      <c r="E19021" s="232"/>
    </row>
    <row r="19022" spans="4:5">
      <c r="D19022" s="231"/>
      <c r="E19022" s="232"/>
    </row>
    <row r="19023" spans="4:5">
      <c r="D19023" s="231"/>
      <c r="E19023" s="232"/>
    </row>
    <row r="19024" spans="4:5">
      <c r="D19024" s="231"/>
      <c r="E19024" s="232"/>
    </row>
    <row r="19025" spans="4:5">
      <c r="D19025" s="231"/>
      <c r="E19025" s="232"/>
    </row>
    <row r="19026" spans="4:5">
      <c r="D19026" s="231"/>
      <c r="E19026" s="232"/>
    </row>
    <row r="19027" spans="4:5">
      <c r="D19027" s="231"/>
      <c r="E19027" s="232"/>
    </row>
    <row r="19028" spans="4:5">
      <c r="D19028" s="231"/>
      <c r="E19028" s="232"/>
    </row>
    <row r="19029" spans="4:5">
      <c r="D19029" s="231"/>
      <c r="E19029" s="232"/>
    </row>
    <row r="19030" spans="4:5">
      <c r="D19030" s="231"/>
      <c r="E19030" s="232"/>
    </row>
    <row r="19031" spans="4:5">
      <c r="D19031" s="231"/>
      <c r="E19031" s="232"/>
    </row>
    <row r="19032" spans="4:5">
      <c r="D19032" s="231"/>
      <c r="E19032" s="232"/>
    </row>
    <row r="19033" spans="4:5">
      <c r="D19033" s="231"/>
      <c r="E19033" s="232"/>
    </row>
    <row r="19034" spans="4:5">
      <c r="D19034" s="231"/>
      <c r="E19034" s="232"/>
    </row>
    <row r="19035" spans="4:5">
      <c r="D19035" s="231"/>
      <c r="E19035" s="232"/>
    </row>
    <row r="19036" spans="4:5">
      <c r="D19036" s="231"/>
      <c r="E19036" s="232"/>
    </row>
    <row r="19037" spans="4:5">
      <c r="D19037" s="231"/>
      <c r="E19037" s="232"/>
    </row>
    <row r="19038" spans="4:5">
      <c r="D19038" s="231"/>
      <c r="E19038" s="232"/>
    </row>
    <row r="19039" spans="4:5">
      <c r="D19039" s="231"/>
      <c r="E19039" s="232"/>
    </row>
    <row r="19040" spans="4:5">
      <c r="D19040" s="231"/>
      <c r="E19040" s="232"/>
    </row>
    <row r="19041" spans="4:5">
      <c r="D19041" s="231"/>
      <c r="E19041" s="232"/>
    </row>
    <row r="19042" spans="4:5">
      <c r="D19042" s="231"/>
      <c r="E19042" s="232"/>
    </row>
    <row r="19043" spans="4:5">
      <c r="D19043" s="231"/>
      <c r="E19043" s="232"/>
    </row>
    <row r="19044" spans="4:5">
      <c r="D19044" s="231"/>
      <c r="E19044" s="232"/>
    </row>
    <row r="19045" spans="4:5">
      <c r="D19045" s="231"/>
      <c r="E19045" s="232"/>
    </row>
    <row r="19046" spans="4:5">
      <c r="D19046" s="231"/>
      <c r="E19046" s="232"/>
    </row>
    <row r="19047" spans="4:5">
      <c r="D19047" s="231"/>
      <c r="E19047" s="232"/>
    </row>
    <row r="19048" spans="4:5">
      <c r="D19048" s="231"/>
      <c r="E19048" s="232"/>
    </row>
    <row r="19049" spans="4:5">
      <c r="D19049" s="231"/>
      <c r="E19049" s="232"/>
    </row>
    <row r="19050" spans="4:5">
      <c r="D19050" s="231"/>
      <c r="E19050" s="232"/>
    </row>
    <row r="19051" spans="4:5">
      <c r="D19051" s="231"/>
      <c r="E19051" s="232"/>
    </row>
    <row r="19052" spans="4:5">
      <c r="D19052" s="231"/>
      <c r="E19052" s="232"/>
    </row>
    <row r="19053" spans="4:5">
      <c r="D19053" s="231"/>
      <c r="E19053" s="232"/>
    </row>
    <row r="19054" spans="4:5">
      <c r="D19054" s="231"/>
      <c r="E19054" s="232"/>
    </row>
    <row r="19055" spans="4:5">
      <c r="D19055" s="231"/>
      <c r="E19055" s="232"/>
    </row>
    <row r="19056" spans="4:5">
      <c r="D19056" s="231"/>
      <c r="E19056" s="232"/>
    </row>
    <row r="19057" spans="4:5">
      <c r="D19057" s="231"/>
      <c r="E19057" s="232"/>
    </row>
    <row r="19058" spans="4:5">
      <c r="D19058" s="231"/>
      <c r="E19058" s="232"/>
    </row>
    <row r="19059" spans="4:5">
      <c r="D19059" s="231"/>
      <c r="E19059" s="232"/>
    </row>
    <row r="19060" spans="4:5">
      <c r="D19060" s="231"/>
      <c r="E19060" s="232"/>
    </row>
    <row r="19061" spans="4:5">
      <c r="D19061" s="231"/>
      <c r="E19061" s="232"/>
    </row>
    <row r="19062" spans="4:5">
      <c r="D19062" s="231"/>
      <c r="E19062" s="232"/>
    </row>
    <row r="19063" spans="4:5">
      <c r="D19063" s="231"/>
      <c r="E19063" s="232"/>
    </row>
    <row r="19064" spans="4:5">
      <c r="D19064" s="231"/>
      <c r="E19064" s="232"/>
    </row>
    <row r="19065" spans="4:5">
      <c r="D19065" s="231"/>
      <c r="E19065" s="232"/>
    </row>
    <row r="19066" spans="4:5">
      <c r="D19066" s="231"/>
      <c r="E19066" s="232"/>
    </row>
    <row r="19067" spans="4:5">
      <c r="D19067" s="231"/>
      <c r="E19067" s="232"/>
    </row>
    <row r="19068" spans="4:5">
      <c r="D19068" s="231"/>
      <c r="E19068" s="232"/>
    </row>
    <row r="19069" spans="4:5">
      <c r="D19069" s="231"/>
      <c r="E19069" s="232"/>
    </row>
    <row r="19070" spans="4:5">
      <c r="D19070" s="231"/>
      <c r="E19070" s="232"/>
    </row>
    <row r="19071" spans="4:5">
      <c r="D19071" s="231"/>
      <c r="E19071" s="232"/>
    </row>
    <row r="19072" spans="4:5">
      <c r="D19072" s="231"/>
      <c r="E19072" s="232"/>
    </row>
    <row r="19073" spans="4:5">
      <c r="D19073" s="231"/>
      <c r="E19073" s="232"/>
    </row>
    <row r="19074" spans="4:5">
      <c r="D19074" s="231"/>
      <c r="E19074" s="232"/>
    </row>
    <row r="19075" spans="4:5">
      <c r="D19075" s="231"/>
      <c r="E19075" s="232"/>
    </row>
    <row r="19076" spans="4:5">
      <c r="D19076" s="231"/>
      <c r="E19076" s="232"/>
    </row>
    <row r="19077" spans="4:5">
      <c r="D19077" s="231"/>
      <c r="E19077" s="232"/>
    </row>
    <row r="19078" spans="4:5">
      <c r="D19078" s="231"/>
      <c r="E19078" s="232"/>
    </row>
    <row r="19079" spans="4:5">
      <c r="D19079" s="231"/>
      <c r="E19079" s="232"/>
    </row>
    <row r="19080" spans="4:5">
      <c r="D19080" s="231"/>
      <c r="E19080" s="232"/>
    </row>
    <row r="19081" spans="4:5">
      <c r="D19081" s="231"/>
      <c r="E19081" s="232"/>
    </row>
    <row r="19082" spans="4:5">
      <c r="D19082" s="231"/>
      <c r="E19082" s="232"/>
    </row>
    <row r="19083" spans="4:5">
      <c r="D19083" s="231"/>
      <c r="E19083" s="232"/>
    </row>
    <row r="19084" spans="4:5">
      <c r="D19084" s="231"/>
      <c r="E19084" s="232"/>
    </row>
    <row r="19085" spans="4:5">
      <c r="D19085" s="231"/>
      <c r="E19085" s="232"/>
    </row>
    <row r="19086" spans="4:5">
      <c r="D19086" s="231"/>
      <c r="E19086" s="232"/>
    </row>
    <row r="19087" spans="4:5">
      <c r="D19087" s="231"/>
      <c r="E19087" s="232"/>
    </row>
    <row r="19088" spans="4:5">
      <c r="D19088" s="231"/>
      <c r="E19088" s="232"/>
    </row>
    <row r="19089" spans="4:5">
      <c r="D19089" s="231"/>
      <c r="E19089" s="232"/>
    </row>
    <row r="19090" spans="4:5">
      <c r="D19090" s="231"/>
      <c r="E19090" s="232"/>
    </row>
    <row r="19091" spans="4:5">
      <c r="D19091" s="231"/>
      <c r="E19091" s="232"/>
    </row>
    <row r="19092" spans="4:5">
      <c r="D19092" s="231"/>
      <c r="E19092" s="232"/>
    </row>
    <row r="19093" spans="4:5">
      <c r="D19093" s="231"/>
      <c r="E19093" s="232"/>
    </row>
    <row r="19094" spans="4:5">
      <c r="D19094" s="231"/>
      <c r="E19094" s="232"/>
    </row>
    <row r="19095" spans="4:5">
      <c r="D19095" s="231"/>
      <c r="E19095" s="232"/>
    </row>
    <row r="19096" spans="4:5">
      <c r="D19096" s="231"/>
      <c r="E19096" s="232"/>
    </row>
    <row r="19097" spans="4:5">
      <c r="D19097" s="231"/>
      <c r="E19097" s="232"/>
    </row>
    <row r="19098" spans="4:5">
      <c r="D19098" s="231"/>
      <c r="E19098" s="232"/>
    </row>
    <row r="19099" spans="4:5">
      <c r="D19099" s="231"/>
      <c r="E19099" s="232"/>
    </row>
    <row r="19100" spans="4:5">
      <c r="D19100" s="231"/>
      <c r="E19100" s="232"/>
    </row>
    <row r="19101" spans="4:5">
      <c r="D19101" s="231"/>
      <c r="E19101" s="232"/>
    </row>
    <row r="19102" spans="4:5">
      <c r="D19102" s="231"/>
      <c r="E19102" s="232"/>
    </row>
    <row r="19103" spans="4:5">
      <c r="D19103" s="231"/>
      <c r="E19103" s="232"/>
    </row>
    <row r="19104" spans="4:5">
      <c r="D19104" s="231"/>
      <c r="E19104" s="232"/>
    </row>
    <row r="19105" spans="4:5">
      <c r="D19105" s="231"/>
      <c r="E19105" s="232"/>
    </row>
    <row r="19106" spans="4:5">
      <c r="D19106" s="231"/>
      <c r="E19106" s="232"/>
    </row>
    <row r="19107" spans="4:5">
      <c r="D19107" s="231"/>
      <c r="E19107" s="232"/>
    </row>
    <row r="19108" spans="4:5">
      <c r="D19108" s="231"/>
      <c r="E19108" s="232"/>
    </row>
    <row r="19109" spans="4:5">
      <c r="D19109" s="231"/>
      <c r="E19109" s="232"/>
    </row>
    <row r="19110" spans="4:5">
      <c r="D19110" s="231"/>
      <c r="E19110" s="232"/>
    </row>
    <row r="19111" spans="4:5">
      <c r="D19111" s="231"/>
      <c r="E19111" s="232"/>
    </row>
    <row r="19112" spans="4:5">
      <c r="D19112" s="231"/>
      <c r="E19112" s="232"/>
    </row>
    <row r="19113" spans="4:5">
      <c r="D19113" s="231"/>
      <c r="E19113" s="232"/>
    </row>
    <row r="19114" spans="4:5">
      <c r="D19114" s="231"/>
      <c r="E19114" s="232"/>
    </row>
    <row r="19115" spans="4:5">
      <c r="D19115" s="231"/>
      <c r="E19115" s="232"/>
    </row>
    <row r="19116" spans="4:5">
      <c r="D19116" s="231"/>
      <c r="E19116" s="232"/>
    </row>
    <row r="19117" spans="4:5">
      <c r="D19117" s="231"/>
      <c r="E19117" s="232"/>
    </row>
    <row r="19118" spans="4:5">
      <c r="D19118" s="231"/>
      <c r="E19118" s="232"/>
    </row>
    <row r="19119" spans="4:5">
      <c r="D19119" s="231"/>
      <c r="E19119" s="232"/>
    </row>
    <row r="19120" spans="4:5">
      <c r="D19120" s="231"/>
      <c r="E19120" s="232"/>
    </row>
    <row r="19121" spans="4:5">
      <c r="D19121" s="231"/>
      <c r="E19121" s="232"/>
    </row>
    <row r="19122" spans="4:5">
      <c r="D19122" s="231"/>
      <c r="E19122" s="232"/>
    </row>
    <row r="19123" spans="4:5">
      <c r="D19123" s="231"/>
      <c r="E19123" s="232"/>
    </row>
    <row r="19124" spans="4:5">
      <c r="D19124" s="231"/>
      <c r="E19124" s="232"/>
    </row>
    <row r="19125" spans="4:5">
      <c r="D19125" s="231"/>
      <c r="E19125" s="232"/>
    </row>
    <row r="19126" spans="4:5">
      <c r="D19126" s="231"/>
      <c r="E19126" s="232"/>
    </row>
    <row r="19127" spans="4:5">
      <c r="D19127" s="231"/>
      <c r="E19127" s="232"/>
    </row>
    <row r="19128" spans="4:5">
      <c r="D19128" s="231"/>
      <c r="E19128" s="232"/>
    </row>
    <row r="19129" spans="4:5">
      <c r="D19129" s="231"/>
      <c r="E19129" s="232"/>
    </row>
    <row r="19130" spans="4:5">
      <c r="D19130" s="231"/>
      <c r="E19130" s="232"/>
    </row>
    <row r="19131" spans="4:5">
      <c r="D19131" s="231"/>
      <c r="E19131" s="232"/>
    </row>
    <row r="19132" spans="4:5">
      <c r="D19132" s="231"/>
      <c r="E19132" s="232"/>
    </row>
    <row r="19133" spans="4:5">
      <c r="D19133" s="231"/>
      <c r="E19133" s="232"/>
    </row>
    <row r="19134" spans="4:5">
      <c r="D19134" s="231"/>
      <c r="E19134" s="232"/>
    </row>
    <row r="19135" spans="4:5">
      <c r="D19135" s="231"/>
      <c r="E19135" s="232"/>
    </row>
    <row r="19136" spans="4:5">
      <c r="D19136" s="231"/>
      <c r="E19136" s="232"/>
    </row>
    <row r="19137" spans="4:5">
      <c r="D19137" s="231"/>
      <c r="E19137" s="232"/>
    </row>
    <row r="19138" spans="4:5">
      <c r="D19138" s="231"/>
      <c r="E19138" s="232"/>
    </row>
    <row r="19139" spans="4:5">
      <c r="D19139" s="231"/>
      <c r="E19139" s="232"/>
    </row>
    <row r="19140" spans="4:5">
      <c r="D19140" s="231"/>
      <c r="E19140" s="232"/>
    </row>
    <row r="19141" spans="4:5">
      <c r="D19141" s="231"/>
      <c r="E19141" s="232"/>
    </row>
    <row r="19142" spans="4:5">
      <c r="D19142" s="231"/>
      <c r="E19142" s="232"/>
    </row>
    <row r="19143" spans="4:5">
      <c r="D19143" s="231"/>
      <c r="E19143" s="232"/>
    </row>
    <row r="19144" spans="4:5">
      <c r="D19144" s="231"/>
      <c r="E19144" s="232"/>
    </row>
    <row r="19145" spans="4:5">
      <c r="D19145" s="231"/>
      <c r="E19145" s="232"/>
    </row>
    <row r="19146" spans="4:5">
      <c r="D19146" s="231"/>
      <c r="E19146" s="232"/>
    </row>
    <row r="19147" spans="4:5">
      <c r="D19147" s="231"/>
      <c r="E19147" s="232"/>
    </row>
    <row r="19148" spans="4:5">
      <c r="D19148" s="231"/>
      <c r="E19148" s="232"/>
    </row>
    <row r="19149" spans="4:5">
      <c r="D19149" s="231"/>
      <c r="E19149" s="232"/>
    </row>
    <row r="19150" spans="4:5">
      <c r="D19150" s="231"/>
      <c r="E19150" s="232"/>
    </row>
    <row r="19151" spans="4:5">
      <c r="D19151" s="231"/>
      <c r="E19151" s="232"/>
    </row>
    <row r="19152" spans="4:5">
      <c r="D19152" s="231"/>
      <c r="E19152" s="232"/>
    </row>
    <row r="19153" spans="4:5">
      <c r="D19153" s="231"/>
      <c r="E19153" s="232"/>
    </row>
    <row r="19154" spans="4:5">
      <c r="D19154" s="231"/>
      <c r="E19154" s="232"/>
    </row>
    <row r="19155" spans="4:5">
      <c r="D19155" s="231"/>
      <c r="E19155" s="232"/>
    </row>
    <row r="19156" spans="4:5">
      <c r="D19156" s="231"/>
      <c r="E19156" s="232"/>
    </row>
    <row r="19157" spans="4:5">
      <c r="D19157" s="231"/>
      <c r="E19157" s="232"/>
    </row>
    <row r="19158" spans="4:5">
      <c r="D19158" s="231"/>
      <c r="E19158" s="232"/>
    </row>
    <row r="19159" spans="4:5">
      <c r="D19159" s="231"/>
      <c r="E19159" s="232"/>
    </row>
    <row r="19160" spans="4:5">
      <c r="D19160" s="231"/>
      <c r="E19160" s="232"/>
    </row>
    <row r="19161" spans="4:5">
      <c r="D19161" s="231"/>
      <c r="E19161" s="232"/>
    </row>
    <row r="19162" spans="4:5">
      <c r="D19162" s="231"/>
      <c r="E19162" s="232"/>
    </row>
    <row r="19163" spans="4:5">
      <c r="D19163" s="231"/>
      <c r="E19163" s="232"/>
    </row>
    <row r="19164" spans="4:5">
      <c r="D19164" s="231"/>
      <c r="E19164" s="232"/>
    </row>
    <row r="19165" spans="4:5">
      <c r="D19165" s="231"/>
      <c r="E19165" s="232"/>
    </row>
    <row r="19166" spans="4:5">
      <c r="D19166" s="231"/>
      <c r="E19166" s="232"/>
    </row>
    <row r="19167" spans="4:5">
      <c r="D19167" s="231"/>
      <c r="E19167" s="232"/>
    </row>
    <row r="19168" spans="4:5">
      <c r="D19168" s="231"/>
      <c r="E19168" s="232"/>
    </row>
    <row r="19169" spans="4:5">
      <c r="D19169" s="231"/>
      <c r="E19169" s="232"/>
    </row>
    <row r="19170" spans="4:5">
      <c r="D19170" s="231"/>
      <c r="E19170" s="232"/>
    </row>
    <row r="19171" spans="4:5">
      <c r="D19171" s="231"/>
      <c r="E19171" s="232"/>
    </row>
    <row r="19172" spans="4:5">
      <c r="D19172" s="231"/>
      <c r="E19172" s="232"/>
    </row>
    <row r="19173" spans="4:5">
      <c r="D19173" s="231"/>
      <c r="E19173" s="232"/>
    </row>
    <row r="19174" spans="4:5">
      <c r="D19174" s="231"/>
      <c r="E19174" s="232"/>
    </row>
    <row r="19175" spans="4:5">
      <c r="D19175" s="231"/>
      <c r="E19175" s="232"/>
    </row>
    <row r="19176" spans="4:5">
      <c r="D19176" s="231"/>
      <c r="E19176" s="232"/>
    </row>
    <row r="19177" spans="4:5">
      <c r="D19177" s="231"/>
      <c r="E19177" s="232"/>
    </row>
    <row r="19178" spans="4:5">
      <c r="D19178" s="231"/>
      <c r="E19178" s="232"/>
    </row>
    <row r="19179" spans="4:5">
      <c r="D19179" s="231"/>
      <c r="E19179" s="232"/>
    </row>
    <row r="19180" spans="4:5">
      <c r="D19180" s="231"/>
      <c r="E19180" s="232"/>
    </row>
    <row r="19181" spans="4:5">
      <c r="D19181" s="231"/>
      <c r="E19181" s="232"/>
    </row>
    <row r="19182" spans="4:5">
      <c r="D19182" s="231"/>
      <c r="E19182" s="232"/>
    </row>
    <row r="19183" spans="4:5">
      <c r="D19183" s="231"/>
      <c r="E19183" s="232"/>
    </row>
    <row r="19184" spans="4:5">
      <c r="D19184" s="231"/>
      <c r="E19184" s="232"/>
    </row>
    <row r="19185" spans="4:5">
      <c r="D19185" s="231"/>
      <c r="E19185" s="232"/>
    </row>
    <row r="19186" spans="4:5">
      <c r="D19186" s="231"/>
      <c r="E19186" s="232"/>
    </row>
    <row r="19187" spans="4:5">
      <c r="D19187" s="231"/>
      <c r="E19187" s="232"/>
    </row>
    <row r="19188" spans="4:5">
      <c r="D19188" s="231"/>
      <c r="E19188" s="232"/>
    </row>
    <row r="19189" spans="4:5">
      <c r="D19189" s="231"/>
      <c r="E19189" s="232"/>
    </row>
    <row r="19190" spans="4:5">
      <c r="D19190" s="231"/>
      <c r="E19190" s="232"/>
    </row>
    <row r="19191" spans="4:5">
      <c r="D19191" s="231"/>
      <c r="E19191" s="232"/>
    </row>
    <row r="19192" spans="4:5">
      <c r="D19192" s="231"/>
      <c r="E19192" s="232"/>
    </row>
    <row r="19193" spans="4:5">
      <c r="D19193" s="231"/>
      <c r="E19193" s="232"/>
    </row>
    <row r="19194" spans="4:5">
      <c r="D19194" s="231"/>
      <c r="E19194" s="232"/>
    </row>
    <row r="19195" spans="4:5">
      <c r="D19195" s="231"/>
      <c r="E19195" s="232"/>
    </row>
    <row r="19196" spans="4:5">
      <c r="D19196" s="231"/>
      <c r="E19196" s="232"/>
    </row>
    <row r="19197" spans="4:5">
      <c r="D19197" s="231"/>
      <c r="E19197" s="232"/>
    </row>
    <row r="19198" spans="4:5">
      <c r="D19198" s="231"/>
      <c r="E19198" s="232"/>
    </row>
    <row r="19199" spans="4:5">
      <c r="D19199" s="231"/>
      <c r="E19199" s="232"/>
    </row>
    <row r="19200" spans="4:5">
      <c r="D19200" s="231"/>
      <c r="E19200" s="232"/>
    </row>
    <row r="19201" spans="4:5">
      <c r="D19201" s="231"/>
      <c r="E19201" s="232"/>
    </row>
    <row r="19202" spans="4:5">
      <c r="D19202" s="231"/>
      <c r="E19202" s="232"/>
    </row>
    <row r="19203" spans="4:5">
      <c r="D19203" s="231"/>
      <c r="E19203" s="232"/>
    </row>
    <row r="19204" spans="4:5">
      <c r="D19204" s="231"/>
      <c r="E19204" s="232"/>
    </row>
    <row r="19205" spans="4:5">
      <c r="D19205" s="231"/>
      <c r="E19205" s="232"/>
    </row>
    <row r="19206" spans="4:5">
      <c r="D19206" s="231"/>
      <c r="E19206" s="232"/>
    </row>
    <row r="19207" spans="4:5">
      <c r="D19207" s="231"/>
      <c r="E19207" s="232"/>
    </row>
    <row r="19208" spans="4:5">
      <c r="D19208" s="231"/>
      <c r="E19208" s="232"/>
    </row>
    <row r="19209" spans="4:5">
      <c r="D19209" s="231"/>
      <c r="E19209" s="232"/>
    </row>
    <row r="19210" spans="4:5">
      <c r="D19210" s="231"/>
      <c r="E19210" s="232"/>
    </row>
    <row r="19211" spans="4:5">
      <c r="D19211" s="231"/>
      <c r="E19211" s="232"/>
    </row>
    <row r="19212" spans="4:5">
      <c r="D19212" s="231"/>
      <c r="E19212" s="232"/>
    </row>
    <row r="19213" spans="4:5">
      <c r="D19213" s="231"/>
      <c r="E19213" s="232"/>
    </row>
    <row r="19214" spans="4:5">
      <c r="D19214" s="231"/>
      <c r="E19214" s="232"/>
    </row>
    <row r="19215" spans="4:5">
      <c r="D19215" s="231"/>
      <c r="E19215" s="232"/>
    </row>
    <row r="19216" spans="4:5">
      <c r="D19216" s="231"/>
      <c r="E19216" s="232"/>
    </row>
    <row r="19217" spans="4:5">
      <c r="D19217" s="231"/>
      <c r="E19217" s="232"/>
    </row>
    <row r="19218" spans="4:5">
      <c r="D19218" s="231"/>
      <c r="E19218" s="232"/>
    </row>
    <row r="19219" spans="4:5">
      <c r="D19219" s="231"/>
      <c r="E19219" s="232"/>
    </row>
    <row r="19220" spans="4:5">
      <c r="D19220" s="231"/>
      <c r="E19220" s="232"/>
    </row>
    <row r="19221" spans="4:5">
      <c r="D19221" s="231"/>
      <c r="E19221" s="232"/>
    </row>
    <row r="19222" spans="4:5">
      <c r="D19222" s="231"/>
      <c r="E19222" s="232"/>
    </row>
    <row r="19223" spans="4:5">
      <c r="D19223" s="231"/>
      <c r="E19223" s="232"/>
    </row>
    <row r="19224" spans="4:5">
      <c r="D19224" s="231"/>
      <c r="E19224" s="232"/>
    </row>
    <row r="19225" spans="4:5">
      <c r="D19225" s="231"/>
      <c r="E19225" s="232"/>
    </row>
    <row r="19226" spans="4:5">
      <c r="D19226" s="231"/>
      <c r="E19226" s="232"/>
    </row>
    <row r="19227" spans="4:5">
      <c r="D19227" s="231"/>
      <c r="E19227" s="232"/>
    </row>
    <row r="19228" spans="4:5">
      <c r="D19228" s="231"/>
      <c r="E19228" s="232"/>
    </row>
    <row r="19229" spans="4:5">
      <c r="D19229" s="231"/>
      <c r="E19229" s="232"/>
    </row>
    <row r="19230" spans="4:5">
      <c r="D19230" s="231"/>
      <c r="E19230" s="232"/>
    </row>
    <row r="19231" spans="4:5">
      <c r="D19231" s="231"/>
      <c r="E19231" s="232"/>
    </row>
    <row r="19232" spans="4:5">
      <c r="D19232" s="231"/>
      <c r="E19232" s="232"/>
    </row>
    <row r="19233" spans="4:5">
      <c r="D19233" s="231"/>
      <c r="E19233" s="232"/>
    </row>
    <row r="19234" spans="4:5">
      <c r="D19234" s="231"/>
      <c r="E19234" s="232"/>
    </row>
    <row r="19235" spans="4:5">
      <c r="D19235" s="231"/>
      <c r="E19235" s="232"/>
    </row>
    <row r="19236" spans="4:5">
      <c r="D19236" s="231"/>
      <c r="E19236" s="232"/>
    </row>
    <row r="19237" spans="4:5">
      <c r="D19237" s="231"/>
      <c r="E19237" s="232"/>
    </row>
    <row r="19238" spans="4:5">
      <c r="D19238" s="231"/>
      <c r="E19238" s="232"/>
    </row>
    <row r="19239" spans="4:5">
      <c r="D19239" s="231"/>
      <c r="E19239" s="232"/>
    </row>
    <row r="19240" spans="4:5">
      <c r="D19240" s="231"/>
      <c r="E19240" s="232"/>
    </row>
    <row r="19241" spans="4:5">
      <c r="D19241" s="231"/>
      <c r="E19241" s="232"/>
    </row>
    <row r="19242" spans="4:5">
      <c r="D19242" s="231"/>
      <c r="E19242" s="232"/>
    </row>
    <row r="19243" spans="4:5">
      <c r="D19243" s="231"/>
      <c r="E19243" s="232"/>
    </row>
    <row r="19244" spans="4:5">
      <c r="D19244" s="231"/>
      <c r="E19244" s="232"/>
    </row>
    <row r="19245" spans="4:5">
      <c r="D19245" s="231"/>
      <c r="E19245" s="232"/>
    </row>
    <row r="19246" spans="4:5">
      <c r="D19246" s="231"/>
      <c r="E19246" s="232"/>
    </row>
    <row r="19247" spans="4:5">
      <c r="D19247" s="231"/>
      <c r="E19247" s="232"/>
    </row>
    <row r="19248" spans="4:5">
      <c r="D19248" s="231"/>
      <c r="E19248" s="232"/>
    </row>
    <row r="19249" spans="4:5">
      <c r="D19249" s="231"/>
      <c r="E19249" s="232"/>
    </row>
    <row r="19250" spans="4:5">
      <c r="D19250" s="231"/>
      <c r="E19250" s="232"/>
    </row>
    <row r="19251" spans="4:5">
      <c r="D19251" s="231"/>
      <c r="E19251" s="232"/>
    </row>
    <row r="19252" spans="4:5">
      <c r="D19252" s="231"/>
      <c r="E19252" s="232"/>
    </row>
    <row r="19253" spans="4:5">
      <c r="D19253" s="231"/>
      <c r="E19253" s="232"/>
    </row>
    <row r="19254" spans="4:5">
      <c r="D19254" s="231"/>
      <c r="E19254" s="232"/>
    </row>
    <row r="19255" spans="4:5">
      <c r="D19255" s="231"/>
      <c r="E19255" s="232"/>
    </row>
    <row r="19256" spans="4:5">
      <c r="D19256" s="231"/>
      <c r="E19256" s="232"/>
    </row>
    <row r="19257" spans="4:5">
      <c r="D19257" s="231"/>
      <c r="E19257" s="232"/>
    </row>
    <row r="19258" spans="4:5">
      <c r="D19258" s="231"/>
      <c r="E19258" s="232"/>
    </row>
    <row r="19259" spans="4:5">
      <c r="D19259" s="231"/>
      <c r="E19259" s="232"/>
    </row>
    <row r="19260" spans="4:5">
      <c r="D19260" s="231"/>
      <c r="E19260" s="232"/>
    </row>
    <row r="19261" spans="4:5">
      <c r="D19261" s="231"/>
      <c r="E19261" s="232"/>
    </row>
    <row r="19262" spans="4:5">
      <c r="D19262" s="231"/>
      <c r="E19262" s="232"/>
    </row>
    <row r="19263" spans="4:5">
      <c r="D19263" s="231"/>
      <c r="E19263" s="232"/>
    </row>
    <row r="19264" spans="4:5">
      <c r="D19264" s="231"/>
      <c r="E19264" s="232"/>
    </row>
    <row r="19265" spans="4:5">
      <c r="D19265" s="231"/>
      <c r="E19265" s="232"/>
    </row>
    <row r="19266" spans="4:5">
      <c r="D19266" s="231"/>
      <c r="E19266" s="232"/>
    </row>
    <row r="19267" spans="4:5">
      <c r="D19267" s="231"/>
      <c r="E19267" s="232"/>
    </row>
    <row r="19268" spans="4:5">
      <c r="D19268" s="231"/>
      <c r="E19268" s="232"/>
    </row>
    <row r="19269" spans="4:5">
      <c r="D19269" s="231"/>
      <c r="E19269" s="232"/>
    </row>
    <row r="19270" spans="4:5">
      <c r="D19270" s="231"/>
      <c r="E19270" s="232"/>
    </row>
    <row r="19271" spans="4:5">
      <c r="D19271" s="231"/>
      <c r="E19271" s="232"/>
    </row>
    <row r="19272" spans="4:5">
      <c r="D19272" s="231"/>
      <c r="E19272" s="232"/>
    </row>
    <row r="19273" spans="4:5">
      <c r="D19273" s="231"/>
      <c r="E19273" s="232"/>
    </row>
    <row r="19274" spans="4:5">
      <c r="D19274" s="231"/>
      <c r="E19274" s="232"/>
    </row>
    <row r="19275" spans="4:5">
      <c r="D19275" s="231"/>
      <c r="E19275" s="232"/>
    </row>
    <row r="19276" spans="4:5">
      <c r="D19276" s="231"/>
      <c r="E19276" s="232"/>
    </row>
    <row r="19277" spans="4:5">
      <c r="D19277" s="231"/>
      <c r="E19277" s="232"/>
    </row>
    <row r="19278" spans="4:5">
      <c r="D19278" s="231"/>
      <c r="E19278" s="232"/>
    </row>
    <row r="19279" spans="4:5">
      <c r="D19279" s="231"/>
      <c r="E19279" s="232"/>
    </row>
    <row r="19280" spans="4:5">
      <c r="D19280" s="231"/>
      <c r="E19280" s="232"/>
    </row>
    <row r="19281" spans="4:5">
      <c r="D19281" s="231"/>
      <c r="E19281" s="232"/>
    </row>
    <row r="19282" spans="4:5">
      <c r="D19282" s="231"/>
      <c r="E19282" s="232"/>
    </row>
    <row r="19283" spans="4:5">
      <c r="D19283" s="231"/>
      <c r="E19283" s="232"/>
    </row>
    <row r="19284" spans="4:5">
      <c r="D19284" s="231"/>
      <c r="E19284" s="232"/>
    </row>
    <row r="19285" spans="4:5">
      <c r="D19285" s="231"/>
      <c r="E19285" s="232"/>
    </row>
    <row r="19286" spans="4:5">
      <c r="D19286" s="231"/>
      <c r="E19286" s="232"/>
    </row>
    <row r="19287" spans="4:5">
      <c r="D19287" s="231"/>
      <c r="E19287" s="232"/>
    </row>
    <row r="19288" spans="4:5">
      <c r="D19288" s="231"/>
      <c r="E19288" s="232"/>
    </row>
    <row r="19289" spans="4:5">
      <c r="D19289" s="231"/>
      <c r="E19289" s="232"/>
    </row>
    <row r="19290" spans="4:5">
      <c r="D19290" s="231"/>
      <c r="E19290" s="232"/>
    </row>
    <row r="19291" spans="4:5">
      <c r="D19291" s="231"/>
      <c r="E19291" s="232"/>
    </row>
    <row r="19292" spans="4:5">
      <c r="D19292" s="231"/>
      <c r="E19292" s="232"/>
    </row>
    <row r="19293" spans="4:5">
      <c r="D19293" s="231"/>
      <c r="E19293" s="232"/>
    </row>
    <row r="19294" spans="4:5">
      <c r="D19294" s="231"/>
      <c r="E19294" s="232"/>
    </row>
    <row r="19295" spans="4:5">
      <c r="D19295" s="231"/>
      <c r="E19295" s="232"/>
    </row>
    <row r="19296" spans="4:5">
      <c r="D19296" s="231"/>
      <c r="E19296" s="232"/>
    </row>
    <row r="19297" spans="4:5">
      <c r="D19297" s="231"/>
      <c r="E19297" s="232"/>
    </row>
    <row r="19298" spans="4:5">
      <c r="D19298" s="231"/>
      <c r="E19298" s="232"/>
    </row>
    <row r="19299" spans="4:5">
      <c r="D19299" s="231"/>
      <c r="E19299" s="232"/>
    </row>
    <row r="19300" spans="4:5">
      <c r="D19300" s="231"/>
      <c r="E19300" s="232"/>
    </row>
    <row r="19301" spans="4:5">
      <c r="D19301" s="231"/>
      <c r="E19301" s="232"/>
    </row>
    <row r="19302" spans="4:5">
      <c r="D19302" s="231"/>
      <c r="E19302" s="232"/>
    </row>
    <row r="19303" spans="4:5">
      <c r="D19303" s="231"/>
      <c r="E19303" s="232"/>
    </row>
    <row r="19304" spans="4:5">
      <c r="D19304" s="231"/>
      <c r="E19304" s="232"/>
    </row>
    <row r="19305" spans="4:5">
      <c r="D19305" s="231"/>
      <c r="E19305" s="232"/>
    </row>
    <row r="19306" spans="4:5">
      <c r="D19306" s="231"/>
      <c r="E19306" s="232"/>
    </row>
    <row r="19307" spans="4:5">
      <c r="D19307" s="231"/>
      <c r="E19307" s="232"/>
    </row>
    <row r="19308" spans="4:5">
      <c r="D19308" s="231"/>
      <c r="E19308" s="232"/>
    </row>
    <row r="19309" spans="4:5">
      <c r="D19309" s="231"/>
      <c r="E19309" s="232"/>
    </row>
    <row r="19310" spans="4:5">
      <c r="D19310" s="231"/>
      <c r="E19310" s="232"/>
    </row>
    <row r="19311" spans="4:5">
      <c r="D19311" s="231"/>
      <c r="E19311" s="232"/>
    </row>
    <row r="19312" spans="4:5">
      <c r="D19312" s="231"/>
      <c r="E19312" s="232"/>
    </row>
    <row r="19313" spans="4:5">
      <c r="D19313" s="231"/>
      <c r="E19313" s="232"/>
    </row>
    <row r="19314" spans="4:5">
      <c r="D19314" s="231"/>
      <c r="E19314" s="232"/>
    </row>
    <row r="19315" spans="4:5">
      <c r="D19315" s="231"/>
      <c r="E19315" s="232"/>
    </row>
    <row r="19316" spans="4:5">
      <c r="D19316" s="231"/>
      <c r="E19316" s="232"/>
    </row>
    <row r="19317" spans="4:5">
      <c r="D19317" s="231"/>
      <c r="E19317" s="232"/>
    </row>
    <row r="19318" spans="4:5">
      <c r="D19318" s="231"/>
      <c r="E19318" s="232"/>
    </row>
    <row r="19319" spans="4:5">
      <c r="D19319" s="231"/>
      <c r="E19319" s="232"/>
    </row>
    <row r="19320" spans="4:5">
      <c r="D19320" s="231"/>
      <c r="E19320" s="232"/>
    </row>
    <row r="19321" spans="4:5">
      <c r="D19321" s="231"/>
      <c r="E19321" s="232"/>
    </row>
    <row r="19322" spans="4:5">
      <c r="D19322" s="231"/>
      <c r="E19322" s="232"/>
    </row>
    <row r="19323" spans="4:5">
      <c r="D19323" s="231"/>
      <c r="E19323" s="232"/>
    </row>
    <row r="19324" spans="4:5">
      <c r="D19324" s="231"/>
      <c r="E19324" s="232"/>
    </row>
    <row r="19325" spans="4:5">
      <c r="D19325" s="231"/>
      <c r="E19325" s="232"/>
    </row>
    <row r="19326" spans="4:5">
      <c r="D19326" s="231"/>
      <c r="E19326" s="232"/>
    </row>
    <row r="19327" spans="4:5">
      <c r="D19327" s="231"/>
      <c r="E19327" s="232"/>
    </row>
    <row r="19328" spans="4:5">
      <c r="D19328" s="231"/>
      <c r="E19328" s="232"/>
    </row>
    <row r="19329" spans="4:5">
      <c r="D19329" s="231"/>
      <c r="E19329" s="232"/>
    </row>
    <row r="19330" spans="4:5">
      <c r="D19330" s="231"/>
      <c r="E19330" s="232"/>
    </row>
    <row r="19331" spans="4:5">
      <c r="D19331" s="231"/>
      <c r="E19331" s="232"/>
    </row>
    <row r="19332" spans="4:5">
      <c r="D19332" s="231"/>
      <c r="E19332" s="232"/>
    </row>
    <row r="19333" spans="4:5">
      <c r="D19333" s="231"/>
      <c r="E19333" s="232"/>
    </row>
    <row r="19334" spans="4:5">
      <c r="D19334" s="231"/>
      <c r="E19334" s="232"/>
    </row>
    <row r="19335" spans="4:5">
      <c r="D19335" s="231"/>
      <c r="E19335" s="232"/>
    </row>
    <row r="19336" spans="4:5">
      <c r="D19336" s="231"/>
      <c r="E19336" s="232"/>
    </row>
    <row r="19337" spans="4:5">
      <c r="D19337" s="231"/>
      <c r="E19337" s="232"/>
    </row>
    <row r="19338" spans="4:5">
      <c r="D19338" s="231"/>
      <c r="E19338" s="232"/>
    </row>
    <row r="19339" spans="4:5">
      <c r="D19339" s="231"/>
      <c r="E19339" s="232"/>
    </row>
    <row r="19340" spans="4:5">
      <c r="D19340" s="231"/>
      <c r="E19340" s="232"/>
    </row>
    <row r="19341" spans="4:5">
      <c r="D19341" s="231"/>
      <c r="E19341" s="232"/>
    </row>
    <row r="19342" spans="4:5">
      <c r="D19342" s="231"/>
      <c r="E19342" s="232"/>
    </row>
    <row r="19343" spans="4:5">
      <c r="D19343" s="231"/>
      <c r="E19343" s="232"/>
    </row>
    <row r="19344" spans="4:5">
      <c r="D19344" s="231"/>
      <c r="E19344" s="232"/>
    </row>
    <row r="19345" spans="4:5">
      <c r="D19345" s="231"/>
      <c r="E19345" s="232"/>
    </row>
    <row r="19346" spans="4:5">
      <c r="D19346" s="231"/>
      <c r="E19346" s="232"/>
    </row>
    <row r="19347" spans="4:5">
      <c r="D19347" s="231"/>
      <c r="E19347" s="232"/>
    </row>
    <row r="19348" spans="4:5">
      <c r="D19348" s="231"/>
      <c r="E19348" s="232"/>
    </row>
    <row r="19349" spans="4:5">
      <c r="D19349" s="231"/>
      <c r="E19349" s="232"/>
    </row>
    <row r="19350" spans="4:5">
      <c r="D19350" s="231"/>
      <c r="E19350" s="232"/>
    </row>
    <row r="19351" spans="4:5">
      <c r="D19351" s="231"/>
      <c r="E19351" s="232"/>
    </row>
    <row r="19352" spans="4:5">
      <c r="D19352" s="231"/>
      <c r="E19352" s="232"/>
    </row>
    <row r="19353" spans="4:5">
      <c r="D19353" s="231"/>
      <c r="E19353" s="232"/>
    </row>
    <row r="19354" spans="4:5">
      <c r="D19354" s="231"/>
      <c r="E19354" s="232"/>
    </row>
    <row r="19355" spans="4:5">
      <c r="D19355" s="231"/>
      <c r="E19355" s="232"/>
    </row>
    <row r="19356" spans="4:5">
      <c r="D19356" s="231"/>
      <c r="E19356" s="232"/>
    </row>
    <row r="19357" spans="4:5">
      <c r="D19357" s="231"/>
      <c r="E19357" s="232"/>
    </row>
    <row r="19358" spans="4:5">
      <c r="D19358" s="231"/>
      <c r="E19358" s="232"/>
    </row>
    <row r="19359" spans="4:5">
      <c r="D19359" s="231"/>
      <c r="E19359" s="232"/>
    </row>
    <row r="19360" spans="4:5">
      <c r="D19360" s="231"/>
      <c r="E19360" s="232"/>
    </row>
    <row r="19361" spans="4:5">
      <c r="D19361" s="231"/>
      <c r="E19361" s="232"/>
    </row>
    <row r="19362" spans="4:5">
      <c r="D19362" s="231"/>
      <c r="E19362" s="232"/>
    </row>
    <row r="19363" spans="4:5">
      <c r="D19363" s="231"/>
      <c r="E19363" s="232"/>
    </row>
    <row r="19364" spans="4:5">
      <c r="D19364" s="231"/>
      <c r="E19364" s="232"/>
    </row>
    <row r="19365" spans="4:5">
      <c r="D19365" s="231"/>
      <c r="E19365" s="232"/>
    </row>
    <row r="19366" spans="4:5">
      <c r="D19366" s="231"/>
      <c r="E19366" s="232"/>
    </row>
    <row r="19367" spans="4:5">
      <c r="D19367" s="231"/>
      <c r="E19367" s="232"/>
    </row>
    <row r="19368" spans="4:5">
      <c r="D19368" s="231"/>
      <c r="E19368" s="232"/>
    </row>
    <row r="19369" spans="4:5">
      <c r="D19369" s="231"/>
      <c r="E19369" s="232"/>
    </row>
    <row r="19370" spans="4:5">
      <c r="D19370" s="231"/>
      <c r="E19370" s="232"/>
    </row>
    <row r="19371" spans="4:5">
      <c r="D19371" s="231"/>
      <c r="E19371" s="232"/>
    </row>
    <row r="19372" spans="4:5">
      <c r="D19372" s="231"/>
      <c r="E19372" s="232"/>
    </row>
    <row r="19373" spans="4:5">
      <c r="D19373" s="231"/>
      <c r="E19373" s="232"/>
    </row>
    <row r="19374" spans="4:5">
      <c r="D19374" s="231"/>
      <c r="E19374" s="232"/>
    </row>
    <row r="19375" spans="4:5">
      <c r="D19375" s="231"/>
      <c r="E19375" s="232"/>
    </row>
    <row r="19376" spans="4:5">
      <c r="D19376" s="231"/>
      <c r="E19376" s="232"/>
    </row>
    <row r="19377" spans="4:5">
      <c r="D19377" s="231"/>
      <c r="E19377" s="232"/>
    </row>
    <row r="19378" spans="4:5">
      <c r="D19378" s="231"/>
      <c r="E19378" s="232"/>
    </row>
    <row r="19379" spans="4:5">
      <c r="D19379" s="231"/>
      <c r="E19379" s="232"/>
    </row>
    <row r="19380" spans="4:5">
      <c r="D19380" s="231"/>
      <c r="E19380" s="232"/>
    </row>
    <row r="19381" spans="4:5">
      <c r="D19381" s="231"/>
      <c r="E19381" s="232"/>
    </row>
    <row r="19382" spans="4:5">
      <c r="D19382" s="231"/>
      <c r="E19382" s="232"/>
    </row>
    <row r="19383" spans="4:5">
      <c r="D19383" s="231"/>
      <c r="E19383" s="232"/>
    </row>
    <row r="19384" spans="4:5">
      <c r="D19384" s="231"/>
      <c r="E19384" s="232"/>
    </row>
    <row r="19385" spans="4:5">
      <c r="D19385" s="231"/>
      <c r="E19385" s="232"/>
    </row>
    <row r="19386" spans="4:5">
      <c r="D19386" s="231"/>
      <c r="E19386" s="232"/>
    </row>
    <row r="19387" spans="4:5">
      <c r="D19387" s="231"/>
      <c r="E19387" s="232"/>
    </row>
    <row r="19388" spans="4:5">
      <c r="D19388" s="231"/>
      <c r="E19388" s="232"/>
    </row>
    <row r="19389" spans="4:5">
      <c r="D19389" s="231"/>
      <c r="E19389" s="232"/>
    </row>
    <row r="19390" spans="4:5">
      <c r="D19390" s="231"/>
      <c r="E19390" s="232"/>
    </row>
    <row r="19391" spans="4:5">
      <c r="D19391" s="231"/>
      <c r="E19391" s="232"/>
    </row>
    <row r="19392" spans="4:5">
      <c r="D19392" s="231"/>
      <c r="E19392" s="232"/>
    </row>
    <row r="19393" spans="4:5">
      <c r="D19393" s="231"/>
      <c r="E19393" s="232"/>
    </row>
    <row r="19394" spans="4:5">
      <c r="D19394" s="231"/>
      <c r="E19394" s="232"/>
    </row>
    <row r="19395" spans="4:5">
      <c r="D19395" s="231"/>
      <c r="E19395" s="232"/>
    </row>
    <row r="19396" spans="4:5">
      <c r="D19396" s="231"/>
      <c r="E19396" s="232"/>
    </row>
    <row r="19397" spans="4:5">
      <c r="D19397" s="231"/>
      <c r="E19397" s="232"/>
    </row>
    <row r="19398" spans="4:5">
      <c r="D19398" s="231"/>
      <c r="E19398" s="232"/>
    </row>
    <row r="19399" spans="4:5">
      <c r="D19399" s="231"/>
      <c r="E19399" s="232"/>
    </row>
    <row r="19400" spans="4:5">
      <c r="D19400" s="231"/>
      <c r="E19400" s="232"/>
    </row>
    <row r="19401" spans="4:5">
      <c r="D19401" s="231"/>
      <c r="E19401" s="232"/>
    </row>
    <row r="19402" spans="4:5">
      <c r="D19402" s="231"/>
      <c r="E19402" s="232"/>
    </row>
    <row r="19403" spans="4:5">
      <c r="D19403" s="231"/>
      <c r="E19403" s="232"/>
    </row>
    <row r="19404" spans="4:5">
      <c r="D19404" s="231"/>
      <c r="E19404" s="232"/>
    </row>
    <row r="19405" spans="4:5">
      <c r="D19405" s="231"/>
      <c r="E19405" s="232"/>
    </row>
    <row r="19406" spans="4:5">
      <c r="D19406" s="231"/>
      <c r="E19406" s="232"/>
    </row>
    <row r="19407" spans="4:5">
      <c r="D19407" s="231"/>
      <c r="E19407" s="232"/>
    </row>
    <row r="19408" spans="4:5">
      <c r="D19408" s="231"/>
      <c r="E19408" s="232"/>
    </row>
    <row r="19409" spans="4:5">
      <c r="D19409" s="231"/>
      <c r="E19409" s="232"/>
    </row>
    <row r="19410" spans="4:5">
      <c r="D19410" s="231"/>
      <c r="E19410" s="232"/>
    </row>
    <row r="19411" spans="4:5">
      <c r="D19411" s="231"/>
      <c r="E19411" s="232"/>
    </row>
    <row r="19412" spans="4:5">
      <c r="D19412" s="231"/>
      <c r="E19412" s="232"/>
    </row>
    <row r="19413" spans="4:5">
      <c r="D19413" s="231"/>
      <c r="E19413" s="232"/>
    </row>
    <row r="19414" spans="4:5">
      <c r="D19414" s="231"/>
      <c r="E19414" s="232"/>
    </row>
    <row r="19415" spans="4:5">
      <c r="D19415" s="231"/>
      <c r="E19415" s="232"/>
    </row>
    <row r="19416" spans="4:5">
      <c r="D19416" s="231"/>
      <c r="E19416" s="232"/>
    </row>
    <row r="19417" spans="4:5">
      <c r="D19417" s="231"/>
      <c r="E19417" s="232"/>
    </row>
    <row r="19418" spans="4:5">
      <c r="D19418" s="231"/>
      <c r="E19418" s="232"/>
    </row>
    <row r="19419" spans="4:5">
      <c r="D19419" s="231"/>
      <c r="E19419" s="232"/>
    </row>
    <row r="19420" spans="4:5">
      <c r="D19420" s="231"/>
      <c r="E19420" s="232"/>
    </row>
    <row r="19421" spans="4:5">
      <c r="D19421" s="231"/>
      <c r="E19421" s="232"/>
    </row>
    <row r="19422" spans="4:5">
      <c r="D19422" s="231"/>
      <c r="E19422" s="232"/>
    </row>
    <row r="19423" spans="4:5">
      <c r="D19423" s="231"/>
      <c r="E19423" s="232"/>
    </row>
    <row r="19424" spans="4:5">
      <c r="D19424" s="231"/>
      <c r="E19424" s="232"/>
    </row>
    <row r="19425" spans="4:5">
      <c r="D19425" s="231"/>
      <c r="E19425" s="232"/>
    </row>
    <row r="19426" spans="4:5">
      <c r="D19426" s="231"/>
      <c r="E19426" s="232"/>
    </row>
    <row r="19427" spans="4:5">
      <c r="D19427" s="231"/>
      <c r="E19427" s="232"/>
    </row>
    <row r="19428" spans="4:5">
      <c r="D19428" s="231"/>
      <c r="E19428" s="232"/>
    </row>
    <row r="19429" spans="4:5">
      <c r="D19429" s="231"/>
      <c r="E19429" s="232"/>
    </row>
    <row r="19430" spans="4:5">
      <c r="D19430" s="231"/>
      <c r="E19430" s="232"/>
    </row>
    <row r="19431" spans="4:5">
      <c r="D19431" s="231"/>
      <c r="E19431" s="232"/>
    </row>
    <row r="19432" spans="4:5">
      <c r="D19432" s="231"/>
      <c r="E19432" s="232"/>
    </row>
    <row r="19433" spans="4:5">
      <c r="D19433" s="231"/>
      <c r="E19433" s="232"/>
    </row>
    <row r="19434" spans="4:5">
      <c r="D19434" s="231"/>
      <c r="E19434" s="232"/>
    </row>
    <row r="19435" spans="4:5">
      <c r="D19435" s="231"/>
      <c r="E19435" s="232"/>
    </row>
    <row r="19436" spans="4:5">
      <c r="D19436" s="231"/>
      <c r="E19436" s="232"/>
    </row>
    <row r="19437" spans="4:5">
      <c r="D19437" s="231"/>
      <c r="E19437" s="232"/>
    </row>
    <row r="19438" spans="4:5">
      <c r="D19438" s="231"/>
      <c r="E19438" s="232"/>
    </row>
    <row r="19439" spans="4:5">
      <c r="D19439" s="231"/>
      <c r="E19439" s="232"/>
    </row>
    <row r="19440" spans="4:5">
      <c r="D19440" s="231"/>
      <c r="E19440" s="232"/>
    </row>
    <row r="19441" spans="4:5">
      <c r="D19441" s="231"/>
      <c r="E19441" s="232"/>
    </row>
    <row r="19442" spans="4:5">
      <c r="D19442" s="231"/>
      <c r="E19442" s="232"/>
    </row>
    <row r="19443" spans="4:5">
      <c r="D19443" s="231"/>
      <c r="E19443" s="232"/>
    </row>
    <row r="19444" spans="4:5">
      <c r="D19444" s="231"/>
      <c r="E19444" s="232"/>
    </row>
    <row r="19445" spans="4:5">
      <c r="D19445" s="231"/>
      <c r="E19445" s="232"/>
    </row>
    <row r="19446" spans="4:5">
      <c r="D19446" s="231"/>
      <c r="E19446" s="232"/>
    </row>
    <row r="19447" spans="4:5">
      <c r="D19447" s="231"/>
      <c r="E19447" s="232"/>
    </row>
    <row r="19448" spans="4:5">
      <c r="D19448" s="231"/>
      <c r="E19448" s="232"/>
    </row>
    <row r="19449" spans="4:5">
      <c r="D19449" s="231"/>
      <c r="E19449" s="232"/>
    </row>
    <row r="19450" spans="4:5">
      <c r="D19450" s="231"/>
      <c r="E19450" s="232"/>
    </row>
    <row r="19451" spans="4:5">
      <c r="D19451" s="231"/>
      <c r="E19451" s="232"/>
    </row>
    <row r="19452" spans="4:5">
      <c r="D19452" s="231"/>
      <c r="E19452" s="232"/>
    </row>
    <row r="19453" spans="4:5">
      <c r="D19453" s="231"/>
      <c r="E19453" s="232"/>
    </row>
    <row r="19454" spans="4:5">
      <c r="D19454" s="231"/>
      <c r="E19454" s="232"/>
    </row>
    <row r="19455" spans="4:5">
      <c r="D19455" s="231"/>
      <c r="E19455" s="232"/>
    </row>
    <row r="19456" spans="4:5">
      <c r="D19456" s="231"/>
      <c r="E19456" s="232"/>
    </row>
    <row r="19457" spans="4:5">
      <c r="D19457" s="231"/>
      <c r="E19457" s="232"/>
    </row>
    <row r="19458" spans="4:5">
      <c r="D19458" s="231"/>
      <c r="E19458" s="232"/>
    </row>
    <row r="19459" spans="4:5">
      <c r="D19459" s="231"/>
      <c r="E19459" s="232"/>
    </row>
    <row r="19460" spans="4:5">
      <c r="D19460" s="231"/>
      <c r="E19460" s="232"/>
    </row>
    <row r="19461" spans="4:5">
      <c r="D19461" s="231"/>
      <c r="E19461" s="232"/>
    </row>
    <row r="19462" spans="4:5">
      <c r="D19462" s="231"/>
      <c r="E19462" s="232"/>
    </row>
    <row r="19463" spans="4:5">
      <c r="D19463" s="231"/>
      <c r="E19463" s="232"/>
    </row>
    <row r="19464" spans="4:5">
      <c r="D19464" s="231"/>
      <c r="E19464" s="232"/>
    </row>
    <row r="19465" spans="4:5">
      <c r="D19465" s="231"/>
      <c r="E19465" s="232"/>
    </row>
    <row r="19466" spans="4:5">
      <c r="D19466" s="231"/>
      <c r="E19466" s="232"/>
    </row>
    <row r="19467" spans="4:5">
      <c r="D19467" s="231"/>
      <c r="E19467" s="232"/>
    </row>
    <row r="19468" spans="4:5">
      <c r="D19468" s="231"/>
      <c r="E19468" s="232"/>
    </row>
    <row r="19469" spans="4:5">
      <c r="D19469" s="231"/>
      <c r="E19469" s="232"/>
    </row>
    <row r="19470" spans="4:5">
      <c r="D19470" s="231"/>
      <c r="E19470" s="232"/>
    </row>
    <row r="19471" spans="4:5">
      <c r="D19471" s="231"/>
      <c r="E19471" s="232"/>
    </row>
    <row r="19472" spans="4:5">
      <c r="D19472" s="231"/>
      <c r="E19472" s="232"/>
    </row>
    <row r="19473" spans="4:5">
      <c r="D19473" s="231"/>
      <c r="E19473" s="232"/>
    </row>
    <row r="19474" spans="4:5">
      <c r="D19474" s="231"/>
      <c r="E19474" s="232"/>
    </row>
    <row r="19475" spans="4:5">
      <c r="D19475" s="231"/>
      <c r="E19475" s="232"/>
    </row>
    <row r="19476" spans="4:5">
      <c r="D19476" s="231"/>
      <c r="E19476" s="232"/>
    </row>
    <row r="19477" spans="4:5">
      <c r="D19477" s="231"/>
      <c r="E19477" s="232"/>
    </row>
    <row r="19478" spans="4:5">
      <c r="D19478" s="231"/>
      <c r="E19478" s="232"/>
    </row>
    <row r="19479" spans="4:5">
      <c r="D19479" s="231"/>
      <c r="E19479" s="232"/>
    </row>
    <row r="19480" spans="4:5">
      <c r="D19480" s="231"/>
      <c r="E19480" s="232"/>
    </row>
    <row r="19481" spans="4:5">
      <c r="D19481" s="231"/>
      <c r="E19481" s="232"/>
    </row>
    <row r="19482" spans="4:5">
      <c r="D19482" s="231"/>
      <c r="E19482" s="232"/>
    </row>
    <row r="19483" spans="4:5">
      <c r="D19483" s="231"/>
      <c r="E19483" s="232"/>
    </row>
    <row r="19484" spans="4:5">
      <c r="D19484" s="231"/>
      <c r="E19484" s="232"/>
    </row>
    <row r="19485" spans="4:5">
      <c r="D19485" s="231"/>
      <c r="E19485" s="232"/>
    </row>
    <row r="19486" spans="4:5">
      <c r="D19486" s="231"/>
      <c r="E19486" s="232"/>
    </row>
    <row r="19487" spans="4:5">
      <c r="D19487" s="231"/>
      <c r="E19487" s="232"/>
    </row>
    <row r="19488" spans="4:5">
      <c r="D19488" s="231"/>
      <c r="E19488" s="232"/>
    </row>
    <row r="19489" spans="4:5">
      <c r="D19489" s="231"/>
      <c r="E19489" s="232"/>
    </row>
    <row r="19490" spans="4:5">
      <c r="D19490" s="231"/>
      <c r="E19490" s="232"/>
    </row>
    <row r="19491" spans="4:5">
      <c r="D19491" s="231"/>
      <c r="E19491" s="232"/>
    </row>
    <row r="19492" spans="4:5">
      <c r="D19492" s="231"/>
      <c r="E19492" s="232"/>
    </row>
    <row r="19493" spans="4:5">
      <c r="D19493" s="231"/>
      <c r="E19493" s="232"/>
    </row>
    <row r="19494" spans="4:5">
      <c r="D19494" s="231"/>
      <c r="E19494" s="232"/>
    </row>
    <row r="19495" spans="4:5">
      <c r="D19495" s="231"/>
      <c r="E19495" s="232"/>
    </row>
    <row r="19496" spans="4:5">
      <c r="D19496" s="231"/>
      <c r="E19496" s="232"/>
    </row>
    <row r="19497" spans="4:5">
      <c r="D19497" s="231"/>
      <c r="E19497" s="232"/>
    </row>
    <row r="19498" spans="4:5">
      <c r="D19498" s="231"/>
      <c r="E19498" s="232"/>
    </row>
    <row r="19499" spans="4:5">
      <c r="D19499" s="231"/>
      <c r="E19499" s="232"/>
    </row>
    <row r="19500" spans="4:5">
      <c r="D19500" s="231"/>
      <c r="E19500" s="232"/>
    </row>
    <row r="19501" spans="4:5">
      <c r="D19501" s="231"/>
      <c r="E19501" s="232"/>
    </row>
    <row r="19502" spans="4:5">
      <c r="D19502" s="231"/>
      <c r="E19502" s="232"/>
    </row>
    <row r="19503" spans="4:5">
      <c r="D19503" s="231"/>
      <c r="E19503" s="232"/>
    </row>
    <row r="19504" spans="4:5">
      <c r="D19504" s="231"/>
      <c r="E19504" s="232"/>
    </row>
    <row r="19505" spans="4:5">
      <c r="D19505" s="231"/>
      <c r="E19505" s="232"/>
    </row>
    <row r="19506" spans="4:5">
      <c r="D19506" s="231"/>
      <c r="E19506" s="232"/>
    </row>
    <row r="19507" spans="4:5">
      <c r="D19507" s="231"/>
      <c r="E19507" s="232"/>
    </row>
    <row r="19508" spans="4:5">
      <c r="D19508" s="231"/>
      <c r="E19508" s="232"/>
    </row>
    <row r="19509" spans="4:5">
      <c r="D19509" s="231"/>
      <c r="E19509" s="232"/>
    </row>
    <row r="19510" spans="4:5">
      <c r="D19510" s="231"/>
      <c r="E19510" s="232"/>
    </row>
    <row r="19511" spans="4:5">
      <c r="D19511" s="231"/>
      <c r="E19511" s="232"/>
    </row>
    <row r="19512" spans="4:5">
      <c r="D19512" s="231"/>
      <c r="E19512" s="232"/>
    </row>
    <row r="19513" spans="4:5">
      <c r="D19513" s="231"/>
      <c r="E19513" s="232"/>
    </row>
    <row r="19514" spans="4:5">
      <c r="D19514" s="231"/>
      <c r="E19514" s="232"/>
    </row>
    <row r="19515" spans="4:5">
      <c r="D19515" s="231"/>
      <c r="E19515" s="232"/>
    </row>
    <row r="19516" spans="4:5">
      <c r="D19516" s="231"/>
      <c r="E19516" s="232"/>
    </row>
    <row r="19517" spans="4:5">
      <c r="D19517" s="231"/>
      <c r="E19517" s="232"/>
    </row>
    <row r="19518" spans="4:5">
      <c r="D19518" s="231"/>
      <c r="E19518" s="232"/>
    </row>
    <row r="19519" spans="4:5">
      <c r="D19519" s="231"/>
      <c r="E19519" s="232"/>
    </row>
    <row r="19520" spans="4:5">
      <c r="D19520" s="231"/>
      <c r="E19520" s="232"/>
    </row>
    <row r="19521" spans="4:5">
      <c r="D19521" s="231"/>
      <c r="E19521" s="232"/>
    </row>
    <row r="19522" spans="4:5">
      <c r="D19522" s="231"/>
      <c r="E19522" s="232"/>
    </row>
    <row r="19523" spans="4:5">
      <c r="D19523" s="231"/>
      <c r="E19523" s="232"/>
    </row>
    <row r="19524" spans="4:5">
      <c r="D19524" s="231"/>
      <c r="E19524" s="232"/>
    </row>
    <row r="19525" spans="4:5">
      <c r="D19525" s="231"/>
      <c r="E19525" s="232"/>
    </row>
    <row r="19526" spans="4:5">
      <c r="D19526" s="231"/>
      <c r="E19526" s="232"/>
    </row>
    <row r="19527" spans="4:5">
      <c r="D19527" s="231"/>
      <c r="E19527" s="232"/>
    </row>
    <row r="19528" spans="4:5">
      <c r="D19528" s="231"/>
      <c r="E19528" s="232"/>
    </row>
    <row r="19529" spans="4:5">
      <c r="D19529" s="231"/>
      <c r="E19529" s="232"/>
    </row>
    <row r="19530" spans="4:5">
      <c r="D19530" s="231"/>
      <c r="E19530" s="232"/>
    </row>
    <row r="19531" spans="4:5">
      <c r="D19531" s="231"/>
      <c r="E19531" s="232"/>
    </row>
    <row r="19532" spans="4:5">
      <c r="D19532" s="231"/>
      <c r="E19532" s="232"/>
    </row>
    <row r="19533" spans="4:5">
      <c r="D19533" s="231"/>
      <c r="E19533" s="232"/>
    </row>
    <row r="19534" spans="4:5">
      <c r="D19534" s="231"/>
      <c r="E19534" s="232"/>
    </row>
    <row r="19535" spans="4:5">
      <c r="D19535" s="231"/>
      <c r="E19535" s="232"/>
    </row>
    <row r="19536" spans="4:5">
      <c r="D19536" s="231"/>
      <c r="E19536" s="232"/>
    </row>
    <row r="19537" spans="4:5">
      <c r="D19537" s="231"/>
      <c r="E19537" s="232"/>
    </row>
    <row r="19538" spans="4:5">
      <c r="D19538" s="231"/>
      <c r="E19538" s="232"/>
    </row>
    <row r="19539" spans="4:5">
      <c r="D19539" s="231"/>
      <c r="E19539" s="232"/>
    </row>
    <row r="19540" spans="4:5">
      <c r="D19540" s="231"/>
      <c r="E19540" s="232"/>
    </row>
    <row r="19541" spans="4:5">
      <c r="D19541" s="231"/>
      <c r="E19541" s="232"/>
    </row>
    <row r="19542" spans="4:5">
      <c r="D19542" s="231"/>
      <c r="E19542" s="232"/>
    </row>
    <row r="19543" spans="4:5">
      <c r="D19543" s="231"/>
      <c r="E19543" s="232"/>
    </row>
    <row r="19544" spans="4:5">
      <c r="D19544" s="231"/>
      <c r="E19544" s="232"/>
    </row>
    <row r="19545" spans="4:5">
      <c r="D19545" s="231"/>
      <c r="E19545" s="232"/>
    </row>
    <row r="19546" spans="4:5">
      <c r="D19546" s="231"/>
      <c r="E19546" s="232"/>
    </row>
    <row r="19547" spans="4:5">
      <c r="D19547" s="231"/>
      <c r="E19547" s="232"/>
    </row>
    <row r="19548" spans="4:5">
      <c r="D19548" s="231"/>
      <c r="E19548" s="232"/>
    </row>
    <row r="19549" spans="4:5">
      <c r="D19549" s="231"/>
      <c r="E19549" s="232"/>
    </row>
    <row r="19550" spans="4:5">
      <c r="D19550" s="231"/>
      <c r="E19550" s="232"/>
    </row>
    <row r="19551" spans="4:5">
      <c r="D19551" s="231"/>
      <c r="E19551" s="232"/>
    </row>
    <row r="19552" spans="4:5">
      <c r="D19552" s="231"/>
      <c r="E19552" s="232"/>
    </row>
    <row r="19553" spans="4:5">
      <c r="D19553" s="231"/>
      <c r="E19553" s="232"/>
    </row>
    <row r="19554" spans="4:5">
      <c r="D19554" s="231"/>
      <c r="E19554" s="232"/>
    </row>
    <row r="19555" spans="4:5">
      <c r="D19555" s="231"/>
      <c r="E19555" s="232"/>
    </row>
    <row r="19556" spans="4:5">
      <c r="D19556" s="231"/>
      <c r="E19556" s="232"/>
    </row>
    <row r="19557" spans="4:5">
      <c r="D19557" s="231"/>
      <c r="E19557" s="232"/>
    </row>
    <row r="19558" spans="4:5">
      <c r="D19558" s="231"/>
      <c r="E19558" s="232"/>
    </row>
    <row r="19559" spans="4:5">
      <c r="D19559" s="231"/>
      <c r="E19559" s="232"/>
    </row>
    <row r="19560" spans="4:5">
      <c r="D19560" s="231"/>
      <c r="E19560" s="232"/>
    </row>
    <row r="19561" spans="4:5">
      <c r="D19561" s="231"/>
      <c r="E19561" s="232"/>
    </row>
    <row r="19562" spans="4:5">
      <c r="D19562" s="231"/>
      <c r="E19562" s="232"/>
    </row>
    <row r="19563" spans="4:5">
      <c r="D19563" s="231"/>
      <c r="E19563" s="232"/>
    </row>
    <row r="19564" spans="4:5">
      <c r="D19564" s="231"/>
      <c r="E19564" s="232"/>
    </row>
    <row r="19565" spans="4:5">
      <c r="D19565" s="231"/>
      <c r="E19565" s="232"/>
    </row>
    <row r="19566" spans="4:5">
      <c r="D19566" s="231"/>
      <c r="E19566" s="232"/>
    </row>
    <row r="19567" spans="4:5">
      <c r="D19567" s="231"/>
      <c r="E19567" s="232"/>
    </row>
    <row r="19568" spans="4:5">
      <c r="D19568" s="231"/>
      <c r="E19568" s="232"/>
    </row>
    <row r="19569" spans="4:5">
      <c r="D19569" s="231"/>
      <c r="E19569" s="232"/>
    </row>
    <row r="19570" spans="4:5">
      <c r="D19570" s="231"/>
      <c r="E19570" s="232"/>
    </row>
    <row r="19571" spans="4:5">
      <c r="D19571" s="231"/>
      <c r="E19571" s="232"/>
    </row>
    <row r="19572" spans="4:5">
      <c r="D19572" s="231"/>
      <c r="E19572" s="232"/>
    </row>
    <row r="19573" spans="4:5">
      <c r="D19573" s="231"/>
      <c r="E19573" s="232"/>
    </row>
    <row r="19574" spans="4:5">
      <c r="D19574" s="231"/>
      <c r="E19574" s="232"/>
    </row>
    <row r="19575" spans="4:5">
      <c r="D19575" s="231"/>
      <c r="E19575" s="232"/>
    </row>
    <row r="19576" spans="4:5">
      <c r="D19576" s="231"/>
      <c r="E19576" s="232"/>
    </row>
    <row r="19577" spans="4:5">
      <c r="D19577" s="231"/>
      <c r="E19577" s="232"/>
    </row>
    <row r="19578" spans="4:5">
      <c r="D19578" s="231"/>
      <c r="E19578" s="232"/>
    </row>
    <row r="19579" spans="4:5">
      <c r="D19579" s="231"/>
      <c r="E19579" s="232"/>
    </row>
    <row r="19580" spans="4:5">
      <c r="D19580" s="231"/>
      <c r="E19580" s="232"/>
    </row>
    <row r="19581" spans="4:5">
      <c r="D19581" s="231"/>
      <c r="E19581" s="232"/>
    </row>
    <row r="19582" spans="4:5">
      <c r="D19582" s="231"/>
      <c r="E19582" s="232"/>
    </row>
    <row r="19583" spans="4:5">
      <c r="D19583" s="231"/>
      <c r="E19583" s="232"/>
    </row>
    <row r="19584" spans="4:5">
      <c r="D19584" s="231"/>
      <c r="E19584" s="232"/>
    </row>
    <row r="19585" spans="4:5">
      <c r="D19585" s="231"/>
      <c r="E19585" s="232"/>
    </row>
    <row r="19586" spans="4:5">
      <c r="D19586" s="231"/>
      <c r="E19586" s="232"/>
    </row>
    <row r="19587" spans="4:5">
      <c r="D19587" s="231"/>
      <c r="E19587" s="232"/>
    </row>
    <row r="19588" spans="4:5">
      <c r="D19588" s="231"/>
      <c r="E19588" s="232"/>
    </row>
    <row r="19589" spans="4:5">
      <c r="D19589" s="231"/>
      <c r="E19589" s="232"/>
    </row>
    <row r="19590" spans="4:5">
      <c r="D19590" s="231"/>
      <c r="E19590" s="232"/>
    </row>
    <row r="19591" spans="4:5">
      <c r="D19591" s="231"/>
      <c r="E19591" s="232"/>
    </row>
    <row r="19592" spans="4:5">
      <c r="D19592" s="231"/>
      <c r="E19592" s="232"/>
    </row>
    <row r="19593" spans="4:5">
      <c r="D19593" s="231"/>
      <c r="E19593" s="232"/>
    </row>
    <row r="19594" spans="4:5">
      <c r="D19594" s="231"/>
      <c r="E19594" s="232"/>
    </row>
    <row r="19595" spans="4:5">
      <c r="D19595" s="231"/>
      <c r="E19595" s="232"/>
    </row>
    <row r="19596" spans="4:5">
      <c r="D19596" s="231"/>
      <c r="E19596" s="232"/>
    </row>
    <row r="19597" spans="4:5">
      <c r="D19597" s="231"/>
      <c r="E19597" s="232"/>
    </row>
    <row r="19598" spans="4:5">
      <c r="D19598" s="231"/>
      <c r="E19598" s="232"/>
    </row>
    <row r="19599" spans="4:5">
      <c r="D19599" s="231"/>
      <c r="E19599" s="232"/>
    </row>
    <row r="19600" spans="4:5">
      <c r="D19600" s="231"/>
      <c r="E19600" s="232"/>
    </row>
    <row r="19601" spans="4:5">
      <c r="D19601" s="231"/>
      <c r="E19601" s="232"/>
    </row>
    <row r="19602" spans="4:5">
      <c r="D19602" s="231"/>
      <c r="E19602" s="232"/>
    </row>
    <row r="19603" spans="4:5">
      <c r="D19603" s="231"/>
      <c r="E19603" s="232"/>
    </row>
    <row r="19604" spans="4:5">
      <c r="D19604" s="231"/>
      <c r="E19604" s="232"/>
    </row>
    <row r="19605" spans="4:5">
      <c r="D19605" s="231"/>
      <c r="E19605" s="232"/>
    </row>
    <row r="19606" spans="4:5">
      <c r="D19606" s="231"/>
      <c r="E19606" s="232"/>
    </row>
    <row r="19607" spans="4:5">
      <c r="D19607" s="231"/>
      <c r="E19607" s="232"/>
    </row>
    <row r="19608" spans="4:5">
      <c r="D19608" s="231"/>
      <c r="E19608" s="232"/>
    </row>
    <row r="19609" spans="4:5">
      <c r="D19609" s="231"/>
      <c r="E19609" s="232"/>
    </row>
    <row r="19610" spans="4:5">
      <c r="D19610" s="231"/>
      <c r="E19610" s="232"/>
    </row>
    <row r="19611" spans="4:5">
      <c r="D19611" s="231"/>
      <c r="E19611" s="232"/>
    </row>
    <row r="19612" spans="4:5">
      <c r="D19612" s="231"/>
      <c r="E19612" s="232"/>
    </row>
    <row r="19613" spans="4:5">
      <c r="D19613" s="231"/>
      <c r="E19613" s="232"/>
    </row>
    <row r="19614" spans="4:5">
      <c r="D19614" s="231"/>
      <c r="E19614" s="232"/>
    </row>
    <row r="19615" spans="4:5">
      <c r="D19615" s="231"/>
      <c r="E19615" s="232"/>
    </row>
    <row r="19616" spans="4:5">
      <c r="D19616" s="231"/>
      <c r="E19616" s="232"/>
    </row>
    <row r="19617" spans="4:5">
      <c r="D19617" s="231"/>
      <c r="E19617" s="232"/>
    </row>
    <row r="19618" spans="4:5">
      <c r="D19618" s="231"/>
      <c r="E19618" s="232"/>
    </row>
    <row r="19619" spans="4:5">
      <c r="D19619" s="231"/>
      <c r="E19619" s="232"/>
    </row>
    <row r="19620" spans="4:5">
      <c r="D19620" s="231"/>
      <c r="E19620" s="232"/>
    </row>
    <row r="19621" spans="4:5">
      <c r="D19621" s="231"/>
      <c r="E19621" s="232"/>
    </row>
    <row r="19622" spans="4:5">
      <c r="D19622" s="231"/>
      <c r="E19622" s="232"/>
    </row>
    <row r="19623" spans="4:5">
      <c r="D19623" s="231"/>
      <c r="E19623" s="232"/>
    </row>
    <row r="19624" spans="4:5">
      <c r="D19624" s="231"/>
      <c r="E19624" s="232"/>
    </row>
    <row r="19625" spans="4:5">
      <c r="D19625" s="231"/>
      <c r="E19625" s="232"/>
    </row>
    <row r="19626" spans="4:5">
      <c r="D19626" s="231"/>
      <c r="E19626" s="232"/>
    </row>
    <row r="19627" spans="4:5">
      <c r="D19627" s="231"/>
      <c r="E19627" s="232"/>
    </row>
    <row r="19628" spans="4:5">
      <c r="D19628" s="231"/>
      <c r="E19628" s="232"/>
    </row>
    <row r="19629" spans="4:5">
      <c r="D19629" s="231"/>
      <c r="E19629" s="232"/>
    </row>
    <row r="19630" spans="4:5">
      <c r="D19630" s="231"/>
      <c r="E19630" s="232"/>
    </row>
    <row r="19631" spans="4:5">
      <c r="D19631" s="231"/>
      <c r="E19631" s="232"/>
    </row>
    <row r="19632" spans="4:5">
      <c r="D19632" s="231"/>
      <c r="E19632" s="232"/>
    </row>
    <row r="19633" spans="4:5">
      <c r="D19633" s="231"/>
      <c r="E19633" s="232"/>
    </row>
    <row r="19634" spans="4:5">
      <c r="D19634" s="231"/>
      <c r="E19634" s="232"/>
    </row>
    <row r="19635" spans="4:5">
      <c r="D19635" s="231"/>
      <c r="E19635" s="232"/>
    </row>
    <row r="19636" spans="4:5">
      <c r="D19636" s="231"/>
      <c r="E19636" s="232"/>
    </row>
    <row r="19637" spans="4:5">
      <c r="D19637" s="231"/>
      <c r="E19637" s="232"/>
    </row>
    <row r="19638" spans="4:5">
      <c r="D19638" s="231"/>
      <c r="E19638" s="232"/>
    </row>
    <row r="19639" spans="4:5">
      <c r="D19639" s="231"/>
      <c r="E19639" s="232"/>
    </row>
    <row r="19640" spans="4:5">
      <c r="D19640" s="231"/>
      <c r="E19640" s="232"/>
    </row>
    <row r="19641" spans="4:5">
      <c r="D19641" s="231"/>
      <c r="E19641" s="232"/>
    </row>
    <row r="19642" spans="4:5">
      <c r="D19642" s="231"/>
      <c r="E19642" s="232"/>
    </row>
    <row r="19643" spans="4:5">
      <c r="D19643" s="231"/>
      <c r="E19643" s="232"/>
    </row>
    <row r="19644" spans="4:5">
      <c r="D19644" s="231"/>
      <c r="E19644" s="232"/>
    </row>
    <row r="19645" spans="4:5">
      <c r="D19645" s="231"/>
      <c r="E19645" s="232"/>
    </row>
    <row r="19646" spans="4:5">
      <c r="D19646" s="231"/>
      <c r="E19646" s="232"/>
    </row>
    <row r="19647" spans="4:5">
      <c r="D19647" s="231"/>
      <c r="E19647" s="232"/>
    </row>
    <row r="19648" spans="4:5">
      <c r="D19648" s="231"/>
      <c r="E19648" s="232"/>
    </row>
    <row r="19649" spans="4:5">
      <c r="D19649" s="231"/>
      <c r="E19649" s="232"/>
    </row>
    <row r="19650" spans="4:5">
      <c r="D19650" s="231"/>
      <c r="E19650" s="232"/>
    </row>
    <row r="19651" spans="4:5">
      <c r="D19651" s="231"/>
      <c r="E19651" s="232"/>
    </row>
    <row r="19652" spans="4:5">
      <c r="D19652" s="231"/>
      <c r="E19652" s="232"/>
    </row>
    <row r="19653" spans="4:5">
      <c r="D19653" s="231"/>
      <c r="E19653" s="232"/>
    </row>
    <row r="19654" spans="4:5">
      <c r="D19654" s="231"/>
      <c r="E19654" s="232"/>
    </row>
    <row r="19655" spans="4:5">
      <c r="D19655" s="231"/>
      <c r="E19655" s="232"/>
    </row>
    <row r="19656" spans="4:5">
      <c r="D19656" s="231"/>
      <c r="E19656" s="232"/>
    </row>
    <row r="19657" spans="4:5">
      <c r="D19657" s="231"/>
      <c r="E19657" s="232"/>
    </row>
    <row r="19658" spans="4:5">
      <c r="D19658" s="231"/>
      <c r="E19658" s="232"/>
    </row>
    <row r="19659" spans="4:5">
      <c r="D19659" s="231"/>
      <c r="E19659" s="232"/>
    </row>
    <row r="19660" spans="4:5">
      <c r="D19660" s="231"/>
      <c r="E19660" s="232"/>
    </row>
    <row r="19661" spans="4:5">
      <c r="D19661" s="231"/>
      <c r="E19661" s="232"/>
    </row>
    <row r="19662" spans="4:5">
      <c r="D19662" s="231"/>
      <c r="E19662" s="232"/>
    </row>
    <row r="19663" spans="4:5">
      <c r="D19663" s="231"/>
      <c r="E19663" s="232"/>
    </row>
    <row r="19664" spans="4:5">
      <c r="D19664" s="231"/>
      <c r="E19664" s="232"/>
    </row>
    <row r="19665" spans="4:5">
      <c r="D19665" s="231"/>
      <c r="E19665" s="232"/>
    </row>
    <row r="19666" spans="4:5">
      <c r="D19666" s="231"/>
      <c r="E19666" s="232"/>
    </row>
    <row r="19667" spans="4:5">
      <c r="D19667" s="231"/>
      <c r="E19667" s="232"/>
    </row>
    <row r="19668" spans="4:5">
      <c r="D19668" s="231"/>
      <c r="E19668" s="232"/>
    </row>
    <row r="19669" spans="4:5">
      <c r="D19669" s="231"/>
      <c r="E19669" s="232"/>
    </row>
    <row r="19670" spans="4:5">
      <c r="D19670" s="231"/>
      <c r="E19670" s="232"/>
    </row>
    <row r="19671" spans="4:5">
      <c r="D19671" s="231"/>
      <c r="E19671" s="232"/>
    </row>
    <row r="19672" spans="4:5">
      <c r="D19672" s="231"/>
      <c r="E19672" s="232"/>
    </row>
    <row r="19673" spans="4:5">
      <c r="D19673" s="231"/>
      <c r="E19673" s="232"/>
    </row>
    <row r="19674" spans="4:5">
      <c r="D19674" s="231"/>
      <c r="E19674" s="232"/>
    </row>
    <row r="19675" spans="4:5">
      <c r="D19675" s="231"/>
      <c r="E19675" s="232"/>
    </row>
    <row r="19676" spans="4:5">
      <c r="D19676" s="231"/>
      <c r="E19676" s="232"/>
    </row>
    <row r="19677" spans="4:5">
      <c r="D19677" s="231"/>
      <c r="E19677" s="232"/>
    </row>
    <row r="19678" spans="4:5">
      <c r="D19678" s="231"/>
      <c r="E19678" s="232"/>
    </row>
    <row r="19679" spans="4:5">
      <c r="D19679" s="231"/>
      <c r="E19679" s="232"/>
    </row>
    <row r="19680" spans="4:5">
      <c r="D19680" s="231"/>
      <c r="E19680" s="232"/>
    </row>
    <row r="19681" spans="4:5">
      <c r="D19681" s="231"/>
      <c r="E19681" s="232"/>
    </row>
    <row r="19682" spans="4:5">
      <c r="D19682" s="231"/>
      <c r="E19682" s="232"/>
    </row>
    <row r="19683" spans="4:5">
      <c r="D19683" s="231"/>
      <c r="E19683" s="232"/>
    </row>
    <row r="19684" spans="4:5">
      <c r="D19684" s="231"/>
      <c r="E19684" s="232"/>
    </row>
    <row r="19685" spans="4:5">
      <c r="D19685" s="231"/>
      <c r="E19685" s="232"/>
    </row>
    <row r="19686" spans="4:5">
      <c r="D19686" s="231"/>
      <c r="E19686" s="232"/>
    </row>
    <row r="19687" spans="4:5">
      <c r="D19687" s="231"/>
      <c r="E19687" s="232"/>
    </row>
    <row r="19688" spans="4:5">
      <c r="D19688" s="231"/>
      <c r="E19688" s="232"/>
    </row>
    <row r="19689" spans="4:5">
      <c r="D19689" s="231"/>
      <c r="E19689" s="232"/>
    </row>
    <row r="19690" spans="4:5">
      <c r="D19690" s="231"/>
      <c r="E19690" s="232"/>
    </row>
    <row r="19691" spans="4:5">
      <c r="D19691" s="231"/>
      <c r="E19691" s="232"/>
    </row>
    <row r="19692" spans="4:5">
      <c r="D19692" s="231"/>
      <c r="E19692" s="232"/>
    </row>
    <row r="19693" spans="4:5">
      <c r="D19693" s="231"/>
      <c r="E19693" s="232"/>
    </row>
    <row r="19694" spans="4:5">
      <c r="D19694" s="231"/>
      <c r="E19694" s="232"/>
    </row>
    <row r="19695" spans="4:5">
      <c r="D19695" s="231"/>
      <c r="E19695" s="232"/>
    </row>
    <row r="19696" spans="4:5">
      <c r="D19696" s="231"/>
      <c r="E19696" s="232"/>
    </row>
    <row r="19697" spans="4:5">
      <c r="D19697" s="231"/>
      <c r="E19697" s="232"/>
    </row>
    <row r="19698" spans="4:5">
      <c r="D19698" s="231"/>
      <c r="E19698" s="232"/>
    </row>
    <row r="19699" spans="4:5">
      <c r="D19699" s="231"/>
      <c r="E19699" s="232"/>
    </row>
    <row r="19700" spans="4:5">
      <c r="D19700" s="231"/>
      <c r="E19700" s="232"/>
    </row>
    <row r="19701" spans="4:5">
      <c r="D19701" s="231"/>
      <c r="E19701" s="232"/>
    </row>
    <row r="19702" spans="4:5">
      <c r="D19702" s="231"/>
      <c r="E19702" s="232"/>
    </row>
    <row r="19703" spans="4:5">
      <c r="D19703" s="231"/>
      <c r="E19703" s="232"/>
    </row>
    <row r="19704" spans="4:5">
      <c r="D19704" s="231"/>
      <c r="E19704" s="232"/>
    </row>
    <row r="19705" spans="4:5">
      <c r="D19705" s="231"/>
      <c r="E19705" s="232"/>
    </row>
    <row r="19706" spans="4:5">
      <c r="D19706" s="231"/>
      <c r="E19706" s="232"/>
    </row>
    <row r="19707" spans="4:5">
      <c r="D19707" s="231"/>
      <c r="E19707" s="232"/>
    </row>
    <row r="19708" spans="4:5">
      <c r="D19708" s="231"/>
      <c r="E19708" s="232"/>
    </row>
    <row r="19709" spans="4:5">
      <c r="D19709" s="231"/>
      <c r="E19709" s="232"/>
    </row>
    <row r="19710" spans="4:5">
      <c r="D19710" s="231"/>
      <c r="E19710" s="232"/>
    </row>
    <row r="19711" spans="4:5">
      <c r="D19711" s="231"/>
      <c r="E19711" s="232"/>
    </row>
    <row r="19712" spans="4:5">
      <c r="D19712" s="231"/>
      <c r="E19712" s="232"/>
    </row>
    <row r="19713" spans="4:5">
      <c r="D19713" s="231"/>
      <c r="E19713" s="232"/>
    </row>
    <row r="19714" spans="4:5">
      <c r="D19714" s="231"/>
      <c r="E19714" s="232"/>
    </row>
    <row r="19715" spans="4:5">
      <c r="D19715" s="231"/>
      <c r="E19715" s="232"/>
    </row>
    <row r="19716" spans="4:5">
      <c r="D19716" s="231"/>
      <c r="E19716" s="232"/>
    </row>
    <row r="19717" spans="4:5">
      <c r="D19717" s="231"/>
      <c r="E19717" s="232"/>
    </row>
    <row r="19718" spans="4:5">
      <c r="D19718" s="231"/>
      <c r="E19718" s="232"/>
    </row>
    <row r="19719" spans="4:5">
      <c r="D19719" s="231"/>
      <c r="E19719" s="232"/>
    </row>
    <row r="19720" spans="4:5">
      <c r="D19720" s="231"/>
      <c r="E19720" s="232"/>
    </row>
    <row r="19721" spans="4:5">
      <c r="D19721" s="231"/>
      <c r="E19721" s="232"/>
    </row>
    <row r="19722" spans="4:5">
      <c r="D19722" s="231"/>
      <c r="E19722" s="232"/>
    </row>
    <row r="19723" spans="4:5">
      <c r="D19723" s="231"/>
      <c r="E19723" s="232"/>
    </row>
    <row r="19724" spans="4:5">
      <c r="D19724" s="231"/>
      <c r="E19724" s="232"/>
    </row>
    <row r="19725" spans="4:5">
      <c r="D19725" s="231"/>
      <c r="E19725" s="232"/>
    </row>
    <row r="19726" spans="4:5">
      <c r="D19726" s="231"/>
      <c r="E19726" s="232"/>
    </row>
    <row r="19727" spans="4:5">
      <c r="D19727" s="231"/>
      <c r="E19727" s="232"/>
    </row>
    <row r="19728" spans="4:5">
      <c r="D19728" s="231"/>
      <c r="E19728" s="232"/>
    </row>
    <row r="19729" spans="4:5">
      <c r="D19729" s="231"/>
      <c r="E19729" s="232"/>
    </row>
    <row r="19730" spans="4:5">
      <c r="D19730" s="231"/>
      <c r="E19730" s="232"/>
    </row>
    <row r="19731" spans="4:5">
      <c r="D19731" s="231"/>
      <c r="E19731" s="232"/>
    </row>
    <row r="19732" spans="4:5">
      <c r="D19732" s="231"/>
      <c r="E19732" s="232"/>
    </row>
    <row r="19733" spans="4:5">
      <c r="D19733" s="231"/>
      <c r="E19733" s="232"/>
    </row>
    <row r="19734" spans="4:5">
      <c r="D19734" s="231"/>
      <c r="E19734" s="232"/>
    </row>
    <row r="19735" spans="4:5">
      <c r="D19735" s="231"/>
      <c r="E19735" s="232"/>
    </row>
    <row r="19736" spans="4:5">
      <c r="D19736" s="231"/>
      <c r="E19736" s="232"/>
    </row>
    <row r="19737" spans="4:5">
      <c r="D19737" s="231"/>
      <c r="E19737" s="232"/>
    </row>
    <row r="19738" spans="4:5">
      <c r="D19738" s="231"/>
      <c r="E19738" s="232"/>
    </row>
    <row r="19739" spans="4:5">
      <c r="D19739" s="231"/>
      <c r="E19739" s="232"/>
    </row>
    <row r="19740" spans="4:5">
      <c r="D19740" s="231"/>
      <c r="E19740" s="232"/>
    </row>
    <row r="19741" spans="4:5">
      <c r="D19741" s="231"/>
      <c r="E19741" s="232"/>
    </row>
    <row r="19742" spans="4:5">
      <c r="D19742" s="231"/>
      <c r="E19742" s="232"/>
    </row>
    <row r="19743" spans="4:5">
      <c r="D19743" s="231"/>
      <c r="E19743" s="232"/>
    </row>
    <row r="19744" spans="4:5">
      <c r="D19744" s="231"/>
      <c r="E19744" s="232"/>
    </row>
    <row r="19745" spans="4:5">
      <c r="D19745" s="231"/>
      <c r="E19745" s="232"/>
    </row>
    <row r="19746" spans="4:5">
      <c r="D19746" s="231"/>
      <c r="E19746" s="232"/>
    </row>
    <row r="19747" spans="4:5">
      <c r="D19747" s="231"/>
      <c r="E19747" s="232"/>
    </row>
    <row r="19748" spans="4:5">
      <c r="D19748" s="231"/>
      <c r="E19748" s="232"/>
    </row>
    <row r="19749" spans="4:5">
      <c r="D19749" s="231"/>
      <c r="E19749" s="232"/>
    </row>
    <row r="19750" spans="4:5">
      <c r="D19750" s="231"/>
      <c r="E19750" s="232"/>
    </row>
    <row r="19751" spans="4:5">
      <c r="D19751" s="231"/>
      <c r="E19751" s="232"/>
    </row>
    <row r="19752" spans="4:5">
      <c r="D19752" s="231"/>
      <c r="E19752" s="232"/>
    </row>
    <row r="19753" spans="4:5">
      <c r="D19753" s="231"/>
      <c r="E19753" s="232"/>
    </row>
    <row r="19754" spans="4:5">
      <c r="D19754" s="231"/>
      <c r="E19754" s="232"/>
    </row>
    <row r="19755" spans="4:5">
      <c r="D19755" s="231"/>
      <c r="E19755" s="232"/>
    </row>
    <row r="19756" spans="4:5">
      <c r="D19756" s="231"/>
      <c r="E19756" s="232"/>
    </row>
    <row r="19757" spans="4:5">
      <c r="D19757" s="231"/>
      <c r="E19757" s="232"/>
    </row>
    <row r="19758" spans="4:5">
      <c r="D19758" s="231"/>
      <c r="E19758" s="232"/>
    </row>
    <row r="19759" spans="4:5">
      <c r="D19759" s="231"/>
      <c r="E19759" s="232"/>
    </row>
    <row r="19760" spans="4:5">
      <c r="D19760" s="231"/>
      <c r="E19760" s="232"/>
    </row>
    <row r="19761" spans="4:5">
      <c r="D19761" s="231"/>
      <c r="E19761" s="232"/>
    </row>
    <row r="19762" spans="4:5">
      <c r="D19762" s="231"/>
      <c r="E19762" s="232"/>
    </row>
    <row r="19763" spans="4:5">
      <c r="D19763" s="231"/>
      <c r="E19763" s="232"/>
    </row>
    <row r="19764" spans="4:5">
      <c r="D19764" s="231"/>
      <c r="E19764" s="232"/>
    </row>
    <row r="19765" spans="4:5">
      <c r="D19765" s="231"/>
      <c r="E19765" s="232"/>
    </row>
    <row r="19766" spans="4:5">
      <c r="D19766" s="231"/>
      <c r="E19766" s="232"/>
    </row>
    <row r="19767" spans="4:5">
      <c r="D19767" s="231"/>
      <c r="E19767" s="232"/>
    </row>
    <row r="19768" spans="4:5">
      <c r="D19768" s="231"/>
      <c r="E19768" s="232"/>
    </row>
    <row r="19769" spans="4:5">
      <c r="D19769" s="231"/>
      <c r="E19769" s="232"/>
    </row>
    <row r="19770" spans="4:5">
      <c r="D19770" s="231"/>
      <c r="E19770" s="232"/>
    </row>
    <row r="19771" spans="4:5">
      <c r="D19771" s="231"/>
      <c r="E19771" s="232"/>
    </row>
    <row r="19772" spans="4:5">
      <c r="D19772" s="231"/>
      <c r="E19772" s="232"/>
    </row>
    <row r="19773" spans="4:5">
      <c r="D19773" s="231"/>
      <c r="E19773" s="232"/>
    </row>
    <row r="19774" spans="4:5">
      <c r="D19774" s="231"/>
      <c r="E19774" s="232"/>
    </row>
    <row r="19775" spans="4:5">
      <c r="D19775" s="231"/>
      <c r="E19775" s="232"/>
    </row>
    <row r="19776" spans="4:5">
      <c r="D19776" s="231"/>
      <c r="E19776" s="232"/>
    </row>
    <row r="19777" spans="4:5">
      <c r="D19777" s="231"/>
      <c r="E19777" s="232"/>
    </row>
    <row r="19778" spans="4:5">
      <c r="D19778" s="231"/>
      <c r="E19778" s="232"/>
    </row>
    <row r="19779" spans="4:5">
      <c r="D19779" s="231"/>
      <c r="E19779" s="232"/>
    </row>
    <row r="19780" spans="4:5">
      <c r="D19780" s="231"/>
      <c r="E19780" s="232"/>
    </row>
    <row r="19781" spans="4:5">
      <c r="D19781" s="231"/>
      <c r="E19781" s="232"/>
    </row>
    <row r="19782" spans="4:5">
      <c r="D19782" s="231"/>
      <c r="E19782" s="232"/>
    </row>
    <row r="19783" spans="4:5">
      <c r="D19783" s="231"/>
      <c r="E19783" s="232"/>
    </row>
    <row r="19784" spans="4:5">
      <c r="D19784" s="231"/>
      <c r="E19784" s="232"/>
    </row>
    <row r="19785" spans="4:5">
      <c r="D19785" s="231"/>
      <c r="E19785" s="232"/>
    </row>
    <row r="19786" spans="4:5">
      <c r="D19786" s="231"/>
      <c r="E19786" s="232"/>
    </row>
    <row r="19787" spans="4:5">
      <c r="D19787" s="231"/>
      <c r="E19787" s="232"/>
    </row>
    <row r="19788" spans="4:5">
      <c r="D19788" s="231"/>
      <c r="E19788" s="232"/>
    </row>
    <row r="19789" spans="4:5">
      <c r="D19789" s="231"/>
      <c r="E19789" s="232"/>
    </row>
    <row r="19790" spans="4:5">
      <c r="D19790" s="231"/>
      <c r="E19790" s="232"/>
    </row>
    <row r="19791" spans="4:5">
      <c r="D19791" s="231"/>
      <c r="E19791" s="232"/>
    </row>
    <row r="19792" spans="4:5">
      <c r="D19792" s="231"/>
      <c r="E19792" s="232"/>
    </row>
    <row r="19793" spans="4:5">
      <c r="D19793" s="231"/>
      <c r="E19793" s="232"/>
    </row>
    <row r="19794" spans="4:5">
      <c r="D19794" s="231"/>
      <c r="E19794" s="232"/>
    </row>
    <row r="19795" spans="4:5">
      <c r="D19795" s="231"/>
      <c r="E19795" s="232"/>
    </row>
    <row r="19796" spans="4:5">
      <c r="D19796" s="231"/>
      <c r="E19796" s="232"/>
    </row>
    <row r="19797" spans="4:5">
      <c r="D19797" s="231"/>
      <c r="E19797" s="232"/>
    </row>
    <row r="19798" spans="4:5">
      <c r="D19798" s="231"/>
      <c r="E19798" s="232"/>
    </row>
    <row r="19799" spans="4:5">
      <c r="D19799" s="231"/>
      <c r="E19799" s="232"/>
    </row>
    <row r="19800" spans="4:5">
      <c r="D19800" s="231"/>
      <c r="E19800" s="232"/>
    </row>
    <row r="19801" spans="4:5">
      <c r="D19801" s="231"/>
      <c r="E19801" s="232"/>
    </row>
    <row r="19802" spans="4:5">
      <c r="D19802" s="231"/>
      <c r="E19802" s="232"/>
    </row>
    <row r="19803" spans="4:5">
      <c r="D19803" s="231"/>
      <c r="E19803" s="232"/>
    </row>
    <row r="19804" spans="4:5">
      <c r="D19804" s="231"/>
      <c r="E19804" s="232"/>
    </row>
    <row r="19805" spans="4:5">
      <c r="D19805" s="231"/>
      <c r="E19805" s="232"/>
    </row>
    <row r="19806" spans="4:5">
      <c r="D19806" s="231"/>
      <c r="E19806" s="232"/>
    </row>
    <row r="19807" spans="4:5">
      <c r="D19807" s="231"/>
      <c r="E19807" s="232"/>
    </row>
    <row r="19808" spans="4:5">
      <c r="D19808" s="231"/>
      <c r="E19808" s="232"/>
    </row>
    <row r="19809" spans="4:5">
      <c r="D19809" s="231"/>
      <c r="E19809" s="232"/>
    </row>
    <row r="19810" spans="4:5">
      <c r="D19810" s="231"/>
      <c r="E19810" s="232"/>
    </row>
    <row r="19811" spans="4:5">
      <c r="D19811" s="231"/>
      <c r="E19811" s="232"/>
    </row>
    <row r="19812" spans="4:5">
      <c r="D19812" s="231"/>
      <c r="E19812" s="232"/>
    </row>
    <row r="19813" spans="4:5">
      <c r="D19813" s="231"/>
      <c r="E19813" s="232"/>
    </row>
    <row r="19814" spans="4:5">
      <c r="D19814" s="231"/>
      <c r="E19814" s="232"/>
    </row>
    <row r="19815" spans="4:5">
      <c r="D19815" s="231"/>
      <c r="E19815" s="232"/>
    </row>
    <row r="19816" spans="4:5">
      <c r="D19816" s="231"/>
      <c r="E19816" s="232"/>
    </row>
    <row r="19817" spans="4:5">
      <c r="D19817" s="231"/>
      <c r="E19817" s="232"/>
    </row>
    <row r="19818" spans="4:5">
      <c r="D19818" s="231"/>
      <c r="E19818" s="232"/>
    </row>
    <row r="19819" spans="4:5">
      <c r="D19819" s="231"/>
      <c r="E19819" s="232"/>
    </row>
    <row r="19820" spans="4:5">
      <c r="D19820" s="231"/>
      <c r="E19820" s="232"/>
    </row>
    <row r="19821" spans="4:5">
      <c r="D19821" s="231"/>
      <c r="E19821" s="232"/>
    </row>
    <row r="19822" spans="4:5">
      <c r="D19822" s="231"/>
      <c r="E19822" s="232"/>
    </row>
    <row r="19823" spans="4:5">
      <c r="D19823" s="231"/>
      <c r="E19823" s="232"/>
    </row>
    <row r="19824" spans="4:5">
      <c r="D19824" s="231"/>
      <c r="E19824" s="232"/>
    </row>
    <row r="19825" spans="4:5">
      <c r="D19825" s="231"/>
      <c r="E19825" s="232"/>
    </row>
    <row r="19826" spans="4:5">
      <c r="D19826" s="231"/>
      <c r="E19826" s="232"/>
    </row>
    <row r="19827" spans="4:5">
      <c r="D19827" s="231"/>
      <c r="E19827" s="232"/>
    </row>
    <row r="19828" spans="4:5">
      <c r="D19828" s="231"/>
      <c r="E19828" s="232"/>
    </row>
    <row r="19829" spans="4:5">
      <c r="D19829" s="231"/>
      <c r="E19829" s="232"/>
    </row>
    <row r="19830" spans="4:5">
      <c r="D19830" s="231"/>
      <c r="E19830" s="232"/>
    </row>
    <row r="19831" spans="4:5">
      <c r="D19831" s="231"/>
      <c r="E19831" s="232"/>
    </row>
    <row r="19832" spans="4:5">
      <c r="D19832" s="231"/>
      <c r="E19832" s="232"/>
    </row>
    <row r="19833" spans="4:5">
      <c r="D19833" s="231"/>
      <c r="E19833" s="232"/>
    </row>
    <row r="19834" spans="4:5">
      <c r="D19834" s="231"/>
      <c r="E19834" s="232"/>
    </row>
    <row r="19835" spans="4:5">
      <c r="D19835" s="231"/>
      <c r="E19835" s="232"/>
    </row>
    <row r="19836" spans="4:5">
      <c r="D19836" s="231"/>
      <c r="E19836" s="232"/>
    </row>
    <row r="19837" spans="4:5">
      <c r="D19837" s="231"/>
      <c r="E19837" s="232"/>
    </row>
    <row r="19838" spans="4:5">
      <c r="D19838" s="231"/>
      <c r="E19838" s="232"/>
    </row>
    <row r="19839" spans="4:5">
      <c r="D19839" s="231"/>
      <c r="E19839" s="232"/>
    </row>
    <row r="19840" spans="4:5">
      <c r="D19840" s="231"/>
      <c r="E19840" s="232"/>
    </row>
    <row r="19841" spans="4:5">
      <c r="D19841" s="231"/>
      <c r="E19841" s="232"/>
    </row>
    <row r="19842" spans="4:5">
      <c r="D19842" s="231"/>
      <c r="E19842" s="232"/>
    </row>
    <row r="19843" spans="4:5">
      <c r="D19843" s="231"/>
      <c r="E19843" s="232"/>
    </row>
    <row r="19844" spans="4:5">
      <c r="D19844" s="231"/>
      <c r="E19844" s="232"/>
    </row>
    <row r="19845" spans="4:5">
      <c r="D19845" s="231"/>
      <c r="E19845" s="232"/>
    </row>
    <row r="19846" spans="4:5">
      <c r="D19846" s="231"/>
      <c r="E19846" s="232"/>
    </row>
    <row r="19847" spans="4:5">
      <c r="D19847" s="231"/>
      <c r="E19847" s="232"/>
    </row>
    <row r="19848" spans="4:5">
      <c r="D19848" s="231"/>
      <c r="E19848" s="232"/>
    </row>
    <row r="19849" spans="4:5">
      <c r="D19849" s="231"/>
      <c r="E19849" s="232"/>
    </row>
    <row r="19850" spans="4:5">
      <c r="D19850" s="231"/>
      <c r="E19850" s="232"/>
    </row>
    <row r="19851" spans="4:5">
      <c r="D19851" s="231"/>
      <c r="E19851" s="232"/>
    </row>
    <row r="19852" spans="4:5">
      <c r="D19852" s="231"/>
      <c r="E19852" s="232"/>
    </row>
    <row r="19853" spans="4:5">
      <c r="D19853" s="231"/>
      <c r="E19853" s="232"/>
    </row>
    <row r="19854" spans="4:5">
      <c r="D19854" s="231"/>
      <c r="E19854" s="232"/>
    </row>
    <row r="19855" spans="4:5">
      <c r="D19855" s="231"/>
      <c r="E19855" s="232"/>
    </row>
    <row r="19856" spans="4:5">
      <c r="D19856" s="231"/>
      <c r="E19856" s="232"/>
    </row>
    <row r="19857" spans="4:5">
      <c r="D19857" s="231"/>
      <c r="E19857" s="232"/>
    </row>
    <row r="19858" spans="4:5">
      <c r="D19858" s="231"/>
      <c r="E19858" s="232"/>
    </row>
    <row r="19859" spans="4:5">
      <c r="D19859" s="231"/>
      <c r="E19859" s="232"/>
    </row>
    <row r="19860" spans="4:5">
      <c r="D19860" s="231"/>
      <c r="E19860" s="232"/>
    </row>
    <row r="19861" spans="4:5">
      <c r="D19861" s="231"/>
      <c r="E19861" s="232"/>
    </row>
    <row r="19862" spans="4:5">
      <c r="D19862" s="231"/>
      <c r="E19862" s="232"/>
    </row>
    <row r="19863" spans="4:5">
      <c r="D19863" s="231"/>
      <c r="E19863" s="232"/>
    </row>
    <row r="19864" spans="4:5">
      <c r="D19864" s="231"/>
      <c r="E19864" s="232"/>
    </row>
    <row r="19865" spans="4:5">
      <c r="D19865" s="231"/>
      <c r="E19865" s="232"/>
    </row>
    <row r="19866" spans="4:5">
      <c r="D19866" s="231"/>
      <c r="E19866" s="232"/>
    </row>
    <row r="19867" spans="4:5">
      <c r="D19867" s="231"/>
      <c r="E19867" s="232"/>
    </row>
    <row r="19868" spans="4:5">
      <c r="D19868" s="231"/>
      <c r="E19868" s="232"/>
    </row>
    <row r="19869" spans="4:5">
      <c r="D19869" s="231"/>
      <c r="E19869" s="232"/>
    </row>
    <row r="19870" spans="4:5">
      <c r="D19870" s="231"/>
      <c r="E19870" s="232"/>
    </row>
    <row r="19871" spans="4:5">
      <c r="D19871" s="231"/>
      <c r="E19871" s="232"/>
    </row>
    <row r="19872" spans="4:5">
      <c r="D19872" s="231"/>
      <c r="E19872" s="232"/>
    </row>
    <row r="19873" spans="4:5">
      <c r="D19873" s="231"/>
      <c r="E19873" s="232"/>
    </row>
    <row r="19874" spans="4:5">
      <c r="D19874" s="231"/>
      <c r="E19874" s="232"/>
    </row>
    <row r="19875" spans="4:5">
      <c r="D19875" s="231"/>
      <c r="E19875" s="232"/>
    </row>
    <row r="19876" spans="4:5">
      <c r="D19876" s="231"/>
      <c r="E19876" s="232"/>
    </row>
    <row r="19877" spans="4:5">
      <c r="D19877" s="231"/>
      <c r="E19877" s="232"/>
    </row>
    <row r="19878" spans="4:5">
      <c r="D19878" s="231"/>
      <c r="E19878" s="232"/>
    </row>
    <row r="19879" spans="4:5">
      <c r="D19879" s="231"/>
      <c r="E19879" s="232"/>
    </row>
    <row r="19880" spans="4:5">
      <c r="D19880" s="231"/>
      <c r="E19880" s="232"/>
    </row>
    <row r="19881" spans="4:5">
      <c r="D19881" s="231"/>
      <c r="E19881" s="232"/>
    </row>
    <row r="19882" spans="4:5">
      <c r="D19882" s="231"/>
      <c r="E19882" s="232"/>
    </row>
    <row r="19883" spans="4:5">
      <c r="D19883" s="231"/>
      <c r="E19883" s="232"/>
    </row>
    <row r="19884" spans="4:5">
      <c r="D19884" s="231"/>
      <c r="E19884" s="232"/>
    </row>
    <row r="19885" spans="4:5">
      <c r="D19885" s="231"/>
      <c r="E19885" s="232"/>
    </row>
    <row r="19886" spans="4:5">
      <c r="D19886" s="231"/>
      <c r="E19886" s="232"/>
    </row>
    <row r="19887" spans="4:5">
      <c r="D19887" s="231"/>
      <c r="E19887" s="232"/>
    </row>
    <row r="19888" spans="4:5">
      <c r="D19888" s="231"/>
      <c r="E19888" s="232"/>
    </row>
    <row r="19889" spans="4:5">
      <c r="D19889" s="231"/>
      <c r="E19889" s="232"/>
    </row>
    <row r="19890" spans="4:5">
      <c r="D19890" s="231"/>
      <c r="E19890" s="232"/>
    </row>
    <row r="19891" spans="4:5">
      <c r="D19891" s="231"/>
      <c r="E19891" s="232"/>
    </row>
    <row r="19892" spans="4:5">
      <c r="D19892" s="231"/>
      <c r="E19892" s="232"/>
    </row>
    <row r="19893" spans="4:5">
      <c r="D19893" s="231"/>
      <c r="E19893" s="232"/>
    </row>
    <row r="19894" spans="4:5">
      <c r="D19894" s="231"/>
      <c r="E19894" s="232"/>
    </row>
    <row r="19895" spans="4:5">
      <c r="D19895" s="231"/>
      <c r="E19895" s="232"/>
    </row>
    <row r="19896" spans="4:5">
      <c r="D19896" s="231"/>
      <c r="E19896" s="232"/>
    </row>
    <row r="19897" spans="4:5">
      <c r="D19897" s="231"/>
      <c r="E19897" s="232"/>
    </row>
    <row r="19898" spans="4:5">
      <c r="D19898" s="231"/>
      <c r="E19898" s="232"/>
    </row>
    <row r="19899" spans="4:5">
      <c r="D19899" s="231"/>
      <c r="E19899" s="232"/>
    </row>
    <row r="19900" spans="4:5">
      <c r="D19900" s="231"/>
      <c r="E19900" s="232"/>
    </row>
    <row r="19901" spans="4:5">
      <c r="D19901" s="231"/>
      <c r="E19901" s="232"/>
    </row>
    <row r="19902" spans="4:5">
      <c r="D19902" s="231"/>
      <c r="E19902" s="232"/>
    </row>
    <row r="19903" spans="4:5">
      <c r="D19903" s="231"/>
      <c r="E19903" s="232"/>
    </row>
    <row r="19904" spans="4:5">
      <c r="D19904" s="231"/>
      <c r="E19904" s="232"/>
    </row>
    <row r="19905" spans="4:5">
      <c r="D19905" s="231"/>
      <c r="E19905" s="232"/>
    </row>
    <row r="19906" spans="4:5">
      <c r="D19906" s="231"/>
      <c r="E19906" s="232"/>
    </row>
    <row r="19907" spans="4:5">
      <c r="D19907" s="231"/>
      <c r="E19907" s="232"/>
    </row>
    <row r="19908" spans="4:5">
      <c r="D19908" s="231"/>
      <c r="E19908" s="232"/>
    </row>
    <row r="19909" spans="4:5">
      <c r="D19909" s="231"/>
      <c r="E19909" s="232"/>
    </row>
    <row r="19910" spans="4:5">
      <c r="D19910" s="231"/>
      <c r="E19910" s="232"/>
    </row>
    <row r="19911" spans="4:5">
      <c r="D19911" s="231"/>
      <c r="E19911" s="232"/>
    </row>
    <row r="19912" spans="4:5">
      <c r="D19912" s="231"/>
      <c r="E19912" s="232"/>
    </row>
    <row r="19913" spans="4:5">
      <c r="D19913" s="231"/>
      <c r="E19913" s="232"/>
    </row>
    <row r="19914" spans="4:5">
      <c r="D19914" s="231"/>
      <c r="E19914" s="232"/>
    </row>
    <row r="19915" spans="4:5">
      <c r="D19915" s="231"/>
      <c r="E19915" s="232"/>
    </row>
    <row r="19916" spans="4:5">
      <c r="D19916" s="231"/>
      <c r="E19916" s="232"/>
    </row>
    <row r="19917" spans="4:5">
      <c r="D19917" s="231"/>
      <c r="E19917" s="232"/>
    </row>
    <row r="19918" spans="4:5">
      <c r="D19918" s="231"/>
      <c r="E19918" s="232"/>
    </row>
    <row r="19919" spans="4:5">
      <c r="D19919" s="231"/>
      <c r="E19919" s="232"/>
    </row>
    <row r="19920" spans="4:5">
      <c r="D19920" s="231"/>
      <c r="E19920" s="232"/>
    </row>
    <row r="19921" spans="4:5">
      <c r="D19921" s="231"/>
      <c r="E19921" s="232"/>
    </row>
    <row r="19922" spans="4:5">
      <c r="D19922" s="231"/>
      <c r="E19922" s="232"/>
    </row>
    <row r="19923" spans="4:5">
      <c r="D19923" s="231"/>
      <c r="E19923" s="232"/>
    </row>
    <row r="19924" spans="4:5">
      <c r="D19924" s="231"/>
      <c r="E19924" s="232"/>
    </row>
    <row r="19925" spans="4:5">
      <c r="D19925" s="231"/>
      <c r="E19925" s="232"/>
    </row>
    <row r="19926" spans="4:5">
      <c r="D19926" s="231"/>
      <c r="E19926" s="232"/>
    </row>
    <row r="19927" spans="4:5">
      <c r="D19927" s="231"/>
      <c r="E19927" s="232"/>
    </row>
    <row r="19928" spans="4:5">
      <c r="D19928" s="231"/>
      <c r="E19928" s="232"/>
    </row>
    <row r="19929" spans="4:5">
      <c r="D19929" s="231"/>
      <c r="E19929" s="232"/>
    </row>
    <row r="19930" spans="4:5">
      <c r="D19930" s="231"/>
      <c r="E19930" s="232"/>
    </row>
    <row r="19931" spans="4:5">
      <c r="D19931" s="231"/>
      <c r="E19931" s="232"/>
    </row>
    <row r="19932" spans="4:5">
      <c r="D19932" s="231"/>
      <c r="E19932" s="232"/>
    </row>
    <row r="19933" spans="4:5">
      <c r="D19933" s="231"/>
      <c r="E19933" s="232"/>
    </row>
    <row r="19934" spans="4:5">
      <c r="D19934" s="231"/>
      <c r="E19934" s="232"/>
    </row>
    <row r="19935" spans="4:5">
      <c r="D19935" s="231"/>
      <c r="E19935" s="232"/>
    </row>
    <row r="19936" spans="4:5">
      <c r="D19936" s="231"/>
      <c r="E19936" s="232"/>
    </row>
    <row r="19937" spans="4:5">
      <c r="D19937" s="231"/>
      <c r="E19937" s="232"/>
    </row>
    <row r="19938" spans="4:5">
      <c r="D19938" s="231"/>
      <c r="E19938" s="232"/>
    </row>
    <row r="19939" spans="4:5">
      <c r="D19939" s="231"/>
      <c r="E19939" s="232"/>
    </row>
    <row r="19940" spans="4:5">
      <c r="D19940" s="231"/>
      <c r="E19940" s="232"/>
    </row>
    <row r="19941" spans="4:5">
      <c r="D19941" s="231"/>
      <c r="E19941" s="232"/>
    </row>
    <row r="19942" spans="4:5">
      <c r="D19942" s="231"/>
      <c r="E19942" s="232"/>
    </row>
    <row r="19943" spans="4:5">
      <c r="D19943" s="231"/>
      <c r="E19943" s="232"/>
    </row>
    <row r="19944" spans="4:5">
      <c r="D19944" s="231"/>
      <c r="E19944" s="232"/>
    </row>
    <row r="19945" spans="4:5">
      <c r="D19945" s="231"/>
      <c r="E19945" s="232"/>
    </row>
    <row r="19946" spans="4:5">
      <c r="D19946" s="231"/>
      <c r="E19946" s="232"/>
    </row>
    <row r="19947" spans="4:5">
      <c r="D19947" s="231"/>
      <c r="E19947" s="232"/>
    </row>
    <row r="19948" spans="4:5">
      <c r="D19948" s="231"/>
      <c r="E19948" s="232"/>
    </row>
    <row r="19949" spans="4:5">
      <c r="D19949" s="231"/>
      <c r="E19949" s="232"/>
    </row>
    <row r="19950" spans="4:5">
      <c r="D19950" s="231"/>
      <c r="E19950" s="232"/>
    </row>
    <row r="19951" spans="4:5">
      <c r="D19951" s="231"/>
      <c r="E19951" s="232"/>
    </row>
    <row r="19952" spans="4:5">
      <c r="D19952" s="231"/>
      <c r="E19952" s="232"/>
    </row>
    <row r="19953" spans="4:5">
      <c r="D19953" s="231"/>
      <c r="E19953" s="232"/>
    </row>
    <row r="19954" spans="4:5">
      <c r="D19954" s="231"/>
      <c r="E19954" s="232"/>
    </row>
    <row r="19955" spans="4:5">
      <c r="D19955" s="231"/>
      <c r="E19955" s="232"/>
    </row>
    <row r="19956" spans="4:5">
      <c r="D19956" s="231"/>
      <c r="E19956" s="232"/>
    </row>
    <row r="19957" spans="4:5">
      <c r="D19957" s="231"/>
      <c r="E19957" s="232"/>
    </row>
    <row r="19958" spans="4:5">
      <c r="D19958" s="231"/>
      <c r="E19958" s="232"/>
    </row>
    <row r="19959" spans="4:5">
      <c r="D19959" s="231"/>
      <c r="E19959" s="232"/>
    </row>
    <row r="19960" spans="4:5">
      <c r="D19960" s="231"/>
      <c r="E19960" s="232"/>
    </row>
    <row r="19961" spans="4:5">
      <c r="D19961" s="231"/>
      <c r="E19961" s="232"/>
    </row>
    <row r="19962" spans="4:5">
      <c r="D19962" s="231"/>
      <c r="E19962" s="232"/>
    </row>
    <row r="19963" spans="4:5">
      <c r="D19963" s="231"/>
      <c r="E19963" s="232"/>
    </row>
    <row r="19964" spans="4:5">
      <c r="D19964" s="231"/>
      <c r="E19964" s="232"/>
    </row>
    <row r="19965" spans="4:5">
      <c r="D19965" s="231"/>
      <c r="E19965" s="232"/>
    </row>
    <row r="19966" spans="4:5">
      <c r="D19966" s="231"/>
      <c r="E19966" s="232"/>
    </row>
    <row r="19967" spans="4:5">
      <c r="D19967" s="231"/>
      <c r="E19967" s="232"/>
    </row>
    <row r="19968" spans="4:5">
      <c r="D19968" s="231"/>
      <c r="E19968" s="232"/>
    </row>
    <row r="19969" spans="4:5">
      <c r="D19969" s="231"/>
      <c r="E19969" s="232"/>
    </row>
    <row r="19970" spans="4:5">
      <c r="D19970" s="231"/>
      <c r="E19970" s="232"/>
    </row>
    <row r="19971" spans="4:5">
      <c r="D19971" s="231"/>
      <c r="E19971" s="232"/>
    </row>
    <row r="19972" spans="4:5">
      <c r="D19972" s="231"/>
      <c r="E19972" s="232"/>
    </row>
    <row r="19973" spans="4:5">
      <c r="D19973" s="231"/>
      <c r="E19973" s="232"/>
    </row>
    <row r="19974" spans="4:5">
      <c r="D19974" s="231"/>
      <c r="E19974" s="232"/>
    </row>
    <row r="19975" spans="4:5">
      <c r="D19975" s="231"/>
      <c r="E19975" s="232"/>
    </row>
    <row r="19976" spans="4:5">
      <c r="D19976" s="231"/>
      <c r="E19976" s="232"/>
    </row>
    <row r="19977" spans="4:5">
      <c r="D19977" s="231"/>
      <c r="E19977" s="232"/>
    </row>
    <row r="19978" spans="4:5">
      <c r="D19978" s="231"/>
      <c r="E19978" s="232"/>
    </row>
    <row r="19979" spans="4:5">
      <c r="D19979" s="231"/>
      <c r="E19979" s="232"/>
    </row>
    <row r="19980" spans="4:5">
      <c r="D19980" s="231"/>
      <c r="E19980" s="232"/>
    </row>
    <row r="19981" spans="4:5">
      <c r="D19981" s="231"/>
      <c r="E19981" s="232"/>
    </row>
    <row r="19982" spans="4:5">
      <c r="D19982" s="231"/>
      <c r="E19982" s="232"/>
    </row>
    <row r="19983" spans="4:5">
      <c r="D19983" s="231"/>
      <c r="E19983" s="232"/>
    </row>
    <row r="19984" spans="4:5">
      <c r="D19984" s="231"/>
      <c r="E19984" s="232"/>
    </row>
    <row r="19985" spans="4:5">
      <c r="D19985" s="231"/>
      <c r="E19985" s="232"/>
    </row>
    <row r="19986" spans="4:5">
      <c r="D19986" s="231"/>
      <c r="E19986" s="232"/>
    </row>
    <row r="19987" spans="4:5">
      <c r="D19987" s="231"/>
      <c r="E19987" s="232"/>
    </row>
    <row r="19988" spans="4:5">
      <c r="D19988" s="231"/>
      <c r="E19988" s="232"/>
    </row>
    <row r="19989" spans="4:5">
      <c r="D19989" s="231"/>
      <c r="E19989" s="232"/>
    </row>
    <row r="19990" spans="4:5">
      <c r="D19990" s="231"/>
      <c r="E19990" s="232"/>
    </row>
    <row r="19991" spans="4:5">
      <c r="D19991" s="231"/>
      <c r="E19991" s="232"/>
    </row>
    <row r="19992" spans="4:5">
      <c r="D19992" s="231"/>
      <c r="E19992" s="232"/>
    </row>
    <row r="19993" spans="4:5">
      <c r="D19993" s="231"/>
      <c r="E19993" s="232"/>
    </row>
    <row r="19994" spans="4:5">
      <c r="D19994" s="231"/>
      <c r="E19994" s="232"/>
    </row>
    <row r="19995" spans="4:5">
      <c r="D19995" s="231"/>
      <c r="E19995" s="232"/>
    </row>
    <row r="19996" spans="4:5">
      <c r="D19996" s="231"/>
      <c r="E19996" s="232"/>
    </row>
    <row r="19997" spans="4:5">
      <c r="D19997" s="231"/>
      <c r="E19997" s="232"/>
    </row>
    <row r="19998" spans="4:5">
      <c r="D19998" s="231"/>
      <c r="E19998" s="232"/>
    </row>
    <row r="19999" spans="4:5">
      <c r="D19999" s="231"/>
      <c r="E19999" s="232"/>
    </row>
    <row r="20000" spans="4:5">
      <c r="D20000" s="231"/>
      <c r="E20000" s="232"/>
    </row>
    <row r="20001" spans="4:5">
      <c r="D20001" s="231"/>
      <c r="E20001" s="232"/>
    </row>
    <row r="20002" spans="4:5">
      <c r="D20002" s="231"/>
      <c r="E20002" s="232"/>
    </row>
    <row r="20003" spans="4:5">
      <c r="D20003" s="231"/>
      <c r="E20003" s="232"/>
    </row>
    <row r="20004" spans="4:5">
      <c r="D20004" s="231"/>
      <c r="E20004" s="232"/>
    </row>
    <row r="20005" spans="4:5">
      <c r="D20005" s="231"/>
      <c r="E20005" s="232"/>
    </row>
    <row r="20006" spans="4:5">
      <c r="D20006" s="231"/>
      <c r="E20006" s="232"/>
    </row>
    <row r="20007" spans="4:5">
      <c r="D20007" s="231"/>
      <c r="E20007" s="232"/>
    </row>
    <row r="20008" spans="4:5">
      <c r="D20008" s="231"/>
      <c r="E20008" s="232"/>
    </row>
    <row r="20009" spans="4:5">
      <c r="D20009" s="231"/>
      <c r="E20009" s="232"/>
    </row>
    <row r="20010" spans="4:5">
      <c r="D20010" s="231"/>
      <c r="E20010" s="232"/>
    </row>
    <row r="20011" spans="4:5">
      <c r="D20011" s="231"/>
      <c r="E20011" s="232"/>
    </row>
    <row r="20012" spans="4:5">
      <c r="D20012" s="231"/>
      <c r="E20012" s="232"/>
    </row>
    <row r="20013" spans="4:5">
      <c r="D20013" s="231"/>
      <c r="E20013" s="232"/>
    </row>
    <row r="20014" spans="4:5">
      <c r="D20014" s="231"/>
      <c r="E20014" s="232"/>
    </row>
    <row r="20015" spans="4:5">
      <c r="D20015" s="231"/>
      <c r="E20015" s="232"/>
    </row>
    <row r="20016" spans="4:5">
      <c r="D20016" s="231"/>
      <c r="E20016" s="232"/>
    </row>
    <row r="20017" spans="4:5">
      <c r="D20017" s="231"/>
      <c r="E20017" s="232"/>
    </row>
    <row r="20018" spans="4:5">
      <c r="D20018" s="231"/>
      <c r="E20018" s="232"/>
    </row>
    <row r="20019" spans="4:5">
      <c r="D20019" s="231"/>
      <c r="E20019" s="232"/>
    </row>
    <row r="20020" spans="4:5">
      <c r="D20020" s="231"/>
      <c r="E20020" s="232"/>
    </row>
    <row r="20021" spans="4:5">
      <c r="D20021" s="231"/>
      <c r="E20021" s="232"/>
    </row>
    <row r="20022" spans="4:5">
      <c r="D20022" s="231"/>
      <c r="E20022" s="232"/>
    </row>
    <row r="20023" spans="4:5">
      <c r="D20023" s="231"/>
      <c r="E20023" s="232"/>
    </row>
    <row r="20024" spans="4:5">
      <c r="D20024" s="231"/>
      <c r="E20024" s="232"/>
    </row>
    <row r="20025" spans="4:5">
      <c r="D20025" s="231"/>
      <c r="E20025" s="232"/>
    </row>
    <row r="20026" spans="4:5">
      <c r="D20026" s="231"/>
      <c r="E20026" s="232"/>
    </row>
    <row r="20027" spans="4:5">
      <c r="D20027" s="231"/>
      <c r="E20027" s="232"/>
    </row>
    <row r="20028" spans="4:5">
      <c r="D20028" s="231"/>
      <c r="E20028" s="232"/>
    </row>
    <row r="20029" spans="4:5">
      <c r="D20029" s="231"/>
      <c r="E20029" s="232"/>
    </row>
    <row r="20030" spans="4:5">
      <c r="D20030" s="231"/>
      <c r="E20030" s="232"/>
    </row>
    <row r="20031" spans="4:5">
      <c r="D20031" s="231"/>
      <c r="E20031" s="232"/>
    </row>
    <row r="20032" spans="4:5">
      <c r="D20032" s="231"/>
      <c r="E20032" s="232"/>
    </row>
    <row r="20033" spans="4:5">
      <c r="D20033" s="231"/>
      <c r="E20033" s="232"/>
    </row>
    <row r="20034" spans="4:5">
      <c r="D20034" s="231"/>
      <c r="E20034" s="232"/>
    </row>
    <row r="20035" spans="4:5">
      <c r="D20035" s="231"/>
      <c r="E20035" s="232"/>
    </row>
    <row r="20036" spans="4:5">
      <c r="D20036" s="231"/>
      <c r="E20036" s="232"/>
    </row>
    <row r="20037" spans="4:5">
      <c r="D20037" s="231"/>
      <c r="E20037" s="232"/>
    </row>
    <row r="20038" spans="4:5">
      <c r="D20038" s="231"/>
      <c r="E20038" s="232"/>
    </row>
    <row r="20039" spans="4:5">
      <c r="D20039" s="231"/>
      <c r="E20039" s="232"/>
    </row>
    <row r="20040" spans="4:5">
      <c r="D20040" s="231"/>
      <c r="E20040" s="232"/>
    </row>
    <row r="20041" spans="4:5">
      <c r="D20041" s="231"/>
      <c r="E20041" s="232"/>
    </row>
    <row r="20042" spans="4:5">
      <c r="D20042" s="231"/>
      <c r="E20042" s="232"/>
    </row>
    <row r="20043" spans="4:5">
      <c r="D20043" s="231"/>
      <c r="E20043" s="232"/>
    </row>
    <row r="20044" spans="4:5">
      <c r="D20044" s="231"/>
      <c r="E20044" s="232"/>
    </row>
    <row r="20045" spans="4:5">
      <c r="D20045" s="231"/>
      <c r="E20045" s="232"/>
    </row>
    <row r="20046" spans="4:5">
      <c r="D20046" s="231"/>
      <c r="E20046" s="232"/>
    </row>
    <row r="20047" spans="4:5">
      <c r="D20047" s="231"/>
      <c r="E20047" s="232"/>
    </row>
    <row r="20048" spans="4:5">
      <c r="D20048" s="231"/>
      <c r="E20048" s="232"/>
    </row>
    <row r="20049" spans="4:5">
      <c r="D20049" s="231"/>
      <c r="E20049" s="232"/>
    </row>
    <row r="20050" spans="4:5">
      <c r="D20050" s="231"/>
      <c r="E20050" s="232"/>
    </row>
    <row r="20051" spans="4:5">
      <c r="D20051" s="231"/>
      <c r="E20051" s="232"/>
    </row>
    <row r="20052" spans="4:5">
      <c r="D20052" s="231"/>
      <c r="E20052" s="232"/>
    </row>
    <row r="20053" spans="4:5">
      <c r="D20053" s="231"/>
      <c r="E20053" s="232"/>
    </row>
    <row r="20054" spans="4:5">
      <c r="D20054" s="231"/>
      <c r="E20054" s="232"/>
    </row>
    <row r="20055" spans="4:5">
      <c r="D20055" s="231"/>
      <c r="E20055" s="232"/>
    </row>
    <row r="20056" spans="4:5">
      <c r="D20056" s="231"/>
      <c r="E20056" s="232"/>
    </row>
    <row r="20057" spans="4:5">
      <c r="D20057" s="231"/>
      <c r="E20057" s="232"/>
    </row>
    <row r="20058" spans="4:5">
      <c r="D20058" s="231"/>
      <c r="E20058" s="232"/>
    </row>
    <row r="20059" spans="4:5">
      <c r="D20059" s="231"/>
      <c r="E20059" s="232"/>
    </row>
    <row r="20060" spans="4:5">
      <c r="D20060" s="231"/>
      <c r="E20060" s="232"/>
    </row>
    <row r="20061" spans="4:5">
      <c r="D20061" s="231"/>
      <c r="E20061" s="232"/>
    </row>
    <row r="20062" spans="4:5">
      <c r="D20062" s="231"/>
      <c r="E20062" s="232"/>
    </row>
    <row r="20063" spans="4:5">
      <c r="D20063" s="231"/>
      <c r="E20063" s="232"/>
    </row>
    <row r="20064" spans="4:5">
      <c r="D20064" s="231"/>
      <c r="E20064" s="232"/>
    </row>
    <row r="20065" spans="4:5">
      <c r="D20065" s="231"/>
      <c r="E20065" s="232"/>
    </row>
    <row r="20066" spans="4:5">
      <c r="D20066" s="231"/>
      <c r="E20066" s="232"/>
    </row>
    <row r="20067" spans="4:5">
      <c r="D20067" s="231"/>
      <c r="E20067" s="232"/>
    </row>
    <row r="20068" spans="4:5">
      <c r="D20068" s="231"/>
      <c r="E20068" s="232"/>
    </row>
    <row r="20069" spans="4:5">
      <c r="D20069" s="231"/>
      <c r="E20069" s="232"/>
    </row>
    <row r="20070" spans="4:5">
      <c r="D20070" s="231"/>
      <c r="E20070" s="232"/>
    </row>
    <row r="20071" spans="4:5">
      <c r="D20071" s="231"/>
      <c r="E20071" s="232"/>
    </row>
    <row r="20072" spans="4:5">
      <c r="D20072" s="231"/>
      <c r="E20072" s="232"/>
    </row>
    <row r="20073" spans="4:5">
      <c r="D20073" s="231"/>
      <c r="E20073" s="232"/>
    </row>
    <row r="20074" spans="4:5">
      <c r="D20074" s="231"/>
      <c r="E20074" s="232"/>
    </row>
    <row r="20075" spans="4:5">
      <c r="D20075" s="231"/>
      <c r="E20075" s="232"/>
    </row>
    <row r="20076" spans="4:5">
      <c r="D20076" s="231"/>
      <c r="E20076" s="232"/>
    </row>
    <row r="20077" spans="4:5">
      <c r="D20077" s="231"/>
      <c r="E20077" s="232"/>
    </row>
    <row r="20078" spans="4:5">
      <c r="D20078" s="231"/>
      <c r="E20078" s="232"/>
    </row>
    <row r="20079" spans="4:5">
      <c r="D20079" s="231"/>
      <c r="E20079" s="232"/>
    </row>
    <row r="20080" spans="4:5">
      <c r="D20080" s="231"/>
      <c r="E20080" s="232"/>
    </row>
    <row r="20081" spans="4:5">
      <c r="D20081" s="231"/>
      <c r="E20081" s="232"/>
    </row>
    <row r="20082" spans="4:5">
      <c r="D20082" s="231"/>
      <c r="E20082" s="232"/>
    </row>
    <row r="20083" spans="4:5">
      <c r="D20083" s="231"/>
      <c r="E20083" s="232"/>
    </row>
    <row r="20084" spans="4:5">
      <c r="D20084" s="231"/>
      <c r="E20084" s="232"/>
    </row>
    <row r="20085" spans="4:5">
      <c r="D20085" s="231"/>
      <c r="E20085" s="232"/>
    </row>
    <row r="20086" spans="4:5">
      <c r="D20086" s="231"/>
      <c r="E20086" s="232"/>
    </row>
    <row r="20087" spans="4:5">
      <c r="D20087" s="231"/>
      <c r="E20087" s="232"/>
    </row>
    <row r="20088" spans="4:5">
      <c r="D20088" s="231"/>
      <c r="E20088" s="232"/>
    </row>
    <row r="20089" spans="4:5">
      <c r="D20089" s="231"/>
      <c r="E20089" s="232"/>
    </row>
    <row r="20090" spans="4:5">
      <c r="D20090" s="231"/>
      <c r="E20090" s="232"/>
    </row>
    <row r="20091" spans="4:5">
      <c r="D20091" s="231"/>
      <c r="E20091" s="232"/>
    </row>
    <row r="20092" spans="4:5">
      <c r="D20092" s="231"/>
      <c r="E20092" s="232"/>
    </row>
    <row r="20093" spans="4:5">
      <c r="D20093" s="231"/>
      <c r="E20093" s="232"/>
    </row>
    <row r="20094" spans="4:5">
      <c r="D20094" s="231"/>
      <c r="E20094" s="232"/>
    </row>
    <row r="20095" spans="4:5">
      <c r="D20095" s="231"/>
      <c r="E20095" s="232"/>
    </row>
    <row r="20096" spans="4:5">
      <c r="D20096" s="231"/>
      <c r="E20096" s="232"/>
    </row>
    <row r="20097" spans="4:5">
      <c r="D20097" s="231"/>
      <c r="E20097" s="232"/>
    </row>
    <row r="20098" spans="4:5">
      <c r="D20098" s="231"/>
      <c r="E20098" s="232"/>
    </row>
    <row r="20099" spans="4:5">
      <c r="D20099" s="231"/>
      <c r="E20099" s="232"/>
    </row>
    <row r="20100" spans="4:5">
      <c r="D20100" s="231"/>
      <c r="E20100" s="232"/>
    </row>
    <row r="20101" spans="4:5">
      <c r="D20101" s="231"/>
      <c r="E20101" s="232"/>
    </row>
    <row r="20102" spans="4:5">
      <c r="D20102" s="231"/>
      <c r="E20102" s="232"/>
    </row>
    <row r="20103" spans="4:5">
      <c r="D20103" s="231"/>
      <c r="E20103" s="232"/>
    </row>
    <row r="20104" spans="4:5">
      <c r="D20104" s="231"/>
      <c r="E20104" s="232"/>
    </row>
    <row r="20105" spans="4:5">
      <c r="D20105" s="231"/>
      <c r="E20105" s="232"/>
    </row>
    <row r="20106" spans="4:5">
      <c r="D20106" s="231"/>
      <c r="E20106" s="232"/>
    </row>
    <row r="20107" spans="4:5">
      <c r="D20107" s="231"/>
      <c r="E20107" s="232"/>
    </row>
    <row r="20108" spans="4:5">
      <c r="D20108" s="231"/>
      <c r="E20108" s="232"/>
    </row>
    <row r="20109" spans="4:5">
      <c r="D20109" s="231"/>
      <c r="E20109" s="232"/>
    </row>
    <row r="20110" spans="4:5">
      <c r="D20110" s="231"/>
      <c r="E20110" s="232"/>
    </row>
    <row r="20111" spans="4:5">
      <c r="D20111" s="231"/>
      <c r="E20111" s="232"/>
    </row>
    <row r="20112" spans="4:5">
      <c r="D20112" s="231"/>
      <c r="E20112" s="232"/>
    </row>
    <row r="20113" spans="4:5">
      <c r="D20113" s="231"/>
      <c r="E20113" s="232"/>
    </row>
    <row r="20114" spans="4:5">
      <c r="D20114" s="231"/>
      <c r="E20114" s="232"/>
    </row>
    <row r="20115" spans="4:5">
      <c r="D20115" s="231"/>
      <c r="E20115" s="232"/>
    </row>
    <row r="20116" spans="4:5">
      <c r="D20116" s="231"/>
      <c r="E20116" s="232"/>
    </row>
    <row r="20117" spans="4:5">
      <c r="D20117" s="231"/>
      <c r="E20117" s="232"/>
    </row>
    <row r="20118" spans="4:5">
      <c r="D20118" s="231"/>
      <c r="E20118" s="232"/>
    </row>
    <row r="20119" spans="4:5">
      <c r="D20119" s="231"/>
      <c r="E20119" s="232"/>
    </row>
    <row r="20120" spans="4:5">
      <c r="D20120" s="231"/>
      <c r="E20120" s="232"/>
    </row>
    <row r="20121" spans="4:5">
      <c r="D20121" s="231"/>
      <c r="E20121" s="232"/>
    </row>
    <row r="20122" spans="4:5">
      <c r="D20122" s="231"/>
      <c r="E20122" s="232"/>
    </row>
    <row r="20123" spans="4:5">
      <c r="D20123" s="231"/>
      <c r="E20123" s="232"/>
    </row>
    <row r="20124" spans="4:5">
      <c r="D20124" s="231"/>
      <c r="E20124" s="232"/>
    </row>
    <row r="20125" spans="4:5">
      <c r="D20125" s="231"/>
      <c r="E20125" s="232"/>
    </row>
    <row r="20126" spans="4:5">
      <c r="D20126" s="231"/>
      <c r="E20126" s="232"/>
    </row>
    <row r="20127" spans="4:5">
      <c r="D20127" s="231"/>
      <c r="E20127" s="232"/>
    </row>
    <row r="20128" spans="4:5">
      <c r="D20128" s="231"/>
      <c r="E20128" s="232"/>
    </row>
    <row r="20129" spans="4:5">
      <c r="D20129" s="231"/>
      <c r="E20129" s="232"/>
    </row>
    <row r="20130" spans="4:5">
      <c r="D20130" s="231"/>
      <c r="E20130" s="232"/>
    </row>
    <row r="20131" spans="4:5">
      <c r="D20131" s="231"/>
      <c r="E20131" s="232"/>
    </row>
    <row r="20132" spans="4:5">
      <c r="D20132" s="231"/>
      <c r="E20132" s="232"/>
    </row>
    <row r="20133" spans="4:5">
      <c r="D20133" s="231"/>
      <c r="E20133" s="232"/>
    </row>
    <row r="20134" spans="4:5">
      <c r="D20134" s="231"/>
      <c r="E20134" s="232"/>
    </row>
    <row r="20135" spans="4:5">
      <c r="D20135" s="231"/>
      <c r="E20135" s="232"/>
    </row>
    <row r="20136" spans="4:5">
      <c r="D20136" s="231"/>
      <c r="E20136" s="232"/>
    </row>
    <row r="20137" spans="4:5">
      <c r="D20137" s="231"/>
      <c r="E20137" s="232"/>
    </row>
    <row r="20138" spans="4:5">
      <c r="D20138" s="231"/>
      <c r="E20138" s="232"/>
    </row>
    <row r="20139" spans="4:5">
      <c r="D20139" s="231"/>
      <c r="E20139" s="232"/>
    </row>
    <row r="20140" spans="4:5">
      <c r="D20140" s="231"/>
      <c r="E20140" s="232"/>
    </row>
    <row r="20141" spans="4:5">
      <c r="D20141" s="231"/>
      <c r="E20141" s="232"/>
    </row>
    <row r="20142" spans="4:5">
      <c r="D20142" s="231"/>
      <c r="E20142" s="232"/>
    </row>
    <row r="20143" spans="4:5">
      <c r="D20143" s="231"/>
      <c r="E20143" s="232"/>
    </row>
    <row r="20144" spans="4:5">
      <c r="D20144" s="231"/>
      <c r="E20144" s="232"/>
    </row>
    <row r="20145" spans="4:5">
      <c r="D20145" s="231"/>
      <c r="E20145" s="232"/>
    </row>
    <row r="20146" spans="4:5">
      <c r="D20146" s="231"/>
      <c r="E20146" s="232"/>
    </row>
    <row r="20147" spans="4:5">
      <c r="D20147" s="231"/>
      <c r="E20147" s="232"/>
    </row>
    <row r="20148" spans="4:5">
      <c r="D20148" s="231"/>
      <c r="E20148" s="232"/>
    </row>
    <row r="20149" spans="4:5">
      <c r="D20149" s="231"/>
      <c r="E20149" s="232"/>
    </row>
    <row r="20150" spans="4:5">
      <c r="D20150" s="231"/>
      <c r="E20150" s="232"/>
    </row>
    <row r="20151" spans="4:5">
      <c r="D20151" s="231"/>
      <c r="E20151" s="232"/>
    </row>
    <row r="20152" spans="4:5">
      <c r="D20152" s="231"/>
      <c r="E20152" s="232"/>
    </row>
    <row r="20153" spans="4:5">
      <c r="D20153" s="231"/>
      <c r="E20153" s="232"/>
    </row>
    <row r="20154" spans="4:5">
      <c r="D20154" s="231"/>
      <c r="E20154" s="232"/>
    </row>
    <row r="20155" spans="4:5">
      <c r="D20155" s="231"/>
      <c r="E20155" s="232"/>
    </row>
    <row r="20156" spans="4:5">
      <c r="D20156" s="231"/>
      <c r="E20156" s="232"/>
    </row>
    <row r="20157" spans="4:5">
      <c r="D20157" s="231"/>
      <c r="E20157" s="232"/>
    </row>
    <row r="20158" spans="4:5">
      <c r="D20158" s="231"/>
      <c r="E20158" s="232"/>
    </row>
    <row r="20159" spans="4:5">
      <c r="D20159" s="231"/>
      <c r="E20159" s="232"/>
    </row>
    <row r="20160" spans="4:5">
      <c r="D20160" s="231"/>
      <c r="E20160" s="232"/>
    </row>
    <row r="20161" spans="4:5">
      <c r="D20161" s="231"/>
      <c r="E20161" s="232"/>
    </row>
    <row r="20162" spans="4:5">
      <c r="D20162" s="231"/>
      <c r="E20162" s="232"/>
    </row>
    <row r="20163" spans="4:5">
      <c r="D20163" s="231"/>
      <c r="E20163" s="232"/>
    </row>
    <row r="20164" spans="4:5">
      <c r="D20164" s="231"/>
      <c r="E20164" s="232"/>
    </row>
    <row r="20165" spans="4:5">
      <c r="D20165" s="231"/>
      <c r="E20165" s="232"/>
    </row>
    <row r="20166" spans="4:5">
      <c r="D20166" s="231"/>
      <c r="E20166" s="232"/>
    </row>
    <row r="20167" spans="4:5">
      <c r="D20167" s="231"/>
      <c r="E20167" s="232"/>
    </row>
    <row r="20168" spans="4:5">
      <c r="D20168" s="231"/>
      <c r="E20168" s="232"/>
    </row>
    <row r="20169" spans="4:5">
      <c r="D20169" s="231"/>
      <c r="E20169" s="232"/>
    </row>
    <row r="20170" spans="4:5">
      <c r="D20170" s="231"/>
      <c r="E20170" s="232"/>
    </row>
    <row r="20171" spans="4:5">
      <c r="D20171" s="231"/>
      <c r="E20171" s="232"/>
    </row>
    <row r="20172" spans="4:5">
      <c r="D20172" s="231"/>
      <c r="E20172" s="232"/>
    </row>
    <row r="20173" spans="4:5">
      <c r="D20173" s="231"/>
      <c r="E20173" s="232"/>
    </row>
    <row r="20174" spans="4:5">
      <c r="D20174" s="231"/>
      <c r="E20174" s="232"/>
    </row>
    <row r="20175" spans="4:5">
      <c r="D20175" s="231"/>
      <c r="E20175" s="232"/>
    </row>
    <row r="20176" spans="4:5">
      <c r="D20176" s="231"/>
      <c r="E20176" s="232"/>
    </row>
    <row r="20177" spans="4:5">
      <c r="D20177" s="231"/>
      <c r="E20177" s="232"/>
    </row>
    <row r="20178" spans="4:5">
      <c r="D20178" s="231"/>
      <c r="E20178" s="232"/>
    </row>
    <row r="20179" spans="4:5">
      <c r="D20179" s="231"/>
      <c r="E20179" s="232"/>
    </row>
    <row r="20180" spans="4:5">
      <c r="D20180" s="231"/>
      <c r="E20180" s="232"/>
    </row>
    <row r="20181" spans="4:5">
      <c r="D20181" s="231"/>
      <c r="E20181" s="232"/>
    </row>
    <row r="20182" spans="4:5">
      <c r="D20182" s="231"/>
      <c r="E20182" s="232"/>
    </row>
    <row r="20183" spans="4:5">
      <c r="D20183" s="231"/>
      <c r="E20183" s="232"/>
    </row>
    <row r="20184" spans="4:5">
      <c r="D20184" s="231"/>
      <c r="E20184" s="232"/>
    </row>
    <row r="20185" spans="4:5">
      <c r="D20185" s="231"/>
      <c r="E20185" s="232"/>
    </row>
    <row r="20186" spans="4:5">
      <c r="D20186" s="231"/>
      <c r="E20186" s="232"/>
    </row>
    <row r="20187" spans="4:5">
      <c r="D20187" s="231"/>
      <c r="E20187" s="232"/>
    </row>
    <row r="20188" spans="4:5">
      <c r="D20188" s="231"/>
      <c r="E20188" s="232"/>
    </row>
    <row r="20189" spans="4:5">
      <c r="D20189" s="231"/>
      <c r="E20189" s="232"/>
    </row>
    <row r="20190" spans="4:5">
      <c r="D20190" s="231"/>
      <c r="E20190" s="232"/>
    </row>
    <row r="20191" spans="4:5">
      <c r="D20191" s="231"/>
      <c r="E20191" s="232"/>
    </row>
    <row r="20192" spans="4:5">
      <c r="D20192" s="231"/>
      <c r="E20192" s="232"/>
    </row>
    <row r="20193" spans="4:5">
      <c r="D20193" s="231"/>
      <c r="E20193" s="232"/>
    </row>
    <row r="20194" spans="4:5">
      <c r="D20194" s="231"/>
      <c r="E20194" s="232"/>
    </row>
    <row r="20195" spans="4:5">
      <c r="D20195" s="231"/>
      <c r="E20195" s="232"/>
    </row>
    <row r="20196" spans="4:5">
      <c r="D20196" s="231"/>
      <c r="E20196" s="232"/>
    </row>
    <row r="20197" spans="4:5">
      <c r="D20197" s="231"/>
      <c r="E20197" s="232"/>
    </row>
    <row r="20198" spans="4:5">
      <c r="D20198" s="231"/>
      <c r="E20198" s="232"/>
    </row>
    <row r="20199" spans="4:5">
      <c r="D20199" s="231"/>
      <c r="E20199" s="232"/>
    </row>
    <row r="20200" spans="4:5">
      <c r="D20200" s="231"/>
      <c r="E20200" s="232"/>
    </row>
    <row r="20201" spans="4:5">
      <c r="D20201" s="231"/>
      <c r="E20201" s="232"/>
    </row>
    <row r="20202" spans="4:5">
      <c r="D20202" s="231"/>
      <c r="E20202" s="232"/>
    </row>
    <row r="20203" spans="4:5">
      <c r="D20203" s="231"/>
      <c r="E20203" s="232"/>
    </row>
    <row r="20204" spans="4:5">
      <c r="D20204" s="231"/>
      <c r="E20204" s="232"/>
    </row>
    <row r="20205" spans="4:5">
      <c r="D20205" s="231"/>
      <c r="E20205" s="232"/>
    </row>
    <row r="20206" spans="4:5">
      <c r="D20206" s="231"/>
      <c r="E20206" s="232"/>
    </row>
    <row r="20207" spans="4:5">
      <c r="D20207" s="231"/>
      <c r="E20207" s="232"/>
    </row>
    <row r="20208" spans="4:5">
      <c r="D20208" s="231"/>
      <c r="E20208" s="232"/>
    </row>
    <row r="20209" spans="4:5">
      <c r="D20209" s="231"/>
      <c r="E20209" s="232"/>
    </row>
    <row r="20210" spans="4:5">
      <c r="D20210" s="231"/>
      <c r="E20210" s="232"/>
    </row>
    <row r="20211" spans="4:5">
      <c r="D20211" s="231"/>
      <c r="E20211" s="232"/>
    </row>
    <row r="20212" spans="4:5">
      <c r="D20212" s="231"/>
      <c r="E20212" s="232"/>
    </row>
    <row r="20213" spans="4:5">
      <c r="D20213" s="231"/>
      <c r="E20213" s="232"/>
    </row>
    <row r="20214" spans="4:5">
      <c r="D20214" s="231"/>
      <c r="E20214" s="232"/>
    </row>
    <row r="20215" spans="4:5">
      <c r="D20215" s="231"/>
      <c r="E20215" s="232"/>
    </row>
    <row r="20216" spans="4:5">
      <c r="D20216" s="231"/>
      <c r="E20216" s="232"/>
    </row>
    <row r="20217" spans="4:5">
      <c r="D20217" s="231"/>
      <c r="E20217" s="232"/>
    </row>
    <row r="20218" spans="4:5">
      <c r="D20218" s="231"/>
      <c r="E20218" s="232"/>
    </row>
    <row r="20219" spans="4:5">
      <c r="D20219" s="231"/>
      <c r="E20219" s="232"/>
    </row>
    <row r="20220" spans="4:5">
      <c r="D20220" s="231"/>
      <c r="E20220" s="232"/>
    </row>
    <row r="20221" spans="4:5">
      <c r="D20221" s="231"/>
      <c r="E20221" s="232"/>
    </row>
    <row r="20222" spans="4:5">
      <c r="D20222" s="231"/>
      <c r="E20222" s="232"/>
    </row>
    <row r="20223" spans="4:5">
      <c r="D20223" s="231"/>
      <c r="E20223" s="232"/>
    </row>
    <row r="20224" spans="4:5">
      <c r="D20224" s="231"/>
      <c r="E20224" s="232"/>
    </row>
    <row r="20225" spans="4:5">
      <c r="D20225" s="231"/>
      <c r="E20225" s="232"/>
    </row>
    <row r="20226" spans="4:5">
      <c r="D20226" s="231"/>
      <c r="E20226" s="232"/>
    </row>
    <row r="20227" spans="4:5">
      <c r="D20227" s="231"/>
      <c r="E20227" s="232"/>
    </row>
    <row r="20228" spans="4:5">
      <c r="D20228" s="231"/>
      <c r="E20228" s="232"/>
    </row>
    <row r="20229" spans="4:5">
      <c r="D20229" s="231"/>
      <c r="E20229" s="232"/>
    </row>
    <row r="20230" spans="4:5">
      <c r="D20230" s="231"/>
      <c r="E20230" s="232"/>
    </row>
    <row r="20231" spans="4:5">
      <c r="D20231" s="231"/>
      <c r="E20231" s="232"/>
    </row>
    <row r="20232" spans="4:5">
      <c r="D20232" s="231"/>
      <c r="E20232" s="232"/>
    </row>
    <row r="20233" spans="4:5">
      <c r="D20233" s="231"/>
      <c r="E20233" s="232"/>
    </row>
    <row r="20234" spans="4:5">
      <c r="D20234" s="231"/>
      <c r="E20234" s="232"/>
    </row>
    <row r="20235" spans="4:5">
      <c r="D20235" s="231"/>
      <c r="E20235" s="232"/>
    </row>
    <row r="20236" spans="4:5">
      <c r="D20236" s="231"/>
      <c r="E20236" s="232"/>
    </row>
    <row r="20237" spans="4:5">
      <c r="D20237" s="231"/>
      <c r="E20237" s="232"/>
    </row>
    <row r="20238" spans="4:5">
      <c r="D20238" s="231"/>
      <c r="E20238" s="232"/>
    </row>
    <row r="20239" spans="4:5">
      <c r="D20239" s="231"/>
      <c r="E20239" s="232"/>
    </row>
    <row r="20240" spans="4:5">
      <c r="D20240" s="231"/>
      <c r="E20240" s="232"/>
    </row>
    <row r="20241" spans="4:5">
      <c r="D20241" s="231"/>
      <c r="E20241" s="232"/>
    </row>
    <row r="20242" spans="4:5">
      <c r="D20242" s="231"/>
      <c r="E20242" s="232"/>
    </row>
    <row r="20243" spans="4:5">
      <c r="D20243" s="231"/>
      <c r="E20243" s="232"/>
    </row>
    <row r="20244" spans="4:5">
      <c r="D20244" s="231"/>
      <c r="E20244" s="232"/>
    </row>
    <row r="20245" spans="4:5">
      <c r="D20245" s="231"/>
      <c r="E20245" s="232"/>
    </row>
    <row r="20246" spans="4:5">
      <c r="D20246" s="231"/>
      <c r="E20246" s="232"/>
    </row>
    <row r="20247" spans="4:5">
      <c r="D20247" s="231"/>
      <c r="E20247" s="232"/>
    </row>
    <row r="20248" spans="4:5">
      <c r="D20248" s="231"/>
      <c r="E20248" s="232"/>
    </row>
    <row r="20249" spans="4:5">
      <c r="D20249" s="231"/>
      <c r="E20249" s="232"/>
    </row>
    <row r="20250" spans="4:5">
      <c r="D20250" s="231"/>
      <c r="E20250" s="232"/>
    </row>
    <row r="20251" spans="4:5">
      <c r="D20251" s="231"/>
      <c r="E20251" s="232"/>
    </row>
    <row r="20252" spans="4:5">
      <c r="D20252" s="231"/>
      <c r="E20252" s="232"/>
    </row>
    <row r="20253" spans="4:5">
      <c r="D20253" s="231"/>
      <c r="E20253" s="232"/>
    </row>
    <row r="20254" spans="4:5">
      <c r="D20254" s="231"/>
      <c r="E20254" s="232"/>
    </row>
    <row r="20255" spans="4:5">
      <c r="D20255" s="231"/>
      <c r="E20255" s="232"/>
    </row>
    <row r="20256" spans="4:5">
      <c r="D20256" s="231"/>
      <c r="E20256" s="232"/>
    </row>
    <row r="20257" spans="4:5">
      <c r="D20257" s="231"/>
      <c r="E20257" s="232"/>
    </row>
    <row r="20258" spans="4:5">
      <c r="D20258" s="231"/>
      <c r="E20258" s="232"/>
    </row>
    <row r="20259" spans="4:5">
      <c r="D20259" s="231"/>
      <c r="E20259" s="232"/>
    </row>
    <row r="20260" spans="4:5">
      <c r="D20260" s="231"/>
      <c r="E20260" s="232"/>
    </row>
    <row r="20261" spans="4:5">
      <c r="D20261" s="231"/>
      <c r="E20261" s="232"/>
    </row>
    <row r="20262" spans="4:5">
      <c r="D20262" s="231"/>
      <c r="E20262" s="232"/>
    </row>
    <row r="20263" spans="4:5">
      <c r="D20263" s="231"/>
      <c r="E20263" s="232"/>
    </row>
    <row r="20264" spans="4:5">
      <c r="D20264" s="231"/>
      <c r="E20264" s="232"/>
    </row>
    <row r="20265" spans="4:5">
      <c r="D20265" s="231"/>
      <c r="E20265" s="232"/>
    </row>
    <row r="20266" spans="4:5">
      <c r="D20266" s="231"/>
      <c r="E20266" s="232"/>
    </row>
    <row r="20267" spans="4:5">
      <c r="D20267" s="231"/>
      <c r="E20267" s="232"/>
    </row>
    <row r="20268" spans="4:5">
      <c r="D20268" s="231"/>
      <c r="E20268" s="232"/>
    </row>
    <row r="20269" spans="4:5">
      <c r="D20269" s="231"/>
      <c r="E20269" s="232"/>
    </row>
    <row r="20270" spans="4:5">
      <c r="D20270" s="231"/>
      <c r="E20270" s="232"/>
    </row>
    <row r="20271" spans="4:5">
      <c r="D20271" s="231"/>
      <c r="E20271" s="232"/>
    </row>
    <row r="20272" spans="4:5">
      <c r="D20272" s="231"/>
      <c r="E20272" s="232"/>
    </row>
    <row r="20273" spans="4:5">
      <c r="D20273" s="231"/>
      <c r="E20273" s="232"/>
    </row>
    <row r="20274" spans="4:5">
      <c r="D20274" s="231"/>
      <c r="E20274" s="232"/>
    </row>
    <row r="20275" spans="4:5">
      <c r="D20275" s="231"/>
      <c r="E20275" s="232"/>
    </row>
    <row r="20276" spans="4:5">
      <c r="D20276" s="231"/>
      <c r="E20276" s="232"/>
    </row>
    <row r="20277" spans="4:5">
      <c r="D20277" s="231"/>
      <c r="E20277" s="232"/>
    </row>
    <row r="20278" spans="4:5">
      <c r="D20278" s="231"/>
      <c r="E20278" s="232"/>
    </row>
    <row r="20279" spans="4:5">
      <c r="D20279" s="231"/>
      <c r="E20279" s="232"/>
    </row>
    <row r="20280" spans="4:5">
      <c r="D20280" s="231"/>
      <c r="E20280" s="232"/>
    </row>
    <row r="20281" spans="4:5">
      <c r="D20281" s="231"/>
      <c r="E20281" s="232"/>
    </row>
    <row r="20282" spans="4:5">
      <c r="D20282" s="231"/>
      <c r="E20282" s="232"/>
    </row>
    <row r="20283" spans="4:5">
      <c r="D20283" s="231"/>
      <c r="E20283" s="232"/>
    </row>
    <row r="20284" spans="4:5">
      <c r="D20284" s="231"/>
      <c r="E20284" s="232"/>
    </row>
    <row r="20285" spans="4:5">
      <c r="D20285" s="231"/>
      <c r="E20285" s="232"/>
    </row>
    <row r="20286" spans="4:5">
      <c r="D20286" s="231"/>
      <c r="E20286" s="232"/>
    </row>
    <row r="20287" spans="4:5">
      <c r="D20287" s="231"/>
      <c r="E20287" s="232"/>
    </row>
    <row r="20288" spans="4:5">
      <c r="D20288" s="231"/>
      <c r="E20288" s="232"/>
    </row>
    <row r="20289" spans="4:5">
      <c r="D20289" s="231"/>
      <c r="E20289" s="232"/>
    </row>
    <row r="20290" spans="4:5">
      <c r="D20290" s="231"/>
      <c r="E20290" s="232"/>
    </row>
    <row r="20291" spans="4:5">
      <c r="D20291" s="231"/>
      <c r="E20291" s="232"/>
    </row>
    <row r="20292" spans="4:5">
      <c r="D20292" s="231"/>
      <c r="E20292" s="232"/>
    </row>
    <row r="20293" spans="4:5">
      <c r="D20293" s="231"/>
      <c r="E20293" s="232"/>
    </row>
    <row r="20294" spans="4:5">
      <c r="D20294" s="231"/>
      <c r="E20294" s="232"/>
    </row>
    <row r="20295" spans="4:5">
      <c r="D20295" s="231"/>
      <c r="E20295" s="232"/>
    </row>
    <row r="20296" spans="4:5">
      <c r="D20296" s="231"/>
      <c r="E20296" s="232"/>
    </row>
    <row r="20297" spans="4:5">
      <c r="D20297" s="231"/>
      <c r="E20297" s="232"/>
    </row>
    <row r="20298" spans="4:5">
      <c r="D20298" s="231"/>
      <c r="E20298" s="232"/>
    </row>
    <row r="20299" spans="4:5">
      <c r="D20299" s="231"/>
      <c r="E20299" s="232"/>
    </row>
    <row r="20300" spans="4:5">
      <c r="D20300" s="231"/>
      <c r="E20300" s="232"/>
    </row>
    <row r="20301" spans="4:5">
      <c r="D20301" s="231"/>
      <c r="E20301" s="232"/>
    </row>
    <row r="20302" spans="4:5">
      <c r="D20302" s="231"/>
      <c r="E20302" s="232"/>
    </row>
    <row r="20303" spans="4:5">
      <c r="D20303" s="231"/>
      <c r="E20303" s="232"/>
    </row>
    <row r="20304" spans="4:5">
      <c r="D20304" s="231"/>
      <c r="E20304" s="232"/>
    </row>
    <row r="20305" spans="4:5">
      <c r="D20305" s="231"/>
      <c r="E20305" s="232"/>
    </row>
    <row r="20306" spans="4:5">
      <c r="D20306" s="231"/>
      <c r="E20306" s="232"/>
    </row>
    <row r="20307" spans="4:5">
      <c r="D20307" s="231"/>
      <c r="E20307" s="232"/>
    </row>
    <row r="20308" spans="4:5">
      <c r="D20308" s="231"/>
      <c r="E20308" s="232"/>
    </row>
    <row r="20309" spans="4:5">
      <c r="D20309" s="231"/>
      <c r="E20309" s="232"/>
    </row>
    <row r="20310" spans="4:5">
      <c r="D20310" s="231"/>
      <c r="E20310" s="232"/>
    </row>
    <row r="20311" spans="4:5">
      <c r="D20311" s="231"/>
      <c r="E20311" s="232"/>
    </row>
    <row r="20312" spans="4:5">
      <c r="D20312" s="231"/>
      <c r="E20312" s="232"/>
    </row>
    <row r="20313" spans="4:5">
      <c r="D20313" s="231"/>
      <c r="E20313" s="232"/>
    </row>
    <row r="20314" spans="4:5">
      <c r="D20314" s="231"/>
      <c r="E20314" s="232"/>
    </row>
    <row r="20315" spans="4:5">
      <c r="D20315" s="231"/>
      <c r="E20315" s="232"/>
    </row>
    <row r="20316" spans="4:5">
      <c r="D20316" s="231"/>
      <c r="E20316" s="232"/>
    </row>
    <row r="20317" spans="4:5">
      <c r="D20317" s="231"/>
      <c r="E20317" s="232"/>
    </row>
    <row r="20318" spans="4:5">
      <c r="D20318" s="231"/>
      <c r="E20318" s="232"/>
    </row>
    <row r="20319" spans="4:5">
      <c r="D20319" s="231"/>
      <c r="E20319" s="232"/>
    </row>
    <row r="20320" spans="4:5">
      <c r="D20320" s="231"/>
      <c r="E20320" s="232"/>
    </row>
    <row r="20321" spans="4:5">
      <c r="D20321" s="231"/>
      <c r="E20321" s="232"/>
    </row>
    <row r="20322" spans="4:5">
      <c r="D20322" s="231"/>
      <c r="E20322" s="232"/>
    </row>
    <row r="20323" spans="4:5">
      <c r="D20323" s="231"/>
      <c r="E20323" s="232"/>
    </row>
    <row r="20324" spans="4:5">
      <c r="D20324" s="231"/>
      <c r="E20324" s="232"/>
    </row>
    <row r="20325" spans="4:5">
      <c r="D20325" s="231"/>
      <c r="E20325" s="232"/>
    </row>
    <row r="20326" spans="4:5">
      <c r="D20326" s="231"/>
      <c r="E20326" s="232"/>
    </row>
    <row r="20327" spans="4:5">
      <c r="D20327" s="231"/>
      <c r="E20327" s="232"/>
    </row>
    <row r="20328" spans="4:5">
      <c r="D20328" s="231"/>
      <c r="E20328" s="232"/>
    </row>
    <row r="20329" spans="4:5">
      <c r="D20329" s="231"/>
      <c r="E20329" s="232"/>
    </row>
    <row r="20330" spans="4:5">
      <c r="D20330" s="231"/>
      <c r="E20330" s="232"/>
    </row>
    <row r="20331" spans="4:5">
      <c r="D20331" s="231"/>
      <c r="E20331" s="232"/>
    </row>
    <row r="20332" spans="4:5">
      <c r="D20332" s="231"/>
      <c r="E20332" s="232"/>
    </row>
    <row r="20333" spans="4:5">
      <c r="D20333" s="231"/>
      <c r="E20333" s="232"/>
    </row>
    <row r="20334" spans="4:5">
      <c r="D20334" s="231"/>
      <c r="E20334" s="232"/>
    </row>
    <row r="20335" spans="4:5">
      <c r="D20335" s="231"/>
      <c r="E20335" s="232"/>
    </row>
    <row r="20336" spans="4:5">
      <c r="D20336" s="231"/>
      <c r="E20336" s="232"/>
    </row>
    <row r="20337" spans="4:5">
      <c r="D20337" s="231"/>
      <c r="E20337" s="232"/>
    </row>
    <row r="20338" spans="4:5">
      <c r="D20338" s="231"/>
      <c r="E20338" s="232"/>
    </row>
    <row r="20339" spans="4:5">
      <c r="D20339" s="231"/>
      <c r="E20339" s="232"/>
    </row>
    <row r="20340" spans="4:5">
      <c r="D20340" s="231"/>
      <c r="E20340" s="232"/>
    </row>
    <row r="20341" spans="4:5">
      <c r="D20341" s="231"/>
      <c r="E20341" s="232"/>
    </row>
    <row r="20342" spans="4:5">
      <c r="D20342" s="231"/>
      <c r="E20342" s="232"/>
    </row>
    <row r="20343" spans="4:5">
      <c r="D20343" s="231"/>
      <c r="E20343" s="232"/>
    </row>
    <row r="20344" spans="4:5">
      <c r="D20344" s="231"/>
      <c r="E20344" s="232"/>
    </row>
    <row r="20345" spans="4:5">
      <c r="D20345" s="231"/>
      <c r="E20345" s="232"/>
    </row>
    <row r="20346" spans="4:5">
      <c r="D20346" s="231"/>
      <c r="E20346" s="232"/>
    </row>
    <row r="20347" spans="4:5">
      <c r="D20347" s="231"/>
      <c r="E20347" s="232"/>
    </row>
    <row r="20348" spans="4:5">
      <c r="D20348" s="231"/>
      <c r="E20348" s="232"/>
    </row>
    <row r="20349" spans="4:5">
      <c r="D20349" s="231"/>
      <c r="E20349" s="232"/>
    </row>
    <row r="20350" spans="4:5">
      <c r="D20350" s="231"/>
      <c r="E20350" s="232"/>
    </row>
    <row r="20351" spans="4:5">
      <c r="D20351" s="231"/>
      <c r="E20351" s="232"/>
    </row>
    <row r="20352" spans="4:5">
      <c r="D20352" s="231"/>
      <c r="E20352" s="232"/>
    </row>
    <row r="20353" spans="4:5">
      <c r="D20353" s="231"/>
      <c r="E20353" s="232"/>
    </row>
    <row r="20354" spans="4:5">
      <c r="D20354" s="231"/>
      <c r="E20354" s="232"/>
    </row>
    <row r="20355" spans="4:5">
      <c r="D20355" s="231"/>
      <c r="E20355" s="232"/>
    </row>
    <row r="20356" spans="4:5">
      <c r="D20356" s="231"/>
      <c r="E20356" s="232"/>
    </row>
    <row r="20357" spans="4:5">
      <c r="D20357" s="231"/>
      <c r="E20357" s="232"/>
    </row>
    <row r="20358" spans="4:5">
      <c r="D20358" s="231"/>
      <c r="E20358" s="232"/>
    </row>
    <row r="20359" spans="4:5">
      <c r="D20359" s="231"/>
      <c r="E20359" s="232"/>
    </row>
    <row r="20360" spans="4:5">
      <c r="D20360" s="231"/>
      <c r="E20360" s="232"/>
    </row>
    <row r="20361" spans="4:5">
      <c r="D20361" s="231"/>
      <c r="E20361" s="232"/>
    </row>
    <row r="20362" spans="4:5">
      <c r="D20362" s="231"/>
      <c r="E20362" s="232"/>
    </row>
    <row r="20363" spans="4:5">
      <c r="D20363" s="231"/>
      <c r="E20363" s="232"/>
    </row>
    <row r="20364" spans="4:5">
      <c r="D20364" s="231"/>
      <c r="E20364" s="232"/>
    </row>
    <row r="20365" spans="4:5">
      <c r="D20365" s="231"/>
      <c r="E20365" s="232"/>
    </row>
    <row r="20366" spans="4:5">
      <c r="D20366" s="231"/>
      <c r="E20366" s="232"/>
    </row>
    <row r="20367" spans="4:5">
      <c r="D20367" s="231"/>
      <c r="E20367" s="232"/>
    </row>
    <row r="20368" spans="4:5">
      <c r="D20368" s="231"/>
      <c r="E20368" s="232"/>
    </row>
    <row r="20369" spans="4:5">
      <c r="D20369" s="231"/>
      <c r="E20369" s="232"/>
    </row>
    <row r="20370" spans="4:5">
      <c r="D20370" s="231"/>
      <c r="E20370" s="232"/>
    </row>
    <row r="20371" spans="4:5">
      <c r="D20371" s="231"/>
      <c r="E20371" s="232"/>
    </row>
    <row r="20372" spans="4:5">
      <c r="D20372" s="231"/>
      <c r="E20372" s="232"/>
    </row>
    <row r="20373" spans="4:5">
      <c r="D20373" s="231"/>
      <c r="E20373" s="232"/>
    </row>
    <row r="20374" spans="4:5">
      <c r="D20374" s="231"/>
      <c r="E20374" s="232"/>
    </row>
    <row r="20375" spans="4:5">
      <c r="D20375" s="231"/>
      <c r="E20375" s="232"/>
    </row>
    <row r="20376" spans="4:5">
      <c r="D20376" s="231"/>
      <c r="E20376" s="232"/>
    </row>
    <row r="20377" spans="4:5">
      <c r="D20377" s="231"/>
      <c r="E20377" s="232"/>
    </row>
    <row r="20378" spans="4:5">
      <c r="D20378" s="231"/>
      <c r="E20378" s="232"/>
    </row>
    <row r="20379" spans="4:5">
      <c r="D20379" s="231"/>
      <c r="E20379" s="232"/>
    </row>
    <row r="20380" spans="4:5">
      <c r="D20380" s="231"/>
      <c r="E20380" s="232"/>
    </row>
    <row r="20381" spans="4:5">
      <c r="D20381" s="231"/>
      <c r="E20381" s="232"/>
    </row>
    <row r="20382" spans="4:5">
      <c r="D20382" s="231"/>
      <c r="E20382" s="232"/>
    </row>
    <row r="20383" spans="4:5">
      <c r="D20383" s="231"/>
      <c r="E20383" s="232"/>
    </row>
    <row r="20384" spans="4:5">
      <c r="D20384" s="231"/>
      <c r="E20384" s="232"/>
    </row>
    <row r="20385" spans="4:5">
      <c r="D20385" s="231"/>
      <c r="E20385" s="232"/>
    </row>
    <row r="20386" spans="4:5">
      <c r="D20386" s="231"/>
      <c r="E20386" s="232"/>
    </row>
    <row r="20387" spans="4:5">
      <c r="D20387" s="231"/>
      <c r="E20387" s="232"/>
    </row>
    <row r="20388" spans="4:5">
      <c r="D20388" s="231"/>
      <c r="E20388" s="232"/>
    </row>
    <row r="20389" spans="4:5">
      <c r="D20389" s="231"/>
      <c r="E20389" s="232"/>
    </row>
    <row r="20390" spans="4:5">
      <c r="D20390" s="231"/>
      <c r="E20390" s="232"/>
    </row>
    <row r="20391" spans="4:5">
      <c r="D20391" s="231"/>
      <c r="E20391" s="232"/>
    </row>
    <row r="20392" spans="4:5">
      <c r="D20392" s="231"/>
      <c r="E20392" s="232"/>
    </row>
    <row r="20393" spans="4:5">
      <c r="D20393" s="231"/>
      <c r="E20393" s="232"/>
    </row>
    <row r="20394" spans="4:5">
      <c r="D20394" s="231"/>
      <c r="E20394" s="232"/>
    </row>
    <row r="20395" spans="4:5">
      <c r="D20395" s="231"/>
      <c r="E20395" s="232"/>
    </row>
    <row r="20396" spans="4:5">
      <c r="D20396" s="231"/>
      <c r="E20396" s="232"/>
    </row>
    <row r="20397" spans="4:5">
      <c r="D20397" s="231"/>
      <c r="E20397" s="232"/>
    </row>
    <row r="20398" spans="4:5">
      <c r="D20398" s="231"/>
      <c r="E20398" s="232"/>
    </row>
    <row r="20399" spans="4:5">
      <c r="D20399" s="231"/>
      <c r="E20399" s="232"/>
    </row>
    <row r="20400" spans="4:5">
      <c r="D20400" s="231"/>
      <c r="E20400" s="232"/>
    </row>
    <row r="20401" spans="4:5">
      <c r="D20401" s="231"/>
      <c r="E20401" s="232"/>
    </row>
    <row r="20402" spans="4:5">
      <c r="D20402" s="231"/>
      <c r="E20402" s="232"/>
    </row>
    <row r="20403" spans="4:5">
      <c r="D20403" s="231"/>
      <c r="E20403" s="232"/>
    </row>
    <row r="20404" spans="4:5">
      <c r="D20404" s="231"/>
      <c r="E20404" s="232"/>
    </row>
    <row r="20405" spans="4:5">
      <c r="D20405" s="231"/>
      <c r="E20405" s="232"/>
    </row>
    <row r="20406" spans="4:5">
      <c r="D20406" s="231"/>
      <c r="E20406" s="232"/>
    </row>
    <row r="20407" spans="4:5">
      <c r="D20407" s="231"/>
      <c r="E20407" s="232"/>
    </row>
    <row r="20408" spans="4:5">
      <c r="D20408" s="231"/>
      <c r="E20408" s="232"/>
    </row>
    <row r="20409" spans="4:5">
      <c r="D20409" s="231"/>
      <c r="E20409" s="232"/>
    </row>
    <row r="20410" spans="4:5">
      <c r="D20410" s="231"/>
      <c r="E20410" s="232"/>
    </row>
    <row r="20411" spans="4:5">
      <c r="D20411" s="231"/>
      <c r="E20411" s="232"/>
    </row>
    <row r="20412" spans="4:5">
      <c r="D20412" s="231"/>
      <c r="E20412" s="232"/>
    </row>
    <row r="20413" spans="4:5">
      <c r="D20413" s="231"/>
      <c r="E20413" s="232"/>
    </row>
    <row r="20414" spans="4:5">
      <c r="D20414" s="231"/>
      <c r="E20414" s="232"/>
    </row>
    <row r="20415" spans="4:5">
      <c r="D20415" s="231"/>
      <c r="E20415" s="232"/>
    </row>
    <row r="20416" spans="4:5">
      <c r="D20416" s="231"/>
      <c r="E20416" s="232"/>
    </row>
    <row r="20417" spans="4:5">
      <c r="D20417" s="231"/>
      <c r="E20417" s="232"/>
    </row>
    <row r="20418" spans="4:5">
      <c r="D20418" s="231"/>
      <c r="E20418" s="232"/>
    </row>
    <row r="20419" spans="4:5">
      <c r="D20419" s="231"/>
      <c r="E20419" s="232"/>
    </row>
    <row r="20420" spans="4:5">
      <c r="D20420" s="231"/>
      <c r="E20420" s="232"/>
    </row>
    <row r="20421" spans="4:5">
      <c r="D20421" s="231"/>
      <c r="E20421" s="232"/>
    </row>
    <row r="20422" spans="4:5">
      <c r="D20422" s="231"/>
      <c r="E20422" s="232"/>
    </row>
    <row r="20423" spans="4:5">
      <c r="D20423" s="231"/>
      <c r="E20423" s="232"/>
    </row>
    <row r="20424" spans="4:5">
      <c r="D20424" s="231"/>
      <c r="E20424" s="232"/>
    </row>
    <row r="20425" spans="4:5">
      <c r="D20425" s="231"/>
      <c r="E20425" s="232"/>
    </row>
    <row r="20426" spans="4:5">
      <c r="D20426" s="231"/>
      <c r="E20426" s="232"/>
    </row>
    <row r="20427" spans="4:5">
      <c r="D20427" s="231"/>
      <c r="E20427" s="232"/>
    </row>
    <row r="20428" spans="4:5">
      <c r="D20428" s="231"/>
      <c r="E20428" s="232"/>
    </row>
    <row r="20429" spans="4:5">
      <c r="D20429" s="231"/>
      <c r="E20429" s="232"/>
    </row>
    <row r="20430" spans="4:5">
      <c r="D20430" s="231"/>
      <c r="E20430" s="232"/>
    </row>
    <row r="20431" spans="4:5">
      <c r="D20431" s="231"/>
      <c r="E20431" s="232"/>
    </row>
    <row r="20432" spans="4:5">
      <c r="D20432" s="231"/>
      <c r="E20432" s="232"/>
    </row>
    <row r="20433" spans="4:5">
      <c r="D20433" s="231"/>
      <c r="E20433" s="232"/>
    </row>
    <row r="20434" spans="4:5">
      <c r="D20434" s="231"/>
      <c r="E20434" s="232"/>
    </row>
    <row r="20435" spans="4:5">
      <c r="D20435" s="231"/>
      <c r="E20435" s="232"/>
    </row>
    <row r="20436" spans="4:5">
      <c r="D20436" s="231"/>
      <c r="E20436" s="232"/>
    </row>
    <row r="20437" spans="4:5">
      <c r="D20437" s="231"/>
      <c r="E20437" s="232"/>
    </row>
    <row r="20438" spans="4:5">
      <c r="D20438" s="231"/>
      <c r="E20438" s="232"/>
    </row>
    <row r="20439" spans="4:5">
      <c r="D20439" s="231"/>
      <c r="E20439" s="232"/>
    </row>
    <row r="20440" spans="4:5">
      <c r="D20440" s="231"/>
      <c r="E20440" s="232"/>
    </row>
    <row r="20441" spans="4:5">
      <c r="D20441" s="231"/>
      <c r="E20441" s="232"/>
    </row>
    <row r="20442" spans="4:5">
      <c r="D20442" s="231"/>
      <c r="E20442" s="232"/>
    </row>
    <row r="20443" spans="4:5">
      <c r="D20443" s="231"/>
      <c r="E20443" s="232"/>
    </row>
    <row r="20444" spans="4:5">
      <c r="D20444" s="231"/>
      <c r="E20444" s="232"/>
    </row>
    <row r="20445" spans="4:5">
      <c r="D20445" s="231"/>
      <c r="E20445" s="232"/>
    </row>
    <row r="20446" spans="4:5">
      <c r="D20446" s="231"/>
      <c r="E20446" s="232"/>
    </row>
    <row r="20447" spans="4:5">
      <c r="D20447" s="231"/>
      <c r="E20447" s="232"/>
    </row>
    <row r="20448" spans="4:5">
      <c r="D20448" s="231"/>
      <c r="E20448" s="232"/>
    </row>
    <row r="20449" spans="4:5">
      <c r="D20449" s="231"/>
      <c r="E20449" s="232"/>
    </row>
    <row r="20450" spans="4:5">
      <c r="D20450" s="231"/>
      <c r="E20450" s="232"/>
    </row>
    <row r="20451" spans="4:5">
      <c r="D20451" s="231"/>
      <c r="E20451" s="232"/>
    </row>
    <row r="20452" spans="4:5">
      <c r="D20452" s="231"/>
      <c r="E20452" s="232"/>
    </row>
    <row r="20453" spans="4:5">
      <c r="D20453" s="231"/>
      <c r="E20453" s="232"/>
    </row>
    <row r="20454" spans="4:5">
      <c r="D20454" s="231"/>
      <c r="E20454" s="232"/>
    </row>
    <row r="20455" spans="4:5">
      <c r="D20455" s="231"/>
      <c r="E20455" s="232"/>
    </row>
    <row r="20456" spans="4:5">
      <c r="D20456" s="231"/>
      <c r="E20456" s="232"/>
    </row>
    <row r="20457" spans="4:5">
      <c r="D20457" s="231"/>
      <c r="E20457" s="232"/>
    </row>
    <row r="20458" spans="4:5">
      <c r="D20458" s="231"/>
      <c r="E20458" s="232"/>
    </row>
    <row r="20459" spans="4:5">
      <c r="D20459" s="231"/>
      <c r="E20459" s="232"/>
    </row>
    <row r="20460" spans="4:5">
      <c r="D20460" s="231"/>
      <c r="E20460" s="232"/>
    </row>
    <row r="20461" spans="4:5">
      <c r="D20461" s="231"/>
      <c r="E20461" s="232"/>
    </row>
    <row r="20462" spans="4:5">
      <c r="D20462" s="231"/>
      <c r="E20462" s="232"/>
    </row>
    <row r="20463" spans="4:5">
      <c r="D20463" s="231"/>
      <c r="E20463" s="232"/>
    </row>
    <row r="20464" spans="4:5">
      <c r="D20464" s="231"/>
      <c r="E20464" s="232"/>
    </row>
    <row r="20465" spans="4:5">
      <c r="D20465" s="231"/>
      <c r="E20465" s="232"/>
    </row>
    <row r="20466" spans="4:5">
      <c r="D20466" s="231"/>
      <c r="E20466" s="232"/>
    </row>
    <row r="20467" spans="4:5">
      <c r="D20467" s="231"/>
      <c r="E20467" s="232"/>
    </row>
    <row r="20468" spans="4:5">
      <c r="D20468" s="231"/>
      <c r="E20468" s="232"/>
    </row>
    <row r="20469" spans="4:5">
      <c r="D20469" s="231"/>
      <c r="E20469" s="232"/>
    </row>
    <row r="20470" spans="4:5">
      <c r="D20470" s="231"/>
      <c r="E20470" s="232"/>
    </row>
    <row r="20471" spans="4:5">
      <c r="D20471" s="231"/>
      <c r="E20471" s="232"/>
    </row>
    <row r="20472" spans="4:5">
      <c r="D20472" s="231"/>
      <c r="E20472" s="232"/>
    </row>
    <row r="20473" spans="4:5">
      <c r="D20473" s="231"/>
      <c r="E20473" s="232"/>
    </row>
    <row r="20474" spans="4:5">
      <c r="D20474" s="231"/>
      <c r="E20474" s="232"/>
    </row>
    <row r="20475" spans="4:5">
      <c r="D20475" s="231"/>
      <c r="E20475" s="232"/>
    </row>
    <row r="20476" spans="4:5">
      <c r="D20476" s="231"/>
      <c r="E20476" s="232"/>
    </row>
    <row r="20477" spans="4:5">
      <c r="D20477" s="231"/>
      <c r="E20477" s="232"/>
    </row>
    <row r="20478" spans="4:5">
      <c r="D20478" s="231"/>
      <c r="E20478" s="232"/>
    </row>
    <row r="20479" spans="4:5">
      <c r="D20479" s="231"/>
      <c r="E20479" s="232"/>
    </row>
    <row r="20480" spans="4:5">
      <c r="D20480" s="231"/>
      <c r="E20480" s="232"/>
    </row>
    <row r="20481" spans="4:5">
      <c r="D20481" s="231"/>
      <c r="E20481" s="232"/>
    </row>
    <row r="20482" spans="4:5">
      <c r="D20482" s="231"/>
      <c r="E20482" s="232"/>
    </row>
    <row r="20483" spans="4:5">
      <c r="D20483" s="231"/>
      <c r="E20483" s="232"/>
    </row>
    <row r="20484" spans="4:5">
      <c r="D20484" s="231"/>
      <c r="E20484" s="232"/>
    </row>
    <row r="20485" spans="4:5">
      <c r="D20485" s="231"/>
      <c r="E20485" s="232"/>
    </row>
    <row r="20486" spans="4:5">
      <c r="D20486" s="231"/>
      <c r="E20486" s="232"/>
    </row>
    <row r="20487" spans="4:5">
      <c r="D20487" s="231"/>
      <c r="E20487" s="232"/>
    </row>
    <row r="20488" spans="4:5">
      <c r="D20488" s="231"/>
      <c r="E20488" s="232"/>
    </row>
    <row r="20489" spans="4:5">
      <c r="D20489" s="231"/>
      <c r="E20489" s="232"/>
    </row>
    <row r="20490" spans="4:5">
      <c r="D20490" s="231"/>
      <c r="E20490" s="232"/>
    </row>
    <row r="20491" spans="4:5">
      <c r="D20491" s="231"/>
      <c r="E20491" s="232"/>
    </row>
    <row r="20492" spans="4:5">
      <c r="D20492" s="231"/>
      <c r="E20492" s="232"/>
    </row>
    <row r="20493" spans="4:5">
      <c r="D20493" s="231"/>
      <c r="E20493" s="232"/>
    </row>
    <row r="20494" spans="4:5">
      <c r="D20494" s="231"/>
      <c r="E20494" s="232"/>
    </row>
    <row r="20495" spans="4:5">
      <c r="D20495" s="231"/>
      <c r="E20495" s="232"/>
    </row>
    <row r="20496" spans="4:5">
      <c r="D20496" s="231"/>
      <c r="E20496" s="232"/>
    </row>
    <row r="20497" spans="4:5">
      <c r="D20497" s="231"/>
      <c r="E20497" s="232"/>
    </row>
    <row r="20498" spans="4:5">
      <c r="D20498" s="231"/>
      <c r="E20498" s="232"/>
    </row>
    <row r="20499" spans="4:5">
      <c r="D20499" s="231"/>
      <c r="E20499" s="232"/>
    </row>
    <row r="20500" spans="4:5">
      <c r="D20500" s="231"/>
      <c r="E20500" s="232"/>
    </row>
    <row r="20501" spans="4:5">
      <c r="D20501" s="231"/>
      <c r="E20501" s="232"/>
    </row>
    <row r="20502" spans="4:5">
      <c r="D20502" s="231"/>
      <c r="E20502" s="232"/>
    </row>
    <row r="20503" spans="4:5">
      <c r="D20503" s="231"/>
      <c r="E20503" s="232"/>
    </row>
    <row r="20504" spans="4:5">
      <c r="D20504" s="231"/>
      <c r="E20504" s="232"/>
    </row>
    <row r="20505" spans="4:5">
      <c r="D20505" s="231"/>
      <c r="E20505" s="232"/>
    </row>
    <row r="20506" spans="4:5">
      <c r="D20506" s="231"/>
      <c r="E20506" s="232"/>
    </row>
    <row r="20507" spans="4:5">
      <c r="D20507" s="231"/>
      <c r="E20507" s="232"/>
    </row>
    <row r="20508" spans="4:5">
      <c r="D20508" s="231"/>
      <c r="E20508" s="232"/>
    </row>
    <row r="20509" spans="4:5">
      <c r="D20509" s="231"/>
      <c r="E20509" s="232"/>
    </row>
    <row r="20510" spans="4:5">
      <c r="D20510" s="231"/>
      <c r="E20510" s="232"/>
    </row>
    <row r="20511" spans="4:5">
      <c r="D20511" s="231"/>
      <c r="E20511" s="232"/>
    </row>
    <row r="20512" spans="4:5">
      <c r="D20512" s="231"/>
      <c r="E20512" s="232"/>
    </row>
    <row r="20513" spans="4:5">
      <c r="D20513" s="231"/>
      <c r="E20513" s="232"/>
    </row>
    <row r="20514" spans="4:5">
      <c r="D20514" s="231"/>
      <c r="E20514" s="232"/>
    </row>
    <row r="20515" spans="4:5">
      <c r="D20515" s="231"/>
      <c r="E20515" s="232"/>
    </row>
    <row r="20516" spans="4:5">
      <c r="D20516" s="231"/>
      <c r="E20516" s="232"/>
    </row>
    <row r="20517" spans="4:5">
      <c r="D20517" s="231"/>
      <c r="E20517" s="232"/>
    </row>
    <row r="20518" spans="4:5">
      <c r="D20518" s="231"/>
      <c r="E20518" s="232"/>
    </row>
    <row r="20519" spans="4:5">
      <c r="D20519" s="231"/>
      <c r="E20519" s="232"/>
    </row>
    <row r="20520" spans="4:5">
      <c r="D20520" s="231"/>
      <c r="E20520" s="232"/>
    </row>
    <row r="20521" spans="4:5">
      <c r="D20521" s="231"/>
      <c r="E20521" s="232"/>
    </row>
    <row r="20522" spans="4:5">
      <c r="D20522" s="231"/>
      <c r="E20522" s="232"/>
    </row>
    <row r="20523" spans="4:5">
      <c r="D20523" s="231"/>
      <c r="E20523" s="232"/>
    </row>
    <row r="20524" spans="4:5">
      <c r="D20524" s="231"/>
      <c r="E20524" s="232"/>
    </row>
    <row r="20525" spans="4:5">
      <c r="D20525" s="231"/>
      <c r="E20525" s="232"/>
    </row>
    <row r="20526" spans="4:5">
      <c r="D20526" s="231"/>
      <c r="E20526" s="232"/>
    </row>
    <row r="20527" spans="4:5">
      <c r="D20527" s="231"/>
      <c r="E20527" s="232"/>
    </row>
    <row r="20528" spans="4:5">
      <c r="D20528" s="231"/>
      <c r="E20528" s="232"/>
    </row>
    <row r="20529" spans="4:5">
      <c r="D20529" s="231"/>
      <c r="E20529" s="232"/>
    </row>
    <row r="20530" spans="4:5">
      <c r="D20530" s="231"/>
      <c r="E20530" s="232"/>
    </row>
    <row r="20531" spans="4:5">
      <c r="D20531" s="231"/>
      <c r="E20531" s="232"/>
    </row>
    <row r="20532" spans="4:5">
      <c r="D20532" s="231"/>
      <c r="E20532" s="232"/>
    </row>
    <row r="20533" spans="4:5">
      <c r="D20533" s="231"/>
      <c r="E20533" s="232"/>
    </row>
    <row r="20534" spans="4:5">
      <c r="D20534" s="231"/>
      <c r="E20534" s="232"/>
    </row>
    <row r="20535" spans="4:5">
      <c r="D20535" s="231"/>
      <c r="E20535" s="232"/>
    </row>
    <row r="20536" spans="4:5">
      <c r="D20536" s="231"/>
      <c r="E20536" s="232"/>
    </row>
    <row r="20537" spans="4:5">
      <c r="D20537" s="231"/>
      <c r="E20537" s="232"/>
    </row>
    <row r="20538" spans="4:5">
      <c r="D20538" s="231"/>
      <c r="E20538" s="232"/>
    </row>
    <row r="20539" spans="4:5">
      <c r="D20539" s="231"/>
      <c r="E20539" s="232"/>
    </row>
    <row r="20540" spans="4:5">
      <c r="D20540" s="231"/>
      <c r="E20540" s="232"/>
    </row>
    <row r="20541" spans="4:5">
      <c r="D20541" s="231"/>
      <c r="E20541" s="232"/>
    </row>
    <row r="20542" spans="4:5">
      <c r="D20542" s="231"/>
      <c r="E20542" s="232"/>
    </row>
    <row r="20543" spans="4:5">
      <c r="D20543" s="231"/>
      <c r="E20543" s="232"/>
    </row>
    <row r="20544" spans="4:5">
      <c r="D20544" s="231"/>
      <c r="E20544" s="232"/>
    </row>
    <row r="20545" spans="4:5">
      <c r="D20545" s="231"/>
      <c r="E20545" s="232"/>
    </row>
    <row r="20546" spans="4:5">
      <c r="D20546" s="231"/>
      <c r="E20546" s="232"/>
    </row>
    <row r="20547" spans="4:5">
      <c r="D20547" s="231"/>
      <c r="E20547" s="232"/>
    </row>
    <row r="20548" spans="4:5">
      <c r="D20548" s="231"/>
      <c r="E20548" s="232"/>
    </row>
    <row r="20549" spans="4:5">
      <c r="D20549" s="231"/>
      <c r="E20549" s="232"/>
    </row>
    <row r="20550" spans="4:5">
      <c r="D20550" s="231"/>
      <c r="E20550" s="232"/>
    </row>
    <row r="20551" spans="4:5">
      <c r="D20551" s="231"/>
      <c r="E20551" s="232"/>
    </row>
    <row r="20552" spans="4:5">
      <c r="D20552" s="231"/>
      <c r="E20552" s="232"/>
    </row>
    <row r="20553" spans="4:5">
      <c r="D20553" s="231"/>
      <c r="E20553" s="232"/>
    </row>
    <row r="20554" spans="4:5">
      <c r="D20554" s="231"/>
      <c r="E20554" s="232"/>
    </row>
    <row r="20555" spans="4:5">
      <c r="D20555" s="231"/>
      <c r="E20555" s="232"/>
    </row>
    <row r="20556" spans="4:5">
      <c r="D20556" s="231"/>
      <c r="E20556" s="232"/>
    </row>
    <row r="20557" spans="4:5">
      <c r="D20557" s="231"/>
      <c r="E20557" s="232"/>
    </row>
    <row r="20558" spans="4:5">
      <c r="D20558" s="231"/>
      <c r="E20558" s="232"/>
    </row>
    <row r="20559" spans="4:5">
      <c r="D20559" s="231"/>
      <c r="E20559" s="232"/>
    </row>
    <row r="20560" spans="4:5">
      <c r="D20560" s="231"/>
      <c r="E20560" s="232"/>
    </row>
    <row r="20561" spans="4:5">
      <c r="D20561" s="231"/>
      <c r="E20561" s="232"/>
    </row>
    <row r="20562" spans="4:5">
      <c r="D20562" s="231"/>
      <c r="E20562" s="232"/>
    </row>
    <row r="20563" spans="4:5">
      <c r="D20563" s="231"/>
      <c r="E20563" s="232"/>
    </row>
    <row r="20564" spans="4:5">
      <c r="D20564" s="231"/>
      <c r="E20564" s="232"/>
    </row>
    <row r="20565" spans="4:5">
      <c r="D20565" s="231"/>
      <c r="E20565" s="232"/>
    </row>
    <row r="20566" spans="4:5">
      <c r="D20566" s="231"/>
      <c r="E20566" s="232"/>
    </row>
    <row r="20567" spans="4:5">
      <c r="D20567" s="231"/>
      <c r="E20567" s="232"/>
    </row>
    <row r="20568" spans="4:5">
      <c r="D20568" s="231"/>
      <c r="E20568" s="232"/>
    </row>
    <row r="20569" spans="4:5">
      <c r="D20569" s="231"/>
      <c r="E20569" s="232"/>
    </row>
    <row r="20570" spans="4:5">
      <c r="D20570" s="231"/>
      <c r="E20570" s="232"/>
    </row>
    <row r="20571" spans="4:5">
      <c r="D20571" s="231"/>
      <c r="E20571" s="232"/>
    </row>
    <row r="20572" spans="4:5">
      <c r="D20572" s="231"/>
      <c r="E20572" s="232"/>
    </row>
    <row r="20573" spans="4:5">
      <c r="D20573" s="231"/>
      <c r="E20573" s="232"/>
    </row>
    <row r="20574" spans="4:5">
      <c r="D20574" s="231"/>
      <c r="E20574" s="232"/>
    </row>
    <row r="20575" spans="4:5">
      <c r="D20575" s="231"/>
      <c r="E20575" s="232"/>
    </row>
    <row r="20576" spans="4:5">
      <c r="D20576" s="231"/>
      <c r="E20576" s="232"/>
    </row>
    <row r="20577" spans="4:5">
      <c r="D20577" s="231"/>
      <c r="E20577" s="232"/>
    </row>
    <row r="20578" spans="4:5">
      <c r="D20578" s="231"/>
      <c r="E20578" s="232"/>
    </row>
    <row r="20579" spans="4:5">
      <c r="D20579" s="231"/>
      <c r="E20579" s="232"/>
    </row>
    <row r="20580" spans="4:5">
      <c r="D20580" s="231"/>
      <c r="E20580" s="232"/>
    </row>
    <row r="20581" spans="4:5">
      <c r="D20581" s="231"/>
      <c r="E20581" s="232"/>
    </row>
    <row r="20582" spans="4:5">
      <c r="D20582" s="231"/>
      <c r="E20582" s="232"/>
    </row>
    <row r="20583" spans="4:5">
      <c r="D20583" s="231"/>
      <c r="E20583" s="232"/>
    </row>
    <row r="20584" spans="4:5">
      <c r="D20584" s="231"/>
      <c r="E20584" s="232"/>
    </row>
    <row r="20585" spans="4:5">
      <c r="D20585" s="231"/>
      <c r="E20585" s="232"/>
    </row>
    <row r="20586" spans="4:5">
      <c r="D20586" s="231"/>
      <c r="E20586" s="232"/>
    </row>
    <row r="20587" spans="4:5">
      <c r="D20587" s="231"/>
      <c r="E20587" s="232"/>
    </row>
    <row r="20588" spans="4:5">
      <c r="D20588" s="231"/>
      <c r="E20588" s="232"/>
    </row>
    <row r="20589" spans="4:5">
      <c r="D20589" s="231"/>
      <c r="E20589" s="232"/>
    </row>
    <row r="20590" spans="4:5">
      <c r="D20590" s="231"/>
      <c r="E20590" s="232"/>
    </row>
    <row r="20591" spans="4:5">
      <c r="D20591" s="231"/>
      <c r="E20591" s="232"/>
    </row>
    <row r="20592" spans="4:5">
      <c r="D20592" s="231"/>
      <c r="E20592" s="232"/>
    </row>
    <row r="20593" spans="4:5">
      <c r="D20593" s="231"/>
      <c r="E20593" s="232"/>
    </row>
    <row r="20594" spans="4:5">
      <c r="D20594" s="231"/>
      <c r="E20594" s="232"/>
    </row>
    <row r="20595" spans="4:5">
      <c r="D20595" s="231"/>
      <c r="E20595" s="232"/>
    </row>
    <row r="20596" spans="4:5">
      <c r="D20596" s="231"/>
      <c r="E20596" s="232"/>
    </row>
    <row r="20597" spans="4:5">
      <c r="D20597" s="231"/>
      <c r="E20597" s="232"/>
    </row>
    <row r="20598" spans="4:5">
      <c r="D20598" s="231"/>
      <c r="E20598" s="232"/>
    </row>
    <row r="20599" spans="4:5">
      <c r="D20599" s="231"/>
      <c r="E20599" s="232"/>
    </row>
    <row r="20600" spans="4:5">
      <c r="D20600" s="231"/>
      <c r="E20600" s="232"/>
    </row>
    <row r="20601" spans="4:5">
      <c r="D20601" s="231"/>
      <c r="E20601" s="232"/>
    </row>
    <row r="20602" spans="4:5">
      <c r="D20602" s="231"/>
      <c r="E20602" s="232"/>
    </row>
    <row r="20603" spans="4:5">
      <c r="D20603" s="231"/>
      <c r="E20603" s="232"/>
    </row>
    <row r="20604" spans="4:5">
      <c r="D20604" s="231"/>
      <c r="E20604" s="232"/>
    </row>
    <row r="20605" spans="4:5">
      <c r="D20605" s="231"/>
      <c r="E20605" s="232"/>
    </row>
    <row r="20606" spans="4:5">
      <c r="D20606" s="231"/>
      <c r="E20606" s="232"/>
    </row>
    <row r="20607" spans="4:5">
      <c r="D20607" s="231"/>
      <c r="E20607" s="232"/>
    </row>
    <row r="20608" spans="4:5">
      <c r="D20608" s="231"/>
      <c r="E20608" s="232"/>
    </row>
    <row r="20609" spans="4:5">
      <c r="D20609" s="231"/>
      <c r="E20609" s="232"/>
    </row>
    <row r="20610" spans="4:5">
      <c r="D20610" s="231"/>
      <c r="E20610" s="232"/>
    </row>
    <row r="20611" spans="4:5">
      <c r="D20611" s="231"/>
      <c r="E20611" s="232"/>
    </row>
    <row r="20612" spans="4:5">
      <c r="D20612" s="231"/>
      <c r="E20612" s="232"/>
    </row>
    <row r="20613" spans="4:5">
      <c r="D20613" s="231"/>
      <c r="E20613" s="232"/>
    </row>
    <row r="20614" spans="4:5">
      <c r="D20614" s="231"/>
      <c r="E20614" s="232"/>
    </row>
    <row r="20615" spans="4:5">
      <c r="D20615" s="231"/>
      <c r="E20615" s="232"/>
    </row>
    <row r="20616" spans="4:5">
      <c r="D20616" s="231"/>
      <c r="E20616" s="232"/>
    </row>
    <row r="20617" spans="4:5">
      <c r="D20617" s="231"/>
      <c r="E20617" s="232"/>
    </row>
    <row r="20618" spans="4:5">
      <c r="D20618" s="231"/>
      <c r="E20618" s="232"/>
    </row>
    <row r="20619" spans="4:5">
      <c r="D20619" s="231"/>
      <c r="E20619" s="232"/>
    </row>
    <row r="20620" spans="4:5">
      <c r="D20620" s="231"/>
      <c r="E20620" s="232"/>
    </row>
    <row r="20621" spans="4:5">
      <c r="D20621" s="231"/>
      <c r="E20621" s="232"/>
    </row>
    <row r="20622" spans="4:5">
      <c r="D20622" s="231"/>
      <c r="E20622" s="232"/>
    </row>
    <row r="20623" spans="4:5">
      <c r="D20623" s="231"/>
      <c r="E20623" s="232"/>
    </row>
    <row r="20624" spans="4:5">
      <c r="D20624" s="231"/>
      <c r="E20624" s="232"/>
    </row>
    <row r="20625" spans="4:5">
      <c r="D20625" s="231"/>
      <c r="E20625" s="232"/>
    </row>
    <row r="20626" spans="4:5">
      <c r="D20626" s="231"/>
      <c r="E20626" s="232"/>
    </row>
    <row r="20627" spans="4:5">
      <c r="D20627" s="231"/>
      <c r="E20627" s="232"/>
    </row>
    <row r="20628" spans="4:5">
      <c r="D20628" s="231"/>
      <c r="E20628" s="232"/>
    </row>
    <row r="20629" spans="4:5">
      <c r="D20629" s="231"/>
      <c r="E20629" s="232"/>
    </row>
    <row r="20630" spans="4:5">
      <c r="D20630" s="231"/>
      <c r="E20630" s="232"/>
    </row>
    <row r="20631" spans="4:5">
      <c r="D20631" s="231"/>
      <c r="E20631" s="232"/>
    </row>
    <row r="20632" spans="4:5">
      <c r="D20632" s="231"/>
      <c r="E20632" s="232"/>
    </row>
    <row r="20633" spans="4:5">
      <c r="D20633" s="231"/>
      <c r="E20633" s="232"/>
    </row>
    <row r="20634" spans="4:5">
      <c r="D20634" s="231"/>
      <c r="E20634" s="232"/>
    </row>
    <row r="20635" spans="4:5">
      <c r="D20635" s="231"/>
      <c r="E20635" s="232"/>
    </row>
    <row r="20636" spans="4:5">
      <c r="D20636" s="231"/>
      <c r="E20636" s="232"/>
    </row>
    <row r="20637" spans="4:5">
      <c r="D20637" s="231"/>
      <c r="E20637" s="232"/>
    </row>
    <row r="20638" spans="4:5">
      <c r="D20638" s="231"/>
      <c r="E20638" s="232"/>
    </row>
    <row r="20639" spans="4:5">
      <c r="D20639" s="231"/>
      <c r="E20639" s="232"/>
    </row>
    <row r="20640" spans="4:5">
      <c r="D20640" s="231"/>
      <c r="E20640" s="232"/>
    </row>
    <row r="20641" spans="4:5">
      <c r="D20641" s="231"/>
      <c r="E20641" s="232"/>
    </row>
    <row r="20642" spans="4:5">
      <c r="D20642" s="231"/>
      <c r="E20642" s="232"/>
    </row>
    <row r="20643" spans="4:5">
      <c r="D20643" s="231"/>
      <c r="E20643" s="232"/>
    </row>
    <row r="20644" spans="4:5">
      <c r="D20644" s="231"/>
      <c r="E20644" s="232"/>
    </row>
    <row r="20645" spans="4:5">
      <c r="D20645" s="231"/>
      <c r="E20645" s="232"/>
    </row>
    <row r="20646" spans="4:5">
      <c r="D20646" s="231"/>
      <c r="E20646" s="232"/>
    </row>
    <row r="20647" spans="4:5">
      <c r="D20647" s="231"/>
      <c r="E20647" s="232"/>
    </row>
    <row r="20648" spans="4:5">
      <c r="D20648" s="231"/>
      <c r="E20648" s="232"/>
    </row>
    <row r="20649" spans="4:5">
      <c r="D20649" s="231"/>
      <c r="E20649" s="232"/>
    </row>
    <row r="20650" spans="4:5">
      <c r="D20650" s="231"/>
      <c r="E20650" s="232"/>
    </row>
    <row r="20651" spans="4:5">
      <c r="D20651" s="231"/>
      <c r="E20651" s="232"/>
    </row>
    <row r="20652" spans="4:5">
      <c r="D20652" s="231"/>
      <c r="E20652" s="232"/>
    </row>
    <row r="20653" spans="4:5">
      <c r="D20653" s="231"/>
      <c r="E20653" s="232"/>
    </row>
    <row r="20654" spans="4:5">
      <c r="D20654" s="231"/>
      <c r="E20654" s="232"/>
    </row>
    <row r="20655" spans="4:5">
      <c r="D20655" s="231"/>
      <c r="E20655" s="232"/>
    </row>
    <row r="20656" spans="4:5">
      <c r="D20656" s="231"/>
      <c r="E20656" s="232"/>
    </row>
    <row r="20657" spans="4:5">
      <c r="D20657" s="231"/>
      <c r="E20657" s="232"/>
    </row>
    <row r="20658" spans="4:5">
      <c r="D20658" s="231"/>
      <c r="E20658" s="232"/>
    </row>
    <row r="20659" spans="4:5">
      <c r="D20659" s="231"/>
      <c r="E20659" s="232"/>
    </row>
    <row r="20660" spans="4:5">
      <c r="D20660" s="231"/>
      <c r="E20660" s="232"/>
    </row>
    <row r="20661" spans="4:5">
      <c r="D20661" s="231"/>
      <c r="E20661" s="232"/>
    </row>
    <row r="20662" spans="4:5">
      <c r="D20662" s="231"/>
      <c r="E20662" s="232"/>
    </row>
    <row r="20663" spans="4:5">
      <c r="D20663" s="231"/>
      <c r="E20663" s="232"/>
    </row>
    <row r="20664" spans="4:5">
      <c r="D20664" s="231"/>
      <c r="E20664" s="232"/>
    </row>
    <row r="20665" spans="4:5">
      <c r="D20665" s="231"/>
      <c r="E20665" s="232"/>
    </row>
    <row r="20666" spans="4:5">
      <c r="D20666" s="231"/>
      <c r="E20666" s="232"/>
    </row>
    <row r="20667" spans="4:5">
      <c r="D20667" s="231"/>
      <c r="E20667" s="232"/>
    </row>
    <row r="20668" spans="4:5">
      <c r="D20668" s="231"/>
      <c r="E20668" s="232"/>
    </row>
    <row r="20669" spans="4:5">
      <c r="D20669" s="231"/>
      <c r="E20669" s="232"/>
    </row>
    <row r="20670" spans="4:5">
      <c r="D20670" s="231"/>
      <c r="E20670" s="232"/>
    </row>
    <row r="20671" spans="4:5">
      <c r="D20671" s="231"/>
      <c r="E20671" s="232"/>
    </row>
    <row r="20672" spans="4:5">
      <c r="D20672" s="231"/>
      <c r="E20672" s="232"/>
    </row>
    <row r="20673" spans="4:5">
      <c r="D20673" s="231"/>
      <c r="E20673" s="232"/>
    </row>
    <row r="20674" spans="4:5">
      <c r="D20674" s="231"/>
      <c r="E20674" s="232"/>
    </row>
    <row r="20675" spans="4:5">
      <c r="D20675" s="231"/>
      <c r="E20675" s="232"/>
    </row>
    <row r="20676" spans="4:5">
      <c r="D20676" s="231"/>
      <c r="E20676" s="232"/>
    </row>
    <row r="20677" spans="4:5">
      <c r="D20677" s="231"/>
      <c r="E20677" s="232"/>
    </row>
    <row r="20678" spans="4:5">
      <c r="D20678" s="231"/>
      <c r="E20678" s="232"/>
    </row>
    <row r="20679" spans="4:5">
      <c r="D20679" s="231"/>
      <c r="E20679" s="232"/>
    </row>
    <row r="20680" spans="4:5">
      <c r="D20680" s="231"/>
      <c r="E20680" s="232"/>
    </row>
    <row r="20681" spans="4:5">
      <c r="D20681" s="231"/>
      <c r="E20681" s="232"/>
    </row>
    <row r="20682" spans="4:5">
      <c r="D20682" s="231"/>
      <c r="E20682" s="232"/>
    </row>
    <row r="20683" spans="4:5">
      <c r="D20683" s="231"/>
      <c r="E20683" s="232"/>
    </row>
    <row r="20684" spans="4:5">
      <c r="D20684" s="231"/>
      <c r="E20684" s="232"/>
    </row>
    <row r="20685" spans="4:5">
      <c r="D20685" s="231"/>
      <c r="E20685" s="232"/>
    </row>
    <row r="20686" spans="4:5">
      <c r="D20686" s="231"/>
      <c r="E20686" s="232"/>
    </row>
    <row r="20687" spans="4:5">
      <c r="D20687" s="231"/>
      <c r="E20687" s="232"/>
    </row>
    <row r="20688" spans="4:5">
      <c r="D20688" s="231"/>
      <c r="E20688" s="232"/>
    </row>
    <row r="20689" spans="4:5">
      <c r="D20689" s="231"/>
      <c r="E20689" s="232"/>
    </row>
    <row r="20690" spans="4:5">
      <c r="D20690" s="231"/>
      <c r="E20690" s="232"/>
    </row>
    <row r="20691" spans="4:5">
      <c r="D20691" s="231"/>
      <c r="E20691" s="232"/>
    </row>
    <row r="20692" spans="4:5">
      <c r="D20692" s="231"/>
      <c r="E20692" s="232"/>
    </row>
    <row r="20693" spans="4:5">
      <c r="D20693" s="231"/>
      <c r="E20693" s="232"/>
    </row>
    <row r="20694" spans="4:5">
      <c r="D20694" s="231"/>
      <c r="E20694" s="232"/>
    </row>
    <row r="20695" spans="4:5">
      <c r="D20695" s="231"/>
      <c r="E20695" s="232"/>
    </row>
    <row r="20696" spans="4:5">
      <c r="D20696" s="231"/>
      <c r="E20696" s="232"/>
    </row>
    <row r="20697" spans="4:5">
      <c r="D20697" s="231"/>
      <c r="E20697" s="232"/>
    </row>
    <row r="20698" spans="4:5">
      <c r="D20698" s="231"/>
      <c r="E20698" s="232"/>
    </row>
    <row r="20699" spans="4:5">
      <c r="D20699" s="231"/>
      <c r="E20699" s="232"/>
    </row>
    <row r="20700" spans="4:5">
      <c r="D20700" s="231"/>
      <c r="E20700" s="232"/>
    </row>
    <row r="20701" spans="4:5">
      <c r="D20701" s="231"/>
      <c r="E20701" s="232"/>
    </row>
    <row r="20702" spans="4:5">
      <c r="D20702" s="231"/>
      <c r="E20702" s="232"/>
    </row>
    <row r="20703" spans="4:5">
      <c r="D20703" s="231"/>
      <c r="E20703" s="232"/>
    </row>
    <row r="20704" spans="4:5">
      <c r="D20704" s="231"/>
      <c r="E20704" s="232"/>
    </row>
    <row r="20705" spans="4:5">
      <c r="D20705" s="231"/>
      <c r="E20705" s="232"/>
    </row>
    <row r="20706" spans="4:5">
      <c r="D20706" s="231"/>
      <c r="E20706" s="232"/>
    </row>
    <row r="20707" spans="4:5">
      <c r="D20707" s="231"/>
      <c r="E20707" s="232"/>
    </row>
    <row r="20708" spans="4:5">
      <c r="D20708" s="231"/>
      <c r="E20708" s="232"/>
    </row>
    <row r="20709" spans="4:5">
      <c r="D20709" s="231"/>
      <c r="E20709" s="232"/>
    </row>
    <row r="20710" spans="4:5">
      <c r="D20710" s="231"/>
      <c r="E20710" s="232"/>
    </row>
    <row r="20711" spans="4:5">
      <c r="D20711" s="231"/>
      <c r="E20711" s="232"/>
    </row>
    <row r="20712" spans="4:5">
      <c r="D20712" s="231"/>
      <c r="E20712" s="232"/>
    </row>
    <row r="20713" spans="4:5">
      <c r="D20713" s="231"/>
      <c r="E20713" s="232"/>
    </row>
    <row r="20714" spans="4:5">
      <c r="D20714" s="231"/>
      <c r="E20714" s="232"/>
    </row>
    <row r="20715" spans="4:5">
      <c r="D20715" s="231"/>
      <c r="E20715" s="232"/>
    </row>
    <row r="20716" spans="4:5">
      <c r="D20716" s="231"/>
      <c r="E20716" s="232"/>
    </row>
    <row r="20717" spans="4:5">
      <c r="D20717" s="231"/>
      <c r="E20717" s="232"/>
    </row>
    <row r="20718" spans="4:5">
      <c r="D20718" s="231"/>
      <c r="E20718" s="232"/>
    </row>
    <row r="20719" spans="4:5">
      <c r="D20719" s="231"/>
      <c r="E20719" s="232"/>
    </row>
    <row r="20720" spans="4:5">
      <c r="D20720" s="231"/>
      <c r="E20720" s="232"/>
    </row>
    <row r="20721" spans="4:5">
      <c r="D20721" s="231"/>
      <c r="E20721" s="232"/>
    </row>
    <row r="20722" spans="4:5">
      <c r="D20722" s="231"/>
      <c r="E20722" s="232"/>
    </row>
    <row r="20723" spans="4:5">
      <c r="D20723" s="231"/>
      <c r="E20723" s="232"/>
    </row>
    <row r="20724" spans="4:5">
      <c r="D20724" s="231"/>
      <c r="E20724" s="232"/>
    </row>
    <row r="20725" spans="4:5">
      <c r="D20725" s="231"/>
      <c r="E20725" s="232"/>
    </row>
    <row r="20726" spans="4:5">
      <c r="D20726" s="231"/>
      <c r="E20726" s="232"/>
    </row>
    <row r="20727" spans="4:5">
      <c r="D20727" s="231"/>
      <c r="E20727" s="232"/>
    </row>
    <row r="20728" spans="4:5">
      <c r="D20728" s="231"/>
      <c r="E20728" s="232"/>
    </row>
    <row r="20729" spans="4:5">
      <c r="D20729" s="231"/>
      <c r="E20729" s="232"/>
    </row>
    <row r="20730" spans="4:5">
      <c r="D20730" s="231"/>
      <c r="E20730" s="232"/>
    </row>
    <row r="20731" spans="4:5">
      <c r="D20731" s="231"/>
      <c r="E20731" s="232"/>
    </row>
    <row r="20732" spans="4:5">
      <c r="D20732" s="231"/>
      <c r="E20732" s="232"/>
    </row>
    <row r="20733" spans="4:5">
      <c r="D20733" s="231"/>
      <c r="E20733" s="232"/>
    </row>
    <row r="20734" spans="4:5">
      <c r="D20734" s="231"/>
      <c r="E20734" s="232"/>
    </row>
    <row r="20735" spans="4:5">
      <c r="D20735" s="231"/>
      <c r="E20735" s="232"/>
    </row>
    <row r="20736" spans="4:5">
      <c r="D20736" s="231"/>
      <c r="E20736" s="232"/>
    </row>
    <row r="20737" spans="4:5">
      <c r="D20737" s="231"/>
      <c r="E20737" s="232"/>
    </row>
    <row r="20738" spans="4:5">
      <c r="D20738" s="231"/>
      <c r="E20738" s="232"/>
    </row>
    <row r="20739" spans="4:5">
      <c r="D20739" s="231"/>
      <c r="E20739" s="232"/>
    </row>
    <row r="20740" spans="4:5">
      <c r="D20740" s="231"/>
      <c r="E20740" s="232"/>
    </row>
    <row r="20741" spans="4:5">
      <c r="D20741" s="231"/>
      <c r="E20741" s="232"/>
    </row>
    <row r="20742" spans="4:5">
      <c r="D20742" s="231"/>
      <c r="E20742" s="232"/>
    </row>
    <row r="20743" spans="4:5">
      <c r="D20743" s="231"/>
      <c r="E20743" s="232"/>
    </row>
    <row r="20744" spans="4:5">
      <c r="D20744" s="231"/>
      <c r="E20744" s="232"/>
    </row>
    <row r="20745" spans="4:5">
      <c r="D20745" s="231"/>
      <c r="E20745" s="232"/>
    </row>
    <row r="20746" spans="4:5">
      <c r="D20746" s="231"/>
      <c r="E20746" s="232"/>
    </row>
    <row r="20747" spans="4:5">
      <c r="D20747" s="231"/>
      <c r="E20747" s="232"/>
    </row>
    <row r="20748" spans="4:5">
      <c r="D20748" s="231"/>
      <c r="E20748" s="232"/>
    </row>
    <row r="20749" spans="4:5">
      <c r="D20749" s="231"/>
      <c r="E20749" s="232"/>
    </row>
    <row r="20750" spans="4:5">
      <c r="D20750" s="231"/>
      <c r="E20750" s="232"/>
    </row>
    <row r="20751" spans="4:5">
      <c r="D20751" s="231"/>
      <c r="E20751" s="232"/>
    </row>
    <row r="20752" spans="4:5">
      <c r="D20752" s="231"/>
      <c r="E20752" s="232"/>
    </row>
    <row r="20753" spans="4:5">
      <c r="D20753" s="231"/>
      <c r="E20753" s="232"/>
    </row>
    <row r="20754" spans="4:5">
      <c r="D20754" s="231"/>
      <c r="E20754" s="232"/>
    </row>
    <row r="20755" spans="4:5">
      <c r="D20755" s="231"/>
      <c r="E20755" s="232"/>
    </row>
    <row r="20756" spans="4:5">
      <c r="D20756" s="231"/>
      <c r="E20756" s="232"/>
    </row>
    <row r="20757" spans="4:5">
      <c r="D20757" s="231"/>
      <c r="E20757" s="232"/>
    </row>
    <row r="20758" spans="4:5">
      <c r="D20758" s="231"/>
      <c r="E20758" s="232"/>
    </row>
    <row r="20759" spans="4:5">
      <c r="D20759" s="231"/>
      <c r="E20759" s="232"/>
    </row>
    <row r="20760" spans="4:5">
      <c r="D20760" s="231"/>
      <c r="E20760" s="232"/>
    </row>
    <row r="20761" spans="4:5">
      <c r="D20761" s="231"/>
      <c r="E20761" s="232"/>
    </row>
    <row r="20762" spans="4:5">
      <c r="D20762" s="231"/>
      <c r="E20762" s="232"/>
    </row>
    <row r="20763" spans="4:5">
      <c r="D20763" s="231"/>
      <c r="E20763" s="232"/>
    </row>
    <row r="20764" spans="4:5">
      <c r="D20764" s="231"/>
      <c r="E20764" s="232"/>
    </row>
    <row r="20765" spans="4:5">
      <c r="D20765" s="231"/>
      <c r="E20765" s="232"/>
    </row>
    <row r="20766" spans="4:5">
      <c r="D20766" s="231"/>
      <c r="E20766" s="232"/>
    </row>
    <row r="20767" spans="4:5">
      <c r="D20767" s="231"/>
      <c r="E20767" s="232"/>
    </row>
    <row r="20768" spans="4:5">
      <c r="D20768" s="231"/>
      <c r="E20768" s="232"/>
    </row>
    <row r="20769" spans="4:5">
      <c r="D20769" s="231"/>
      <c r="E20769" s="232"/>
    </row>
    <row r="20770" spans="4:5">
      <c r="D20770" s="231"/>
      <c r="E20770" s="232"/>
    </row>
    <row r="20771" spans="4:5">
      <c r="D20771" s="231"/>
      <c r="E20771" s="232"/>
    </row>
    <row r="20772" spans="4:5">
      <c r="D20772" s="231"/>
      <c r="E20772" s="232"/>
    </row>
    <row r="20773" spans="4:5">
      <c r="D20773" s="231"/>
      <c r="E20773" s="232"/>
    </row>
    <row r="20774" spans="4:5">
      <c r="D20774" s="231"/>
      <c r="E20774" s="232"/>
    </row>
    <row r="20775" spans="4:5">
      <c r="D20775" s="231"/>
      <c r="E20775" s="232"/>
    </row>
    <row r="20776" spans="4:5">
      <c r="D20776" s="231"/>
      <c r="E20776" s="232"/>
    </row>
    <row r="20777" spans="4:5">
      <c r="D20777" s="231"/>
      <c r="E20777" s="232"/>
    </row>
    <row r="20778" spans="4:5">
      <c r="D20778" s="231"/>
      <c r="E20778" s="232"/>
    </row>
    <row r="20779" spans="4:5">
      <c r="D20779" s="231"/>
      <c r="E20779" s="232"/>
    </row>
    <row r="20780" spans="4:5">
      <c r="D20780" s="231"/>
      <c r="E20780" s="232"/>
    </row>
    <row r="20781" spans="4:5">
      <c r="D20781" s="231"/>
      <c r="E20781" s="232"/>
    </row>
    <row r="20782" spans="4:5">
      <c r="D20782" s="231"/>
      <c r="E20782" s="232"/>
    </row>
    <row r="20783" spans="4:5">
      <c r="D20783" s="231"/>
      <c r="E20783" s="232"/>
    </row>
    <row r="20784" spans="4:5">
      <c r="D20784" s="231"/>
      <c r="E20784" s="232"/>
    </row>
    <row r="20785" spans="4:5">
      <c r="D20785" s="231"/>
      <c r="E20785" s="232"/>
    </row>
    <row r="20786" spans="4:5">
      <c r="D20786" s="231"/>
      <c r="E20786" s="232"/>
    </row>
    <row r="20787" spans="4:5">
      <c r="D20787" s="231"/>
      <c r="E20787" s="232"/>
    </row>
    <row r="20788" spans="4:5">
      <c r="D20788" s="231"/>
      <c r="E20788" s="232"/>
    </row>
    <row r="20789" spans="4:5">
      <c r="D20789" s="231"/>
      <c r="E20789" s="232"/>
    </row>
    <row r="20790" spans="4:5">
      <c r="D20790" s="231"/>
      <c r="E20790" s="232"/>
    </row>
    <row r="20791" spans="4:5">
      <c r="D20791" s="231"/>
      <c r="E20791" s="232"/>
    </row>
    <row r="20792" spans="4:5">
      <c r="D20792" s="231"/>
      <c r="E20792" s="232"/>
    </row>
    <row r="20793" spans="4:5">
      <c r="D20793" s="231"/>
      <c r="E20793" s="232"/>
    </row>
    <row r="20794" spans="4:5">
      <c r="D20794" s="231"/>
      <c r="E20794" s="232"/>
    </row>
    <row r="20795" spans="4:5">
      <c r="D20795" s="231"/>
      <c r="E20795" s="232"/>
    </row>
    <row r="20796" spans="4:5">
      <c r="D20796" s="231"/>
      <c r="E20796" s="232"/>
    </row>
    <row r="20797" spans="4:5">
      <c r="D20797" s="231"/>
      <c r="E20797" s="232"/>
    </row>
    <row r="20798" spans="4:5">
      <c r="D20798" s="231"/>
      <c r="E20798" s="232"/>
    </row>
    <row r="20799" spans="4:5">
      <c r="D20799" s="231"/>
      <c r="E20799" s="232"/>
    </row>
    <row r="20800" spans="4:5">
      <c r="D20800" s="231"/>
      <c r="E20800" s="232"/>
    </row>
    <row r="20801" spans="4:5">
      <c r="D20801" s="231"/>
      <c r="E20801" s="232"/>
    </row>
    <row r="20802" spans="4:5">
      <c r="D20802" s="231"/>
      <c r="E20802" s="232"/>
    </row>
    <row r="20803" spans="4:5">
      <c r="D20803" s="231"/>
      <c r="E20803" s="232"/>
    </row>
    <row r="20804" spans="4:5">
      <c r="D20804" s="231"/>
      <c r="E20804" s="232"/>
    </row>
    <row r="20805" spans="4:5">
      <c r="D20805" s="231"/>
      <c r="E20805" s="232"/>
    </row>
    <row r="20806" spans="4:5">
      <c r="D20806" s="231"/>
      <c r="E20806" s="232"/>
    </row>
    <row r="20807" spans="4:5">
      <c r="D20807" s="231"/>
      <c r="E20807" s="232"/>
    </row>
    <row r="20808" spans="4:5">
      <c r="D20808" s="231"/>
      <c r="E20808" s="232"/>
    </row>
    <row r="20809" spans="4:5">
      <c r="D20809" s="231"/>
      <c r="E20809" s="232"/>
    </row>
    <row r="20810" spans="4:5">
      <c r="D20810" s="231"/>
      <c r="E20810" s="232"/>
    </row>
    <row r="20811" spans="4:5">
      <c r="D20811" s="231"/>
      <c r="E20811" s="232"/>
    </row>
    <row r="20812" spans="4:5">
      <c r="D20812" s="231"/>
      <c r="E20812" s="232"/>
    </row>
    <row r="20813" spans="4:5">
      <c r="D20813" s="231"/>
      <c r="E20813" s="232"/>
    </row>
    <row r="20814" spans="4:5">
      <c r="D20814" s="231"/>
      <c r="E20814" s="232"/>
    </row>
    <row r="20815" spans="4:5">
      <c r="D20815" s="231"/>
      <c r="E20815" s="232"/>
    </row>
    <row r="20816" spans="4:5">
      <c r="D20816" s="231"/>
      <c r="E20816" s="232"/>
    </row>
    <row r="20817" spans="4:5">
      <c r="D20817" s="231"/>
      <c r="E20817" s="232"/>
    </row>
    <row r="20818" spans="4:5">
      <c r="D20818" s="231"/>
      <c r="E20818" s="232"/>
    </row>
    <row r="20819" spans="4:5">
      <c r="D20819" s="231"/>
      <c r="E20819" s="232"/>
    </row>
    <row r="20820" spans="4:5">
      <c r="D20820" s="231"/>
      <c r="E20820" s="232"/>
    </row>
    <row r="20821" spans="4:5">
      <c r="D20821" s="231"/>
      <c r="E20821" s="232"/>
    </row>
    <row r="20822" spans="4:5">
      <c r="D20822" s="231"/>
      <c r="E20822" s="232"/>
    </row>
    <row r="20823" spans="4:5">
      <c r="D20823" s="231"/>
      <c r="E20823" s="232"/>
    </row>
    <row r="20824" spans="4:5">
      <c r="D20824" s="231"/>
      <c r="E20824" s="232"/>
    </row>
    <row r="20825" spans="4:5">
      <c r="D20825" s="231"/>
      <c r="E20825" s="232"/>
    </row>
    <row r="20826" spans="4:5">
      <c r="D20826" s="231"/>
      <c r="E20826" s="232"/>
    </row>
    <row r="20827" spans="4:5">
      <c r="D20827" s="231"/>
      <c r="E20827" s="232"/>
    </row>
    <row r="20828" spans="4:5">
      <c r="D20828" s="231"/>
      <c r="E20828" s="232"/>
    </row>
    <row r="20829" spans="4:5">
      <c r="D20829" s="231"/>
      <c r="E20829" s="232"/>
    </row>
    <row r="20830" spans="4:5">
      <c r="D20830" s="231"/>
      <c r="E20830" s="232"/>
    </row>
    <row r="20831" spans="4:5">
      <c r="D20831" s="231"/>
      <c r="E20831" s="232"/>
    </row>
    <row r="20832" spans="4:5">
      <c r="D20832" s="231"/>
      <c r="E20832" s="232"/>
    </row>
    <row r="20833" spans="4:5">
      <c r="D20833" s="231"/>
      <c r="E20833" s="232"/>
    </row>
    <row r="20834" spans="4:5">
      <c r="D20834" s="231"/>
      <c r="E20834" s="232"/>
    </row>
    <row r="20835" spans="4:5">
      <c r="D20835" s="231"/>
      <c r="E20835" s="232"/>
    </row>
    <row r="20836" spans="4:5">
      <c r="D20836" s="231"/>
      <c r="E20836" s="232"/>
    </row>
    <row r="20837" spans="4:5">
      <c r="D20837" s="231"/>
      <c r="E20837" s="232"/>
    </row>
    <row r="20838" spans="4:5">
      <c r="D20838" s="231"/>
      <c r="E20838" s="232"/>
    </row>
    <row r="20839" spans="4:5">
      <c r="D20839" s="231"/>
      <c r="E20839" s="232"/>
    </row>
    <row r="20840" spans="4:5">
      <c r="D20840" s="231"/>
      <c r="E20840" s="232"/>
    </row>
    <row r="20841" spans="4:5">
      <c r="D20841" s="231"/>
      <c r="E20841" s="232"/>
    </row>
    <row r="20842" spans="4:5">
      <c r="D20842" s="231"/>
      <c r="E20842" s="232"/>
    </row>
    <row r="20843" spans="4:5">
      <c r="D20843" s="231"/>
      <c r="E20843" s="232"/>
    </row>
    <row r="20844" spans="4:5">
      <c r="D20844" s="231"/>
      <c r="E20844" s="232"/>
    </row>
    <row r="20845" spans="4:5">
      <c r="D20845" s="231"/>
      <c r="E20845" s="232"/>
    </row>
    <row r="20846" spans="4:5">
      <c r="D20846" s="231"/>
      <c r="E20846" s="232"/>
    </row>
    <row r="20847" spans="4:5">
      <c r="D20847" s="231"/>
      <c r="E20847" s="232"/>
    </row>
    <row r="20848" spans="4:5">
      <c r="D20848" s="231"/>
      <c r="E20848" s="232"/>
    </row>
    <row r="20849" spans="4:5">
      <c r="D20849" s="231"/>
      <c r="E20849" s="232"/>
    </row>
    <row r="20850" spans="4:5">
      <c r="D20850" s="231"/>
      <c r="E20850" s="232"/>
    </row>
    <row r="20851" spans="4:5">
      <c r="D20851" s="231"/>
      <c r="E20851" s="232"/>
    </row>
    <row r="20852" spans="4:5">
      <c r="D20852" s="231"/>
      <c r="E20852" s="232"/>
    </row>
    <row r="20853" spans="4:5">
      <c r="D20853" s="231"/>
      <c r="E20853" s="232"/>
    </row>
    <row r="20854" spans="4:5">
      <c r="D20854" s="231"/>
      <c r="E20854" s="232"/>
    </row>
    <row r="20855" spans="4:5">
      <c r="D20855" s="231"/>
      <c r="E20855" s="232"/>
    </row>
    <row r="20856" spans="4:5">
      <c r="D20856" s="231"/>
      <c r="E20856" s="232"/>
    </row>
    <row r="20857" spans="4:5">
      <c r="D20857" s="231"/>
      <c r="E20857" s="232"/>
    </row>
    <row r="20858" spans="4:5">
      <c r="D20858" s="231"/>
      <c r="E20858" s="232"/>
    </row>
    <row r="20859" spans="4:5">
      <c r="D20859" s="231"/>
      <c r="E20859" s="232"/>
    </row>
    <row r="20860" spans="4:5">
      <c r="D20860" s="231"/>
      <c r="E20860" s="232"/>
    </row>
    <row r="20861" spans="4:5">
      <c r="D20861" s="231"/>
      <c r="E20861" s="232"/>
    </row>
    <row r="20862" spans="4:5">
      <c r="D20862" s="231"/>
      <c r="E20862" s="232"/>
    </row>
    <row r="20863" spans="4:5">
      <c r="D20863" s="231"/>
      <c r="E20863" s="232"/>
    </row>
    <row r="20864" spans="4:5">
      <c r="D20864" s="231"/>
      <c r="E20864" s="232"/>
    </row>
    <row r="20865" spans="4:5">
      <c r="D20865" s="231"/>
      <c r="E20865" s="232"/>
    </row>
    <row r="20866" spans="4:5">
      <c r="D20866" s="231"/>
      <c r="E20866" s="232"/>
    </row>
    <row r="20867" spans="4:5">
      <c r="D20867" s="231"/>
      <c r="E20867" s="232"/>
    </row>
    <row r="20868" spans="4:5">
      <c r="D20868" s="231"/>
      <c r="E20868" s="232"/>
    </row>
    <row r="20869" spans="4:5">
      <c r="D20869" s="231"/>
      <c r="E20869" s="232"/>
    </row>
    <row r="20870" spans="4:5">
      <c r="D20870" s="231"/>
      <c r="E20870" s="232"/>
    </row>
    <row r="20871" spans="4:5">
      <c r="D20871" s="231"/>
      <c r="E20871" s="232"/>
    </row>
    <row r="20872" spans="4:5">
      <c r="D20872" s="231"/>
      <c r="E20872" s="232"/>
    </row>
    <row r="20873" spans="4:5">
      <c r="D20873" s="231"/>
      <c r="E20873" s="232"/>
    </row>
    <row r="20874" spans="4:5">
      <c r="D20874" s="231"/>
      <c r="E20874" s="232"/>
    </row>
    <row r="20875" spans="4:5">
      <c r="D20875" s="231"/>
      <c r="E20875" s="232"/>
    </row>
    <row r="20876" spans="4:5">
      <c r="D20876" s="231"/>
      <c r="E20876" s="232"/>
    </row>
    <row r="20877" spans="4:5">
      <c r="D20877" s="231"/>
      <c r="E20877" s="232"/>
    </row>
    <row r="20878" spans="4:5">
      <c r="D20878" s="231"/>
      <c r="E20878" s="232"/>
    </row>
    <row r="20879" spans="4:5">
      <c r="D20879" s="231"/>
      <c r="E20879" s="232"/>
    </row>
    <row r="20880" spans="4:5">
      <c r="D20880" s="231"/>
      <c r="E20880" s="232"/>
    </row>
    <row r="20881" spans="4:5">
      <c r="D20881" s="231"/>
      <c r="E20881" s="232"/>
    </row>
    <row r="20882" spans="4:5">
      <c r="D20882" s="231"/>
      <c r="E20882" s="232"/>
    </row>
    <row r="20883" spans="4:5">
      <c r="D20883" s="231"/>
      <c r="E20883" s="232"/>
    </row>
    <row r="20884" spans="4:5">
      <c r="D20884" s="231"/>
      <c r="E20884" s="232"/>
    </row>
    <row r="20885" spans="4:5">
      <c r="D20885" s="231"/>
      <c r="E20885" s="232"/>
    </row>
    <row r="20886" spans="4:5">
      <c r="D20886" s="231"/>
      <c r="E20886" s="232"/>
    </row>
    <row r="20887" spans="4:5">
      <c r="D20887" s="231"/>
      <c r="E20887" s="232"/>
    </row>
    <row r="20888" spans="4:5">
      <c r="D20888" s="231"/>
      <c r="E20888" s="232"/>
    </row>
    <row r="20889" spans="4:5">
      <c r="D20889" s="231"/>
      <c r="E20889" s="232"/>
    </row>
    <row r="20890" spans="4:5">
      <c r="D20890" s="231"/>
      <c r="E20890" s="232"/>
    </row>
    <row r="20891" spans="4:5">
      <c r="D20891" s="231"/>
      <c r="E20891" s="232"/>
    </row>
    <row r="20892" spans="4:5">
      <c r="D20892" s="231"/>
      <c r="E20892" s="232"/>
    </row>
    <row r="20893" spans="4:5">
      <c r="D20893" s="231"/>
      <c r="E20893" s="232"/>
    </row>
    <row r="20894" spans="4:5">
      <c r="D20894" s="231"/>
      <c r="E20894" s="232"/>
    </row>
    <row r="20895" spans="4:5">
      <c r="D20895" s="231"/>
      <c r="E20895" s="232"/>
    </row>
    <row r="20896" spans="4:5">
      <c r="D20896" s="231"/>
      <c r="E20896" s="232"/>
    </row>
    <row r="20897" spans="4:5">
      <c r="D20897" s="231"/>
      <c r="E20897" s="232"/>
    </row>
    <row r="20898" spans="4:5">
      <c r="D20898" s="231"/>
      <c r="E20898" s="232"/>
    </row>
    <row r="20899" spans="4:5">
      <c r="D20899" s="231"/>
      <c r="E20899" s="232"/>
    </row>
    <row r="20900" spans="4:5">
      <c r="D20900" s="231"/>
      <c r="E20900" s="232"/>
    </row>
    <row r="20901" spans="4:5">
      <c r="D20901" s="231"/>
      <c r="E20901" s="232"/>
    </row>
    <row r="20902" spans="4:5">
      <c r="D20902" s="231"/>
      <c r="E20902" s="232"/>
    </row>
    <row r="20903" spans="4:5">
      <c r="D20903" s="231"/>
      <c r="E20903" s="232"/>
    </row>
    <row r="20904" spans="4:5">
      <c r="D20904" s="231"/>
      <c r="E20904" s="232"/>
    </row>
    <row r="20905" spans="4:5">
      <c r="D20905" s="231"/>
      <c r="E20905" s="232"/>
    </row>
    <row r="20906" spans="4:5">
      <c r="D20906" s="231"/>
      <c r="E20906" s="232"/>
    </row>
    <row r="20907" spans="4:5">
      <c r="D20907" s="231"/>
      <c r="E20907" s="232"/>
    </row>
    <row r="20908" spans="4:5">
      <c r="D20908" s="231"/>
      <c r="E20908" s="232"/>
    </row>
    <row r="20909" spans="4:5">
      <c r="D20909" s="231"/>
      <c r="E20909" s="232"/>
    </row>
    <row r="20910" spans="4:5">
      <c r="D20910" s="231"/>
      <c r="E20910" s="232"/>
    </row>
    <row r="20911" spans="4:5">
      <c r="D20911" s="231"/>
      <c r="E20911" s="232"/>
    </row>
    <row r="20912" spans="4:5">
      <c r="D20912" s="231"/>
      <c r="E20912" s="232"/>
    </row>
    <row r="20913" spans="4:5">
      <c r="D20913" s="231"/>
      <c r="E20913" s="232"/>
    </row>
    <row r="20914" spans="4:5">
      <c r="D20914" s="231"/>
      <c r="E20914" s="232"/>
    </row>
    <row r="20915" spans="4:5">
      <c r="D20915" s="231"/>
      <c r="E20915" s="232"/>
    </row>
    <row r="20916" spans="4:5">
      <c r="D20916" s="231"/>
      <c r="E20916" s="232"/>
    </row>
    <row r="20917" spans="4:5">
      <c r="D20917" s="231"/>
      <c r="E20917" s="232"/>
    </row>
    <row r="20918" spans="4:5">
      <c r="D20918" s="231"/>
      <c r="E20918" s="232"/>
    </row>
    <row r="20919" spans="4:5">
      <c r="D20919" s="231"/>
      <c r="E20919" s="232"/>
    </row>
    <row r="20920" spans="4:5">
      <c r="D20920" s="231"/>
      <c r="E20920" s="232"/>
    </row>
    <row r="20921" spans="4:5">
      <c r="D20921" s="231"/>
      <c r="E20921" s="232"/>
    </row>
    <row r="20922" spans="4:5">
      <c r="D20922" s="231"/>
      <c r="E20922" s="232"/>
    </row>
    <row r="20923" spans="4:5">
      <c r="D20923" s="231"/>
      <c r="E20923" s="232"/>
    </row>
    <row r="20924" spans="4:5">
      <c r="D20924" s="231"/>
      <c r="E20924" s="232"/>
    </row>
    <row r="20925" spans="4:5">
      <c r="D20925" s="231"/>
      <c r="E20925" s="232"/>
    </row>
    <row r="20926" spans="4:5">
      <c r="D20926" s="231"/>
      <c r="E20926" s="232"/>
    </row>
    <row r="20927" spans="4:5">
      <c r="D20927" s="231"/>
      <c r="E20927" s="232"/>
    </row>
    <row r="20928" spans="4:5">
      <c r="D20928" s="231"/>
      <c r="E20928" s="232"/>
    </row>
    <row r="20929" spans="4:5">
      <c r="D20929" s="231"/>
      <c r="E20929" s="232"/>
    </row>
    <row r="20930" spans="4:5">
      <c r="D20930" s="231"/>
      <c r="E20930" s="232"/>
    </row>
    <row r="20931" spans="4:5">
      <c r="D20931" s="231"/>
      <c r="E20931" s="232"/>
    </row>
    <row r="20932" spans="4:5">
      <c r="D20932" s="231"/>
      <c r="E20932" s="232"/>
    </row>
    <row r="20933" spans="4:5">
      <c r="D20933" s="231"/>
      <c r="E20933" s="232"/>
    </row>
    <row r="20934" spans="4:5">
      <c r="D20934" s="231"/>
      <c r="E20934" s="232"/>
    </row>
    <row r="20935" spans="4:5">
      <c r="D20935" s="231"/>
      <c r="E20935" s="232"/>
    </row>
    <row r="20936" spans="4:5">
      <c r="D20936" s="231"/>
      <c r="E20936" s="232"/>
    </row>
    <row r="20937" spans="4:5">
      <c r="D20937" s="231"/>
      <c r="E20937" s="232"/>
    </row>
    <row r="20938" spans="4:5">
      <c r="D20938" s="231"/>
      <c r="E20938" s="232"/>
    </row>
    <row r="20939" spans="4:5">
      <c r="D20939" s="231"/>
      <c r="E20939" s="232"/>
    </row>
    <row r="20940" spans="4:5">
      <c r="D20940" s="231"/>
      <c r="E20940" s="232"/>
    </row>
    <row r="20941" spans="4:5">
      <c r="D20941" s="231"/>
      <c r="E20941" s="232"/>
    </row>
    <row r="20942" spans="4:5">
      <c r="D20942" s="231"/>
      <c r="E20942" s="232"/>
    </row>
    <row r="20943" spans="4:5">
      <c r="D20943" s="231"/>
      <c r="E20943" s="232"/>
    </row>
    <row r="20944" spans="4:5">
      <c r="D20944" s="231"/>
      <c r="E20944" s="232"/>
    </row>
    <row r="20945" spans="4:5">
      <c r="D20945" s="231"/>
      <c r="E20945" s="232"/>
    </row>
    <row r="20946" spans="4:5">
      <c r="D20946" s="231"/>
      <c r="E20946" s="232"/>
    </row>
    <row r="20947" spans="4:5">
      <c r="D20947" s="231"/>
      <c r="E20947" s="232"/>
    </row>
    <row r="20948" spans="4:5">
      <c r="D20948" s="231"/>
      <c r="E20948" s="232"/>
    </row>
    <row r="20949" spans="4:5">
      <c r="D20949" s="231"/>
      <c r="E20949" s="232"/>
    </row>
    <row r="20950" spans="4:5">
      <c r="D20950" s="231"/>
      <c r="E20950" s="232"/>
    </row>
    <row r="20951" spans="4:5">
      <c r="D20951" s="231"/>
      <c r="E20951" s="232"/>
    </row>
    <row r="20952" spans="4:5">
      <c r="D20952" s="231"/>
      <c r="E20952" s="232"/>
    </row>
    <row r="20953" spans="4:5">
      <c r="D20953" s="231"/>
      <c r="E20953" s="232"/>
    </row>
    <row r="20954" spans="4:5">
      <c r="D20954" s="231"/>
      <c r="E20954" s="232"/>
    </row>
    <row r="20955" spans="4:5">
      <c r="D20955" s="231"/>
      <c r="E20955" s="232"/>
    </row>
    <row r="20956" spans="4:5">
      <c r="D20956" s="231"/>
      <c r="E20956" s="232"/>
    </row>
    <row r="20957" spans="4:5">
      <c r="D20957" s="231"/>
      <c r="E20957" s="232"/>
    </row>
    <row r="20958" spans="4:5">
      <c r="D20958" s="231"/>
      <c r="E20958" s="232"/>
    </row>
    <row r="20959" spans="4:5">
      <c r="D20959" s="231"/>
      <c r="E20959" s="232"/>
    </row>
    <row r="20960" spans="4:5">
      <c r="D20960" s="231"/>
      <c r="E20960" s="232"/>
    </row>
    <row r="20961" spans="4:5">
      <c r="D20961" s="231"/>
      <c r="E20961" s="232"/>
    </row>
    <row r="20962" spans="4:5">
      <c r="D20962" s="231"/>
      <c r="E20962" s="232"/>
    </row>
    <row r="20963" spans="4:5">
      <c r="D20963" s="231"/>
      <c r="E20963" s="232"/>
    </row>
    <row r="20964" spans="4:5">
      <c r="D20964" s="231"/>
      <c r="E20964" s="232"/>
    </row>
    <row r="20965" spans="4:5">
      <c r="D20965" s="231"/>
      <c r="E20965" s="232"/>
    </row>
    <row r="20966" spans="4:5">
      <c r="D20966" s="231"/>
      <c r="E20966" s="232"/>
    </row>
    <row r="20967" spans="4:5">
      <c r="D20967" s="231"/>
      <c r="E20967" s="232"/>
    </row>
    <row r="20968" spans="4:5">
      <c r="D20968" s="231"/>
      <c r="E20968" s="232"/>
    </row>
    <row r="20969" spans="4:5">
      <c r="D20969" s="231"/>
      <c r="E20969" s="232"/>
    </row>
    <row r="20970" spans="4:5">
      <c r="D20970" s="231"/>
      <c r="E20970" s="232"/>
    </row>
    <row r="20971" spans="4:5">
      <c r="D20971" s="231"/>
      <c r="E20971" s="232"/>
    </row>
    <row r="20972" spans="4:5">
      <c r="D20972" s="231"/>
      <c r="E20972" s="232"/>
    </row>
    <row r="20973" spans="4:5">
      <c r="D20973" s="231"/>
      <c r="E20973" s="232"/>
    </row>
    <row r="20974" spans="4:5">
      <c r="D20974" s="231"/>
      <c r="E20974" s="232"/>
    </row>
    <row r="20975" spans="4:5">
      <c r="D20975" s="231"/>
      <c r="E20975" s="232"/>
    </row>
    <row r="20976" spans="4:5">
      <c r="D20976" s="231"/>
      <c r="E20976" s="232"/>
    </row>
    <row r="20977" spans="4:5">
      <c r="D20977" s="231"/>
      <c r="E20977" s="232"/>
    </row>
    <row r="20978" spans="4:5">
      <c r="D20978" s="231"/>
      <c r="E20978" s="232"/>
    </row>
    <row r="20979" spans="4:5">
      <c r="D20979" s="231"/>
      <c r="E20979" s="232"/>
    </row>
    <row r="20980" spans="4:5">
      <c r="D20980" s="231"/>
      <c r="E20980" s="232"/>
    </row>
    <row r="20981" spans="4:5">
      <c r="D20981" s="231"/>
      <c r="E20981" s="232"/>
    </row>
    <row r="20982" spans="4:5">
      <c r="D20982" s="231"/>
      <c r="E20982" s="232"/>
    </row>
    <row r="20983" spans="4:5">
      <c r="D20983" s="231"/>
      <c r="E20983" s="232"/>
    </row>
    <row r="20984" spans="4:5">
      <c r="D20984" s="231"/>
      <c r="E20984" s="232"/>
    </row>
    <row r="20985" spans="4:5">
      <c r="D20985" s="231"/>
      <c r="E20985" s="232"/>
    </row>
    <row r="20986" spans="4:5">
      <c r="D20986" s="231"/>
      <c r="E20986" s="232"/>
    </row>
    <row r="20987" spans="4:5">
      <c r="D20987" s="231"/>
      <c r="E20987" s="232"/>
    </row>
    <row r="20988" spans="4:5">
      <c r="D20988" s="231"/>
      <c r="E20988" s="232"/>
    </row>
    <row r="20989" spans="4:5">
      <c r="D20989" s="231"/>
      <c r="E20989" s="232"/>
    </row>
    <row r="20990" spans="4:5">
      <c r="D20990" s="231"/>
      <c r="E20990" s="232"/>
    </row>
    <row r="20991" spans="4:5">
      <c r="D20991" s="231"/>
      <c r="E20991" s="232"/>
    </row>
    <row r="20992" spans="4:5">
      <c r="D20992" s="231"/>
      <c r="E20992" s="232"/>
    </row>
    <row r="20993" spans="4:5">
      <c r="D20993" s="231"/>
      <c r="E20993" s="232"/>
    </row>
    <row r="20994" spans="4:5">
      <c r="D20994" s="231"/>
      <c r="E20994" s="232"/>
    </row>
    <row r="20995" spans="4:5">
      <c r="D20995" s="231"/>
      <c r="E20995" s="232"/>
    </row>
    <row r="20996" spans="4:5">
      <c r="D20996" s="231"/>
      <c r="E20996" s="232"/>
    </row>
    <row r="20997" spans="4:5">
      <c r="D20997" s="231"/>
      <c r="E20997" s="232"/>
    </row>
    <row r="20998" spans="4:5">
      <c r="D20998" s="231"/>
      <c r="E20998" s="232"/>
    </row>
    <row r="20999" spans="4:5">
      <c r="D20999" s="231"/>
      <c r="E20999" s="232"/>
    </row>
    <row r="21000" spans="4:5">
      <c r="D21000" s="231"/>
      <c r="E21000" s="232"/>
    </row>
    <row r="21001" spans="4:5">
      <c r="D21001" s="231"/>
      <c r="E21001" s="232"/>
    </row>
    <row r="21002" spans="4:5">
      <c r="D21002" s="231"/>
      <c r="E21002" s="232"/>
    </row>
    <row r="21003" spans="4:5">
      <c r="D21003" s="231"/>
      <c r="E21003" s="232"/>
    </row>
    <row r="21004" spans="4:5">
      <c r="D21004" s="231"/>
      <c r="E21004" s="232"/>
    </row>
    <row r="21005" spans="4:5">
      <c r="D21005" s="231"/>
      <c r="E21005" s="232"/>
    </row>
    <row r="21006" spans="4:5">
      <c r="D21006" s="231"/>
      <c r="E21006" s="232"/>
    </row>
    <row r="21007" spans="4:5">
      <c r="D21007" s="231"/>
      <c r="E21007" s="232"/>
    </row>
    <row r="21008" spans="4:5">
      <c r="D21008" s="231"/>
      <c r="E21008" s="232"/>
    </row>
    <row r="21009" spans="4:5">
      <c r="D21009" s="231"/>
      <c r="E21009" s="232"/>
    </row>
    <row r="21010" spans="4:5">
      <c r="D21010" s="231"/>
      <c r="E21010" s="232"/>
    </row>
    <row r="21011" spans="4:5">
      <c r="D21011" s="231"/>
      <c r="E21011" s="232"/>
    </row>
    <row r="21012" spans="4:5">
      <c r="D21012" s="231"/>
      <c r="E21012" s="232"/>
    </row>
    <row r="21013" spans="4:5">
      <c r="D21013" s="231"/>
      <c r="E21013" s="232"/>
    </row>
    <row r="21014" spans="4:5">
      <c r="D21014" s="231"/>
      <c r="E21014" s="232"/>
    </row>
    <row r="21015" spans="4:5">
      <c r="D21015" s="231"/>
      <c r="E21015" s="232"/>
    </row>
    <row r="21016" spans="4:5">
      <c r="D21016" s="231"/>
      <c r="E21016" s="232"/>
    </row>
    <row r="21017" spans="4:5">
      <c r="D21017" s="231"/>
      <c r="E21017" s="232"/>
    </row>
    <row r="21018" spans="4:5">
      <c r="D21018" s="231"/>
      <c r="E21018" s="232"/>
    </row>
    <row r="21019" spans="4:5">
      <c r="D21019" s="231"/>
      <c r="E21019" s="232"/>
    </row>
    <row r="21020" spans="4:5">
      <c r="D21020" s="231"/>
      <c r="E21020" s="232"/>
    </row>
    <row r="21021" spans="4:5">
      <c r="D21021" s="231"/>
      <c r="E21021" s="232"/>
    </row>
    <row r="21022" spans="4:5">
      <c r="D21022" s="231"/>
      <c r="E21022" s="232"/>
    </row>
    <row r="21023" spans="4:5">
      <c r="D21023" s="231"/>
      <c r="E21023" s="232"/>
    </row>
    <row r="21024" spans="4:5">
      <c r="D21024" s="231"/>
      <c r="E21024" s="232"/>
    </row>
    <row r="21025" spans="4:5">
      <c r="D21025" s="231"/>
      <c r="E21025" s="232"/>
    </row>
    <row r="21026" spans="4:5">
      <c r="D21026" s="231"/>
      <c r="E21026" s="232"/>
    </row>
    <row r="21027" spans="4:5">
      <c r="D21027" s="231"/>
      <c r="E21027" s="232"/>
    </row>
    <row r="21028" spans="4:5">
      <c r="D21028" s="231"/>
      <c r="E21028" s="232"/>
    </row>
    <row r="21029" spans="4:5">
      <c r="D21029" s="231"/>
      <c r="E21029" s="232"/>
    </row>
    <row r="21030" spans="4:5">
      <c r="D21030" s="231"/>
      <c r="E21030" s="232"/>
    </row>
    <row r="21031" spans="4:5">
      <c r="D21031" s="231"/>
      <c r="E21031" s="232"/>
    </row>
    <row r="21032" spans="4:5">
      <c r="D21032" s="231"/>
      <c r="E21032" s="232"/>
    </row>
    <row r="21033" spans="4:5">
      <c r="D21033" s="231"/>
      <c r="E21033" s="232"/>
    </row>
    <row r="21034" spans="4:5">
      <c r="D21034" s="231"/>
      <c r="E21034" s="232"/>
    </row>
    <row r="21035" spans="4:5">
      <c r="D21035" s="231"/>
      <c r="E21035" s="232"/>
    </row>
    <row r="21036" spans="4:5">
      <c r="D21036" s="231"/>
      <c r="E21036" s="232"/>
    </row>
    <row r="21037" spans="4:5">
      <c r="D21037" s="231"/>
      <c r="E21037" s="232"/>
    </row>
    <row r="21038" spans="4:5">
      <c r="D21038" s="231"/>
      <c r="E21038" s="232"/>
    </row>
    <row r="21039" spans="4:5">
      <c r="D21039" s="231"/>
      <c r="E21039" s="232"/>
    </row>
    <row r="21040" spans="4:5">
      <c r="D21040" s="231"/>
      <c r="E21040" s="232"/>
    </row>
    <row r="21041" spans="4:5">
      <c r="D21041" s="231"/>
      <c r="E21041" s="232"/>
    </row>
    <row r="21042" spans="4:5">
      <c r="D21042" s="231"/>
      <c r="E21042" s="232"/>
    </row>
    <row r="21043" spans="4:5">
      <c r="D21043" s="231"/>
      <c r="E21043" s="232"/>
    </row>
    <row r="21044" spans="4:5">
      <c r="D21044" s="231"/>
      <c r="E21044" s="232"/>
    </row>
    <row r="21045" spans="4:5">
      <c r="D21045" s="231"/>
      <c r="E21045" s="232"/>
    </row>
    <row r="21046" spans="4:5">
      <c r="D21046" s="231"/>
      <c r="E21046" s="232"/>
    </row>
    <row r="21047" spans="4:5">
      <c r="D21047" s="231"/>
      <c r="E21047" s="232"/>
    </row>
    <row r="21048" spans="4:5">
      <c r="D21048" s="231"/>
      <c r="E21048" s="232"/>
    </row>
    <row r="21049" spans="4:5">
      <c r="D21049" s="231"/>
      <c r="E21049" s="232"/>
    </row>
    <row r="21050" spans="4:5">
      <c r="D21050" s="231"/>
      <c r="E21050" s="232"/>
    </row>
    <row r="21051" spans="4:5">
      <c r="D21051" s="231"/>
      <c r="E21051" s="232"/>
    </row>
    <row r="21052" spans="4:5">
      <c r="D21052" s="231"/>
      <c r="E21052" s="232"/>
    </row>
    <row r="21053" spans="4:5">
      <c r="D21053" s="231"/>
      <c r="E21053" s="232"/>
    </row>
    <row r="21054" spans="4:5">
      <c r="D21054" s="231"/>
      <c r="E21054" s="232"/>
    </row>
    <row r="21055" spans="4:5">
      <c r="D21055" s="231"/>
      <c r="E21055" s="232"/>
    </row>
    <row r="21056" spans="4:5">
      <c r="D21056" s="231"/>
      <c r="E21056" s="232"/>
    </row>
    <row r="21057" spans="4:5">
      <c r="D21057" s="231"/>
      <c r="E21057" s="232"/>
    </row>
    <row r="21058" spans="4:5">
      <c r="D21058" s="231"/>
      <c r="E21058" s="232"/>
    </row>
    <row r="21059" spans="4:5">
      <c r="D21059" s="231"/>
      <c r="E21059" s="232"/>
    </row>
    <row r="21060" spans="4:5">
      <c r="D21060" s="231"/>
      <c r="E21060" s="232"/>
    </row>
    <row r="21061" spans="4:5">
      <c r="D21061" s="231"/>
      <c r="E21061" s="232"/>
    </row>
    <row r="21062" spans="4:5">
      <c r="D21062" s="231"/>
      <c r="E21062" s="232"/>
    </row>
    <row r="21063" spans="4:5">
      <c r="D21063" s="231"/>
      <c r="E21063" s="232"/>
    </row>
    <row r="21064" spans="4:5">
      <c r="D21064" s="231"/>
      <c r="E21064" s="232"/>
    </row>
    <row r="21065" spans="4:5">
      <c r="D21065" s="231"/>
      <c r="E21065" s="232"/>
    </row>
    <row r="21066" spans="4:5">
      <c r="D21066" s="231"/>
      <c r="E21066" s="232"/>
    </row>
    <row r="21067" spans="4:5">
      <c r="D21067" s="231"/>
      <c r="E21067" s="232"/>
    </row>
    <row r="21068" spans="4:5">
      <c r="D21068" s="231"/>
      <c r="E21068" s="232"/>
    </row>
    <row r="21069" spans="4:5">
      <c r="D21069" s="231"/>
      <c r="E21069" s="232"/>
    </row>
    <row r="21070" spans="4:5">
      <c r="D21070" s="231"/>
      <c r="E21070" s="232"/>
    </row>
    <row r="21071" spans="4:5">
      <c r="D21071" s="231"/>
      <c r="E21071" s="232"/>
    </row>
    <row r="21072" spans="4:5">
      <c r="D21072" s="231"/>
      <c r="E21072" s="232"/>
    </row>
    <row r="21073" spans="4:5">
      <c r="D21073" s="231"/>
      <c r="E21073" s="232"/>
    </row>
    <row r="21074" spans="4:5">
      <c r="D21074" s="231"/>
      <c r="E21074" s="232"/>
    </row>
    <row r="21075" spans="4:5">
      <c r="D21075" s="231"/>
      <c r="E21075" s="232"/>
    </row>
    <row r="21076" spans="4:5">
      <c r="D21076" s="231"/>
      <c r="E21076" s="232"/>
    </row>
    <row r="21077" spans="4:5">
      <c r="D21077" s="231"/>
      <c r="E21077" s="232"/>
    </row>
    <row r="21078" spans="4:5">
      <c r="D21078" s="231"/>
      <c r="E21078" s="232"/>
    </row>
    <row r="21079" spans="4:5">
      <c r="D21079" s="231"/>
      <c r="E21079" s="232"/>
    </row>
    <row r="21080" spans="4:5">
      <c r="D21080" s="231"/>
      <c r="E21080" s="232"/>
    </row>
    <row r="21081" spans="4:5">
      <c r="D21081" s="231"/>
      <c r="E21081" s="232"/>
    </row>
    <row r="21082" spans="4:5">
      <c r="D21082" s="231"/>
      <c r="E21082" s="232"/>
    </row>
    <row r="21083" spans="4:5">
      <c r="D21083" s="231"/>
      <c r="E21083" s="232"/>
    </row>
    <row r="21084" spans="4:5">
      <c r="D21084" s="231"/>
      <c r="E21084" s="232"/>
    </row>
    <row r="21085" spans="4:5">
      <c r="D21085" s="231"/>
      <c r="E21085" s="232"/>
    </row>
    <row r="21086" spans="4:5">
      <c r="D21086" s="231"/>
      <c r="E21086" s="232"/>
    </row>
    <row r="21087" spans="4:5">
      <c r="D21087" s="231"/>
      <c r="E21087" s="232"/>
    </row>
    <row r="21088" spans="4:5">
      <c r="D21088" s="231"/>
      <c r="E21088" s="232"/>
    </row>
    <row r="21089" spans="4:5">
      <c r="D21089" s="231"/>
      <c r="E21089" s="232"/>
    </row>
    <row r="21090" spans="4:5">
      <c r="D21090" s="231"/>
      <c r="E21090" s="232"/>
    </row>
    <row r="21091" spans="4:5">
      <c r="D21091" s="231"/>
      <c r="E21091" s="232"/>
    </row>
    <row r="21092" spans="4:5">
      <c r="D21092" s="231"/>
      <c r="E21092" s="232"/>
    </row>
    <row r="21093" spans="4:5">
      <c r="D21093" s="231"/>
      <c r="E21093" s="232"/>
    </row>
    <row r="21094" spans="4:5">
      <c r="D21094" s="231"/>
      <c r="E21094" s="232"/>
    </row>
    <row r="21095" spans="4:5">
      <c r="D21095" s="231"/>
      <c r="E21095" s="232"/>
    </row>
    <row r="21096" spans="4:5">
      <c r="D21096" s="231"/>
      <c r="E21096" s="232"/>
    </row>
    <row r="21097" spans="4:5">
      <c r="D21097" s="231"/>
      <c r="E21097" s="232"/>
    </row>
    <row r="21098" spans="4:5">
      <c r="D21098" s="231"/>
      <c r="E21098" s="232"/>
    </row>
    <row r="21099" spans="4:5">
      <c r="D21099" s="231"/>
      <c r="E21099" s="232"/>
    </row>
    <row r="21100" spans="4:5">
      <c r="D21100" s="231"/>
      <c r="E21100" s="232"/>
    </row>
    <row r="21101" spans="4:5">
      <c r="D21101" s="231"/>
      <c r="E21101" s="232"/>
    </row>
    <row r="21102" spans="4:5">
      <c r="D21102" s="231"/>
      <c r="E21102" s="232"/>
    </row>
    <row r="21103" spans="4:5">
      <c r="D21103" s="231"/>
      <c r="E21103" s="232"/>
    </row>
    <row r="21104" spans="4:5">
      <c r="D21104" s="231"/>
      <c r="E21104" s="232"/>
    </row>
    <row r="21105" spans="4:5">
      <c r="D21105" s="231"/>
      <c r="E21105" s="232"/>
    </row>
    <row r="21106" spans="4:5">
      <c r="D21106" s="231"/>
      <c r="E21106" s="232"/>
    </row>
    <row r="21107" spans="4:5">
      <c r="D21107" s="231"/>
      <c r="E21107" s="232"/>
    </row>
    <row r="21108" spans="4:5">
      <c r="D21108" s="231"/>
      <c r="E21108" s="232"/>
    </row>
    <row r="21109" spans="4:5">
      <c r="D21109" s="231"/>
      <c r="E21109" s="232"/>
    </row>
    <row r="21110" spans="4:5">
      <c r="D21110" s="231"/>
      <c r="E21110" s="232"/>
    </row>
    <row r="21111" spans="4:5">
      <c r="D21111" s="231"/>
      <c r="E21111" s="232"/>
    </row>
    <row r="21112" spans="4:5">
      <c r="D21112" s="231"/>
      <c r="E21112" s="232"/>
    </row>
    <row r="21113" spans="4:5">
      <c r="D21113" s="231"/>
      <c r="E21113" s="232"/>
    </row>
    <row r="21114" spans="4:5">
      <c r="D21114" s="231"/>
      <c r="E21114" s="232"/>
    </row>
    <row r="21115" spans="4:5">
      <c r="D21115" s="231"/>
      <c r="E21115" s="232"/>
    </row>
    <row r="21116" spans="4:5">
      <c r="D21116" s="231"/>
      <c r="E21116" s="232"/>
    </row>
    <row r="21117" spans="4:5">
      <c r="D21117" s="231"/>
      <c r="E21117" s="232"/>
    </row>
    <row r="21118" spans="4:5">
      <c r="D21118" s="231"/>
      <c r="E21118" s="232"/>
    </row>
    <row r="21119" spans="4:5">
      <c r="D21119" s="231"/>
      <c r="E21119" s="232"/>
    </row>
    <row r="21120" spans="4:5">
      <c r="D21120" s="231"/>
      <c r="E21120" s="232"/>
    </row>
    <row r="21121" spans="4:5">
      <c r="D21121" s="231"/>
      <c r="E21121" s="232"/>
    </row>
    <row r="21122" spans="4:5">
      <c r="D21122" s="231"/>
      <c r="E21122" s="232"/>
    </row>
    <row r="21123" spans="4:5">
      <c r="D21123" s="231"/>
      <c r="E21123" s="232"/>
    </row>
    <row r="21124" spans="4:5">
      <c r="D21124" s="231"/>
      <c r="E21124" s="232"/>
    </row>
    <row r="21125" spans="4:5">
      <c r="D21125" s="231"/>
      <c r="E21125" s="232"/>
    </row>
    <row r="21126" spans="4:5">
      <c r="D21126" s="231"/>
      <c r="E21126" s="232"/>
    </row>
    <row r="21127" spans="4:5">
      <c r="D21127" s="231"/>
      <c r="E21127" s="232"/>
    </row>
    <row r="21128" spans="4:5">
      <c r="D21128" s="231"/>
      <c r="E21128" s="232"/>
    </row>
    <row r="21129" spans="4:5">
      <c r="D21129" s="231"/>
      <c r="E21129" s="232"/>
    </row>
    <row r="21130" spans="4:5">
      <c r="D21130" s="231"/>
      <c r="E21130" s="232"/>
    </row>
    <row r="21131" spans="4:5">
      <c r="D21131" s="231"/>
      <c r="E21131" s="232"/>
    </row>
    <row r="21132" spans="4:5">
      <c r="D21132" s="231"/>
      <c r="E21132" s="232"/>
    </row>
    <row r="21133" spans="4:5">
      <c r="D21133" s="231"/>
      <c r="E21133" s="232"/>
    </row>
    <row r="21134" spans="4:5">
      <c r="D21134" s="231"/>
      <c r="E21134" s="232"/>
    </row>
    <row r="21135" spans="4:5">
      <c r="D21135" s="231"/>
      <c r="E21135" s="232"/>
    </row>
    <row r="21136" spans="4:5">
      <c r="D21136" s="231"/>
      <c r="E21136" s="232"/>
    </row>
    <row r="21137" spans="4:5">
      <c r="D21137" s="231"/>
      <c r="E21137" s="232"/>
    </row>
    <row r="21138" spans="4:5">
      <c r="D21138" s="231"/>
      <c r="E21138" s="232"/>
    </row>
    <row r="21139" spans="4:5">
      <c r="D21139" s="231"/>
      <c r="E21139" s="232"/>
    </row>
    <row r="21140" spans="4:5">
      <c r="D21140" s="231"/>
      <c r="E21140" s="232"/>
    </row>
    <row r="21141" spans="4:5">
      <c r="D21141" s="231"/>
      <c r="E21141" s="232"/>
    </row>
    <row r="21142" spans="4:5">
      <c r="D21142" s="231"/>
      <c r="E21142" s="232"/>
    </row>
    <row r="21143" spans="4:5">
      <c r="D21143" s="231"/>
      <c r="E21143" s="232"/>
    </row>
    <row r="21144" spans="4:5">
      <c r="D21144" s="231"/>
      <c r="E21144" s="232"/>
    </row>
    <row r="21145" spans="4:5">
      <c r="D21145" s="231"/>
      <c r="E21145" s="232"/>
    </row>
    <row r="21146" spans="4:5">
      <c r="D21146" s="231"/>
      <c r="E21146" s="232"/>
    </row>
    <row r="21147" spans="4:5">
      <c r="D21147" s="231"/>
      <c r="E21147" s="232"/>
    </row>
    <row r="21148" spans="4:5">
      <c r="D21148" s="231"/>
      <c r="E21148" s="232"/>
    </row>
    <row r="21149" spans="4:5">
      <c r="D21149" s="231"/>
      <c r="E21149" s="232"/>
    </row>
    <row r="21150" spans="4:5">
      <c r="D21150" s="231"/>
      <c r="E21150" s="232"/>
    </row>
    <row r="21151" spans="4:5">
      <c r="D21151" s="231"/>
      <c r="E21151" s="232"/>
    </row>
    <row r="21152" spans="4:5">
      <c r="D21152" s="231"/>
      <c r="E21152" s="232"/>
    </row>
    <row r="21153" spans="4:5">
      <c r="D21153" s="231"/>
      <c r="E21153" s="232"/>
    </row>
    <row r="21154" spans="4:5">
      <c r="D21154" s="231"/>
      <c r="E21154" s="232"/>
    </row>
    <row r="21155" spans="4:5">
      <c r="D21155" s="231"/>
      <c r="E21155" s="232"/>
    </row>
    <row r="21156" spans="4:5">
      <c r="D21156" s="231"/>
      <c r="E21156" s="232"/>
    </row>
    <row r="21157" spans="4:5">
      <c r="D21157" s="231"/>
      <c r="E21157" s="232"/>
    </row>
    <row r="21158" spans="4:5">
      <c r="D21158" s="231"/>
      <c r="E21158" s="232"/>
    </row>
    <row r="21159" spans="4:5">
      <c r="D21159" s="231"/>
      <c r="E21159" s="232"/>
    </row>
    <row r="21160" spans="4:5">
      <c r="D21160" s="231"/>
      <c r="E21160" s="232"/>
    </row>
    <row r="21161" spans="4:5">
      <c r="D21161" s="231"/>
      <c r="E21161" s="232"/>
    </row>
    <row r="21162" spans="4:5">
      <c r="D21162" s="231"/>
      <c r="E21162" s="232"/>
    </row>
    <row r="21163" spans="4:5">
      <c r="D21163" s="231"/>
      <c r="E21163" s="232"/>
    </row>
    <row r="21164" spans="4:5">
      <c r="D21164" s="231"/>
      <c r="E21164" s="232"/>
    </row>
    <row r="21165" spans="4:5">
      <c r="D21165" s="231"/>
      <c r="E21165" s="232"/>
    </row>
    <row r="21166" spans="4:5">
      <c r="D21166" s="231"/>
      <c r="E21166" s="232"/>
    </row>
    <row r="21167" spans="4:5">
      <c r="D21167" s="231"/>
      <c r="E21167" s="232"/>
    </row>
    <row r="21168" spans="4:5">
      <c r="D21168" s="231"/>
      <c r="E21168" s="232"/>
    </row>
    <row r="21169" spans="4:5">
      <c r="D21169" s="231"/>
      <c r="E21169" s="232"/>
    </row>
    <row r="21170" spans="4:5">
      <c r="D21170" s="231"/>
      <c r="E21170" s="232"/>
    </row>
    <row r="21171" spans="4:5">
      <c r="D21171" s="231"/>
      <c r="E21171" s="232"/>
    </row>
    <row r="21172" spans="4:5">
      <c r="D21172" s="231"/>
      <c r="E21172" s="232"/>
    </row>
    <row r="21173" spans="4:5">
      <c r="D21173" s="231"/>
      <c r="E21173" s="232"/>
    </row>
    <row r="21174" spans="4:5">
      <c r="D21174" s="231"/>
      <c r="E21174" s="232"/>
    </row>
    <row r="21175" spans="4:5">
      <c r="D21175" s="231"/>
      <c r="E21175" s="232"/>
    </row>
    <row r="21176" spans="4:5">
      <c r="D21176" s="231"/>
      <c r="E21176" s="232"/>
    </row>
    <row r="21177" spans="4:5">
      <c r="D21177" s="231"/>
      <c r="E21177" s="232"/>
    </row>
    <row r="21178" spans="4:5">
      <c r="D21178" s="231"/>
      <c r="E21178" s="232"/>
    </row>
    <row r="21179" spans="4:5">
      <c r="D21179" s="231"/>
      <c r="E21179" s="232"/>
    </row>
    <row r="21180" spans="4:5">
      <c r="D21180" s="231"/>
      <c r="E21180" s="232"/>
    </row>
    <row r="21181" spans="4:5">
      <c r="D21181" s="231"/>
      <c r="E21181" s="232"/>
    </row>
    <row r="21182" spans="4:5">
      <c r="D21182" s="231"/>
      <c r="E21182" s="232"/>
    </row>
    <row r="21183" spans="4:5">
      <c r="D21183" s="231"/>
      <c r="E21183" s="232"/>
    </row>
    <row r="21184" spans="4:5">
      <c r="D21184" s="231"/>
      <c r="E21184" s="232"/>
    </row>
    <row r="21185" spans="4:5">
      <c r="D21185" s="231"/>
      <c r="E21185" s="232"/>
    </row>
    <row r="21186" spans="4:5">
      <c r="D21186" s="231"/>
      <c r="E21186" s="232"/>
    </row>
    <row r="21187" spans="4:5">
      <c r="D21187" s="231"/>
      <c r="E21187" s="232"/>
    </row>
    <row r="21188" spans="4:5">
      <c r="D21188" s="231"/>
      <c r="E21188" s="232"/>
    </row>
    <row r="21189" spans="4:5">
      <c r="D21189" s="231"/>
      <c r="E21189" s="232"/>
    </row>
    <row r="21190" spans="4:5">
      <c r="D21190" s="231"/>
      <c r="E21190" s="232"/>
    </row>
    <row r="21191" spans="4:5">
      <c r="D21191" s="231"/>
      <c r="E21191" s="232"/>
    </row>
    <row r="21192" spans="4:5">
      <c r="D21192" s="231"/>
      <c r="E21192" s="232"/>
    </row>
    <row r="21193" spans="4:5">
      <c r="D21193" s="231"/>
      <c r="E21193" s="232"/>
    </row>
    <row r="21194" spans="4:5">
      <c r="D21194" s="231"/>
      <c r="E21194" s="232"/>
    </row>
    <row r="21195" spans="4:5">
      <c r="D21195" s="231"/>
      <c r="E21195" s="232"/>
    </row>
    <row r="21196" spans="4:5">
      <c r="D21196" s="231"/>
      <c r="E21196" s="232"/>
    </row>
    <row r="21197" spans="4:5">
      <c r="D21197" s="231"/>
      <c r="E21197" s="232"/>
    </row>
    <row r="21198" spans="4:5">
      <c r="D21198" s="231"/>
      <c r="E21198" s="232"/>
    </row>
    <row r="21199" spans="4:5">
      <c r="D21199" s="231"/>
      <c r="E21199" s="232"/>
    </row>
    <row r="21200" spans="4:5">
      <c r="D21200" s="231"/>
      <c r="E21200" s="232"/>
    </row>
    <row r="21201" spans="4:5">
      <c r="D21201" s="231"/>
      <c r="E21201" s="232"/>
    </row>
    <row r="21202" spans="4:5">
      <c r="D21202" s="231"/>
      <c r="E21202" s="232"/>
    </row>
    <row r="21203" spans="4:5">
      <c r="D21203" s="231"/>
      <c r="E21203" s="232"/>
    </row>
    <row r="21204" spans="4:5">
      <c r="D21204" s="231"/>
      <c r="E21204" s="232"/>
    </row>
    <row r="21205" spans="4:5">
      <c r="D21205" s="231"/>
      <c r="E21205" s="232"/>
    </row>
    <row r="21206" spans="4:5">
      <c r="D21206" s="231"/>
      <c r="E21206" s="232"/>
    </row>
    <row r="21207" spans="4:5">
      <c r="D21207" s="231"/>
      <c r="E21207" s="232"/>
    </row>
    <row r="21208" spans="4:5">
      <c r="D21208" s="231"/>
      <c r="E21208" s="232"/>
    </row>
    <row r="21209" spans="4:5">
      <c r="D21209" s="231"/>
      <c r="E21209" s="232"/>
    </row>
    <row r="21210" spans="4:5">
      <c r="D21210" s="231"/>
      <c r="E21210" s="232"/>
    </row>
    <row r="21211" spans="4:5">
      <c r="D21211" s="231"/>
      <c r="E21211" s="232"/>
    </row>
    <row r="21212" spans="4:5">
      <c r="D21212" s="231"/>
      <c r="E21212" s="232"/>
    </row>
    <row r="21213" spans="4:5">
      <c r="D21213" s="231"/>
      <c r="E21213" s="232"/>
    </row>
    <row r="21214" spans="4:5">
      <c r="D21214" s="231"/>
      <c r="E21214" s="232"/>
    </row>
    <row r="21215" spans="4:5">
      <c r="D21215" s="231"/>
      <c r="E21215" s="232"/>
    </row>
    <row r="21216" spans="4:5">
      <c r="D21216" s="231"/>
      <c r="E21216" s="232"/>
    </row>
    <row r="21217" spans="4:5">
      <c r="D21217" s="231"/>
      <c r="E21217" s="232"/>
    </row>
    <row r="21218" spans="4:5">
      <c r="D21218" s="231"/>
      <c r="E21218" s="232"/>
    </row>
    <row r="21219" spans="4:5">
      <c r="D21219" s="231"/>
      <c r="E21219" s="232"/>
    </row>
    <row r="21220" spans="4:5">
      <c r="D21220" s="231"/>
      <c r="E21220" s="232"/>
    </row>
    <row r="21221" spans="4:5">
      <c r="D21221" s="231"/>
      <c r="E21221" s="232"/>
    </row>
    <row r="21222" spans="4:5">
      <c r="D21222" s="231"/>
      <c r="E21222" s="232"/>
    </row>
    <row r="21223" spans="4:5">
      <c r="D21223" s="231"/>
      <c r="E21223" s="232"/>
    </row>
    <row r="21224" spans="4:5">
      <c r="D21224" s="231"/>
      <c r="E21224" s="232"/>
    </row>
    <row r="21225" spans="4:5">
      <c r="D21225" s="231"/>
      <c r="E21225" s="232"/>
    </row>
    <row r="21226" spans="4:5">
      <c r="D21226" s="231"/>
      <c r="E21226" s="232"/>
    </row>
    <row r="21227" spans="4:5">
      <c r="D21227" s="231"/>
      <c r="E21227" s="232"/>
    </row>
    <row r="21228" spans="4:5">
      <c r="D21228" s="231"/>
      <c r="E21228" s="232"/>
    </row>
    <row r="21229" spans="4:5">
      <c r="D21229" s="231"/>
      <c r="E21229" s="232"/>
    </row>
    <row r="21230" spans="4:5">
      <c r="D21230" s="231"/>
      <c r="E21230" s="232"/>
    </row>
    <row r="21231" spans="4:5">
      <c r="D21231" s="231"/>
      <c r="E21231" s="232"/>
    </row>
    <row r="21232" spans="4:5">
      <c r="D21232" s="231"/>
      <c r="E21232" s="232"/>
    </row>
    <row r="21233" spans="4:5">
      <c r="D21233" s="231"/>
      <c r="E21233" s="232"/>
    </row>
    <row r="21234" spans="4:5">
      <c r="D21234" s="231"/>
      <c r="E21234" s="232"/>
    </row>
    <row r="21235" spans="4:5">
      <c r="D21235" s="231"/>
      <c r="E21235" s="232"/>
    </row>
    <row r="21236" spans="4:5">
      <c r="D21236" s="231"/>
      <c r="E21236" s="232"/>
    </row>
    <row r="21237" spans="4:5">
      <c r="D21237" s="231"/>
      <c r="E21237" s="232"/>
    </row>
    <row r="21238" spans="4:5">
      <c r="D21238" s="231"/>
      <c r="E21238" s="232"/>
    </row>
    <row r="21239" spans="4:5">
      <c r="D21239" s="231"/>
      <c r="E21239" s="232"/>
    </row>
    <row r="21240" spans="4:5">
      <c r="D21240" s="231"/>
      <c r="E21240" s="232"/>
    </row>
    <row r="21241" spans="4:5">
      <c r="D21241" s="231"/>
      <c r="E21241" s="232"/>
    </row>
    <row r="21242" spans="4:5">
      <c r="D21242" s="231"/>
      <c r="E21242" s="232"/>
    </row>
    <row r="21243" spans="4:5">
      <c r="D21243" s="231"/>
      <c r="E21243" s="232"/>
    </row>
    <row r="21244" spans="4:5">
      <c r="D21244" s="231"/>
      <c r="E21244" s="232"/>
    </row>
    <row r="21245" spans="4:5">
      <c r="D21245" s="231"/>
      <c r="E21245" s="232"/>
    </row>
    <row r="21246" spans="4:5">
      <c r="D21246" s="231"/>
      <c r="E21246" s="232"/>
    </row>
    <row r="21247" spans="4:5">
      <c r="D21247" s="231"/>
      <c r="E21247" s="232"/>
    </row>
    <row r="21248" spans="4:5">
      <c r="D21248" s="231"/>
      <c r="E21248" s="232"/>
    </row>
    <row r="21249" spans="4:5">
      <c r="D21249" s="231"/>
      <c r="E21249" s="232"/>
    </row>
    <row r="21250" spans="4:5">
      <c r="D21250" s="231"/>
      <c r="E21250" s="232"/>
    </row>
    <row r="21251" spans="4:5">
      <c r="D21251" s="231"/>
      <c r="E21251" s="232"/>
    </row>
    <row r="21252" spans="4:5">
      <c r="D21252" s="231"/>
      <c r="E21252" s="232"/>
    </row>
    <row r="21253" spans="4:5">
      <c r="D21253" s="231"/>
      <c r="E21253" s="232"/>
    </row>
    <row r="21254" spans="4:5">
      <c r="D21254" s="231"/>
      <c r="E21254" s="232"/>
    </row>
    <row r="21255" spans="4:5">
      <c r="D21255" s="231"/>
      <c r="E21255" s="232"/>
    </row>
    <row r="21256" spans="4:5">
      <c r="D21256" s="231"/>
      <c r="E21256" s="232"/>
    </row>
    <row r="21257" spans="4:5">
      <c r="D21257" s="231"/>
      <c r="E21257" s="232"/>
    </row>
    <row r="21258" spans="4:5">
      <c r="D21258" s="231"/>
      <c r="E21258" s="232"/>
    </row>
    <row r="21259" spans="4:5">
      <c r="D21259" s="231"/>
      <c r="E21259" s="232"/>
    </row>
    <row r="21260" spans="4:5">
      <c r="D21260" s="231"/>
      <c r="E21260" s="232"/>
    </row>
    <row r="21261" spans="4:5">
      <c r="D21261" s="231"/>
      <c r="E21261" s="232"/>
    </row>
    <row r="21262" spans="4:5">
      <c r="D21262" s="231"/>
      <c r="E21262" s="232"/>
    </row>
    <row r="21263" spans="4:5">
      <c r="D21263" s="231"/>
      <c r="E21263" s="232"/>
    </row>
    <row r="21264" spans="4:5">
      <c r="D21264" s="231"/>
      <c r="E21264" s="232"/>
    </row>
    <row r="21265" spans="4:5">
      <c r="D21265" s="231"/>
      <c r="E21265" s="232"/>
    </row>
    <row r="21266" spans="4:5">
      <c r="D21266" s="231"/>
      <c r="E21266" s="232"/>
    </row>
    <row r="21267" spans="4:5">
      <c r="D21267" s="231"/>
      <c r="E21267" s="232"/>
    </row>
    <row r="21268" spans="4:5">
      <c r="D21268" s="231"/>
      <c r="E21268" s="232"/>
    </row>
    <row r="21269" spans="4:5">
      <c r="D21269" s="231"/>
      <c r="E21269" s="232"/>
    </row>
    <row r="21270" spans="4:5">
      <c r="D21270" s="231"/>
      <c r="E21270" s="232"/>
    </row>
    <row r="21271" spans="4:5">
      <c r="D21271" s="231"/>
      <c r="E21271" s="232"/>
    </row>
    <row r="21272" spans="4:5">
      <c r="D21272" s="231"/>
      <c r="E21272" s="232"/>
    </row>
    <row r="21273" spans="4:5">
      <c r="D21273" s="231"/>
      <c r="E21273" s="232"/>
    </row>
    <row r="21274" spans="4:5">
      <c r="D21274" s="231"/>
      <c r="E21274" s="232"/>
    </row>
    <row r="21275" spans="4:5">
      <c r="D21275" s="231"/>
      <c r="E21275" s="232"/>
    </row>
    <row r="21276" spans="4:5">
      <c r="D21276" s="231"/>
      <c r="E21276" s="232"/>
    </row>
    <row r="21277" spans="4:5">
      <c r="D21277" s="231"/>
      <c r="E21277" s="232"/>
    </row>
    <row r="21278" spans="4:5">
      <c r="D21278" s="231"/>
      <c r="E21278" s="232"/>
    </row>
    <row r="21279" spans="4:5">
      <c r="D21279" s="231"/>
      <c r="E21279" s="232"/>
    </row>
    <row r="21280" spans="4:5">
      <c r="D21280" s="231"/>
      <c r="E21280" s="232"/>
    </row>
    <row r="21281" spans="4:5">
      <c r="D21281" s="231"/>
      <c r="E21281" s="232"/>
    </row>
    <row r="21282" spans="4:5">
      <c r="D21282" s="231"/>
      <c r="E21282" s="232"/>
    </row>
    <row r="21283" spans="4:5">
      <c r="D21283" s="231"/>
      <c r="E21283" s="232"/>
    </row>
    <row r="21284" spans="4:5">
      <c r="D21284" s="231"/>
      <c r="E21284" s="232"/>
    </row>
    <row r="21285" spans="4:5">
      <c r="D21285" s="231"/>
      <c r="E21285" s="232"/>
    </row>
    <row r="21286" spans="4:5">
      <c r="D21286" s="231"/>
      <c r="E21286" s="232"/>
    </row>
    <row r="21287" spans="4:5">
      <c r="D21287" s="231"/>
      <c r="E21287" s="232"/>
    </row>
    <row r="21288" spans="4:5">
      <c r="D21288" s="231"/>
      <c r="E21288" s="232"/>
    </row>
    <row r="21289" spans="4:5">
      <c r="D21289" s="231"/>
      <c r="E21289" s="232"/>
    </row>
    <row r="21290" spans="4:5">
      <c r="D21290" s="231"/>
      <c r="E21290" s="232"/>
    </row>
    <row r="21291" spans="4:5">
      <c r="D21291" s="231"/>
      <c r="E21291" s="232"/>
    </row>
    <row r="21292" spans="4:5">
      <c r="D21292" s="231"/>
      <c r="E21292" s="232"/>
    </row>
    <row r="21293" spans="4:5">
      <c r="D21293" s="231"/>
      <c r="E21293" s="232"/>
    </row>
    <row r="21294" spans="4:5">
      <c r="D21294" s="231"/>
      <c r="E21294" s="232"/>
    </row>
    <row r="21295" spans="4:5">
      <c r="D21295" s="231"/>
      <c r="E21295" s="232"/>
    </row>
    <row r="21296" spans="4:5">
      <c r="D21296" s="231"/>
      <c r="E21296" s="232"/>
    </row>
    <row r="21297" spans="4:5">
      <c r="D21297" s="231"/>
      <c r="E21297" s="232"/>
    </row>
    <row r="21298" spans="4:5">
      <c r="D21298" s="231"/>
      <c r="E21298" s="232"/>
    </row>
    <row r="21299" spans="4:5">
      <c r="D21299" s="231"/>
      <c r="E21299" s="232"/>
    </row>
    <row r="21300" spans="4:5">
      <c r="D21300" s="231"/>
      <c r="E21300" s="232"/>
    </row>
    <row r="21301" spans="4:5">
      <c r="D21301" s="231"/>
      <c r="E21301" s="232"/>
    </row>
    <row r="21302" spans="4:5">
      <c r="D21302" s="231"/>
      <c r="E21302" s="232"/>
    </row>
    <row r="21303" spans="4:5">
      <c r="D21303" s="231"/>
      <c r="E21303" s="232"/>
    </row>
    <row r="21304" spans="4:5">
      <c r="D21304" s="231"/>
      <c r="E21304" s="232"/>
    </row>
    <row r="21305" spans="4:5">
      <c r="D21305" s="231"/>
      <c r="E21305" s="232"/>
    </row>
    <row r="21306" spans="4:5">
      <c r="D21306" s="231"/>
      <c r="E21306" s="232"/>
    </row>
    <row r="21307" spans="4:5">
      <c r="D21307" s="231"/>
      <c r="E21307" s="232"/>
    </row>
    <row r="21308" spans="4:5">
      <c r="D21308" s="231"/>
      <c r="E21308" s="232"/>
    </row>
    <row r="21309" spans="4:5">
      <c r="D21309" s="231"/>
      <c r="E21309" s="232"/>
    </row>
    <row r="21310" spans="4:5">
      <c r="D21310" s="231"/>
      <c r="E21310" s="232"/>
    </row>
    <row r="21311" spans="4:5">
      <c r="D21311" s="231"/>
      <c r="E21311" s="232"/>
    </row>
    <row r="21312" spans="4:5">
      <c r="D21312" s="231"/>
      <c r="E21312" s="232"/>
    </row>
    <row r="21313" spans="4:5">
      <c r="D21313" s="231"/>
      <c r="E21313" s="232"/>
    </row>
    <row r="21314" spans="4:5">
      <c r="D21314" s="231"/>
      <c r="E21314" s="232"/>
    </row>
    <row r="21315" spans="4:5">
      <c r="D21315" s="231"/>
      <c r="E21315" s="232"/>
    </row>
    <row r="21316" spans="4:5">
      <c r="D21316" s="231"/>
      <c r="E21316" s="232"/>
    </row>
    <row r="21317" spans="4:5">
      <c r="D21317" s="231"/>
      <c r="E21317" s="232"/>
    </row>
    <row r="21318" spans="4:5">
      <c r="D21318" s="231"/>
      <c r="E21318" s="232"/>
    </row>
    <row r="21319" spans="4:5">
      <c r="D21319" s="231"/>
      <c r="E21319" s="232"/>
    </row>
    <row r="21320" spans="4:5">
      <c r="D21320" s="231"/>
      <c r="E21320" s="232"/>
    </row>
    <row r="21321" spans="4:5">
      <c r="D21321" s="231"/>
      <c r="E21321" s="232"/>
    </row>
    <row r="21322" spans="4:5">
      <c r="D21322" s="231"/>
      <c r="E21322" s="232"/>
    </row>
    <row r="21323" spans="4:5">
      <c r="D21323" s="231"/>
      <c r="E21323" s="232"/>
    </row>
    <row r="21324" spans="4:5">
      <c r="D21324" s="231"/>
      <c r="E21324" s="232"/>
    </row>
    <row r="21325" spans="4:5">
      <c r="D21325" s="231"/>
      <c r="E21325" s="232"/>
    </row>
    <row r="21326" spans="4:5">
      <c r="D21326" s="231"/>
      <c r="E21326" s="232"/>
    </row>
    <row r="21327" spans="4:5">
      <c r="D21327" s="231"/>
      <c r="E21327" s="232"/>
    </row>
    <row r="21328" spans="4:5">
      <c r="D21328" s="231"/>
      <c r="E21328" s="232"/>
    </row>
    <row r="21329" spans="4:5">
      <c r="D21329" s="231"/>
      <c r="E21329" s="232"/>
    </row>
    <row r="21330" spans="4:5">
      <c r="D21330" s="231"/>
      <c r="E21330" s="232"/>
    </row>
    <row r="21331" spans="4:5">
      <c r="D21331" s="231"/>
      <c r="E21331" s="232"/>
    </row>
    <row r="21332" spans="4:5">
      <c r="D21332" s="231"/>
      <c r="E21332" s="232"/>
    </row>
    <row r="21333" spans="4:5">
      <c r="D21333" s="231"/>
      <c r="E21333" s="232"/>
    </row>
    <row r="21334" spans="4:5">
      <c r="D21334" s="231"/>
      <c r="E21334" s="232"/>
    </row>
    <row r="21335" spans="4:5">
      <c r="D21335" s="231"/>
      <c r="E21335" s="232"/>
    </row>
    <row r="21336" spans="4:5">
      <c r="D21336" s="231"/>
      <c r="E21336" s="232"/>
    </row>
    <row r="21337" spans="4:5">
      <c r="D21337" s="231"/>
      <c r="E21337" s="232"/>
    </row>
    <row r="21338" spans="4:5">
      <c r="D21338" s="231"/>
      <c r="E21338" s="232"/>
    </row>
    <row r="21339" spans="4:5">
      <c r="D21339" s="231"/>
      <c r="E21339" s="232"/>
    </row>
    <row r="21340" spans="4:5">
      <c r="D21340" s="231"/>
      <c r="E21340" s="232"/>
    </row>
    <row r="21341" spans="4:5">
      <c r="D21341" s="231"/>
      <c r="E21341" s="232"/>
    </row>
    <row r="21342" spans="4:5">
      <c r="D21342" s="231"/>
      <c r="E21342" s="232"/>
    </row>
    <row r="21343" spans="4:5">
      <c r="D21343" s="231"/>
      <c r="E21343" s="232"/>
    </row>
    <row r="21344" spans="4:5">
      <c r="D21344" s="231"/>
      <c r="E21344" s="232"/>
    </row>
    <row r="21345" spans="4:5">
      <c r="D21345" s="231"/>
      <c r="E21345" s="232"/>
    </row>
    <row r="21346" spans="4:5">
      <c r="D21346" s="231"/>
      <c r="E21346" s="232"/>
    </row>
    <row r="21347" spans="4:5">
      <c r="D21347" s="231"/>
      <c r="E21347" s="232"/>
    </row>
    <row r="21348" spans="4:5">
      <c r="D21348" s="231"/>
      <c r="E21348" s="232"/>
    </row>
    <row r="21349" spans="4:5">
      <c r="D21349" s="231"/>
      <c r="E21349" s="232"/>
    </row>
    <row r="21350" spans="4:5">
      <c r="D21350" s="231"/>
      <c r="E21350" s="232"/>
    </row>
    <row r="21351" spans="4:5">
      <c r="D21351" s="231"/>
      <c r="E21351" s="232"/>
    </row>
    <row r="21352" spans="4:5">
      <c r="D21352" s="231"/>
      <c r="E21352" s="232"/>
    </row>
    <row r="21353" spans="4:5">
      <c r="D21353" s="231"/>
      <c r="E21353" s="232"/>
    </row>
    <row r="21354" spans="4:5">
      <c r="D21354" s="231"/>
      <c r="E21354" s="232"/>
    </row>
    <row r="21355" spans="4:5">
      <c r="D21355" s="231"/>
      <c r="E21355" s="232"/>
    </row>
    <row r="21356" spans="4:5">
      <c r="D21356" s="231"/>
      <c r="E21356" s="232"/>
    </row>
    <row r="21357" spans="4:5">
      <c r="D21357" s="231"/>
      <c r="E21357" s="232"/>
    </row>
    <row r="21358" spans="4:5">
      <c r="D21358" s="231"/>
      <c r="E21358" s="232"/>
    </row>
    <row r="21359" spans="4:5">
      <c r="D21359" s="231"/>
      <c r="E21359" s="232"/>
    </row>
    <row r="21360" spans="4:5">
      <c r="D21360" s="231"/>
      <c r="E21360" s="232"/>
    </row>
    <row r="21361" spans="4:5">
      <c r="D21361" s="231"/>
      <c r="E21361" s="232"/>
    </row>
    <row r="21362" spans="4:5">
      <c r="D21362" s="231"/>
      <c r="E21362" s="232"/>
    </row>
    <row r="21363" spans="4:5">
      <c r="D21363" s="231"/>
      <c r="E21363" s="232"/>
    </row>
    <row r="21364" spans="4:5">
      <c r="D21364" s="231"/>
      <c r="E21364" s="232"/>
    </row>
    <row r="21365" spans="4:5">
      <c r="D21365" s="231"/>
      <c r="E21365" s="232"/>
    </row>
    <row r="21366" spans="4:5">
      <c r="D21366" s="231"/>
      <c r="E21366" s="232"/>
    </row>
    <row r="21367" spans="4:5">
      <c r="D21367" s="231"/>
      <c r="E21367" s="232"/>
    </row>
    <row r="21368" spans="4:5">
      <c r="D21368" s="231"/>
      <c r="E21368" s="232"/>
    </row>
    <row r="21369" spans="4:5">
      <c r="D21369" s="231"/>
      <c r="E21369" s="232"/>
    </row>
    <row r="21370" spans="4:5">
      <c r="D21370" s="231"/>
      <c r="E21370" s="232"/>
    </row>
    <row r="21371" spans="4:5">
      <c r="D21371" s="231"/>
      <c r="E21371" s="232"/>
    </row>
    <row r="21372" spans="4:5">
      <c r="D21372" s="231"/>
      <c r="E21372" s="232"/>
    </row>
    <row r="21373" spans="4:5">
      <c r="D21373" s="231"/>
      <c r="E21373" s="232"/>
    </row>
    <row r="21374" spans="4:5">
      <c r="D21374" s="231"/>
      <c r="E21374" s="232"/>
    </row>
    <row r="21375" spans="4:5">
      <c r="D21375" s="231"/>
      <c r="E21375" s="232"/>
    </row>
    <row r="21376" spans="4:5">
      <c r="D21376" s="231"/>
      <c r="E21376" s="232"/>
    </row>
    <row r="21377" spans="4:5">
      <c r="D21377" s="231"/>
      <c r="E21377" s="232"/>
    </row>
    <row r="21378" spans="4:5">
      <c r="D21378" s="231"/>
      <c r="E21378" s="232"/>
    </row>
    <row r="21379" spans="4:5">
      <c r="D21379" s="231"/>
      <c r="E21379" s="232"/>
    </row>
    <row r="21380" spans="4:5">
      <c r="D21380" s="231"/>
      <c r="E21380" s="232"/>
    </row>
    <row r="21381" spans="4:5">
      <c r="D21381" s="231"/>
      <c r="E21381" s="232"/>
    </row>
    <row r="21382" spans="4:5">
      <c r="D21382" s="231"/>
      <c r="E21382" s="232"/>
    </row>
    <row r="21383" spans="4:5">
      <c r="D21383" s="231"/>
      <c r="E21383" s="232"/>
    </row>
    <row r="21384" spans="4:5">
      <c r="D21384" s="231"/>
      <c r="E21384" s="232"/>
    </row>
    <row r="21385" spans="4:5">
      <c r="D21385" s="231"/>
      <c r="E21385" s="232"/>
    </row>
    <row r="21386" spans="4:5">
      <c r="D21386" s="231"/>
      <c r="E21386" s="232"/>
    </row>
    <row r="21387" spans="4:5">
      <c r="D21387" s="231"/>
      <c r="E21387" s="232"/>
    </row>
    <row r="21388" spans="4:5">
      <c r="D21388" s="231"/>
      <c r="E21388" s="232"/>
    </row>
    <row r="21389" spans="4:5">
      <c r="D21389" s="231"/>
      <c r="E21389" s="232"/>
    </row>
    <row r="21390" spans="4:5">
      <c r="D21390" s="231"/>
      <c r="E21390" s="232"/>
    </row>
    <row r="21391" spans="4:5">
      <c r="D21391" s="231"/>
      <c r="E21391" s="232"/>
    </row>
    <row r="21392" spans="4:5">
      <c r="D21392" s="231"/>
      <c r="E21392" s="232"/>
    </row>
    <row r="21393" spans="4:5">
      <c r="D21393" s="231"/>
      <c r="E21393" s="232"/>
    </row>
    <row r="21394" spans="4:5">
      <c r="D21394" s="231"/>
      <c r="E21394" s="232"/>
    </row>
    <row r="21395" spans="4:5">
      <c r="D21395" s="231"/>
      <c r="E21395" s="232"/>
    </row>
    <row r="21396" spans="4:5">
      <c r="D21396" s="231"/>
      <c r="E21396" s="232"/>
    </row>
    <row r="21397" spans="4:5">
      <c r="D21397" s="231"/>
      <c r="E21397" s="232"/>
    </row>
    <row r="21398" spans="4:5">
      <c r="D21398" s="231"/>
      <c r="E21398" s="232"/>
    </row>
    <row r="21399" spans="4:5">
      <c r="D21399" s="231"/>
      <c r="E21399" s="232"/>
    </row>
    <row r="21400" spans="4:5">
      <c r="D21400" s="231"/>
      <c r="E21400" s="232"/>
    </row>
    <row r="21401" spans="4:5">
      <c r="D21401" s="231"/>
      <c r="E21401" s="232"/>
    </row>
    <row r="21402" spans="4:5">
      <c r="D21402" s="231"/>
      <c r="E21402" s="232"/>
    </row>
    <row r="21403" spans="4:5">
      <c r="D21403" s="231"/>
      <c r="E21403" s="232"/>
    </row>
    <row r="21404" spans="4:5">
      <c r="D21404" s="231"/>
      <c r="E21404" s="232"/>
    </row>
    <row r="21405" spans="4:5">
      <c r="D21405" s="231"/>
      <c r="E21405" s="232"/>
    </row>
    <row r="21406" spans="4:5">
      <c r="D21406" s="231"/>
      <c r="E21406" s="232"/>
    </row>
    <row r="21407" spans="4:5">
      <c r="D21407" s="231"/>
      <c r="E21407" s="232"/>
    </row>
    <row r="21408" spans="4:5">
      <c r="D21408" s="231"/>
      <c r="E21408" s="232"/>
    </row>
    <row r="21409" spans="4:5">
      <c r="D21409" s="231"/>
      <c r="E21409" s="232"/>
    </row>
    <row r="21410" spans="4:5">
      <c r="D21410" s="231"/>
      <c r="E21410" s="232"/>
    </row>
    <row r="21411" spans="4:5">
      <c r="D21411" s="231"/>
      <c r="E21411" s="232"/>
    </row>
    <row r="21412" spans="4:5">
      <c r="D21412" s="231"/>
      <c r="E21412" s="232"/>
    </row>
    <row r="21413" spans="4:5">
      <c r="D21413" s="231"/>
      <c r="E21413" s="232"/>
    </row>
    <row r="21414" spans="4:5">
      <c r="D21414" s="231"/>
      <c r="E21414" s="232"/>
    </row>
    <row r="21415" spans="4:5">
      <c r="D21415" s="231"/>
      <c r="E21415" s="232"/>
    </row>
    <row r="21416" spans="4:5">
      <c r="D21416" s="231"/>
      <c r="E21416" s="232"/>
    </row>
    <row r="21417" spans="4:5">
      <c r="D21417" s="231"/>
      <c r="E21417" s="232"/>
    </row>
    <row r="21418" spans="4:5">
      <c r="D21418" s="231"/>
      <c r="E21418" s="232"/>
    </row>
    <row r="21419" spans="4:5">
      <c r="D21419" s="231"/>
      <c r="E21419" s="232"/>
    </row>
    <row r="21420" spans="4:5">
      <c r="D21420" s="231"/>
      <c r="E21420" s="232"/>
    </row>
    <row r="21421" spans="4:5">
      <c r="D21421" s="231"/>
      <c r="E21421" s="232"/>
    </row>
    <row r="21422" spans="4:5">
      <c r="D21422" s="231"/>
      <c r="E21422" s="232"/>
    </row>
    <row r="21423" spans="4:5">
      <c r="D21423" s="231"/>
      <c r="E21423" s="232"/>
    </row>
    <row r="21424" spans="4:5">
      <c r="D21424" s="231"/>
      <c r="E21424" s="232"/>
    </row>
    <row r="21425" spans="4:5">
      <c r="D21425" s="231"/>
      <c r="E21425" s="232"/>
    </row>
    <row r="21426" spans="4:5">
      <c r="D21426" s="231"/>
      <c r="E21426" s="232"/>
    </row>
    <row r="21427" spans="4:5">
      <c r="D21427" s="231"/>
      <c r="E21427" s="232"/>
    </row>
    <row r="21428" spans="4:5">
      <c r="D21428" s="231"/>
      <c r="E21428" s="232"/>
    </row>
    <row r="21429" spans="4:5">
      <c r="D21429" s="231"/>
      <c r="E21429" s="232"/>
    </row>
    <row r="21430" spans="4:5">
      <c r="D21430" s="231"/>
      <c r="E21430" s="232"/>
    </row>
    <row r="21431" spans="4:5">
      <c r="D21431" s="231"/>
      <c r="E21431" s="232"/>
    </row>
    <row r="21432" spans="4:5">
      <c r="D21432" s="231"/>
      <c r="E21432" s="232"/>
    </row>
    <row r="21433" spans="4:5">
      <c r="D21433" s="231"/>
      <c r="E21433" s="232"/>
    </row>
    <row r="21434" spans="4:5">
      <c r="D21434" s="231"/>
      <c r="E21434" s="232"/>
    </row>
    <row r="21435" spans="4:5">
      <c r="D21435" s="231"/>
      <c r="E21435" s="232"/>
    </row>
    <row r="21436" spans="4:5">
      <c r="D21436" s="231"/>
      <c r="E21436" s="232"/>
    </row>
    <row r="21437" spans="4:5">
      <c r="D21437" s="231"/>
      <c r="E21437" s="232"/>
    </row>
    <row r="21438" spans="4:5">
      <c r="D21438" s="231"/>
      <c r="E21438" s="232"/>
    </row>
    <row r="21439" spans="4:5">
      <c r="D21439" s="231"/>
      <c r="E21439" s="232"/>
    </row>
    <row r="21440" spans="4:5">
      <c r="D21440" s="231"/>
      <c r="E21440" s="232"/>
    </row>
    <row r="21441" spans="4:5">
      <c r="D21441" s="231"/>
      <c r="E21441" s="232"/>
    </row>
    <row r="21442" spans="4:5">
      <c r="D21442" s="231"/>
      <c r="E21442" s="232"/>
    </row>
    <row r="21443" spans="4:5">
      <c r="D21443" s="231"/>
      <c r="E21443" s="232"/>
    </row>
    <row r="21444" spans="4:5">
      <c r="D21444" s="231"/>
      <c r="E21444" s="232"/>
    </row>
    <row r="21445" spans="4:5">
      <c r="D21445" s="231"/>
      <c r="E21445" s="232"/>
    </row>
    <row r="21446" spans="4:5">
      <c r="D21446" s="231"/>
      <c r="E21446" s="232"/>
    </row>
    <row r="21447" spans="4:5">
      <c r="D21447" s="231"/>
      <c r="E21447" s="232"/>
    </row>
    <row r="21448" spans="4:5">
      <c r="D21448" s="231"/>
      <c r="E21448" s="232"/>
    </row>
    <row r="21449" spans="4:5">
      <c r="D21449" s="231"/>
      <c r="E21449" s="232"/>
    </row>
    <row r="21450" spans="4:5">
      <c r="D21450" s="231"/>
      <c r="E21450" s="232"/>
    </row>
    <row r="21451" spans="4:5">
      <c r="D21451" s="231"/>
      <c r="E21451" s="232"/>
    </row>
    <row r="21452" spans="4:5">
      <c r="D21452" s="231"/>
      <c r="E21452" s="232"/>
    </row>
    <row r="21453" spans="4:5">
      <c r="D21453" s="231"/>
      <c r="E21453" s="232"/>
    </row>
    <row r="21454" spans="4:5">
      <c r="D21454" s="231"/>
      <c r="E21454" s="232"/>
    </row>
    <row r="21455" spans="4:5">
      <c r="D21455" s="231"/>
      <c r="E21455" s="232"/>
    </row>
    <row r="21456" spans="4:5">
      <c r="D21456" s="231"/>
      <c r="E21456" s="232"/>
    </row>
    <row r="21457" spans="4:5">
      <c r="D21457" s="231"/>
      <c r="E21457" s="232"/>
    </row>
    <row r="21458" spans="4:5">
      <c r="D21458" s="231"/>
      <c r="E21458" s="232"/>
    </row>
    <row r="21459" spans="4:5">
      <c r="D21459" s="231"/>
      <c r="E21459" s="232"/>
    </row>
    <row r="21460" spans="4:5">
      <c r="D21460" s="231"/>
      <c r="E21460" s="232"/>
    </row>
    <row r="21461" spans="4:5">
      <c r="D21461" s="231"/>
      <c r="E21461" s="232"/>
    </row>
    <row r="21462" spans="4:5">
      <c r="D21462" s="231"/>
      <c r="E21462" s="232"/>
    </row>
    <row r="21463" spans="4:5">
      <c r="D21463" s="231"/>
      <c r="E21463" s="232"/>
    </row>
    <row r="21464" spans="4:5">
      <c r="D21464" s="231"/>
      <c r="E21464" s="232"/>
    </row>
    <row r="21465" spans="4:5">
      <c r="D21465" s="231"/>
      <c r="E21465" s="232"/>
    </row>
    <row r="21466" spans="4:5">
      <c r="D21466" s="231"/>
      <c r="E21466" s="232"/>
    </row>
    <row r="21467" spans="4:5">
      <c r="D21467" s="231"/>
      <c r="E21467" s="232"/>
    </row>
    <row r="21468" spans="4:5">
      <c r="D21468" s="231"/>
      <c r="E21468" s="232"/>
    </row>
    <row r="21469" spans="4:5">
      <c r="D21469" s="231"/>
      <c r="E21469" s="232"/>
    </row>
    <row r="21470" spans="4:5">
      <c r="D21470" s="231"/>
      <c r="E21470" s="232"/>
    </row>
    <row r="21471" spans="4:5">
      <c r="D21471" s="231"/>
      <c r="E21471" s="232"/>
    </row>
    <row r="21472" spans="4:5">
      <c r="D21472" s="231"/>
      <c r="E21472" s="232"/>
    </row>
    <row r="21473" spans="4:5">
      <c r="D21473" s="231"/>
      <c r="E21473" s="232"/>
    </row>
    <row r="21474" spans="4:5">
      <c r="D21474" s="231"/>
      <c r="E21474" s="232"/>
    </row>
    <row r="21475" spans="4:5">
      <c r="D21475" s="231"/>
      <c r="E21475" s="232"/>
    </row>
    <row r="21476" spans="4:5">
      <c r="D21476" s="231"/>
      <c r="E21476" s="232"/>
    </row>
    <row r="21477" spans="4:5">
      <c r="D21477" s="231"/>
      <c r="E21477" s="232"/>
    </row>
    <row r="21478" spans="4:5">
      <c r="D21478" s="231"/>
      <c r="E21478" s="232"/>
    </row>
    <row r="21479" spans="4:5">
      <c r="D21479" s="231"/>
      <c r="E21479" s="232"/>
    </row>
    <row r="21480" spans="4:5">
      <c r="D21480" s="231"/>
      <c r="E21480" s="232"/>
    </row>
    <row r="21481" spans="4:5">
      <c r="D21481" s="231"/>
      <c r="E21481" s="232"/>
    </row>
    <row r="21482" spans="4:5">
      <c r="D21482" s="231"/>
      <c r="E21482" s="232"/>
    </row>
    <row r="21483" spans="4:5">
      <c r="D21483" s="231"/>
      <c r="E21483" s="232"/>
    </row>
    <row r="21484" spans="4:5">
      <c r="D21484" s="231"/>
      <c r="E21484" s="232"/>
    </row>
    <row r="21485" spans="4:5">
      <c r="D21485" s="231"/>
      <c r="E21485" s="232"/>
    </row>
    <row r="21486" spans="4:5">
      <c r="D21486" s="231"/>
      <c r="E21486" s="232"/>
    </row>
    <row r="21487" spans="4:5">
      <c r="D21487" s="231"/>
      <c r="E21487" s="232"/>
    </row>
    <row r="21488" spans="4:5">
      <c r="D21488" s="231"/>
      <c r="E21488" s="232"/>
    </row>
    <row r="21489" spans="4:5">
      <c r="D21489" s="231"/>
      <c r="E21489" s="232"/>
    </row>
    <row r="21490" spans="4:5">
      <c r="D21490" s="231"/>
      <c r="E21490" s="232"/>
    </row>
    <row r="21491" spans="4:5">
      <c r="D21491" s="231"/>
      <c r="E21491" s="232"/>
    </row>
    <row r="21492" spans="4:5">
      <c r="D21492" s="231"/>
      <c r="E21492" s="232"/>
    </row>
    <row r="21493" spans="4:5">
      <c r="D21493" s="231"/>
      <c r="E21493" s="232"/>
    </row>
    <row r="21494" spans="4:5">
      <c r="D21494" s="231"/>
      <c r="E21494" s="232"/>
    </row>
    <row r="21495" spans="4:5">
      <c r="D21495" s="231"/>
      <c r="E21495" s="232"/>
    </row>
    <row r="21496" spans="4:5">
      <c r="D21496" s="231"/>
      <c r="E21496" s="232"/>
    </row>
    <row r="21497" spans="4:5">
      <c r="D21497" s="231"/>
      <c r="E21497" s="232"/>
    </row>
    <row r="21498" spans="4:5">
      <c r="D21498" s="231"/>
      <c r="E21498" s="232"/>
    </row>
    <row r="21499" spans="4:5">
      <c r="D21499" s="231"/>
      <c r="E21499" s="232"/>
    </row>
    <row r="21500" spans="4:5">
      <c r="D21500" s="231"/>
      <c r="E21500" s="232"/>
    </row>
    <row r="21501" spans="4:5">
      <c r="D21501" s="231"/>
      <c r="E21501" s="232"/>
    </row>
    <row r="21502" spans="4:5">
      <c r="D21502" s="231"/>
      <c r="E21502" s="232"/>
    </row>
    <row r="21503" spans="4:5">
      <c r="D21503" s="231"/>
      <c r="E21503" s="232"/>
    </row>
    <row r="21504" spans="4:5">
      <c r="D21504" s="231"/>
      <c r="E21504" s="232"/>
    </row>
    <row r="21505" spans="4:5">
      <c r="D21505" s="231"/>
      <c r="E21505" s="232"/>
    </row>
    <row r="21506" spans="4:5">
      <c r="D21506" s="231"/>
      <c r="E21506" s="232"/>
    </row>
    <row r="21507" spans="4:5">
      <c r="D21507" s="231"/>
      <c r="E21507" s="232"/>
    </row>
    <row r="21508" spans="4:5">
      <c r="D21508" s="231"/>
      <c r="E21508" s="232"/>
    </row>
    <row r="21509" spans="4:5">
      <c r="D21509" s="231"/>
      <c r="E21509" s="232"/>
    </row>
    <row r="21510" spans="4:5">
      <c r="D21510" s="231"/>
      <c r="E21510" s="232"/>
    </row>
    <row r="21511" spans="4:5">
      <c r="D21511" s="231"/>
      <c r="E21511" s="232"/>
    </row>
    <row r="21512" spans="4:5">
      <c r="D21512" s="231"/>
      <c r="E21512" s="232"/>
    </row>
    <row r="21513" spans="4:5">
      <c r="D21513" s="231"/>
      <c r="E21513" s="232"/>
    </row>
    <row r="21514" spans="4:5">
      <c r="D21514" s="231"/>
      <c r="E21514" s="232"/>
    </row>
    <row r="21515" spans="4:5">
      <c r="D21515" s="231"/>
      <c r="E21515" s="232"/>
    </row>
    <row r="21516" spans="4:5">
      <c r="D21516" s="231"/>
      <c r="E21516" s="232"/>
    </row>
    <row r="21517" spans="4:5">
      <c r="D21517" s="231"/>
      <c r="E21517" s="232"/>
    </row>
    <row r="21518" spans="4:5">
      <c r="D21518" s="231"/>
      <c r="E21518" s="232"/>
    </row>
    <row r="21519" spans="4:5">
      <c r="D21519" s="231"/>
      <c r="E21519" s="232"/>
    </row>
    <row r="21520" spans="4:5">
      <c r="D21520" s="231"/>
      <c r="E21520" s="232"/>
    </row>
    <row r="21521" spans="4:5">
      <c r="D21521" s="231"/>
      <c r="E21521" s="232"/>
    </row>
    <row r="21522" spans="4:5">
      <c r="D21522" s="231"/>
      <c r="E21522" s="232"/>
    </row>
    <row r="21523" spans="4:5">
      <c r="D21523" s="231"/>
      <c r="E21523" s="232"/>
    </row>
    <row r="21524" spans="4:5">
      <c r="D21524" s="231"/>
      <c r="E21524" s="232"/>
    </row>
    <row r="21525" spans="4:5">
      <c r="D21525" s="231"/>
      <c r="E21525" s="232"/>
    </row>
    <row r="21526" spans="4:5">
      <c r="D21526" s="231"/>
      <c r="E21526" s="232"/>
    </row>
    <row r="21527" spans="4:5">
      <c r="D21527" s="231"/>
      <c r="E21527" s="232"/>
    </row>
    <row r="21528" spans="4:5">
      <c r="D21528" s="231"/>
      <c r="E21528" s="232"/>
    </row>
    <row r="21529" spans="4:5">
      <c r="D21529" s="231"/>
      <c r="E21529" s="232"/>
    </row>
    <row r="21530" spans="4:5">
      <c r="D21530" s="231"/>
      <c r="E21530" s="232"/>
    </row>
    <row r="21531" spans="4:5">
      <c r="D21531" s="231"/>
      <c r="E21531" s="232"/>
    </row>
    <row r="21532" spans="4:5">
      <c r="D21532" s="231"/>
      <c r="E21532" s="232"/>
    </row>
    <row r="21533" spans="4:5">
      <c r="D21533" s="231"/>
      <c r="E21533" s="232"/>
    </row>
    <row r="21534" spans="4:5">
      <c r="D21534" s="231"/>
      <c r="E21534" s="232"/>
    </row>
    <row r="21535" spans="4:5">
      <c r="D21535" s="231"/>
      <c r="E21535" s="232"/>
    </row>
    <row r="21536" spans="4:5">
      <c r="D21536" s="231"/>
      <c r="E21536" s="232"/>
    </row>
    <row r="21537" spans="4:5">
      <c r="D21537" s="231"/>
      <c r="E21537" s="232"/>
    </row>
    <row r="21538" spans="4:5">
      <c r="D21538" s="231"/>
      <c r="E21538" s="232"/>
    </row>
    <row r="21539" spans="4:5">
      <c r="D21539" s="231"/>
      <c r="E21539" s="232"/>
    </row>
    <row r="21540" spans="4:5">
      <c r="D21540" s="231"/>
      <c r="E21540" s="232"/>
    </row>
    <row r="21541" spans="4:5">
      <c r="D21541" s="231"/>
      <c r="E21541" s="232"/>
    </row>
    <row r="21542" spans="4:5">
      <c r="D21542" s="231"/>
      <c r="E21542" s="232"/>
    </row>
    <row r="21543" spans="4:5">
      <c r="D21543" s="231"/>
      <c r="E21543" s="232"/>
    </row>
    <row r="21544" spans="4:5">
      <c r="D21544" s="231"/>
      <c r="E21544" s="232"/>
    </row>
    <row r="21545" spans="4:5">
      <c r="D21545" s="231"/>
      <c r="E21545" s="232"/>
    </row>
    <row r="21546" spans="4:5">
      <c r="D21546" s="231"/>
      <c r="E21546" s="232"/>
    </row>
    <row r="21547" spans="4:5">
      <c r="D21547" s="231"/>
      <c r="E21547" s="232"/>
    </row>
    <row r="21548" spans="4:5">
      <c r="D21548" s="231"/>
      <c r="E21548" s="232"/>
    </row>
    <row r="21549" spans="4:5">
      <c r="D21549" s="231"/>
      <c r="E21549" s="232"/>
    </row>
    <row r="21550" spans="4:5">
      <c r="D21550" s="231"/>
      <c r="E21550" s="232"/>
    </row>
    <row r="21551" spans="4:5">
      <c r="D21551" s="231"/>
      <c r="E21551" s="232"/>
    </row>
    <row r="21552" spans="4:5">
      <c r="D21552" s="231"/>
      <c r="E21552" s="232"/>
    </row>
    <row r="21553" spans="4:5">
      <c r="D21553" s="231"/>
      <c r="E21553" s="232"/>
    </row>
    <row r="21554" spans="4:5">
      <c r="D21554" s="231"/>
      <c r="E21554" s="232"/>
    </row>
    <row r="21555" spans="4:5">
      <c r="D21555" s="231"/>
      <c r="E21555" s="232"/>
    </row>
    <row r="21556" spans="4:5">
      <c r="D21556" s="231"/>
      <c r="E21556" s="232"/>
    </row>
    <row r="21557" spans="4:5">
      <c r="D21557" s="231"/>
      <c r="E21557" s="232"/>
    </row>
    <row r="21558" spans="4:5">
      <c r="D21558" s="231"/>
      <c r="E21558" s="232"/>
    </row>
    <row r="21559" spans="4:5">
      <c r="D21559" s="231"/>
      <c r="E21559" s="232"/>
    </row>
    <row r="21560" spans="4:5">
      <c r="D21560" s="231"/>
      <c r="E21560" s="232"/>
    </row>
    <row r="21561" spans="4:5">
      <c r="D21561" s="231"/>
      <c r="E21561" s="232"/>
    </row>
    <row r="21562" spans="4:5">
      <c r="D21562" s="231"/>
      <c r="E21562" s="232"/>
    </row>
    <row r="21563" spans="4:5">
      <c r="D21563" s="231"/>
      <c r="E21563" s="232"/>
    </row>
    <row r="21564" spans="4:5">
      <c r="D21564" s="231"/>
      <c r="E21564" s="232"/>
    </row>
    <row r="21565" spans="4:5">
      <c r="D21565" s="231"/>
      <c r="E21565" s="232"/>
    </row>
    <row r="21566" spans="4:5">
      <c r="D21566" s="231"/>
      <c r="E21566" s="232"/>
    </row>
    <row r="21567" spans="4:5">
      <c r="D21567" s="231"/>
      <c r="E21567" s="232"/>
    </row>
    <row r="21568" spans="4:5">
      <c r="D21568" s="231"/>
      <c r="E21568" s="232"/>
    </row>
    <row r="21569" spans="4:5">
      <c r="D21569" s="231"/>
      <c r="E21569" s="232"/>
    </row>
    <row r="21570" spans="4:5">
      <c r="D21570" s="231"/>
      <c r="E21570" s="232"/>
    </row>
    <row r="21571" spans="4:5">
      <c r="D21571" s="231"/>
      <c r="E21571" s="232"/>
    </row>
    <row r="21572" spans="4:5">
      <c r="D21572" s="231"/>
      <c r="E21572" s="232"/>
    </row>
    <row r="21573" spans="4:5">
      <c r="D21573" s="231"/>
      <c r="E21573" s="232"/>
    </row>
    <row r="21574" spans="4:5">
      <c r="D21574" s="231"/>
      <c r="E21574" s="232"/>
    </row>
    <row r="21575" spans="4:5">
      <c r="D21575" s="231"/>
      <c r="E21575" s="232"/>
    </row>
    <row r="21576" spans="4:5">
      <c r="D21576" s="231"/>
      <c r="E21576" s="232"/>
    </row>
    <row r="21577" spans="4:5">
      <c r="D21577" s="231"/>
      <c r="E21577" s="232"/>
    </row>
    <row r="21578" spans="4:5">
      <c r="D21578" s="231"/>
      <c r="E21578" s="232"/>
    </row>
    <row r="21579" spans="4:5">
      <c r="D21579" s="231"/>
      <c r="E21579" s="232"/>
    </row>
    <row r="21580" spans="4:5">
      <c r="D21580" s="231"/>
      <c r="E21580" s="232"/>
    </row>
    <row r="21581" spans="4:5">
      <c r="D21581" s="231"/>
      <c r="E21581" s="232"/>
    </row>
    <row r="21582" spans="4:5">
      <c r="D21582" s="231"/>
      <c r="E21582" s="232"/>
    </row>
    <row r="21583" spans="4:5">
      <c r="D21583" s="231"/>
      <c r="E21583" s="232"/>
    </row>
    <row r="21584" spans="4:5">
      <c r="D21584" s="231"/>
      <c r="E21584" s="232"/>
    </row>
    <row r="21585" spans="4:5">
      <c r="D21585" s="231"/>
      <c r="E21585" s="232"/>
    </row>
    <row r="21586" spans="4:5">
      <c r="D21586" s="231"/>
      <c r="E21586" s="232"/>
    </row>
    <row r="21587" spans="4:5">
      <c r="D21587" s="231"/>
      <c r="E21587" s="232"/>
    </row>
    <row r="21588" spans="4:5">
      <c r="D21588" s="231"/>
      <c r="E21588" s="232"/>
    </row>
    <row r="21589" spans="4:5">
      <c r="D21589" s="231"/>
      <c r="E21589" s="232"/>
    </row>
    <row r="21590" spans="4:5">
      <c r="D21590" s="231"/>
      <c r="E21590" s="232"/>
    </row>
    <row r="21591" spans="4:5">
      <c r="D21591" s="231"/>
      <c r="E21591" s="232"/>
    </row>
    <row r="21592" spans="4:5">
      <c r="D21592" s="231"/>
      <c r="E21592" s="232"/>
    </row>
    <row r="21593" spans="4:5">
      <c r="D21593" s="231"/>
      <c r="E21593" s="232"/>
    </row>
    <row r="21594" spans="4:5">
      <c r="D21594" s="231"/>
      <c r="E21594" s="232"/>
    </row>
    <row r="21595" spans="4:5">
      <c r="D21595" s="231"/>
      <c r="E21595" s="232"/>
    </row>
    <row r="21596" spans="4:5">
      <c r="D21596" s="231"/>
      <c r="E21596" s="232"/>
    </row>
    <row r="21597" spans="4:5">
      <c r="D21597" s="231"/>
      <c r="E21597" s="232"/>
    </row>
    <row r="21598" spans="4:5">
      <c r="D21598" s="231"/>
      <c r="E21598" s="232"/>
    </row>
    <row r="21599" spans="4:5">
      <c r="D21599" s="231"/>
      <c r="E21599" s="232"/>
    </row>
    <row r="21600" spans="4:5">
      <c r="D21600" s="231"/>
      <c r="E21600" s="232"/>
    </row>
    <row r="21601" spans="4:5">
      <c r="D21601" s="231"/>
      <c r="E21601" s="232"/>
    </row>
    <row r="21602" spans="4:5">
      <c r="D21602" s="231"/>
      <c r="E21602" s="232"/>
    </row>
    <row r="21603" spans="4:5">
      <c r="D21603" s="231"/>
      <c r="E21603" s="232"/>
    </row>
    <row r="21604" spans="4:5">
      <c r="D21604" s="231"/>
      <c r="E21604" s="232"/>
    </row>
    <row r="21605" spans="4:5">
      <c r="D21605" s="231"/>
      <c r="E21605" s="232"/>
    </row>
    <row r="21606" spans="4:5">
      <c r="D21606" s="231"/>
      <c r="E21606" s="232"/>
    </row>
    <row r="21607" spans="4:5">
      <c r="D21607" s="231"/>
      <c r="E21607" s="232"/>
    </row>
    <row r="21608" spans="4:5">
      <c r="D21608" s="231"/>
      <c r="E21608" s="232"/>
    </row>
    <row r="21609" spans="4:5">
      <c r="D21609" s="231"/>
      <c r="E21609" s="232"/>
    </row>
    <row r="21610" spans="4:5">
      <c r="D21610" s="231"/>
      <c r="E21610" s="232"/>
    </row>
    <row r="21611" spans="4:5">
      <c r="D21611" s="231"/>
      <c r="E21611" s="232"/>
    </row>
    <row r="21612" spans="4:5">
      <c r="D21612" s="231"/>
      <c r="E21612" s="232"/>
    </row>
    <row r="21613" spans="4:5">
      <c r="D21613" s="231"/>
      <c r="E21613" s="232"/>
    </row>
    <row r="21614" spans="4:5">
      <c r="D21614" s="231"/>
      <c r="E21614" s="232"/>
    </row>
    <row r="21615" spans="4:5">
      <c r="D21615" s="231"/>
      <c r="E21615" s="232"/>
    </row>
    <row r="21616" spans="4:5">
      <c r="D21616" s="231"/>
      <c r="E21616" s="232"/>
    </row>
    <row r="21617" spans="4:5">
      <c r="D21617" s="231"/>
      <c r="E21617" s="232"/>
    </row>
    <row r="21618" spans="4:5">
      <c r="D21618" s="231"/>
      <c r="E21618" s="232"/>
    </row>
    <row r="21619" spans="4:5">
      <c r="D21619" s="231"/>
      <c r="E21619" s="232"/>
    </row>
    <row r="21620" spans="4:5">
      <c r="D21620" s="231"/>
      <c r="E21620" s="232"/>
    </row>
    <row r="21621" spans="4:5">
      <c r="D21621" s="231"/>
      <c r="E21621" s="232"/>
    </row>
    <row r="21622" spans="4:5">
      <c r="D21622" s="231"/>
      <c r="E21622" s="232"/>
    </row>
    <row r="21623" spans="4:5">
      <c r="D21623" s="231"/>
      <c r="E21623" s="232"/>
    </row>
    <row r="21624" spans="4:5">
      <c r="D21624" s="231"/>
      <c r="E21624" s="232"/>
    </row>
    <row r="21625" spans="4:5">
      <c r="D21625" s="231"/>
      <c r="E21625" s="232"/>
    </row>
    <row r="21626" spans="4:5">
      <c r="D21626" s="231"/>
      <c r="E21626" s="232"/>
    </row>
    <row r="21627" spans="4:5">
      <c r="D21627" s="231"/>
      <c r="E21627" s="232"/>
    </row>
    <row r="21628" spans="4:5">
      <c r="D21628" s="231"/>
      <c r="E21628" s="232"/>
    </row>
    <row r="21629" spans="4:5">
      <c r="D21629" s="231"/>
      <c r="E21629" s="232"/>
    </row>
    <row r="21630" spans="4:5">
      <c r="D21630" s="231"/>
      <c r="E21630" s="232"/>
    </row>
    <row r="21631" spans="4:5">
      <c r="D21631" s="231"/>
      <c r="E21631" s="232"/>
    </row>
    <row r="21632" spans="4:5">
      <c r="D21632" s="231"/>
      <c r="E21632" s="232"/>
    </row>
    <row r="21633" spans="4:5">
      <c r="D21633" s="231"/>
      <c r="E21633" s="232"/>
    </row>
    <row r="21634" spans="4:5">
      <c r="D21634" s="231"/>
      <c r="E21634" s="232"/>
    </row>
    <row r="21635" spans="4:5">
      <c r="D21635" s="231"/>
      <c r="E21635" s="232"/>
    </row>
    <row r="21636" spans="4:5">
      <c r="D21636" s="231"/>
      <c r="E21636" s="232"/>
    </row>
    <row r="21637" spans="4:5">
      <c r="D21637" s="231"/>
      <c r="E21637" s="232"/>
    </row>
    <row r="21638" spans="4:5">
      <c r="D21638" s="231"/>
      <c r="E21638" s="232"/>
    </row>
    <row r="21639" spans="4:5">
      <c r="D21639" s="231"/>
      <c r="E21639" s="232"/>
    </row>
    <row r="21640" spans="4:5">
      <c r="D21640" s="231"/>
      <c r="E21640" s="232"/>
    </row>
    <row r="21641" spans="4:5">
      <c r="D21641" s="231"/>
      <c r="E21641" s="232"/>
    </row>
    <row r="21642" spans="4:5">
      <c r="D21642" s="231"/>
      <c r="E21642" s="232"/>
    </row>
    <row r="21643" spans="4:5">
      <c r="D21643" s="231"/>
      <c r="E21643" s="232"/>
    </row>
    <row r="21644" spans="4:5">
      <c r="D21644" s="231"/>
      <c r="E21644" s="232"/>
    </row>
    <row r="21645" spans="4:5">
      <c r="D21645" s="231"/>
      <c r="E21645" s="232"/>
    </row>
    <row r="21646" spans="4:5">
      <c r="D21646" s="231"/>
      <c r="E21646" s="232"/>
    </row>
    <row r="21647" spans="4:5">
      <c r="D21647" s="231"/>
      <c r="E21647" s="232"/>
    </row>
    <row r="21648" spans="4:5">
      <c r="D21648" s="231"/>
      <c r="E21648" s="232"/>
    </row>
    <row r="21649" spans="4:5">
      <c r="D21649" s="231"/>
      <c r="E21649" s="232"/>
    </row>
    <row r="21650" spans="4:5">
      <c r="D21650" s="231"/>
      <c r="E21650" s="232"/>
    </row>
    <row r="21651" spans="4:5">
      <c r="D21651" s="231"/>
      <c r="E21651" s="232"/>
    </row>
    <row r="21652" spans="4:5">
      <c r="D21652" s="231"/>
      <c r="E21652" s="232"/>
    </row>
    <row r="21653" spans="4:5">
      <c r="D21653" s="231"/>
      <c r="E21653" s="232"/>
    </row>
    <row r="21654" spans="4:5">
      <c r="D21654" s="231"/>
      <c r="E21654" s="232"/>
    </row>
    <row r="21655" spans="4:5">
      <c r="D21655" s="231"/>
      <c r="E21655" s="232"/>
    </row>
    <row r="21656" spans="4:5">
      <c r="D21656" s="231"/>
      <c r="E21656" s="232"/>
    </row>
    <row r="21657" spans="4:5">
      <c r="D21657" s="231"/>
      <c r="E21657" s="232"/>
    </row>
    <row r="21658" spans="4:5">
      <c r="D21658" s="231"/>
      <c r="E21658" s="232"/>
    </row>
    <row r="21659" spans="4:5">
      <c r="D21659" s="231"/>
      <c r="E21659" s="232"/>
    </row>
    <row r="21660" spans="4:5">
      <c r="D21660" s="231"/>
      <c r="E21660" s="232"/>
    </row>
    <row r="21661" spans="4:5">
      <c r="D21661" s="231"/>
      <c r="E21661" s="232"/>
    </row>
    <row r="21662" spans="4:5">
      <c r="D21662" s="231"/>
      <c r="E21662" s="232"/>
    </row>
    <row r="21663" spans="4:5">
      <c r="D21663" s="231"/>
      <c r="E21663" s="232"/>
    </row>
    <row r="21664" spans="4:5">
      <c r="D21664" s="231"/>
      <c r="E21664" s="232"/>
    </row>
    <row r="21665" spans="4:5">
      <c r="D21665" s="231"/>
      <c r="E21665" s="232"/>
    </row>
    <row r="21666" spans="4:5">
      <c r="D21666" s="231"/>
      <c r="E21666" s="232"/>
    </row>
    <row r="21667" spans="4:5">
      <c r="D21667" s="231"/>
      <c r="E21667" s="232"/>
    </row>
    <row r="21668" spans="4:5">
      <c r="D21668" s="231"/>
      <c r="E21668" s="232"/>
    </row>
    <row r="21669" spans="4:5">
      <c r="D21669" s="231"/>
      <c r="E21669" s="232"/>
    </row>
    <row r="21670" spans="4:5">
      <c r="D21670" s="231"/>
      <c r="E21670" s="232"/>
    </row>
    <row r="21671" spans="4:5">
      <c r="D21671" s="231"/>
      <c r="E21671" s="232"/>
    </row>
    <row r="21672" spans="4:5">
      <c r="D21672" s="231"/>
      <c r="E21672" s="232"/>
    </row>
    <row r="21673" spans="4:5">
      <c r="D21673" s="231"/>
      <c r="E21673" s="232"/>
    </row>
    <row r="21674" spans="4:5">
      <c r="D21674" s="231"/>
      <c r="E21674" s="232"/>
    </row>
    <row r="21675" spans="4:5">
      <c r="D21675" s="231"/>
      <c r="E21675" s="232"/>
    </row>
    <row r="21676" spans="4:5">
      <c r="D21676" s="231"/>
      <c r="E21676" s="232"/>
    </row>
    <row r="21677" spans="4:5">
      <c r="D21677" s="231"/>
      <c r="E21677" s="232"/>
    </row>
    <row r="21678" spans="4:5">
      <c r="D21678" s="231"/>
      <c r="E21678" s="232"/>
    </row>
    <row r="21679" spans="4:5">
      <c r="D21679" s="231"/>
      <c r="E21679" s="232"/>
    </row>
    <row r="21680" spans="4:5">
      <c r="D21680" s="231"/>
      <c r="E21680" s="232"/>
    </row>
    <row r="21681" spans="4:5">
      <c r="D21681" s="231"/>
      <c r="E21681" s="232"/>
    </row>
    <row r="21682" spans="4:5">
      <c r="D21682" s="231"/>
      <c r="E21682" s="232"/>
    </row>
    <row r="21683" spans="4:5">
      <c r="D21683" s="231"/>
      <c r="E21683" s="232"/>
    </row>
    <row r="21684" spans="4:5">
      <c r="D21684" s="231"/>
      <c r="E21684" s="232"/>
    </row>
    <row r="21685" spans="4:5">
      <c r="D21685" s="231"/>
      <c r="E21685" s="232"/>
    </row>
    <row r="21686" spans="4:5">
      <c r="D21686" s="231"/>
      <c r="E21686" s="232"/>
    </row>
    <row r="21687" spans="4:5">
      <c r="D21687" s="231"/>
      <c r="E21687" s="232"/>
    </row>
    <row r="21688" spans="4:5">
      <c r="D21688" s="231"/>
      <c r="E21688" s="232"/>
    </row>
    <row r="21689" spans="4:5">
      <c r="D21689" s="231"/>
      <c r="E21689" s="232"/>
    </row>
    <row r="21690" spans="4:5">
      <c r="D21690" s="231"/>
      <c r="E21690" s="232"/>
    </row>
    <row r="21691" spans="4:5">
      <c r="D21691" s="231"/>
      <c r="E21691" s="232"/>
    </row>
    <row r="21692" spans="4:5">
      <c r="D21692" s="231"/>
      <c r="E21692" s="232"/>
    </row>
    <row r="21693" spans="4:5">
      <c r="D21693" s="231"/>
      <c r="E21693" s="232"/>
    </row>
    <row r="21694" spans="4:5">
      <c r="D21694" s="231"/>
      <c r="E21694" s="232"/>
    </row>
    <row r="21695" spans="4:5">
      <c r="D21695" s="231"/>
      <c r="E21695" s="232"/>
    </row>
    <row r="21696" spans="4:5">
      <c r="D21696" s="231"/>
      <c r="E21696" s="232"/>
    </row>
    <row r="21697" spans="4:5">
      <c r="D21697" s="231"/>
      <c r="E21697" s="232"/>
    </row>
    <row r="21698" spans="4:5">
      <c r="D21698" s="231"/>
      <c r="E21698" s="232"/>
    </row>
    <row r="21699" spans="4:5">
      <c r="D21699" s="231"/>
      <c r="E21699" s="232"/>
    </row>
    <row r="21700" spans="4:5">
      <c r="D21700" s="231"/>
      <c r="E21700" s="232"/>
    </row>
    <row r="21701" spans="4:5">
      <c r="D21701" s="231"/>
      <c r="E21701" s="232"/>
    </row>
    <row r="21702" spans="4:5">
      <c r="D21702" s="231"/>
      <c r="E21702" s="232"/>
    </row>
    <row r="21703" spans="4:5">
      <c r="D21703" s="231"/>
      <c r="E21703" s="232"/>
    </row>
    <row r="21704" spans="4:5">
      <c r="D21704" s="231"/>
      <c r="E21704" s="232"/>
    </row>
    <row r="21705" spans="4:5">
      <c r="D21705" s="231"/>
      <c r="E21705" s="232"/>
    </row>
    <row r="21706" spans="4:5">
      <c r="D21706" s="231"/>
      <c r="E21706" s="232"/>
    </row>
    <row r="21707" spans="4:5">
      <c r="D21707" s="231"/>
      <c r="E21707" s="232"/>
    </row>
    <row r="21708" spans="4:5">
      <c r="D21708" s="231"/>
      <c r="E21708" s="232"/>
    </row>
    <row r="21709" spans="4:5">
      <c r="D21709" s="231"/>
      <c r="E21709" s="232"/>
    </row>
    <row r="21710" spans="4:5">
      <c r="D21710" s="231"/>
      <c r="E21710" s="232"/>
    </row>
    <row r="21711" spans="4:5">
      <c r="D21711" s="231"/>
      <c r="E21711" s="232"/>
    </row>
    <row r="21712" spans="4:5">
      <c r="D21712" s="231"/>
      <c r="E21712" s="232"/>
    </row>
    <row r="21713" spans="4:5">
      <c r="D21713" s="231"/>
      <c r="E21713" s="232"/>
    </row>
    <row r="21714" spans="4:5">
      <c r="D21714" s="231"/>
      <c r="E21714" s="232"/>
    </row>
    <row r="21715" spans="4:5">
      <c r="D21715" s="231"/>
      <c r="E21715" s="232"/>
    </row>
    <row r="21716" spans="4:5">
      <c r="D21716" s="231"/>
      <c r="E21716" s="232"/>
    </row>
    <row r="21717" spans="4:5">
      <c r="D21717" s="231"/>
      <c r="E21717" s="232"/>
    </row>
    <row r="21718" spans="4:5">
      <c r="D21718" s="231"/>
      <c r="E21718" s="232"/>
    </row>
    <row r="21719" spans="4:5">
      <c r="D21719" s="231"/>
      <c r="E21719" s="232"/>
    </row>
    <row r="21720" spans="4:5">
      <c r="D21720" s="231"/>
      <c r="E21720" s="232"/>
    </row>
    <row r="21721" spans="4:5">
      <c r="D21721" s="231"/>
      <c r="E21721" s="232"/>
    </row>
    <row r="21722" spans="4:5">
      <c r="D21722" s="231"/>
      <c r="E21722" s="232"/>
    </row>
    <row r="21723" spans="4:5">
      <c r="D21723" s="231"/>
      <c r="E21723" s="232"/>
    </row>
    <row r="21724" spans="4:5">
      <c r="D21724" s="231"/>
      <c r="E21724" s="232"/>
    </row>
    <row r="21725" spans="4:5">
      <c r="D21725" s="231"/>
      <c r="E21725" s="232"/>
    </row>
    <row r="21726" spans="4:5">
      <c r="D21726" s="231"/>
      <c r="E21726" s="232"/>
    </row>
    <row r="21727" spans="4:5">
      <c r="D21727" s="231"/>
      <c r="E21727" s="232"/>
    </row>
    <row r="21728" spans="4:5">
      <c r="D21728" s="231"/>
      <c r="E21728" s="232"/>
    </row>
    <row r="21729" spans="4:5">
      <c r="D21729" s="231"/>
      <c r="E21729" s="232"/>
    </row>
    <row r="21730" spans="4:5">
      <c r="D21730" s="231"/>
      <c r="E21730" s="232"/>
    </row>
    <row r="21731" spans="4:5">
      <c r="D21731" s="231"/>
      <c r="E21731" s="232"/>
    </row>
    <row r="21732" spans="4:5">
      <c r="D21732" s="231"/>
      <c r="E21732" s="232"/>
    </row>
    <row r="21733" spans="4:5">
      <c r="D21733" s="231"/>
      <c r="E21733" s="232"/>
    </row>
    <row r="21734" spans="4:5">
      <c r="D21734" s="231"/>
      <c r="E21734" s="232"/>
    </row>
    <row r="21735" spans="4:5">
      <c r="D21735" s="231"/>
      <c r="E21735" s="232"/>
    </row>
    <row r="21736" spans="4:5">
      <c r="D21736" s="231"/>
      <c r="E21736" s="232"/>
    </row>
    <row r="21737" spans="4:5">
      <c r="D21737" s="231"/>
      <c r="E21737" s="232"/>
    </row>
    <row r="21738" spans="4:5">
      <c r="D21738" s="231"/>
      <c r="E21738" s="232"/>
    </row>
    <row r="21739" spans="4:5">
      <c r="D21739" s="231"/>
      <c r="E21739" s="232"/>
    </row>
    <row r="21740" spans="4:5">
      <c r="D21740" s="231"/>
      <c r="E21740" s="232"/>
    </row>
    <row r="21741" spans="4:5">
      <c r="D21741" s="231"/>
      <c r="E21741" s="232"/>
    </row>
    <row r="21742" spans="4:5">
      <c r="D21742" s="231"/>
      <c r="E21742" s="232"/>
    </row>
    <row r="21743" spans="4:5">
      <c r="D21743" s="231"/>
      <c r="E21743" s="232"/>
    </row>
    <row r="21744" spans="4:5">
      <c r="D21744" s="231"/>
      <c r="E21744" s="232"/>
    </row>
    <row r="21745" spans="4:5">
      <c r="D21745" s="231"/>
      <c r="E21745" s="232"/>
    </row>
    <row r="21746" spans="4:5">
      <c r="D21746" s="231"/>
      <c r="E21746" s="232"/>
    </row>
    <row r="21747" spans="4:5">
      <c r="D21747" s="231"/>
      <c r="E21747" s="232"/>
    </row>
    <row r="21748" spans="4:5">
      <c r="D21748" s="231"/>
      <c r="E21748" s="232"/>
    </row>
    <row r="21749" spans="4:5">
      <c r="D21749" s="231"/>
      <c r="E21749" s="232"/>
    </row>
    <row r="21750" spans="4:5">
      <c r="D21750" s="231"/>
      <c r="E21750" s="232"/>
    </row>
    <row r="21751" spans="4:5">
      <c r="D21751" s="231"/>
      <c r="E21751" s="232"/>
    </row>
    <row r="21752" spans="4:5">
      <c r="D21752" s="231"/>
      <c r="E21752" s="232"/>
    </row>
    <row r="21753" spans="4:5">
      <c r="D21753" s="231"/>
      <c r="E21753" s="232"/>
    </row>
    <row r="21754" spans="4:5">
      <c r="D21754" s="231"/>
      <c r="E21754" s="232"/>
    </row>
    <row r="21755" spans="4:5">
      <c r="D21755" s="231"/>
      <c r="E21755" s="232"/>
    </row>
    <row r="21756" spans="4:5">
      <c r="D21756" s="231"/>
      <c r="E21756" s="232"/>
    </row>
    <row r="21757" spans="4:5">
      <c r="D21757" s="231"/>
      <c r="E21757" s="232"/>
    </row>
    <row r="21758" spans="4:5">
      <c r="D21758" s="231"/>
      <c r="E21758" s="232"/>
    </row>
    <row r="21759" spans="4:5">
      <c r="D21759" s="231"/>
      <c r="E21759" s="232"/>
    </row>
    <row r="21760" spans="4:5">
      <c r="D21760" s="231"/>
      <c r="E21760" s="232"/>
    </row>
    <row r="21761" spans="4:5">
      <c r="D21761" s="231"/>
      <c r="E21761" s="232"/>
    </row>
    <row r="21762" spans="4:5">
      <c r="D21762" s="231"/>
      <c r="E21762" s="232"/>
    </row>
    <row r="21763" spans="4:5">
      <c r="D21763" s="231"/>
      <c r="E21763" s="232"/>
    </row>
    <row r="21764" spans="4:5">
      <c r="D21764" s="231"/>
      <c r="E21764" s="232"/>
    </row>
    <row r="21765" spans="4:5">
      <c r="D21765" s="231"/>
      <c r="E21765" s="232"/>
    </row>
    <row r="21766" spans="4:5">
      <c r="D21766" s="231"/>
      <c r="E21766" s="232"/>
    </row>
    <row r="21767" spans="4:5">
      <c r="D21767" s="231"/>
      <c r="E21767" s="232"/>
    </row>
    <row r="21768" spans="4:5">
      <c r="D21768" s="231"/>
      <c r="E21768" s="232"/>
    </row>
    <row r="21769" spans="4:5">
      <c r="D21769" s="231"/>
      <c r="E21769" s="232"/>
    </row>
    <row r="21770" spans="4:5">
      <c r="D21770" s="231"/>
      <c r="E21770" s="232"/>
    </row>
    <row r="21771" spans="4:5">
      <c r="D21771" s="231"/>
      <c r="E21771" s="232"/>
    </row>
    <row r="21772" spans="4:5">
      <c r="D21772" s="231"/>
      <c r="E21772" s="232"/>
    </row>
    <row r="21773" spans="4:5">
      <c r="D21773" s="231"/>
      <c r="E21773" s="232"/>
    </row>
    <row r="21774" spans="4:5">
      <c r="D21774" s="231"/>
      <c r="E21774" s="232"/>
    </row>
    <row r="21775" spans="4:5">
      <c r="D21775" s="231"/>
      <c r="E21775" s="232"/>
    </row>
    <row r="21776" spans="4:5">
      <c r="D21776" s="231"/>
      <c r="E21776" s="232"/>
    </row>
    <row r="21777" spans="4:5">
      <c r="D21777" s="231"/>
      <c r="E21777" s="232"/>
    </row>
    <row r="21778" spans="4:5">
      <c r="D21778" s="231"/>
      <c r="E21778" s="232"/>
    </row>
    <row r="21779" spans="4:5">
      <c r="D21779" s="231"/>
      <c r="E21779" s="232"/>
    </row>
    <row r="21780" spans="4:5">
      <c r="D21780" s="231"/>
      <c r="E21780" s="232"/>
    </row>
    <row r="21781" spans="4:5">
      <c r="D21781" s="231"/>
      <c r="E21781" s="232"/>
    </row>
    <row r="21782" spans="4:5">
      <c r="D21782" s="231"/>
      <c r="E21782" s="232"/>
    </row>
    <row r="21783" spans="4:5">
      <c r="D21783" s="231"/>
      <c r="E21783" s="232"/>
    </row>
    <row r="21784" spans="4:5">
      <c r="D21784" s="231"/>
      <c r="E21784" s="232"/>
    </row>
    <row r="21785" spans="4:5">
      <c r="D21785" s="231"/>
      <c r="E21785" s="232"/>
    </row>
    <row r="21786" spans="4:5">
      <c r="D21786" s="231"/>
      <c r="E21786" s="232"/>
    </row>
    <row r="21787" spans="4:5">
      <c r="D21787" s="231"/>
      <c r="E21787" s="232"/>
    </row>
    <row r="21788" spans="4:5">
      <c r="D21788" s="231"/>
      <c r="E21788" s="232"/>
    </row>
    <row r="21789" spans="4:5">
      <c r="D21789" s="231"/>
      <c r="E21789" s="232"/>
    </row>
    <row r="21790" spans="4:5">
      <c r="D21790" s="231"/>
      <c r="E21790" s="232"/>
    </row>
    <row r="21791" spans="4:5">
      <c r="D21791" s="231"/>
      <c r="E21791" s="232"/>
    </row>
    <row r="21792" spans="4:5">
      <c r="D21792" s="231"/>
      <c r="E21792" s="232"/>
    </row>
    <row r="21793" spans="4:5">
      <c r="D21793" s="231"/>
      <c r="E21793" s="232"/>
    </row>
    <row r="21794" spans="4:5">
      <c r="D21794" s="231"/>
      <c r="E21794" s="232"/>
    </row>
    <row r="21795" spans="4:5">
      <c r="D21795" s="231"/>
      <c r="E21795" s="232"/>
    </row>
    <row r="21796" spans="4:5">
      <c r="D21796" s="231"/>
      <c r="E21796" s="232"/>
    </row>
    <row r="21797" spans="4:5">
      <c r="D21797" s="231"/>
      <c r="E21797" s="232"/>
    </row>
    <row r="21798" spans="4:5">
      <c r="D21798" s="231"/>
      <c r="E21798" s="232"/>
    </row>
    <row r="21799" spans="4:5">
      <c r="D21799" s="231"/>
      <c r="E21799" s="232"/>
    </row>
    <row r="21800" spans="4:5">
      <c r="D21800" s="231"/>
      <c r="E21800" s="232"/>
    </row>
    <row r="21801" spans="4:5">
      <c r="D21801" s="231"/>
      <c r="E21801" s="232"/>
    </row>
    <row r="21802" spans="4:5">
      <c r="D21802" s="231"/>
      <c r="E21802" s="232"/>
    </row>
    <row r="21803" spans="4:5">
      <c r="D21803" s="231"/>
      <c r="E21803" s="232"/>
    </row>
    <row r="21804" spans="4:5">
      <c r="D21804" s="231"/>
      <c r="E21804" s="232"/>
    </row>
    <row r="21805" spans="4:5">
      <c r="D21805" s="231"/>
      <c r="E21805" s="232"/>
    </row>
    <row r="21806" spans="4:5">
      <c r="D21806" s="231"/>
      <c r="E21806" s="232"/>
    </row>
    <row r="21807" spans="4:5">
      <c r="D21807" s="231"/>
      <c r="E21807" s="232"/>
    </row>
    <row r="21808" spans="4:5">
      <c r="D21808" s="231"/>
      <c r="E21808" s="232"/>
    </row>
    <row r="21809" spans="4:5">
      <c r="D21809" s="231"/>
      <c r="E21809" s="232"/>
    </row>
    <row r="21810" spans="4:5">
      <c r="D21810" s="231"/>
      <c r="E21810" s="232"/>
    </row>
    <row r="21811" spans="4:5">
      <c r="D21811" s="231"/>
      <c r="E21811" s="232"/>
    </row>
    <row r="21812" spans="4:5">
      <c r="D21812" s="231"/>
      <c r="E21812" s="232"/>
    </row>
    <row r="21813" spans="4:5">
      <c r="D21813" s="231"/>
      <c r="E21813" s="232"/>
    </row>
    <row r="21814" spans="4:5">
      <c r="D21814" s="231"/>
      <c r="E21814" s="232"/>
    </row>
    <row r="21815" spans="4:5">
      <c r="D21815" s="231"/>
      <c r="E21815" s="232"/>
    </row>
    <row r="21816" spans="4:5">
      <c r="D21816" s="231"/>
      <c r="E21816" s="232"/>
    </row>
    <row r="21817" spans="4:5">
      <c r="D21817" s="231"/>
      <c r="E21817" s="232"/>
    </row>
    <row r="21818" spans="4:5">
      <c r="D21818" s="231"/>
      <c r="E21818" s="232"/>
    </row>
    <row r="21819" spans="4:5">
      <c r="D21819" s="231"/>
      <c r="E21819" s="232"/>
    </row>
    <row r="21820" spans="4:5">
      <c r="D21820" s="231"/>
      <c r="E21820" s="232"/>
    </row>
    <row r="21821" spans="4:5">
      <c r="D21821" s="231"/>
      <c r="E21821" s="232"/>
    </row>
    <row r="21822" spans="4:5">
      <c r="D21822" s="231"/>
      <c r="E21822" s="232"/>
    </row>
    <row r="21823" spans="4:5">
      <c r="D21823" s="231"/>
      <c r="E21823" s="232"/>
    </row>
    <row r="21824" spans="4:5">
      <c r="D21824" s="231"/>
      <c r="E21824" s="232"/>
    </row>
    <row r="21825" spans="4:5">
      <c r="D21825" s="231"/>
      <c r="E21825" s="232"/>
    </row>
    <row r="21826" spans="4:5">
      <c r="D21826" s="231"/>
      <c r="E21826" s="232"/>
    </row>
    <row r="21827" spans="4:5">
      <c r="D21827" s="231"/>
      <c r="E21827" s="232"/>
    </row>
    <row r="21828" spans="4:5">
      <c r="D21828" s="231"/>
      <c r="E21828" s="232"/>
    </row>
    <row r="21829" spans="4:5">
      <c r="D21829" s="231"/>
      <c r="E21829" s="232"/>
    </row>
    <row r="21830" spans="4:5">
      <c r="D21830" s="231"/>
      <c r="E21830" s="232"/>
    </row>
    <row r="21831" spans="4:5">
      <c r="D21831" s="231"/>
      <c r="E21831" s="232"/>
    </row>
    <row r="21832" spans="4:5">
      <c r="D21832" s="231"/>
      <c r="E21832" s="232"/>
    </row>
    <row r="21833" spans="4:5">
      <c r="D21833" s="231"/>
      <c r="E21833" s="232"/>
    </row>
    <row r="21834" spans="4:5">
      <c r="D21834" s="231"/>
      <c r="E21834" s="232"/>
    </row>
    <row r="21835" spans="4:5">
      <c r="D21835" s="231"/>
      <c r="E21835" s="232"/>
    </row>
    <row r="21836" spans="4:5">
      <c r="D21836" s="231"/>
      <c r="E21836" s="232"/>
    </row>
    <row r="21837" spans="4:5">
      <c r="D21837" s="231"/>
      <c r="E21837" s="232"/>
    </row>
    <row r="21838" spans="4:5">
      <c r="D21838" s="231"/>
      <c r="E21838" s="232"/>
    </row>
    <row r="21839" spans="4:5">
      <c r="D21839" s="231"/>
      <c r="E21839" s="232"/>
    </row>
    <row r="21840" spans="4:5">
      <c r="D21840" s="231"/>
      <c r="E21840" s="232"/>
    </row>
    <row r="21841" spans="4:5">
      <c r="D21841" s="231"/>
      <c r="E21841" s="232"/>
    </row>
    <row r="21842" spans="4:5">
      <c r="D21842" s="231"/>
      <c r="E21842" s="232"/>
    </row>
    <row r="21843" spans="4:5">
      <c r="D21843" s="231"/>
      <c r="E21843" s="232"/>
    </row>
    <row r="21844" spans="4:5">
      <c r="D21844" s="231"/>
      <c r="E21844" s="232"/>
    </row>
    <row r="21845" spans="4:5">
      <c r="D21845" s="231"/>
      <c r="E21845" s="232"/>
    </row>
    <row r="21846" spans="4:5">
      <c r="D21846" s="231"/>
      <c r="E21846" s="232"/>
    </row>
    <row r="21847" spans="4:5">
      <c r="D21847" s="231"/>
      <c r="E21847" s="232"/>
    </row>
    <row r="21848" spans="4:5">
      <c r="D21848" s="231"/>
      <c r="E21848" s="232"/>
    </row>
    <row r="21849" spans="4:5">
      <c r="D21849" s="231"/>
      <c r="E21849" s="232"/>
    </row>
    <row r="21850" spans="4:5">
      <c r="D21850" s="231"/>
      <c r="E21850" s="232"/>
    </row>
    <row r="21851" spans="4:5">
      <c r="D21851" s="231"/>
      <c r="E21851" s="232"/>
    </row>
    <row r="21852" spans="4:5">
      <c r="D21852" s="231"/>
      <c r="E21852" s="232"/>
    </row>
    <row r="21853" spans="4:5">
      <c r="D21853" s="231"/>
      <c r="E21853" s="232"/>
    </row>
    <row r="21854" spans="4:5">
      <c r="D21854" s="231"/>
      <c r="E21854" s="232"/>
    </row>
    <row r="21855" spans="4:5">
      <c r="D21855" s="231"/>
      <c r="E21855" s="232"/>
    </row>
    <row r="21856" spans="4:5">
      <c r="D21856" s="231"/>
      <c r="E21856" s="232"/>
    </row>
    <row r="21857" spans="4:5">
      <c r="D21857" s="231"/>
      <c r="E21857" s="232"/>
    </row>
    <row r="21858" spans="4:5">
      <c r="D21858" s="231"/>
      <c r="E21858" s="232"/>
    </row>
    <row r="21859" spans="4:5">
      <c r="D21859" s="231"/>
      <c r="E21859" s="232"/>
    </row>
    <row r="21860" spans="4:5">
      <c r="D21860" s="231"/>
      <c r="E21860" s="232"/>
    </row>
    <row r="21861" spans="4:5">
      <c r="D21861" s="231"/>
      <c r="E21861" s="232"/>
    </row>
    <row r="21862" spans="4:5">
      <c r="D21862" s="231"/>
      <c r="E21862" s="232"/>
    </row>
    <row r="21863" spans="4:5">
      <c r="D21863" s="231"/>
      <c r="E21863" s="232"/>
    </row>
    <row r="21864" spans="4:5">
      <c r="D21864" s="231"/>
      <c r="E21864" s="232"/>
    </row>
    <row r="21865" spans="4:5">
      <c r="D21865" s="231"/>
      <c r="E21865" s="232"/>
    </row>
    <row r="21866" spans="4:5">
      <c r="D21866" s="231"/>
      <c r="E21866" s="232"/>
    </row>
    <row r="21867" spans="4:5">
      <c r="D21867" s="231"/>
      <c r="E21867" s="232"/>
    </row>
    <row r="21868" spans="4:5">
      <c r="D21868" s="231"/>
      <c r="E21868" s="232"/>
    </row>
    <row r="21869" spans="4:5">
      <c r="D21869" s="231"/>
      <c r="E21869" s="232"/>
    </row>
    <row r="21870" spans="4:5">
      <c r="D21870" s="231"/>
      <c r="E21870" s="232"/>
    </row>
    <row r="21871" spans="4:5">
      <c r="D21871" s="231"/>
      <c r="E21871" s="232"/>
    </row>
    <row r="21872" spans="4:5">
      <c r="D21872" s="231"/>
      <c r="E21872" s="232"/>
    </row>
    <row r="21873" spans="4:5">
      <c r="D21873" s="231"/>
      <c r="E21873" s="232"/>
    </row>
    <row r="21874" spans="4:5">
      <c r="D21874" s="231"/>
      <c r="E21874" s="232"/>
    </row>
    <row r="21875" spans="4:5">
      <c r="D21875" s="231"/>
      <c r="E21875" s="232"/>
    </row>
    <row r="21876" spans="4:5">
      <c r="D21876" s="231"/>
      <c r="E21876" s="232"/>
    </row>
    <row r="21877" spans="4:5">
      <c r="D21877" s="231"/>
      <c r="E21877" s="232"/>
    </row>
    <row r="21878" spans="4:5">
      <c r="D21878" s="231"/>
      <c r="E21878" s="232"/>
    </row>
    <row r="21879" spans="4:5">
      <c r="D21879" s="231"/>
      <c r="E21879" s="232"/>
    </row>
    <row r="21880" spans="4:5">
      <c r="D21880" s="231"/>
      <c r="E21880" s="232"/>
    </row>
    <row r="21881" spans="4:5">
      <c r="D21881" s="231"/>
      <c r="E21881" s="232"/>
    </row>
    <row r="21882" spans="4:5">
      <c r="D21882" s="231"/>
      <c r="E21882" s="232"/>
    </row>
    <row r="21883" spans="4:5">
      <c r="D21883" s="231"/>
      <c r="E21883" s="232"/>
    </row>
    <row r="21884" spans="4:5">
      <c r="D21884" s="231"/>
      <c r="E21884" s="232"/>
    </row>
    <row r="21885" spans="4:5">
      <c r="D21885" s="231"/>
      <c r="E21885" s="232"/>
    </row>
    <row r="21886" spans="4:5">
      <c r="D21886" s="231"/>
      <c r="E21886" s="232"/>
    </row>
    <row r="21887" spans="4:5">
      <c r="D21887" s="231"/>
      <c r="E21887" s="232"/>
    </row>
    <row r="21888" spans="4:5">
      <c r="D21888" s="231"/>
      <c r="E21888" s="232"/>
    </row>
    <row r="21889" spans="4:5">
      <c r="D21889" s="231"/>
      <c r="E21889" s="232"/>
    </row>
    <row r="21890" spans="4:5">
      <c r="D21890" s="231"/>
      <c r="E21890" s="232"/>
    </row>
    <row r="21891" spans="4:5">
      <c r="D21891" s="231"/>
      <c r="E21891" s="232"/>
    </row>
    <row r="21892" spans="4:5">
      <c r="D21892" s="231"/>
      <c r="E21892" s="232"/>
    </row>
    <row r="21893" spans="4:5">
      <c r="D21893" s="231"/>
      <c r="E21893" s="232"/>
    </row>
    <row r="21894" spans="4:5">
      <c r="D21894" s="231"/>
      <c r="E21894" s="232"/>
    </row>
    <row r="21895" spans="4:5">
      <c r="D21895" s="231"/>
      <c r="E21895" s="232"/>
    </row>
    <row r="21896" spans="4:5">
      <c r="D21896" s="231"/>
      <c r="E21896" s="232"/>
    </row>
    <row r="21897" spans="4:5">
      <c r="D21897" s="231"/>
      <c r="E21897" s="232"/>
    </row>
    <row r="21898" spans="4:5">
      <c r="D21898" s="231"/>
      <c r="E21898" s="232"/>
    </row>
    <row r="21899" spans="4:5">
      <c r="D21899" s="231"/>
      <c r="E21899" s="232"/>
    </row>
    <row r="21900" spans="4:5">
      <c r="D21900" s="231"/>
      <c r="E21900" s="232"/>
    </row>
    <row r="21901" spans="4:5">
      <c r="D21901" s="231"/>
      <c r="E21901" s="232"/>
    </row>
    <row r="21902" spans="4:5">
      <c r="D21902" s="231"/>
      <c r="E21902" s="232"/>
    </row>
    <row r="21903" spans="4:5">
      <c r="D21903" s="231"/>
      <c r="E21903" s="232"/>
    </row>
    <row r="21904" spans="4:5">
      <c r="D21904" s="231"/>
      <c r="E21904" s="232"/>
    </row>
    <row r="21905" spans="4:5">
      <c r="D21905" s="231"/>
      <c r="E21905" s="232"/>
    </row>
    <row r="21906" spans="4:5">
      <c r="D21906" s="231"/>
      <c r="E21906" s="232"/>
    </row>
    <row r="21907" spans="4:5">
      <c r="D21907" s="231"/>
      <c r="E21907" s="232"/>
    </row>
    <row r="21908" spans="4:5">
      <c r="D21908" s="231"/>
      <c r="E21908" s="232"/>
    </row>
    <row r="21909" spans="4:5">
      <c r="D21909" s="231"/>
      <c r="E21909" s="232"/>
    </row>
    <row r="21910" spans="4:5">
      <c r="D21910" s="231"/>
      <c r="E21910" s="232"/>
    </row>
    <row r="21911" spans="4:5">
      <c r="D21911" s="231"/>
      <c r="E21911" s="232"/>
    </row>
    <row r="21912" spans="4:5">
      <c r="D21912" s="231"/>
      <c r="E21912" s="232"/>
    </row>
    <row r="21913" spans="4:5">
      <c r="D21913" s="231"/>
      <c r="E21913" s="232"/>
    </row>
    <row r="21914" spans="4:5">
      <c r="D21914" s="231"/>
      <c r="E21914" s="232"/>
    </row>
    <row r="21915" spans="4:5">
      <c r="D21915" s="231"/>
      <c r="E21915" s="232"/>
    </row>
    <row r="21916" spans="4:5">
      <c r="D21916" s="231"/>
      <c r="E21916" s="232"/>
    </row>
    <row r="21917" spans="4:5">
      <c r="D21917" s="231"/>
      <c r="E21917" s="232"/>
    </row>
    <row r="21918" spans="4:5">
      <c r="D21918" s="231"/>
      <c r="E21918" s="232"/>
    </row>
    <row r="21919" spans="4:5">
      <c r="D21919" s="231"/>
      <c r="E21919" s="232"/>
    </row>
    <row r="21920" spans="4:5">
      <c r="D21920" s="231"/>
      <c r="E21920" s="232"/>
    </row>
    <row r="21921" spans="4:5">
      <c r="D21921" s="231"/>
      <c r="E21921" s="232"/>
    </row>
    <row r="21922" spans="4:5">
      <c r="D21922" s="231"/>
      <c r="E21922" s="232"/>
    </row>
    <row r="21923" spans="4:5">
      <c r="D21923" s="231"/>
      <c r="E21923" s="232"/>
    </row>
    <row r="21924" spans="4:5">
      <c r="D21924" s="231"/>
      <c r="E21924" s="232"/>
    </row>
    <row r="21925" spans="4:5">
      <c r="D21925" s="231"/>
      <c r="E21925" s="232"/>
    </row>
    <row r="21926" spans="4:5">
      <c r="D21926" s="231"/>
      <c r="E21926" s="232"/>
    </row>
    <row r="21927" spans="4:5">
      <c r="D21927" s="231"/>
      <c r="E21927" s="232"/>
    </row>
    <row r="21928" spans="4:5">
      <c r="D21928" s="231"/>
      <c r="E21928" s="232"/>
    </row>
    <row r="21929" spans="4:5">
      <c r="D21929" s="231"/>
      <c r="E21929" s="232"/>
    </row>
    <row r="21930" spans="4:5">
      <c r="D21930" s="231"/>
      <c r="E21930" s="232"/>
    </row>
    <row r="21931" spans="4:5">
      <c r="D21931" s="231"/>
      <c r="E21931" s="232"/>
    </row>
    <row r="21932" spans="4:5">
      <c r="D21932" s="231"/>
      <c r="E21932" s="232"/>
    </row>
    <row r="21933" spans="4:5">
      <c r="D21933" s="231"/>
      <c r="E21933" s="232"/>
    </row>
    <row r="21934" spans="4:5">
      <c r="D21934" s="231"/>
      <c r="E21934" s="232"/>
    </row>
    <row r="21935" spans="4:5">
      <c r="D21935" s="231"/>
      <c r="E21935" s="232"/>
    </row>
    <row r="21936" spans="4:5">
      <c r="D21936" s="231"/>
      <c r="E21936" s="232"/>
    </row>
    <row r="21937" spans="4:5">
      <c r="D21937" s="231"/>
      <c r="E21937" s="232"/>
    </row>
    <row r="21938" spans="4:5">
      <c r="D21938" s="231"/>
      <c r="E21938" s="232"/>
    </row>
    <row r="21939" spans="4:5">
      <c r="D21939" s="231"/>
      <c r="E21939" s="232"/>
    </row>
    <row r="21940" spans="4:5">
      <c r="D21940" s="231"/>
      <c r="E21940" s="232"/>
    </row>
    <row r="21941" spans="4:5">
      <c r="D21941" s="231"/>
      <c r="E21941" s="232"/>
    </row>
    <row r="21942" spans="4:5">
      <c r="D21942" s="231"/>
      <c r="E21942" s="232"/>
    </row>
    <row r="21943" spans="4:5">
      <c r="D21943" s="231"/>
      <c r="E21943" s="232"/>
    </row>
    <row r="21944" spans="4:5">
      <c r="D21944" s="231"/>
      <c r="E21944" s="232"/>
    </row>
    <row r="21945" spans="4:5">
      <c r="D21945" s="231"/>
      <c r="E21945" s="232"/>
    </row>
    <row r="21946" spans="4:5">
      <c r="D21946" s="231"/>
      <c r="E21946" s="232"/>
    </row>
    <row r="21947" spans="4:5">
      <c r="D21947" s="231"/>
      <c r="E21947" s="232"/>
    </row>
    <row r="21948" spans="4:5">
      <c r="D21948" s="231"/>
      <c r="E21948" s="232"/>
    </row>
    <row r="21949" spans="4:5">
      <c r="D21949" s="231"/>
      <c r="E21949" s="232"/>
    </row>
    <row r="21950" spans="4:5">
      <c r="D21950" s="231"/>
      <c r="E21950" s="232"/>
    </row>
    <row r="21951" spans="4:5">
      <c r="D21951" s="231"/>
      <c r="E21951" s="232"/>
    </row>
    <row r="21952" spans="4:5">
      <c r="D21952" s="231"/>
      <c r="E21952" s="232"/>
    </row>
    <row r="21953" spans="4:5">
      <c r="D21953" s="231"/>
      <c r="E21953" s="232"/>
    </row>
    <row r="21954" spans="4:5">
      <c r="D21954" s="231"/>
      <c r="E21954" s="232"/>
    </row>
    <row r="21955" spans="4:5">
      <c r="D21955" s="231"/>
      <c r="E21955" s="232"/>
    </row>
    <row r="21956" spans="4:5">
      <c r="D21956" s="231"/>
      <c r="E21956" s="232"/>
    </row>
    <row r="21957" spans="4:5">
      <c r="D21957" s="231"/>
      <c r="E21957" s="232"/>
    </row>
    <row r="21958" spans="4:5">
      <c r="D21958" s="231"/>
      <c r="E21958" s="232"/>
    </row>
    <row r="21959" spans="4:5">
      <c r="D21959" s="231"/>
      <c r="E21959" s="232"/>
    </row>
    <row r="21960" spans="4:5">
      <c r="D21960" s="231"/>
      <c r="E21960" s="232"/>
    </row>
    <row r="21961" spans="4:5">
      <c r="D21961" s="231"/>
      <c r="E21961" s="232"/>
    </row>
    <row r="21962" spans="4:5">
      <c r="D21962" s="231"/>
      <c r="E21962" s="232"/>
    </row>
    <row r="21963" spans="4:5">
      <c r="D21963" s="231"/>
      <c r="E21963" s="232"/>
    </row>
    <row r="21964" spans="4:5">
      <c r="D21964" s="231"/>
      <c r="E21964" s="232"/>
    </row>
    <row r="21965" spans="4:5">
      <c r="D21965" s="231"/>
      <c r="E21965" s="232"/>
    </row>
    <row r="21966" spans="4:5">
      <c r="D21966" s="231"/>
      <c r="E21966" s="232"/>
    </row>
    <row r="21967" spans="4:5">
      <c r="D21967" s="231"/>
      <c r="E21967" s="232"/>
    </row>
    <row r="21968" spans="4:5">
      <c r="D21968" s="231"/>
      <c r="E21968" s="232"/>
    </row>
    <row r="21969" spans="4:5">
      <c r="D21969" s="231"/>
      <c r="E21969" s="232"/>
    </row>
    <row r="21970" spans="4:5">
      <c r="D21970" s="231"/>
      <c r="E21970" s="232"/>
    </row>
    <row r="21971" spans="4:5">
      <c r="D21971" s="231"/>
      <c r="E21971" s="232"/>
    </row>
    <row r="21972" spans="4:5">
      <c r="D21972" s="231"/>
      <c r="E21972" s="232"/>
    </row>
    <row r="21973" spans="4:5">
      <c r="D21973" s="231"/>
      <c r="E21973" s="232"/>
    </row>
    <row r="21974" spans="4:5">
      <c r="D21974" s="231"/>
      <c r="E21974" s="232"/>
    </row>
    <row r="21975" spans="4:5">
      <c r="D21975" s="231"/>
      <c r="E21975" s="232"/>
    </row>
    <row r="21976" spans="4:5">
      <c r="D21976" s="231"/>
      <c r="E21976" s="232"/>
    </row>
    <row r="21977" spans="4:5">
      <c r="D21977" s="231"/>
      <c r="E21977" s="232"/>
    </row>
    <row r="21978" spans="4:5">
      <c r="D21978" s="231"/>
      <c r="E21978" s="232"/>
    </row>
    <row r="21979" spans="4:5">
      <c r="D21979" s="231"/>
      <c r="E21979" s="232"/>
    </row>
    <row r="21980" spans="4:5">
      <c r="D21980" s="231"/>
      <c r="E21980" s="232"/>
    </row>
    <row r="21981" spans="4:5">
      <c r="D21981" s="231"/>
      <c r="E21981" s="232"/>
    </row>
    <row r="21982" spans="4:5">
      <c r="D21982" s="231"/>
      <c r="E21982" s="232"/>
    </row>
    <row r="21983" spans="4:5">
      <c r="D21983" s="231"/>
      <c r="E21983" s="232"/>
    </row>
    <row r="21984" spans="4:5">
      <c r="D21984" s="231"/>
      <c r="E21984" s="232"/>
    </row>
    <row r="21985" spans="4:5">
      <c r="D21985" s="231"/>
      <c r="E21985" s="232"/>
    </row>
    <row r="21986" spans="4:5">
      <c r="D21986" s="231"/>
      <c r="E21986" s="232"/>
    </row>
    <row r="21987" spans="4:5">
      <c r="D21987" s="231"/>
      <c r="E21987" s="232"/>
    </row>
    <row r="21988" spans="4:5">
      <c r="D21988" s="231"/>
      <c r="E21988" s="232"/>
    </row>
    <row r="21989" spans="4:5">
      <c r="D21989" s="231"/>
      <c r="E21989" s="232"/>
    </row>
    <row r="21990" spans="4:5">
      <c r="D21990" s="231"/>
      <c r="E21990" s="232"/>
    </row>
    <row r="21991" spans="4:5">
      <c r="D21991" s="231"/>
      <c r="E21991" s="232"/>
    </row>
    <row r="21992" spans="4:5">
      <c r="D21992" s="231"/>
      <c r="E21992" s="232"/>
    </row>
    <row r="21993" spans="4:5">
      <c r="D21993" s="231"/>
      <c r="E21993" s="232"/>
    </row>
    <row r="21994" spans="4:5">
      <c r="D21994" s="231"/>
      <c r="E21994" s="232"/>
    </row>
    <row r="21995" spans="4:5">
      <c r="D21995" s="231"/>
      <c r="E21995" s="232"/>
    </row>
    <row r="21996" spans="4:5">
      <c r="D21996" s="231"/>
      <c r="E21996" s="232"/>
    </row>
    <row r="21997" spans="4:5">
      <c r="D21997" s="231"/>
      <c r="E21997" s="232"/>
    </row>
    <row r="21998" spans="4:5">
      <c r="D21998" s="231"/>
      <c r="E21998" s="232"/>
    </row>
    <row r="21999" spans="4:5">
      <c r="D21999" s="231"/>
      <c r="E21999" s="232"/>
    </row>
    <row r="22000" spans="4:5">
      <c r="D22000" s="231"/>
      <c r="E22000" s="232"/>
    </row>
    <row r="22001" spans="4:5">
      <c r="D22001" s="231"/>
      <c r="E22001" s="232"/>
    </row>
    <row r="22002" spans="4:5">
      <c r="D22002" s="231"/>
      <c r="E22002" s="232"/>
    </row>
    <row r="22003" spans="4:5">
      <c r="D22003" s="231"/>
      <c r="E22003" s="232"/>
    </row>
    <row r="22004" spans="4:5">
      <c r="D22004" s="231"/>
      <c r="E22004" s="232"/>
    </row>
    <row r="22005" spans="4:5">
      <c r="D22005" s="231"/>
      <c r="E22005" s="232"/>
    </row>
    <row r="22006" spans="4:5">
      <c r="D22006" s="231"/>
      <c r="E22006" s="232"/>
    </row>
    <row r="22007" spans="4:5">
      <c r="D22007" s="231"/>
      <c r="E22007" s="232"/>
    </row>
    <row r="22008" spans="4:5">
      <c r="D22008" s="231"/>
      <c r="E22008" s="232"/>
    </row>
    <row r="22009" spans="4:5">
      <c r="D22009" s="231"/>
      <c r="E22009" s="232"/>
    </row>
    <row r="22010" spans="4:5">
      <c r="D22010" s="231"/>
      <c r="E22010" s="232"/>
    </row>
    <row r="22011" spans="4:5">
      <c r="D22011" s="231"/>
      <c r="E22011" s="232"/>
    </row>
    <row r="22012" spans="4:5">
      <c r="D22012" s="231"/>
      <c r="E22012" s="232"/>
    </row>
    <row r="22013" spans="4:5">
      <c r="D22013" s="231"/>
      <c r="E22013" s="232"/>
    </row>
    <row r="22014" spans="4:5">
      <c r="D22014" s="231"/>
      <c r="E22014" s="232"/>
    </row>
    <row r="22015" spans="4:5">
      <c r="D22015" s="231"/>
      <c r="E22015" s="232"/>
    </row>
    <row r="22016" spans="4:5">
      <c r="D22016" s="231"/>
      <c r="E22016" s="232"/>
    </row>
    <row r="22017" spans="4:5">
      <c r="D22017" s="231"/>
      <c r="E22017" s="232"/>
    </row>
    <row r="22018" spans="4:5">
      <c r="D22018" s="231"/>
      <c r="E22018" s="232"/>
    </row>
    <row r="22019" spans="4:5">
      <c r="D22019" s="231"/>
      <c r="E22019" s="232"/>
    </row>
    <row r="22020" spans="4:5">
      <c r="D22020" s="231"/>
      <c r="E22020" s="232"/>
    </row>
    <row r="22021" spans="4:5">
      <c r="D22021" s="231"/>
      <c r="E22021" s="232"/>
    </row>
    <row r="22022" spans="4:5">
      <c r="D22022" s="231"/>
      <c r="E22022" s="232"/>
    </row>
    <row r="22023" spans="4:5">
      <c r="D22023" s="231"/>
      <c r="E22023" s="232"/>
    </row>
    <row r="22024" spans="4:5">
      <c r="D22024" s="231"/>
      <c r="E22024" s="232"/>
    </row>
    <row r="22025" spans="4:5">
      <c r="D22025" s="231"/>
      <c r="E22025" s="232"/>
    </row>
    <row r="22026" spans="4:5">
      <c r="D22026" s="231"/>
      <c r="E22026" s="232"/>
    </row>
    <row r="22027" spans="4:5">
      <c r="D22027" s="231"/>
      <c r="E22027" s="232"/>
    </row>
    <row r="22028" spans="4:5">
      <c r="D22028" s="231"/>
      <c r="E22028" s="232"/>
    </row>
    <row r="22029" spans="4:5">
      <c r="D22029" s="231"/>
      <c r="E22029" s="232"/>
    </row>
    <row r="22030" spans="4:5">
      <c r="D22030" s="231"/>
      <c r="E22030" s="232"/>
    </row>
    <row r="22031" spans="4:5">
      <c r="D22031" s="231"/>
      <c r="E22031" s="232"/>
    </row>
    <row r="22032" spans="4:5">
      <c r="D22032" s="231"/>
      <c r="E22032" s="232"/>
    </row>
    <row r="22033" spans="4:5">
      <c r="D22033" s="231"/>
      <c r="E22033" s="232"/>
    </row>
    <row r="22034" spans="4:5">
      <c r="D22034" s="231"/>
      <c r="E22034" s="232"/>
    </row>
    <row r="22035" spans="4:5">
      <c r="D22035" s="231"/>
      <c r="E22035" s="232"/>
    </row>
    <row r="22036" spans="4:5">
      <c r="D22036" s="231"/>
      <c r="E22036" s="232"/>
    </row>
    <row r="22037" spans="4:5">
      <c r="D22037" s="231"/>
      <c r="E22037" s="232"/>
    </row>
    <row r="22038" spans="4:5">
      <c r="D22038" s="231"/>
      <c r="E22038" s="232"/>
    </row>
    <row r="22039" spans="4:5">
      <c r="D22039" s="231"/>
      <c r="E22039" s="232"/>
    </row>
    <row r="22040" spans="4:5">
      <c r="D22040" s="231"/>
      <c r="E22040" s="232"/>
    </row>
    <row r="22041" spans="4:5">
      <c r="D22041" s="231"/>
      <c r="E22041" s="232"/>
    </row>
    <row r="22042" spans="4:5">
      <c r="D22042" s="231"/>
      <c r="E22042" s="232"/>
    </row>
    <row r="22043" spans="4:5">
      <c r="D22043" s="231"/>
      <c r="E22043" s="232"/>
    </row>
    <row r="22044" spans="4:5">
      <c r="D22044" s="231"/>
      <c r="E22044" s="232"/>
    </row>
    <row r="22045" spans="4:5">
      <c r="D22045" s="231"/>
      <c r="E22045" s="232"/>
    </row>
    <row r="22046" spans="4:5">
      <c r="D22046" s="231"/>
      <c r="E22046" s="232"/>
    </row>
    <row r="22047" spans="4:5">
      <c r="D22047" s="231"/>
      <c r="E22047" s="232"/>
    </row>
    <row r="22048" spans="4:5">
      <c r="D22048" s="231"/>
      <c r="E22048" s="232"/>
    </row>
    <row r="22049" spans="4:5">
      <c r="D22049" s="231"/>
      <c r="E22049" s="232"/>
    </row>
    <row r="22050" spans="4:5">
      <c r="D22050" s="231"/>
      <c r="E22050" s="232"/>
    </row>
    <row r="22051" spans="4:5">
      <c r="D22051" s="231"/>
      <c r="E22051" s="232"/>
    </row>
    <row r="22052" spans="4:5">
      <c r="D22052" s="231"/>
      <c r="E22052" s="232"/>
    </row>
    <row r="22053" spans="4:5">
      <c r="D22053" s="231"/>
      <c r="E22053" s="232"/>
    </row>
    <row r="22054" spans="4:5">
      <c r="D22054" s="231"/>
      <c r="E22054" s="232"/>
    </row>
    <row r="22055" spans="4:5">
      <c r="D22055" s="231"/>
      <c r="E22055" s="232"/>
    </row>
    <row r="22056" spans="4:5">
      <c r="D22056" s="231"/>
      <c r="E22056" s="232"/>
    </row>
    <row r="22057" spans="4:5">
      <c r="D22057" s="231"/>
      <c r="E22057" s="232"/>
    </row>
    <row r="22058" spans="4:5">
      <c r="D22058" s="231"/>
      <c r="E22058" s="232"/>
    </row>
    <row r="22059" spans="4:5">
      <c r="D22059" s="231"/>
      <c r="E22059" s="232"/>
    </row>
    <row r="22060" spans="4:5">
      <c r="D22060" s="231"/>
      <c r="E22060" s="232"/>
    </row>
    <row r="22061" spans="4:5">
      <c r="D22061" s="231"/>
      <c r="E22061" s="232"/>
    </row>
    <row r="22062" spans="4:5">
      <c r="D22062" s="231"/>
      <c r="E22062" s="232"/>
    </row>
    <row r="22063" spans="4:5">
      <c r="D22063" s="231"/>
      <c r="E22063" s="232"/>
    </row>
    <row r="22064" spans="4:5">
      <c r="D22064" s="231"/>
      <c r="E22064" s="232"/>
    </row>
    <row r="22065" spans="4:5">
      <c r="D22065" s="231"/>
      <c r="E22065" s="232"/>
    </row>
    <row r="22066" spans="4:5">
      <c r="D22066" s="231"/>
      <c r="E22066" s="232"/>
    </row>
    <row r="22067" spans="4:5">
      <c r="D22067" s="231"/>
      <c r="E22067" s="232"/>
    </row>
    <row r="22068" spans="4:5">
      <c r="D22068" s="231"/>
      <c r="E22068" s="232"/>
    </row>
    <row r="22069" spans="4:5">
      <c r="D22069" s="231"/>
      <c r="E22069" s="232"/>
    </row>
    <row r="22070" spans="4:5">
      <c r="D22070" s="231"/>
      <c r="E22070" s="232"/>
    </row>
    <row r="22071" spans="4:5">
      <c r="D22071" s="231"/>
      <c r="E22071" s="232"/>
    </row>
    <row r="22072" spans="4:5">
      <c r="D22072" s="231"/>
      <c r="E22072" s="232"/>
    </row>
    <row r="22073" spans="4:5">
      <c r="D22073" s="231"/>
      <c r="E22073" s="232"/>
    </row>
    <row r="22074" spans="4:5">
      <c r="D22074" s="231"/>
      <c r="E22074" s="232"/>
    </row>
    <row r="22075" spans="4:5">
      <c r="D22075" s="231"/>
      <c r="E22075" s="232"/>
    </row>
    <row r="22076" spans="4:5">
      <c r="D22076" s="231"/>
      <c r="E22076" s="232"/>
    </row>
    <row r="22077" spans="4:5">
      <c r="D22077" s="231"/>
      <c r="E22077" s="232"/>
    </row>
    <row r="22078" spans="4:5">
      <c r="D22078" s="231"/>
      <c r="E22078" s="232"/>
    </row>
    <row r="22079" spans="4:5">
      <c r="D22079" s="231"/>
      <c r="E22079" s="232"/>
    </row>
    <row r="22080" spans="4:5">
      <c r="D22080" s="231"/>
      <c r="E22080" s="232"/>
    </row>
    <row r="22081" spans="4:5">
      <c r="D22081" s="231"/>
      <c r="E22081" s="232"/>
    </row>
    <row r="22082" spans="4:5">
      <c r="D22082" s="231"/>
      <c r="E22082" s="232"/>
    </row>
    <row r="22083" spans="4:5">
      <c r="D22083" s="231"/>
      <c r="E22083" s="232"/>
    </row>
    <row r="22084" spans="4:5">
      <c r="D22084" s="231"/>
      <c r="E22084" s="232"/>
    </row>
    <row r="22085" spans="4:5">
      <c r="D22085" s="231"/>
      <c r="E22085" s="232"/>
    </row>
    <row r="22086" spans="4:5">
      <c r="D22086" s="231"/>
      <c r="E22086" s="232"/>
    </row>
    <row r="22087" spans="4:5">
      <c r="D22087" s="231"/>
      <c r="E22087" s="232"/>
    </row>
    <row r="22088" spans="4:5">
      <c r="D22088" s="231"/>
      <c r="E22088" s="232"/>
    </row>
    <row r="22089" spans="4:5">
      <c r="D22089" s="231"/>
      <c r="E22089" s="232"/>
    </row>
    <row r="22090" spans="4:5">
      <c r="D22090" s="231"/>
      <c r="E22090" s="232"/>
    </row>
    <row r="22091" spans="4:5">
      <c r="D22091" s="231"/>
      <c r="E22091" s="232"/>
    </row>
    <row r="22092" spans="4:5">
      <c r="D22092" s="231"/>
      <c r="E22092" s="232"/>
    </row>
    <row r="22093" spans="4:5">
      <c r="D22093" s="231"/>
      <c r="E22093" s="232"/>
    </row>
    <row r="22094" spans="4:5">
      <c r="D22094" s="231"/>
      <c r="E22094" s="232"/>
    </row>
    <row r="22095" spans="4:5">
      <c r="D22095" s="231"/>
      <c r="E22095" s="232"/>
    </row>
    <row r="22096" spans="4:5">
      <c r="D22096" s="231"/>
      <c r="E22096" s="232"/>
    </row>
    <row r="22097" spans="4:5">
      <c r="D22097" s="231"/>
      <c r="E22097" s="232"/>
    </row>
    <row r="22098" spans="4:5">
      <c r="D22098" s="231"/>
      <c r="E22098" s="232"/>
    </row>
    <row r="22099" spans="4:5">
      <c r="D22099" s="231"/>
      <c r="E22099" s="232"/>
    </row>
    <row r="22100" spans="4:5">
      <c r="D22100" s="231"/>
      <c r="E22100" s="232"/>
    </row>
    <row r="22101" spans="4:5">
      <c r="D22101" s="231"/>
      <c r="E22101" s="232"/>
    </row>
    <row r="22102" spans="4:5">
      <c r="D22102" s="231"/>
      <c r="E22102" s="232"/>
    </row>
    <row r="22103" spans="4:5">
      <c r="D22103" s="231"/>
      <c r="E22103" s="232"/>
    </row>
    <row r="22104" spans="4:5">
      <c r="D22104" s="231"/>
      <c r="E22104" s="232"/>
    </row>
    <row r="22105" spans="4:5">
      <c r="D22105" s="231"/>
      <c r="E22105" s="232"/>
    </row>
    <row r="22106" spans="4:5">
      <c r="D22106" s="231"/>
      <c r="E22106" s="232"/>
    </row>
    <row r="22107" spans="4:5">
      <c r="D22107" s="231"/>
      <c r="E22107" s="232"/>
    </row>
    <row r="22108" spans="4:5">
      <c r="D22108" s="231"/>
      <c r="E22108" s="232"/>
    </row>
    <row r="22109" spans="4:5">
      <c r="D22109" s="231"/>
      <c r="E22109" s="232"/>
    </row>
    <row r="22110" spans="4:5">
      <c r="D22110" s="231"/>
      <c r="E22110" s="232"/>
    </row>
    <row r="22111" spans="4:5">
      <c r="D22111" s="231"/>
      <c r="E22111" s="232"/>
    </row>
    <row r="22112" spans="4:5">
      <c r="D22112" s="231"/>
      <c r="E22112" s="232"/>
    </row>
    <row r="22113" spans="4:5">
      <c r="D22113" s="231"/>
      <c r="E22113" s="232"/>
    </row>
    <row r="22114" spans="4:5">
      <c r="D22114" s="231"/>
      <c r="E22114" s="232"/>
    </row>
    <row r="22115" spans="4:5">
      <c r="D22115" s="231"/>
      <c r="E22115" s="232"/>
    </row>
    <row r="22116" spans="4:5">
      <c r="D22116" s="231"/>
      <c r="E22116" s="232"/>
    </row>
    <row r="22117" spans="4:5">
      <c r="D22117" s="231"/>
      <c r="E22117" s="232"/>
    </row>
    <row r="22118" spans="4:5">
      <c r="D22118" s="231"/>
      <c r="E22118" s="232"/>
    </row>
    <row r="22119" spans="4:5">
      <c r="D22119" s="231"/>
      <c r="E22119" s="232"/>
    </row>
    <row r="22120" spans="4:5">
      <c r="D22120" s="231"/>
      <c r="E22120" s="232"/>
    </row>
    <row r="22121" spans="4:5">
      <c r="D22121" s="231"/>
      <c r="E22121" s="232"/>
    </row>
    <row r="22122" spans="4:5">
      <c r="D22122" s="231"/>
      <c r="E22122" s="232"/>
    </row>
    <row r="22123" spans="4:5">
      <c r="D22123" s="231"/>
      <c r="E22123" s="232"/>
    </row>
    <row r="22124" spans="4:5">
      <c r="D22124" s="231"/>
      <c r="E22124" s="232"/>
    </row>
    <row r="22125" spans="4:5">
      <c r="D22125" s="231"/>
      <c r="E22125" s="232"/>
    </row>
    <row r="22126" spans="4:5">
      <c r="D22126" s="231"/>
      <c r="E22126" s="232"/>
    </row>
    <row r="22127" spans="4:5">
      <c r="D22127" s="231"/>
      <c r="E22127" s="232"/>
    </row>
    <row r="22128" spans="4:5">
      <c r="D22128" s="231"/>
      <c r="E22128" s="232"/>
    </row>
    <row r="22129" spans="4:5">
      <c r="D22129" s="231"/>
      <c r="E22129" s="232"/>
    </row>
    <row r="22130" spans="4:5">
      <c r="D22130" s="231"/>
      <c r="E22130" s="232"/>
    </row>
    <row r="22131" spans="4:5">
      <c r="D22131" s="231"/>
      <c r="E22131" s="232"/>
    </row>
    <row r="22132" spans="4:5">
      <c r="D22132" s="231"/>
      <c r="E22132" s="232"/>
    </row>
    <row r="22133" spans="4:5">
      <c r="D22133" s="231"/>
      <c r="E22133" s="232"/>
    </row>
    <row r="22134" spans="4:5">
      <c r="D22134" s="231"/>
      <c r="E22134" s="232"/>
    </row>
    <row r="22135" spans="4:5">
      <c r="D22135" s="231"/>
      <c r="E22135" s="232"/>
    </row>
    <row r="22136" spans="4:5">
      <c r="D22136" s="231"/>
      <c r="E22136" s="232"/>
    </row>
    <row r="22137" spans="4:5">
      <c r="D22137" s="231"/>
      <c r="E22137" s="232"/>
    </row>
    <row r="22138" spans="4:5">
      <c r="D22138" s="231"/>
      <c r="E22138" s="232"/>
    </row>
    <row r="22139" spans="4:5">
      <c r="D22139" s="231"/>
      <c r="E22139" s="232"/>
    </row>
    <row r="22140" spans="4:5">
      <c r="D22140" s="231"/>
      <c r="E22140" s="232"/>
    </row>
    <row r="22141" spans="4:5">
      <c r="D22141" s="231"/>
      <c r="E22141" s="232"/>
    </row>
    <row r="22142" spans="4:5">
      <c r="D22142" s="231"/>
      <c r="E22142" s="232"/>
    </row>
    <row r="22143" spans="4:5">
      <c r="D22143" s="231"/>
      <c r="E22143" s="232"/>
    </row>
    <row r="22144" spans="4:5">
      <c r="D22144" s="231"/>
      <c r="E22144" s="232"/>
    </row>
    <row r="22145" spans="4:5">
      <c r="D22145" s="231"/>
      <c r="E22145" s="232"/>
    </row>
    <row r="22146" spans="4:5">
      <c r="D22146" s="231"/>
      <c r="E22146" s="232"/>
    </row>
    <row r="22147" spans="4:5">
      <c r="D22147" s="231"/>
      <c r="E22147" s="232"/>
    </row>
    <row r="22148" spans="4:5">
      <c r="D22148" s="231"/>
      <c r="E22148" s="232"/>
    </row>
    <row r="22149" spans="4:5">
      <c r="D22149" s="231"/>
      <c r="E22149" s="232"/>
    </row>
    <row r="22150" spans="4:5">
      <c r="D22150" s="231"/>
      <c r="E22150" s="232"/>
    </row>
    <row r="22151" spans="4:5">
      <c r="D22151" s="231"/>
      <c r="E22151" s="232"/>
    </row>
    <row r="22152" spans="4:5">
      <c r="D22152" s="231"/>
      <c r="E22152" s="232"/>
    </row>
    <row r="22153" spans="4:5">
      <c r="D22153" s="231"/>
      <c r="E22153" s="232"/>
    </row>
    <row r="22154" spans="4:5">
      <c r="D22154" s="231"/>
      <c r="E22154" s="232"/>
    </row>
    <row r="22155" spans="4:5">
      <c r="D22155" s="231"/>
      <c r="E22155" s="232"/>
    </row>
    <row r="22156" spans="4:5">
      <c r="D22156" s="231"/>
      <c r="E22156" s="232"/>
    </row>
    <row r="22157" spans="4:5">
      <c r="D22157" s="231"/>
      <c r="E22157" s="232"/>
    </row>
    <row r="22158" spans="4:5">
      <c r="D22158" s="231"/>
      <c r="E22158" s="232"/>
    </row>
    <row r="22159" spans="4:5">
      <c r="D22159" s="231"/>
      <c r="E22159" s="232"/>
    </row>
    <row r="22160" spans="4:5">
      <c r="D22160" s="231"/>
      <c r="E22160" s="232"/>
    </row>
    <row r="22161" spans="4:5">
      <c r="D22161" s="231"/>
      <c r="E22161" s="232"/>
    </row>
    <row r="22162" spans="4:5">
      <c r="D22162" s="231"/>
      <c r="E22162" s="232"/>
    </row>
    <row r="22163" spans="4:5">
      <c r="D22163" s="231"/>
      <c r="E22163" s="232"/>
    </row>
    <row r="22164" spans="4:5">
      <c r="D22164" s="231"/>
      <c r="E22164" s="232"/>
    </row>
    <row r="22165" spans="4:5">
      <c r="D22165" s="231"/>
      <c r="E22165" s="232"/>
    </row>
    <row r="22166" spans="4:5">
      <c r="D22166" s="231"/>
      <c r="E22166" s="232"/>
    </row>
    <row r="22167" spans="4:5">
      <c r="D22167" s="231"/>
      <c r="E22167" s="232"/>
    </row>
    <row r="22168" spans="4:5">
      <c r="D22168" s="231"/>
      <c r="E22168" s="232"/>
    </row>
    <row r="22169" spans="4:5">
      <c r="D22169" s="231"/>
      <c r="E22169" s="232"/>
    </row>
    <row r="22170" spans="4:5">
      <c r="D22170" s="231"/>
      <c r="E22170" s="232"/>
    </row>
    <row r="22171" spans="4:5">
      <c r="D22171" s="231"/>
      <c r="E22171" s="232"/>
    </row>
    <row r="22172" spans="4:5">
      <c r="D22172" s="231"/>
      <c r="E22172" s="232"/>
    </row>
    <row r="22173" spans="4:5">
      <c r="D22173" s="231"/>
      <c r="E22173" s="232"/>
    </row>
    <row r="22174" spans="4:5">
      <c r="D22174" s="231"/>
      <c r="E22174" s="232"/>
    </row>
    <row r="22175" spans="4:5">
      <c r="D22175" s="231"/>
      <c r="E22175" s="232"/>
    </row>
    <row r="22176" spans="4:5">
      <c r="D22176" s="231"/>
      <c r="E22176" s="232"/>
    </row>
    <row r="22177" spans="4:5">
      <c r="D22177" s="231"/>
      <c r="E22177" s="232"/>
    </row>
    <row r="22178" spans="4:5">
      <c r="D22178" s="231"/>
      <c r="E22178" s="232"/>
    </row>
    <row r="22179" spans="4:5">
      <c r="D22179" s="231"/>
      <c r="E22179" s="232"/>
    </row>
    <row r="22180" spans="4:5">
      <c r="D22180" s="231"/>
      <c r="E22180" s="232"/>
    </row>
    <row r="22181" spans="4:5">
      <c r="D22181" s="231"/>
      <c r="E22181" s="232"/>
    </row>
    <row r="22182" spans="4:5">
      <c r="D22182" s="231"/>
      <c r="E22182" s="232"/>
    </row>
    <row r="22183" spans="4:5">
      <c r="D22183" s="231"/>
      <c r="E22183" s="232"/>
    </row>
    <row r="22184" spans="4:5">
      <c r="D22184" s="231"/>
      <c r="E22184" s="232"/>
    </row>
    <row r="22185" spans="4:5">
      <c r="D22185" s="231"/>
      <c r="E22185" s="232"/>
    </row>
    <row r="22186" spans="4:5">
      <c r="D22186" s="231"/>
      <c r="E22186" s="232"/>
    </row>
    <row r="22187" spans="4:5">
      <c r="D22187" s="231"/>
      <c r="E22187" s="232"/>
    </row>
    <row r="22188" spans="4:5">
      <c r="D22188" s="231"/>
      <c r="E22188" s="232"/>
    </row>
    <row r="22189" spans="4:5">
      <c r="D22189" s="231"/>
      <c r="E22189" s="232"/>
    </row>
    <row r="22190" spans="4:5">
      <c r="D22190" s="231"/>
      <c r="E22190" s="232"/>
    </row>
    <row r="22191" spans="4:5">
      <c r="D22191" s="231"/>
      <c r="E22191" s="232"/>
    </row>
    <row r="22192" spans="4:5">
      <c r="D22192" s="231"/>
      <c r="E22192" s="232"/>
    </row>
    <row r="22193" spans="4:5">
      <c r="D22193" s="231"/>
      <c r="E22193" s="232"/>
    </row>
    <row r="22194" spans="4:5">
      <c r="D22194" s="231"/>
      <c r="E22194" s="232"/>
    </row>
    <row r="22195" spans="4:5">
      <c r="D22195" s="231"/>
      <c r="E22195" s="232"/>
    </row>
    <row r="22196" spans="4:5">
      <c r="D22196" s="231"/>
      <c r="E22196" s="232"/>
    </row>
    <row r="22197" spans="4:5">
      <c r="D22197" s="231"/>
      <c r="E22197" s="232"/>
    </row>
    <row r="22198" spans="4:5">
      <c r="D22198" s="231"/>
      <c r="E22198" s="232"/>
    </row>
    <row r="22199" spans="4:5">
      <c r="D22199" s="231"/>
      <c r="E22199" s="232"/>
    </row>
    <row r="22200" spans="4:5">
      <c r="D22200" s="231"/>
      <c r="E22200" s="232"/>
    </row>
    <row r="22201" spans="4:5">
      <c r="D22201" s="231"/>
      <c r="E22201" s="232"/>
    </row>
    <row r="22202" spans="4:5">
      <c r="D22202" s="231"/>
      <c r="E22202" s="232"/>
    </row>
    <row r="22203" spans="4:5">
      <c r="D22203" s="231"/>
      <c r="E22203" s="232"/>
    </row>
    <row r="22204" spans="4:5">
      <c r="D22204" s="231"/>
      <c r="E22204" s="232"/>
    </row>
    <row r="22205" spans="4:5">
      <c r="D22205" s="231"/>
      <c r="E22205" s="232"/>
    </row>
    <row r="22206" spans="4:5">
      <c r="D22206" s="231"/>
      <c r="E22206" s="232"/>
    </row>
    <row r="22207" spans="4:5">
      <c r="D22207" s="231"/>
      <c r="E22207" s="232"/>
    </row>
    <row r="22208" spans="4:5">
      <c r="D22208" s="231"/>
      <c r="E22208" s="232"/>
    </row>
    <row r="22209" spans="4:5">
      <c r="D22209" s="231"/>
      <c r="E22209" s="232"/>
    </row>
    <row r="22210" spans="4:5">
      <c r="D22210" s="231"/>
      <c r="E22210" s="232"/>
    </row>
    <row r="22211" spans="4:5">
      <c r="D22211" s="231"/>
      <c r="E22211" s="232"/>
    </row>
    <row r="22212" spans="4:5">
      <c r="D22212" s="231"/>
      <c r="E22212" s="232"/>
    </row>
    <row r="22213" spans="4:5">
      <c r="D22213" s="231"/>
      <c r="E22213" s="232"/>
    </row>
    <row r="22214" spans="4:5">
      <c r="D22214" s="231"/>
      <c r="E22214" s="232"/>
    </row>
    <row r="22215" spans="4:5">
      <c r="D22215" s="231"/>
      <c r="E22215" s="232"/>
    </row>
    <row r="22216" spans="4:5">
      <c r="D22216" s="231"/>
      <c r="E22216" s="232"/>
    </row>
    <row r="22217" spans="4:5">
      <c r="D22217" s="231"/>
      <c r="E22217" s="232"/>
    </row>
    <row r="22218" spans="4:5">
      <c r="D22218" s="231"/>
      <c r="E22218" s="232"/>
    </row>
    <row r="22219" spans="4:5">
      <c r="D22219" s="231"/>
      <c r="E22219" s="232"/>
    </row>
    <row r="22220" spans="4:5">
      <c r="D22220" s="231"/>
      <c r="E22220" s="232"/>
    </row>
    <row r="22221" spans="4:5">
      <c r="D22221" s="231"/>
      <c r="E22221" s="232"/>
    </row>
    <row r="22222" spans="4:5">
      <c r="D22222" s="231"/>
      <c r="E22222" s="232"/>
    </row>
    <row r="22223" spans="4:5">
      <c r="D22223" s="231"/>
      <c r="E22223" s="232"/>
    </row>
    <row r="22224" spans="4:5">
      <c r="D22224" s="231"/>
      <c r="E22224" s="232"/>
    </row>
    <row r="22225" spans="4:5">
      <c r="D22225" s="231"/>
      <c r="E22225" s="232"/>
    </row>
    <row r="22226" spans="4:5">
      <c r="D22226" s="231"/>
      <c r="E22226" s="232"/>
    </row>
    <row r="22227" spans="4:5">
      <c r="D22227" s="231"/>
      <c r="E22227" s="232"/>
    </row>
    <row r="22228" spans="4:5">
      <c r="D22228" s="231"/>
      <c r="E22228" s="232"/>
    </row>
    <row r="22229" spans="4:5">
      <c r="D22229" s="231"/>
      <c r="E22229" s="232"/>
    </row>
    <row r="22230" spans="4:5">
      <c r="D22230" s="231"/>
      <c r="E22230" s="232"/>
    </row>
    <row r="22231" spans="4:5">
      <c r="D22231" s="231"/>
      <c r="E22231" s="232"/>
    </row>
    <row r="22232" spans="4:5">
      <c r="D22232" s="231"/>
      <c r="E22232" s="232"/>
    </row>
    <row r="22233" spans="4:5">
      <c r="D22233" s="231"/>
      <c r="E22233" s="232"/>
    </row>
    <row r="22234" spans="4:5">
      <c r="D22234" s="231"/>
      <c r="E22234" s="232"/>
    </row>
    <row r="22235" spans="4:5">
      <c r="D22235" s="231"/>
      <c r="E22235" s="232"/>
    </row>
    <row r="22236" spans="4:5">
      <c r="D22236" s="231"/>
      <c r="E22236" s="232"/>
    </row>
    <row r="22237" spans="4:5">
      <c r="D22237" s="231"/>
      <c r="E22237" s="232"/>
    </row>
    <row r="22238" spans="4:5">
      <c r="D22238" s="231"/>
      <c r="E22238" s="232"/>
    </row>
    <row r="22239" spans="4:5">
      <c r="D22239" s="231"/>
      <c r="E22239" s="232"/>
    </row>
    <row r="22240" spans="4:5">
      <c r="D22240" s="231"/>
      <c r="E22240" s="232"/>
    </row>
    <row r="22241" spans="4:5">
      <c r="D22241" s="231"/>
      <c r="E22241" s="232"/>
    </row>
    <row r="22242" spans="4:5">
      <c r="D22242" s="231"/>
      <c r="E22242" s="232"/>
    </row>
    <row r="22243" spans="4:5">
      <c r="D22243" s="231"/>
      <c r="E22243" s="232"/>
    </row>
    <row r="22244" spans="4:5">
      <c r="D22244" s="231"/>
      <c r="E22244" s="232"/>
    </row>
    <row r="22245" spans="4:5">
      <c r="D22245" s="231"/>
      <c r="E22245" s="232"/>
    </row>
    <row r="22246" spans="4:5">
      <c r="D22246" s="231"/>
      <c r="E22246" s="232"/>
    </row>
    <row r="22247" spans="4:5">
      <c r="D22247" s="231"/>
      <c r="E22247" s="232"/>
    </row>
    <row r="22248" spans="4:5">
      <c r="D22248" s="231"/>
      <c r="E22248" s="232"/>
    </row>
    <row r="22249" spans="4:5">
      <c r="D22249" s="231"/>
      <c r="E22249" s="232"/>
    </row>
    <row r="22250" spans="4:5">
      <c r="D22250" s="231"/>
      <c r="E22250" s="232"/>
    </row>
    <row r="22251" spans="4:5">
      <c r="D22251" s="231"/>
      <c r="E22251" s="232"/>
    </row>
    <row r="22252" spans="4:5">
      <c r="D22252" s="231"/>
      <c r="E22252" s="232"/>
    </row>
    <row r="22253" spans="4:5">
      <c r="D22253" s="231"/>
      <c r="E22253" s="232"/>
    </row>
    <row r="22254" spans="4:5">
      <c r="D22254" s="231"/>
      <c r="E22254" s="232"/>
    </row>
    <row r="22255" spans="4:5">
      <c r="D22255" s="231"/>
      <c r="E22255" s="232"/>
    </row>
    <row r="22256" spans="4:5">
      <c r="D22256" s="231"/>
      <c r="E22256" s="232"/>
    </row>
    <row r="22257" spans="4:5">
      <c r="D22257" s="231"/>
      <c r="E22257" s="232"/>
    </row>
    <row r="22258" spans="4:5">
      <c r="D22258" s="231"/>
      <c r="E22258" s="232"/>
    </row>
    <row r="22259" spans="4:5">
      <c r="D22259" s="231"/>
      <c r="E22259" s="232"/>
    </row>
    <row r="22260" spans="4:5">
      <c r="D22260" s="231"/>
      <c r="E22260" s="232"/>
    </row>
    <row r="22261" spans="4:5">
      <c r="D22261" s="231"/>
      <c r="E22261" s="232"/>
    </row>
    <row r="22262" spans="4:5">
      <c r="D22262" s="231"/>
      <c r="E22262" s="232"/>
    </row>
    <row r="22263" spans="4:5">
      <c r="D22263" s="231"/>
      <c r="E22263" s="232"/>
    </row>
    <row r="22264" spans="4:5">
      <c r="D22264" s="231"/>
      <c r="E22264" s="232"/>
    </row>
    <row r="22265" spans="4:5">
      <c r="D22265" s="231"/>
      <c r="E22265" s="232"/>
    </row>
    <row r="22266" spans="4:5">
      <c r="D22266" s="231"/>
      <c r="E22266" s="232"/>
    </row>
    <row r="22267" spans="4:5">
      <c r="D22267" s="231"/>
      <c r="E22267" s="232"/>
    </row>
    <row r="22268" spans="4:5">
      <c r="D22268" s="231"/>
      <c r="E22268" s="232"/>
    </row>
    <row r="22269" spans="4:5">
      <c r="D22269" s="231"/>
      <c r="E22269" s="232"/>
    </row>
    <row r="22270" spans="4:5">
      <c r="D22270" s="231"/>
      <c r="E22270" s="232"/>
    </row>
    <row r="22271" spans="4:5">
      <c r="D22271" s="231"/>
      <c r="E22271" s="232"/>
    </row>
    <row r="22272" spans="4:5">
      <c r="D22272" s="231"/>
      <c r="E22272" s="232"/>
    </row>
    <row r="22273" spans="4:5">
      <c r="D22273" s="231"/>
      <c r="E22273" s="232"/>
    </row>
    <row r="22274" spans="4:5">
      <c r="D22274" s="231"/>
      <c r="E22274" s="232"/>
    </row>
    <row r="22275" spans="4:5">
      <c r="D22275" s="231"/>
      <c r="E22275" s="232"/>
    </row>
    <row r="22276" spans="4:5">
      <c r="D22276" s="231"/>
      <c r="E22276" s="232"/>
    </row>
    <row r="22277" spans="4:5">
      <c r="D22277" s="231"/>
      <c r="E22277" s="232"/>
    </row>
    <row r="22278" spans="4:5">
      <c r="D22278" s="231"/>
      <c r="E22278" s="232"/>
    </row>
    <row r="22279" spans="4:5">
      <c r="D22279" s="231"/>
      <c r="E22279" s="232"/>
    </row>
    <row r="22280" spans="4:5">
      <c r="D22280" s="231"/>
      <c r="E22280" s="232"/>
    </row>
    <row r="22281" spans="4:5">
      <c r="D22281" s="231"/>
      <c r="E22281" s="232"/>
    </row>
    <row r="22282" spans="4:5">
      <c r="D22282" s="231"/>
      <c r="E22282" s="232"/>
    </row>
    <row r="22283" spans="4:5">
      <c r="D22283" s="231"/>
      <c r="E22283" s="232"/>
    </row>
    <row r="22284" spans="4:5">
      <c r="D22284" s="231"/>
      <c r="E22284" s="232"/>
    </row>
    <row r="22285" spans="4:5">
      <c r="D22285" s="231"/>
      <c r="E22285" s="232"/>
    </row>
    <row r="22286" spans="4:5">
      <c r="D22286" s="231"/>
      <c r="E22286" s="232"/>
    </row>
    <row r="22287" spans="4:5">
      <c r="D22287" s="231"/>
      <c r="E22287" s="232"/>
    </row>
    <row r="22288" spans="4:5">
      <c r="D22288" s="231"/>
      <c r="E22288" s="232"/>
    </row>
    <row r="22289" spans="4:5">
      <c r="D22289" s="231"/>
      <c r="E22289" s="232"/>
    </row>
    <row r="22290" spans="4:5">
      <c r="D22290" s="231"/>
      <c r="E22290" s="232"/>
    </row>
    <row r="22291" spans="4:5">
      <c r="D22291" s="231"/>
      <c r="E22291" s="232"/>
    </row>
    <row r="22292" spans="4:5">
      <c r="D22292" s="231"/>
      <c r="E22292" s="232"/>
    </row>
    <row r="22293" spans="4:5">
      <c r="D22293" s="231"/>
      <c r="E22293" s="232"/>
    </row>
    <row r="22294" spans="4:5">
      <c r="D22294" s="231"/>
      <c r="E22294" s="232"/>
    </row>
    <row r="22295" spans="4:5">
      <c r="D22295" s="231"/>
      <c r="E22295" s="232"/>
    </row>
    <row r="22296" spans="4:5">
      <c r="D22296" s="231"/>
      <c r="E22296" s="232"/>
    </row>
  </sheetData>
  <mergeCells count="2">
    <mergeCell ref="B1:G2"/>
    <mergeCell ref="B4:F4"/>
  </mergeCells>
  <pageMargins left="0.7" right="0.7" top="0.75" bottom="0.75" header="0.3" footer="0.3"/>
  <pageSetup scale="77"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2">
    <tabColor rgb="FF92D050"/>
    <pageSetUpPr fitToPage="1"/>
  </sheetPr>
  <dimension ref="A1:M35"/>
  <sheetViews>
    <sheetView view="pageBreakPreview" topLeftCell="A4" zoomScale="60" zoomScaleNormal="70" workbookViewId="0">
      <selection activeCell="M359" sqref="M359"/>
    </sheetView>
  </sheetViews>
  <sheetFormatPr baseColWidth="10" defaultColWidth="8.85546875" defaultRowHeight="12.75"/>
  <cols>
    <col min="1" max="1" width="8.85546875" style="541"/>
    <col min="2" max="2" width="6.42578125" style="321" customWidth="1"/>
    <col min="3" max="4" width="8.85546875" style="297"/>
    <col min="5" max="5" width="15.42578125" style="297" customWidth="1"/>
    <col min="6" max="6" width="80.140625" style="297" customWidth="1"/>
    <col min="7" max="7" width="8.140625" style="297" customWidth="1"/>
    <col min="8" max="8" width="12.7109375" style="297" customWidth="1"/>
    <col min="9" max="9" width="16.28515625" style="322" customWidth="1"/>
    <col min="10" max="10" width="24.5703125" style="323" customWidth="1"/>
    <col min="11" max="11" width="4.42578125" style="297" customWidth="1"/>
    <col min="12" max="12" width="16.85546875" style="297" customWidth="1"/>
    <col min="13" max="13" width="15.28515625" style="297" bestFit="1" customWidth="1"/>
    <col min="14" max="16384" width="8.85546875" style="297"/>
  </cols>
  <sheetData>
    <row r="1" spans="1:13" ht="34.5" customHeight="1">
      <c r="B1" s="2425" t="s">
        <v>1891</v>
      </c>
      <c r="C1" s="2426"/>
      <c r="D1" s="2426"/>
      <c r="E1" s="2426"/>
      <c r="F1" s="2426"/>
      <c r="G1" s="2426"/>
      <c r="H1" s="2426"/>
      <c r="I1" s="2427"/>
      <c r="J1" s="294"/>
      <c r="K1" s="295"/>
      <c r="L1" s="295"/>
      <c r="M1" s="296"/>
    </row>
    <row r="2" spans="1:13" ht="34.5" customHeight="1" thickBot="1">
      <c r="B2" s="2428"/>
      <c r="C2" s="2429"/>
      <c r="D2" s="2429"/>
      <c r="E2" s="2429"/>
      <c r="F2" s="2429"/>
      <c r="G2" s="2429"/>
      <c r="H2" s="2429"/>
      <c r="I2" s="2430"/>
      <c r="J2" s="298"/>
      <c r="K2" s="296"/>
      <c r="L2" s="296"/>
      <c r="M2" s="296"/>
    </row>
    <row r="3" spans="1:13" s="300" customFormat="1" ht="13.5" customHeight="1" thickBot="1">
      <c r="A3" s="542"/>
      <c r="B3" s="2431" t="s">
        <v>1346</v>
      </c>
      <c r="C3" s="2432"/>
      <c r="D3" s="2432"/>
      <c r="E3" s="2432"/>
      <c r="F3" s="2432"/>
      <c r="G3" s="2432"/>
      <c r="H3" s="2432"/>
      <c r="I3" s="2432"/>
      <c r="J3" s="2433"/>
      <c r="K3" s="299"/>
      <c r="L3" s="299"/>
      <c r="M3" s="299"/>
    </row>
    <row r="4" spans="1:13" s="300" customFormat="1" ht="26.25" thickBot="1">
      <c r="A4" s="929" t="s">
        <v>1250</v>
      </c>
      <c r="B4" s="2434" t="s">
        <v>831</v>
      </c>
      <c r="C4" s="2435"/>
      <c r="D4" s="2435"/>
      <c r="E4" s="2435"/>
      <c r="F4" s="301" t="s">
        <v>842</v>
      </c>
      <c r="G4" s="301" t="s">
        <v>832</v>
      </c>
      <c r="H4" s="301" t="s">
        <v>0</v>
      </c>
      <c r="I4" s="302" t="s">
        <v>847</v>
      </c>
      <c r="J4" s="303" t="s">
        <v>1347</v>
      </c>
      <c r="K4" s="299"/>
      <c r="L4" s="299"/>
      <c r="M4" s="299"/>
    </row>
    <row r="5" spans="1:13" s="484" customFormat="1" ht="42" customHeight="1">
      <c r="A5" s="557">
        <v>5895</v>
      </c>
      <c r="B5" s="304">
        <v>1.1000000000000001</v>
      </c>
      <c r="C5" s="2439" t="s">
        <v>1348</v>
      </c>
      <c r="D5" s="2440"/>
      <c r="E5" s="2441"/>
      <c r="F5" s="305" t="s">
        <v>427</v>
      </c>
      <c r="G5" s="306" t="s">
        <v>54</v>
      </c>
      <c r="H5" s="307">
        <v>17</v>
      </c>
      <c r="I5" s="308">
        <v>954962</v>
      </c>
      <c r="J5" s="1677">
        <v>16234354</v>
      </c>
      <c r="K5" s="311"/>
      <c r="L5" s="312"/>
      <c r="M5" s="311"/>
    </row>
    <row r="6" spans="1:13" s="484" customFormat="1" ht="42" customHeight="1">
      <c r="A6" s="564">
        <v>5896</v>
      </c>
      <c r="B6" s="565">
        <v>1.2000000000000002</v>
      </c>
      <c r="C6" s="2436"/>
      <c r="D6" s="2437"/>
      <c r="E6" s="2438"/>
      <c r="F6" s="566" t="s">
        <v>1453</v>
      </c>
      <c r="G6" s="51" t="s">
        <v>54</v>
      </c>
      <c r="H6" s="567">
        <v>17</v>
      </c>
      <c r="I6" s="568">
        <v>998852</v>
      </c>
      <c r="J6" s="309">
        <v>16980484</v>
      </c>
      <c r="K6" s="311"/>
      <c r="L6" s="312"/>
      <c r="M6" s="311"/>
    </row>
    <row r="7" spans="1:13" s="484" customFormat="1" ht="42" customHeight="1">
      <c r="A7" s="564">
        <v>5897</v>
      </c>
      <c r="B7" s="565">
        <v>1.3000000000000003</v>
      </c>
      <c r="C7" s="2436"/>
      <c r="D7" s="2437"/>
      <c r="E7" s="2438"/>
      <c r="F7" s="566" t="s">
        <v>1454</v>
      </c>
      <c r="G7" s="51" t="s">
        <v>54</v>
      </c>
      <c r="H7" s="567">
        <v>14</v>
      </c>
      <c r="I7" s="568">
        <v>1042742</v>
      </c>
      <c r="J7" s="309">
        <v>14598388</v>
      </c>
      <c r="K7" s="311"/>
      <c r="L7" s="312"/>
      <c r="M7" s="311"/>
    </row>
    <row r="8" spans="1:13" s="484" customFormat="1" ht="42" customHeight="1">
      <c r="A8" s="564">
        <v>5898</v>
      </c>
      <c r="B8" s="565">
        <v>1.4000000000000004</v>
      </c>
      <c r="C8" s="2442"/>
      <c r="D8" s="2443"/>
      <c r="E8" s="2444"/>
      <c r="F8" s="566" t="s">
        <v>428</v>
      </c>
      <c r="G8" s="51" t="s">
        <v>54</v>
      </c>
      <c r="H8" s="567">
        <v>30</v>
      </c>
      <c r="I8" s="568">
        <v>1086632</v>
      </c>
      <c r="J8" s="309">
        <v>32598960</v>
      </c>
      <c r="K8" s="311"/>
      <c r="L8" s="312"/>
      <c r="M8" s="311"/>
    </row>
    <row r="9" spans="1:13" s="300" customFormat="1" ht="42" customHeight="1">
      <c r="A9" s="558">
        <v>5919</v>
      </c>
      <c r="B9" s="565">
        <v>1.5000000000000004</v>
      </c>
      <c r="C9" s="2436" t="s">
        <v>1349</v>
      </c>
      <c r="D9" s="2437"/>
      <c r="E9" s="2438"/>
      <c r="F9" s="566" t="s">
        <v>429</v>
      </c>
      <c r="G9" s="51" t="s">
        <v>54</v>
      </c>
      <c r="H9" s="310">
        <v>1</v>
      </c>
      <c r="I9" s="568">
        <v>926082</v>
      </c>
      <c r="J9" s="309">
        <v>926082</v>
      </c>
      <c r="K9" s="311"/>
      <c r="L9" s="312"/>
      <c r="M9" s="311"/>
    </row>
    <row r="10" spans="1:13" s="300" customFormat="1" ht="42" customHeight="1">
      <c r="A10" s="1487">
        <v>5920</v>
      </c>
      <c r="B10" s="565">
        <v>1.6000000000000005</v>
      </c>
      <c r="C10" s="2445" t="s">
        <v>1350</v>
      </c>
      <c r="D10" s="2445"/>
      <c r="E10" s="2445"/>
      <c r="F10" s="566" t="s">
        <v>430</v>
      </c>
      <c r="G10" s="51" t="s">
        <v>54</v>
      </c>
      <c r="H10" s="313">
        <v>1</v>
      </c>
      <c r="I10" s="568">
        <v>1995246</v>
      </c>
      <c r="J10" s="309">
        <v>1995246</v>
      </c>
      <c r="K10" s="311"/>
      <c r="L10" s="312"/>
      <c r="M10" s="311"/>
    </row>
    <row r="11" spans="1:13" s="300" customFormat="1" ht="42" customHeight="1">
      <c r="A11" s="1487">
        <v>6086</v>
      </c>
      <c r="B11" s="565">
        <v>1.7000000000000006</v>
      </c>
      <c r="C11" s="2445"/>
      <c r="D11" s="2445"/>
      <c r="E11" s="2445"/>
      <c r="F11" s="566" t="s">
        <v>445</v>
      </c>
      <c r="G11" s="51" t="s">
        <v>54</v>
      </c>
      <c r="H11" s="313">
        <v>115</v>
      </c>
      <c r="I11" s="568">
        <v>11002</v>
      </c>
      <c r="J11" s="309">
        <v>1265230</v>
      </c>
      <c r="K11" s="311"/>
      <c r="L11" s="312"/>
      <c r="M11" s="311"/>
    </row>
    <row r="12" spans="1:13" s="300" customFormat="1" ht="42" customHeight="1" thickBot="1">
      <c r="A12" s="1678">
        <v>6087</v>
      </c>
      <c r="B12" s="1679">
        <v>1.8000000000000007</v>
      </c>
      <c r="C12" s="2446"/>
      <c r="D12" s="2446"/>
      <c r="E12" s="2446"/>
      <c r="F12" s="1680" t="s">
        <v>446</v>
      </c>
      <c r="G12" s="146" t="s">
        <v>54</v>
      </c>
      <c r="H12" s="1681">
        <v>124</v>
      </c>
      <c r="I12" s="1682">
        <v>10191</v>
      </c>
      <c r="J12" s="1683">
        <v>1263684</v>
      </c>
      <c r="K12" s="311"/>
      <c r="L12" s="312"/>
      <c r="M12" s="311"/>
    </row>
    <row r="13" spans="1:13" s="300" customFormat="1" ht="13.5" thickBot="1">
      <c r="A13" s="542"/>
      <c r="B13" s="2450" t="s">
        <v>1351</v>
      </c>
      <c r="C13" s="2451"/>
      <c r="D13" s="2451"/>
      <c r="E13" s="2451"/>
      <c r="F13" s="2451"/>
      <c r="G13" s="2451"/>
      <c r="H13" s="2451"/>
      <c r="I13" s="2452"/>
      <c r="J13" s="314">
        <v>85862428</v>
      </c>
      <c r="K13" s="299"/>
      <c r="L13" s="299"/>
      <c r="M13" s="299"/>
    </row>
    <row r="14" spans="1:13" s="300" customFormat="1" ht="13.5" thickBot="1">
      <c r="A14" s="542"/>
      <c r="B14" s="2447" t="s">
        <v>1352</v>
      </c>
      <c r="C14" s="2448"/>
      <c r="D14" s="2448"/>
      <c r="E14" s="2448"/>
      <c r="F14" s="2448"/>
      <c r="G14" s="315"/>
      <c r="H14" s="315"/>
      <c r="I14" s="934">
        <v>1.1000000000000001</v>
      </c>
      <c r="J14" s="316">
        <v>94448670.800000012</v>
      </c>
      <c r="K14" s="299"/>
      <c r="L14" s="299"/>
      <c r="M14" s="299"/>
    </row>
    <row r="15" spans="1:13" s="300" customFormat="1" ht="13.5" thickBot="1">
      <c r="A15" s="542"/>
      <c r="B15" s="1675" t="s">
        <v>1899</v>
      </c>
      <c r="C15" s="1676"/>
      <c r="D15" s="1676"/>
      <c r="E15" s="1676"/>
      <c r="F15" s="1676"/>
      <c r="G15" s="315"/>
      <c r="H15" s="315"/>
      <c r="I15" s="317">
        <v>2.5000000000000001E-2</v>
      </c>
      <c r="J15" s="316">
        <v>2361217</v>
      </c>
      <c r="K15" s="299"/>
      <c r="L15" s="299"/>
      <c r="M15" s="299"/>
    </row>
    <row r="16" spans="1:13" s="318" customFormat="1" ht="13.5" thickBot="1">
      <c r="A16" s="543"/>
      <c r="B16" s="2447" t="s">
        <v>16</v>
      </c>
      <c r="C16" s="2448"/>
      <c r="D16" s="2448"/>
      <c r="E16" s="2448"/>
      <c r="F16" s="2448"/>
      <c r="G16" s="2448"/>
      <c r="H16" s="2448"/>
      <c r="I16" s="317">
        <v>3.7999999999999999E-2</v>
      </c>
      <c r="J16" s="316">
        <v>3589049</v>
      </c>
      <c r="K16" s="299"/>
      <c r="L16" s="299" t="s">
        <v>1353</v>
      </c>
      <c r="M16" s="299"/>
    </row>
    <row r="17" spans="1:13" s="318" customFormat="1" ht="8.25" customHeight="1" thickBot="1">
      <c r="A17" s="543"/>
      <c r="B17" s="2453"/>
      <c r="C17" s="2454"/>
      <c r="D17" s="2454"/>
      <c r="E17" s="2454"/>
      <c r="F17" s="2454"/>
      <c r="G17" s="2454"/>
      <c r="H17" s="2454"/>
      <c r="I17" s="2454"/>
      <c r="J17" s="2455"/>
      <c r="K17" s="299"/>
      <c r="L17" s="299"/>
      <c r="M17" s="299"/>
    </row>
    <row r="18" spans="1:13" s="318" customFormat="1" ht="13.5" thickBot="1">
      <c r="A18" s="543"/>
      <c r="B18" s="2447" t="s">
        <v>1354</v>
      </c>
      <c r="C18" s="2448"/>
      <c r="D18" s="2448"/>
      <c r="E18" s="2448"/>
      <c r="F18" s="2448"/>
      <c r="G18" s="2448"/>
      <c r="H18" s="2448"/>
      <c r="I18" s="2449"/>
      <c r="J18" s="316">
        <v>100398937</v>
      </c>
      <c r="K18" s="319"/>
      <c r="L18" s="319"/>
      <c r="M18" s="319"/>
    </row>
    <row r="19" spans="1:13" s="318" customFormat="1">
      <c r="A19" s="543"/>
      <c r="B19" s="320"/>
      <c r="C19" s="319"/>
      <c r="D19" s="319"/>
      <c r="E19" s="319"/>
      <c r="F19" s="319"/>
      <c r="G19" s="319"/>
      <c r="H19" s="319"/>
      <c r="I19" s="319"/>
      <c r="J19" s="319"/>
      <c r="K19" s="319"/>
      <c r="L19" s="319"/>
      <c r="M19" s="319"/>
    </row>
    <row r="32" spans="1:13" ht="15" customHeight="1"/>
    <row r="33" spans="9:10">
      <c r="I33" s="297"/>
      <c r="J33" s="297"/>
    </row>
    <row r="34" spans="9:10" ht="15" customHeight="1">
      <c r="I34" s="297"/>
      <c r="J34" s="297"/>
    </row>
    <row r="35" spans="9:10" ht="30" customHeight="1">
      <c r="I35" s="297"/>
      <c r="J35" s="297"/>
    </row>
  </sheetData>
  <mergeCells count="11">
    <mergeCell ref="C10:E12"/>
    <mergeCell ref="B18:I18"/>
    <mergeCell ref="B13:I13"/>
    <mergeCell ref="B14:F14"/>
    <mergeCell ref="B16:H16"/>
    <mergeCell ref="B17:J17"/>
    <mergeCell ref="B1:I2"/>
    <mergeCell ref="B3:J3"/>
    <mergeCell ref="B4:E4"/>
    <mergeCell ref="C9:E9"/>
    <mergeCell ref="C5:E8"/>
  </mergeCells>
  <pageMargins left="0.7" right="0.7" top="0.75" bottom="0.75" header="0.3" footer="0.3"/>
  <pageSetup scale="65" fitToHeight="0" orientation="landscape" horizontalDpi="300" verticalDpi="300" r:id="rId1"/>
  <colBreaks count="1" manualBreakCount="1">
    <brk id="1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25">
    <tabColor rgb="FF92D050"/>
    <pageSetUpPr fitToPage="1"/>
  </sheetPr>
  <dimension ref="A1:G47"/>
  <sheetViews>
    <sheetView view="pageBreakPreview" topLeftCell="A32" zoomScale="70" zoomScaleNormal="80" zoomScaleSheetLayoutView="70" workbookViewId="0">
      <selection activeCell="M359" sqref="M359"/>
    </sheetView>
  </sheetViews>
  <sheetFormatPr baseColWidth="10" defaultRowHeight="14.25"/>
  <cols>
    <col min="1" max="1" width="1.7109375" style="327" customWidth="1"/>
    <col min="2" max="2" width="10.7109375" style="327" customWidth="1"/>
    <col min="3" max="3" width="13.140625" style="327" customWidth="1"/>
    <col min="4" max="4" width="8.5703125" style="327" customWidth="1"/>
    <col min="5" max="5" width="15.42578125" style="327" customWidth="1"/>
    <col min="6" max="6" width="18.42578125" style="327" customWidth="1"/>
    <col min="7" max="7" width="19.42578125" style="327" customWidth="1"/>
    <col min="8" max="16384" width="11.42578125" style="327"/>
  </cols>
  <sheetData>
    <row r="1" spans="2:7" ht="8.25" customHeight="1" thickBot="1"/>
    <row r="2" spans="2:7">
      <c r="B2" s="2461" t="s">
        <v>185</v>
      </c>
      <c r="C2" s="2462"/>
      <c r="D2" s="2462"/>
      <c r="E2" s="2462"/>
      <c r="F2" s="2462"/>
      <c r="G2" s="2463"/>
    </row>
    <row r="3" spans="2:7">
      <c r="B3" s="2466" t="s">
        <v>791</v>
      </c>
      <c r="C3" s="2467"/>
      <c r="D3" s="2467"/>
      <c r="E3" s="2467"/>
      <c r="F3" s="2467"/>
      <c r="G3" s="2464"/>
    </row>
    <row r="4" spans="2:7">
      <c r="B4" s="2466" t="s">
        <v>792</v>
      </c>
      <c r="C4" s="2467"/>
      <c r="D4" s="2467"/>
      <c r="E4" s="2467"/>
      <c r="F4" s="2467"/>
      <c r="G4" s="2464"/>
    </row>
    <row r="5" spans="2:7" ht="15" thickBot="1">
      <c r="B5" s="2468"/>
      <c r="C5" s="2469"/>
      <c r="D5" s="2469"/>
      <c r="E5" s="2469"/>
      <c r="F5" s="2469"/>
      <c r="G5" s="2465"/>
    </row>
    <row r="6" spans="2:7" ht="55.5" customHeight="1" thickBot="1">
      <c r="B6" s="2456" t="s">
        <v>1374</v>
      </c>
      <c r="C6" s="2457"/>
      <c r="D6" s="2458" t="s">
        <v>1891</v>
      </c>
      <c r="E6" s="2459"/>
      <c r="F6" s="2459"/>
      <c r="G6" s="2460"/>
    </row>
    <row r="7" spans="2:7" ht="8.25" customHeight="1" thickBot="1">
      <c r="B7" s="328"/>
      <c r="C7" s="329"/>
      <c r="D7" s="329"/>
      <c r="E7" s="329"/>
      <c r="F7" s="329"/>
      <c r="G7" s="330"/>
    </row>
    <row r="8" spans="2:7" ht="15" thickBot="1">
      <c r="B8" s="2476" t="s">
        <v>16</v>
      </c>
      <c r="C8" s="2477"/>
      <c r="D8" s="2477"/>
      <c r="E8" s="2477"/>
      <c r="F8" s="2477"/>
      <c r="G8" s="2478"/>
    </row>
    <row r="9" spans="2:7" ht="26.25" customHeight="1">
      <c r="B9" s="2479" t="s">
        <v>2017</v>
      </c>
      <c r="C9" s="2480"/>
      <c r="D9" s="2481"/>
      <c r="E9" s="2482">
        <v>28402149409</v>
      </c>
      <c r="F9" s="2483"/>
      <c r="G9" s="1696">
        <v>44029</v>
      </c>
    </row>
    <row r="10" spans="2:7" ht="26.25" customHeight="1" thickBot="1">
      <c r="B10" s="2484" t="s">
        <v>1375</v>
      </c>
      <c r="C10" s="2485"/>
      <c r="D10" s="2486"/>
      <c r="E10" s="331">
        <v>17</v>
      </c>
      <c r="F10" s="332" t="s">
        <v>15</v>
      </c>
      <c r="G10" s="1170"/>
    </row>
    <row r="11" spans="2:7" ht="8.25" customHeight="1" thickBot="1">
      <c r="B11" s="787"/>
      <c r="C11" s="512"/>
      <c r="D11" s="512"/>
      <c r="E11" s="512"/>
      <c r="F11" s="512"/>
      <c r="G11" s="788"/>
    </row>
    <row r="12" spans="2:7" ht="24" customHeight="1">
      <c r="B12" s="2487" t="s">
        <v>1376</v>
      </c>
      <c r="C12" s="2488"/>
      <c r="D12" s="2488"/>
      <c r="E12" s="333">
        <v>1670714671</v>
      </c>
      <c r="F12" s="1356" t="s">
        <v>1377</v>
      </c>
      <c r="G12" s="334">
        <v>3341429342</v>
      </c>
    </row>
    <row r="13" spans="2:7" ht="30" customHeight="1">
      <c r="B13" s="2471" t="s">
        <v>1378</v>
      </c>
      <c r="C13" s="2472"/>
      <c r="D13" s="2472" t="s">
        <v>1379</v>
      </c>
      <c r="E13" s="2475" t="s">
        <v>1380</v>
      </c>
      <c r="F13" s="2475"/>
      <c r="G13" s="335" t="s">
        <v>1381</v>
      </c>
    </row>
    <row r="14" spans="2:7" ht="23.25" thickBot="1">
      <c r="B14" s="2473"/>
      <c r="C14" s="2474"/>
      <c r="D14" s="2474"/>
      <c r="E14" s="1354" t="s">
        <v>1382</v>
      </c>
      <c r="F14" s="1354" t="s">
        <v>1383</v>
      </c>
      <c r="G14" s="1355">
        <v>25060720067</v>
      </c>
    </row>
    <row r="15" spans="2:7">
      <c r="B15" s="1346">
        <v>1</v>
      </c>
      <c r="C15" s="1347">
        <v>43831</v>
      </c>
      <c r="D15" s="1348"/>
      <c r="E15" s="1352">
        <v>171.24</v>
      </c>
      <c r="F15" s="1349"/>
      <c r="G15" s="1353"/>
    </row>
    <row r="16" spans="2:7">
      <c r="B16" s="336">
        <v>2</v>
      </c>
      <c r="C16" s="337">
        <v>43862</v>
      </c>
      <c r="D16" s="338"/>
      <c r="E16" s="1351">
        <v>172.57</v>
      </c>
      <c r="F16" s="340">
        <v>1.0077668768979209</v>
      </c>
      <c r="G16" s="341"/>
    </row>
    <row r="17" spans="1:7">
      <c r="B17" s="336">
        <v>3</v>
      </c>
      <c r="C17" s="337">
        <v>43891</v>
      </c>
      <c r="D17" s="338"/>
      <c r="E17" s="1351">
        <v>173.07</v>
      </c>
      <c r="F17" s="340">
        <v>1.0028973749782697</v>
      </c>
      <c r="G17" s="341"/>
    </row>
    <row r="18" spans="1:7">
      <c r="B18" s="336">
        <v>4</v>
      </c>
      <c r="C18" s="337">
        <v>43922</v>
      </c>
      <c r="D18" s="338"/>
      <c r="E18" s="339">
        <v>173.78</v>
      </c>
      <c r="F18" s="340">
        <v>1.004102386317675</v>
      </c>
      <c r="G18" s="341"/>
    </row>
    <row r="19" spans="1:7">
      <c r="B19" s="336">
        <v>5</v>
      </c>
      <c r="C19" s="337">
        <v>43952</v>
      </c>
      <c r="D19" s="338"/>
      <c r="E19" s="339">
        <v>174.64</v>
      </c>
      <c r="F19" s="340">
        <v>1.004948785821153</v>
      </c>
      <c r="G19" s="514"/>
    </row>
    <row r="20" spans="1:7" s="778" customFormat="1" ht="15">
      <c r="B20" s="336">
        <v>6</v>
      </c>
      <c r="C20" s="337">
        <v>43983</v>
      </c>
      <c r="D20" s="1169"/>
      <c r="E20" s="339">
        <v>174.94</v>
      </c>
      <c r="F20" s="340">
        <v>1.0017178195144298</v>
      </c>
      <c r="G20" s="1171"/>
    </row>
    <row r="21" spans="1:7" s="778" customFormat="1" ht="15">
      <c r="B21" s="336">
        <v>7</v>
      </c>
      <c r="C21" s="337">
        <v>44013</v>
      </c>
      <c r="D21" s="1169"/>
      <c r="E21" s="339">
        <v>175.24</v>
      </c>
      <c r="F21" s="340">
        <v>1.0017148736709729</v>
      </c>
      <c r="G21" s="1171"/>
    </row>
    <row r="22" spans="1:7" s="778" customFormat="1" ht="15">
      <c r="B22" s="336">
        <v>8</v>
      </c>
      <c r="C22" s="337">
        <v>44044</v>
      </c>
      <c r="D22" s="1169"/>
      <c r="E22" s="339">
        <v>175.54000000000002</v>
      </c>
      <c r="F22" s="340">
        <v>1.0017119379137185</v>
      </c>
      <c r="G22" s="1171"/>
    </row>
    <row r="23" spans="1:7" s="510" customFormat="1" ht="15">
      <c r="B23" s="342">
        <v>9</v>
      </c>
      <c r="C23" s="343">
        <v>44075</v>
      </c>
      <c r="D23" s="344">
        <v>1</v>
      </c>
      <c r="E23" s="345">
        <v>175.84000000000003</v>
      </c>
      <c r="F23" s="346">
        <v>1.0017090121909538</v>
      </c>
      <c r="G23" s="2470" t="s">
        <v>2001</v>
      </c>
    </row>
    <row r="24" spans="1:7" s="510" customFormat="1" ht="15">
      <c r="B24" s="342">
        <v>10</v>
      </c>
      <c r="C24" s="343">
        <v>44105</v>
      </c>
      <c r="D24" s="344">
        <v>2</v>
      </c>
      <c r="E24" s="345">
        <v>176.14000000000004</v>
      </c>
      <c r="F24" s="346">
        <v>1.0017060964513194</v>
      </c>
      <c r="G24" s="2470"/>
    </row>
    <row r="25" spans="1:7" s="510" customFormat="1" ht="15">
      <c r="A25" s="786"/>
      <c r="B25" s="779">
        <v>11</v>
      </c>
      <c r="C25" s="780">
        <v>44136</v>
      </c>
      <c r="D25" s="781">
        <v>3</v>
      </c>
      <c r="E25" s="782">
        <v>176.44000000000005</v>
      </c>
      <c r="F25" s="783">
        <v>1.0017031906438061</v>
      </c>
      <c r="G25" s="1173" t="s">
        <v>1384</v>
      </c>
    </row>
    <row r="26" spans="1:7" s="510" customFormat="1" ht="15">
      <c r="A26" s="786"/>
      <c r="B26" s="342">
        <v>12</v>
      </c>
      <c r="C26" s="343">
        <v>44166</v>
      </c>
      <c r="D26" s="344">
        <v>4</v>
      </c>
      <c r="E26" s="345">
        <v>176.74000000000007</v>
      </c>
      <c r="F26" s="346">
        <v>1.0017002947177511</v>
      </c>
      <c r="G26" s="1172"/>
    </row>
    <row r="27" spans="1:7" s="510" customFormat="1" ht="15">
      <c r="A27" s="786"/>
      <c r="B27" s="342">
        <v>13</v>
      </c>
      <c r="C27" s="343">
        <v>44197</v>
      </c>
      <c r="D27" s="344">
        <v>5</v>
      </c>
      <c r="E27" s="345">
        <v>177.04000000000008</v>
      </c>
      <c r="F27" s="346">
        <v>1.0016974086228358</v>
      </c>
      <c r="G27" s="1628"/>
    </row>
    <row r="28" spans="1:7" s="510" customFormat="1" ht="15">
      <c r="A28" s="786"/>
      <c r="B28" s="342">
        <v>14</v>
      </c>
      <c r="C28" s="343">
        <v>44228</v>
      </c>
      <c r="D28" s="344">
        <v>6</v>
      </c>
      <c r="E28" s="345">
        <v>177.34000000000009</v>
      </c>
      <c r="F28" s="346">
        <v>1.0016945323090827</v>
      </c>
      <c r="G28" s="1172"/>
    </row>
    <row r="29" spans="1:7" s="510" customFormat="1" ht="15">
      <c r="A29" s="786"/>
      <c r="B29" s="342">
        <v>15</v>
      </c>
      <c r="C29" s="343">
        <v>44256</v>
      </c>
      <c r="D29" s="344">
        <v>7</v>
      </c>
      <c r="E29" s="345">
        <v>177.6400000000001</v>
      </c>
      <c r="F29" s="346">
        <v>1.0016916657268524</v>
      </c>
      <c r="G29" s="785"/>
    </row>
    <row r="30" spans="1:7" s="510" customFormat="1" ht="15">
      <c r="A30" s="786"/>
      <c r="B30" s="342">
        <v>16</v>
      </c>
      <c r="C30" s="343">
        <v>44287</v>
      </c>
      <c r="D30" s="344">
        <v>8</v>
      </c>
      <c r="E30" s="345">
        <v>177.94000000000011</v>
      </c>
      <c r="F30" s="346">
        <v>1.001688808826841</v>
      </c>
      <c r="G30" s="1172"/>
    </row>
    <row r="31" spans="1:7" s="510" customFormat="1" ht="15">
      <c r="A31" s="786"/>
      <c r="B31" s="342">
        <v>17</v>
      </c>
      <c r="C31" s="343">
        <v>44317</v>
      </c>
      <c r="D31" s="344">
        <v>9</v>
      </c>
      <c r="E31" s="345">
        <v>178.24000000000012</v>
      </c>
      <c r="F31" s="346">
        <v>1.0016859615600764</v>
      </c>
      <c r="G31" s="1172"/>
    </row>
    <row r="32" spans="1:7" s="510" customFormat="1" ht="15">
      <c r="A32" s="786"/>
      <c r="B32" s="342">
        <v>18</v>
      </c>
      <c r="C32" s="343">
        <v>44348</v>
      </c>
      <c r="D32" s="344">
        <v>10</v>
      </c>
      <c r="E32" s="345">
        <v>178.54000000000013</v>
      </c>
      <c r="F32" s="346">
        <v>1.0016831238779176</v>
      </c>
      <c r="G32" s="1172"/>
    </row>
    <row r="33" spans="1:7" s="510" customFormat="1" ht="15">
      <c r="A33" s="786"/>
      <c r="B33" s="342">
        <v>19</v>
      </c>
      <c r="C33" s="343">
        <v>44378</v>
      </c>
      <c r="D33" s="344">
        <v>11</v>
      </c>
      <c r="E33" s="345">
        <v>178.84000000000015</v>
      </c>
      <c r="F33" s="346">
        <v>1.001680295732049</v>
      </c>
      <c r="G33" s="1172"/>
    </row>
    <row r="34" spans="1:7" s="510" customFormat="1" ht="15">
      <c r="A34" s="784"/>
      <c r="B34" s="342">
        <v>20</v>
      </c>
      <c r="C34" s="343">
        <v>44409</v>
      </c>
      <c r="D34" s="347">
        <v>12</v>
      </c>
      <c r="E34" s="345">
        <v>179.14000000000016</v>
      </c>
      <c r="F34" s="346">
        <v>1.0016774770744801</v>
      </c>
      <c r="G34" s="785"/>
    </row>
    <row r="35" spans="1:7" s="510" customFormat="1" ht="15">
      <c r="A35" s="784"/>
      <c r="B35" s="342">
        <v>21</v>
      </c>
      <c r="C35" s="343">
        <v>44440</v>
      </c>
      <c r="D35" s="347">
        <v>13</v>
      </c>
      <c r="E35" s="345">
        <v>179.44000000000017</v>
      </c>
      <c r="F35" s="346">
        <v>1.0016746678575417</v>
      </c>
      <c r="G35" s="511" t="s">
        <v>1385</v>
      </c>
    </row>
    <row r="36" spans="1:7" s="510" customFormat="1" ht="15">
      <c r="A36" s="784"/>
      <c r="B36" s="342">
        <v>22</v>
      </c>
      <c r="C36" s="343">
        <v>44470</v>
      </c>
      <c r="D36" s="347">
        <v>14</v>
      </c>
      <c r="E36" s="345">
        <v>179.74000000000018</v>
      </c>
      <c r="F36" s="346">
        <v>1.0016718680338832</v>
      </c>
      <c r="G36" s="513">
        <v>1127732403</v>
      </c>
    </row>
    <row r="37" spans="1:7" s="510" customFormat="1" ht="15">
      <c r="A37" s="784"/>
      <c r="B37" s="342">
        <v>23</v>
      </c>
      <c r="C37" s="343">
        <v>44501</v>
      </c>
      <c r="D37" s="347">
        <v>15</v>
      </c>
      <c r="E37" s="345">
        <v>180.04000000000019</v>
      </c>
      <c r="F37" s="346">
        <v>1.0016690775564705</v>
      </c>
      <c r="G37" s="785"/>
    </row>
    <row r="38" spans="1:7" s="510" customFormat="1" ht="15">
      <c r="A38" s="784"/>
      <c r="B38" s="342">
        <v>24</v>
      </c>
      <c r="C38" s="343">
        <v>44531</v>
      </c>
      <c r="D38" s="347">
        <v>16</v>
      </c>
      <c r="E38" s="345">
        <v>180.3400000000002</v>
      </c>
      <c r="F38" s="346">
        <v>1.0016662963785825</v>
      </c>
      <c r="G38" s="785"/>
    </row>
    <row r="39" spans="1:7" s="510" customFormat="1" ht="15">
      <c r="A39" s="784"/>
      <c r="B39" s="342">
        <v>25</v>
      </c>
      <c r="C39" s="343">
        <v>44562</v>
      </c>
      <c r="D39" s="347">
        <v>17</v>
      </c>
      <c r="E39" s="345">
        <v>180.64000000000021</v>
      </c>
      <c r="F39" s="346">
        <v>1.0016635244538095</v>
      </c>
      <c r="G39" s="785"/>
    </row>
    <row r="40" spans="1:7" s="510" customFormat="1" ht="15">
      <c r="A40" s="784"/>
      <c r="B40" s="342">
        <v>26</v>
      </c>
      <c r="C40" s="343">
        <v>44593</v>
      </c>
      <c r="D40" s="347">
        <v>18</v>
      </c>
      <c r="E40" s="345">
        <v>180.94000000000023</v>
      </c>
      <c r="F40" s="346">
        <v>1.0016607617360496</v>
      </c>
      <c r="G40" s="785"/>
    </row>
    <row r="41" spans="1:7" s="510" customFormat="1" ht="15">
      <c r="A41" s="784"/>
      <c r="B41" s="779">
        <v>27</v>
      </c>
      <c r="C41" s="780">
        <v>44621</v>
      </c>
      <c r="D41" s="1350">
        <v>19</v>
      </c>
      <c r="E41" s="782">
        <v>181.24000000000024</v>
      </c>
      <c r="F41" s="783">
        <v>1.001658008179507</v>
      </c>
      <c r="G41" s="511" t="s">
        <v>1543</v>
      </c>
    </row>
    <row r="42" spans="1:7" s="510" customFormat="1" ht="15">
      <c r="A42" s="784"/>
      <c r="B42" s="779">
        <v>28</v>
      </c>
      <c r="C42" s="780">
        <v>44652</v>
      </c>
      <c r="D42" s="1350">
        <v>20</v>
      </c>
      <c r="E42" s="782">
        <v>181.54000000000025</v>
      </c>
      <c r="F42" s="783">
        <v>1.0016552637386891</v>
      </c>
      <c r="G42" s="511" t="s">
        <v>1967</v>
      </c>
    </row>
    <row r="43" spans="1:7" s="510" customFormat="1" ht="15">
      <c r="A43" s="784"/>
      <c r="B43" s="336">
        <v>29</v>
      </c>
      <c r="C43" s="337">
        <v>44682</v>
      </c>
      <c r="D43" s="1169"/>
      <c r="E43" s="339">
        <v>181.84000000000026</v>
      </c>
      <c r="F43" s="340">
        <v>1.0016525283684037</v>
      </c>
      <c r="G43" s="785"/>
    </row>
    <row r="44" spans="1:7">
      <c r="B44" s="336">
        <v>30</v>
      </c>
      <c r="C44" s="337">
        <v>44713</v>
      </c>
      <c r="D44" s="338"/>
      <c r="E44" s="339">
        <v>182.14000000000027</v>
      </c>
      <c r="F44" s="340">
        <v>1.0016498020237572</v>
      </c>
      <c r="G44" s="514"/>
    </row>
    <row r="45" spans="1:7">
      <c r="B45" s="336">
        <v>31</v>
      </c>
      <c r="C45" s="337">
        <v>44743</v>
      </c>
      <c r="D45" s="338"/>
      <c r="E45" s="339">
        <v>182.44000000000028</v>
      </c>
      <c r="F45" s="340">
        <v>1.0016470846601515</v>
      </c>
      <c r="G45" s="514"/>
    </row>
    <row r="46" spans="1:7">
      <c r="B46" s="336">
        <v>32</v>
      </c>
      <c r="C46" s="337">
        <v>44774</v>
      </c>
      <c r="D46" s="338"/>
      <c r="E46" s="339">
        <v>182.74000000000029</v>
      </c>
      <c r="F46" s="340">
        <v>1.0016443762332823</v>
      </c>
      <c r="G46" s="514"/>
    </row>
    <row r="47" spans="1:7">
      <c r="B47" s="336">
        <v>33</v>
      </c>
      <c r="C47" s="337">
        <v>44805</v>
      </c>
      <c r="D47" s="1169"/>
      <c r="E47" s="339">
        <v>183.0400000000003</v>
      </c>
      <c r="F47" s="340">
        <v>1.0016416766991354</v>
      </c>
      <c r="G47" s="514"/>
    </row>
  </sheetData>
  <mergeCells count="16">
    <mergeCell ref="G23:G24"/>
    <mergeCell ref="B13:C14"/>
    <mergeCell ref="D13:D14"/>
    <mergeCell ref="E13:F13"/>
    <mergeCell ref="B8:G8"/>
    <mergeCell ref="B9:D9"/>
    <mergeCell ref="E9:F9"/>
    <mergeCell ref="B10:D10"/>
    <mergeCell ref="B12:D12"/>
    <mergeCell ref="B6:C6"/>
    <mergeCell ref="D6:G6"/>
    <mergeCell ref="B2:F2"/>
    <mergeCell ref="G2:G5"/>
    <mergeCell ref="B3:F3"/>
    <mergeCell ref="B4:F4"/>
    <mergeCell ref="B5:F5"/>
  </mergeCells>
  <printOptions horizontalCentered="1"/>
  <pageMargins left="0.70866141732283472" right="0.70866141732283472" top="0.74803149606299213" bottom="0.74803149606299213" header="0.31496062992125984" footer="0.31496062992125984"/>
  <pageSetup scale="92"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3">
    <tabColor rgb="FF92D050"/>
  </sheetPr>
  <dimension ref="B1:H1642"/>
  <sheetViews>
    <sheetView view="pageBreakPreview" topLeftCell="A1042" zoomScale="70" zoomScaleNormal="70" zoomScaleSheetLayoutView="70" workbookViewId="0">
      <selection activeCell="C1652" sqref="C1652"/>
    </sheetView>
  </sheetViews>
  <sheetFormatPr baseColWidth="10" defaultRowHeight="12.75"/>
  <cols>
    <col min="1" max="1" width="3.28515625" customWidth="1"/>
    <col min="2" max="2" width="10.140625" customWidth="1"/>
    <col min="3" max="3" width="73.140625" customWidth="1"/>
    <col min="4" max="4" width="9.7109375" customWidth="1"/>
    <col min="5" max="5" width="11.7109375" style="1270" customWidth="1"/>
    <col min="6" max="6" width="15.5703125" customWidth="1"/>
    <col min="7" max="7" width="19.85546875" customWidth="1"/>
  </cols>
  <sheetData>
    <row r="1" spans="2:8" ht="48.75" customHeight="1">
      <c r="B1" s="2489" t="e">
        <f>#REF!</f>
        <v>#REF!</v>
      </c>
      <c r="C1" s="2490"/>
      <c r="D1" s="2490"/>
      <c r="E1" s="2490"/>
      <c r="F1" s="2490"/>
      <c r="G1" s="2491"/>
    </row>
    <row r="2" spans="2:8" ht="7.5" customHeight="1">
      <c r="B2" s="1282"/>
      <c r="C2" s="1283"/>
      <c r="D2" s="1283"/>
      <c r="E2" s="1284"/>
      <c r="F2" s="1283"/>
      <c r="G2" s="1285"/>
    </row>
    <row r="3" spans="2:8" ht="23.25" customHeight="1">
      <c r="B3" s="1286" t="s">
        <v>4</v>
      </c>
      <c r="C3" s="1278" t="s">
        <v>9</v>
      </c>
      <c r="D3" s="1278" t="s">
        <v>46</v>
      </c>
      <c r="E3" s="1279" t="s">
        <v>797</v>
      </c>
      <c r="F3" s="1280" t="s">
        <v>1695</v>
      </c>
      <c r="G3" s="1281" t="s">
        <v>1696</v>
      </c>
    </row>
    <row r="4" spans="2:8" ht="15" customHeight="1">
      <c r="B4" s="981">
        <v>3007</v>
      </c>
      <c r="C4" s="980" t="s">
        <v>47</v>
      </c>
      <c r="D4" s="981" t="s">
        <v>48</v>
      </c>
      <c r="E4" s="1223"/>
      <c r="F4" s="1217"/>
      <c r="G4" s="1273">
        <v>574</v>
      </c>
      <c r="H4" s="1216"/>
    </row>
    <row r="5" spans="2:8" ht="15" customHeight="1">
      <c r="B5" s="1277">
        <v>4278</v>
      </c>
      <c r="C5" s="982" t="s">
        <v>49</v>
      </c>
      <c r="D5" s="983" t="s">
        <v>50</v>
      </c>
      <c r="E5" s="1220">
        <v>1.18E-2</v>
      </c>
      <c r="F5" s="1215">
        <v>13858</v>
      </c>
      <c r="G5" s="1215">
        <v>164</v>
      </c>
    </row>
    <row r="6" spans="2:8" ht="15" customHeight="1">
      <c r="B6" s="1277">
        <v>6092</v>
      </c>
      <c r="C6" s="982" t="s">
        <v>51</v>
      </c>
      <c r="D6" s="983" t="s">
        <v>52</v>
      </c>
      <c r="E6" s="1220">
        <v>4.5999999999999999E-2</v>
      </c>
      <c r="F6" s="1215">
        <v>2000</v>
      </c>
      <c r="G6" s="1215">
        <v>92</v>
      </c>
    </row>
    <row r="7" spans="2:8" ht="15" customHeight="1">
      <c r="B7" s="1277">
        <v>7260</v>
      </c>
      <c r="C7" s="982" t="s">
        <v>53</v>
      </c>
      <c r="D7" s="983" t="s">
        <v>54</v>
      </c>
      <c r="E7" s="1220">
        <v>7.1400000000000005E-2</v>
      </c>
      <c r="F7" s="1215">
        <v>4165</v>
      </c>
      <c r="G7" s="1215">
        <v>297</v>
      </c>
    </row>
    <row r="8" spans="2:8" ht="15" customHeight="1">
      <c r="B8" s="1277">
        <v>7680</v>
      </c>
      <c r="C8" s="982" t="s">
        <v>55</v>
      </c>
      <c r="D8" s="983" t="s">
        <v>56</v>
      </c>
      <c r="E8" s="1220">
        <v>5.0000000000000001E-4</v>
      </c>
      <c r="F8" s="1215">
        <v>42900</v>
      </c>
      <c r="G8" s="1215">
        <v>21</v>
      </c>
    </row>
    <row r="9" spans="2:8" ht="24.75" customHeight="1">
      <c r="B9" s="981">
        <v>3009</v>
      </c>
      <c r="C9" s="980" t="s">
        <v>188</v>
      </c>
      <c r="D9" s="981" t="s">
        <v>60</v>
      </c>
      <c r="E9" s="1223"/>
      <c r="F9" s="1217"/>
      <c r="G9" s="1273">
        <v>26499</v>
      </c>
    </row>
    <row r="10" spans="2:8">
      <c r="B10" s="1277">
        <v>4278</v>
      </c>
      <c r="C10" s="982" t="s">
        <v>49</v>
      </c>
      <c r="D10" s="983" t="s">
        <v>50</v>
      </c>
      <c r="E10" s="1220">
        <v>1.84</v>
      </c>
      <c r="F10" s="1215">
        <v>13858</v>
      </c>
      <c r="G10" s="1215">
        <v>25499</v>
      </c>
    </row>
    <row r="11" spans="2:8">
      <c r="B11" s="1277">
        <v>6092</v>
      </c>
      <c r="C11" s="982" t="s">
        <v>51</v>
      </c>
      <c r="D11" s="983" t="s">
        <v>52</v>
      </c>
      <c r="E11" s="1220">
        <v>0.5</v>
      </c>
      <c r="F11" s="1215">
        <v>2000</v>
      </c>
      <c r="G11" s="1215">
        <v>1000</v>
      </c>
    </row>
    <row r="12" spans="2:8" ht="24">
      <c r="B12" s="981">
        <v>3012</v>
      </c>
      <c r="C12" s="980" t="s">
        <v>1477</v>
      </c>
      <c r="D12" s="981" t="s">
        <v>48</v>
      </c>
      <c r="E12" s="1223"/>
      <c r="F12" s="1217"/>
      <c r="G12" s="1273">
        <v>5465</v>
      </c>
    </row>
    <row r="13" spans="2:8">
      <c r="B13" s="1277">
        <v>4279</v>
      </c>
      <c r="C13" s="982" t="s">
        <v>57</v>
      </c>
      <c r="D13" s="983" t="s">
        <v>50</v>
      </c>
      <c r="E13" s="1220">
        <v>0.13400000000000001</v>
      </c>
      <c r="F13" s="1215">
        <v>19538</v>
      </c>
      <c r="G13" s="1215">
        <v>2618</v>
      </c>
    </row>
    <row r="14" spans="2:8">
      <c r="B14" s="1277">
        <v>6092</v>
      </c>
      <c r="C14" s="982" t="s">
        <v>51</v>
      </c>
      <c r="D14" s="983" t="s">
        <v>52</v>
      </c>
      <c r="E14" s="1220">
        <v>0.1</v>
      </c>
      <c r="F14" s="1215">
        <v>2000</v>
      </c>
      <c r="G14" s="1215">
        <v>200</v>
      </c>
    </row>
    <row r="15" spans="2:8">
      <c r="B15" s="1277">
        <v>6140</v>
      </c>
      <c r="C15" s="982" t="s">
        <v>58</v>
      </c>
      <c r="D15" s="983" t="s">
        <v>50</v>
      </c>
      <c r="E15" s="1220">
        <v>0.05</v>
      </c>
      <c r="F15" s="1215">
        <v>48012</v>
      </c>
      <c r="G15" s="1215">
        <v>2401</v>
      </c>
    </row>
    <row r="16" spans="2:8">
      <c r="B16" s="1277">
        <v>7439</v>
      </c>
      <c r="C16" s="982" t="s">
        <v>59</v>
      </c>
      <c r="D16" s="983" t="s">
        <v>50</v>
      </c>
      <c r="E16" s="1220">
        <v>0.05</v>
      </c>
      <c r="F16" s="1215">
        <v>4919</v>
      </c>
      <c r="G16" s="1215">
        <v>246</v>
      </c>
    </row>
    <row r="17" spans="2:7" ht="23.25" customHeight="1">
      <c r="B17" s="1259">
        <v>3018</v>
      </c>
      <c r="C17" s="1260" t="s">
        <v>189</v>
      </c>
      <c r="D17" s="1259" t="s">
        <v>60</v>
      </c>
      <c r="E17" s="1268"/>
      <c r="F17" s="1261"/>
      <c r="G17" s="1262">
        <v>58566</v>
      </c>
    </row>
    <row r="18" spans="2:7">
      <c r="B18" s="1263">
        <v>4274</v>
      </c>
      <c r="C18" s="1264" t="s">
        <v>57</v>
      </c>
      <c r="D18" s="1265" t="s">
        <v>65</v>
      </c>
      <c r="E18" s="1269">
        <v>3.3300000000000003E-2</v>
      </c>
      <c r="F18" s="1266">
        <v>156349</v>
      </c>
      <c r="G18" s="1267">
        <v>5206</v>
      </c>
    </row>
    <row r="19" spans="2:7">
      <c r="B19" s="1263">
        <v>6092</v>
      </c>
      <c r="C19" s="1264" t="s">
        <v>51</v>
      </c>
      <c r="D19" s="1265" t="s">
        <v>52</v>
      </c>
      <c r="E19" s="1269">
        <v>0.5</v>
      </c>
      <c r="F19" s="1266">
        <v>2000</v>
      </c>
      <c r="G19" s="1267">
        <v>1000</v>
      </c>
    </row>
    <row r="20" spans="2:7">
      <c r="B20" s="1263">
        <v>7229</v>
      </c>
      <c r="C20" s="1264" t="s">
        <v>743</v>
      </c>
      <c r="D20" s="1265" t="s">
        <v>60</v>
      </c>
      <c r="E20" s="1269">
        <v>1.1000000000000001</v>
      </c>
      <c r="F20" s="1266">
        <v>47600</v>
      </c>
      <c r="G20" s="1267">
        <v>52360</v>
      </c>
    </row>
    <row r="21" spans="2:7" ht="24">
      <c r="B21" s="1259">
        <v>3024</v>
      </c>
      <c r="C21" s="1260" t="s">
        <v>1013</v>
      </c>
      <c r="D21" s="1259" t="s">
        <v>60</v>
      </c>
      <c r="E21" s="1268"/>
      <c r="F21" s="1261"/>
      <c r="G21" s="1262">
        <v>95225</v>
      </c>
    </row>
    <row r="22" spans="2:7">
      <c r="B22" s="1263">
        <v>2307</v>
      </c>
      <c r="C22" s="1264" t="s">
        <v>113</v>
      </c>
      <c r="D22" s="1265" t="s">
        <v>60</v>
      </c>
      <c r="E22" s="1269">
        <v>1.2</v>
      </c>
      <c r="F22" s="1266">
        <v>35700</v>
      </c>
      <c r="G22" s="1267">
        <v>42840</v>
      </c>
    </row>
    <row r="23" spans="2:7">
      <c r="B23" s="1263">
        <v>4274</v>
      </c>
      <c r="C23" s="1264" t="s">
        <v>57</v>
      </c>
      <c r="D23" s="1265" t="s">
        <v>65</v>
      </c>
      <c r="E23" s="1269">
        <v>8.3299999999999999E-2</v>
      </c>
      <c r="F23" s="1266">
        <v>156349</v>
      </c>
      <c r="G23" s="1267">
        <v>13024</v>
      </c>
    </row>
    <row r="24" spans="2:7">
      <c r="B24" s="1263">
        <v>5661</v>
      </c>
      <c r="C24" s="1264" t="s">
        <v>66</v>
      </c>
      <c r="D24" s="1265" t="s">
        <v>67</v>
      </c>
      <c r="E24" s="1269">
        <v>8.3299999999999999E-2</v>
      </c>
      <c r="F24" s="1266">
        <v>45861</v>
      </c>
      <c r="G24" s="1267">
        <v>3820</v>
      </c>
    </row>
    <row r="25" spans="2:7">
      <c r="B25" s="1263">
        <v>6092</v>
      </c>
      <c r="C25" s="1264" t="s">
        <v>51</v>
      </c>
      <c r="D25" s="1265" t="s">
        <v>52</v>
      </c>
      <c r="E25" s="1269">
        <v>0.5</v>
      </c>
      <c r="F25" s="1266">
        <v>2000</v>
      </c>
      <c r="G25" s="1267">
        <v>1000</v>
      </c>
    </row>
    <row r="26" spans="2:7">
      <c r="B26" s="1263">
        <v>6098</v>
      </c>
      <c r="C26" s="1264" t="s">
        <v>68</v>
      </c>
      <c r="D26" s="1265" t="s">
        <v>69</v>
      </c>
      <c r="E26" s="1269">
        <v>10</v>
      </c>
      <c r="F26" s="1266">
        <v>18</v>
      </c>
      <c r="G26" s="1267">
        <v>180</v>
      </c>
    </row>
    <row r="27" spans="2:7">
      <c r="B27" s="1263">
        <v>7462</v>
      </c>
      <c r="C27" s="1264" t="s">
        <v>62</v>
      </c>
      <c r="D27" s="1265" t="s">
        <v>63</v>
      </c>
      <c r="E27" s="1269">
        <v>26.25</v>
      </c>
      <c r="F27" s="1266">
        <v>1309</v>
      </c>
      <c r="G27" s="1267">
        <v>34361</v>
      </c>
    </row>
    <row r="28" spans="2:7">
      <c r="B28" s="1259">
        <v>3027</v>
      </c>
      <c r="C28" s="1260" t="s">
        <v>190</v>
      </c>
      <c r="D28" s="1259" t="s">
        <v>71</v>
      </c>
      <c r="E28" s="1268"/>
      <c r="F28" s="1261"/>
      <c r="G28" s="1262">
        <v>48815</v>
      </c>
    </row>
    <row r="29" spans="2:7">
      <c r="B29" s="1263">
        <v>3874</v>
      </c>
      <c r="C29" s="1264" t="s">
        <v>276</v>
      </c>
      <c r="D29" s="1265" t="s">
        <v>60</v>
      </c>
      <c r="E29" s="1269">
        <v>6.6E-3</v>
      </c>
      <c r="F29" s="1266">
        <v>231617</v>
      </c>
      <c r="G29" s="1267">
        <v>1529</v>
      </c>
    </row>
    <row r="30" spans="2:7">
      <c r="B30" s="1263">
        <v>4279</v>
      </c>
      <c r="C30" s="1264" t="s">
        <v>57</v>
      </c>
      <c r="D30" s="1265" t="s">
        <v>50</v>
      </c>
      <c r="E30" s="1269">
        <v>0.45</v>
      </c>
      <c r="F30" s="1266">
        <v>19538</v>
      </c>
      <c r="G30" s="1267">
        <v>8792</v>
      </c>
    </row>
    <row r="31" spans="2:7">
      <c r="B31" s="1263">
        <v>6092</v>
      </c>
      <c r="C31" s="1264" t="s">
        <v>51</v>
      </c>
      <c r="D31" s="1265" t="s">
        <v>52</v>
      </c>
      <c r="E31" s="1269">
        <v>0.5</v>
      </c>
      <c r="F31" s="1266">
        <v>2000</v>
      </c>
      <c r="G31" s="1267">
        <v>1000</v>
      </c>
    </row>
    <row r="32" spans="2:7">
      <c r="B32" s="1263">
        <v>6109</v>
      </c>
      <c r="C32" s="1264" t="s">
        <v>96</v>
      </c>
      <c r="D32" s="1265" t="s">
        <v>54</v>
      </c>
      <c r="E32" s="1269">
        <v>1.25</v>
      </c>
      <c r="F32" s="1266">
        <v>29995</v>
      </c>
      <c r="G32" s="1267">
        <v>37494</v>
      </c>
    </row>
    <row r="33" spans="2:7" ht="24">
      <c r="B33" s="1259">
        <v>3042</v>
      </c>
      <c r="C33" s="1260" t="s">
        <v>192</v>
      </c>
      <c r="D33" s="1259" t="s">
        <v>71</v>
      </c>
      <c r="E33" s="1268"/>
      <c r="F33" s="1261"/>
      <c r="G33" s="1262">
        <v>35518</v>
      </c>
    </row>
    <row r="34" spans="2:7">
      <c r="B34" s="1263">
        <v>4280</v>
      </c>
      <c r="C34" s="1264" t="s">
        <v>302</v>
      </c>
      <c r="D34" s="1265" t="s">
        <v>50</v>
      </c>
      <c r="E34" s="1269">
        <v>0.3</v>
      </c>
      <c r="F34" s="1266">
        <v>15107</v>
      </c>
      <c r="G34" s="1267">
        <v>4532</v>
      </c>
    </row>
    <row r="35" spans="2:7">
      <c r="B35" s="1263">
        <v>6092</v>
      </c>
      <c r="C35" s="1264" t="s">
        <v>51</v>
      </c>
      <c r="D35" s="1265" t="s">
        <v>52</v>
      </c>
      <c r="E35" s="1269">
        <v>0.5</v>
      </c>
      <c r="F35" s="1266">
        <v>2000</v>
      </c>
      <c r="G35" s="1267">
        <v>1000</v>
      </c>
    </row>
    <row r="36" spans="2:7">
      <c r="B36" s="1263">
        <v>6127</v>
      </c>
      <c r="C36" s="1264" t="s">
        <v>519</v>
      </c>
      <c r="D36" s="1265" t="s">
        <v>71</v>
      </c>
      <c r="E36" s="1269">
        <v>1.03</v>
      </c>
      <c r="F36" s="1266">
        <v>28709</v>
      </c>
      <c r="G36" s="1267">
        <v>29570</v>
      </c>
    </row>
    <row r="37" spans="2:7">
      <c r="B37" s="1263">
        <v>7236</v>
      </c>
      <c r="C37" s="1264" t="s">
        <v>505</v>
      </c>
      <c r="D37" s="1265" t="s">
        <v>54</v>
      </c>
      <c r="E37" s="1269">
        <v>2.2200000000000001E-2</v>
      </c>
      <c r="F37" s="1266">
        <v>18728</v>
      </c>
      <c r="G37" s="1267">
        <v>416</v>
      </c>
    </row>
    <row r="38" spans="2:7" ht="24">
      <c r="B38" s="1259">
        <v>3043</v>
      </c>
      <c r="C38" s="1260" t="s">
        <v>193</v>
      </c>
      <c r="D38" s="1259" t="s">
        <v>71</v>
      </c>
      <c r="E38" s="1268"/>
      <c r="F38" s="1261"/>
      <c r="G38" s="1262">
        <v>47836</v>
      </c>
    </row>
    <row r="39" spans="2:7">
      <c r="B39" s="1263">
        <v>4280</v>
      </c>
      <c r="C39" s="1264" t="s">
        <v>302</v>
      </c>
      <c r="D39" s="1265" t="s">
        <v>50</v>
      </c>
      <c r="E39" s="1269">
        <v>0.35</v>
      </c>
      <c r="F39" s="1266">
        <v>15107</v>
      </c>
      <c r="G39" s="1267">
        <v>5287</v>
      </c>
    </row>
    <row r="40" spans="2:7">
      <c r="B40" s="1263">
        <v>6092</v>
      </c>
      <c r="C40" s="1264" t="s">
        <v>51</v>
      </c>
      <c r="D40" s="1265" t="s">
        <v>52</v>
      </c>
      <c r="E40" s="1269">
        <v>0.5</v>
      </c>
      <c r="F40" s="1266">
        <v>2000</v>
      </c>
      <c r="G40" s="1267">
        <v>1000</v>
      </c>
    </row>
    <row r="41" spans="2:7">
      <c r="B41" s="1263">
        <v>6128</v>
      </c>
      <c r="C41" s="1264" t="s">
        <v>520</v>
      </c>
      <c r="D41" s="1265" t="s">
        <v>71</v>
      </c>
      <c r="E41" s="1269">
        <v>1.03</v>
      </c>
      <c r="F41" s="1266">
        <v>39733</v>
      </c>
      <c r="G41" s="1267">
        <v>40925</v>
      </c>
    </row>
    <row r="42" spans="2:7">
      <c r="B42" s="1263">
        <v>7236</v>
      </c>
      <c r="C42" s="1264" t="s">
        <v>505</v>
      </c>
      <c r="D42" s="1265" t="s">
        <v>54</v>
      </c>
      <c r="E42" s="1269">
        <v>3.3300000000000003E-2</v>
      </c>
      <c r="F42" s="1266">
        <v>18728</v>
      </c>
      <c r="G42" s="1267">
        <v>624</v>
      </c>
    </row>
    <row r="43" spans="2:7" ht="24">
      <c r="B43" s="1259">
        <v>3044</v>
      </c>
      <c r="C43" s="1260" t="s">
        <v>194</v>
      </c>
      <c r="D43" s="1259" t="s">
        <v>71</v>
      </c>
      <c r="E43" s="1268"/>
      <c r="F43" s="1261"/>
      <c r="G43" s="1262">
        <v>67626</v>
      </c>
    </row>
    <row r="44" spans="2:7">
      <c r="B44" s="1263">
        <v>4280</v>
      </c>
      <c r="C44" s="1264" t="s">
        <v>302</v>
      </c>
      <c r="D44" s="1265" t="s">
        <v>50</v>
      </c>
      <c r="E44" s="1269">
        <v>0.38</v>
      </c>
      <c r="F44" s="1266">
        <v>15107</v>
      </c>
      <c r="G44" s="1267">
        <v>5741</v>
      </c>
    </row>
    <row r="45" spans="2:7">
      <c r="B45" s="1263">
        <v>6092</v>
      </c>
      <c r="C45" s="1264" t="s">
        <v>51</v>
      </c>
      <c r="D45" s="1265" t="s">
        <v>52</v>
      </c>
      <c r="E45" s="1269">
        <v>0.5</v>
      </c>
      <c r="F45" s="1266">
        <v>2000</v>
      </c>
      <c r="G45" s="1267">
        <v>1000</v>
      </c>
    </row>
    <row r="46" spans="2:7">
      <c r="B46" s="1263">
        <v>6129</v>
      </c>
      <c r="C46" s="1264" t="s">
        <v>521</v>
      </c>
      <c r="D46" s="1265" t="s">
        <v>71</v>
      </c>
      <c r="E46" s="1269">
        <v>1.03</v>
      </c>
      <c r="F46" s="1266">
        <v>58203</v>
      </c>
      <c r="G46" s="1267">
        <v>59949</v>
      </c>
    </row>
    <row r="47" spans="2:7">
      <c r="B47" s="1263">
        <v>7236</v>
      </c>
      <c r="C47" s="1264" t="s">
        <v>505</v>
      </c>
      <c r="D47" s="1265" t="s">
        <v>54</v>
      </c>
      <c r="E47" s="1269">
        <v>0.05</v>
      </c>
      <c r="F47" s="1266">
        <v>18728</v>
      </c>
      <c r="G47" s="1267">
        <v>936</v>
      </c>
    </row>
    <row r="48" spans="2:7" ht="24">
      <c r="B48" s="1259">
        <v>3045</v>
      </c>
      <c r="C48" s="1260" t="s">
        <v>195</v>
      </c>
      <c r="D48" s="1259" t="s">
        <v>71</v>
      </c>
      <c r="E48" s="1268"/>
      <c r="F48" s="1261"/>
      <c r="G48" s="1262">
        <v>96930</v>
      </c>
    </row>
    <row r="49" spans="2:7">
      <c r="B49" s="1263">
        <v>4280</v>
      </c>
      <c r="C49" s="1264" t="s">
        <v>302</v>
      </c>
      <c r="D49" s="1265" t="s">
        <v>50</v>
      </c>
      <c r="E49" s="1269">
        <v>0.4</v>
      </c>
      <c r="F49" s="1266">
        <v>15107</v>
      </c>
      <c r="G49" s="1267">
        <v>6043</v>
      </c>
    </row>
    <row r="50" spans="2:7">
      <c r="B50" s="1263">
        <v>6092</v>
      </c>
      <c r="C50" s="1264" t="s">
        <v>51</v>
      </c>
      <c r="D50" s="1265" t="s">
        <v>52</v>
      </c>
      <c r="E50" s="1269">
        <v>0.5</v>
      </c>
      <c r="F50" s="1266">
        <v>2000</v>
      </c>
      <c r="G50" s="1267">
        <v>1000</v>
      </c>
    </row>
    <row r="51" spans="2:7">
      <c r="B51" s="1263">
        <v>6130</v>
      </c>
      <c r="C51" s="1264" t="s">
        <v>522</v>
      </c>
      <c r="D51" s="1265" t="s">
        <v>71</v>
      </c>
      <c r="E51" s="1269">
        <v>1.03</v>
      </c>
      <c r="F51" s="1266">
        <v>86056</v>
      </c>
      <c r="G51" s="1267">
        <v>88638</v>
      </c>
    </row>
    <row r="52" spans="2:7">
      <c r="B52" s="1263">
        <v>7236</v>
      </c>
      <c r="C52" s="1264" t="s">
        <v>505</v>
      </c>
      <c r="D52" s="1265" t="s">
        <v>54</v>
      </c>
      <c r="E52" s="1269">
        <v>6.6699999999999995E-2</v>
      </c>
      <c r="F52" s="1266">
        <v>18728</v>
      </c>
      <c r="G52" s="1267">
        <v>1249</v>
      </c>
    </row>
    <row r="53" spans="2:7" ht="24">
      <c r="B53" s="1259">
        <v>3050</v>
      </c>
      <c r="C53" s="1260" t="s">
        <v>1014</v>
      </c>
      <c r="D53" s="1259" t="s">
        <v>60</v>
      </c>
      <c r="E53" s="1268"/>
      <c r="F53" s="1261"/>
      <c r="G53" s="1262">
        <v>23645</v>
      </c>
    </row>
    <row r="54" spans="2:7">
      <c r="B54" s="1263">
        <v>4274</v>
      </c>
      <c r="C54" s="1264" t="s">
        <v>57</v>
      </c>
      <c r="D54" s="1265" t="s">
        <v>65</v>
      </c>
      <c r="E54" s="1269">
        <v>0.1111</v>
      </c>
      <c r="F54" s="1266">
        <v>156349</v>
      </c>
      <c r="G54" s="1267">
        <v>17370</v>
      </c>
    </row>
    <row r="55" spans="2:7">
      <c r="B55" s="1263">
        <v>5661</v>
      </c>
      <c r="C55" s="1264" t="s">
        <v>66</v>
      </c>
      <c r="D55" s="1265" t="s">
        <v>67</v>
      </c>
      <c r="E55" s="1269">
        <v>0.1111</v>
      </c>
      <c r="F55" s="1266">
        <v>45861</v>
      </c>
      <c r="G55" s="1267">
        <v>5095</v>
      </c>
    </row>
    <row r="56" spans="2:7">
      <c r="B56" s="1263">
        <v>6092</v>
      </c>
      <c r="C56" s="1264" t="s">
        <v>51</v>
      </c>
      <c r="D56" s="1265" t="s">
        <v>52</v>
      </c>
      <c r="E56" s="1269">
        <v>0.5</v>
      </c>
      <c r="F56" s="1266">
        <v>2000</v>
      </c>
      <c r="G56" s="1267">
        <v>1000</v>
      </c>
    </row>
    <row r="57" spans="2:7">
      <c r="B57" s="1263">
        <v>6098</v>
      </c>
      <c r="C57" s="1264" t="s">
        <v>68</v>
      </c>
      <c r="D57" s="1265" t="s">
        <v>69</v>
      </c>
      <c r="E57" s="1269">
        <v>10</v>
      </c>
      <c r="F57" s="1266">
        <v>18</v>
      </c>
      <c r="G57" s="1267">
        <v>180</v>
      </c>
    </row>
    <row r="58" spans="2:7">
      <c r="B58" s="1259">
        <v>3155</v>
      </c>
      <c r="C58" s="1260" t="s">
        <v>198</v>
      </c>
      <c r="D58" s="1259" t="s">
        <v>54</v>
      </c>
      <c r="E58" s="1268"/>
      <c r="F58" s="1261"/>
      <c r="G58" s="1262">
        <v>136169</v>
      </c>
    </row>
    <row r="59" spans="2:7">
      <c r="B59" s="1263">
        <v>4279</v>
      </c>
      <c r="C59" s="1264" t="s">
        <v>57</v>
      </c>
      <c r="D59" s="1265" t="s">
        <v>50</v>
      </c>
      <c r="E59" s="1269">
        <v>1.5</v>
      </c>
      <c r="F59" s="1266">
        <v>19538</v>
      </c>
      <c r="G59" s="1267">
        <v>29307</v>
      </c>
    </row>
    <row r="60" spans="2:7">
      <c r="B60" s="1263">
        <v>6092</v>
      </c>
      <c r="C60" s="1264" t="s">
        <v>51</v>
      </c>
      <c r="D60" s="1265" t="s">
        <v>52</v>
      </c>
      <c r="E60" s="1269">
        <v>0.5</v>
      </c>
      <c r="F60" s="1266">
        <v>2000</v>
      </c>
      <c r="G60" s="1267">
        <v>1000</v>
      </c>
    </row>
    <row r="61" spans="2:7">
      <c r="B61" s="1263">
        <v>6140</v>
      </c>
      <c r="C61" s="1264" t="s">
        <v>58</v>
      </c>
      <c r="D61" s="1265" t="s">
        <v>50</v>
      </c>
      <c r="E61" s="1269">
        <v>2</v>
      </c>
      <c r="F61" s="1266">
        <v>48012</v>
      </c>
      <c r="G61" s="1267">
        <v>96024</v>
      </c>
    </row>
    <row r="62" spans="2:7">
      <c r="B62" s="1263">
        <v>7439</v>
      </c>
      <c r="C62" s="1264" t="s">
        <v>59</v>
      </c>
      <c r="D62" s="1265" t="s">
        <v>50</v>
      </c>
      <c r="E62" s="1269">
        <v>2</v>
      </c>
      <c r="F62" s="1266">
        <v>4919</v>
      </c>
      <c r="G62" s="1267">
        <v>9838</v>
      </c>
    </row>
    <row r="63" spans="2:7" ht="21" customHeight="1">
      <c r="B63" s="1259">
        <v>3195</v>
      </c>
      <c r="C63" s="1260" t="s">
        <v>199</v>
      </c>
      <c r="D63" s="1259" t="s">
        <v>71</v>
      </c>
      <c r="E63" s="1268"/>
      <c r="F63" s="1261"/>
      <c r="G63" s="1262">
        <v>33262</v>
      </c>
    </row>
    <row r="64" spans="2:7">
      <c r="B64" s="1263">
        <v>4278</v>
      </c>
      <c r="C64" s="1264" t="s">
        <v>49</v>
      </c>
      <c r="D64" s="1265" t="s">
        <v>50</v>
      </c>
      <c r="E64" s="1269">
        <v>0.12</v>
      </c>
      <c r="F64" s="1266">
        <v>13858</v>
      </c>
      <c r="G64" s="1267">
        <v>1663</v>
      </c>
    </row>
    <row r="65" spans="2:7">
      <c r="B65" s="1263">
        <v>4521</v>
      </c>
      <c r="C65" s="1264" t="s">
        <v>527</v>
      </c>
      <c r="D65" s="1265" t="s">
        <v>71</v>
      </c>
      <c r="E65" s="1269">
        <v>2.06</v>
      </c>
      <c r="F65" s="1266">
        <v>14854</v>
      </c>
      <c r="G65" s="1267">
        <v>30599</v>
      </c>
    </row>
    <row r="66" spans="2:7">
      <c r="B66" s="1263">
        <v>6092</v>
      </c>
      <c r="C66" s="1264" t="s">
        <v>51</v>
      </c>
      <c r="D66" s="1265" t="s">
        <v>52</v>
      </c>
      <c r="E66" s="1269">
        <v>0.5</v>
      </c>
      <c r="F66" s="1266">
        <v>2000</v>
      </c>
      <c r="G66" s="1267">
        <v>1000</v>
      </c>
    </row>
    <row r="67" spans="2:7" ht="24">
      <c r="B67" s="1259">
        <v>3210</v>
      </c>
      <c r="C67" s="1260" t="s">
        <v>70</v>
      </c>
      <c r="D67" s="1259" t="s">
        <v>71</v>
      </c>
      <c r="E67" s="1268"/>
      <c r="F67" s="1261"/>
      <c r="G67" s="1262">
        <v>38808</v>
      </c>
    </row>
    <row r="68" spans="2:7">
      <c r="B68" s="1263">
        <v>366</v>
      </c>
      <c r="C68" s="1264" t="s">
        <v>1275</v>
      </c>
      <c r="D68" s="1265" t="s">
        <v>60</v>
      </c>
      <c r="E68" s="1269">
        <v>6.6E-3</v>
      </c>
      <c r="F68" s="1266">
        <v>339150</v>
      </c>
      <c r="G68" s="1267">
        <v>2238</v>
      </c>
    </row>
    <row r="69" spans="2:7">
      <c r="B69" s="1263">
        <v>4279</v>
      </c>
      <c r="C69" s="1264" t="s">
        <v>57</v>
      </c>
      <c r="D69" s="1265" t="s">
        <v>50</v>
      </c>
      <c r="E69" s="1269">
        <v>0.4</v>
      </c>
      <c r="F69" s="1266">
        <v>19538</v>
      </c>
      <c r="G69" s="1267">
        <v>7815</v>
      </c>
    </row>
    <row r="70" spans="2:7">
      <c r="B70" s="1263">
        <v>6092</v>
      </c>
      <c r="C70" s="1264" t="s">
        <v>51</v>
      </c>
      <c r="D70" s="1265" t="s">
        <v>52</v>
      </c>
      <c r="E70" s="1269">
        <v>0.5</v>
      </c>
      <c r="F70" s="1266">
        <v>2000</v>
      </c>
      <c r="G70" s="1267">
        <v>1000</v>
      </c>
    </row>
    <row r="71" spans="2:7">
      <c r="B71" s="1263">
        <v>6116</v>
      </c>
      <c r="C71" s="1264" t="s">
        <v>72</v>
      </c>
      <c r="D71" s="1265" t="s">
        <v>54</v>
      </c>
      <c r="E71" s="1269">
        <v>1.25</v>
      </c>
      <c r="F71" s="1266">
        <v>22204</v>
      </c>
      <c r="G71" s="1267">
        <v>27755</v>
      </c>
    </row>
    <row r="72" spans="2:7">
      <c r="B72" s="981">
        <v>3223</v>
      </c>
      <c r="C72" s="1244" t="s">
        <v>200</v>
      </c>
      <c r="D72" s="981" t="s">
        <v>71</v>
      </c>
      <c r="E72" s="1271"/>
      <c r="F72" s="1272"/>
      <c r="G72" s="1273">
        <v>13073</v>
      </c>
    </row>
    <row r="73" spans="2:7">
      <c r="B73" s="1274">
        <v>4278</v>
      </c>
      <c r="C73" s="1245" t="s">
        <v>49</v>
      </c>
      <c r="D73" s="1246" t="s">
        <v>50</v>
      </c>
      <c r="E73" s="1275">
        <v>0.16669999999999999</v>
      </c>
      <c r="F73" s="1276">
        <v>13858</v>
      </c>
      <c r="G73" s="1247">
        <v>2310</v>
      </c>
    </row>
    <row r="74" spans="2:7">
      <c r="B74" s="1274">
        <v>6092</v>
      </c>
      <c r="C74" s="1245" t="s">
        <v>51</v>
      </c>
      <c r="D74" s="1246" t="s">
        <v>52</v>
      </c>
      <c r="E74" s="1275">
        <v>0.5</v>
      </c>
      <c r="F74" s="1276">
        <v>2000</v>
      </c>
      <c r="G74" s="1247">
        <v>1000</v>
      </c>
    </row>
    <row r="75" spans="2:7">
      <c r="B75" s="1274">
        <v>6257</v>
      </c>
      <c r="C75" s="1245" t="s">
        <v>491</v>
      </c>
      <c r="D75" s="1246" t="s">
        <v>71</v>
      </c>
      <c r="E75" s="1275">
        <v>1.03</v>
      </c>
      <c r="F75" s="1276">
        <v>9387</v>
      </c>
      <c r="G75" s="1247">
        <v>9669</v>
      </c>
    </row>
    <row r="76" spans="2:7">
      <c r="B76" s="1274">
        <v>7236</v>
      </c>
      <c r="C76" s="1245" t="s">
        <v>505</v>
      </c>
      <c r="D76" s="1246" t="s">
        <v>54</v>
      </c>
      <c r="E76" s="1275">
        <v>5.0000000000000001E-3</v>
      </c>
      <c r="F76" s="1276">
        <v>18728</v>
      </c>
      <c r="G76" s="1247">
        <v>94</v>
      </c>
    </row>
    <row r="77" spans="2:7">
      <c r="B77" s="981">
        <v>3225</v>
      </c>
      <c r="C77" s="1244" t="s">
        <v>201</v>
      </c>
      <c r="D77" s="981" t="s">
        <v>71</v>
      </c>
      <c r="E77" s="1271"/>
      <c r="F77" s="1272"/>
      <c r="G77" s="1273">
        <v>24797</v>
      </c>
    </row>
    <row r="78" spans="2:7">
      <c r="B78" s="1274">
        <v>4278</v>
      </c>
      <c r="C78" s="1245" t="s">
        <v>49</v>
      </c>
      <c r="D78" s="1246" t="s">
        <v>50</v>
      </c>
      <c r="E78" s="1275">
        <v>0.18179999999999999</v>
      </c>
      <c r="F78" s="1276">
        <v>13858</v>
      </c>
      <c r="G78" s="1247">
        <v>2519</v>
      </c>
    </row>
    <row r="79" spans="2:7">
      <c r="B79" s="1274">
        <v>6092</v>
      </c>
      <c r="C79" s="1245" t="s">
        <v>51</v>
      </c>
      <c r="D79" s="1246" t="s">
        <v>52</v>
      </c>
      <c r="E79" s="1275">
        <v>0.5</v>
      </c>
      <c r="F79" s="1276">
        <v>2000</v>
      </c>
      <c r="G79" s="1247">
        <v>1000</v>
      </c>
    </row>
    <row r="80" spans="2:7">
      <c r="B80" s="1274">
        <v>6259</v>
      </c>
      <c r="C80" s="1245" t="s">
        <v>492</v>
      </c>
      <c r="D80" s="1246" t="s">
        <v>71</v>
      </c>
      <c r="E80" s="1275">
        <v>1.03</v>
      </c>
      <c r="F80" s="1276">
        <v>20544</v>
      </c>
      <c r="G80" s="1247">
        <v>21160</v>
      </c>
    </row>
    <row r="81" spans="2:7">
      <c r="B81" s="1274">
        <v>7236</v>
      </c>
      <c r="C81" s="1245" t="s">
        <v>505</v>
      </c>
      <c r="D81" s="1246" t="s">
        <v>54</v>
      </c>
      <c r="E81" s="1275">
        <v>6.3E-3</v>
      </c>
      <c r="F81" s="1276">
        <v>18728</v>
      </c>
      <c r="G81" s="1247">
        <v>118</v>
      </c>
    </row>
    <row r="82" spans="2:7">
      <c r="B82" s="981">
        <v>3226</v>
      </c>
      <c r="C82" s="1244" t="s">
        <v>202</v>
      </c>
      <c r="D82" s="981" t="s">
        <v>71</v>
      </c>
      <c r="E82" s="1271"/>
      <c r="F82" s="1272"/>
      <c r="G82" s="1273">
        <v>39566</v>
      </c>
    </row>
    <row r="83" spans="2:7">
      <c r="B83" s="1274">
        <v>4278</v>
      </c>
      <c r="C83" s="1245" t="s">
        <v>49</v>
      </c>
      <c r="D83" s="1246" t="s">
        <v>50</v>
      </c>
      <c r="E83" s="1275">
        <v>0.25</v>
      </c>
      <c r="F83" s="1276">
        <v>13858</v>
      </c>
      <c r="G83" s="1247">
        <v>3465</v>
      </c>
    </row>
    <row r="84" spans="2:7">
      <c r="B84" s="1274">
        <v>6092</v>
      </c>
      <c r="C84" s="1245" t="s">
        <v>51</v>
      </c>
      <c r="D84" s="1246" t="s">
        <v>52</v>
      </c>
      <c r="E84" s="1275">
        <v>0.5</v>
      </c>
      <c r="F84" s="1276">
        <v>2000</v>
      </c>
      <c r="G84" s="1247">
        <v>1000</v>
      </c>
    </row>
    <row r="85" spans="2:7">
      <c r="B85" s="1274">
        <v>6260</v>
      </c>
      <c r="C85" s="1245" t="s">
        <v>493</v>
      </c>
      <c r="D85" s="1246" t="s">
        <v>71</v>
      </c>
      <c r="E85" s="1275">
        <v>1.03</v>
      </c>
      <c r="F85" s="1276">
        <v>33897</v>
      </c>
      <c r="G85" s="1247">
        <v>34914</v>
      </c>
    </row>
    <row r="86" spans="2:7">
      <c r="B86" s="1274">
        <v>7236</v>
      </c>
      <c r="C86" s="1245" t="s">
        <v>505</v>
      </c>
      <c r="D86" s="1246" t="s">
        <v>54</v>
      </c>
      <c r="E86" s="1275">
        <v>0.01</v>
      </c>
      <c r="F86" s="1276">
        <v>18728</v>
      </c>
      <c r="G86" s="1247">
        <v>187</v>
      </c>
    </row>
    <row r="87" spans="2:7">
      <c r="B87" s="981">
        <v>3227</v>
      </c>
      <c r="C87" s="1244" t="s">
        <v>203</v>
      </c>
      <c r="D87" s="981" t="s">
        <v>71</v>
      </c>
      <c r="E87" s="1271"/>
      <c r="F87" s="1272"/>
      <c r="G87" s="1273">
        <v>83211</v>
      </c>
    </row>
    <row r="88" spans="2:7">
      <c r="B88" s="1274">
        <v>4278</v>
      </c>
      <c r="C88" s="1245" t="s">
        <v>49</v>
      </c>
      <c r="D88" s="1246" t="s">
        <v>50</v>
      </c>
      <c r="E88" s="1275">
        <v>0.4</v>
      </c>
      <c r="F88" s="1276">
        <v>13858</v>
      </c>
      <c r="G88" s="1247">
        <v>5543</v>
      </c>
    </row>
    <row r="89" spans="2:7">
      <c r="B89" s="1274">
        <v>6092</v>
      </c>
      <c r="C89" s="1245" t="s">
        <v>51</v>
      </c>
      <c r="D89" s="1246" t="s">
        <v>52</v>
      </c>
      <c r="E89" s="1275">
        <v>0.5</v>
      </c>
      <c r="F89" s="1276">
        <v>2000</v>
      </c>
      <c r="G89" s="1247">
        <v>1000</v>
      </c>
    </row>
    <row r="90" spans="2:7">
      <c r="B90" s="1274">
        <v>6261</v>
      </c>
      <c r="C90" s="1245" t="s">
        <v>494</v>
      </c>
      <c r="D90" s="1246" t="s">
        <v>71</v>
      </c>
      <c r="E90" s="1275">
        <v>1.03</v>
      </c>
      <c r="F90" s="1276">
        <v>74031</v>
      </c>
      <c r="G90" s="1247">
        <v>76252</v>
      </c>
    </row>
    <row r="91" spans="2:7">
      <c r="B91" s="1274">
        <v>7236</v>
      </c>
      <c r="C91" s="1245" t="s">
        <v>505</v>
      </c>
      <c r="D91" s="1246" t="s">
        <v>54</v>
      </c>
      <c r="E91" s="1275">
        <v>2.2200000000000001E-2</v>
      </c>
      <c r="F91" s="1276">
        <v>18728</v>
      </c>
      <c r="G91" s="1247">
        <v>416</v>
      </c>
    </row>
    <row r="92" spans="2:7">
      <c r="B92" s="981">
        <v>3228</v>
      </c>
      <c r="C92" s="1244" t="s">
        <v>204</v>
      </c>
      <c r="D92" s="981" t="s">
        <v>71</v>
      </c>
      <c r="E92" s="1271"/>
      <c r="F92" s="1272"/>
      <c r="G92" s="1273">
        <v>129467</v>
      </c>
    </row>
    <row r="93" spans="2:7">
      <c r="B93" s="1274">
        <v>4278</v>
      </c>
      <c r="C93" s="1245" t="s">
        <v>49</v>
      </c>
      <c r="D93" s="1246" t="s">
        <v>50</v>
      </c>
      <c r="E93" s="1275">
        <v>0.5</v>
      </c>
      <c r="F93" s="1276">
        <v>13858</v>
      </c>
      <c r="G93" s="1247">
        <v>6929</v>
      </c>
    </row>
    <row r="94" spans="2:7">
      <c r="B94" s="1274">
        <v>6092</v>
      </c>
      <c r="C94" s="1245" t="s">
        <v>51</v>
      </c>
      <c r="D94" s="1246" t="s">
        <v>52</v>
      </c>
      <c r="E94" s="1275">
        <v>0.5</v>
      </c>
      <c r="F94" s="1276">
        <v>2000</v>
      </c>
      <c r="G94" s="1247">
        <v>1000</v>
      </c>
    </row>
    <row r="95" spans="2:7">
      <c r="B95" s="1274">
        <v>6262</v>
      </c>
      <c r="C95" s="1245" t="s">
        <v>495</v>
      </c>
      <c r="D95" s="1246" t="s">
        <v>71</v>
      </c>
      <c r="E95" s="1275">
        <v>1.03</v>
      </c>
      <c r="F95" s="1276">
        <v>117392</v>
      </c>
      <c r="G95" s="1247">
        <v>120914</v>
      </c>
    </row>
    <row r="96" spans="2:7">
      <c r="B96" s="1274">
        <v>7236</v>
      </c>
      <c r="C96" s="1245" t="s">
        <v>505</v>
      </c>
      <c r="D96" s="1246" t="s">
        <v>54</v>
      </c>
      <c r="E96" s="1275">
        <v>3.3300000000000003E-2</v>
      </c>
      <c r="F96" s="1276">
        <v>18728</v>
      </c>
      <c r="G96" s="1247">
        <v>624</v>
      </c>
    </row>
    <row r="97" spans="2:7">
      <c r="B97" s="981">
        <v>3230</v>
      </c>
      <c r="C97" s="1244" t="s">
        <v>205</v>
      </c>
      <c r="D97" s="981" t="s">
        <v>71</v>
      </c>
      <c r="E97" s="1271"/>
      <c r="F97" s="1272"/>
      <c r="G97" s="1273">
        <v>294373</v>
      </c>
    </row>
    <row r="98" spans="2:7">
      <c r="B98" s="1274">
        <v>4278</v>
      </c>
      <c r="C98" s="1245" t="s">
        <v>49</v>
      </c>
      <c r="D98" s="1246" t="s">
        <v>50</v>
      </c>
      <c r="E98" s="1275">
        <v>0.55559999999999998</v>
      </c>
      <c r="F98" s="1276">
        <v>13858</v>
      </c>
      <c r="G98" s="1247">
        <v>7700</v>
      </c>
    </row>
    <row r="99" spans="2:7">
      <c r="B99" s="1274">
        <v>6092</v>
      </c>
      <c r="C99" s="1245" t="s">
        <v>51</v>
      </c>
      <c r="D99" s="1246" t="s">
        <v>52</v>
      </c>
      <c r="E99" s="1275">
        <v>0.5</v>
      </c>
      <c r="F99" s="1276">
        <v>2000</v>
      </c>
      <c r="G99" s="1247">
        <v>1000</v>
      </c>
    </row>
    <row r="100" spans="2:7">
      <c r="B100" s="1274">
        <v>6264</v>
      </c>
      <c r="C100" s="1245" t="s">
        <v>496</v>
      </c>
      <c r="D100" s="1246" t="s">
        <v>71</v>
      </c>
      <c r="E100" s="1275">
        <v>1.03</v>
      </c>
      <c r="F100" s="1276">
        <v>276140</v>
      </c>
      <c r="G100" s="1247">
        <v>284424</v>
      </c>
    </row>
    <row r="101" spans="2:7">
      <c r="B101" s="1274">
        <v>7236</v>
      </c>
      <c r="C101" s="1245" t="s">
        <v>505</v>
      </c>
      <c r="D101" s="1246" t="s">
        <v>54</v>
      </c>
      <c r="E101" s="1275">
        <v>6.6699999999999995E-2</v>
      </c>
      <c r="F101" s="1276">
        <v>18728</v>
      </c>
      <c r="G101" s="1247">
        <v>1249</v>
      </c>
    </row>
    <row r="102" spans="2:7">
      <c r="B102" s="981">
        <v>3253</v>
      </c>
      <c r="C102" s="1244" t="s">
        <v>206</v>
      </c>
      <c r="D102" s="981" t="s">
        <v>54</v>
      </c>
      <c r="E102" s="1271"/>
      <c r="F102" s="1272"/>
      <c r="G102" s="1273">
        <v>378225</v>
      </c>
    </row>
    <row r="103" spans="2:7">
      <c r="B103" s="1274">
        <v>4281</v>
      </c>
      <c r="C103" s="1245" t="s">
        <v>303</v>
      </c>
      <c r="D103" s="1246" t="s">
        <v>50</v>
      </c>
      <c r="E103" s="1275">
        <v>0.66669999999999996</v>
      </c>
      <c r="F103" s="1276">
        <v>20787</v>
      </c>
      <c r="G103" s="1247">
        <v>13859</v>
      </c>
    </row>
    <row r="104" spans="2:7">
      <c r="B104" s="1274">
        <v>6092</v>
      </c>
      <c r="C104" s="1245" t="s">
        <v>51</v>
      </c>
      <c r="D104" s="1246" t="s">
        <v>52</v>
      </c>
      <c r="E104" s="1275">
        <v>0.5</v>
      </c>
      <c r="F104" s="1276">
        <v>2000</v>
      </c>
      <c r="G104" s="1247">
        <v>1000</v>
      </c>
    </row>
    <row r="105" spans="2:7">
      <c r="B105" s="1274">
        <v>6372</v>
      </c>
      <c r="C105" s="1245" t="s">
        <v>533</v>
      </c>
      <c r="D105" s="1246" t="s">
        <v>54</v>
      </c>
      <c r="E105" s="1275">
        <v>1</v>
      </c>
      <c r="F105" s="1276">
        <v>362950</v>
      </c>
      <c r="G105" s="1247">
        <v>362950</v>
      </c>
    </row>
    <row r="106" spans="2:7">
      <c r="B106" s="1274">
        <v>7236</v>
      </c>
      <c r="C106" s="1245" t="s">
        <v>505</v>
      </c>
      <c r="D106" s="1246" t="s">
        <v>54</v>
      </c>
      <c r="E106" s="1275">
        <v>2.2200000000000001E-2</v>
      </c>
      <c r="F106" s="1276">
        <v>18728</v>
      </c>
      <c r="G106" s="1247">
        <v>416</v>
      </c>
    </row>
    <row r="107" spans="2:7">
      <c r="B107" s="981">
        <v>3254</v>
      </c>
      <c r="C107" s="1244" t="s">
        <v>207</v>
      </c>
      <c r="D107" s="981" t="s">
        <v>54</v>
      </c>
      <c r="E107" s="1271"/>
      <c r="F107" s="1272"/>
      <c r="G107" s="1273">
        <v>443675</v>
      </c>
    </row>
    <row r="108" spans="2:7">
      <c r="B108" s="1274">
        <v>4281</v>
      </c>
      <c r="C108" s="1245" t="s">
        <v>303</v>
      </c>
      <c r="D108" s="1246" t="s">
        <v>50</v>
      </c>
      <c r="E108" s="1275">
        <v>0.66669999999999996</v>
      </c>
      <c r="F108" s="1276">
        <v>20787</v>
      </c>
      <c r="G108" s="1247">
        <v>13859</v>
      </c>
    </row>
    <row r="109" spans="2:7">
      <c r="B109" s="1274">
        <v>6092</v>
      </c>
      <c r="C109" s="1245" t="s">
        <v>51</v>
      </c>
      <c r="D109" s="1246" t="s">
        <v>52</v>
      </c>
      <c r="E109" s="1275">
        <v>0.5</v>
      </c>
      <c r="F109" s="1276">
        <v>2000</v>
      </c>
      <c r="G109" s="1247">
        <v>1000</v>
      </c>
    </row>
    <row r="110" spans="2:7">
      <c r="B110" s="1274">
        <v>6373</v>
      </c>
      <c r="C110" s="1245" t="s">
        <v>534</v>
      </c>
      <c r="D110" s="1246" t="s">
        <v>54</v>
      </c>
      <c r="E110" s="1275">
        <v>1</v>
      </c>
      <c r="F110" s="1276">
        <v>428400</v>
      </c>
      <c r="G110" s="1247">
        <v>428400</v>
      </c>
    </row>
    <row r="111" spans="2:7">
      <c r="B111" s="1274">
        <v>7236</v>
      </c>
      <c r="C111" s="1245" t="s">
        <v>505</v>
      </c>
      <c r="D111" s="1246" t="s">
        <v>54</v>
      </c>
      <c r="E111" s="1275">
        <v>2.2200000000000001E-2</v>
      </c>
      <c r="F111" s="1276">
        <v>18728</v>
      </c>
      <c r="G111" s="1247">
        <v>416</v>
      </c>
    </row>
    <row r="112" spans="2:7">
      <c r="B112" s="981">
        <v>3257</v>
      </c>
      <c r="C112" s="1244" t="s">
        <v>208</v>
      </c>
      <c r="D112" s="981" t="s">
        <v>54</v>
      </c>
      <c r="E112" s="1271"/>
      <c r="F112" s="1272"/>
      <c r="G112" s="1273">
        <v>702218</v>
      </c>
    </row>
    <row r="113" spans="2:7">
      <c r="B113" s="1274">
        <v>4281</v>
      </c>
      <c r="C113" s="1245" t="s">
        <v>303</v>
      </c>
      <c r="D113" s="1246" t="s">
        <v>50</v>
      </c>
      <c r="E113" s="1275">
        <v>0.5</v>
      </c>
      <c r="F113" s="1276">
        <v>20787</v>
      </c>
      <c r="G113" s="1247">
        <v>10394</v>
      </c>
    </row>
    <row r="114" spans="2:7">
      <c r="B114" s="1274">
        <v>6092</v>
      </c>
      <c r="C114" s="1245" t="s">
        <v>51</v>
      </c>
      <c r="D114" s="1246" t="s">
        <v>52</v>
      </c>
      <c r="E114" s="1275">
        <v>0.5</v>
      </c>
      <c r="F114" s="1276">
        <v>2000</v>
      </c>
      <c r="G114" s="1247">
        <v>1000</v>
      </c>
    </row>
    <row r="115" spans="2:7">
      <c r="B115" s="1274">
        <v>6377</v>
      </c>
      <c r="C115" s="1245" t="s">
        <v>535</v>
      </c>
      <c r="D115" s="1246" t="s">
        <v>54</v>
      </c>
      <c r="E115" s="1275">
        <v>1</v>
      </c>
      <c r="F115" s="1276">
        <v>690200</v>
      </c>
      <c r="G115" s="1247">
        <v>690200</v>
      </c>
    </row>
    <row r="116" spans="2:7">
      <c r="B116" s="1274">
        <v>7236</v>
      </c>
      <c r="C116" s="1245" t="s">
        <v>505</v>
      </c>
      <c r="D116" s="1246" t="s">
        <v>54</v>
      </c>
      <c r="E116" s="1275">
        <v>3.3300000000000003E-2</v>
      </c>
      <c r="F116" s="1276">
        <v>18728</v>
      </c>
      <c r="G116" s="1247">
        <v>624</v>
      </c>
    </row>
    <row r="117" spans="2:7">
      <c r="B117" s="981">
        <v>3258</v>
      </c>
      <c r="C117" s="1244" t="s">
        <v>209</v>
      </c>
      <c r="D117" s="981" t="s">
        <v>54</v>
      </c>
      <c r="E117" s="1271"/>
      <c r="F117" s="1272"/>
      <c r="G117" s="1273">
        <v>737918</v>
      </c>
    </row>
    <row r="118" spans="2:7">
      <c r="B118" s="1274">
        <v>4281</v>
      </c>
      <c r="C118" s="1245" t="s">
        <v>303</v>
      </c>
      <c r="D118" s="1246" t="s">
        <v>50</v>
      </c>
      <c r="E118" s="1275">
        <v>0.5</v>
      </c>
      <c r="F118" s="1276">
        <v>20787</v>
      </c>
      <c r="G118" s="1247">
        <v>10394</v>
      </c>
    </row>
    <row r="119" spans="2:7">
      <c r="B119" s="1274">
        <v>6092</v>
      </c>
      <c r="C119" s="1245" t="s">
        <v>51</v>
      </c>
      <c r="D119" s="1246" t="s">
        <v>52</v>
      </c>
      <c r="E119" s="1275">
        <v>0.5</v>
      </c>
      <c r="F119" s="1276">
        <v>2000</v>
      </c>
      <c r="G119" s="1247">
        <v>1000</v>
      </c>
    </row>
    <row r="120" spans="2:7">
      <c r="B120" s="1274">
        <v>6378</v>
      </c>
      <c r="C120" s="1245" t="s">
        <v>536</v>
      </c>
      <c r="D120" s="1246" t="s">
        <v>54</v>
      </c>
      <c r="E120" s="1275">
        <v>1</v>
      </c>
      <c r="F120" s="1276">
        <v>725900</v>
      </c>
      <c r="G120" s="1247">
        <v>725900</v>
      </c>
    </row>
    <row r="121" spans="2:7">
      <c r="B121" s="1274">
        <v>7236</v>
      </c>
      <c r="C121" s="1245" t="s">
        <v>505</v>
      </c>
      <c r="D121" s="1246" t="s">
        <v>54</v>
      </c>
      <c r="E121" s="1275">
        <v>3.3300000000000003E-2</v>
      </c>
      <c r="F121" s="1276">
        <v>18728</v>
      </c>
      <c r="G121" s="1247">
        <v>624</v>
      </c>
    </row>
    <row r="122" spans="2:7">
      <c r="B122" s="981">
        <v>3268</v>
      </c>
      <c r="C122" s="1244" t="s">
        <v>211</v>
      </c>
      <c r="D122" s="981" t="s">
        <v>54</v>
      </c>
      <c r="E122" s="1271"/>
      <c r="F122" s="1272"/>
      <c r="G122" s="1273">
        <v>1513835</v>
      </c>
    </row>
    <row r="123" spans="2:7">
      <c r="B123" s="1274">
        <v>4281</v>
      </c>
      <c r="C123" s="1245" t="s">
        <v>303</v>
      </c>
      <c r="D123" s="1246" t="s">
        <v>50</v>
      </c>
      <c r="E123" s="1275">
        <v>2.5</v>
      </c>
      <c r="F123" s="1276">
        <v>20787</v>
      </c>
      <c r="G123" s="1247">
        <v>51968</v>
      </c>
    </row>
    <row r="124" spans="2:7">
      <c r="B124" s="1274">
        <v>6026</v>
      </c>
      <c r="C124" s="1245" t="s">
        <v>74</v>
      </c>
      <c r="D124" s="1246" t="s">
        <v>50</v>
      </c>
      <c r="E124" s="1275">
        <v>0.25</v>
      </c>
      <c r="F124" s="1276">
        <v>128870</v>
      </c>
      <c r="G124" s="1247">
        <v>32218</v>
      </c>
    </row>
    <row r="125" spans="2:7">
      <c r="B125" s="1274">
        <v>6092</v>
      </c>
      <c r="C125" s="1245" t="s">
        <v>51</v>
      </c>
      <c r="D125" s="1246" t="s">
        <v>52</v>
      </c>
      <c r="E125" s="1275">
        <v>0.2</v>
      </c>
      <c r="F125" s="1276">
        <v>2000</v>
      </c>
      <c r="G125" s="1247">
        <v>400</v>
      </c>
    </row>
    <row r="126" spans="2:7">
      <c r="B126" s="1274">
        <v>6388</v>
      </c>
      <c r="C126" s="1245" t="s">
        <v>538</v>
      </c>
      <c r="D126" s="1246" t="s">
        <v>54</v>
      </c>
      <c r="E126" s="1275">
        <v>1</v>
      </c>
      <c r="F126" s="1276">
        <v>1428000</v>
      </c>
      <c r="G126" s="1247">
        <v>1428000</v>
      </c>
    </row>
    <row r="127" spans="2:7">
      <c r="B127" s="1274">
        <v>7236</v>
      </c>
      <c r="C127" s="1245" t="s">
        <v>505</v>
      </c>
      <c r="D127" s="1246" t="s">
        <v>54</v>
      </c>
      <c r="E127" s="1275">
        <v>6.6699999999999995E-2</v>
      </c>
      <c r="F127" s="1276">
        <v>18728</v>
      </c>
      <c r="G127" s="1247">
        <v>1249</v>
      </c>
    </row>
    <row r="128" spans="2:7">
      <c r="B128" s="981">
        <v>3269</v>
      </c>
      <c r="C128" s="1244" t="s">
        <v>212</v>
      </c>
      <c r="D128" s="981" t="s">
        <v>54</v>
      </c>
      <c r="E128" s="1271"/>
      <c r="F128" s="1272"/>
      <c r="G128" s="1273">
        <v>1811335</v>
      </c>
    </row>
    <row r="129" spans="2:7">
      <c r="B129" s="1274">
        <v>4281</v>
      </c>
      <c r="C129" s="1245" t="s">
        <v>303</v>
      </c>
      <c r="D129" s="1246" t="s">
        <v>50</v>
      </c>
      <c r="E129" s="1275">
        <v>2.5</v>
      </c>
      <c r="F129" s="1276">
        <v>20787</v>
      </c>
      <c r="G129" s="1247">
        <v>51968</v>
      </c>
    </row>
    <row r="130" spans="2:7">
      <c r="B130" s="1274">
        <v>6026</v>
      </c>
      <c r="C130" s="1245" t="s">
        <v>74</v>
      </c>
      <c r="D130" s="1246" t="s">
        <v>50</v>
      </c>
      <c r="E130" s="1275">
        <v>0.25</v>
      </c>
      <c r="F130" s="1276">
        <v>128870</v>
      </c>
      <c r="G130" s="1247">
        <v>32218</v>
      </c>
    </row>
    <row r="131" spans="2:7">
      <c r="B131" s="1274">
        <v>6092</v>
      </c>
      <c r="C131" s="1245" t="s">
        <v>51</v>
      </c>
      <c r="D131" s="1246" t="s">
        <v>52</v>
      </c>
      <c r="E131" s="1275">
        <v>0.2</v>
      </c>
      <c r="F131" s="1276">
        <v>2000</v>
      </c>
      <c r="G131" s="1247">
        <v>400</v>
      </c>
    </row>
    <row r="132" spans="2:7">
      <c r="B132" s="1274">
        <v>6389</v>
      </c>
      <c r="C132" s="1245" t="s">
        <v>539</v>
      </c>
      <c r="D132" s="1246" t="s">
        <v>54</v>
      </c>
      <c r="E132" s="1275">
        <v>1</v>
      </c>
      <c r="F132" s="1276">
        <v>1725500</v>
      </c>
      <c r="G132" s="1247">
        <v>1725500</v>
      </c>
    </row>
    <row r="133" spans="2:7">
      <c r="B133" s="1274">
        <v>7236</v>
      </c>
      <c r="C133" s="1245" t="s">
        <v>505</v>
      </c>
      <c r="D133" s="1246" t="s">
        <v>54</v>
      </c>
      <c r="E133" s="1275">
        <v>6.6699999999999995E-2</v>
      </c>
      <c r="F133" s="1276">
        <v>18728</v>
      </c>
      <c r="G133" s="1247">
        <v>1249</v>
      </c>
    </row>
    <row r="134" spans="2:7">
      <c r="B134" s="981">
        <v>3282</v>
      </c>
      <c r="C134" s="1244" t="s">
        <v>214</v>
      </c>
      <c r="D134" s="981" t="s">
        <v>54</v>
      </c>
      <c r="E134" s="1271"/>
      <c r="F134" s="1272"/>
      <c r="G134" s="1273">
        <v>238939</v>
      </c>
    </row>
    <row r="135" spans="2:7">
      <c r="B135" s="1274">
        <v>4280</v>
      </c>
      <c r="C135" s="1245" t="s">
        <v>302</v>
      </c>
      <c r="D135" s="1246" t="s">
        <v>50</v>
      </c>
      <c r="E135" s="1275">
        <v>0.66669999999999996</v>
      </c>
      <c r="F135" s="1276">
        <v>15107</v>
      </c>
      <c r="G135" s="1247">
        <v>10072</v>
      </c>
    </row>
    <row r="136" spans="2:7">
      <c r="B136" s="1274">
        <v>6092</v>
      </c>
      <c r="C136" s="1245" t="s">
        <v>51</v>
      </c>
      <c r="D136" s="1246" t="s">
        <v>52</v>
      </c>
      <c r="E136" s="1275">
        <v>0.1</v>
      </c>
      <c r="F136" s="1276">
        <v>2000</v>
      </c>
      <c r="G136" s="1247">
        <v>200</v>
      </c>
    </row>
    <row r="137" spans="2:7">
      <c r="B137" s="1274">
        <v>6402</v>
      </c>
      <c r="C137" s="1245" t="s">
        <v>542</v>
      </c>
      <c r="D137" s="1246" t="s">
        <v>54</v>
      </c>
      <c r="E137" s="1275">
        <v>1</v>
      </c>
      <c r="F137" s="1276">
        <v>228480</v>
      </c>
      <c r="G137" s="1247">
        <v>228480</v>
      </c>
    </row>
    <row r="138" spans="2:7">
      <c r="B138" s="1274">
        <v>7236</v>
      </c>
      <c r="C138" s="1245" t="s">
        <v>505</v>
      </c>
      <c r="D138" s="1246" t="s">
        <v>54</v>
      </c>
      <c r="E138" s="1275">
        <v>0.01</v>
      </c>
      <c r="F138" s="1276">
        <v>18728</v>
      </c>
      <c r="G138" s="1247">
        <v>187</v>
      </c>
    </row>
    <row r="139" spans="2:7">
      <c r="B139" s="981">
        <v>3293</v>
      </c>
      <c r="C139" s="1244" t="s">
        <v>215</v>
      </c>
      <c r="D139" s="981" t="s">
        <v>54</v>
      </c>
      <c r="E139" s="1271"/>
      <c r="F139" s="1272"/>
      <c r="G139" s="1273">
        <v>183698</v>
      </c>
    </row>
    <row r="140" spans="2:7">
      <c r="B140" s="1274">
        <v>4280</v>
      </c>
      <c r="C140" s="1245" t="s">
        <v>302</v>
      </c>
      <c r="D140" s="1246" t="s">
        <v>50</v>
      </c>
      <c r="E140" s="1275">
        <v>1.5</v>
      </c>
      <c r="F140" s="1276">
        <v>15107</v>
      </c>
      <c r="G140" s="1247">
        <v>22661</v>
      </c>
    </row>
    <row r="141" spans="2:7">
      <c r="B141" s="1274">
        <v>6092</v>
      </c>
      <c r="C141" s="1245" t="s">
        <v>51</v>
      </c>
      <c r="D141" s="1246" t="s">
        <v>52</v>
      </c>
      <c r="E141" s="1275">
        <v>0.1</v>
      </c>
      <c r="F141" s="1276">
        <v>2000</v>
      </c>
      <c r="G141" s="1247">
        <v>200</v>
      </c>
    </row>
    <row r="142" spans="2:7">
      <c r="B142" s="1274">
        <v>6406</v>
      </c>
      <c r="C142" s="1245" t="s">
        <v>543</v>
      </c>
      <c r="D142" s="1246" t="s">
        <v>54</v>
      </c>
      <c r="E142" s="1275">
        <v>1</v>
      </c>
      <c r="F142" s="1276">
        <v>160650</v>
      </c>
      <c r="G142" s="1247">
        <v>160650</v>
      </c>
    </row>
    <row r="143" spans="2:7">
      <c r="B143" s="1274">
        <v>7236</v>
      </c>
      <c r="C143" s="1245" t="s">
        <v>505</v>
      </c>
      <c r="D143" s="1246" t="s">
        <v>54</v>
      </c>
      <c r="E143" s="1275">
        <v>0.01</v>
      </c>
      <c r="F143" s="1276">
        <v>18728</v>
      </c>
      <c r="G143" s="1247">
        <v>187</v>
      </c>
    </row>
    <row r="144" spans="2:7">
      <c r="B144" s="981">
        <v>3294</v>
      </c>
      <c r="C144" s="1244" t="s">
        <v>216</v>
      </c>
      <c r="D144" s="981" t="s">
        <v>54</v>
      </c>
      <c r="E144" s="1271"/>
      <c r="F144" s="1272"/>
      <c r="G144" s="1273">
        <v>368377</v>
      </c>
    </row>
    <row r="145" spans="2:7">
      <c r="B145" s="1274">
        <v>4280</v>
      </c>
      <c r="C145" s="1245" t="s">
        <v>302</v>
      </c>
      <c r="D145" s="1246" t="s">
        <v>50</v>
      </c>
      <c r="E145" s="1275">
        <v>1.5</v>
      </c>
      <c r="F145" s="1276">
        <v>15107</v>
      </c>
      <c r="G145" s="1247">
        <v>22661</v>
      </c>
    </row>
    <row r="146" spans="2:7">
      <c r="B146" s="1274">
        <v>6092</v>
      </c>
      <c r="C146" s="1245" t="s">
        <v>51</v>
      </c>
      <c r="D146" s="1246" t="s">
        <v>52</v>
      </c>
      <c r="E146" s="1275">
        <v>0.1</v>
      </c>
      <c r="F146" s="1276">
        <v>2000</v>
      </c>
      <c r="G146" s="1247">
        <v>200</v>
      </c>
    </row>
    <row r="147" spans="2:7">
      <c r="B147" s="1274">
        <v>6407</v>
      </c>
      <c r="C147" s="1245" t="s">
        <v>544</v>
      </c>
      <c r="D147" s="1246" t="s">
        <v>54</v>
      </c>
      <c r="E147" s="1275">
        <v>1</v>
      </c>
      <c r="F147" s="1276">
        <v>345100</v>
      </c>
      <c r="G147" s="1247">
        <v>345100</v>
      </c>
    </row>
    <row r="148" spans="2:7">
      <c r="B148" s="1274">
        <v>7236</v>
      </c>
      <c r="C148" s="1245" t="s">
        <v>505</v>
      </c>
      <c r="D148" s="1246" t="s">
        <v>54</v>
      </c>
      <c r="E148" s="1275">
        <v>2.2200000000000001E-2</v>
      </c>
      <c r="F148" s="1276">
        <v>18728</v>
      </c>
      <c r="G148" s="1247">
        <v>416</v>
      </c>
    </row>
    <row r="149" spans="2:7">
      <c r="B149" s="981">
        <v>3305</v>
      </c>
      <c r="C149" s="1244" t="s">
        <v>218</v>
      </c>
      <c r="D149" s="981" t="s">
        <v>54</v>
      </c>
      <c r="E149" s="1271"/>
      <c r="F149" s="1272"/>
      <c r="G149" s="1273">
        <v>153948</v>
      </c>
    </row>
    <row r="150" spans="2:7">
      <c r="B150" s="1274">
        <v>4280</v>
      </c>
      <c r="C150" s="1245" t="s">
        <v>302</v>
      </c>
      <c r="D150" s="1246" t="s">
        <v>50</v>
      </c>
      <c r="E150" s="1275">
        <v>1.5</v>
      </c>
      <c r="F150" s="1276">
        <v>15107</v>
      </c>
      <c r="G150" s="1247">
        <v>22661</v>
      </c>
    </row>
    <row r="151" spans="2:7">
      <c r="B151" s="1274">
        <v>6092</v>
      </c>
      <c r="C151" s="1245" t="s">
        <v>51</v>
      </c>
      <c r="D151" s="1246" t="s">
        <v>52</v>
      </c>
      <c r="E151" s="1275">
        <v>0.1</v>
      </c>
      <c r="F151" s="1276">
        <v>2000</v>
      </c>
      <c r="G151" s="1247">
        <v>200</v>
      </c>
    </row>
    <row r="152" spans="2:7">
      <c r="B152" s="1274">
        <v>6418</v>
      </c>
      <c r="C152" s="1245" t="s">
        <v>546</v>
      </c>
      <c r="D152" s="1246" t="s">
        <v>54</v>
      </c>
      <c r="E152" s="1275">
        <v>1</v>
      </c>
      <c r="F152" s="1276">
        <v>130900</v>
      </c>
      <c r="G152" s="1247">
        <v>130900</v>
      </c>
    </row>
    <row r="153" spans="2:7">
      <c r="B153" s="1274">
        <v>7236</v>
      </c>
      <c r="C153" s="1245" t="s">
        <v>505</v>
      </c>
      <c r="D153" s="1246" t="s">
        <v>54</v>
      </c>
      <c r="E153" s="1275">
        <v>0.01</v>
      </c>
      <c r="F153" s="1276">
        <v>18728</v>
      </c>
      <c r="G153" s="1247">
        <v>187</v>
      </c>
    </row>
    <row r="154" spans="2:7">
      <c r="B154" s="981">
        <v>3306</v>
      </c>
      <c r="C154" s="1244" t="s">
        <v>219</v>
      </c>
      <c r="D154" s="981" t="s">
        <v>54</v>
      </c>
      <c r="E154" s="1271"/>
      <c r="F154" s="1272"/>
      <c r="G154" s="1273">
        <v>314827</v>
      </c>
    </row>
    <row r="155" spans="2:7">
      <c r="B155" s="1274">
        <v>4280</v>
      </c>
      <c r="C155" s="1245" t="s">
        <v>302</v>
      </c>
      <c r="D155" s="1246" t="s">
        <v>50</v>
      </c>
      <c r="E155" s="1275">
        <v>1.5</v>
      </c>
      <c r="F155" s="1276">
        <v>15107</v>
      </c>
      <c r="G155" s="1247">
        <v>22661</v>
      </c>
    </row>
    <row r="156" spans="2:7">
      <c r="B156" s="1274">
        <v>6092</v>
      </c>
      <c r="C156" s="1245" t="s">
        <v>51</v>
      </c>
      <c r="D156" s="1246" t="s">
        <v>52</v>
      </c>
      <c r="E156" s="1275">
        <v>0.1</v>
      </c>
      <c r="F156" s="1276">
        <v>2000</v>
      </c>
      <c r="G156" s="1247">
        <v>200</v>
      </c>
    </row>
    <row r="157" spans="2:7">
      <c r="B157" s="1274">
        <v>6419</v>
      </c>
      <c r="C157" s="1245" t="s">
        <v>547</v>
      </c>
      <c r="D157" s="1246" t="s">
        <v>54</v>
      </c>
      <c r="E157" s="1275">
        <v>1</v>
      </c>
      <c r="F157" s="1276">
        <v>291550</v>
      </c>
      <c r="G157" s="1247">
        <v>291550</v>
      </c>
    </row>
    <row r="158" spans="2:7">
      <c r="B158" s="1274">
        <v>7236</v>
      </c>
      <c r="C158" s="1245" t="s">
        <v>505</v>
      </c>
      <c r="D158" s="1246" t="s">
        <v>54</v>
      </c>
      <c r="E158" s="1275">
        <v>2.2200000000000001E-2</v>
      </c>
      <c r="F158" s="1276">
        <v>18728</v>
      </c>
      <c r="G158" s="1247">
        <v>416</v>
      </c>
    </row>
    <row r="159" spans="2:7">
      <c r="B159" s="981">
        <v>3307</v>
      </c>
      <c r="C159" s="1244" t="s">
        <v>220</v>
      </c>
      <c r="D159" s="981" t="s">
        <v>54</v>
      </c>
      <c r="E159" s="1271"/>
      <c r="F159" s="1272"/>
      <c r="G159" s="1273">
        <v>637938</v>
      </c>
    </row>
    <row r="160" spans="2:7">
      <c r="B160" s="1274">
        <v>4280</v>
      </c>
      <c r="C160" s="1245" t="s">
        <v>302</v>
      </c>
      <c r="D160" s="1246" t="s">
        <v>50</v>
      </c>
      <c r="E160" s="1275">
        <v>2</v>
      </c>
      <c r="F160" s="1276">
        <v>15107</v>
      </c>
      <c r="G160" s="1247">
        <v>30214</v>
      </c>
    </row>
    <row r="161" spans="2:7">
      <c r="B161" s="1274">
        <v>6092</v>
      </c>
      <c r="C161" s="1245" t="s">
        <v>51</v>
      </c>
      <c r="D161" s="1246" t="s">
        <v>52</v>
      </c>
      <c r="E161" s="1275">
        <v>0.1</v>
      </c>
      <c r="F161" s="1276">
        <v>2000</v>
      </c>
      <c r="G161" s="1247">
        <v>200</v>
      </c>
    </row>
    <row r="162" spans="2:7">
      <c r="B162" s="1274">
        <v>6420</v>
      </c>
      <c r="C162" s="1245" t="s">
        <v>548</v>
      </c>
      <c r="D162" s="1246" t="s">
        <v>54</v>
      </c>
      <c r="E162" s="1275">
        <v>1</v>
      </c>
      <c r="F162" s="1276">
        <v>606900</v>
      </c>
      <c r="G162" s="1247">
        <v>606900</v>
      </c>
    </row>
    <row r="163" spans="2:7">
      <c r="B163" s="1274">
        <v>7236</v>
      </c>
      <c r="C163" s="1245" t="s">
        <v>505</v>
      </c>
      <c r="D163" s="1246" t="s">
        <v>54</v>
      </c>
      <c r="E163" s="1275">
        <v>3.3300000000000003E-2</v>
      </c>
      <c r="F163" s="1276">
        <v>18728</v>
      </c>
      <c r="G163" s="1247">
        <v>624</v>
      </c>
    </row>
    <row r="164" spans="2:7">
      <c r="B164" s="981">
        <v>3309</v>
      </c>
      <c r="C164" s="1244" t="s">
        <v>221</v>
      </c>
      <c r="D164" s="981" t="s">
        <v>54</v>
      </c>
      <c r="E164" s="1271"/>
      <c r="F164" s="1272"/>
      <c r="G164" s="1273">
        <v>1440035</v>
      </c>
    </row>
    <row r="165" spans="2:7">
      <c r="B165" s="1274">
        <v>4280</v>
      </c>
      <c r="C165" s="1245" t="s">
        <v>302</v>
      </c>
      <c r="D165" s="1246" t="s">
        <v>50</v>
      </c>
      <c r="E165" s="1275">
        <v>2.5</v>
      </c>
      <c r="F165" s="1276">
        <v>15107</v>
      </c>
      <c r="G165" s="1247">
        <v>37768</v>
      </c>
    </row>
    <row r="166" spans="2:7">
      <c r="B166" s="1274">
        <v>6026</v>
      </c>
      <c r="C166" s="1245" t="s">
        <v>74</v>
      </c>
      <c r="D166" s="1246" t="s">
        <v>50</v>
      </c>
      <c r="E166" s="1275">
        <v>0.25</v>
      </c>
      <c r="F166" s="1276">
        <v>128870</v>
      </c>
      <c r="G166" s="1247">
        <v>32218</v>
      </c>
    </row>
    <row r="167" spans="2:7">
      <c r="B167" s="1274">
        <v>6092</v>
      </c>
      <c r="C167" s="1245" t="s">
        <v>51</v>
      </c>
      <c r="D167" s="1246" t="s">
        <v>52</v>
      </c>
      <c r="E167" s="1275">
        <v>0.15</v>
      </c>
      <c r="F167" s="1276">
        <v>2000</v>
      </c>
      <c r="G167" s="1247">
        <v>300</v>
      </c>
    </row>
    <row r="168" spans="2:7">
      <c r="B168" s="1274">
        <v>6422</v>
      </c>
      <c r="C168" s="1245" t="s">
        <v>549</v>
      </c>
      <c r="D168" s="1246" t="s">
        <v>54</v>
      </c>
      <c r="E168" s="1275">
        <v>1</v>
      </c>
      <c r="F168" s="1276">
        <v>1368500</v>
      </c>
      <c r="G168" s="1247">
        <v>1368500</v>
      </c>
    </row>
    <row r="169" spans="2:7">
      <c r="B169" s="1274">
        <v>7236</v>
      </c>
      <c r="C169" s="1245" t="s">
        <v>505</v>
      </c>
      <c r="D169" s="1246" t="s">
        <v>54</v>
      </c>
      <c r="E169" s="1275">
        <v>6.6699999999999995E-2</v>
      </c>
      <c r="F169" s="1276">
        <v>18728</v>
      </c>
      <c r="G169" s="1247">
        <v>1249</v>
      </c>
    </row>
    <row r="170" spans="2:7">
      <c r="B170" s="981">
        <v>3315</v>
      </c>
      <c r="C170" s="1244" t="s">
        <v>222</v>
      </c>
      <c r="D170" s="981" t="s">
        <v>54</v>
      </c>
      <c r="E170" s="1271"/>
      <c r="F170" s="1272"/>
      <c r="G170" s="1273">
        <v>261277</v>
      </c>
    </row>
    <row r="171" spans="2:7">
      <c r="B171" s="1274">
        <v>4280</v>
      </c>
      <c r="C171" s="1245" t="s">
        <v>302</v>
      </c>
      <c r="D171" s="1246" t="s">
        <v>50</v>
      </c>
      <c r="E171" s="1275">
        <v>1.5</v>
      </c>
      <c r="F171" s="1276">
        <v>15107</v>
      </c>
      <c r="G171" s="1247">
        <v>22661</v>
      </c>
    </row>
    <row r="172" spans="2:7">
      <c r="B172" s="1274">
        <v>6092</v>
      </c>
      <c r="C172" s="1245" t="s">
        <v>51</v>
      </c>
      <c r="D172" s="1246" t="s">
        <v>52</v>
      </c>
      <c r="E172" s="1275">
        <v>0.1</v>
      </c>
      <c r="F172" s="1276">
        <v>2000</v>
      </c>
      <c r="G172" s="1247">
        <v>200</v>
      </c>
    </row>
    <row r="173" spans="2:7">
      <c r="B173" s="1274">
        <v>6431</v>
      </c>
      <c r="C173" s="1245" t="s">
        <v>551</v>
      </c>
      <c r="D173" s="1246" t="s">
        <v>54</v>
      </c>
      <c r="E173" s="1275">
        <v>1</v>
      </c>
      <c r="F173" s="1276">
        <v>238000</v>
      </c>
      <c r="G173" s="1247">
        <v>238000</v>
      </c>
    </row>
    <row r="174" spans="2:7">
      <c r="B174" s="1274">
        <v>7236</v>
      </c>
      <c r="C174" s="1245" t="s">
        <v>505</v>
      </c>
      <c r="D174" s="1246" t="s">
        <v>54</v>
      </c>
      <c r="E174" s="1275">
        <v>2.2200000000000001E-2</v>
      </c>
      <c r="F174" s="1276">
        <v>18728</v>
      </c>
      <c r="G174" s="1247">
        <v>416</v>
      </c>
    </row>
    <row r="175" spans="2:7">
      <c r="B175" s="981">
        <v>3318</v>
      </c>
      <c r="C175" s="1244" t="s">
        <v>225</v>
      </c>
      <c r="D175" s="981" t="s">
        <v>54</v>
      </c>
      <c r="E175" s="1271"/>
      <c r="F175" s="1272"/>
      <c r="G175" s="1273">
        <v>1094935</v>
      </c>
    </row>
    <row r="176" spans="2:7">
      <c r="B176" s="1274">
        <v>4280</v>
      </c>
      <c r="C176" s="1245" t="s">
        <v>302</v>
      </c>
      <c r="D176" s="1246" t="s">
        <v>50</v>
      </c>
      <c r="E176" s="1275">
        <v>2.5</v>
      </c>
      <c r="F176" s="1276">
        <v>15107</v>
      </c>
      <c r="G176" s="1247">
        <v>37768</v>
      </c>
    </row>
    <row r="177" spans="2:7">
      <c r="B177" s="1274">
        <v>6026</v>
      </c>
      <c r="C177" s="1245" t="s">
        <v>74</v>
      </c>
      <c r="D177" s="1246" t="s">
        <v>50</v>
      </c>
      <c r="E177" s="1275">
        <v>0.25</v>
      </c>
      <c r="F177" s="1276">
        <v>128870</v>
      </c>
      <c r="G177" s="1247">
        <v>32218</v>
      </c>
    </row>
    <row r="178" spans="2:7">
      <c r="B178" s="1274">
        <v>6092</v>
      </c>
      <c r="C178" s="1245" t="s">
        <v>51</v>
      </c>
      <c r="D178" s="1246" t="s">
        <v>52</v>
      </c>
      <c r="E178" s="1275">
        <v>0.15</v>
      </c>
      <c r="F178" s="1276">
        <v>2000</v>
      </c>
      <c r="G178" s="1247">
        <v>300</v>
      </c>
    </row>
    <row r="179" spans="2:7">
      <c r="B179" s="1274">
        <v>6446</v>
      </c>
      <c r="C179" s="1245" t="s">
        <v>555</v>
      </c>
      <c r="D179" s="1246" t="s">
        <v>54</v>
      </c>
      <c r="E179" s="1275">
        <v>1</v>
      </c>
      <c r="F179" s="1276">
        <v>1023400</v>
      </c>
      <c r="G179" s="1247">
        <v>1023400</v>
      </c>
    </row>
    <row r="180" spans="2:7">
      <c r="B180" s="1274">
        <v>7236</v>
      </c>
      <c r="C180" s="1245" t="s">
        <v>505</v>
      </c>
      <c r="D180" s="1246" t="s">
        <v>54</v>
      </c>
      <c r="E180" s="1275">
        <v>6.6699999999999995E-2</v>
      </c>
      <c r="F180" s="1276">
        <v>18728</v>
      </c>
      <c r="G180" s="1247">
        <v>1249</v>
      </c>
    </row>
    <row r="181" spans="2:7">
      <c r="B181" s="981">
        <v>3320</v>
      </c>
      <c r="C181" s="1244" t="s">
        <v>226</v>
      </c>
      <c r="D181" s="981" t="s">
        <v>54</v>
      </c>
      <c r="E181" s="1271"/>
      <c r="F181" s="1272"/>
      <c r="G181" s="1273">
        <v>242237</v>
      </c>
    </row>
    <row r="182" spans="2:7">
      <c r="B182" s="1274">
        <v>4280</v>
      </c>
      <c r="C182" s="1245" t="s">
        <v>302</v>
      </c>
      <c r="D182" s="1246" t="s">
        <v>50</v>
      </c>
      <c r="E182" s="1275">
        <v>1.5</v>
      </c>
      <c r="F182" s="1276">
        <v>15107</v>
      </c>
      <c r="G182" s="1247">
        <v>22661</v>
      </c>
    </row>
    <row r="183" spans="2:7">
      <c r="B183" s="1274">
        <v>6092</v>
      </c>
      <c r="C183" s="1245" t="s">
        <v>51</v>
      </c>
      <c r="D183" s="1246" t="s">
        <v>52</v>
      </c>
      <c r="E183" s="1275">
        <v>0.1</v>
      </c>
      <c r="F183" s="1276">
        <v>2000</v>
      </c>
      <c r="G183" s="1247">
        <v>200</v>
      </c>
    </row>
    <row r="184" spans="2:7">
      <c r="B184" s="1274">
        <v>6463</v>
      </c>
      <c r="C184" s="1245" t="s">
        <v>559</v>
      </c>
      <c r="D184" s="1246" t="s">
        <v>54</v>
      </c>
      <c r="E184" s="1275">
        <v>1</v>
      </c>
      <c r="F184" s="1276">
        <v>218960</v>
      </c>
      <c r="G184" s="1247">
        <v>218960</v>
      </c>
    </row>
    <row r="185" spans="2:7">
      <c r="B185" s="1274">
        <v>7236</v>
      </c>
      <c r="C185" s="1245" t="s">
        <v>505</v>
      </c>
      <c r="D185" s="1246" t="s">
        <v>54</v>
      </c>
      <c r="E185" s="1275">
        <v>2.2200000000000001E-2</v>
      </c>
      <c r="F185" s="1276">
        <v>18728</v>
      </c>
      <c r="G185" s="1247">
        <v>416</v>
      </c>
    </row>
    <row r="186" spans="2:7" ht="24">
      <c r="B186" s="981">
        <v>3324</v>
      </c>
      <c r="C186" s="1244" t="s">
        <v>227</v>
      </c>
      <c r="D186" s="981" t="s">
        <v>54</v>
      </c>
      <c r="E186" s="1271"/>
      <c r="F186" s="1272"/>
      <c r="G186" s="1273">
        <v>1257465</v>
      </c>
    </row>
    <row r="187" spans="2:7">
      <c r="B187" s="1274">
        <v>4281</v>
      </c>
      <c r="C187" s="1245" t="s">
        <v>303</v>
      </c>
      <c r="D187" s="1246" t="s">
        <v>50</v>
      </c>
      <c r="E187" s="1275">
        <v>0.25</v>
      </c>
      <c r="F187" s="1276">
        <v>20787</v>
      </c>
      <c r="G187" s="1247">
        <v>5197</v>
      </c>
    </row>
    <row r="188" spans="2:7">
      <c r="B188" s="1274">
        <v>6026</v>
      </c>
      <c r="C188" s="1245" t="s">
        <v>74</v>
      </c>
      <c r="D188" s="1246" t="s">
        <v>50</v>
      </c>
      <c r="E188" s="1275">
        <v>0.25</v>
      </c>
      <c r="F188" s="1276">
        <v>128870</v>
      </c>
      <c r="G188" s="1247">
        <v>32218</v>
      </c>
    </row>
    <row r="189" spans="2:7">
      <c r="B189" s="1274">
        <v>6092</v>
      </c>
      <c r="C189" s="1245" t="s">
        <v>51</v>
      </c>
      <c r="D189" s="1246" t="s">
        <v>52</v>
      </c>
      <c r="E189" s="1275">
        <v>0.15</v>
      </c>
      <c r="F189" s="1276">
        <v>2000</v>
      </c>
      <c r="G189" s="1247">
        <v>300</v>
      </c>
    </row>
    <row r="190" spans="2:7">
      <c r="B190" s="1274">
        <v>6479</v>
      </c>
      <c r="C190" s="1245" t="s">
        <v>560</v>
      </c>
      <c r="D190" s="1246" t="s">
        <v>54</v>
      </c>
      <c r="E190" s="1275">
        <v>1</v>
      </c>
      <c r="F190" s="1276">
        <v>1219750</v>
      </c>
      <c r="G190" s="1247">
        <v>1219750</v>
      </c>
    </row>
    <row r="191" spans="2:7" ht="24">
      <c r="B191" s="981">
        <v>3328</v>
      </c>
      <c r="C191" s="1244" t="s">
        <v>229</v>
      </c>
      <c r="D191" s="981" t="s">
        <v>54</v>
      </c>
      <c r="E191" s="1271"/>
      <c r="F191" s="1272"/>
      <c r="G191" s="1273">
        <v>1740255</v>
      </c>
    </row>
    <row r="192" spans="2:7">
      <c r="B192" s="1274">
        <v>4281</v>
      </c>
      <c r="C192" s="1245" t="s">
        <v>303</v>
      </c>
      <c r="D192" s="1246" t="s">
        <v>50</v>
      </c>
      <c r="E192" s="1275">
        <v>3.5</v>
      </c>
      <c r="F192" s="1276">
        <v>20787</v>
      </c>
      <c r="G192" s="1247">
        <v>72755</v>
      </c>
    </row>
    <row r="193" spans="2:7">
      <c r="B193" s="1274">
        <v>6092</v>
      </c>
      <c r="C193" s="1245" t="s">
        <v>51</v>
      </c>
      <c r="D193" s="1246" t="s">
        <v>52</v>
      </c>
      <c r="E193" s="1275">
        <v>0.75</v>
      </c>
      <c r="F193" s="1276">
        <v>2000</v>
      </c>
      <c r="G193" s="1247">
        <v>1500</v>
      </c>
    </row>
    <row r="194" spans="2:7">
      <c r="B194" s="1274">
        <v>6484</v>
      </c>
      <c r="C194" s="1245" t="s">
        <v>563</v>
      </c>
      <c r="D194" s="1246" t="s">
        <v>54</v>
      </c>
      <c r="E194" s="1275">
        <v>1</v>
      </c>
      <c r="F194" s="1276">
        <v>1666000</v>
      </c>
      <c r="G194" s="1247">
        <v>1666000</v>
      </c>
    </row>
    <row r="195" spans="2:7" ht="24">
      <c r="B195" s="981">
        <v>3329</v>
      </c>
      <c r="C195" s="1244" t="s">
        <v>230</v>
      </c>
      <c r="D195" s="981" t="s">
        <v>54</v>
      </c>
      <c r="E195" s="1271"/>
      <c r="F195" s="1272"/>
      <c r="G195" s="1273">
        <v>3206351</v>
      </c>
    </row>
    <row r="196" spans="2:7">
      <c r="B196" s="1274">
        <v>4281</v>
      </c>
      <c r="C196" s="1245" t="s">
        <v>303</v>
      </c>
      <c r="D196" s="1246" t="s">
        <v>50</v>
      </c>
      <c r="E196" s="1275">
        <v>4</v>
      </c>
      <c r="F196" s="1276">
        <v>20787</v>
      </c>
      <c r="G196" s="1247">
        <v>83148</v>
      </c>
    </row>
    <row r="197" spans="2:7">
      <c r="B197" s="1274">
        <v>6092</v>
      </c>
      <c r="C197" s="1245" t="s">
        <v>51</v>
      </c>
      <c r="D197" s="1246" t="s">
        <v>52</v>
      </c>
      <c r="E197" s="1275">
        <v>0.75</v>
      </c>
      <c r="F197" s="1276">
        <v>2000</v>
      </c>
      <c r="G197" s="1247">
        <v>1500</v>
      </c>
    </row>
    <row r="198" spans="2:7">
      <c r="B198" s="1274">
        <v>6485</v>
      </c>
      <c r="C198" s="1245" t="s">
        <v>564</v>
      </c>
      <c r="D198" s="1246" t="s">
        <v>54</v>
      </c>
      <c r="E198" s="1275">
        <v>1</v>
      </c>
      <c r="F198" s="1276">
        <v>3121703</v>
      </c>
      <c r="G198" s="1247">
        <v>3121703</v>
      </c>
    </row>
    <row r="199" spans="2:7" ht="24">
      <c r="B199" s="981">
        <v>3330</v>
      </c>
      <c r="C199" s="1244" t="s">
        <v>231</v>
      </c>
      <c r="D199" s="981" t="s">
        <v>54</v>
      </c>
      <c r="E199" s="1271"/>
      <c r="F199" s="1272"/>
      <c r="G199" s="1273">
        <v>3346755</v>
      </c>
    </row>
    <row r="200" spans="2:7">
      <c r="B200" s="1274">
        <v>4281</v>
      </c>
      <c r="C200" s="1245" t="s">
        <v>303</v>
      </c>
      <c r="D200" s="1246" t="s">
        <v>50</v>
      </c>
      <c r="E200" s="1275">
        <v>3.5</v>
      </c>
      <c r="F200" s="1276">
        <v>20787</v>
      </c>
      <c r="G200" s="1247">
        <v>72755</v>
      </c>
    </row>
    <row r="201" spans="2:7">
      <c r="B201" s="1274">
        <v>6092</v>
      </c>
      <c r="C201" s="1245" t="s">
        <v>51</v>
      </c>
      <c r="D201" s="1246" t="s">
        <v>52</v>
      </c>
      <c r="E201" s="1275">
        <v>0.75</v>
      </c>
      <c r="F201" s="1276">
        <v>2000</v>
      </c>
      <c r="G201" s="1247">
        <v>1500</v>
      </c>
    </row>
    <row r="202" spans="2:7">
      <c r="B202" s="1274">
        <v>6482</v>
      </c>
      <c r="C202" s="1245" t="s">
        <v>562</v>
      </c>
      <c r="D202" s="1246" t="s">
        <v>54</v>
      </c>
      <c r="E202" s="1275">
        <v>1</v>
      </c>
      <c r="F202" s="1276">
        <v>3272500</v>
      </c>
      <c r="G202" s="1247">
        <v>3272500</v>
      </c>
    </row>
    <row r="203" spans="2:7" ht="24">
      <c r="B203" s="981">
        <v>3379</v>
      </c>
      <c r="C203" s="1244" t="s">
        <v>232</v>
      </c>
      <c r="D203" s="981" t="s">
        <v>71</v>
      </c>
      <c r="E203" s="1271"/>
      <c r="F203" s="1272"/>
      <c r="G203" s="1273">
        <v>140642</v>
      </c>
    </row>
    <row r="204" spans="2:7">
      <c r="B204" s="1274">
        <v>4278</v>
      </c>
      <c r="C204" s="1245" t="s">
        <v>49</v>
      </c>
      <c r="D204" s="1246" t="s">
        <v>50</v>
      </c>
      <c r="E204" s="1275">
        <v>0.12</v>
      </c>
      <c r="F204" s="1276">
        <v>13858</v>
      </c>
      <c r="G204" s="1247">
        <v>1663</v>
      </c>
    </row>
    <row r="205" spans="2:7">
      <c r="B205" s="1274">
        <v>6092</v>
      </c>
      <c r="C205" s="1245" t="s">
        <v>51</v>
      </c>
      <c r="D205" s="1246" t="s">
        <v>52</v>
      </c>
      <c r="E205" s="1275">
        <v>0.5</v>
      </c>
      <c r="F205" s="1276">
        <v>2000</v>
      </c>
      <c r="G205" s="1247">
        <v>1000</v>
      </c>
    </row>
    <row r="206" spans="2:7">
      <c r="B206" s="1274">
        <v>7142</v>
      </c>
      <c r="C206" s="1245" t="s">
        <v>530</v>
      </c>
      <c r="D206" s="1246" t="s">
        <v>71</v>
      </c>
      <c r="E206" s="1275">
        <v>4.12</v>
      </c>
      <c r="F206" s="1276">
        <v>33490</v>
      </c>
      <c r="G206" s="1247">
        <v>137979</v>
      </c>
    </row>
    <row r="207" spans="2:7" ht="24">
      <c r="B207" s="981">
        <v>3382</v>
      </c>
      <c r="C207" s="1244" t="s">
        <v>233</v>
      </c>
      <c r="D207" s="981" t="s">
        <v>71</v>
      </c>
      <c r="E207" s="1271"/>
      <c r="F207" s="1272"/>
      <c r="G207" s="1273">
        <v>15012</v>
      </c>
    </row>
    <row r="208" spans="2:7">
      <c r="B208" s="1274">
        <v>4278</v>
      </c>
      <c r="C208" s="1245" t="s">
        <v>49</v>
      </c>
      <c r="D208" s="1246" t="s">
        <v>50</v>
      </c>
      <c r="E208" s="1275">
        <v>0.12</v>
      </c>
      <c r="F208" s="1276">
        <v>13858</v>
      </c>
      <c r="G208" s="1247">
        <v>1663</v>
      </c>
    </row>
    <row r="209" spans="2:7">
      <c r="B209" s="1274">
        <v>4520</v>
      </c>
      <c r="C209" s="1245" t="s">
        <v>526</v>
      </c>
      <c r="D209" s="1246" t="s">
        <v>71</v>
      </c>
      <c r="E209" s="1275">
        <v>1.03</v>
      </c>
      <c r="F209" s="1276">
        <v>11989</v>
      </c>
      <c r="G209" s="1247">
        <v>12349</v>
      </c>
    </row>
    <row r="210" spans="2:7">
      <c r="B210" s="1274">
        <v>6092</v>
      </c>
      <c r="C210" s="1245" t="s">
        <v>51</v>
      </c>
      <c r="D210" s="1246" t="s">
        <v>52</v>
      </c>
      <c r="E210" s="1275">
        <v>0.5</v>
      </c>
      <c r="F210" s="1276">
        <v>2000</v>
      </c>
      <c r="G210" s="1247">
        <v>1000</v>
      </c>
    </row>
    <row r="211" spans="2:7" ht="24">
      <c r="B211" s="981">
        <v>3388</v>
      </c>
      <c r="C211" s="1244" t="s">
        <v>234</v>
      </c>
      <c r="D211" s="981" t="s">
        <v>71</v>
      </c>
      <c r="E211" s="1271"/>
      <c r="F211" s="1272"/>
      <c r="G211" s="1273">
        <v>313115</v>
      </c>
    </row>
    <row r="212" spans="2:7">
      <c r="B212" s="1274">
        <v>4278</v>
      </c>
      <c r="C212" s="1245" t="s">
        <v>49</v>
      </c>
      <c r="D212" s="1246" t="s">
        <v>50</v>
      </c>
      <c r="E212" s="1275">
        <v>0.12</v>
      </c>
      <c r="F212" s="1276">
        <v>13858</v>
      </c>
      <c r="G212" s="1247">
        <v>1663</v>
      </c>
    </row>
    <row r="213" spans="2:7">
      <c r="B213" s="1274">
        <v>6092</v>
      </c>
      <c r="C213" s="1245" t="s">
        <v>51</v>
      </c>
      <c r="D213" s="1246" t="s">
        <v>52</v>
      </c>
      <c r="E213" s="1275">
        <v>0.5</v>
      </c>
      <c r="F213" s="1276">
        <v>2000</v>
      </c>
      <c r="G213" s="1247">
        <v>1000</v>
      </c>
    </row>
    <row r="214" spans="2:7">
      <c r="B214" s="1274">
        <v>7142</v>
      </c>
      <c r="C214" s="1245" t="s">
        <v>530</v>
      </c>
      <c r="D214" s="1246" t="s">
        <v>71</v>
      </c>
      <c r="E214" s="1275">
        <v>9.27</v>
      </c>
      <c r="F214" s="1276">
        <v>33490</v>
      </c>
      <c r="G214" s="1247">
        <v>310452</v>
      </c>
    </row>
    <row r="215" spans="2:7">
      <c r="B215" s="981">
        <v>3391</v>
      </c>
      <c r="C215" s="1244" t="s">
        <v>235</v>
      </c>
      <c r="D215" s="981" t="s">
        <v>54</v>
      </c>
      <c r="E215" s="1271"/>
      <c r="F215" s="1272"/>
      <c r="G215" s="1273">
        <v>153948</v>
      </c>
    </row>
    <row r="216" spans="2:7">
      <c r="B216" s="1274">
        <v>4280</v>
      </c>
      <c r="C216" s="1245" t="s">
        <v>302</v>
      </c>
      <c r="D216" s="1246" t="s">
        <v>50</v>
      </c>
      <c r="E216" s="1275">
        <v>1.5</v>
      </c>
      <c r="F216" s="1276">
        <v>15107</v>
      </c>
      <c r="G216" s="1247">
        <v>22661</v>
      </c>
    </row>
    <row r="217" spans="2:7">
      <c r="B217" s="1274">
        <v>6092</v>
      </c>
      <c r="C217" s="1245" t="s">
        <v>51</v>
      </c>
      <c r="D217" s="1246" t="s">
        <v>52</v>
      </c>
      <c r="E217" s="1275">
        <v>0.1</v>
      </c>
      <c r="F217" s="1276">
        <v>2000</v>
      </c>
      <c r="G217" s="1247">
        <v>200</v>
      </c>
    </row>
    <row r="218" spans="2:7">
      <c r="B218" s="1274">
        <v>6430</v>
      </c>
      <c r="C218" s="1245" t="s">
        <v>550</v>
      </c>
      <c r="D218" s="1246" t="s">
        <v>54</v>
      </c>
      <c r="E218" s="1275">
        <v>1</v>
      </c>
      <c r="F218" s="1276">
        <v>130900</v>
      </c>
      <c r="G218" s="1247">
        <v>130900</v>
      </c>
    </row>
    <row r="219" spans="2:7">
      <c r="B219" s="1274">
        <v>7236</v>
      </c>
      <c r="C219" s="1245" t="s">
        <v>505</v>
      </c>
      <c r="D219" s="1246" t="s">
        <v>54</v>
      </c>
      <c r="E219" s="1275">
        <v>0.01</v>
      </c>
      <c r="F219" s="1276">
        <v>18728</v>
      </c>
      <c r="G219" s="1247">
        <v>187</v>
      </c>
    </row>
    <row r="220" spans="2:7" ht="24">
      <c r="B220" s="981">
        <v>3394</v>
      </c>
      <c r="C220" s="1244" t="s">
        <v>236</v>
      </c>
      <c r="D220" s="981" t="s">
        <v>60</v>
      </c>
      <c r="E220" s="1271"/>
      <c r="F220" s="1272"/>
      <c r="G220" s="1273">
        <v>478382</v>
      </c>
    </row>
    <row r="221" spans="2:7">
      <c r="B221" s="1274">
        <v>1515</v>
      </c>
      <c r="C221" s="1245" t="s">
        <v>1276</v>
      </c>
      <c r="D221" s="1246" t="s">
        <v>67</v>
      </c>
      <c r="E221" s="1275">
        <v>37.5</v>
      </c>
      <c r="F221" s="1276">
        <v>321</v>
      </c>
      <c r="G221" s="1247">
        <v>12038</v>
      </c>
    </row>
    <row r="222" spans="2:7">
      <c r="B222" s="1274">
        <v>4286</v>
      </c>
      <c r="C222" s="1245" t="s">
        <v>138</v>
      </c>
      <c r="D222" s="1246" t="s">
        <v>65</v>
      </c>
      <c r="E222" s="1275">
        <v>0.1</v>
      </c>
      <c r="F222" s="1276">
        <v>469046</v>
      </c>
      <c r="G222" s="1247">
        <v>46905</v>
      </c>
    </row>
    <row r="223" spans="2:7">
      <c r="B223" s="1274">
        <v>6072</v>
      </c>
      <c r="C223" s="1245" t="s">
        <v>1279</v>
      </c>
      <c r="D223" s="1246" t="s">
        <v>60</v>
      </c>
      <c r="E223" s="1275">
        <v>1.05</v>
      </c>
      <c r="F223" s="1276">
        <v>392700</v>
      </c>
      <c r="G223" s="1247">
        <v>412335</v>
      </c>
    </row>
    <row r="224" spans="2:7">
      <c r="B224" s="1274">
        <v>6092</v>
      </c>
      <c r="C224" s="1245" t="s">
        <v>51</v>
      </c>
      <c r="D224" s="1246" t="s">
        <v>52</v>
      </c>
      <c r="E224" s="1275">
        <v>1</v>
      </c>
      <c r="F224" s="1276">
        <v>2000</v>
      </c>
      <c r="G224" s="1247">
        <v>2000</v>
      </c>
    </row>
    <row r="225" spans="2:7">
      <c r="B225" s="1274">
        <v>6356</v>
      </c>
      <c r="C225" s="1245" t="s">
        <v>599</v>
      </c>
      <c r="D225" s="1246" t="s">
        <v>67</v>
      </c>
      <c r="E225" s="1275">
        <v>0.1</v>
      </c>
      <c r="F225" s="1276">
        <v>34810</v>
      </c>
      <c r="G225" s="1247">
        <v>3481</v>
      </c>
    </row>
    <row r="226" spans="2:7">
      <c r="B226" s="1274">
        <v>7313</v>
      </c>
      <c r="C226" s="1245" t="s">
        <v>602</v>
      </c>
      <c r="D226" s="1246" t="s">
        <v>67</v>
      </c>
      <c r="E226" s="1275">
        <v>0.1</v>
      </c>
      <c r="F226" s="1276">
        <v>16227</v>
      </c>
      <c r="G226" s="1247">
        <v>1623</v>
      </c>
    </row>
    <row r="227" spans="2:7" ht="24">
      <c r="B227" s="981">
        <v>3408</v>
      </c>
      <c r="C227" s="1244" t="s">
        <v>240</v>
      </c>
      <c r="D227" s="981" t="s">
        <v>71</v>
      </c>
      <c r="E227" s="1271"/>
      <c r="F227" s="1272"/>
      <c r="G227" s="1273">
        <v>209631</v>
      </c>
    </row>
    <row r="228" spans="2:7">
      <c r="B228" s="1274">
        <v>4278</v>
      </c>
      <c r="C228" s="1245" t="s">
        <v>49</v>
      </c>
      <c r="D228" s="1246" t="s">
        <v>50</v>
      </c>
      <c r="E228" s="1275">
        <v>0.12</v>
      </c>
      <c r="F228" s="1276">
        <v>13858</v>
      </c>
      <c r="G228" s="1247">
        <v>1663</v>
      </c>
    </row>
    <row r="229" spans="2:7">
      <c r="B229" s="1274">
        <v>6092</v>
      </c>
      <c r="C229" s="1245" t="s">
        <v>51</v>
      </c>
      <c r="D229" s="1246" t="s">
        <v>52</v>
      </c>
      <c r="E229" s="1275">
        <v>0.5</v>
      </c>
      <c r="F229" s="1276">
        <v>2000</v>
      </c>
      <c r="G229" s="1247">
        <v>1000</v>
      </c>
    </row>
    <row r="230" spans="2:7">
      <c r="B230" s="1274">
        <v>7142</v>
      </c>
      <c r="C230" s="1245" t="s">
        <v>530</v>
      </c>
      <c r="D230" s="1246" t="s">
        <v>71</v>
      </c>
      <c r="E230" s="1275">
        <v>6.18</v>
      </c>
      <c r="F230" s="1276">
        <v>33490</v>
      </c>
      <c r="G230" s="1247">
        <v>206968</v>
      </c>
    </row>
    <row r="231" spans="2:7" ht="27" customHeight="1">
      <c r="B231" s="981">
        <v>3415</v>
      </c>
      <c r="C231" s="1244" t="s">
        <v>242</v>
      </c>
      <c r="D231" s="981" t="s">
        <v>71</v>
      </c>
      <c r="E231" s="1271"/>
      <c r="F231" s="1272"/>
      <c r="G231" s="1273">
        <v>27360</v>
      </c>
    </row>
    <row r="232" spans="2:7">
      <c r="B232" s="1274">
        <v>4278</v>
      </c>
      <c r="C232" s="1245" t="s">
        <v>49</v>
      </c>
      <c r="D232" s="1246" t="s">
        <v>50</v>
      </c>
      <c r="E232" s="1275">
        <v>0.12</v>
      </c>
      <c r="F232" s="1276">
        <v>13858</v>
      </c>
      <c r="G232" s="1247">
        <v>1663</v>
      </c>
    </row>
    <row r="233" spans="2:7">
      <c r="B233" s="1274">
        <v>4520</v>
      </c>
      <c r="C233" s="1245" t="s">
        <v>526</v>
      </c>
      <c r="D233" s="1246" t="s">
        <v>71</v>
      </c>
      <c r="E233" s="1275">
        <v>2.06</v>
      </c>
      <c r="F233" s="1276">
        <v>11989</v>
      </c>
      <c r="G233" s="1247">
        <v>24697</v>
      </c>
    </row>
    <row r="234" spans="2:7">
      <c r="B234" s="1274">
        <v>6092</v>
      </c>
      <c r="C234" s="1245" t="s">
        <v>51</v>
      </c>
      <c r="D234" s="1246" t="s">
        <v>52</v>
      </c>
      <c r="E234" s="1275">
        <v>0.5</v>
      </c>
      <c r="F234" s="1276">
        <v>2000</v>
      </c>
      <c r="G234" s="1247">
        <v>1000</v>
      </c>
    </row>
    <row r="235" spans="2:7" ht="24">
      <c r="B235" s="981">
        <v>3425</v>
      </c>
      <c r="C235" s="1244" t="s">
        <v>1479</v>
      </c>
      <c r="D235" s="981" t="s">
        <v>48</v>
      </c>
      <c r="E235" s="1271"/>
      <c r="F235" s="1272"/>
      <c r="G235" s="1273">
        <v>48875</v>
      </c>
    </row>
    <row r="236" spans="2:7">
      <c r="B236" s="1274">
        <v>324</v>
      </c>
      <c r="C236" s="1245" t="s">
        <v>1270</v>
      </c>
      <c r="D236" s="1246" t="s">
        <v>60</v>
      </c>
      <c r="E236" s="1275">
        <v>0.105</v>
      </c>
      <c r="F236" s="1276">
        <v>345100</v>
      </c>
      <c r="G236" s="1247">
        <v>36236</v>
      </c>
    </row>
    <row r="237" spans="2:7">
      <c r="B237" s="1274">
        <v>1515</v>
      </c>
      <c r="C237" s="1245" t="s">
        <v>1276</v>
      </c>
      <c r="D237" s="1246" t="s">
        <v>67</v>
      </c>
      <c r="E237" s="1275">
        <v>2</v>
      </c>
      <c r="F237" s="1276">
        <v>321</v>
      </c>
      <c r="G237" s="1247">
        <v>642</v>
      </c>
    </row>
    <row r="238" spans="2:7">
      <c r="B238" s="1274">
        <v>4288</v>
      </c>
      <c r="C238" s="1245" t="s">
        <v>139</v>
      </c>
      <c r="D238" s="1246" t="s">
        <v>65</v>
      </c>
      <c r="E238" s="1275">
        <v>0.05</v>
      </c>
      <c r="F238" s="1276">
        <v>201787</v>
      </c>
      <c r="G238" s="1247">
        <v>10089</v>
      </c>
    </row>
    <row r="239" spans="2:7">
      <c r="B239" s="1274">
        <v>6092</v>
      </c>
      <c r="C239" s="1245" t="s">
        <v>51</v>
      </c>
      <c r="D239" s="1246" t="s">
        <v>52</v>
      </c>
      <c r="E239" s="1275">
        <v>0.5</v>
      </c>
      <c r="F239" s="1276">
        <v>2000</v>
      </c>
      <c r="G239" s="1247">
        <v>1000</v>
      </c>
    </row>
    <row r="240" spans="2:7">
      <c r="B240" s="1274">
        <v>6914</v>
      </c>
      <c r="C240" s="1245" t="s">
        <v>140</v>
      </c>
      <c r="D240" s="1246" t="s">
        <v>79</v>
      </c>
      <c r="E240" s="1275">
        <v>0.2</v>
      </c>
      <c r="F240" s="1276">
        <v>4541</v>
      </c>
      <c r="G240" s="1247">
        <v>908</v>
      </c>
    </row>
    <row r="241" spans="2:7" ht="24">
      <c r="B241" s="981">
        <v>3454</v>
      </c>
      <c r="C241" s="1244" t="s">
        <v>246</v>
      </c>
      <c r="D241" s="981" t="s">
        <v>60</v>
      </c>
      <c r="E241" s="1271"/>
      <c r="F241" s="1272"/>
      <c r="G241" s="1273">
        <v>68245</v>
      </c>
    </row>
    <row r="242" spans="2:7">
      <c r="B242" s="1274">
        <v>4287</v>
      </c>
      <c r="C242" s="1245" t="s">
        <v>139</v>
      </c>
      <c r="D242" s="1246" t="s">
        <v>50</v>
      </c>
      <c r="E242" s="1275">
        <v>0.2</v>
      </c>
      <c r="F242" s="1276">
        <v>25218</v>
      </c>
      <c r="G242" s="1247">
        <v>5044</v>
      </c>
    </row>
    <row r="243" spans="2:7">
      <c r="B243" s="1274">
        <v>6092</v>
      </c>
      <c r="C243" s="1245" t="s">
        <v>51</v>
      </c>
      <c r="D243" s="1246" t="s">
        <v>52</v>
      </c>
      <c r="E243" s="1275">
        <v>0.119075</v>
      </c>
      <c r="F243" s="1276">
        <v>2000</v>
      </c>
      <c r="G243" s="1247">
        <v>238</v>
      </c>
    </row>
    <row r="244" spans="2:7">
      <c r="B244" s="1274">
        <v>6624</v>
      </c>
      <c r="C244" s="1245" t="s">
        <v>1282</v>
      </c>
      <c r="D244" s="1246" t="s">
        <v>60</v>
      </c>
      <c r="E244" s="1275">
        <v>1.1000000000000001</v>
      </c>
      <c r="F244" s="1276">
        <v>29750</v>
      </c>
      <c r="G244" s="1247">
        <v>32725</v>
      </c>
    </row>
    <row r="245" spans="2:7">
      <c r="B245" s="1274">
        <v>7462</v>
      </c>
      <c r="C245" s="1245" t="s">
        <v>62</v>
      </c>
      <c r="D245" s="1246" t="s">
        <v>63</v>
      </c>
      <c r="E245" s="1275">
        <v>23.1</v>
      </c>
      <c r="F245" s="1276">
        <v>1309</v>
      </c>
      <c r="G245" s="1247">
        <v>30238</v>
      </c>
    </row>
    <row r="246" spans="2:7">
      <c r="B246" s="981">
        <v>3464</v>
      </c>
      <c r="C246" s="1244" t="s">
        <v>84</v>
      </c>
      <c r="D246" s="981" t="s">
        <v>60</v>
      </c>
      <c r="E246" s="1271"/>
      <c r="F246" s="1272"/>
      <c r="G246" s="1273">
        <v>26499</v>
      </c>
    </row>
    <row r="247" spans="2:7">
      <c r="B247" s="1274">
        <v>4278</v>
      </c>
      <c r="C247" s="1245" t="s">
        <v>49</v>
      </c>
      <c r="D247" s="1246" t="s">
        <v>50</v>
      </c>
      <c r="E247" s="1275">
        <v>1.84</v>
      </c>
      <c r="F247" s="1276">
        <v>13858</v>
      </c>
      <c r="G247" s="1247">
        <v>25499</v>
      </c>
    </row>
    <row r="248" spans="2:7">
      <c r="B248" s="1274">
        <v>6092</v>
      </c>
      <c r="C248" s="1245" t="s">
        <v>51</v>
      </c>
      <c r="D248" s="1246" t="s">
        <v>52</v>
      </c>
      <c r="E248" s="1275">
        <v>0.5</v>
      </c>
      <c r="F248" s="1276">
        <v>2000</v>
      </c>
      <c r="G248" s="1247">
        <v>1000</v>
      </c>
    </row>
    <row r="249" spans="2:7" ht="24">
      <c r="B249" s="981">
        <v>3471</v>
      </c>
      <c r="C249" s="1244" t="s">
        <v>249</v>
      </c>
      <c r="D249" s="981" t="s">
        <v>71</v>
      </c>
      <c r="E249" s="1271"/>
      <c r="F249" s="1272"/>
      <c r="G249" s="1273">
        <v>439980</v>
      </c>
    </row>
    <row r="250" spans="2:7">
      <c r="B250" s="1274">
        <v>2798</v>
      </c>
      <c r="C250" s="1245" t="s">
        <v>645</v>
      </c>
      <c r="D250" s="1246" t="s">
        <v>54</v>
      </c>
      <c r="E250" s="1275">
        <v>441</v>
      </c>
      <c r="F250" s="1276">
        <v>400</v>
      </c>
      <c r="G250" s="1247">
        <v>176400</v>
      </c>
    </row>
    <row r="251" spans="2:7">
      <c r="B251" s="1274">
        <v>4111</v>
      </c>
      <c r="C251" s="1245" t="s">
        <v>288</v>
      </c>
      <c r="D251" s="1246" t="s">
        <v>60</v>
      </c>
      <c r="E251" s="1275">
        <v>0.25700000000000001</v>
      </c>
      <c r="F251" s="1276">
        <v>372489</v>
      </c>
      <c r="G251" s="1247">
        <v>95730</v>
      </c>
    </row>
    <row r="252" spans="2:7">
      <c r="B252" s="1274">
        <v>4278</v>
      </c>
      <c r="C252" s="1245" t="s">
        <v>49</v>
      </c>
      <c r="D252" s="1246" t="s">
        <v>50</v>
      </c>
      <c r="E252" s="1275">
        <v>8.1999999999999993</v>
      </c>
      <c r="F252" s="1276">
        <v>13858</v>
      </c>
      <c r="G252" s="1247">
        <v>113636</v>
      </c>
    </row>
    <row r="253" spans="2:7">
      <c r="B253" s="1274">
        <v>5042</v>
      </c>
      <c r="C253" s="1245" t="s">
        <v>627</v>
      </c>
      <c r="D253" s="1246" t="s">
        <v>79</v>
      </c>
      <c r="E253" s="1275">
        <v>7.0403000000000002</v>
      </c>
      <c r="F253" s="1276">
        <v>2713</v>
      </c>
      <c r="G253" s="1247">
        <v>19100</v>
      </c>
    </row>
    <row r="254" spans="2:7">
      <c r="B254" s="1274">
        <v>6092</v>
      </c>
      <c r="C254" s="1245" t="s">
        <v>51</v>
      </c>
      <c r="D254" s="1246" t="s">
        <v>52</v>
      </c>
      <c r="E254" s="1275">
        <v>1.07297</v>
      </c>
      <c r="F254" s="1276">
        <v>2000</v>
      </c>
      <c r="G254" s="1247">
        <v>2146</v>
      </c>
    </row>
    <row r="255" spans="2:7">
      <c r="B255" s="1274">
        <v>7465</v>
      </c>
      <c r="C255" s="1245" t="s">
        <v>637</v>
      </c>
      <c r="D255" s="1246" t="s">
        <v>48</v>
      </c>
      <c r="E255" s="1275">
        <v>7.2473999999999998</v>
      </c>
      <c r="F255" s="1276">
        <v>4549</v>
      </c>
      <c r="G255" s="1247">
        <v>32968</v>
      </c>
    </row>
    <row r="256" spans="2:7" ht="24">
      <c r="B256" s="981">
        <v>3473</v>
      </c>
      <c r="C256" s="1244" t="s">
        <v>250</v>
      </c>
      <c r="D256" s="981" t="s">
        <v>54</v>
      </c>
      <c r="E256" s="1271"/>
      <c r="F256" s="1272"/>
      <c r="G256" s="1273">
        <v>522354</v>
      </c>
    </row>
    <row r="257" spans="2:7">
      <c r="B257" s="1274">
        <v>322</v>
      </c>
      <c r="C257" s="1245" t="s">
        <v>1268</v>
      </c>
      <c r="D257" s="1246" t="s">
        <v>60</v>
      </c>
      <c r="E257" s="1275">
        <v>0.11</v>
      </c>
      <c r="F257" s="1276">
        <v>321300</v>
      </c>
      <c r="G257" s="1247">
        <v>35343</v>
      </c>
    </row>
    <row r="258" spans="2:7">
      <c r="B258" s="1274">
        <v>326</v>
      </c>
      <c r="C258" s="1245" t="s">
        <v>1272</v>
      </c>
      <c r="D258" s="1246" t="s">
        <v>60</v>
      </c>
      <c r="E258" s="1275">
        <v>0.65</v>
      </c>
      <c r="F258" s="1276">
        <v>374850</v>
      </c>
      <c r="G258" s="1247">
        <v>243653</v>
      </c>
    </row>
    <row r="259" spans="2:7">
      <c r="B259" s="1274">
        <v>3995</v>
      </c>
      <c r="C259" s="1245" t="s">
        <v>126</v>
      </c>
      <c r="D259" s="1246" t="s">
        <v>48</v>
      </c>
      <c r="E259" s="1275">
        <v>0.96</v>
      </c>
      <c r="F259" s="1276">
        <v>21983</v>
      </c>
      <c r="G259" s="1247">
        <v>21104</v>
      </c>
    </row>
    <row r="260" spans="2:7">
      <c r="B260" s="1274">
        <v>4278</v>
      </c>
      <c r="C260" s="1245" t="s">
        <v>49</v>
      </c>
      <c r="D260" s="1246" t="s">
        <v>50</v>
      </c>
      <c r="E260" s="1275">
        <v>4</v>
      </c>
      <c r="F260" s="1276">
        <v>13858</v>
      </c>
      <c r="G260" s="1247">
        <v>55432</v>
      </c>
    </row>
    <row r="261" spans="2:7">
      <c r="B261" s="1274">
        <v>6092</v>
      </c>
      <c r="C261" s="1245" t="s">
        <v>51</v>
      </c>
      <c r="D261" s="1246" t="s">
        <v>52</v>
      </c>
      <c r="E261" s="1275">
        <v>2</v>
      </c>
      <c r="F261" s="1276">
        <v>2000</v>
      </c>
      <c r="G261" s="1247">
        <v>4000</v>
      </c>
    </row>
    <row r="262" spans="2:7">
      <c r="B262" s="1274">
        <v>7088</v>
      </c>
      <c r="C262" s="1245" t="s">
        <v>82</v>
      </c>
      <c r="D262" s="1246" t="s">
        <v>79</v>
      </c>
      <c r="E262" s="1275">
        <v>60.8</v>
      </c>
      <c r="F262" s="1276">
        <v>2678</v>
      </c>
      <c r="G262" s="1247">
        <v>162822</v>
      </c>
    </row>
    <row r="263" spans="2:7" ht="24">
      <c r="B263" s="981">
        <v>3552</v>
      </c>
      <c r="C263" s="1244" t="s">
        <v>85</v>
      </c>
      <c r="D263" s="981" t="s">
        <v>54</v>
      </c>
      <c r="E263" s="1271"/>
      <c r="F263" s="1272"/>
      <c r="G263" s="1273">
        <v>153687</v>
      </c>
    </row>
    <row r="264" spans="2:7">
      <c r="B264" s="1274">
        <v>4278</v>
      </c>
      <c r="C264" s="1245" t="s">
        <v>49</v>
      </c>
      <c r="D264" s="1246" t="s">
        <v>50</v>
      </c>
      <c r="E264" s="1275">
        <v>1.5</v>
      </c>
      <c r="F264" s="1276">
        <v>13858</v>
      </c>
      <c r="G264" s="1247">
        <v>20787</v>
      </c>
    </row>
    <row r="265" spans="2:7">
      <c r="B265" s="1274">
        <v>6092</v>
      </c>
      <c r="C265" s="1245" t="s">
        <v>51</v>
      </c>
      <c r="D265" s="1246" t="s">
        <v>52</v>
      </c>
      <c r="E265" s="1275">
        <v>1</v>
      </c>
      <c r="F265" s="1276">
        <v>2000</v>
      </c>
      <c r="G265" s="1247">
        <v>2000</v>
      </c>
    </row>
    <row r="266" spans="2:7">
      <c r="B266" s="1274">
        <v>6680</v>
      </c>
      <c r="C266" s="1245" t="s">
        <v>86</v>
      </c>
      <c r="D266" s="1246" t="s">
        <v>54</v>
      </c>
      <c r="E266" s="1275">
        <v>1</v>
      </c>
      <c r="F266" s="1276">
        <v>130900</v>
      </c>
      <c r="G266" s="1247">
        <v>130900</v>
      </c>
    </row>
    <row r="267" spans="2:7" ht="24">
      <c r="B267" s="981">
        <v>3554</v>
      </c>
      <c r="C267" s="1244" t="s">
        <v>253</v>
      </c>
      <c r="D267" s="981" t="s">
        <v>54</v>
      </c>
      <c r="E267" s="1271"/>
      <c r="F267" s="1272"/>
      <c r="G267" s="1273">
        <v>374858</v>
      </c>
    </row>
    <row r="268" spans="2:7">
      <c r="B268" s="1274">
        <v>4278</v>
      </c>
      <c r="C268" s="1245" t="s">
        <v>49</v>
      </c>
      <c r="D268" s="1246" t="s">
        <v>50</v>
      </c>
      <c r="E268" s="1275">
        <v>1</v>
      </c>
      <c r="F268" s="1276">
        <v>13858</v>
      </c>
      <c r="G268" s="1247">
        <v>13858</v>
      </c>
    </row>
    <row r="269" spans="2:7">
      <c r="B269" s="1274">
        <v>6092</v>
      </c>
      <c r="C269" s="1245" t="s">
        <v>51</v>
      </c>
      <c r="D269" s="1246" t="s">
        <v>52</v>
      </c>
      <c r="E269" s="1275">
        <v>2</v>
      </c>
      <c r="F269" s="1276">
        <v>2000</v>
      </c>
      <c r="G269" s="1247">
        <v>4000</v>
      </c>
    </row>
    <row r="270" spans="2:7">
      <c r="B270" s="1274">
        <v>6337</v>
      </c>
      <c r="C270" s="1245" t="s">
        <v>652</v>
      </c>
      <c r="D270" s="1246" t="s">
        <v>54</v>
      </c>
      <c r="E270" s="1275">
        <v>1</v>
      </c>
      <c r="F270" s="1276">
        <v>357000</v>
      </c>
      <c r="G270" s="1247">
        <v>357000</v>
      </c>
    </row>
    <row r="271" spans="2:7">
      <c r="B271" s="981">
        <v>3620</v>
      </c>
      <c r="C271" s="1244" t="s">
        <v>257</v>
      </c>
      <c r="D271" s="981" t="s">
        <v>54</v>
      </c>
      <c r="E271" s="1271"/>
      <c r="F271" s="1272"/>
      <c r="G271" s="1273">
        <v>147998</v>
      </c>
    </row>
    <row r="272" spans="2:7">
      <c r="B272" s="1274">
        <v>4280</v>
      </c>
      <c r="C272" s="1245" t="s">
        <v>302</v>
      </c>
      <c r="D272" s="1246" t="s">
        <v>50</v>
      </c>
      <c r="E272" s="1275">
        <v>1.5</v>
      </c>
      <c r="F272" s="1276">
        <v>15107</v>
      </c>
      <c r="G272" s="1247">
        <v>22661</v>
      </c>
    </row>
    <row r="273" spans="2:7">
      <c r="B273" s="1274">
        <v>6092</v>
      </c>
      <c r="C273" s="1245" t="s">
        <v>51</v>
      </c>
      <c r="D273" s="1246" t="s">
        <v>52</v>
      </c>
      <c r="E273" s="1275">
        <v>0.1</v>
      </c>
      <c r="F273" s="1276">
        <v>2000</v>
      </c>
      <c r="G273" s="1247">
        <v>200</v>
      </c>
    </row>
    <row r="274" spans="2:7">
      <c r="B274" s="1274">
        <v>6442</v>
      </c>
      <c r="C274" s="1245" t="s">
        <v>553</v>
      </c>
      <c r="D274" s="1246" t="s">
        <v>54</v>
      </c>
      <c r="E274" s="1275">
        <v>1</v>
      </c>
      <c r="F274" s="1276">
        <v>124950</v>
      </c>
      <c r="G274" s="1247">
        <v>124950</v>
      </c>
    </row>
    <row r="275" spans="2:7">
      <c r="B275" s="1274">
        <v>7236</v>
      </c>
      <c r="C275" s="1245" t="s">
        <v>505</v>
      </c>
      <c r="D275" s="1246" t="s">
        <v>54</v>
      </c>
      <c r="E275" s="1275">
        <v>0.01</v>
      </c>
      <c r="F275" s="1276">
        <v>18728</v>
      </c>
      <c r="G275" s="1247">
        <v>187</v>
      </c>
    </row>
    <row r="276" spans="2:7" ht="24">
      <c r="B276" s="981">
        <v>3652</v>
      </c>
      <c r="C276" s="1244" t="s">
        <v>259</v>
      </c>
      <c r="D276" s="981" t="s">
        <v>54</v>
      </c>
      <c r="E276" s="1271"/>
      <c r="F276" s="1272"/>
      <c r="G276" s="1273">
        <v>2712301</v>
      </c>
    </row>
    <row r="277" spans="2:7">
      <c r="B277" s="1274">
        <v>324</v>
      </c>
      <c r="C277" s="1245" t="s">
        <v>1270</v>
      </c>
      <c r="D277" s="1246" t="s">
        <v>60</v>
      </c>
      <c r="E277" s="1275">
        <v>1.022</v>
      </c>
      <c r="F277" s="1276">
        <v>345100</v>
      </c>
      <c r="G277" s="1247">
        <v>352692</v>
      </c>
    </row>
    <row r="278" spans="2:7">
      <c r="B278" s="1274">
        <v>1794</v>
      </c>
      <c r="C278" s="1245" t="s">
        <v>90</v>
      </c>
      <c r="D278" s="1246" t="s">
        <v>79</v>
      </c>
      <c r="E278" s="1275">
        <v>5.6097999999999999</v>
      </c>
      <c r="F278" s="1276">
        <v>3689</v>
      </c>
      <c r="G278" s="1247">
        <v>20695</v>
      </c>
    </row>
    <row r="279" spans="2:7">
      <c r="B279" s="1274">
        <v>2273</v>
      </c>
      <c r="C279" s="1245" t="s">
        <v>644</v>
      </c>
      <c r="D279" s="1246" t="s">
        <v>54</v>
      </c>
      <c r="E279" s="1275">
        <v>1307</v>
      </c>
      <c r="F279" s="1276">
        <v>500</v>
      </c>
      <c r="G279" s="1247">
        <v>653500</v>
      </c>
    </row>
    <row r="280" spans="2:7">
      <c r="B280" s="1274">
        <v>4111</v>
      </c>
      <c r="C280" s="1245" t="s">
        <v>288</v>
      </c>
      <c r="D280" s="1246" t="s">
        <v>60</v>
      </c>
      <c r="E280" s="1275">
        <v>1.1819999999999999</v>
      </c>
      <c r="F280" s="1276">
        <v>372489</v>
      </c>
      <c r="G280" s="1247">
        <v>440282</v>
      </c>
    </row>
    <row r="281" spans="2:7">
      <c r="B281" s="1274">
        <v>4274</v>
      </c>
      <c r="C281" s="1245" t="s">
        <v>57</v>
      </c>
      <c r="D281" s="1246" t="s">
        <v>65</v>
      </c>
      <c r="E281" s="1275">
        <v>3</v>
      </c>
      <c r="F281" s="1276">
        <v>156349</v>
      </c>
      <c r="G281" s="1247">
        <v>469047</v>
      </c>
    </row>
    <row r="282" spans="2:7">
      <c r="B282" s="1274">
        <v>5041</v>
      </c>
      <c r="C282" s="1245" t="s">
        <v>626</v>
      </c>
      <c r="D282" s="1246" t="s">
        <v>79</v>
      </c>
      <c r="E282" s="1275">
        <v>83.728999999999999</v>
      </c>
      <c r="F282" s="1276">
        <v>2713</v>
      </c>
      <c r="G282" s="1247">
        <v>227157</v>
      </c>
    </row>
    <row r="283" spans="2:7">
      <c r="B283" s="1274">
        <v>6092</v>
      </c>
      <c r="C283" s="1245" t="s">
        <v>51</v>
      </c>
      <c r="D283" s="1246" t="s">
        <v>52</v>
      </c>
      <c r="E283" s="1275">
        <v>11.0694</v>
      </c>
      <c r="F283" s="1276">
        <v>2000</v>
      </c>
      <c r="G283" s="1247">
        <v>22139</v>
      </c>
    </row>
    <row r="284" spans="2:7">
      <c r="B284" s="1274">
        <v>6285</v>
      </c>
      <c r="C284" s="1245" t="s">
        <v>1281</v>
      </c>
      <c r="D284" s="1246" t="s">
        <v>60</v>
      </c>
      <c r="E284" s="1275">
        <v>0.42</v>
      </c>
      <c r="F284" s="1276">
        <v>309400</v>
      </c>
      <c r="G284" s="1247">
        <v>129948</v>
      </c>
    </row>
    <row r="285" spans="2:7">
      <c r="B285" s="1274">
        <v>6578</v>
      </c>
      <c r="C285" s="1245" t="s">
        <v>464</v>
      </c>
      <c r="D285" s="1246" t="s">
        <v>60</v>
      </c>
      <c r="E285" s="1275">
        <v>1.35E-2</v>
      </c>
      <c r="F285" s="1276">
        <v>49980</v>
      </c>
      <c r="G285" s="1247">
        <v>675</v>
      </c>
    </row>
    <row r="286" spans="2:7">
      <c r="B286" s="1274">
        <v>6944</v>
      </c>
      <c r="C286" s="1245" t="s">
        <v>715</v>
      </c>
      <c r="D286" s="1246" t="s">
        <v>54</v>
      </c>
      <c r="E286" s="1275">
        <v>1</v>
      </c>
      <c r="F286" s="1276">
        <v>282328</v>
      </c>
      <c r="G286" s="1247">
        <v>282328</v>
      </c>
    </row>
    <row r="287" spans="2:7">
      <c r="B287" s="1274">
        <v>7256</v>
      </c>
      <c r="C287" s="1245" t="s">
        <v>685</v>
      </c>
      <c r="D287" s="1246" t="s">
        <v>54</v>
      </c>
      <c r="E287" s="1275">
        <v>1.5</v>
      </c>
      <c r="F287" s="1276">
        <v>8925</v>
      </c>
      <c r="G287" s="1247">
        <v>13388</v>
      </c>
    </row>
    <row r="288" spans="2:7">
      <c r="B288" s="1274">
        <v>7267</v>
      </c>
      <c r="C288" s="1245" t="s">
        <v>687</v>
      </c>
      <c r="D288" s="1246" t="s">
        <v>54</v>
      </c>
      <c r="E288" s="1275">
        <v>4</v>
      </c>
      <c r="F288" s="1276">
        <v>14875</v>
      </c>
      <c r="G288" s="1247">
        <v>59500</v>
      </c>
    </row>
    <row r="289" spans="2:7">
      <c r="B289" s="1274">
        <v>7277</v>
      </c>
      <c r="C289" s="1245" t="s">
        <v>690</v>
      </c>
      <c r="D289" s="1246" t="s">
        <v>54</v>
      </c>
      <c r="E289" s="1275">
        <v>3</v>
      </c>
      <c r="F289" s="1276">
        <v>13650</v>
      </c>
      <c r="G289" s="1247">
        <v>40950</v>
      </c>
    </row>
    <row r="290" spans="2:7" ht="28.5" customHeight="1">
      <c r="B290" s="981">
        <v>3688</v>
      </c>
      <c r="C290" s="1244" t="s">
        <v>260</v>
      </c>
      <c r="D290" s="981" t="s">
        <v>54</v>
      </c>
      <c r="E290" s="1271"/>
      <c r="F290" s="1272"/>
      <c r="G290" s="1273">
        <v>35185</v>
      </c>
    </row>
    <row r="291" spans="2:7" ht="22.5">
      <c r="B291" s="1274">
        <v>3875</v>
      </c>
      <c r="C291" s="1245" t="s">
        <v>171</v>
      </c>
      <c r="D291" s="1246" t="s">
        <v>60</v>
      </c>
      <c r="E291" s="1275">
        <v>0.01</v>
      </c>
      <c r="F291" s="1276">
        <v>345678</v>
      </c>
      <c r="G291" s="1247">
        <v>3457</v>
      </c>
    </row>
    <row r="292" spans="2:7">
      <c r="B292" s="1274">
        <v>4273</v>
      </c>
      <c r="C292" s="1245" t="s">
        <v>49</v>
      </c>
      <c r="D292" s="1246" t="s">
        <v>65</v>
      </c>
      <c r="E292" s="1275">
        <v>0.25</v>
      </c>
      <c r="F292" s="1276">
        <v>110910</v>
      </c>
      <c r="G292" s="1247">
        <v>27728</v>
      </c>
    </row>
    <row r="293" spans="2:7">
      <c r="B293" s="1274">
        <v>6092</v>
      </c>
      <c r="C293" s="1245" t="s">
        <v>51</v>
      </c>
      <c r="D293" s="1246" t="s">
        <v>52</v>
      </c>
      <c r="E293" s="1275">
        <v>2</v>
      </c>
      <c r="F293" s="1276">
        <v>2000</v>
      </c>
      <c r="G293" s="1247">
        <v>4000</v>
      </c>
    </row>
    <row r="294" spans="2:7">
      <c r="B294" s="981">
        <v>3708</v>
      </c>
      <c r="C294" s="1244" t="s">
        <v>89</v>
      </c>
      <c r="D294" s="981" t="s">
        <v>79</v>
      </c>
      <c r="E294" s="1271"/>
      <c r="F294" s="1272"/>
      <c r="G294" s="1273">
        <v>3248</v>
      </c>
    </row>
    <row r="295" spans="2:7">
      <c r="B295" s="1274">
        <v>1794</v>
      </c>
      <c r="C295" s="1245" t="s">
        <v>90</v>
      </c>
      <c r="D295" s="1246" t="s">
        <v>79</v>
      </c>
      <c r="E295" s="1275">
        <v>6.6699999999999995E-2</v>
      </c>
      <c r="F295" s="1276">
        <v>3689</v>
      </c>
      <c r="G295" s="1247">
        <v>246</v>
      </c>
    </row>
    <row r="296" spans="2:7">
      <c r="B296" s="1274">
        <v>6092</v>
      </c>
      <c r="C296" s="1245" t="s">
        <v>51</v>
      </c>
      <c r="D296" s="1246" t="s">
        <v>52</v>
      </c>
      <c r="E296" s="1275">
        <v>0.02</v>
      </c>
      <c r="F296" s="1276">
        <v>2000</v>
      </c>
      <c r="G296" s="1247">
        <v>40</v>
      </c>
    </row>
    <row r="297" spans="2:7">
      <c r="B297" s="1274">
        <v>7057</v>
      </c>
      <c r="C297" s="1245" t="s">
        <v>1022</v>
      </c>
      <c r="D297" s="1246" t="s">
        <v>50</v>
      </c>
      <c r="E297" s="1275">
        <v>0.05</v>
      </c>
      <c r="F297" s="1276">
        <v>5680</v>
      </c>
      <c r="G297" s="1247">
        <v>284</v>
      </c>
    </row>
    <row r="298" spans="2:7">
      <c r="B298" s="1274">
        <v>7309</v>
      </c>
      <c r="C298" s="1245" t="s">
        <v>1470</v>
      </c>
      <c r="D298" s="1246" t="s">
        <v>79</v>
      </c>
      <c r="E298" s="1275">
        <v>1</v>
      </c>
      <c r="F298" s="1276">
        <v>2678</v>
      </c>
      <c r="G298" s="1247">
        <v>2678</v>
      </c>
    </row>
    <row r="299" spans="2:7">
      <c r="B299" s="981">
        <v>3710</v>
      </c>
      <c r="C299" s="1244" t="s">
        <v>1448</v>
      </c>
      <c r="D299" s="981" t="s">
        <v>60</v>
      </c>
      <c r="E299" s="1271"/>
      <c r="F299" s="1272"/>
      <c r="G299" s="1273">
        <v>4568</v>
      </c>
    </row>
    <row r="300" spans="2:7">
      <c r="B300" s="1274">
        <v>4278</v>
      </c>
      <c r="C300" s="1245" t="s">
        <v>49</v>
      </c>
      <c r="D300" s="1246" t="s">
        <v>50</v>
      </c>
      <c r="E300" s="1275">
        <v>2.5000000000000001E-2</v>
      </c>
      <c r="F300" s="1276">
        <v>13858</v>
      </c>
      <c r="G300" s="1247">
        <v>346</v>
      </c>
    </row>
    <row r="301" spans="2:7">
      <c r="B301" s="1274">
        <v>6026</v>
      </c>
      <c r="C301" s="1245" t="s">
        <v>74</v>
      </c>
      <c r="D301" s="1246" t="s">
        <v>50</v>
      </c>
      <c r="E301" s="1275">
        <v>2.5000000000000001E-2</v>
      </c>
      <c r="F301" s="1276">
        <v>128870</v>
      </c>
      <c r="G301" s="1247">
        <v>3222</v>
      </c>
    </row>
    <row r="302" spans="2:7">
      <c r="B302" s="1274">
        <v>6092</v>
      </c>
      <c r="C302" s="1245" t="s">
        <v>51</v>
      </c>
      <c r="D302" s="1246" t="s">
        <v>52</v>
      </c>
      <c r="E302" s="1275">
        <v>0.5</v>
      </c>
      <c r="F302" s="1276">
        <v>2000</v>
      </c>
      <c r="G302" s="1247">
        <v>1000</v>
      </c>
    </row>
    <row r="303" spans="2:7" ht="25.5" customHeight="1">
      <c r="B303" s="981">
        <v>3721</v>
      </c>
      <c r="C303" s="1244" t="s">
        <v>264</v>
      </c>
      <c r="D303" s="981" t="s">
        <v>48</v>
      </c>
      <c r="E303" s="1271"/>
      <c r="F303" s="1272"/>
      <c r="G303" s="1273">
        <v>14175</v>
      </c>
    </row>
    <row r="304" spans="2:7">
      <c r="B304" s="1274">
        <v>1512</v>
      </c>
      <c r="C304" s="1245" t="s">
        <v>742</v>
      </c>
      <c r="D304" s="1246" t="s">
        <v>48</v>
      </c>
      <c r="E304" s="1275">
        <v>1.1000000000000001</v>
      </c>
      <c r="F304" s="1276">
        <v>5355</v>
      </c>
      <c r="G304" s="1247">
        <v>5891</v>
      </c>
    </row>
    <row r="305" spans="2:7">
      <c r="B305" s="1274">
        <v>4274</v>
      </c>
      <c r="C305" s="1245" t="s">
        <v>57</v>
      </c>
      <c r="D305" s="1246" t="s">
        <v>65</v>
      </c>
      <c r="E305" s="1275">
        <v>6.7000000000000002E-3</v>
      </c>
      <c r="F305" s="1276">
        <v>156349</v>
      </c>
      <c r="G305" s="1247">
        <v>1048</v>
      </c>
    </row>
    <row r="306" spans="2:7">
      <c r="B306" s="1274">
        <v>6092</v>
      </c>
      <c r="C306" s="1245" t="s">
        <v>51</v>
      </c>
      <c r="D306" s="1246" t="s">
        <v>52</v>
      </c>
      <c r="E306" s="1275">
        <v>1</v>
      </c>
      <c r="F306" s="1276">
        <v>2000</v>
      </c>
      <c r="G306" s="1247">
        <v>2000</v>
      </c>
    </row>
    <row r="307" spans="2:7">
      <c r="B307" s="1274">
        <v>7229</v>
      </c>
      <c r="C307" s="1245" t="s">
        <v>743</v>
      </c>
      <c r="D307" s="1246" t="s">
        <v>60</v>
      </c>
      <c r="E307" s="1275">
        <v>0.11</v>
      </c>
      <c r="F307" s="1276">
        <v>47600</v>
      </c>
      <c r="G307" s="1247">
        <v>5236</v>
      </c>
    </row>
    <row r="308" spans="2:7" ht="24">
      <c r="B308" s="981">
        <v>3748</v>
      </c>
      <c r="C308" s="1244" t="s">
        <v>135</v>
      </c>
      <c r="D308" s="981" t="s">
        <v>60</v>
      </c>
      <c r="E308" s="1271"/>
      <c r="F308" s="1272"/>
      <c r="G308" s="1273">
        <v>490877</v>
      </c>
    </row>
    <row r="309" spans="2:7">
      <c r="B309" s="1274">
        <v>1515</v>
      </c>
      <c r="C309" s="1245" t="s">
        <v>1276</v>
      </c>
      <c r="D309" s="1246" t="s">
        <v>67</v>
      </c>
      <c r="E309" s="1275">
        <v>37.5</v>
      </c>
      <c r="F309" s="1276">
        <v>321</v>
      </c>
      <c r="G309" s="1247">
        <v>12038</v>
      </c>
    </row>
    <row r="310" spans="2:7">
      <c r="B310" s="1274">
        <v>4286</v>
      </c>
      <c r="C310" s="1245" t="s">
        <v>138</v>
      </c>
      <c r="D310" s="1246" t="s">
        <v>65</v>
      </c>
      <c r="E310" s="1275">
        <v>0.1</v>
      </c>
      <c r="F310" s="1276">
        <v>469046</v>
      </c>
      <c r="G310" s="1247">
        <v>46905</v>
      </c>
    </row>
    <row r="311" spans="2:7">
      <c r="B311" s="1274">
        <v>6092</v>
      </c>
      <c r="C311" s="1245" t="s">
        <v>51</v>
      </c>
      <c r="D311" s="1246" t="s">
        <v>52</v>
      </c>
      <c r="E311" s="1275">
        <v>1</v>
      </c>
      <c r="F311" s="1276">
        <v>2000</v>
      </c>
      <c r="G311" s="1247">
        <v>2000</v>
      </c>
    </row>
    <row r="312" spans="2:7">
      <c r="B312" s="1274">
        <v>6356</v>
      </c>
      <c r="C312" s="1245" t="s">
        <v>599</v>
      </c>
      <c r="D312" s="1246" t="s">
        <v>67</v>
      </c>
      <c r="E312" s="1275">
        <v>0.1</v>
      </c>
      <c r="F312" s="1276">
        <v>34810</v>
      </c>
      <c r="G312" s="1247">
        <v>3481</v>
      </c>
    </row>
    <row r="313" spans="2:7">
      <c r="B313" s="1274">
        <v>6859</v>
      </c>
      <c r="C313" s="1245" t="s">
        <v>1285</v>
      </c>
      <c r="D313" s="1246" t="s">
        <v>60</v>
      </c>
      <c r="E313" s="1275">
        <v>1.05</v>
      </c>
      <c r="F313" s="1276">
        <v>404600</v>
      </c>
      <c r="G313" s="1247">
        <v>424830</v>
      </c>
    </row>
    <row r="314" spans="2:7">
      <c r="B314" s="1274">
        <v>7313</v>
      </c>
      <c r="C314" s="1245" t="s">
        <v>602</v>
      </c>
      <c r="D314" s="1246" t="s">
        <v>67</v>
      </c>
      <c r="E314" s="1275">
        <v>0.1</v>
      </c>
      <c r="F314" s="1276">
        <v>16227</v>
      </c>
      <c r="G314" s="1247">
        <v>1623</v>
      </c>
    </row>
    <row r="315" spans="2:7">
      <c r="B315" s="981">
        <v>3751</v>
      </c>
      <c r="C315" s="1244" t="s">
        <v>266</v>
      </c>
      <c r="D315" s="981" t="s">
        <v>71</v>
      </c>
      <c r="E315" s="1271"/>
      <c r="F315" s="1272"/>
      <c r="G315" s="1273">
        <v>38608</v>
      </c>
    </row>
    <row r="316" spans="2:7">
      <c r="B316" s="1274">
        <v>3874</v>
      </c>
      <c r="C316" s="1245" t="s">
        <v>276</v>
      </c>
      <c r="D316" s="1246" t="s">
        <v>60</v>
      </c>
      <c r="E316" s="1275">
        <v>9.9000000000000008E-3</v>
      </c>
      <c r="F316" s="1276">
        <v>231617</v>
      </c>
      <c r="G316" s="1247">
        <v>2293</v>
      </c>
    </row>
    <row r="317" spans="2:7">
      <c r="B317" s="1274">
        <v>4279</v>
      </c>
      <c r="C317" s="1245" t="s">
        <v>57</v>
      </c>
      <c r="D317" s="1246" t="s">
        <v>50</v>
      </c>
      <c r="E317" s="1275">
        <v>0.4</v>
      </c>
      <c r="F317" s="1276">
        <v>19538</v>
      </c>
      <c r="G317" s="1247">
        <v>7815</v>
      </c>
    </row>
    <row r="318" spans="2:7">
      <c r="B318" s="1274">
        <v>6092</v>
      </c>
      <c r="C318" s="1245" t="s">
        <v>51</v>
      </c>
      <c r="D318" s="1246" t="s">
        <v>52</v>
      </c>
      <c r="E318" s="1275">
        <v>0.5</v>
      </c>
      <c r="F318" s="1276">
        <v>2000</v>
      </c>
      <c r="G318" s="1247">
        <v>1000</v>
      </c>
    </row>
    <row r="319" spans="2:7">
      <c r="B319" s="1274">
        <v>6863</v>
      </c>
      <c r="C319" s="1245" t="s">
        <v>660</v>
      </c>
      <c r="D319" s="1246" t="s">
        <v>54</v>
      </c>
      <c r="E319" s="1275">
        <v>1.25</v>
      </c>
      <c r="F319" s="1276">
        <v>22000</v>
      </c>
      <c r="G319" s="1247">
        <v>27500</v>
      </c>
    </row>
    <row r="320" spans="2:7" ht="27" customHeight="1">
      <c r="B320" s="981">
        <v>3776</v>
      </c>
      <c r="C320" s="1244" t="s">
        <v>268</v>
      </c>
      <c r="D320" s="981" t="s">
        <v>48</v>
      </c>
      <c r="E320" s="1271"/>
      <c r="F320" s="1272"/>
      <c r="G320" s="1273">
        <v>29253</v>
      </c>
    </row>
    <row r="321" spans="2:7">
      <c r="B321" s="1274">
        <v>4273</v>
      </c>
      <c r="C321" s="1245" t="s">
        <v>49</v>
      </c>
      <c r="D321" s="1246" t="s">
        <v>65</v>
      </c>
      <c r="E321" s="1275">
        <v>2.5000000000000001E-2</v>
      </c>
      <c r="F321" s="1276">
        <v>110910</v>
      </c>
      <c r="G321" s="1247">
        <v>2773</v>
      </c>
    </row>
    <row r="322" spans="2:7">
      <c r="B322" s="1274">
        <v>6092</v>
      </c>
      <c r="C322" s="1245" t="s">
        <v>51</v>
      </c>
      <c r="D322" s="1246" t="s">
        <v>52</v>
      </c>
      <c r="E322" s="1275">
        <v>0.1666</v>
      </c>
      <c r="F322" s="1276">
        <v>2000</v>
      </c>
      <c r="G322" s="1247">
        <v>333</v>
      </c>
    </row>
    <row r="323" spans="2:7">
      <c r="B323" s="1274">
        <v>7260</v>
      </c>
      <c r="C323" s="1245" t="s">
        <v>53</v>
      </c>
      <c r="D323" s="1246" t="s">
        <v>54</v>
      </c>
      <c r="E323" s="1275">
        <v>1</v>
      </c>
      <c r="F323" s="1276">
        <v>4165</v>
      </c>
      <c r="G323" s="1247">
        <v>4165</v>
      </c>
    </row>
    <row r="324" spans="2:7">
      <c r="B324" s="1274">
        <v>7266</v>
      </c>
      <c r="C324" s="1245" t="s">
        <v>158</v>
      </c>
      <c r="D324" s="1246" t="s">
        <v>54</v>
      </c>
      <c r="E324" s="1275">
        <v>1.2315</v>
      </c>
      <c r="F324" s="1276">
        <v>17850</v>
      </c>
      <c r="G324" s="1247">
        <v>21982</v>
      </c>
    </row>
    <row r="325" spans="2:7" ht="24">
      <c r="B325" s="981">
        <v>3779</v>
      </c>
      <c r="C325" s="1244" t="s">
        <v>269</v>
      </c>
      <c r="D325" s="981" t="s">
        <v>54</v>
      </c>
      <c r="E325" s="1271"/>
      <c r="F325" s="1272"/>
      <c r="G325" s="1273">
        <v>293732</v>
      </c>
    </row>
    <row r="326" spans="2:7">
      <c r="B326" s="1274">
        <v>324</v>
      </c>
      <c r="C326" s="1245" t="s">
        <v>1270</v>
      </c>
      <c r="D326" s="1246" t="s">
        <v>60</v>
      </c>
      <c r="E326" s="1275">
        <v>8.8900000000000007E-2</v>
      </c>
      <c r="F326" s="1276">
        <v>345100</v>
      </c>
      <c r="G326" s="1247">
        <v>30679</v>
      </c>
    </row>
    <row r="327" spans="2:7">
      <c r="B327" s="1274">
        <v>2273</v>
      </c>
      <c r="C327" s="1245" t="s">
        <v>644</v>
      </c>
      <c r="D327" s="1246" t="s">
        <v>54</v>
      </c>
      <c r="E327" s="1275">
        <v>76</v>
      </c>
      <c r="F327" s="1276">
        <v>500</v>
      </c>
      <c r="G327" s="1247">
        <v>38000</v>
      </c>
    </row>
    <row r="328" spans="2:7">
      <c r="B328" s="1274">
        <v>2551</v>
      </c>
      <c r="C328" s="1245" t="s">
        <v>711</v>
      </c>
      <c r="D328" s="1246" t="s">
        <v>54</v>
      </c>
      <c r="E328" s="1275">
        <v>1</v>
      </c>
      <c r="F328" s="1276">
        <v>95200</v>
      </c>
      <c r="G328" s="1247">
        <v>95200</v>
      </c>
    </row>
    <row r="329" spans="2:7">
      <c r="B329" s="1274">
        <v>3476</v>
      </c>
      <c r="C329" s="1245" t="s">
        <v>77</v>
      </c>
      <c r="D329" s="1246" t="s">
        <v>60</v>
      </c>
      <c r="E329" s="1275">
        <v>5.6500000000000002E-2</v>
      </c>
      <c r="F329" s="1276">
        <v>289862</v>
      </c>
      <c r="G329" s="1247">
        <v>16377</v>
      </c>
    </row>
    <row r="330" spans="2:7">
      <c r="B330" s="1274">
        <v>4261</v>
      </c>
      <c r="C330" s="1245" t="s">
        <v>300</v>
      </c>
      <c r="D330" s="1246" t="s">
        <v>60</v>
      </c>
      <c r="E330" s="1275">
        <v>7.6600000000000001E-2</v>
      </c>
      <c r="F330" s="1276">
        <v>433772</v>
      </c>
      <c r="G330" s="1247">
        <v>33227</v>
      </c>
    </row>
    <row r="331" spans="2:7">
      <c r="B331" s="1274">
        <v>4274</v>
      </c>
      <c r="C331" s="1245" t="s">
        <v>57</v>
      </c>
      <c r="D331" s="1246" t="s">
        <v>65</v>
      </c>
      <c r="E331" s="1275">
        <v>0.4</v>
      </c>
      <c r="F331" s="1276">
        <v>156349</v>
      </c>
      <c r="G331" s="1247">
        <v>62540</v>
      </c>
    </row>
    <row r="332" spans="2:7">
      <c r="B332" s="1274">
        <v>5038</v>
      </c>
      <c r="C332" s="1245" t="s">
        <v>78</v>
      </c>
      <c r="D332" s="1246" t="s">
        <v>79</v>
      </c>
      <c r="E332" s="1275">
        <v>5.5103999999999997</v>
      </c>
      <c r="F332" s="1276">
        <v>2678</v>
      </c>
      <c r="G332" s="1247">
        <v>14757</v>
      </c>
    </row>
    <row r="333" spans="2:7">
      <c r="B333" s="1274">
        <v>6092</v>
      </c>
      <c r="C333" s="1245" t="s">
        <v>51</v>
      </c>
      <c r="D333" s="1246" t="s">
        <v>52</v>
      </c>
      <c r="E333" s="1275">
        <v>1.4759249999999999</v>
      </c>
      <c r="F333" s="1276">
        <v>2000</v>
      </c>
      <c r="G333" s="1247">
        <v>2952</v>
      </c>
    </row>
    <row r="334" spans="2:7" ht="24">
      <c r="B334" s="981">
        <v>3784</v>
      </c>
      <c r="C334" s="1244" t="s">
        <v>270</v>
      </c>
      <c r="D334" s="981" t="s">
        <v>71</v>
      </c>
      <c r="E334" s="1271"/>
      <c r="F334" s="1272"/>
      <c r="G334" s="1273">
        <v>21828</v>
      </c>
    </row>
    <row r="335" spans="2:7">
      <c r="B335" s="1274">
        <v>1515</v>
      </c>
      <c r="C335" s="1245" t="s">
        <v>1276</v>
      </c>
      <c r="D335" s="1246" t="s">
        <v>67</v>
      </c>
      <c r="E335" s="1275">
        <v>1</v>
      </c>
      <c r="F335" s="1276">
        <v>321</v>
      </c>
      <c r="G335" s="1247">
        <v>321</v>
      </c>
    </row>
    <row r="336" spans="2:7">
      <c r="B336" s="1274">
        <v>3465</v>
      </c>
      <c r="C336" s="1245" t="s">
        <v>247</v>
      </c>
      <c r="D336" s="1246" t="s">
        <v>60</v>
      </c>
      <c r="E336" s="1275">
        <v>3.9399999999999998E-2</v>
      </c>
      <c r="F336" s="1276">
        <v>358692</v>
      </c>
      <c r="G336" s="1247">
        <v>14132</v>
      </c>
    </row>
    <row r="337" spans="2:7">
      <c r="B337" s="1274">
        <v>4278</v>
      </c>
      <c r="C337" s="1245" t="s">
        <v>49</v>
      </c>
      <c r="D337" s="1246" t="s">
        <v>50</v>
      </c>
      <c r="E337" s="1275">
        <v>0.46</v>
      </c>
      <c r="F337" s="1276">
        <v>13858</v>
      </c>
      <c r="G337" s="1247">
        <v>6375</v>
      </c>
    </row>
    <row r="338" spans="2:7">
      <c r="B338" s="1274">
        <v>6092</v>
      </c>
      <c r="C338" s="1245" t="s">
        <v>51</v>
      </c>
      <c r="D338" s="1246" t="s">
        <v>52</v>
      </c>
      <c r="E338" s="1275">
        <v>0.5</v>
      </c>
      <c r="F338" s="1276">
        <v>2000</v>
      </c>
      <c r="G338" s="1247">
        <v>1000</v>
      </c>
    </row>
    <row r="339" spans="2:7">
      <c r="B339" s="981">
        <v>3800</v>
      </c>
      <c r="C339" s="1244" t="s">
        <v>271</v>
      </c>
      <c r="D339" s="981" t="s">
        <v>48</v>
      </c>
      <c r="E339" s="1271"/>
      <c r="F339" s="1272"/>
      <c r="G339" s="1273">
        <v>1174</v>
      </c>
    </row>
    <row r="340" spans="2:7">
      <c r="B340" s="1274">
        <v>4279</v>
      </c>
      <c r="C340" s="1245" t="s">
        <v>57</v>
      </c>
      <c r="D340" s="1246" t="s">
        <v>50</v>
      </c>
      <c r="E340" s="1275">
        <v>3.3E-3</v>
      </c>
      <c r="F340" s="1276">
        <v>19538</v>
      </c>
      <c r="G340" s="1247">
        <v>64</v>
      </c>
    </row>
    <row r="341" spans="2:7">
      <c r="B341" s="1274">
        <v>6013</v>
      </c>
      <c r="C341" s="1245" t="s">
        <v>102</v>
      </c>
      <c r="D341" s="1246" t="s">
        <v>50</v>
      </c>
      <c r="E341" s="1275">
        <v>3.3E-3</v>
      </c>
      <c r="F341" s="1276">
        <v>240580</v>
      </c>
      <c r="G341" s="1247">
        <v>794</v>
      </c>
    </row>
    <row r="342" spans="2:7">
      <c r="B342" s="1274">
        <v>6062</v>
      </c>
      <c r="C342" s="1245" t="s">
        <v>103</v>
      </c>
      <c r="D342" s="1246" t="s">
        <v>50</v>
      </c>
      <c r="E342" s="1275">
        <v>3.3E-3</v>
      </c>
      <c r="F342" s="1276">
        <v>94843</v>
      </c>
      <c r="G342" s="1247">
        <v>313</v>
      </c>
    </row>
    <row r="343" spans="2:7">
      <c r="B343" s="1274">
        <v>6092</v>
      </c>
      <c r="C343" s="1245" t="s">
        <v>51</v>
      </c>
      <c r="D343" s="1246" t="s">
        <v>52</v>
      </c>
      <c r="E343" s="1275">
        <v>1.5250000000000001E-3</v>
      </c>
      <c r="F343" s="1276">
        <v>2000</v>
      </c>
      <c r="G343" s="1247">
        <v>3</v>
      </c>
    </row>
    <row r="344" spans="2:7" ht="24">
      <c r="B344" s="981">
        <v>3851</v>
      </c>
      <c r="C344" s="1244" t="s">
        <v>1085</v>
      </c>
      <c r="D344" s="981" t="s">
        <v>60</v>
      </c>
      <c r="E344" s="1271"/>
      <c r="F344" s="1272"/>
      <c r="G344" s="1273">
        <v>75590</v>
      </c>
    </row>
    <row r="345" spans="2:7">
      <c r="B345" s="1274">
        <v>4274</v>
      </c>
      <c r="C345" s="1245" t="s">
        <v>57</v>
      </c>
      <c r="D345" s="1246" t="s">
        <v>65</v>
      </c>
      <c r="E345" s="1275">
        <v>8.3299999999999999E-2</v>
      </c>
      <c r="F345" s="1276">
        <v>156349</v>
      </c>
      <c r="G345" s="1247">
        <v>13024</v>
      </c>
    </row>
    <row r="346" spans="2:7">
      <c r="B346" s="1274">
        <v>5661</v>
      </c>
      <c r="C346" s="1245" t="s">
        <v>66</v>
      </c>
      <c r="D346" s="1246" t="s">
        <v>67</v>
      </c>
      <c r="E346" s="1275">
        <v>8.3299999999999999E-2</v>
      </c>
      <c r="F346" s="1276">
        <v>45861</v>
      </c>
      <c r="G346" s="1247">
        <v>3820</v>
      </c>
    </row>
    <row r="347" spans="2:7">
      <c r="B347" s="1274">
        <v>6092</v>
      </c>
      <c r="C347" s="1245" t="s">
        <v>51</v>
      </c>
      <c r="D347" s="1246" t="s">
        <v>52</v>
      </c>
      <c r="E347" s="1275">
        <v>0.5</v>
      </c>
      <c r="F347" s="1276">
        <v>2000</v>
      </c>
      <c r="G347" s="1247">
        <v>1000</v>
      </c>
    </row>
    <row r="348" spans="2:7">
      <c r="B348" s="1274">
        <v>6098</v>
      </c>
      <c r="C348" s="1245" t="s">
        <v>68</v>
      </c>
      <c r="D348" s="1246" t="s">
        <v>69</v>
      </c>
      <c r="E348" s="1275">
        <v>10</v>
      </c>
      <c r="F348" s="1276">
        <v>18</v>
      </c>
      <c r="G348" s="1247">
        <v>180</v>
      </c>
    </row>
    <row r="349" spans="2:7">
      <c r="B349" s="1274">
        <v>6722</v>
      </c>
      <c r="C349" s="1245" t="s">
        <v>465</v>
      </c>
      <c r="D349" s="1246" t="s">
        <v>60</v>
      </c>
      <c r="E349" s="1275">
        <v>1.3</v>
      </c>
      <c r="F349" s="1276">
        <v>17850</v>
      </c>
      <c r="G349" s="1247">
        <v>23205</v>
      </c>
    </row>
    <row r="350" spans="2:7">
      <c r="B350" s="1274">
        <v>7462</v>
      </c>
      <c r="C350" s="1245" t="s">
        <v>62</v>
      </c>
      <c r="D350" s="1246" t="s">
        <v>63</v>
      </c>
      <c r="E350" s="1275">
        <v>26.25</v>
      </c>
      <c r="F350" s="1276">
        <v>1309</v>
      </c>
      <c r="G350" s="1247">
        <v>34361</v>
      </c>
    </row>
    <row r="351" spans="2:7" ht="24">
      <c r="B351" s="981">
        <v>3866</v>
      </c>
      <c r="C351" s="1244" t="s">
        <v>91</v>
      </c>
      <c r="D351" s="981" t="s">
        <v>48</v>
      </c>
      <c r="E351" s="1271"/>
      <c r="F351" s="1272"/>
      <c r="G351" s="1273">
        <v>1429</v>
      </c>
    </row>
    <row r="352" spans="2:7">
      <c r="B352" s="1274">
        <v>4479</v>
      </c>
      <c r="C352" s="1245" t="s">
        <v>92</v>
      </c>
      <c r="D352" s="1246" t="s">
        <v>50</v>
      </c>
      <c r="E352" s="1275">
        <v>4.0000000000000001E-3</v>
      </c>
      <c r="F352" s="1276">
        <v>11360</v>
      </c>
      <c r="G352" s="1247">
        <v>45</v>
      </c>
    </row>
    <row r="353" spans="2:7">
      <c r="B353" s="1274">
        <v>6092</v>
      </c>
      <c r="C353" s="1245" t="s">
        <v>51</v>
      </c>
      <c r="D353" s="1246" t="s">
        <v>52</v>
      </c>
      <c r="E353" s="1275">
        <v>0.05</v>
      </c>
      <c r="F353" s="1276">
        <v>2000</v>
      </c>
      <c r="G353" s="1247">
        <v>100</v>
      </c>
    </row>
    <row r="354" spans="2:7">
      <c r="B354" s="1274">
        <v>6567</v>
      </c>
      <c r="C354" s="1245" t="s">
        <v>93</v>
      </c>
      <c r="D354" s="1246" t="s">
        <v>50</v>
      </c>
      <c r="E354" s="1275">
        <v>4.0000000000000001E-3</v>
      </c>
      <c r="F354" s="1276">
        <v>30000</v>
      </c>
      <c r="G354" s="1247">
        <v>120</v>
      </c>
    </row>
    <row r="355" spans="2:7">
      <c r="B355" s="1274">
        <v>6963</v>
      </c>
      <c r="C355" s="1245" t="s">
        <v>94</v>
      </c>
      <c r="D355" s="1246" t="s">
        <v>69</v>
      </c>
      <c r="E355" s="1275">
        <v>1</v>
      </c>
      <c r="F355" s="1276">
        <v>1164</v>
      </c>
      <c r="G355" s="1247">
        <v>1164</v>
      </c>
    </row>
    <row r="356" spans="2:7" ht="24">
      <c r="B356" s="981">
        <v>3877</v>
      </c>
      <c r="C356" s="1244" t="s">
        <v>277</v>
      </c>
      <c r="D356" s="981" t="s">
        <v>71</v>
      </c>
      <c r="E356" s="1271"/>
      <c r="F356" s="1272"/>
      <c r="G356" s="1273">
        <v>173446</v>
      </c>
    </row>
    <row r="357" spans="2:7">
      <c r="B357" s="1274">
        <v>4273</v>
      </c>
      <c r="C357" s="1245" t="s">
        <v>49</v>
      </c>
      <c r="D357" s="1246" t="s">
        <v>65</v>
      </c>
      <c r="E357" s="1275">
        <v>0.5</v>
      </c>
      <c r="F357" s="1276">
        <v>110910</v>
      </c>
      <c r="G357" s="1247">
        <v>55455</v>
      </c>
    </row>
    <row r="358" spans="2:7">
      <c r="B358" s="1274">
        <v>5915</v>
      </c>
      <c r="C358" s="1245" t="s">
        <v>80</v>
      </c>
      <c r="D358" s="1246" t="s">
        <v>60</v>
      </c>
      <c r="E358" s="1275">
        <v>0.55000000000000004</v>
      </c>
      <c r="F358" s="1276">
        <v>63000</v>
      </c>
      <c r="G358" s="1247">
        <v>34650</v>
      </c>
    </row>
    <row r="359" spans="2:7">
      <c r="B359" s="1274">
        <v>6092</v>
      </c>
      <c r="C359" s="1245" t="s">
        <v>51</v>
      </c>
      <c r="D359" s="1246" t="s">
        <v>52</v>
      </c>
      <c r="E359" s="1275">
        <v>1.3085</v>
      </c>
      <c r="F359" s="1276">
        <v>2000</v>
      </c>
      <c r="G359" s="1247">
        <v>2617</v>
      </c>
    </row>
    <row r="360" spans="2:7">
      <c r="B360" s="1274">
        <v>6700</v>
      </c>
      <c r="C360" s="1245" t="s">
        <v>632</v>
      </c>
      <c r="D360" s="1246" t="s">
        <v>48</v>
      </c>
      <c r="E360" s="1275">
        <v>3.5</v>
      </c>
      <c r="F360" s="1276">
        <v>5998</v>
      </c>
      <c r="G360" s="1247">
        <v>20993</v>
      </c>
    </row>
    <row r="361" spans="2:7">
      <c r="B361" s="1274">
        <v>7111</v>
      </c>
      <c r="C361" s="1245" t="s">
        <v>524</v>
      </c>
      <c r="D361" s="1246" t="s">
        <v>71</v>
      </c>
      <c r="E361" s="1275">
        <v>1</v>
      </c>
      <c r="F361" s="1276">
        <v>44612</v>
      </c>
      <c r="G361" s="1247">
        <v>44612</v>
      </c>
    </row>
    <row r="362" spans="2:7">
      <c r="B362" s="1274">
        <v>7462</v>
      </c>
      <c r="C362" s="1245" t="s">
        <v>62</v>
      </c>
      <c r="D362" s="1246" t="s">
        <v>63</v>
      </c>
      <c r="E362" s="1275">
        <v>11.55</v>
      </c>
      <c r="F362" s="1276">
        <v>1309</v>
      </c>
      <c r="G362" s="1247">
        <v>15119</v>
      </c>
    </row>
    <row r="363" spans="2:7" ht="24">
      <c r="B363" s="981">
        <v>3878</v>
      </c>
      <c r="C363" s="1244" t="s">
        <v>278</v>
      </c>
      <c r="D363" s="981" t="s">
        <v>54</v>
      </c>
      <c r="E363" s="1271"/>
      <c r="F363" s="1272"/>
      <c r="G363" s="1273">
        <v>887536</v>
      </c>
    </row>
    <row r="364" spans="2:7">
      <c r="B364" s="1274">
        <v>4278</v>
      </c>
      <c r="C364" s="1245" t="s">
        <v>49</v>
      </c>
      <c r="D364" s="1246" t="s">
        <v>50</v>
      </c>
      <c r="E364" s="1275">
        <v>0.2</v>
      </c>
      <c r="F364" s="1276">
        <v>13858</v>
      </c>
      <c r="G364" s="1247">
        <v>2772</v>
      </c>
    </row>
    <row r="365" spans="2:7">
      <c r="B365" s="1274">
        <v>6026</v>
      </c>
      <c r="C365" s="1245" t="s">
        <v>74</v>
      </c>
      <c r="D365" s="1246" t="s">
        <v>50</v>
      </c>
      <c r="E365" s="1275">
        <v>0.2</v>
      </c>
      <c r="F365" s="1276">
        <v>128870</v>
      </c>
      <c r="G365" s="1247">
        <v>25774</v>
      </c>
    </row>
    <row r="366" spans="2:7">
      <c r="B366" s="1274">
        <v>6092</v>
      </c>
      <c r="C366" s="1245" t="s">
        <v>51</v>
      </c>
      <c r="D366" s="1246" t="s">
        <v>52</v>
      </c>
      <c r="E366" s="1275">
        <v>0.5</v>
      </c>
      <c r="F366" s="1276">
        <v>2000</v>
      </c>
      <c r="G366" s="1247">
        <v>1000</v>
      </c>
    </row>
    <row r="367" spans="2:7">
      <c r="B367" s="1274">
        <v>7082</v>
      </c>
      <c r="C367" s="1245" t="s">
        <v>949</v>
      </c>
      <c r="D367" s="1246" t="s">
        <v>54</v>
      </c>
      <c r="E367" s="1275">
        <v>1</v>
      </c>
      <c r="F367" s="1276">
        <v>725900</v>
      </c>
      <c r="G367" s="1247">
        <v>725900</v>
      </c>
    </row>
    <row r="368" spans="2:7">
      <c r="B368" s="1274">
        <v>7363</v>
      </c>
      <c r="C368" s="1245" t="s">
        <v>611</v>
      </c>
      <c r="D368" s="1246" t="s">
        <v>54</v>
      </c>
      <c r="E368" s="1275">
        <v>1</v>
      </c>
      <c r="F368" s="1276">
        <v>132090</v>
      </c>
      <c r="G368" s="1247">
        <v>132090</v>
      </c>
    </row>
    <row r="369" spans="2:7" ht="24">
      <c r="B369" s="981">
        <v>4014</v>
      </c>
      <c r="C369" s="1244" t="s">
        <v>136</v>
      </c>
      <c r="D369" s="981" t="s">
        <v>48</v>
      </c>
      <c r="E369" s="1271"/>
      <c r="F369" s="1272"/>
      <c r="G369" s="1273">
        <v>8591</v>
      </c>
    </row>
    <row r="370" spans="2:7">
      <c r="B370" s="1274">
        <v>4278</v>
      </c>
      <c r="C370" s="1245" t="s">
        <v>49</v>
      </c>
      <c r="D370" s="1246" t="s">
        <v>50</v>
      </c>
      <c r="E370" s="1275">
        <v>0.05</v>
      </c>
      <c r="F370" s="1276">
        <v>13858</v>
      </c>
      <c r="G370" s="1247">
        <v>693</v>
      </c>
    </row>
    <row r="371" spans="2:7">
      <c r="B371" s="1274">
        <v>6092</v>
      </c>
      <c r="C371" s="1245" t="s">
        <v>51</v>
      </c>
      <c r="D371" s="1246" t="s">
        <v>52</v>
      </c>
      <c r="E371" s="1275">
        <v>0.5</v>
      </c>
      <c r="F371" s="1276">
        <v>2000</v>
      </c>
      <c r="G371" s="1247">
        <v>1000</v>
      </c>
    </row>
    <row r="372" spans="2:7">
      <c r="B372" s="1274">
        <v>6700</v>
      </c>
      <c r="C372" s="1245" t="s">
        <v>632</v>
      </c>
      <c r="D372" s="1246" t="s">
        <v>48</v>
      </c>
      <c r="E372" s="1275">
        <v>1.1499999999999999</v>
      </c>
      <c r="F372" s="1276">
        <v>5998</v>
      </c>
      <c r="G372" s="1247">
        <v>6898</v>
      </c>
    </row>
    <row r="373" spans="2:7" ht="24">
      <c r="B373" s="981">
        <v>4023</v>
      </c>
      <c r="C373" s="1244" t="s">
        <v>281</v>
      </c>
      <c r="D373" s="981" t="s">
        <v>48</v>
      </c>
      <c r="E373" s="1271"/>
      <c r="F373" s="1272"/>
      <c r="G373" s="1273">
        <v>17508</v>
      </c>
    </row>
    <row r="374" spans="2:7">
      <c r="B374" s="1274">
        <v>4278</v>
      </c>
      <c r="C374" s="1245" t="s">
        <v>49</v>
      </c>
      <c r="D374" s="1246" t="s">
        <v>50</v>
      </c>
      <c r="E374" s="1275">
        <v>0.05</v>
      </c>
      <c r="F374" s="1276">
        <v>13858</v>
      </c>
      <c r="G374" s="1247">
        <v>693</v>
      </c>
    </row>
    <row r="375" spans="2:7">
      <c r="B375" s="1274">
        <v>6092</v>
      </c>
      <c r="C375" s="1245" t="s">
        <v>51</v>
      </c>
      <c r="D375" s="1246" t="s">
        <v>52</v>
      </c>
      <c r="E375" s="1275">
        <v>0.5</v>
      </c>
      <c r="F375" s="1276">
        <v>2000</v>
      </c>
      <c r="G375" s="1247">
        <v>1000</v>
      </c>
    </row>
    <row r="376" spans="2:7">
      <c r="B376" s="1274">
        <v>6703</v>
      </c>
      <c r="C376" s="1245" t="s">
        <v>634</v>
      </c>
      <c r="D376" s="1246" t="s">
        <v>48</v>
      </c>
      <c r="E376" s="1275">
        <v>1.1499999999999999</v>
      </c>
      <c r="F376" s="1276">
        <v>13752</v>
      </c>
      <c r="G376" s="1247">
        <v>15815</v>
      </c>
    </row>
    <row r="377" spans="2:7" ht="39.75" customHeight="1">
      <c r="B377" s="981">
        <v>4032</v>
      </c>
      <c r="C377" s="1244" t="s">
        <v>282</v>
      </c>
      <c r="D377" s="981" t="s">
        <v>48</v>
      </c>
      <c r="E377" s="1271"/>
      <c r="F377" s="1272"/>
      <c r="G377" s="1273">
        <v>9220</v>
      </c>
    </row>
    <row r="378" spans="2:7">
      <c r="B378" s="1274">
        <v>4278</v>
      </c>
      <c r="C378" s="1245" t="s">
        <v>49</v>
      </c>
      <c r="D378" s="1246" t="s">
        <v>50</v>
      </c>
      <c r="E378" s="1275">
        <v>0.05</v>
      </c>
      <c r="F378" s="1276">
        <v>13858</v>
      </c>
      <c r="G378" s="1247">
        <v>693</v>
      </c>
    </row>
    <row r="379" spans="2:7">
      <c r="B379" s="1274">
        <v>6092</v>
      </c>
      <c r="C379" s="1245" t="s">
        <v>51</v>
      </c>
      <c r="D379" s="1246" t="s">
        <v>52</v>
      </c>
      <c r="E379" s="1275">
        <v>0.5</v>
      </c>
      <c r="F379" s="1276">
        <v>2000</v>
      </c>
      <c r="G379" s="1247">
        <v>1000</v>
      </c>
    </row>
    <row r="380" spans="2:7">
      <c r="B380" s="1274">
        <v>7131</v>
      </c>
      <c r="C380" s="1245" t="s">
        <v>635</v>
      </c>
      <c r="D380" s="1246" t="s">
        <v>48</v>
      </c>
      <c r="E380" s="1275">
        <v>1.1499999999999999</v>
      </c>
      <c r="F380" s="1276">
        <v>6545</v>
      </c>
      <c r="G380" s="1247">
        <v>7527</v>
      </c>
    </row>
    <row r="381" spans="2:7" ht="24">
      <c r="B381" s="981">
        <v>4078</v>
      </c>
      <c r="C381" s="1244" t="s">
        <v>87</v>
      </c>
      <c r="D381" s="981" t="s">
        <v>48</v>
      </c>
      <c r="E381" s="1271"/>
      <c r="F381" s="1272"/>
      <c r="G381" s="1273">
        <v>68028</v>
      </c>
    </row>
    <row r="382" spans="2:7">
      <c r="B382" s="1274">
        <v>3874</v>
      </c>
      <c r="C382" s="1245" t="s">
        <v>276</v>
      </c>
      <c r="D382" s="1246" t="s">
        <v>60</v>
      </c>
      <c r="E382" s="1275">
        <v>4.3999999999999997E-2</v>
      </c>
      <c r="F382" s="1276">
        <v>231617</v>
      </c>
      <c r="G382" s="1247">
        <v>10191</v>
      </c>
    </row>
    <row r="383" spans="2:7">
      <c r="B383" s="1274">
        <v>4279</v>
      </c>
      <c r="C383" s="1245" t="s">
        <v>57</v>
      </c>
      <c r="D383" s="1246" t="s">
        <v>50</v>
      </c>
      <c r="E383" s="1275">
        <v>0.4</v>
      </c>
      <c r="F383" s="1276">
        <v>19538</v>
      </c>
      <c r="G383" s="1247">
        <v>7815</v>
      </c>
    </row>
    <row r="384" spans="2:7" ht="22.5">
      <c r="B384" s="1274">
        <v>4391</v>
      </c>
      <c r="C384" s="1245" t="s">
        <v>99</v>
      </c>
      <c r="D384" s="1246" t="s">
        <v>60</v>
      </c>
      <c r="E384" s="1275">
        <v>0.01</v>
      </c>
      <c r="F384" s="1276">
        <v>117764</v>
      </c>
      <c r="G384" s="1247">
        <v>1178</v>
      </c>
    </row>
    <row r="385" spans="2:7">
      <c r="B385" s="1274">
        <v>6092</v>
      </c>
      <c r="C385" s="1245" t="s">
        <v>51</v>
      </c>
      <c r="D385" s="1246" t="s">
        <v>52</v>
      </c>
      <c r="E385" s="1275">
        <v>0.25</v>
      </c>
      <c r="F385" s="1276">
        <v>2000</v>
      </c>
      <c r="G385" s="1247">
        <v>500</v>
      </c>
    </row>
    <row r="386" spans="2:7">
      <c r="B386" s="1274">
        <v>6115</v>
      </c>
      <c r="C386" s="1245" t="s">
        <v>658</v>
      </c>
      <c r="D386" s="1246" t="s">
        <v>48</v>
      </c>
      <c r="E386" s="1275">
        <v>1</v>
      </c>
      <c r="F386" s="1276">
        <v>48344</v>
      </c>
      <c r="G386" s="1247">
        <v>48344</v>
      </c>
    </row>
    <row r="387" spans="2:7" ht="24">
      <c r="B387" s="981">
        <v>4089</v>
      </c>
      <c r="C387" s="1244" t="s">
        <v>88</v>
      </c>
      <c r="D387" s="981" t="s">
        <v>71</v>
      </c>
      <c r="E387" s="1271"/>
      <c r="F387" s="1272"/>
      <c r="G387" s="1273">
        <v>38355</v>
      </c>
    </row>
    <row r="388" spans="2:7">
      <c r="B388" s="1274">
        <v>3874</v>
      </c>
      <c r="C388" s="1245" t="s">
        <v>276</v>
      </c>
      <c r="D388" s="1246" t="s">
        <v>60</v>
      </c>
      <c r="E388" s="1275">
        <v>6.6E-3</v>
      </c>
      <c r="F388" s="1276">
        <v>231617</v>
      </c>
      <c r="G388" s="1247">
        <v>1529</v>
      </c>
    </row>
    <row r="389" spans="2:7">
      <c r="B389" s="1274">
        <v>4279</v>
      </c>
      <c r="C389" s="1245" t="s">
        <v>57</v>
      </c>
      <c r="D389" s="1246" t="s">
        <v>50</v>
      </c>
      <c r="E389" s="1275">
        <v>0.4</v>
      </c>
      <c r="F389" s="1276">
        <v>19538</v>
      </c>
      <c r="G389" s="1247">
        <v>7815</v>
      </c>
    </row>
    <row r="390" spans="2:7">
      <c r="B390" s="1274">
        <v>6092</v>
      </c>
      <c r="C390" s="1245" t="s">
        <v>51</v>
      </c>
      <c r="D390" s="1246" t="s">
        <v>52</v>
      </c>
      <c r="E390" s="1275">
        <v>0.5</v>
      </c>
      <c r="F390" s="1276">
        <v>2000</v>
      </c>
      <c r="G390" s="1247">
        <v>1000</v>
      </c>
    </row>
    <row r="391" spans="2:7">
      <c r="B391" s="1274">
        <v>7141</v>
      </c>
      <c r="C391" s="1245" t="s">
        <v>661</v>
      </c>
      <c r="D391" s="1246" t="s">
        <v>54</v>
      </c>
      <c r="E391" s="1275">
        <v>1.25</v>
      </c>
      <c r="F391" s="1276">
        <v>22409</v>
      </c>
      <c r="G391" s="1247">
        <v>28011</v>
      </c>
    </row>
    <row r="392" spans="2:7" ht="36">
      <c r="B392" s="981">
        <v>4104</v>
      </c>
      <c r="C392" s="1244" t="s">
        <v>286</v>
      </c>
      <c r="D392" s="981" t="s">
        <v>54</v>
      </c>
      <c r="E392" s="1271"/>
      <c r="F392" s="1272"/>
      <c r="G392" s="1273">
        <v>385318</v>
      </c>
    </row>
    <row r="393" spans="2:7">
      <c r="B393" s="1274">
        <v>2273</v>
      </c>
      <c r="C393" s="1245" t="s">
        <v>644</v>
      </c>
      <c r="D393" s="1246" t="s">
        <v>54</v>
      </c>
      <c r="E393" s="1275">
        <v>118</v>
      </c>
      <c r="F393" s="1276">
        <v>500</v>
      </c>
      <c r="G393" s="1247">
        <v>59000</v>
      </c>
    </row>
    <row r="394" spans="2:7">
      <c r="B394" s="1274">
        <v>3649</v>
      </c>
      <c r="C394" s="1245" t="s">
        <v>258</v>
      </c>
      <c r="D394" s="1246" t="s">
        <v>60</v>
      </c>
      <c r="E394" s="1275">
        <v>9.4500000000000001E-2</v>
      </c>
      <c r="F394" s="1276">
        <v>300905</v>
      </c>
      <c r="G394" s="1247">
        <v>28436</v>
      </c>
    </row>
    <row r="395" spans="2:7">
      <c r="B395" s="1274">
        <v>3650</v>
      </c>
      <c r="C395" s="1245" t="s">
        <v>141</v>
      </c>
      <c r="D395" s="1246" t="s">
        <v>60</v>
      </c>
      <c r="E395" s="1275">
        <v>2.87E-2</v>
      </c>
      <c r="F395" s="1276">
        <v>277349</v>
      </c>
      <c r="G395" s="1247">
        <v>7960</v>
      </c>
    </row>
    <row r="396" spans="2:7">
      <c r="B396" s="1274">
        <v>3874</v>
      </c>
      <c r="C396" s="1245" t="s">
        <v>276</v>
      </c>
      <c r="D396" s="1246" t="s">
        <v>60</v>
      </c>
      <c r="E396" s="1275">
        <v>9.8500000000000004E-2</v>
      </c>
      <c r="F396" s="1276">
        <v>231617</v>
      </c>
      <c r="G396" s="1247">
        <v>22814</v>
      </c>
    </row>
    <row r="397" spans="2:7">
      <c r="B397" s="1274">
        <v>4273</v>
      </c>
      <c r="C397" s="1245" t="s">
        <v>49</v>
      </c>
      <c r="D397" s="1246" t="s">
        <v>65</v>
      </c>
      <c r="E397" s="1275">
        <v>1</v>
      </c>
      <c r="F397" s="1276">
        <v>110910</v>
      </c>
      <c r="G397" s="1247">
        <v>110910</v>
      </c>
    </row>
    <row r="398" spans="2:7">
      <c r="B398" s="1274">
        <v>6578</v>
      </c>
      <c r="C398" s="1245" t="s">
        <v>464</v>
      </c>
      <c r="D398" s="1246" t="s">
        <v>60</v>
      </c>
      <c r="E398" s="1275">
        <v>5.1999999999999998E-3</v>
      </c>
      <c r="F398" s="1276">
        <v>49980</v>
      </c>
      <c r="G398" s="1247">
        <v>260</v>
      </c>
    </row>
    <row r="399" spans="2:7">
      <c r="B399" s="1274">
        <v>7145</v>
      </c>
      <c r="C399" s="1245" t="s">
        <v>716</v>
      </c>
      <c r="D399" s="1246" t="s">
        <v>54</v>
      </c>
      <c r="E399" s="1275">
        <v>1</v>
      </c>
      <c r="F399" s="1276">
        <v>154700</v>
      </c>
      <c r="G399" s="1247">
        <v>154700</v>
      </c>
    </row>
    <row r="400" spans="2:7">
      <c r="B400" s="1274">
        <v>7444</v>
      </c>
      <c r="C400" s="1245" t="s">
        <v>525</v>
      </c>
      <c r="D400" s="1246" t="s">
        <v>71</v>
      </c>
      <c r="E400" s="1275">
        <v>0.15</v>
      </c>
      <c r="F400" s="1276">
        <v>8254</v>
      </c>
      <c r="G400" s="1247">
        <v>1238</v>
      </c>
    </row>
    <row r="401" spans="2:7" ht="36">
      <c r="B401" s="981">
        <v>4108</v>
      </c>
      <c r="C401" s="1244" t="s">
        <v>287</v>
      </c>
      <c r="D401" s="981" t="s">
        <v>54</v>
      </c>
      <c r="E401" s="1271"/>
      <c r="F401" s="1272"/>
      <c r="G401" s="1273">
        <v>931064</v>
      </c>
    </row>
    <row r="402" spans="2:7">
      <c r="B402" s="1274">
        <v>2273</v>
      </c>
      <c r="C402" s="1245" t="s">
        <v>644</v>
      </c>
      <c r="D402" s="1246" t="s">
        <v>54</v>
      </c>
      <c r="E402" s="1275">
        <v>294</v>
      </c>
      <c r="F402" s="1276">
        <v>500</v>
      </c>
      <c r="G402" s="1247">
        <v>147000</v>
      </c>
    </row>
    <row r="403" spans="2:7">
      <c r="B403" s="1274">
        <v>3649</v>
      </c>
      <c r="C403" s="1245" t="s">
        <v>258</v>
      </c>
      <c r="D403" s="1246" t="s">
        <v>60</v>
      </c>
      <c r="E403" s="1275">
        <v>0.1069</v>
      </c>
      <c r="F403" s="1276">
        <v>300905</v>
      </c>
      <c r="G403" s="1247">
        <v>32167</v>
      </c>
    </row>
    <row r="404" spans="2:7">
      <c r="B404" s="1274">
        <v>3650</v>
      </c>
      <c r="C404" s="1245" t="s">
        <v>141</v>
      </c>
      <c r="D404" s="1246" t="s">
        <v>60</v>
      </c>
      <c r="E404" s="1275">
        <v>0.14000000000000001</v>
      </c>
      <c r="F404" s="1276">
        <v>277349</v>
      </c>
      <c r="G404" s="1247">
        <v>38829</v>
      </c>
    </row>
    <row r="405" spans="2:7">
      <c r="B405" s="1274">
        <v>3874</v>
      </c>
      <c r="C405" s="1245" t="s">
        <v>276</v>
      </c>
      <c r="D405" s="1246" t="s">
        <v>60</v>
      </c>
      <c r="E405" s="1275">
        <v>0.31730000000000003</v>
      </c>
      <c r="F405" s="1276">
        <v>231617</v>
      </c>
      <c r="G405" s="1247">
        <v>73492</v>
      </c>
    </row>
    <row r="406" spans="2:7">
      <c r="B406" s="1274">
        <v>4273</v>
      </c>
      <c r="C406" s="1245" t="s">
        <v>49</v>
      </c>
      <c r="D406" s="1246" t="s">
        <v>65</v>
      </c>
      <c r="E406" s="1275">
        <v>1</v>
      </c>
      <c r="F406" s="1276">
        <v>110910</v>
      </c>
      <c r="G406" s="1247">
        <v>110910</v>
      </c>
    </row>
    <row r="407" spans="2:7">
      <c r="B407" s="1274">
        <v>6578</v>
      </c>
      <c r="C407" s="1245" t="s">
        <v>464</v>
      </c>
      <c r="D407" s="1246" t="s">
        <v>60</v>
      </c>
      <c r="E407" s="1275">
        <v>4.1999999999999997E-3</v>
      </c>
      <c r="F407" s="1276">
        <v>49980</v>
      </c>
      <c r="G407" s="1247">
        <v>210</v>
      </c>
    </row>
    <row r="408" spans="2:7">
      <c r="B408" s="1274">
        <v>7219</v>
      </c>
      <c r="C408" s="1245" t="s">
        <v>719</v>
      </c>
      <c r="D408" s="1246" t="s">
        <v>54</v>
      </c>
      <c r="E408" s="1275">
        <v>1</v>
      </c>
      <c r="F408" s="1276">
        <v>525980</v>
      </c>
      <c r="G408" s="1247">
        <v>525980</v>
      </c>
    </row>
    <row r="409" spans="2:7">
      <c r="B409" s="1274">
        <v>7444</v>
      </c>
      <c r="C409" s="1245" t="s">
        <v>525</v>
      </c>
      <c r="D409" s="1246" t="s">
        <v>71</v>
      </c>
      <c r="E409" s="1275">
        <v>0.3</v>
      </c>
      <c r="F409" s="1276">
        <v>8254</v>
      </c>
      <c r="G409" s="1247">
        <v>2476</v>
      </c>
    </row>
    <row r="410" spans="2:7" ht="36">
      <c r="B410" s="981">
        <v>4131</v>
      </c>
      <c r="C410" s="1244" t="s">
        <v>292</v>
      </c>
      <c r="D410" s="981" t="s">
        <v>54</v>
      </c>
      <c r="E410" s="1271"/>
      <c r="F410" s="1272"/>
      <c r="G410" s="1273">
        <v>665037</v>
      </c>
    </row>
    <row r="411" spans="2:7">
      <c r="B411" s="1274">
        <v>323</v>
      </c>
      <c r="C411" s="1245" t="s">
        <v>1269</v>
      </c>
      <c r="D411" s="1246" t="s">
        <v>60</v>
      </c>
      <c r="E411" s="1275">
        <v>0.1192</v>
      </c>
      <c r="F411" s="1276">
        <v>333200</v>
      </c>
      <c r="G411" s="1247">
        <v>39717</v>
      </c>
    </row>
    <row r="412" spans="2:7">
      <c r="B412" s="1274">
        <v>326</v>
      </c>
      <c r="C412" s="1245" t="s">
        <v>1272</v>
      </c>
      <c r="D412" s="1246" t="s">
        <v>60</v>
      </c>
      <c r="E412" s="1275">
        <v>0.20599999999999999</v>
      </c>
      <c r="F412" s="1276">
        <v>374850</v>
      </c>
      <c r="G412" s="1247">
        <v>77219</v>
      </c>
    </row>
    <row r="413" spans="2:7">
      <c r="B413" s="1274">
        <v>2273</v>
      </c>
      <c r="C413" s="1245" t="s">
        <v>644</v>
      </c>
      <c r="D413" s="1246" t="s">
        <v>54</v>
      </c>
      <c r="E413" s="1275">
        <v>151</v>
      </c>
      <c r="F413" s="1276">
        <v>500</v>
      </c>
      <c r="G413" s="1247">
        <v>75500</v>
      </c>
    </row>
    <row r="414" spans="2:7">
      <c r="B414" s="1274">
        <v>3476</v>
      </c>
      <c r="C414" s="1245" t="s">
        <v>77</v>
      </c>
      <c r="D414" s="1246" t="s">
        <v>60</v>
      </c>
      <c r="E414" s="1275">
        <v>0.1673</v>
      </c>
      <c r="F414" s="1276">
        <v>289862</v>
      </c>
      <c r="G414" s="1247">
        <v>48494</v>
      </c>
    </row>
    <row r="415" spans="2:7">
      <c r="B415" s="1274">
        <v>4273</v>
      </c>
      <c r="C415" s="1245" t="s">
        <v>49</v>
      </c>
      <c r="D415" s="1246" t="s">
        <v>65</v>
      </c>
      <c r="E415" s="1275">
        <v>1</v>
      </c>
      <c r="F415" s="1276">
        <v>110910</v>
      </c>
      <c r="G415" s="1247">
        <v>110910</v>
      </c>
    </row>
    <row r="416" spans="2:7">
      <c r="B416" s="1274">
        <v>6092</v>
      </c>
      <c r="C416" s="1245" t="s">
        <v>51</v>
      </c>
      <c r="D416" s="1246" t="s">
        <v>52</v>
      </c>
      <c r="E416" s="1275">
        <v>0.5</v>
      </c>
      <c r="F416" s="1276">
        <v>2000</v>
      </c>
      <c r="G416" s="1247">
        <v>1000</v>
      </c>
    </row>
    <row r="417" spans="2:7">
      <c r="B417" s="1274">
        <v>6545</v>
      </c>
      <c r="C417" s="1245" t="s">
        <v>713</v>
      </c>
      <c r="D417" s="1246" t="s">
        <v>54</v>
      </c>
      <c r="E417" s="1275">
        <v>1</v>
      </c>
      <c r="F417" s="1276">
        <v>302260</v>
      </c>
      <c r="G417" s="1247">
        <v>302260</v>
      </c>
    </row>
    <row r="418" spans="2:7">
      <c r="B418" s="1274">
        <v>7275</v>
      </c>
      <c r="C418" s="1245" t="s">
        <v>688</v>
      </c>
      <c r="D418" s="1246" t="s">
        <v>54</v>
      </c>
      <c r="E418" s="1275">
        <v>1.67</v>
      </c>
      <c r="F418" s="1276">
        <v>5950</v>
      </c>
      <c r="G418" s="1247">
        <v>9937</v>
      </c>
    </row>
    <row r="419" spans="2:7" ht="24">
      <c r="B419" s="981">
        <v>4140</v>
      </c>
      <c r="C419" s="1244" t="s">
        <v>1086</v>
      </c>
      <c r="D419" s="981" t="s">
        <v>60</v>
      </c>
      <c r="E419" s="1271"/>
      <c r="F419" s="1272"/>
      <c r="G419" s="1273">
        <v>140757</v>
      </c>
    </row>
    <row r="420" spans="2:7">
      <c r="B420" s="1274">
        <v>4279</v>
      </c>
      <c r="C420" s="1245" t="s">
        <v>57</v>
      </c>
      <c r="D420" s="1246" t="s">
        <v>50</v>
      </c>
      <c r="E420" s="1275">
        <v>0.04</v>
      </c>
      <c r="F420" s="1276">
        <v>19538</v>
      </c>
      <c r="G420" s="1247">
        <v>782</v>
      </c>
    </row>
    <row r="421" spans="2:7">
      <c r="B421" s="1274">
        <v>6013</v>
      </c>
      <c r="C421" s="1245" t="s">
        <v>102</v>
      </c>
      <c r="D421" s="1246" t="s">
        <v>50</v>
      </c>
      <c r="E421" s="1275">
        <v>0.04</v>
      </c>
      <c r="F421" s="1276">
        <v>240580</v>
      </c>
      <c r="G421" s="1247">
        <v>9623</v>
      </c>
    </row>
    <row r="422" spans="2:7">
      <c r="B422" s="1274">
        <v>6092</v>
      </c>
      <c r="C422" s="1245" t="s">
        <v>51</v>
      </c>
      <c r="D422" s="1246" t="s">
        <v>52</v>
      </c>
      <c r="E422" s="1275">
        <v>8.3569999999999993</v>
      </c>
      <c r="F422" s="1276">
        <v>2000</v>
      </c>
      <c r="G422" s="1247">
        <v>16714</v>
      </c>
    </row>
    <row r="423" spans="2:7">
      <c r="B423" s="1274">
        <v>6567</v>
      </c>
      <c r="C423" s="1245" t="s">
        <v>93</v>
      </c>
      <c r="D423" s="1246" t="s">
        <v>50</v>
      </c>
      <c r="E423" s="1275">
        <v>0.04</v>
      </c>
      <c r="F423" s="1276">
        <v>30000</v>
      </c>
      <c r="G423" s="1247">
        <v>1200</v>
      </c>
    </row>
    <row r="424" spans="2:7">
      <c r="B424" s="1274">
        <v>7159</v>
      </c>
      <c r="C424" s="1245" t="s">
        <v>469</v>
      </c>
      <c r="D424" s="1246" t="s">
        <v>60</v>
      </c>
      <c r="E424" s="1275">
        <v>1.3</v>
      </c>
      <c r="F424" s="1276">
        <v>56000</v>
      </c>
      <c r="G424" s="1247">
        <v>72800</v>
      </c>
    </row>
    <row r="425" spans="2:7">
      <c r="B425" s="1274">
        <v>7438</v>
      </c>
      <c r="C425" s="1245" t="s">
        <v>604</v>
      </c>
      <c r="D425" s="1246" t="s">
        <v>67</v>
      </c>
      <c r="E425" s="1275">
        <v>2.0008999999999999E-2</v>
      </c>
      <c r="F425" s="1276">
        <v>263746</v>
      </c>
      <c r="G425" s="1247">
        <v>5277</v>
      </c>
    </row>
    <row r="426" spans="2:7">
      <c r="B426" s="1274">
        <v>7462</v>
      </c>
      <c r="C426" s="1245" t="s">
        <v>62</v>
      </c>
      <c r="D426" s="1246" t="s">
        <v>63</v>
      </c>
      <c r="E426" s="1275">
        <v>26.25</v>
      </c>
      <c r="F426" s="1276">
        <v>1309</v>
      </c>
      <c r="G426" s="1247">
        <v>34361</v>
      </c>
    </row>
    <row r="427" spans="2:7" ht="24">
      <c r="B427" s="981">
        <v>4156</v>
      </c>
      <c r="C427" s="1244" t="s">
        <v>1087</v>
      </c>
      <c r="D427" s="981" t="s">
        <v>60</v>
      </c>
      <c r="E427" s="1271"/>
      <c r="F427" s="1272"/>
      <c r="G427" s="1273">
        <v>136504</v>
      </c>
    </row>
    <row r="428" spans="2:7">
      <c r="B428" s="1274">
        <v>4279</v>
      </c>
      <c r="C428" s="1245" t="s">
        <v>57</v>
      </c>
      <c r="D428" s="1246" t="s">
        <v>50</v>
      </c>
      <c r="E428" s="1275">
        <v>0.04</v>
      </c>
      <c r="F428" s="1276">
        <v>19538</v>
      </c>
      <c r="G428" s="1247">
        <v>782</v>
      </c>
    </row>
    <row r="429" spans="2:7">
      <c r="B429" s="1274">
        <v>6013</v>
      </c>
      <c r="C429" s="1245" t="s">
        <v>102</v>
      </c>
      <c r="D429" s="1246" t="s">
        <v>50</v>
      </c>
      <c r="E429" s="1275">
        <v>0.04</v>
      </c>
      <c r="F429" s="1276">
        <v>240580</v>
      </c>
      <c r="G429" s="1247">
        <v>9623</v>
      </c>
    </row>
    <row r="430" spans="2:7">
      <c r="B430" s="1274">
        <v>6062</v>
      </c>
      <c r="C430" s="1245" t="s">
        <v>103</v>
      </c>
      <c r="D430" s="1246" t="s">
        <v>50</v>
      </c>
      <c r="E430" s="1275">
        <v>0.04</v>
      </c>
      <c r="F430" s="1276">
        <v>94843</v>
      </c>
      <c r="G430" s="1247">
        <v>3794</v>
      </c>
    </row>
    <row r="431" spans="2:7">
      <c r="B431" s="1274">
        <v>6092</v>
      </c>
      <c r="C431" s="1245" t="s">
        <v>51</v>
      </c>
      <c r="D431" s="1246" t="s">
        <v>52</v>
      </c>
      <c r="E431" s="1275">
        <v>1.8450000000000001E-2</v>
      </c>
      <c r="F431" s="1276">
        <v>2000</v>
      </c>
      <c r="G431" s="1247">
        <v>37</v>
      </c>
    </row>
    <row r="432" spans="2:7">
      <c r="B432" s="1274">
        <v>6567</v>
      </c>
      <c r="C432" s="1245" t="s">
        <v>93</v>
      </c>
      <c r="D432" s="1246" t="s">
        <v>50</v>
      </c>
      <c r="E432" s="1275">
        <v>0.04</v>
      </c>
      <c r="F432" s="1276">
        <v>30000</v>
      </c>
      <c r="G432" s="1247">
        <v>1200</v>
      </c>
    </row>
    <row r="433" spans="2:7">
      <c r="B433" s="1274">
        <v>7157</v>
      </c>
      <c r="C433" s="1245" t="s">
        <v>468</v>
      </c>
      <c r="D433" s="1246" t="s">
        <v>60</v>
      </c>
      <c r="E433" s="1275">
        <v>1.3</v>
      </c>
      <c r="F433" s="1276">
        <v>66698</v>
      </c>
      <c r="G433" s="1247">
        <v>86707</v>
      </c>
    </row>
    <row r="434" spans="2:7">
      <c r="B434" s="1274">
        <v>7462</v>
      </c>
      <c r="C434" s="1245" t="s">
        <v>62</v>
      </c>
      <c r="D434" s="1246" t="s">
        <v>63</v>
      </c>
      <c r="E434" s="1275">
        <v>26.25</v>
      </c>
      <c r="F434" s="1276">
        <v>1309</v>
      </c>
      <c r="G434" s="1247">
        <v>34361</v>
      </c>
    </row>
    <row r="435" spans="2:7" ht="24">
      <c r="B435" s="981">
        <v>4158</v>
      </c>
      <c r="C435" s="1244" t="s">
        <v>1015</v>
      </c>
      <c r="D435" s="981" t="s">
        <v>60</v>
      </c>
      <c r="E435" s="1271"/>
      <c r="F435" s="1272"/>
      <c r="G435" s="1273">
        <v>122597</v>
      </c>
    </row>
    <row r="436" spans="2:7">
      <c r="B436" s="1274">
        <v>4279</v>
      </c>
      <c r="C436" s="1245" t="s">
        <v>57</v>
      </c>
      <c r="D436" s="1246" t="s">
        <v>50</v>
      </c>
      <c r="E436" s="1275">
        <v>0.04</v>
      </c>
      <c r="F436" s="1276">
        <v>19538</v>
      </c>
      <c r="G436" s="1247">
        <v>782</v>
      </c>
    </row>
    <row r="437" spans="2:7">
      <c r="B437" s="1274">
        <v>6013</v>
      </c>
      <c r="C437" s="1245" t="s">
        <v>102</v>
      </c>
      <c r="D437" s="1246" t="s">
        <v>50</v>
      </c>
      <c r="E437" s="1275">
        <v>0.04</v>
      </c>
      <c r="F437" s="1276">
        <v>240580</v>
      </c>
      <c r="G437" s="1247">
        <v>9623</v>
      </c>
    </row>
    <row r="438" spans="2:7">
      <c r="B438" s="1274">
        <v>6062</v>
      </c>
      <c r="C438" s="1245" t="s">
        <v>103</v>
      </c>
      <c r="D438" s="1246" t="s">
        <v>50</v>
      </c>
      <c r="E438" s="1275">
        <v>0.04</v>
      </c>
      <c r="F438" s="1276">
        <v>94843</v>
      </c>
      <c r="G438" s="1247">
        <v>3794</v>
      </c>
    </row>
    <row r="439" spans="2:7">
      <c r="B439" s="1274">
        <v>6092</v>
      </c>
      <c r="C439" s="1245" t="s">
        <v>51</v>
      </c>
      <c r="D439" s="1246" t="s">
        <v>52</v>
      </c>
      <c r="E439" s="1275">
        <v>1.8450000000000001E-2</v>
      </c>
      <c r="F439" s="1276">
        <v>2000</v>
      </c>
      <c r="G439" s="1247">
        <v>37</v>
      </c>
    </row>
    <row r="440" spans="2:7">
      <c r="B440" s="1274">
        <v>6567</v>
      </c>
      <c r="C440" s="1245" t="s">
        <v>93</v>
      </c>
      <c r="D440" s="1246" t="s">
        <v>50</v>
      </c>
      <c r="E440" s="1275">
        <v>0.04</v>
      </c>
      <c r="F440" s="1276">
        <v>30000</v>
      </c>
      <c r="G440" s="1247">
        <v>1200</v>
      </c>
    </row>
    <row r="441" spans="2:7">
      <c r="B441" s="1274">
        <v>7159</v>
      </c>
      <c r="C441" s="1245" t="s">
        <v>469</v>
      </c>
      <c r="D441" s="1246" t="s">
        <v>60</v>
      </c>
      <c r="E441" s="1275">
        <v>1.3</v>
      </c>
      <c r="F441" s="1276">
        <v>56000</v>
      </c>
      <c r="G441" s="1247">
        <v>72800</v>
      </c>
    </row>
    <row r="442" spans="2:7">
      <c r="B442" s="1274">
        <v>7462</v>
      </c>
      <c r="C442" s="1245" t="s">
        <v>62</v>
      </c>
      <c r="D442" s="1246" t="s">
        <v>63</v>
      </c>
      <c r="E442" s="1275">
        <v>26.25</v>
      </c>
      <c r="F442" s="1276">
        <v>1309</v>
      </c>
      <c r="G442" s="1247">
        <v>34361</v>
      </c>
    </row>
    <row r="443" spans="2:7" ht="38.25" customHeight="1">
      <c r="B443" s="981">
        <v>4203</v>
      </c>
      <c r="C443" s="1244" t="s">
        <v>987</v>
      </c>
      <c r="D443" s="981" t="s">
        <v>60</v>
      </c>
      <c r="E443" s="1271"/>
      <c r="F443" s="1272"/>
      <c r="G443" s="1273">
        <v>551802</v>
      </c>
    </row>
    <row r="444" spans="2:7">
      <c r="B444" s="1274">
        <v>1505</v>
      </c>
      <c r="C444" s="1245" t="s">
        <v>104</v>
      </c>
      <c r="D444" s="1246" t="s">
        <v>50</v>
      </c>
      <c r="E444" s="1275">
        <v>6.6699999999999995E-2</v>
      </c>
      <c r="F444" s="1276">
        <v>127888</v>
      </c>
      <c r="G444" s="1247">
        <v>8530</v>
      </c>
    </row>
    <row r="445" spans="2:7">
      <c r="B445" s="1274">
        <v>4392</v>
      </c>
      <c r="C445" s="1245" t="s">
        <v>105</v>
      </c>
      <c r="D445" s="1246" t="s">
        <v>50</v>
      </c>
      <c r="E445" s="1275">
        <v>6.6699999999999995E-2</v>
      </c>
      <c r="F445" s="1276">
        <v>42257</v>
      </c>
      <c r="G445" s="1247">
        <v>2819</v>
      </c>
    </row>
    <row r="446" spans="2:7">
      <c r="B446" s="1274">
        <v>6062</v>
      </c>
      <c r="C446" s="1245" t="s">
        <v>103</v>
      </c>
      <c r="D446" s="1246" t="s">
        <v>50</v>
      </c>
      <c r="E446" s="1275">
        <v>6.6699999999999995E-2</v>
      </c>
      <c r="F446" s="1276">
        <v>94843</v>
      </c>
      <c r="G446" s="1247">
        <v>6326</v>
      </c>
    </row>
    <row r="447" spans="2:7">
      <c r="B447" s="1274">
        <v>6092</v>
      </c>
      <c r="C447" s="1245" t="s">
        <v>51</v>
      </c>
      <c r="D447" s="1246" t="s">
        <v>52</v>
      </c>
      <c r="E447" s="1275">
        <v>6.6549999999999998E-2</v>
      </c>
      <c r="F447" s="1276">
        <v>2000</v>
      </c>
      <c r="G447" s="1247">
        <v>133</v>
      </c>
    </row>
    <row r="448" spans="2:7">
      <c r="B448" s="1274">
        <v>6507</v>
      </c>
      <c r="C448" s="1245" t="s">
        <v>106</v>
      </c>
      <c r="D448" s="1246" t="s">
        <v>50</v>
      </c>
      <c r="E448" s="1275">
        <v>6.6699999999999995E-2</v>
      </c>
      <c r="F448" s="1276">
        <v>131297</v>
      </c>
      <c r="G448" s="1247">
        <v>8758</v>
      </c>
    </row>
    <row r="449" spans="2:7">
      <c r="B449" s="1274">
        <v>6878</v>
      </c>
      <c r="C449" s="1245" t="s">
        <v>107</v>
      </c>
      <c r="D449" s="1246" t="s">
        <v>63</v>
      </c>
      <c r="E449" s="1275">
        <v>26.25</v>
      </c>
      <c r="F449" s="1276">
        <v>1309</v>
      </c>
      <c r="G449" s="1247">
        <v>34361</v>
      </c>
    </row>
    <row r="450" spans="2:7">
      <c r="B450" s="1274">
        <v>7174</v>
      </c>
      <c r="C450" s="1245" t="s">
        <v>951</v>
      </c>
      <c r="D450" s="1246" t="s">
        <v>60</v>
      </c>
      <c r="E450" s="1275">
        <v>1.25</v>
      </c>
      <c r="F450" s="1276">
        <v>392700</v>
      </c>
      <c r="G450" s="1247">
        <v>490875</v>
      </c>
    </row>
    <row r="451" spans="2:7">
      <c r="B451" s="981">
        <v>4329</v>
      </c>
      <c r="C451" s="1244" t="s">
        <v>307</v>
      </c>
      <c r="D451" s="981" t="s">
        <v>54</v>
      </c>
      <c r="E451" s="1271"/>
      <c r="F451" s="1272"/>
      <c r="G451" s="1273">
        <v>607319</v>
      </c>
    </row>
    <row r="452" spans="2:7">
      <c r="B452" s="1274">
        <v>324</v>
      </c>
      <c r="C452" s="1245" t="s">
        <v>1270</v>
      </c>
      <c r="D452" s="1246" t="s">
        <v>60</v>
      </c>
      <c r="E452" s="1275">
        <v>7.4999999999999997E-2</v>
      </c>
      <c r="F452" s="1276">
        <v>345100</v>
      </c>
      <c r="G452" s="1247">
        <v>25883</v>
      </c>
    </row>
    <row r="453" spans="2:7">
      <c r="B453" s="1274">
        <v>366</v>
      </c>
      <c r="C453" s="1245" t="s">
        <v>1275</v>
      </c>
      <c r="D453" s="1246" t="s">
        <v>60</v>
      </c>
      <c r="E453" s="1275">
        <v>0.1</v>
      </c>
      <c r="F453" s="1276">
        <v>339150</v>
      </c>
      <c r="G453" s="1247">
        <v>33915</v>
      </c>
    </row>
    <row r="454" spans="2:7">
      <c r="B454" s="1274">
        <v>2798</v>
      </c>
      <c r="C454" s="1245" t="s">
        <v>645</v>
      </c>
      <c r="D454" s="1246" t="s">
        <v>54</v>
      </c>
      <c r="E454" s="1275">
        <v>110</v>
      </c>
      <c r="F454" s="1276">
        <v>400</v>
      </c>
      <c r="G454" s="1247">
        <v>44000</v>
      </c>
    </row>
    <row r="455" spans="2:7">
      <c r="B455" s="1274">
        <v>4274</v>
      </c>
      <c r="C455" s="1245" t="s">
        <v>57</v>
      </c>
      <c r="D455" s="1246" t="s">
        <v>65</v>
      </c>
      <c r="E455" s="1275">
        <v>0.33329999999999999</v>
      </c>
      <c r="F455" s="1276">
        <v>156349</v>
      </c>
      <c r="G455" s="1247">
        <v>52111</v>
      </c>
    </row>
    <row r="456" spans="2:7">
      <c r="B456" s="1274">
        <v>6092</v>
      </c>
      <c r="C456" s="1245" t="s">
        <v>51</v>
      </c>
      <c r="D456" s="1246" t="s">
        <v>52</v>
      </c>
      <c r="E456" s="1275">
        <v>0.2</v>
      </c>
      <c r="F456" s="1276">
        <v>2000</v>
      </c>
      <c r="G456" s="1247">
        <v>400</v>
      </c>
    </row>
    <row r="457" spans="2:7">
      <c r="B457" s="1274">
        <v>7293</v>
      </c>
      <c r="C457" s="1245" t="s">
        <v>722</v>
      </c>
      <c r="D457" s="1246" t="s">
        <v>54</v>
      </c>
      <c r="E457" s="1275">
        <v>1</v>
      </c>
      <c r="F457" s="1276">
        <v>451010</v>
      </c>
      <c r="G457" s="1247">
        <v>451010</v>
      </c>
    </row>
    <row r="458" spans="2:7" ht="25.5" customHeight="1">
      <c r="B458" s="981">
        <v>4330</v>
      </c>
      <c r="C458" s="1244" t="s">
        <v>308</v>
      </c>
      <c r="D458" s="981" t="s">
        <v>54</v>
      </c>
      <c r="E458" s="1271"/>
      <c r="F458" s="1272"/>
      <c r="G458" s="1273">
        <v>655300</v>
      </c>
    </row>
    <row r="459" spans="2:7">
      <c r="B459" s="1274">
        <v>324</v>
      </c>
      <c r="C459" s="1245" t="s">
        <v>1270</v>
      </c>
      <c r="D459" s="1246" t="s">
        <v>60</v>
      </c>
      <c r="E459" s="1275">
        <v>0.15</v>
      </c>
      <c r="F459" s="1276">
        <v>345100</v>
      </c>
      <c r="G459" s="1247">
        <v>51765</v>
      </c>
    </row>
    <row r="460" spans="2:7">
      <c r="B460" s="1274">
        <v>366</v>
      </c>
      <c r="C460" s="1245" t="s">
        <v>1275</v>
      </c>
      <c r="D460" s="1246" t="s">
        <v>60</v>
      </c>
      <c r="E460" s="1275">
        <v>0.16</v>
      </c>
      <c r="F460" s="1276">
        <v>339150</v>
      </c>
      <c r="G460" s="1247">
        <v>54264</v>
      </c>
    </row>
    <row r="461" spans="2:7">
      <c r="B461" s="1274">
        <v>2798</v>
      </c>
      <c r="C461" s="1245" t="s">
        <v>645</v>
      </c>
      <c r="D461" s="1246" t="s">
        <v>54</v>
      </c>
      <c r="E461" s="1275">
        <v>170</v>
      </c>
      <c r="F461" s="1276">
        <v>400</v>
      </c>
      <c r="G461" s="1247">
        <v>68000</v>
      </c>
    </row>
    <row r="462" spans="2:7">
      <c r="B462" s="1274">
        <v>4274</v>
      </c>
      <c r="C462" s="1245" t="s">
        <v>57</v>
      </c>
      <c r="D462" s="1246" t="s">
        <v>65</v>
      </c>
      <c r="E462" s="1275">
        <v>0.5</v>
      </c>
      <c r="F462" s="1276">
        <v>156349</v>
      </c>
      <c r="G462" s="1247">
        <v>78175</v>
      </c>
    </row>
    <row r="463" spans="2:7">
      <c r="B463" s="1274">
        <v>6092</v>
      </c>
      <c r="C463" s="1245" t="s">
        <v>51</v>
      </c>
      <c r="D463" s="1246" t="s">
        <v>52</v>
      </c>
      <c r="E463" s="1275">
        <v>0.2</v>
      </c>
      <c r="F463" s="1276">
        <v>2000</v>
      </c>
      <c r="G463" s="1247">
        <v>400</v>
      </c>
    </row>
    <row r="464" spans="2:7">
      <c r="B464" s="1274">
        <v>7295</v>
      </c>
      <c r="C464" s="1245" t="s">
        <v>723</v>
      </c>
      <c r="D464" s="1246" t="s">
        <v>54</v>
      </c>
      <c r="E464" s="1275">
        <v>1</v>
      </c>
      <c r="F464" s="1276">
        <v>402696</v>
      </c>
      <c r="G464" s="1247">
        <v>402696</v>
      </c>
    </row>
    <row r="465" spans="2:7">
      <c r="B465" s="981">
        <v>4385</v>
      </c>
      <c r="C465" s="1244" t="s">
        <v>309</v>
      </c>
      <c r="D465" s="981" t="s">
        <v>54</v>
      </c>
      <c r="E465" s="1271"/>
      <c r="F465" s="1272"/>
      <c r="G465" s="1273">
        <v>123207</v>
      </c>
    </row>
    <row r="466" spans="2:7">
      <c r="B466" s="1274">
        <v>4280</v>
      </c>
      <c r="C466" s="1245" t="s">
        <v>302</v>
      </c>
      <c r="D466" s="1246" t="s">
        <v>50</v>
      </c>
      <c r="E466" s="1275">
        <v>1</v>
      </c>
      <c r="F466" s="1276">
        <v>15107</v>
      </c>
      <c r="G466" s="1247">
        <v>15107</v>
      </c>
    </row>
    <row r="467" spans="2:7">
      <c r="B467" s="1274">
        <v>6092</v>
      </c>
      <c r="C467" s="1245" t="s">
        <v>51</v>
      </c>
      <c r="D467" s="1246" t="s">
        <v>52</v>
      </c>
      <c r="E467" s="1275">
        <v>0.5</v>
      </c>
      <c r="F467" s="1276">
        <v>2000</v>
      </c>
      <c r="G467" s="1247">
        <v>1000</v>
      </c>
    </row>
    <row r="468" spans="2:7">
      <c r="B468" s="1274">
        <v>7352</v>
      </c>
      <c r="C468" s="1245" t="s">
        <v>570</v>
      </c>
      <c r="D468" s="1246" t="s">
        <v>54</v>
      </c>
      <c r="E468" s="1275">
        <v>1</v>
      </c>
      <c r="F468" s="1276">
        <v>107100</v>
      </c>
      <c r="G468" s="1247">
        <v>107100</v>
      </c>
    </row>
    <row r="469" spans="2:7">
      <c r="B469" s="981">
        <v>4386</v>
      </c>
      <c r="C469" s="1244" t="s">
        <v>310</v>
      </c>
      <c r="D469" s="981" t="s">
        <v>54</v>
      </c>
      <c r="E469" s="1271"/>
      <c r="F469" s="1272"/>
      <c r="G469" s="1273">
        <v>231911</v>
      </c>
    </row>
    <row r="470" spans="2:7">
      <c r="B470" s="1274">
        <v>4280</v>
      </c>
      <c r="C470" s="1245" t="s">
        <v>302</v>
      </c>
      <c r="D470" s="1246" t="s">
        <v>50</v>
      </c>
      <c r="E470" s="1275">
        <v>1.5</v>
      </c>
      <c r="F470" s="1276">
        <v>15107</v>
      </c>
      <c r="G470" s="1247">
        <v>22661</v>
      </c>
    </row>
    <row r="471" spans="2:7">
      <c r="B471" s="1274">
        <v>6092</v>
      </c>
      <c r="C471" s="1245" t="s">
        <v>51</v>
      </c>
      <c r="D471" s="1246" t="s">
        <v>52</v>
      </c>
      <c r="E471" s="1275">
        <v>0.5</v>
      </c>
      <c r="F471" s="1276">
        <v>2000</v>
      </c>
      <c r="G471" s="1247">
        <v>1000</v>
      </c>
    </row>
    <row r="472" spans="2:7">
      <c r="B472" s="1274">
        <v>7353</v>
      </c>
      <c r="C472" s="1245" t="s">
        <v>571</v>
      </c>
      <c r="D472" s="1246" t="s">
        <v>54</v>
      </c>
      <c r="E472" s="1275">
        <v>1</v>
      </c>
      <c r="F472" s="1276">
        <v>208250</v>
      </c>
      <c r="G472" s="1247">
        <v>208250</v>
      </c>
    </row>
    <row r="473" spans="2:7">
      <c r="B473" s="981">
        <v>4389</v>
      </c>
      <c r="C473" s="1244" t="s">
        <v>311</v>
      </c>
      <c r="D473" s="981" t="s">
        <v>54</v>
      </c>
      <c r="E473" s="1271"/>
      <c r="F473" s="1272"/>
      <c r="G473" s="1273">
        <v>691386</v>
      </c>
    </row>
    <row r="474" spans="2:7">
      <c r="B474" s="1274">
        <v>4281</v>
      </c>
      <c r="C474" s="1245" t="s">
        <v>303</v>
      </c>
      <c r="D474" s="1246" t="s">
        <v>50</v>
      </c>
      <c r="E474" s="1275">
        <v>2.5</v>
      </c>
      <c r="F474" s="1276">
        <v>20787</v>
      </c>
      <c r="G474" s="1247">
        <v>51968</v>
      </c>
    </row>
    <row r="475" spans="2:7">
      <c r="B475" s="1274">
        <v>6026</v>
      </c>
      <c r="C475" s="1245" t="s">
        <v>74</v>
      </c>
      <c r="D475" s="1246" t="s">
        <v>50</v>
      </c>
      <c r="E475" s="1275">
        <v>0.25</v>
      </c>
      <c r="F475" s="1276">
        <v>128870</v>
      </c>
      <c r="G475" s="1247">
        <v>32218</v>
      </c>
    </row>
    <row r="476" spans="2:7">
      <c r="B476" s="1274">
        <v>6092</v>
      </c>
      <c r="C476" s="1245" t="s">
        <v>51</v>
      </c>
      <c r="D476" s="1246" t="s">
        <v>52</v>
      </c>
      <c r="E476" s="1275">
        <v>0.15</v>
      </c>
      <c r="F476" s="1276">
        <v>2000</v>
      </c>
      <c r="G476" s="1247">
        <v>300</v>
      </c>
    </row>
    <row r="477" spans="2:7">
      <c r="B477" s="1274">
        <v>7356</v>
      </c>
      <c r="C477" s="1245" t="s">
        <v>572</v>
      </c>
      <c r="D477" s="1246" t="s">
        <v>54</v>
      </c>
      <c r="E477" s="1275">
        <v>1</v>
      </c>
      <c r="F477" s="1276">
        <v>606900</v>
      </c>
      <c r="G477" s="1247">
        <v>606900</v>
      </c>
    </row>
    <row r="478" spans="2:7" ht="24">
      <c r="B478" s="981">
        <v>4390</v>
      </c>
      <c r="C478" s="1244" t="s">
        <v>312</v>
      </c>
      <c r="D478" s="981" t="s">
        <v>60</v>
      </c>
      <c r="E478" s="1271"/>
      <c r="F478" s="1272"/>
      <c r="G478" s="1273">
        <v>67782</v>
      </c>
    </row>
    <row r="479" spans="2:7">
      <c r="B479" s="1274">
        <v>4278</v>
      </c>
      <c r="C479" s="1245" t="s">
        <v>49</v>
      </c>
      <c r="D479" s="1246" t="s">
        <v>50</v>
      </c>
      <c r="E479" s="1275">
        <v>1.84</v>
      </c>
      <c r="F479" s="1276">
        <v>13858</v>
      </c>
      <c r="G479" s="1247">
        <v>25499</v>
      </c>
    </row>
    <row r="480" spans="2:7">
      <c r="B480" s="1274">
        <v>6092</v>
      </c>
      <c r="C480" s="1245" t="s">
        <v>51</v>
      </c>
      <c r="D480" s="1246" t="s">
        <v>52</v>
      </c>
      <c r="E480" s="1275">
        <v>0.5</v>
      </c>
      <c r="F480" s="1276">
        <v>2000</v>
      </c>
      <c r="G480" s="1247">
        <v>1000</v>
      </c>
    </row>
    <row r="481" spans="2:7">
      <c r="B481" s="1274">
        <v>7231</v>
      </c>
      <c r="C481" s="1245" t="s">
        <v>61</v>
      </c>
      <c r="D481" s="1246" t="s">
        <v>60</v>
      </c>
      <c r="E481" s="1275">
        <v>1.3</v>
      </c>
      <c r="F481" s="1276">
        <v>4267</v>
      </c>
      <c r="G481" s="1247">
        <v>5547</v>
      </c>
    </row>
    <row r="482" spans="2:7">
      <c r="B482" s="1274">
        <v>7462</v>
      </c>
      <c r="C482" s="1245" t="s">
        <v>62</v>
      </c>
      <c r="D482" s="1246" t="s">
        <v>63</v>
      </c>
      <c r="E482" s="1275">
        <v>27.3</v>
      </c>
      <c r="F482" s="1276">
        <v>1309</v>
      </c>
      <c r="G482" s="1247">
        <v>35736</v>
      </c>
    </row>
    <row r="483" spans="2:7" ht="24">
      <c r="B483" s="981">
        <v>4402</v>
      </c>
      <c r="C483" s="1244" t="s">
        <v>313</v>
      </c>
      <c r="D483" s="981" t="s">
        <v>54</v>
      </c>
      <c r="E483" s="1271"/>
      <c r="F483" s="1272"/>
      <c r="G483" s="1273">
        <v>668415</v>
      </c>
    </row>
    <row r="484" spans="2:7">
      <c r="B484" s="1274">
        <v>4281</v>
      </c>
      <c r="C484" s="1245" t="s">
        <v>303</v>
      </c>
      <c r="D484" s="1246" t="s">
        <v>50</v>
      </c>
      <c r="E484" s="1275">
        <v>0.25</v>
      </c>
      <c r="F484" s="1276">
        <v>20787</v>
      </c>
      <c r="G484" s="1247">
        <v>5197</v>
      </c>
    </row>
    <row r="485" spans="2:7">
      <c r="B485" s="1274">
        <v>6026</v>
      </c>
      <c r="C485" s="1245" t="s">
        <v>74</v>
      </c>
      <c r="D485" s="1246" t="s">
        <v>50</v>
      </c>
      <c r="E485" s="1275">
        <v>0.25</v>
      </c>
      <c r="F485" s="1276">
        <v>128870</v>
      </c>
      <c r="G485" s="1247">
        <v>32218</v>
      </c>
    </row>
    <row r="486" spans="2:7">
      <c r="B486" s="1274">
        <v>6092</v>
      </c>
      <c r="C486" s="1245" t="s">
        <v>51</v>
      </c>
      <c r="D486" s="1246" t="s">
        <v>52</v>
      </c>
      <c r="E486" s="1275">
        <v>0.15</v>
      </c>
      <c r="F486" s="1276">
        <v>2000</v>
      </c>
      <c r="G486" s="1247">
        <v>300</v>
      </c>
    </row>
    <row r="487" spans="2:7">
      <c r="B487" s="1274">
        <v>7374</v>
      </c>
      <c r="C487" s="1245" t="s">
        <v>573</v>
      </c>
      <c r="D487" s="1246" t="s">
        <v>54</v>
      </c>
      <c r="E487" s="1275">
        <v>1</v>
      </c>
      <c r="F487" s="1276">
        <v>630700</v>
      </c>
      <c r="G487" s="1247">
        <v>630700</v>
      </c>
    </row>
    <row r="488" spans="2:7" ht="24">
      <c r="B488" s="981">
        <v>4403</v>
      </c>
      <c r="C488" s="1244" t="s">
        <v>314</v>
      </c>
      <c r="D488" s="981" t="s">
        <v>54</v>
      </c>
      <c r="E488" s="1271"/>
      <c r="F488" s="1272"/>
      <c r="G488" s="1273">
        <v>4240229</v>
      </c>
    </row>
    <row r="489" spans="2:7">
      <c r="B489" s="1274">
        <v>4281</v>
      </c>
      <c r="C489" s="1245" t="s">
        <v>303</v>
      </c>
      <c r="D489" s="1246" t="s">
        <v>50</v>
      </c>
      <c r="E489" s="1275">
        <v>0.5</v>
      </c>
      <c r="F489" s="1276">
        <v>20787</v>
      </c>
      <c r="G489" s="1247">
        <v>10394</v>
      </c>
    </row>
    <row r="490" spans="2:7">
      <c r="B490" s="1274">
        <v>6026</v>
      </c>
      <c r="C490" s="1245" t="s">
        <v>74</v>
      </c>
      <c r="D490" s="1246" t="s">
        <v>50</v>
      </c>
      <c r="E490" s="1275">
        <v>0.5</v>
      </c>
      <c r="F490" s="1276">
        <v>128870</v>
      </c>
      <c r="G490" s="1247">
        <v>64435</v>
      </c>
    </row>
    <row r="491" spans="2:7">
      <c r="B491" s="1274">
        <v>6092</v>
      </c>
      <c r="C491" s="1245" t="s">
        <v>51</v>
      </c>
      <c r="D491" s="1246" t="s">
        <v>52</v>
      </c>
      <c r="E491" s="1275">
        <v>0.2</v>
      </c>
      <c r="F491" s="1276">
        <v>2000</v>
      </c>
      <c r="G491" s="1247">
        <v>400</v>
      </c>
    </row>
    <row r="492" spans="2:7">
      <c r="B492" s="1274">
        <v>7376</v>
      </c>
      <c r="C492" s="1245" t="s">
        <v>574</v>
      </c>
      <c r="D492" s="1246" t="s">
        <v>54</v>
      </c>
      <c r="E492" s="1275">
        <v>1</v>
      </c>
      <c r="F492" s="1276">
        <v>4165000</v>
      </c>
      <c r="G492" s="1247">
        <v>4165000</v>
      </c>
    </row>
    <row r="493" spans="2:7">
      <c r="B493" s="981">
        <v>4481</v>
      </c>
      <c r="C493" s="1244" t="s">
        <v>319</v>
      </c>
      <c r="D493" s="981" t="s">
        <v>71</v>
      </c>
      <c r="E493" s="1271"/>
      <c r="F493" s="1272"/>
      <c r="G493" s="1273">
        <v>182649</v>
      </c>
    </row>
    <row r="494" spans="2:7">
      <c r="B494" s="1274">
        <v>324</v>
      </c>
      <c r="C494" s="1245" t="s">
        <v>1270</v>
      </c>
      <c r="D494" s="1246" t="s">
        <v>60</v>
      </c>
      <c r="E494" s="1275">
        <v>9.1999999999999998E-2</v>
      </c>
      <c r="F494" s="1276">
        <v>345100</v>
      </c>
      <c r="G494" s="1247">
        <v>31749</v>
      </c>
    </row>
    <row r="495" spans="2:7">
      <c r="B495" s="1274">
        <v>1794</v>
      </c>
      <c r="C495" s="1245" t="s">
        <v>90</v>
      </c>
      <c r="D495" s="1246" t="s">
        <v>79</v>
      </c>
      <c r="E495" s="1275">
        <v>0.63200000000000001</v>
      </c>
      <c r="F495" s="1276">
        <v>3689</v>
      </c>
      <c r="G495" s="1247">
        <v>2331</v>
      </c>
    </row>
    <row r="496" spans="2:7">
      <c r="B496" s="1274">
        <v>2273</v>
      </c>
      <c r="C496" s="1245" t="s">
        <v>644</v>
      </c>
      <c r="D496" s="1246" t="s">
        <v>54</v>
      </c>
      <c r="E496" s="1275">
        <v>106</v>
      </c>
      <c r="F496" s="1276">
        <v>500</v>
      </c>
      <c r="G496" s="1247">
        <v>53000</v>
      </c>
    </row>
    <row r="497" spans="2:7">
      <c r="B497" s="1274">
        <v>3476</v>
      </c>
      <c r="C497" s="1245" t="s">
        <v>77</v>
      </c>
      <c r="D497" s="1246" t="s">
        <v>60</v>
      </c>
      <c r="E497" s="1275">
        <v>7.6999999999999999E-2</v>
      </c>
      <c r="F497" s="1276">
        <v>289862</v>
      </c>
      <c r="G497" s="1247">
        <v>22319</v>
      </c>
    </row>
    <row r="498" spans="2:7">
      <c r="B498" s="1274">
        <v>4274</v>
      </c>
      <c r="C498" s="1245" t="s">
        <v>57</v>
      </c>
      <c r="D498" s="1246" t="s">
        <v>65</v>
      </c>
      <c r="E498" s="1275">
        <v>0.25</v>
      </c>
      <c r="F498" s="1276">
        <v>156349</v>
      </c>
      <c r="G498" s="1247">
        <v>39087</v>
      </c>
    </row>
    <row r="499" spans="2:7">
      <c r="B499" s="1274">
        <v>5038</v>
      </c>
      <c r="C499" s="1245" t="s">
        <v>78</v>
      </c>
      <c r="D499" s="1246" t="s">
        <v>79</v>
      </c>
      <c r="E499" s="1275">
        <v>3.3519999999999999</v>
      </c>
      <c r="F499" s="1276">
        <v>2678</v>
      </c>
      <c r="G499" s="1247">
        <v>8977</v>
      </c>
    </row>
    <row r="500" spans="2:7">
      <c r="B500" s="1274">
        <v>6092</v>
      </c>
      <c r="C500" s="1245" t="s">
        <v>51</v>
      </c>
      <c r="D500" s="1246" t="s">
        <v>52</v>
      </c>
      <c r="E500" s="1275">
        <v>0.5</v>
      </c>
      <c r="F500" s="1276">
        <v>2000</v>
      </c>
      <c r="G500" s="1247">
        <v>1000</v>
      </c>
    </row>
    <row r="501" spans="2:7">
      <c r="B501" s="1274">
        <v>7088</v>
      </c>
      <c r="C501" s="1245" t="s">
        <v>82</v>
      </c>
      <c r="D501" s="1246" t="s">
        <v>79</v>
      </c>
      <c r="E501" s="1275">
        <v>6.0759999999999996</v>
      </c>
      <c r="F501" s="1276">
        <v>2678</v>
      </c>
      <c r="G501" s="1247">
        <v>16272</v>
      </c>
    </row>
    <row r="502" spans="2:7">
      <c r="B502" s="1274">
        <v>7275</v>
      </c>
      <c r="C502" s="1245" t="s">
        <v>688</v>
      </c>
      <c r="D502" s="1246" t="s">
        <v>54</v>
      </c>
      <c r="E502" s="1275">
        <v>1.33</v>
      </c>
      <c r="F502" s="1276">
        <v>5950</v>
      </c>
      <c r="G502" s="1247">
        <v>7914</v>
      </c>
    </row>
    <row r="503" spans="2:7">
      <c r="B503" s="981">
        <v>4510</v>
      </c>
      <c r="C503" s="1244" t="s">
        <v>320</v>
      </c>
      <c r="D503" s="981" t="s">
        <v>48</v>
      </c>
      <c r="E503" s="1271"/>
      <c r="F503" s="1272"/>
      <c r="G503" s="1273">
        <v>84497</v>
      </c>
    </row>
    <row r="504" spans="2:7">
      <c r="B504" s="1274">
        <v>3007</v>
      </c>
      <c r="C504" s="1245" t="s">
        <v>47</v>
      </c>
      <c r="D504" s="1246" t="s">
        <v>48</v>
      </c>
      <c r="E504" s="1275">
        <v>1</v>
      </c>
      <c r="F504" s="1276">
        <v>574</v>
      </c>
      <c r="G504" s="1247">
        <v>574</v>
      </c>
    </row>
    <row r="505" spans="2:7" ht="33.75">
      <c r="B505" s="1274">
        <v>3017</v>
      </c>
      <c r="C505" s="1245" t="s">
        <v>1111</v>
      </c>
      <c r="D505" s="1246" t="s">
        <v>60</v>
      </c>
      <c r="E505" s="1275">
        <v>0.13</v>
      </c>
      <c r="F505" s="1276">
        <v>31756</v>
      </c>
      <c r="G505" s="1247">
        <v>4128</v>
      </c>
    </row>
    <row r="506" spans="2:7">
      <c r="B506" s="1274">
        <v>3864</v>
      </c>
      <c r="C506" s="1245" t="s">
        <v>274</v>
      </c>
      <c r="D506" s="1246" t="s">
        <v>48</v>
      </c>
      <c r="E506" s="1275">
        <v>1</v>
      </c>
      <c r="F506" s="1276">
        <v>1931</v>
      </c>
      <c r="G506" s="1247">
        <v>1931</v>
      </c>
    </row>
    <row r="507" spans="2:7">
      <c r="B507" s="1274">
        <v>3866</v>
      </c>
      <c r="C507" s="1245" t="s">
        <v>91</v>
      </c>
      <c r="D507" s="1246" t="s">
        <v>48</v>
      </c>
      <c r="E507" s="1275">
        <v>1</v>
      </c>
      <c r="F507" s="1276">
        <v>1429</v>
      </c>
      <c r="G507" s="1247">
        <v>1429</v>
      </c>
    </row>
    <row r="508" spans="2:7" ht="22.5">
      <c r="B508" s="1274">
        <v>4200</v>
      </c>
      <c r="C508" s="1245" t="s">
        <v>986</v>
      </c>
      <c r="D508" s="1246" t="s">
        <v>60</v>
      </c>
      <c r="E508" s="1275">
        <v>0.06</v>
      </c>
      <c r="F508" s="1276">
        <v>598297</v>
      </c>
      <c r="G508" s="1247">
        <v>35898</v>
      </c>
    </row>
    <row r="509" spans="2:7" ht="33.75">
      <c r="B509" s="1274">
        <v>4207</v>
      </c>
      <c r="C509" s="1245" t="s">
        <v>988</v>
      </c>
      <c r="D509" s="1246" t="s">
        <v>60</v>
      </c>
      <c r="E509" s="1275">
        <v>0.04</v>
      </c>
      <c r="F509" s="1276">
        <v>841865</v>
      </c>
      <c r="G509" s="1247">
        <v>33675</v>
      </c>
    </row>
    <row r="510" spans="2:7" ht="22.5">
      <c r="B510" s="1274">
        <v>7751</v>
      </c>
      <c r="C510" s="1245" t="s">
        <v>1367</v>
      </c>
      <c r="D510" s="1246" t="s">
        <v>60</v>
      </c>
      <c r="E510" s="1275">
        <v>0.1</v>
      </c>
      <c r="F510" s="1276">
        <v>68619</v>
      </c>
      <c r="G510" s="1247">
        <v>6862</v>
      </c>
    </row>
    <row r="511" spans="2:7">
      <c r="B511" s="981">
        <v>4550</v>
      </c>
      <c r="C511" s="1244" t="s">
        <v>322</v>
      </c>
      <c r="D511" s="981" t="s">
        <v>54</v>
      </c>
      <c r="E511" s="1271"/>
      <c r="F511" s="1272"/>
      <c r="G511" s="1273">
        <v>2982436</v>
      </c>
    </row>
    <row r="512" spans="2:7">
      <c r="B512" s="1274">
        <v>326</v>
      </c>
      <c r="C512" s="1245" t="s">
        <v>1272</v>
      </c>
      <c r="D512" s="1246" t="s">
        <v>60</v>
      </c>
      <c r="E512" s="1275">
        <v>3.08</v>
      </c>
      <c r="F512" s="1276">
        <v>374850</v>
      </c>
      <c r="G512" s="1247">
        <v>1154538</v>
      </c>
    </row>
    <row r="513" spans="2:7">
      <c r="B513" s="1274">
        <v>4274</v>
      </c>
      <c r="C513" s="1245" t="s">
        <v>57</v>
      </c>
      <c r="D513" s="1246" t="s">
        <v>65</v>
      </c>
      <c r="E513" s="1275">
        <v>3</v>
      </c>
      <c r="F513" s="1276">
        <v>156349</v>
      </c>
      <c r="G513" s="1247">
        <v>469047</v>
      </c>
    </row>
    <row r="514" spans="2:7">
      <c r="B514" s="1274">
        <v>5038</v>
      </c>
      <c r="C514" s="1245" t="s">
        <v>78</v>
      </c>
      <c r="D514" s="1246" t="s">
        <v>79</v>
      </c>
      <c r="E514" s="1275">
        <v>6.43</v>
      </c>
      <c r="F514" s="1276">
        <v>2678</v>
      </c>
      <c r="G514" s="1247">
        <v>17220</v>
      </c>
    </row>
    <row r="515" spans="2:7">
      <c r="B515" s="1274">
        <v>5042</v>
      </c>
      <c r="C515" s="1245" t="s">
        <v>627</v>
      </c>
      <c r="D515" s="1246" t="s">
        <v>79</v>
      </c>
      <c r="E515" s="1275">
        <v>2.2400000000000002</v>
      </c>
      <c r="F515" s="1276">
        <v>2713</v>
      </c>
      <c r="G515" s="1247">
        <v>6077</v>
      </c>
    </row>
    <row r="516" spans="2:7">
      <c r="B516" s="1274">
        <v>6092</v>
      </c>
      <c r="C516" s="1245" t="s">
        <v>51</v>
      </c>
      <c r="D516" s="1246" t="s">
        <v>52</v>
      </c>
      <c r="E516" s="1275">
        <v>4.4277600000000001</v>
      </c>
      <c r="F516" s="1276">
        <v>2000</v>
      </c>
      <c r="G516" s="1247">
        <v>8856</v>
      </c>
    </row>
    <row r="517" spans="2:7">
      <c r="B517" s="1274">
        <v>6807</v>
      </c>
      <c r="C517" s="1245" t="s">
        <v>692</v>
      </c>
      <c r="D517" s="1246" t="s">
        <v>48</v>
      </c>
      <c r="E517" s="1275">
        <v>8</v>
      </c>
      <c r="F517" s="1276">
        <v>21983</v>
      </c>
      <c r="G517" s="1247">
        <v>175864</v>
      </c>
    </row>
    <row r="518" spans="2:7">
      <c r="B518" s="1274">
        <v>7088</v>
      </c>
      <c r="C518" s="1245" t="s">
        <v>82</v>
      </c>
      <c r="D518" s="1246" t="s">
        <v>79</v>
      </c>
      <c r="E518" s="1275">
        <v>323.67</v>
      </c>
      <c r="F518" s="1276">
        <v>2678</v>
      </c>
      <c r="G518" s="1247">
        <v>866788</v>
      </c>
    </row>
    <row r="519" spans="2:7">
      <c r="B519" s="1274">
        <v>7104</v>
      </c>
      <c r="C519" s="1245" t="s">
        <v>613</v>
      </c>
      <c r="D519" s="1246" t="s">
        <v>54</v>
      </c>
      <c r="E519" s="1275">
        <v>1</v>
      </c>
      <c r="F519" s="1276">
        <v>131250</v>
      </c>
      <c r="G519" s="1247">
        <v>131250</v>
      </c>
    </row>
    <row r="520" spans="2:7">
      <c r="B520" s="1274">
        <v>7224</v>
      </c>
      <c r="C520" s="1245" t="s">
        <v>720</v>
      </c>
      <c r="D520" s="1246" t="s">
        <v>54</v>
      </c>
      <c r="E520" s="1275">
        <v>1</v>
      </c>
      <c r="F520" s="1276">
        <v>152796</v>
      </c>
      <c r="G520" s="1247">
        <v>152796</v>
      </c>
    </row>
    <row r="521" spans="2:7">
      <c r="B521" s="981">
        <v>4551</v>
      </c>
      <c r="C521" s="1244" t="s">
        <v>323</v>
      </c>
      <c r="D521" s="981" t="s">
        <v>54</v>
      </c>
      <c r="E521" s="1271"/>
      <c r="F521" s="1272"/>
      <c r="G521" s="1273">
        <v>3284544</v>
      </c>
    </row>
    <row r="522" spans="2:7">
      <c r="B522" s="1274">
        <v>326</v>
      </c>
      <c r="C522" s="1245" t="s">
        <v>1272</v>
      </c>
      <c r="D522" s="1246" t="s">
        <v>60</v>
      </c>
      <c r="E522" s="1275">
        <v>3.0204</v>
      </c>
      <c r="F522" s="1276">
        <v>374850</v>
      </c>
      <c r="G522" s="1247">
        <v>1132197</v>
      </c>
    </row>
    <row r="523" spans="2:7">
      <c r="B523" s="1274">
        <v>4274</v>
      </c>
      <c r="C523" s="1245" t="s">
        <v>57</v>
      </c>
      <c r="D523" s="1246" t="s">
        <v>65</v>
      </c>
      <c r="E523" s="1275">
        <v>2.5</v>
      </c>
      <c r="F523" s="1276">
        <v>156349</v>
      </c>
      <c r="G523" s="1247">
        <v>390873</v>
      </c>
    </row>
    <row r="524" spans="2:7">
      <c r="B524" s="1274">
        <v>5038</v>
      </c>
      <c r="C524" s="1245" t="s">
        <v>78</v>
      </c>
      <c r="D524" s="1246" t="s">
        <v>79</v>
      </c>
      <c r="E524" s="1275">
        <v>2.54</v>
      </c>
      <c r="F524" s="1276">
        <v>2678</v>
      </c>
      <c r="G524" s="1247">
        <v>6802</v>
      </c>
    </row>
    <row r="525" spans="2:7">
      <c r="B525" s="1274">
        <v>5042</v>
      </c>
      <c r="C525" s="1245" t="s">
        <v>627</v>
      </c>
      <c r="D525" s="1246" t="s">
        <v>79</v>
      </c>
      <c r="E525" s="1275">
        <v>13.41</v>
      </c>
      <c r="F525" s="1276">
        <v>2713</v>
      </c>
      <c r="G525" s="1247">
        <v>36381</v>
      </c>
    </row>
    <row r="526" spans="2:7">
      <c r="B526" s="1274">
        <v>6092</v>
      </c>
      <c r="C526" s="1245" t="s">
        <v>51</v>
      </c>
      <c r="D526" s="1246" t="s">
        <v>52</v>
      </c>
      <c r="E526" s="1275">
        <v>3.6899799999999998</v>
      </c>
      <c r="F526" s="1276">
        <v>2000</v>
      </c>
      <c r="G526" s="1247">
        <v>7380</v>
      </c>
    </row>
    <row r="527" spans="2:7">
      <c r="B527" s="1274">
        <v>6807</v>
      </c>
      <c r="C527" s="1245" t="s">
        <v>692</v>
      </c>
      <c r="D527" s="1246" t="s">
        <v>48</v>
      </c>
      <c r="E527" s="1275">
        <v>16</v>
      </c>
      <c r="F527" s="1276">
        <v>21983</v>
      </c>
      <c r="G527" s="1247">
        <v>351728</v>
      </c>
    </row>
    <row r="528" spans="2:7">
      <c r="B528" s="1274">
        <v>7088</v>
      </c>
      <c r="C528" s="1245" t="s">
        <v>82</v>
      </c>
      <c r="D528" s="1246" t="s">
        <v>79</v>
      </c>
      <c r="E528" s="1275">
        <v>401.47</v>
      </c>
      <c r="F528" s="1276">
        <v>2678</v>
      </c>
      <c r="G528" s="1247">
        <v>1075137</v>
      </c>
    </row>
    <row r="529" spans="2:7">
      <c r="B529" s="1274">
        <v>7104</v>
      </c>
      <c r="C529" s="1245" t="s">
        <v>613</v>
      </c>
      <c r="D529" s="1246" t="s">
        <v>54</v>
      </c>
      <c r="E529" s="1275">
        <v>1</v>
      </c>
      <c r="F529" s="1276">
        <v>131250</v>
      </c>
      <c r="G529" s="1247">
        <v>131250</v>
      </c>
    </row>
    <row r="530" spans="2:7">
      <c r="B530" s="1274">
        <v>7224</v>
      </c>
      <c r="C530" s="1245" t="s">
        <v>720</v>
      </c>
      <c r="D530" s="1246" t="s">
        <v>54</v>
      </c>
      <c r="E530" s="1275">
        <v>1</v>
      </c>
      <c r="F530" s="1276">
        <v>152796</v>
      </c>
      <c r="G530" s="1247">
        <v>152796</v>
      </c>
    </row>
    <row r="531" spans="2:7" ht="40.5" customHeight="1">
      <c r="B531" s="981">
        <v>4553</v>
      </c>
      <c r="C531" s="1244" t="s">
        <v>324</v>
      </c>
      <c r="D531" s="981" t="s">
        <v>54</v>
      </c>
      <c r="E531" s="1271"/>
      <c r="F531" s="1272"/>
      <c r="G531" s="1273">
        <v>2491126</v>
      </c>
    </row>
    <row r="532" spans="2:7" ht="22.5">
      <c r="B532" s="1274">
        <v>3470</v>
      </c>
      <c r="C532" s="1245" t="s">
        <v>248</v>
      </c>
      <c r="D532" s="1246" t="s">
        <v>71</v>
      </c>
      <c r="E532" s="1275">
        <v>2</v>
      </c>
      <c r="F532" s="1276">
        <v>639067</v>
      </c>
      <c r="G532" s="1247">
        <v>1278134</v>
      </c>
    </row>
    <row r="533" spans="2:7" ht="22.5">
      <c r="B533" s="1274">
        <v>3473</v>
      </c>
      <c r="C533" s="1245" t="s">
        <v>250</v>
      </c>
      <c r="D533" s="1246" t="s">
        <v>54</v>
      </c>
      <c r="E533" s="1275">
        <v>1</v>
      </c>
      <c r="F533" s="1276">
        <v>522354</v>
      </c>
      <c r="G533" s="1247">
        <v>522354</v>
      </c>
    </row>
    <row r="534" spans="2:7" ht="22.5">
      <c r="B534" s="1274">
        <v>6185</v>
      </c>
      <c r="C534" s="1245" t="s">
        <v>455</v>
      </c>
      <c r="D534" s="1246" t="s">
        <v>54</v>
      </c>
      <c r="E534" s="1275">
        <v>1</v>
      </c>
      <c r="F534" s="1276">
        <v>690638</v>
      </c>
      <c r="G534" s="1247">
        <v>690638</v>
      </c>
    </row>
    <row r="535" spans="2:7" ht="51.75" customHeight="1">
      <c r="B535" s="981">
        <v>4567</v>
      </c>
      <c r="C535" s="1244" t="s">
        <v>989</v>
      </c>
      <c r="D535" s="981" t="s">
        <v>60</v>
      </c>
      <c r="E535" s="1271"/>
      <c r="F535" s="1272"/>
      <c r="G535" s="1273">
        <v>613240</v>
      </c>
    </row>
    <row r="536" spans="2:7">
      <c r="B536" s="1274">
        <v>3770</v>
      </c>
      <c r="C536" s="1245" t="s">
        <v>267</v>
      </c>
      <c r="D536" s="1246" t="s">
        <v>65</v>
      </c>
      <c r="E536" s="1275">
        <v>0.1429</v>
      </c>
      <c r="F536" s="1276">
        <v>338104</v>
      </c>
      <c r="G536" s="1247">
        <v>48315</v>
      </c>
    </row>
    <row r="537" spans="2:7">
      <c r="B537" s="1274">
        <v>6092</v>
      </c>
      <c r="C537" s="1245" t="s">
        <v>51</v>
      </c>
      <c r="D537" s="1246" t="s">
        <v>52</v>
      </c>
      <c r="E537" s="1275">
        <v>1</v>
      </c>
      <c r="F537" s="1276">
        <v>2000</v>
      </c>
      <c r="G537" s="1247">
        <v>2000</v>
      </c>
    </row>
    <row r="538" spans="2:7">
      <c r="B538" s="1274">
        <v>6878</v>
      </c>
      <c r="C538" s="1245" t="s">
        <v>107</v>
      </c>
      <c r="D538" s="1246" t="s">
        <v>63</v>
      </c>
      <c r="E538" s="1275">
        <v>26.25</v>
      </c>
      <c r="F538" s="1276">
        <v>1309</v>
      </c>
      <c r="G538" s="1247">
        <v>34361</v>
      </c>
    </row>
    <row r="539" spans="2:7">
      <c r="B539" s="1274">
        <v>7174</v>
      </c>
      <c r="C539" s="1245" t="s">
        <v>951</v>
      </c>
      <c r="D539" s="1246" t="s">
        <v>60</v>
      </c>
      <c r="E539" s="1275">
        <v>1.25</v>
      </c>
      <c r="F539" s="1276">
        <v>392700</v>
      </c>
      <c r="G539" s="1247">
        <v>490875</v>
      </c>
    </row>
    <row r="540" spans="2:7">
      <c r="B540" s="1274">
        <v>7438</v>
      </c>
      <c r="C540" s="1245" t="s">
        <v>604</v>
      </c>
      <c r="D540" s="1246" t="s">
        <v>67</v>
      </c>
      <c r="E540" s="1275">
        <v>0.1429</v>
      </c>
      <c r="F540" s="1276">
        <v>263746</v>
      </c>
      <c r="G540" s="1247">
        <v>37689</v>
      </c>
    </row>
    <row r="541" spans="2:7">
      <c r="B541" s="981">
        <v>4569</v>
      </c>
      <c r="C541" s="1244" t="s">
        <v>327</v>
      </c>
      <c r="D541" s="981" t="s">
        <v>54</v>
      </c>
      <c r="E541" s="1271"/>
      <c r="F541" s="1272"/>
      <c r="G541" s="1273">
        <v>5173</v>
      </c>
    </row>
    <row r="542" spans="2:7">
      <c r="B542" s="1274">
        <v>4273</v>
      </c>
      <c r="C542" s="1245" t="s">
        <v>49</v>
      </c>
      <c r="D542" s="1246" t="s">
        <v>65</v>
      </c>
      <c r="E542" s="1275">
        <v>1.2999999999999999E-3</v>
      </c>
      <c r="F542" s="1276">
        <v>110910</v>
      </c>
      <c r="G542" s="1247">
        <v>144</v>
      </c>
    </row>
    <row r="543" spans="2:7">
      <c r="B543" s="1274">
        <v>6092</v>
      </c>
      <c r="C543" s="1245" t="s">
        <v>51</v>
      </c>
      <c r="D543" s="1246" t="s">
        <v>52</v>
      </c>
      <c r="E543" s="1275">
        <v>3.4020000000000001E-3</v>
      </c>
      <c r="F543" s="1276">
        <v>2000</v>
      </c>
      <c r="G543" s="1247">
        <v>7</v>
      </c>
    </row>
    <row r="544" spans="2:7">
      <c r="B544" s="1274">
        <v>7586</v>
      </c>
      <c r="C544" s="1245" t="s">
        <v>664</v>
      </c>
      <c r="D544" s="1246" t="s">
        <v>54</v>
      </c>
      <c r="E544" s="1275">
        <v>1</v>
      </c>
      <c r="F544" s="1276">
        <v>1547</v>
      </c>
      <c r="G544" s="1247">
        <v>1547</v>
      </c>
    </row>
    <row r="545" spans="2:7">
      <c r="B545" s="1274">
        <v>7587</v>
      </c>
      <c r="C545" s="1245" t="s">
        <v>116</v>
      </c>
      <c r="D545" s="1246" t="s">
        <v>79</v>
      </c>
      <c r="E545" s="1275">
        <v>0.05</v>
      </c>
      <c r="F545" s="1276">
        <v>69500</v>
      </c>
      <c r="G545" s="1247">
        <v>3475</v>
      </c>
    </row>
    <row r="546" spans="2:7" ht="24">
      <c r="B546" s="981">
        <v>4613</v>
      </c>
      <c r="C546" s="1244" t="s">
        <v>121</v>
      </c>
      <c r="D546" s="981" t="s">
        <v>60</v>
      </c>
      <c r="E546" s="1271"/>
      <c r="F546" s="1272"/>
      <c r="G546" s="1273">
        <v>40919</v>
      </c>
    </row>
    <row r="547" spans="2:7">
      <c r="B547" s="1274">
        <v>7231</v>
      </c>
      <c r="C547" s="1245" t="s">
        <v>61</v>
      </c>
      <c r="D547" s="1246" t="s">
        <v>60</v>
      </c>
      <c r="E547" s="1275">
        <v>1</v>
      </c>
      <c r="F547" s="1276">
        <v>4267</v>
      </c>
      <c r="G547" s="1247">
        <v>4267</v>
      </c>
    </row>
    <row r="548" spans="2:7">
      <c r="B548" s="1274">
        <v>7462</v>
      </c>
      <c r="C548" s="1245" t="s">
        <v>62</v>
      </c>
      <c r="D548" s="1246" t="s">
        <v>63</v>
      </c>
      <c r="E548" s="1275">
        <v>28</v>
      </c>
      <c r="F548" s="1276">
        <v>1309</v>
      </c>
      <c r="G548" s="1247">
        <v>36652</v>
      </c>
    </row>
    <row r="549" spans="2:7" ht="24">
      <c r="B549" s="981">
        <v>4697</v>
      </c>
      <c r="C549" s="1244" t="s">
        <v>329</v>
      </c>
      <c r="D549" s="981" t="s">
        <v>54</v>
      </c>
      <c r="E549" s="1271"/>
      <c r="F549" s="1272"/>
      <c r="G549" s="1273">
        <v>141635</v>
      </c>
    </row>
    <row r="550" spans="2:7">
      <c r="B550" s="1274">
        <v>324</v>
      </c>
      <c r="C550" s="1245" t="s">
        <v>1270</v>
      </c>
      <c r="D550" s="1246" t="s">
        <v>60</v>
      </c>
      <c r="E550" s="1275">
        <v>1.6799999999999999E-2</v>
      </c>
      <c r="F550" s="1276">
        <v>345100</v>
      </c>
      <c r="G550" s="1247">
        <v>5798</v>
      </c>
    </row>
    <row r="551" spans="2:7">
      <c r="B551" s="1274">
        <v>4278</v>
      </c>
      <c r="C551" s="1245" t="s">
        <v>49</v>
      </c>
      <c r="D551" s="1246" t="s">
        <v>50</v>
      </c>
      <c r="E551" s="1275">
        <v>1.5</v>
      </c>
      <c r="F551" s="1276">
        <v>13858</v>
      </c>
      <c r="G551" s="1247">
        <v>20787</v>
      </c>
    </row>
    <row r="552" spans="2:7">
      <c r="B552" s="1274">
        <v>6092</v>
      </c>
      <c r="C552" s="1245" t="s">
        <v>51</v>
      </c>
      <c r="D552" s="1246" t="s">
        <v>52</v>
      </c>
      <c r="E552" s="1275">
        <v>1</v>
      </c>
      <c r="F552" s="1276">
        <v>2000</v>
      </c>
      <c r="G552" s="1247">
        <v>2000</v>
      </c>
    </row>
    <row r="553" spans="2:7">
      <c r="B553" s="1274">
        <v>6682</v>
      </c>
      <c r="C553" s="1245" t="s">
        <v>656</v>
      </c>
      <c r="D553" s="1246" t="s">
        <v>54</v>
      </c>
      <c r="E553" s="1275">
        <v>1</v>
      </c>
      <c r="F553" s="1276">
        <v>113050</v>
      </c>
      <c r="G553" s="1247">
        <v>113050</v>
      </c>
    </row>
    <row r="554" spans="2:7" ht="24">
      <c r="B554" s="981">
        <v>4699</v>
      </c>
      <c r="C554" s="1244" t="s">
        <v>330</v>
      </c>
      <c r="D554" s="981" t="s">
        <v>54</v>
      </c>
      <c r="E554" s="1271"/>
      <c r="F554" s="1272"/>
      <c r="G554" s="1273">
        <v>133979</v>
      </c>
    </row>
    <row r="555" spans="2:7">
      <c r="B555" s="1274">
        <v>324</v>
      </c>
      <c r="C555" s="1245" t="s">
        <v>1270</v>
      </c>
      <c r="D555" s="1246" t="s">
        <v>60</v>
      </c>
      <c r="E555" s="1275">
        <v>2.9100000000000001E-2</v>
      </c>
      <c r="F555" s="1276">
        <v>345100</v>
      </c>
      <c r="G555" s="1247">
        <v>10042</v>
      </c>
    </row>
    <row r="556" spans="2:7">
      <c r="B556" s="1274">
        <v>4278</v>
      </c>
      <c r="C556" s="1245" t="s">
        <v>49</v>
      </c>
      <c r="D556" s="1246" t="s">
        <v>50</v>
      </c>
      <c r="E556" s="1275">
        <v>1.5</v>
      </c>
      <c r="F556" s="1276">
        <v>13858</v>
      </c>
      <c r="G556" s="1247">
        <v>20787</v>
      </c>
    </row>
    <row r="557" spans="2:7">
      <c r="B557" s="1274">
        <v>6092</v>
      </c>
      <c r="C557" s="1245" t="s">
        <v>51</v>
      </c>
      <c r="D557" s="1246" t="s">
        <v>52</v>
      </c>
      <c r="E557" s="1275">
        <v>1</v>
      </c>
      <c r="F557" s="1276">
        <v>2000</v>
      </c>
      <c r="G557" s="1247">
        <v>2000</v>
      </c>
    </row>
    <row r="558" spans="2:7">
      <c r="B558" s="1274">
        <v>6335</v>
      </c>
      <c r="C558" s="1245" t="s">
        <v>101</v>
      </c>
      <c r="D558" s="1246" t="s">
        <v>54</v>
      </c>
      <c r="E558" s="1275">
        <v>1</v>
      </c>
      <c r="F558" s="1276">
        <v>101150</v>
      </c>
      <c r="G558" s="1247">
        <v>101150</v>
      </c>
    </row>
    <row r="559" spans="2:7" ht="24">
      <c r="B559" s="981">
        <v>4712</v>
      </c>
      <c r="C559" s="1244" t="s">
        <v>333</v>
      </c>
      <c r="D559" s="981" t="s">
        <v>60</v>
      </c>
      <c r="E559" s="1271"/>
      <c r="F559" s="1272"/>
      <c r="G559" s="1273">
        <v>956730</v>
      </c>
    </row>
    <row r="560" spans="2:7">
      <c r="B560" s="1274">
        <v>4392</v>
      </c>
      <c r="C560" s="1245" t="s">
        <v>105</v>
      </c>
      <c r="D560" s="1246" t="s">
        <v>50</v>
      </c>
      <c r="E560" s="1275">
        <v>6.6699999999999995E-2</v>
      </c>
      <c r="F560" s="1276">
        <v>42257</v>
      </c>
      <c r="G560" s="1247">
        <v>2819</v>
      </c>
    </row>
    <row r="561" spans="2:7">
      <c r="B561" s="1274">
        <v>6062</v>
      </c>
      <c r="C561" s="1245" t="s">
        <v>103</v>
      </c>
      <c r="D561" s="1246" t="s">
        <v>50</v>
      </c>
      <c r="E561" s="1275">
        <v>0.1</v>
      </c>
      <c r="F561" s="1276">
        <v>94843</v>
      </c>
      <c r="G561" s="1247">
        <v>9484</v>
      </c>
    </row>
    <row r="562" spans="2:7">
      <c r="B562" s="1274">
        <v>6092</v>
      </c>
      <c r="C562" s="1245" t="s">
        <v>51</v>
      </c>
      <c r="D562" s="1246" t="s">
        <v>52</v>
      </c>
      <c r="E562" s="1275">
        <v>6.6549999999999998E-2</v>
      </c>
      <c r="F562" s="1276">
        <v>2000</v>
      </c>
      <c r="G562" s="1247">
        <v>133</v>
      </c>
    </row>
    <row r="563" spans="2:7">
      <c r="B563" s="1274">
        <v>6507</v>
      </c>
      <c r="C563" s="1245" t="s">
        <v>106</v>
      </c>
      <c r="D563" s="1246" t="s">
        <v>50</v>
      </c>
      <c r="E563" s="1275">
        <v>6.6699999999999995E-2</v>
      </c>
      <c r="F563" s="1276">
        <v>131297</v>
      </c>
      <c r="G563" s="1247">
        <v>8758</v>
      </c>
    </row>
    <row r="564" spans="2:7">
      <c r="B564" s="1274">
        <v>6878</v>
      </c>
      <c r="C564" s="1245" t="s">
        <v>107</v>
      </c>
      <c r="D564" s="1246" t="s">
        <v>63</v>
      </c>
      <c r="E564" s="1275">
        <v>26.25</v>
      </c>
      <c r="F564" s="1276">
        <v>1309</v>
      </c>
      <c r="G564" s="1247">
        <v>34361</v>
      </c>
    </row>
    <row r="565" spans="2:7" ht="17.25" customHeight="1">
      <c r="B565" s="1274">
        <v>7658</v>
      </c>
      <c r="C565" s="1245" t="s">
        <v>483</v>
      </c>
      <c r="D565" s="1246" t="s">
        <v>60</v>
      </c>
      <c r="E565" s="1275">
        <v>1.25</v>
      </c>
      <c r="F565" s="1276">
        <v>720940</v>
      </c>
      <c r="G565" s="1247">
        <v>901175</v>
      </c>
    </row>
    <row r="566" spans="2:7" ht="21" customHeight="1">
      <c r="B566" s="981">
        <v>4751</v>
      </c>
      <c r="C566" s="1244" t="s">
        <v>334</v>
      </c>
      <c r="D566" s="981" t="s">
        <v>71</v>
      </c>
      <c r="E566" s="1271"/>
      <c r="F566" s="1272"/>
      <c r="G566" s="1273">
        <v>9670</v>
      </c>
    </row>
    <row r="567" spans="2:7">
      <c r="B567" s="1274">
        <v>324</v>
      </c>
      <c r="C567" s="1245" t="s">
        <v>1270</v>
      </c>
      <c r="D567" s="1246" t="s">
        <v>60</v>
      </c>
      <c r="E567" s="1275">
        <v>1.5800000000000002E-2</v>
      </c>
      <c r="F567" s="1276">
        <v>345100</v>
      </c>
      <c r="G567" s="1247">
        <v>5453</v>
      </c>
    </row>
    <row r="568" spans="2:7">
      <c r="B568" s="1274">
        <v>4278</v>
      </c>
      <c r="C568" s="1245" t="s">
        <v>49</v>
      </c>
      <c r="D568" s="1246" t="s">
        <v>50</v>
      </c>
      <c r="E568" s="1275">
        <v>0.16</v>
      </c>
      <c r="F568" s="1276">
        <v>13858</v>
      </c>
      <c r="G568" s="1247">
        <v>2217</v>
      </c>
    </row>
    <row r="569" spans="2:7">
      <c r="B569" s="1274">
        <v>6092</v>
      </c>
      <c r="C569" s="1245" t="s">
        <v>51</v>
      </c>
      <c r="D569" s="1246" t="s">
        <v>52</v>
      </c>
      <c r="E569" s="1275">
        <v>1</v>
      </c>
      <c r="F569" s="1276">
        <v>2000</v>
      </c>
      <c r="G569" s="1247">
        <v>2000</v>
      </c>
    </row>
    <row r="570" spans="2:7" ht="24">
      <c r="B570" s="981">
        <v>4786</v>
      </c>
      <c r="C570" s="1244" t="s">
        <v>1485</v>
      </c>
      <c r="D570" s="981" t="s">
        <v>71</v>
      </c>
      <c r="E570" s="1271"/>
      <c r="F570" s="1272"/>
      <c r="G570" s="1273">
        <v>167925</v>
      </c>
    </row>
    <row r="571" spans="2:7">
      <c r="B571" s="1274">
        <v>324</v>
      </c>
      <c r="C571" s="1245" t="s">
        <v>1270</v>
      </c>
      <c r="D571" s="1246" t="s">
        <v>60</v>
      </c>
      <c r="E571" s="1275">
        <v>0.126</v>
      </c>
      <c r="F571" s="1276">
        <v>345100</v>
      </c>
      <c r="G571" s="1247">
        <v>43483</v>
      </c>
    </row>
    <row r="572" spans="2:7">
      <c r="B572" s="1274">
        <v>3995</v>
      </c>
      <c r="C572" s="1245" t="s">
        <v>126</v>
      </c>
      <c r="D572" s="1246" t="s">
        <v>48</v>
      </c>
      <c r="E572" s="1275">
        <v>0.8</v>
      </c>
      <c r="F572" s="1276">
        <v>21983</v>
      </c>
      <c r="G572" s="1247">
        <v>17586</v>
      </c>
    </row>
    <row r="573" spans="2:7">
      <c r="B573" s="1274">
        <v>4273</v>
      </c>
      <c r="C573" s="1245" t="s">
        <v>49</v>
      </c>
      <c r="D573" s="1246" t="s">
        <v>65</v>
      </c>
      <c r="E573" s="1275">
        <v>0.5</v>
      </c>
      <c r="F573" s="1276">
        <v>110910</v>
      </c>
      <c r="G573" s="1247">
        <v>55455</v>
      </c>
    </row>
    <row r="574" spans="2:7">
      <c r="B574" s="1274">
        <v>6092</v>
      </c>
      <c r="C574" s="1245" t="s">
        <v>51</v>
      </c>
      <c r="D574" s="1246" t="s">
        <v>52</v>
      </c>
      <c r="E574" s="1275">
        <v>1</v>
      </c>
      <c r="F574" s="1276">
        <v>2000</v>
      </c>
      <c r="G574" s="1247">
        <v>2000</v>
      </c>
    </row>
    <row r="575" spans="2:7">
      <c r="B575" s="1274">
        <v>7596</v>
      </c>
      <c r="C575" s="1245" t="s">
        <v>127</v>
      </c>
      <c r="D575" s="1246" t="s">
        <v>67</v>
      </c>
      <c r="E575" s="1275">
        <v>0.03</v>
      </c>
      <c r="F575" s="1276">
        <v>17850</v>
      </c>
      <c r="G575" s="1247">
        <v>536</v>
      </c>
    </row>
    <row r="576" spans="2:7">
      <c r="B576" s="1274">
        <v>7710</v>
      </c>
      <c r="C576" s="1245" t="s">
        <v>725</v>
      </c>
      <c r="D576" s="1246" t="s">
        <v>54</v>
      </c>
      <c r="E576" s="1275">
        <v>2.5</v>
      </c>
      <c r="F576" s="1276">
        <v>19546</v>
      </c>
      <c r="G576" s="1247">
        <v>48865</v>
      </c>
    </row>
    <row r="577" spans="2:7" ht="24">
      <c r="B577" s="981">
        <v>4789</v>
      </c>
      <c r="C577" s="1244" t="s">
        <v>335</v>
      </c>
      <c r="D577" s="981" t="s">
        <v>71</v>
      </c>
      <c r="E577" s="1271"/>
      <c r="F577" s="1272"/>
      <c r="G577" s="1273">
        <v>7779</v>
      </c>
    </row>
    <row r="578" spans="2:7">
      <c r="B578" s="1274">
        <v>4273</v>
      </c>
      <c r="C578" s="1245" t="s">
        <v>49</v>
      </c>
      <c r="D578" s="1246" t="s">
        <v>65</v>
      </c>
      <c r="E578" s="1275">
        <v>0.01</v>
      </c>
      <c r="F578" s="1276">
        <v>110910</v>
      </c>
      <c r="G578" s="1247">
        <v>1109</v>
      </c>
    </row>
    <row r="579" spans="2:7">
      <c r="B579" s="1274">
        <v>6092</v>
      </c>
      <c r="C579" s="1245" t="s">
        <v>51</v>
      </c>
      <c r="D579" s="1246" t="s">
        <v>52</v>
      </c>
      <c r="E579" s="1275">
        <v>0.23180000000000001</v>
      </c>
      <c r="F579" s="1276">
        <v>2000</v>
      </c>
      <c r="G579" s="1247">
        <v>464</v>
      </c>
    </row>
    <row r="580" spans="2:7">
      <c r="B580" s="1274">
        <v>6474</v>
      </c>
      <c r="C580" s="1245" t="s">
        <v>528</v>
      </c>
      <c r="D580" s="1246" t="s">
        <v>71</v>
      </c>
      <c r="E580" s="1275">
        <v>1.03</v>
      </c>
      <c r="F580" s="1276">
        <v>6025</v>
      </c>
      <c r="G580" s="1247">
        <v>6206</v>
      </c>
    </row>
    <row r="581" spans="2:7" ht="24">
      <c r="B581" s="981">
        <v>4790</v>
      </c>
      <c r="C581" s="1244" t="s">
        <v>336</v>
      </c>
      <c r="D581" s="981" t="s">
        <v>71</v>
      </c>
      <c r="E581" s="1271"/>
      <c r="F581" s="1272"/>
      <c r="G581" s="1273">
        <v>7658</v>
      </c>
    </row>
    <row r="582" spans="2:7">
      <c r="B582" s="1274">
        <v>4273</v>
      </c>
      <c r="C582" s="1245" t="s">
        <v>49</v>
      </c>
      <c r="D582" s="1246" t="s">
        <v>65</v>
      </c>
      <c r="E582" s="1275">
        <v>0.01</v>
      </c>
      <c r="F582" s="1276">
        <v>110910</v>
      </c>
      <c r="G582" s="1247">
        <v>1109</v>
      </c>
    </row>
    <row r="583" spans="2:7">
      <c r="B583" s="1274">
        <v>6092</v>
      </c>
      <c r="C583" s="1245" t="s">
        <v>51</v>
      </c>
      <c r="D583" s="1246" t="s">
        <v>52</v>
      </c>
      <c r="E583" s="1275">
        <v>0.26850000000000002</v>
      </c>
      <c r="F583" s="1276">
        <v>2000</v>
      </c>
      <c r="G583" s="1247">
        <v>537</v>
      </c>
    </row>
    <row r="584" spans="2:7">
      <c r="B584" s="1274">
        <v>7302</v>
      </c>
      <c r="C584" s="1245" t="s">
        <v>531</v>
      </c>
      <c r="D584" s="1246" t="s">
        <v>71</v>
      </c>
      <c r="E584" s="1275">
        <v>1.03</v>
      </c>
      <c r="F584" s="1276">
        <v>5837</v>
      </c>
      <c r="G584" s="1247">
        <v>6012</v>
      </c>
    </row>
    <row r="585" spans="2:7" ht="29.25" customHeight="1">
      <c r="B585" s="981">
        <v>4791</v>
      </c>
      <c r="C585" s="1244" t="s">
        <v>337</v>
      </c>
      <c r="D585" s="981" t="s">
        <v>71</v>
      </c>
      <c r="E585" s="1271"/>
      <c r="F585" s="1272"/>
      <c r="G585" s="1273">
        <v>17885</v>
      </c>
    </row>
    <row r="586" spans="2:7">
      <c r="B586" s="1274">
        <v>4273</v>
      </c>
      <c r="C586" s="1245" t="s">
        <v>49</v>
      </c>
      <c r="D586" s="1246" t="s">
        <v>65</v>
      </c>
      <c r="E586" s="1275">
        <v>1.11E-2</v>
      </c>
      <c r="F586" s="1276">
        <v>110910</v>
      </c>
      <c r="G586" s="1247">
        <v>1231</v>
      </c>
    </row>
    <row r="587" spans="2:7">
      <c r="B587" s="1274">
        <v>4521</v>
      </c>
      <c r="C587" s="1245" t="s">
        <v>527</v>
      </c>
      <c r="D587" s="1246" t="s">
        <v>71</v>
      </c>
      <c r="E587" s="1275">
        <v>1.03</v>
      </c>
      <c r="F587" s="1276">
        <v>14854</v>
      </c>
      <c r="G587" s="1247">
        <v>15300</v>
      </c>
    </row>
    <row r="588" spans="2:7">
      <c r="B588" s="1274">
        <v>6092</v>
      </c>
      <c r="C588" s="1245" t="s">
        <v>51</v>
      </c>
      <c r="D588" s="1246" t="s">
        <v>52</v>
      </c>
      <c r="E588" s="1275">
        <v>0.67700000000000005</v>
      </c>
      <c r="F588" s="1276">
        <v>2000</v>
      </c>
      <c r="G588" s="1247">
        <v>1354</v>
      </c>
    </row>
    <row r="589" spans="2:7" ht="24">
      <c r="B589" s="981">
        <v>4792</v>
      </c>
      <c r="C589" s="1244" t="s">
        <v>1016</v>
      </c>
      <c r="D589" s="981" t="s">
        <v>60</v>
      </c>
      <c r="E589" s="1271"/>
      <c r="F589" s="1272"/>
      <c r="G589" s="1273">
        <v>68860</v>
      </c>
    </row>
    <row r="590" spans="2:7">
      <c r="B590" s="1274">
        <v>2910</v>
      </c>
      <c r="C590" s="1245" t="s">
        <v>463</v>
      </c>
      <c r="D590" s="1246" t="s">
        <v>60</v>
      </c>
      <c r="E590" s="1275">
        <v>1.3</v>
      </c>
      <c r="F590" s="1276">
        <v>4760</v>
      </c>
      <c r="G590" s="1247">
        <v>6188</v>
      </c>
    </row>
    <row r="591" spans="2:7">
      <c r="B591" s="1274">
        <v>4274</v>
      </c>
      <c r="C591" s="1245" t="s">
        <v>57</v>
      </c>
      <c r="D591" s="1246" t="s">
        <v>65</v>
      </c>
      <c r="E591" s="1275">
        <v>0.08</v>
      </c>
      <c r="F591" s="1276">
        <v>156349</v>
      </c>
      <c r="G591" s="1247">
        <v>12508</v>
      </c>
    </row>
    <row r="592" spans="2:7">
      <c r="B592" s="1274">
        <v>5661</v>
      </c>
      <c r="C592" s="1245" t="s">
        <v>66</v>
      </c>
      <c r="D592" s="1246" t="s">
        <v>67</v>
      </c>
      <c r="E592" s="1275">
        <v>0.08</v>
      </c>
      <c r="F592" s="1276">
        <v>45861</v>
      </c>
      <c r="G592" s="1247">
        <v>3669</v>
      </c>
    </row>
    <row r="593" spans="2:7">
      <c r="B593" s="1274">
        <v>6092</v>
      </c>
      <c r="C593" s="1245" t="s">
        <v>51</v>
      </c>
      <c r="D593" s="1246" t="s">
        <v>52</v>
      </c>
      <c r="E593" s="1275">
        <v>0.25</v>
      </c>
      <c r="F593" s="1276">
        <v>2000</v>
      </c>
      <c r="G593" s="1247">
        <v>500</v>
      </c>
    </row>
    <row r="594" spans="2:7">
      <c r="B594" s="1274">
        <v>6098</v>
      </c>
      <c r="C594" s="1245" t="s">
        <v>68</v>
      </c>
      <c r="D594" s="1246" t="s">
        <v>69</v>
      </c>
      <c r="E594" s="1275">
        <v>10</v>
      </c>
      <c r="F594" s="1276">
        <v>18</v>
      </c>
      <c r="G594" s="1247">
        <v>180</v>
      </c>
    </row>
    <row r="595" spans="2:7">
      <c r="B595" s="1274">
        <v>7462</v>
      </c>
      <c r="C595" s="1245" t="s">
        <v>62</v>
      </c>
      <c r="D595" s="1246" t="s">
        <v>63</v>
      </c>
      <c r="E595" s="1275">
        <v>35</v>
      </c>
      <c r="F595" s="1276">
        <v>1309</v>
      </c>
      <c r="G595" s="1247">
        <v>45815</v>
      </c>
    </row>
    <row r="596" spans="2:7" ht="48">
      <c r="B596" s="981">
        <v>4832</v>
      </c>
      <c r="C596" s="1244" t="s">
        <v>115</v>
      </c>
      <c r="D596" s="981" t="s">
        <v>54</v>
      </c>
      <c r="E596" s="1271"/>
      <c r="F596" s="1272"/>
      <c r="G596" s="1273">
        <v>34038</v>
      </c>
    </row>
    <row r="597" spans="2:7">
      <c r="B597" s="1274">
        <v>4273</v>
      </c>
      <c r="C597" s="1245" t="s">
        <v>49</v>
      </c>
      <c r="D597" s="1246" t="s">
        <v>65</v>
      </c>
      <c r="E597" s="1275">
        <v>0.02</v>
      </c>
      <c r="F597" s="1276">
        <v>110910</v>
      </c>
      <c r="G597" s="1247">
        <v>2218</v>
      </c>
    </row>
    <row r="598" spans="2:7">
      <c r="B598" s="1274">
        <v>6092</v>
      </c>
      <c r="C598" s="1245" t="s">
        <v>51</v>
      </c>
      <c r="D598" s="1246" t="s">
        <v>52</v>
      </c>
      <c r="E598" s="1275">
        <v>1</v>
      </c>
      <c r="F598" s="1276">
        <v>2000</v>
      </c>
      <c r="G598" s="1247">
        <v>2000</v>
      </c>
    </row>
    <row r="599" spans="2:7">
      <c r="B599" s="1274">
        <v>7587</v>
      </c>
      <c r="C599" s="1245" t="s">
        <v>116</v>
      </c>
      <c r="D599" s="1246" t="s">
        <v>79</v>
      </c>
      <c r="E599" s="1275">
        <v>0.05</v>
      </c>
      <c r="F599" s="1276">
        <v>69500</v>
      </c>
      <c r="G599" s="1247">
        <v>3475</v>
      </c>
    </row>
    <row r="600" spans="2:7">
      <c r="B600" s="1274">
        <v>7697</v>
      </c>
      <c r="C600" s="1245" t="s">
        <v>117</v>
      </c>
      <c r="D600" s="1246" t="s">
        <v>50</v>
      </c>
      <c r="E600" s="1275">
        <v>0.16</v>
      </c>
      <c r="F600" s="1276">
        <v>5310</v>
      </c>
      <c r="G600" s="1247">
        <v>850</v>
      </c>
    </row>
    <row r="601" spans="2:7">
      <c r="B601" s="1274">
        <v>7701</v>
      </c>
      <c r="C601" s="1245" t="s">
        <v>118</v>
      </c>
      <c r="D601" s="1246" t="s">
        <v>50</v>
      </c>
      <c r="E601" s="1275">
        <v>0.16</v>
      </c>
      <c r="F601" s="1276">
        <v>2083</v>
      </c>
      <c r="G601" s="1247">
        <v>333</v>
      </c>
    </row>
    <row r="602" spans="2:7">
      <c r="B602" s="1274">
        <v>7926</v>
      </c>
      <c r="C602" s="1245" t="s">
        <v>119</v>
      </c>
      <c r="D602" s="1246" t="s">
        <v>54</v>
      </c>
      <c r="E602" s="1275">
        <v>1</v>
      </c>
      <c r="F602" s="1276">
        <v>21420</v>
      </c>
      <c r="G602" s="1247">
        <v>21420</v>
      </c>
    </row>
    <row r="603" spans="2:7">
      <c r="B603" s="1274">
        <v>9172</v>
      </c>
      <c r="C603" s="1245" t="s">
        <v>966</v>
      </c>
      <c r="D603" s="1246" t="s">
        <v>120</v>
      </c>
      <c r="E603" s="1275">
        <v>3.1442999999999999E-2</v>
      </c>
      <c r="F603" s="1276">
        <v>119000</v>
      </c>
      <c r="G603" s="1247">
        <v>3742</v>
      </c>
    </row>
    <row r="604" spans="2:7" ht="36">
      <c r="B604" s="981">
        <v>4837</v>
      </c>
      <c r="C604" s="1244" t="s">
        <v>343</v>
      </c>
      <c r="D604" s="981" t="s">
        <v>60</v>
      </c>
      <c r="E604" s="1271"/>
      <c r="F604" s="1272"/>
      <c r="G604" s="1273">
        <v>147593</v>
      </c>
    </row>
    <row r="605" spans="2:7">
      <c r="B605" s="1274">
        <v>2308</v>
      </c>
      <c r="C605" s="1245" t="s">
        <v>462</v>
      </c>
      <c r="D605" s="1246" t="s">
        <v>60</v>
      </c>
      <c r="E605" s="1275">
        <v>0.62509999999999999</v>
      </c>
      <c r="F605" s="1276">
        <v>101150</v>
      </c>
      <c r="G605" s="1247">
        <v>63229</v>
      </c>
    </row>
    <row r="606" spans="2:7">
      <c r="B606" s="1274">
        <v>4273</v>
      </c>
      <c r="C606" s="1245" t="s">
        <v>49</v>
      </c>
      <c r="D606" s="1246" t="s">
        <v>65</v>
      </c>
      <c r="E606" s="1275">
        <v>4.5999999999999999E-2</v>
      </c>
      <c r="F606" s="1276">
        <v>110910</v>
      </c>
      <c r="G606" s="1247">
        <v>5102</v>
      </c>
    </row>
    <row r="607" spans="2:7">
      <c r="B607" s="1274">
        <v>5661</v>
      </c>
      <c r="C607" s="1245" t="s">
        <v>66</v>
      </c>
      <c r="D607" s="1246" t="s">
        <v>67</v>
      </c>
      <c r="E607" s="1275">
        <v>4.5999999999999999E-2</v>
      </c>
      <c r="F607" s="1276">
        <v>45861</v>
      </c>
      <c r="G607" s="1247">
        <v>2110</v>
      </c>
    </row>
    <row r="608" spans="2:7">
      <c r="B608" s="1274">
        <v>6092</v>
      </c>
      <c r="C608" s="1245" t="s">
        <v>51</v>
      </c>
      <c r="D608" s="1246" t="s">
        <v>52</v>
      </c>
      <c r="E608" s="1275">
        <v>4.7699999999999999E-2</v>
      </c>
      <c r="F608" s="1276">
        <v>2000</v>
      </c>
      <c r="G608" s="1247">
        <v>95</v>
      </c>
    </row>
    <row r="609" spans="2:7">
      <c r="B609" s="1274">
        <v>6578</v>
      </c>
      <c r="C609" s="1245" t="s">
        <v>464</v>
      </c>
      <c r="D609" s="1246" t="s">
        <v>60</v>
      </c>
      <c r="E609" s="1275">
        <v>0.62509999999999999</v>
      </c>
      <c r="F609" s="1276">
        <v>49980</v>
      </c>
      <c r="G609" s="1247">
        <v>31242</v>
      </c>
    </row>
    <row r="610" spans="2:7">
      <c r="B610" s="1274">
        <v>7462</v>
      </c>
      <c r="C610" s="1245" t="s">
        <v>62</v>
      </c>
      <c r="D610" s="1246" t="s">
        <v>63</v>
      </c>
      <c r="E610" s="1275">
        <v>35</v>
      </c>
      <c r="F610" s="1276">
        <v>1309</v>
      </c>
      <c r="G610" s="1247">
        <v>45815</v>
      </c>
    </row>
    <row r="611" spans="2:7" ht="24">
      <c r="B611" s="981">
        <v>4839</v>
      </c>
      <c r="C611" s="1244" t="s">
        <v>344</v>
      </c>
      <c r="D611" s="981" t="s">
        <v>54</v>
      </c>
      <c r="E611" s="1271"/>
      <c r="F611" s="1272"/>
      <c r="G611" s="1273">
        <v>365431</v>
      </c>
    </row>
    <row r="612" spans="2:7">
      <c r="B612" s="1274">
        <v>4273</v>
      </c>
      <c r="C612" s="1245" t="s">
        <v>49</v>
      </c>
      <c r="D612" s="1246" t="s">
        <v>65</v>
      </c>
      <c r="E612" s="1275">
        <v>0.01</v>
      </c>
      <c r="F612" s="1276">
        <v>110910</v>
      </c>
      <c r="G612" s="1247">
        <v>1109</v>
      </c>
    </row>
    <row r="613" spans="2:7">
      <c r="B613" s="1274">
        <v>4611</v>
      </c>
      <c r="C613" s="1245" t="s">
        <v>488</v>
      </c>
      <c r="D613" s="1246" t="s">
        <v>54</v>
      </c>
      <c r="E613" s="1275">
        <v>1</v>
      </c>
      <c r="F613" s="1276">
        <v>125462</v>
      </c>
      <c r="G613" s="1247">
        <v>125462</v>
      </c>
    </row>
    <row r="614" spans="2:7">
      <c r="B614" s="1274">
        <v>6092</v>
      </c>
      <c r="C614" s="1245" t="s">
        <v>51</v>
      </c>
      <c r="D614" s="1246" t="s">
        <v>52</v>
      </c>
      <c r="E614" s="1275">
        <v>0.01</v>
      </c>
      <c r="F614" s="1276">
        <v>2000</v>
      </c>
      <c r="G614" s="1247">
        <v>20</v>
      </c>
    </row>
    <row r="615" spans="2:7">
      <c r="B615" s="1274">
        <v>6261</v>
      </c>
      <c r="C615" s="1245" t="s">
        <v>494</v>
      </c>
      <c r="D615" s="1246" t="s">
        <v>71</v>
      </c>
      <c r="E615" s="1275">
        <v>1</v>
      </c>
      <c r="F615" s="1276">
        <v>74031</v>
      </c>
      <c r="G615" s="1247">
        <v>74031</v>
      </c>
    </row>
    <row r="616" spans="2:7">
      <c r="B616" s="1274">
        <v>6527</v>
      </c>
      <c r="C616" s="1245" t="s">
        <v>498</v>
      </c>
      <c r="D616" s="1246" t="s">
        <v>54</v>
      </c>
      <c r="E616" s="1275">
        <v>1</v>
      </c>
      <c r="F616" s="1276">
        <v>146923</v>
      </c>
      <c r="G616" s="1247">
        <v>146923</v>
      </c>
    </row>
    <row r="617" spans="2:7">
      <c r="B617" s="1274">
        <v>8328</v>
      </c>
      <c r="C617" s="1245" t="s">
        <v>134</v>
      </c>
      <c r="D617" s="1246" t="s">
        <v>52</v>
      </c>
      <c r="E617" s="1275">
        <v>17.8855</v>
      </c>
      <c r="F617" s="1276">
        <v>1000</v>
      </c>
      <c r="G617" s="1247">
        <v>17886</v>
      </c>
    </row>
    <row r="618" spans="2:7" ht="24">
      <c r="B618" s="981">
        <v>4840</v>
      </c>
      <c r="C618" s="1244" t="s">
        <v>345</v>
      </c>
      <c r="D618" s="981" t="s">
        <v>54</v>
      </c>
      <c r="E618" s="1271"/>
      <c r="F618" s="1272"/>
      <c r="G618" s="1273">
        <v>96741</v>
      </c>
    </row>
    <row r="619" spans="2:7">
      <c r="B619" s="1274">
        <v>4273</v>
      </c>
      <c r="C619" s="1245" t="s">
        <v>49</v>
      </c>
      <c r="D619" s="1246" t="s">
        <v>65</v>
      </c>
      <c r="E619" s="1275">
        <v>1.2500000000000001E-2</v>
      </c>
      <c r="F619" s="1276">
        <v>110910</v>
      </c>
      <c r="G619" s="1247">
        <v>1386</v>
      </c>
    </row>
    <row r="620" spans="2:7">
      <c r="B620" s="1274">
        <v>4609</v>
      </c>
      <c r="C620" s="1245" t="s">
        <v>486</v>
      </c>
      <c r="D620" s="1246" t="s">
        <v>54</v>
      </c>
      <c r="E620" s="1275">
        <v>1</v>
      </c>
      <c r="F620" s="1276">
        <v>33040</v>
      </c>
      <c r="G620" s="1247">
        <v>33040</v>
      </c>
    </row>
    <row r="621" spans="2:7">
      <c r="B621" s="1274">
        <v>6092</v>
      </c>
      <c r="C621" s="1245" t="s">
        <v>51</v>
      </c>
      <c r="D621" s="1246" t="s">
        <v>52</v>
      </c>
      <c r="E621" s="1275">
        <v>5.0500000000000003E-2</v>
      </c>
      <c r="F621" s="1276">
        <v>2000</v>
      </c>
      <c r="G621" s="1247">
        <v>101</v>
      </c>
    </row>
    <row r="622" spans="2:7">
      <c r="B622" s="1274">
        <v>6259</v>
      </c>
      <c r="C622" s="1245" t="s">
        <v>492</v>
      </c>
      <c r="D622" s="1246" t="s">
        <v>71</v>
      </c>
      <c r="E622" s="1275">
        <v>1</v>
      </c>
      <c r="F622" s="1276">
        <v>20544</v>
      </c>
      <c r="G622" s="1247">
        <v>20544</v>
      </c>
    </row>
    <row r="623" spans="2:7">
      <c r="B623" s="1274">
        <v>7409</v>
      </c>
      <c r="C623" s="1245" t="s">
        <v>509</v>
      </c>
      <c r="D623" s="1246" t="s">
        <v>54</v>
      </c>
      <c r="E623" s="1275">
        <v>1</v>
      </c>
      <c r="F623" s="1276">
        <v>36990</v>
      </c>
      <c r="G623" s="1247">
        <v>36990</v>
      </c>
    </row>
    <row r="624" spans="2:7">
      <c r="B624" s="1274">
        <v>8328</v>
      </c>
      <c r="C624" s="1245" t="s">
        <v>134</v>
      </c>
      <c r="D624" s="1246" t="s">
        <v>52</v>
      </c>
      <c r="E624" s="1275">
        <v>4.68</v>
      </c>
      <c r="F624" s="1276">
        <v>1000</v>
      </c>
      <c r="G624" s="1247">
        <v>4680</v>
      </c>
    </row>
    <row r="625" spans="2:7" ht="24">
      <c r="B625" s="981">
        <v>4841</v>
      </c>
      <c r="C625" s="1244" t="s">
        <v>346</v>
      </c>
      <c r="D625" s="981" t="s">
        <v>54</v>
      </c>
      <c r="E625" s="1271"/>
      <c r="F625" s="1272"/>
      <c r="G625" s="1273">
        <v>159049</v>
      </c>
    </row>
    <row r="626" spans="2:7">
      <c r="B626" s="1274">
        <v>4273</v>
      </c>
      <c r="C626" s="1245" t="s">
        <v>49</v>
      </c>
      <c r="D626" s="1246" t="s">
        <v>65</v>
      </c>
      <c r="E626" s="1275">
        <v>1E-3</v>
      </c>
      <c r="F626" s="1276">
        <v>110910</v>
      </c>
      <c r="G626" s="1247">
        <v>111</v>
      </c>
    </row>
    <row r="627" spans="2:7">
      <c r="B627" s="1274">
        <v>4610</v>
      </c>
      <c r="C627" s="1245" t="s">
        <v>487</v>
      </c>
      <c r="D627" s="1246" t="s">
        <v>54</v>
      </c>
      <c r="E627" s="1275">
        <v>1</v>
      </c>
      <c r="F627" s="1276">
        <v>53733</v>
      </c>
      <c r="G627" s="1247">
        <v>53733</v>
      </c>
    </row>
    <row r="628" spans="2:7">
      <c r="B628" s="1274">
        <v>6092</v>
      </c>
      <c r="C628" s="1245" t="s">
        <v>51</v>
      </c>
      <c r="D628" s="1246" t="s">
        <v>52</v>
      </c>
      <c r="E628" s="1275">
        <v>0.03</v>
      </c>
      <c r="F628" s="1276">
        <v>2000</v>
      </c>
      <c r="G628" s="1247">
        <v>60</v>
      </c>
    </row>
    <row r="629" spans="2:7">
      <c r="B629" s="1274">
        <v>6260</v>
      </c>
      <c r="C629" s="1245" t="s">
        <v>493</v>
      </c>
      <c r="D629" s="1246" t="s">
        <v>71</v>
      </c>
      <c r="E629" s="1275">
        <v>1</v>
      </c>
      <c r="F629" s="1276">
        <v>33897</v>
      </c>
      <c r="G629" s="1247">
        <v>33897</v>
      </c>
    </row>
    <row r="630" spans="2:7">
      <c r="B630" s="1274">
        <v>7410</v>
      </c>
      <c r="C630" s="1245" t="s">
        <v>510</v>
      </c>
      <c r="D630" s="1246" t="s">
        <v>54</v>
      </c>
      <c r="E630" s="1275">
        <v>1</v>
      </c>
      <c r="F630" s="1276">
        <v>63448</v>
      </c>
      <c r="G630" s="1247">
        <v>63448</v>
      </c>
    </row>
    <row r="631" spans="2:7">
      <c r="B631" s="1274">
        <v>8328</v>
      </c>
      <c r="C631" s="1245" t="s">
        <v>134</v>
      </c>
      <c r="D631" s="1246" t="s">
        <v>52</v>
      </c>
      <c r="E631" s="1275">
        <v>7.7999000000000001</v>
      </c>
      <c r="F631" s="1276">
        <v>1000</v>
      </c>
      <c r="G631" s="1247">
        <v>7800</v>
      </c>
    </row>
    <row r="632" spans="2:7" ht="24">
      <c r="B632" s="981">
        <v>4842</v>
      </c>
      <c r="C632" s="1244" t="s">
        <v>347</v>
      </c>
      <c r="D632" s="981" t="s">
        <v>54</v>
      </c>
      <c r="E632" s="1271"/>
      <c r="F632" s="1272"/>
      <c r="G632" s="1273">
        <v>258192</v>
      </c>
    </row>
    <row r="633" spans="2:7">
      <c r="B633" s="1274">
        <v>4273</v>
      </c>
      <c r="C633" s="1245" t="s">
        <v>49</v>
      </c>
      <c r="D633" s="1246" t="s">
        <v>65</v>
      </c>
      <c r="E633" s="1275">
        <v>1E-3</v>
      </c>
      <c r="F633" s="1276">
        <v>110910</v>
      </c>
      <c r="G633" s="1247">
        <v>111</v>
      </c>
    </row>
    <row r="634" spans="2:7">
      <c r="B634" s="1274">
        <v>6092</v>
      </c>
      <c r="C634" s="1245" t="s">
        <v>51</v>
      </c>
      <c r="D634" s="1246" t="s">
        <v>52</v>
      </c>
      <c r="E634" s="1275">
        <v>0.03</v>
      </c>
      <c r="F634" s="1276">
        <v>2000</v>
      </c>
      <c r="G634" s="1247">
        <v>60</v>
      </c>
    </row>
    <row r="635" spans="2:7">
      <c r="B635" s="1274">
        <v>6260</v>
      </c>
      <c r="C635" s="1245" t="s">
        <v>493</v>
      </c>
      <c r="D635" s="1246" t="s">
        <v>71</v>
      </c>
      <c r="E635" s="1275">
        <v>1</v>
      </c>
      <c r="F635" s="1276">
        <v>33897</v>
      </c>
      <c r="G635" s="1247">
        <v>33897</v>
      </c>
    </row>
    <row r="636" spans="2:7">
      <c r="B636" s="1274">
        <v>6561</v>
      </c>
      <c r="C636" s="1245" t="s">
        <v>503</v>
      </c>
      <c r="D636" s="1246" t="s">
        <v>54</v>
      </c>
      <c r="E636" s="1275">
        <v>1</v>
      </c>
      <c r="F636" s="1276">
        <v>35575</v>
      </c>
      <c r="G636" s="1247">
        <v>35575</v>
      </c>
    </row>
    <row r="637" spans="2:7">
      <c r="B637" s="1274">
        <v>7022</v>
      </c>
      <c r="C637" s="1245" t="s">
        <v>566</v>
      </c>
      <c r="D637" s="1246" t="s">
        <v>54</v>
      </c>
      <c r="E637" s="1275">
        <v>1</v>
      </c>
      <c r="F637" s="1276">
        <v>118072</v>
      </c>
      <c r="G637" s="1247">
        <v>118072</v>
      </c>
    </row>
    <row r="638" spans="2:7">
      <c r="B638" s="1274">
        <v>7410</v>
      </c>
      <c r="C638" s="1245" t="s">
        <v>510</v>
      </c>
      <c r="D638" s="1246" t="s">
        <v>54</v>
      </c>
      <c r="E638" s="1275">
        <v>1</v>
      </c>
      <c r="F638" s="1276">
        <v>63448</v>
      </c>
      <c r="G638" s="1247">
        <v>63448</v>
      </c>
    </row>
    <row r="639" spans="2:7">
      <c r="B639" s="1274">
        <v>8328</v>
      </c>
      <c r="C639" s="1245" t="s">
        <v>134</v>
      </c>
      <c r="D639" s="1246" t="s">
        <v>52</v>
      </c>
      <c r="E639" s="1275">
        <v>7.0288000000000004</v>
      </c>
      <c r="F639" s="1276">
        <v>1000</v>
      </c>
      <c r="G639" s="1247">
        <v>7029</v>
      </c>
    </row>
    <row r="640" spans="2:7" ht="24">
      <c r="B640" s="981">
        <v>4843</v>
      </c>
      <c r="C640" s="1244" t="s">
        <v>348</v>
      </c>
      <c r="D640" s="981" t="s">
        <v>54</v>
      </c>
      <c r="E640" s="1271"/>
      <c r="F640" s="1272"/>
      <c r="G640" s="1273">
        <v>188315</v>
      </c>
    </row>
    <row r="641" spans="2:7">
      <c r="B641" s="1274">
        <v>4273</v>
      </c>
      <c r="C641" s="1245" t="s">
        <v>49</v>
      </c>
      <c r="D641" s="1246" t="s">
        <v>65</v>
      </c>
      <c r="E641" s="1275">
        <v>1.8800000000000001E-2</v>
      </c>
      <c r="F641" s="1276">
        <v>110910</v>
      </c>
      <c r="G641" s="1247">
        <v>2085</v>
      </c>
    </row>
    <row r="642" spans="2:7">
      <c r="B642" s="1274">
        <v>6092</v>
      </c>
      <c r="C642" s="1245" t="s">
        <v>51</v>
      </c>
      <c r="D642" s="1246" t="s">
        <v>52</v>
      </c>
      <c r="E642" s="1275">
        <v>9.9599999999999994E-2</v>
      </c>
      <c r="F642" s="1276">
        <v>2000</v>
      </c>
      <c r="G642" s="1247">
        <v>199</v>
      </c>
    </row>
    <row r="643" spans="2:7">
      <c r="B643" s="1274">
        <v>6259</v>
      </c>
      <c r="C643" s="1245" t="s">
        <v>492</v>
      </c>
      <c r="D643" s="1246" t="s">
        <v>71</v>
      </c>
      <c r="E643" s="1275">
        <v>1</v>
      </c>
      <c r="F643" s="1276">
        <v>20544</v>
      </c>
      <c r="G643" s="1247">
        <v>20544</v>
      </c>
    </row>
    <row r="644" spans="2:7">
      <c r="B644" s="1274">
        <v>6560</v>
      </c>
      <c r="C644" s="1245" t="s">
        <v>502</v>
      </c>
      <c r="D644" s="1246" t="s">
        <v>54</v>
      </c>
      <c r="E644" s="1275">
        <v>1</v>
      </c>
      <c r="F644" s="1276">
        <v>19328</v>
      </c>
      <c r="G644" s="1247">
        <v>19328</v>
      </c>
    </row>
    <row r="645" spans="2:7">
      <c r="B645" s="1274">
        <v>7021</v>
      </c>
      <c r="C645" s="1245" t="s">
        <v>565</v>
      </c>
      <c r="D645" s="1246" t="s">
        <v>54</v>
      </c>
      <c r="E645" s="1275">
        <v>1</v>
      </c>
      <c r="F645" s="1276">
        <v>105113</v>
      </c>
      <c r="G645" s="1247">
        <v>105113</v>
      </c>
    </row>
    <row r="646" spans="2:7">
      <c r="B646" s="1274">
        <v>7409</v>
      </c>
      <c r="C646" s="1245" t="s">
        <v>509</v>
      </c>
      <c r="D646" s="1246" t="s">
        <v>54</v>
      </c>
      <c r="E646" s="1275">
        <v>1</v>
      </c>
      <c r="F646" s="1276">
        <v>36990</v>
      </c>
      <c r="G646" s="1247">
        <v>36990</v>
      </c>
    </row>
    <row r="647" spans="2:7">
      <c r="B647" s="1274">
        <v>8328</v>
      </c>
      <c r="C647" s="1245" t="s">
        <v>134</v>
      </c>
      <c r="D647" s="1246" t="s">
        <v>52</v>
      </c>
      <c r="E647" s="1275">
        <v>4.056</v>
      </c>
      <c r="F647" s="1276">
        <v>1000</v>
      </c>
      <c r="G647" s="1247">
        <v>4056</v>
      </c>
    </row>
    <row r="648" spans="2:7" ht="24">
      <c r="B648" s="981">
        <v>4845</v>
      </c>
      <c r="C648" s="1244" t="s">
        <v>350</v>
      </c>
      <c r="D648" s="981" t="s">
        <v>54</v>
      </c>
      <c r="E648" s="1271"/>
      <c r="F648" s="1272"/>
      <c r="G648" s="1273">
        <v>655395</v>
      </c>
    </row>
    <row r="649" spans="2:7">
      <c r="B649" s="1274">
        <v>4275</v>
      </c>
      <c r="C649" s="1245" t="s">
        <v>302</v>
      </c>
      <c r="D649" s="1246" t="s">
        <v>65</v>
      </c>
      <c r="E649" s="1275">
        <v>0.04</v>
      </c>
      <c r="F649" s="1276">
        <v>120856</v>
      </c>
      <c r="G649" s="1247">
        <v>4834</v>
      </c>
    </row>
    <row r="650" spans="2:7">
      <c r="B650" s="1274">
        <v>4612</v>
      </c>
      <c r="C650" s="1245" t="s">
        <v>489</v>
      </c>
      <c r="D650" s="1246" t="s">
        <v>54</v>
      </c>
      <c r="E650" s="1275">
        <v>1</v>
      </c>
      <c r="F650" s="1276">
        <v>230502</v>
      </c>
      <c r="G650" s="1247">
        <v>230502</v>
      </c>
    </row>
    <row r="651" spans="2:7">
      <c r="B651" s="1274">
        <v>6092</v>
      </c>
      <c r="C651" s="1245" t="s">
        <v>51</v>
      </c>
      <c r="D651" s="1246" t="s">
        <v>52</v>
      </c>
      <c r="E651" s="1275">
        <v>5</v>
      </c>
      <c r="F651" s="1276">
        <v>2000</v>
      </c>
      <c r="G651" s="1247">
        <v>10000</v>
      </c>
    </row>
    <row r="652" spans="2:7">
      <c r="B652" s="1274">
        <v>6262</v>
      </c>
      <c r="C652" s="1245" t="s">
        <v>495</v>
      </c>
      <c r="D652" s="1246" t="s">
        <v>71</v>
      </c>
      <c r="E652" s="1275">
        <v>1</v>
      </c>
      <c r="F652" s="1276">
        <v>117392</v>
      </c>
      <c r="G652" s="1247">
        <v>117392</v>
      </c>
    </row>
    <row r="653" spans="2:7">
      <c r="B653" s="1274">
        <v>6528</v>
      </c>
      <c r="C653" s="1245" t="s">
        <v>499</v>
      </c>
      <c r="D653" s="1246" t="s">
        <v>54</v>
      </c>
      <c r="E653" s="1275">
        <v>1</v>
      </c>
      <c r="F653" s="1276">
        <v>270144</v>
      </c>
      <c r="G653" s="1247">
        <v>270144</v>
      </c>
    </row>
    <row r="654" spans="2:7">
      <c r="B654" s="1274">
        <v>8328</v>
      </c>
      <c r="C654" s="1245" t="s">
        <v>134</v>
      </c>
      <c r="D654" s="1246" t="s">
        <v>52</v>
      </c>
      <c r="E654" s="1275">
        <v>22.523399999999999</v>
      </c>
      <c r="F654" s="1276">
        <v>1000</v>
      </c>
      <c r="G654" s="1247">
        <v>22523</v>
      </c>
    </row>
    <row r="655" spans="2:7" ht="24">
      <c r="B655" s="981">
        <v>4846</v>
      </c>
      <c r="C655" s="1244" t="s">
        <v>351</v>
      </c>
      <c r="D655" s="981" t="s">
        <v>54</v>
      </c>
      <c r="E655" s="1271"/>
      <c r="F655" s="1272"/>
      <c r="G655" s="1273">
        <v>94279</v>
      </c>
    </row>
    <row r="656" spans="2:7">
      <c r="B656" s="1274">
        <v>4478</v>
      </c>
      <c r="C656" s="1245" t="s">
        <v>92</v>
      </c>
      <c r="D656" s="1246" t="s">
        <v>65</v>
      </c>
      <c r="E656" s="1275">
        <v>1</v>
      </c>
      <c r="F656" s="1276">
        <v>90878</v>
      </c>
      <c r="G656" s="1247">
        <v>90878</v>
      </c>
    </row>
    <row r="657" spans="2:7">
      <c r="B657" s="1274">
        <v>6092</v>
      </c>
      <c r="C657" s="1245" t="s">
        <v>51</v>
      </c>
      <c r="D657" s="1246" t="s">
        <v>52</v>
      </c>
      <c r="E657" s="1275">
        <v>1.7005999999999999</v>
      </c>
      <c r="F657" s="1276">
        <v>2000</v>
      </c>
      <c r="G657" s="1247">
        <v>3401</v>
      </c>
    </row>
    <row r="658" spans="2:7" ht="24">
      <c r="B658" s="981">
        <v>4848</v>
      </c>
      <c r="C658" s="1244" t="s">
        <v>352</v>
      </c>
      <c r="D658" s="981" t="s">
        <v>71</v>
      </c>
      <c r="E658" s="1271"/>
      <c r="F658" s="1272"/>
      <c r="G658" s="1273">
        <v>6682</v>
      </c>
    </row>
    <row r="659" spans="2:7">
      <c r="B659" s="1274">
        <v>4478</v>
      </c>
      <c r="C659" s="1245" t="s">
        <v>92</v>
      </c>
      <c r="D659" s="1246" t="s">
        <v>65</v>
      </c>
      <c r="E659" s="1275">
        <v>0.05</v>
      </c>
      <c r="F659" s="1276">
        <v>90878</v>
      </c>
      <c r="G659" s="1247">
        <v>4544</v>
      </c>
    </row>
    <row r="660" spans="2:7">
      <c r="B660" s="1274">
        <v>6092</v>
      </c>
      <c r="C660" s="1245" t="s">
        <v>51</v>
      </c>
      <c r="D660" s="1246" t="s">
        <v>52</v>
      </c>
      <c r="E660" s="1275">
        <v>8.5000000000000006E-2</v>
      </c>
      <c r="F660" s="1276">
        <v>2000</v>
      </c>
      <c r="G660" s="1247">
        <v>170</v>
      </c>
    </row>
    <row r="661" spans="2:7">
      <c r="B661" s="1274">
        <v>7439</v>
      </c>
      <c r="C661" s="1245" t="s">
        <v>59</v>
      </c>
      <c r="D661" s="1246" t="s">
        <v>50</v>
      </c>
      <c r="E661" s="1275">
        <v>0.4</v>
      </c>
      <c r="F661" s="1276">
        <v>4919</v>
      </c>
      <c r="G661" s="1247">
        <v>1968</v>
      </c>
    </row>
    <row r="662" spans="2:7" ht="24">
      <c r="B662" s="981">
        <v>4850</v>
      </c>
      <c r="C662" s="1244" t="s">
        <v>353</v>
      </c>
      <c r="D662" s="981" t="s">
        <v>60</v>
      </c>
      <c r="E662" s="1271"/>
      <c r="F662" s="1272"/>
      <c r="G662" s="1273">
        <v>200142</v>
      </c>
    </row>
    <row r="663" spans="2:7">
      <c r="B663" s="1274">
        <v>4478</v>
      </c>
      <c r="C663" s="1245" t="s">
        <v>92</v>
      </c>
      <c r="D663" s="1246" t="s">
        <v>65</v>
      </c>
      <c r="E663" s="1275">
        <v>1</v>
      </c>
      <c r="F663" s="1276">
        <v>90878</v>
      </c>
      <c r="G663" s="1247">
        <v>90878</v>
      </c>
    </row>
    <row r="664" spans="2:7">
      <c r="B664" s="1274">
        <v>6092</v>
      </c>
      <c r="C664" s="1245" t="s">
        <v>51</v>
      </c>
      <c r="D664" s="1246" t="s">
        <v>52</v>
      </c>
      <c r="E664" s="1275">
        <v>1.7008000000000001</v>
      </c>
      <c r="F664" s="1276">
        <v>2000</v>
      </c>
      <c r="G664" s="1247">
        <v>3402</v>
      </c>
    </row>
    <row r="665" spans="2:7">
      <c r="B665" s="1274">
        <v>6140</v>
      </c>
      <c r="C665" s="1245" t="s">
        <v>58</v>
      </c>
      <c r="D665" s="1246" t="s">
        <v>50</v>
      </c>
      <c r="E665" s="1275">
        <v>2</v>
      </c>
      <c r="F665" s="1276">
        <v>48012</v>
      </c>
      <c r="G665" s="1247">
        <v>96024</v>
      </c>
    </row>
    <row r="666" spans="2:7">
      <c r="B666" s="1274">
        <v>7439</v>
      </c>
      <c r="C666" s="1245" t="s">
        <v>59</v>
      </c>
      <c r="D666" s="1246" t="s">
        <v>50</v>
      </c>
      <c r="E666" s="1275">
        <v>2</v>
      </c>
      <c r="F666" s="1276">
        <v>4919</v>
      </c>
      <c r="G666" s="1247">
        <v>9838</v>
      </c>
    </row>
    <row r="667" spans="2:7" ht="36">
      <c r="B667" s="981">
        <v>4856</v>
      </c>
      <c r="C667" s="1244" t="s">
        <v>990</v>
      </c>
      <c r="D667" s="981" t="s">
        <v>48</v>
      </c>
      <c r="E667" s="1271"/>
      <c r="F667" s="1272"/>
      <c r="G667" s="1273">
        <v>60641</v>
      </c>
    </row>
    <row r="668" spans="2:7">
      <c r="B668" s="1274">
        <v>2307</v>
      </c>
      <c r="C668" s="1245" t="s">
        <v>113</v>
      </c>
      <c r="D668" s="1246" t="s">
        <v>60</v>
      </c>
      <c r="E668" s="1275">
        <v>0.01</v>
      </c>
      <c r="F668" s="1276">
        <v>35700</v>
      </c>
      <c r="G668" s="1247">
        <v>357</v>
      </c>
    </row>
    <row r="669" spans="2:7">
      <c r="B669" s="1274">
        <v>3874</v>
      </c>
      <c r="C669" s="1245" t="s">
        <v>276</v>
      </c>
      <c r="D669" s="1246" t="s">
        <v>60</v>
      </c>
      <c r="E669" s="1275">
        <v>4.3999999999999997E-2</v>
      </c>
      <c r="F669" s="1276">
        <v>231617</v>
      </c>
      <c r="G669" s="1247">
        <v>10191</v>
      </c>
    </row>
    <row r="670" spans="2:7">
      <c r="B670" s="1274">
        <v>4274</v>
      </c>
      <c r="C670" s="1245" t="s">
        <v>57</v>
      </c>
      <c r="D670" s="1246" t="s">
        <v>65</v>
      </c>
      <c r="E670" s="1275">
        <v>4.9000000000000002E-2</v>
      </c>
      <c r="F670" s="1276">
        <v>156349</v>
      </c>
      <c r="G670" s="1247">
        <v>7661</v>
      </c>
    </row>
    <row r="671" spans="2:7">
      <c r="B671" s="1274">
        <v>6092</v>
      </c>
      <c r="C671" s="1245" t="s">
        <v>51</v>
      </c>
      <c r="D671" s="1246" t="s">
        <v>52</v>
      </c>
      <c r="E671" s="1275">
        <v>1.37E-2</v>
      </c>
      <c r="F671" s="1276">
        <v>2000</v>
      </c>
      <c r="G671" s="1247">
        <v>27</v>
      </c>
    </row>
    <row r="672" spans="2:7">
      <c r="B672" s="1274">
        <v>6861</v>
      </c>
      <c r="C672" s="1245" t="s">
        <v>1660</v>
      </c>
      <c r="D672" s="1246" t="s">
        <v>48</v>
      </c>
      <c r="E672" s="1275">
        <v>1.028</v>
      </c>
      <c r="F672" s="1276">
        <v>41250</v>
      </c>
      <c r="G672" s="1247">
        <v>42405</v>
      </c>
    </row>
    <row r="673" spans="2:7" ht="24">
      <c r="B673" s="981">
        <v>4857</v>
      </c>
      <c r="C673" s="1244" t="s">
        <v>355</v>
      </c>
      <c r="D673" s="981" t="s">
        <v>48</v>
      </c>
      <c r="E673" s="1271"/>
      <c r="F673" s="1272"/>
      <c r="G673" s="1273">
        <v>1375</v>
      </c>
    </row>
    <row r="674" spans="2:7">
      <c r="B674" s="1274">
        <v>4478</v>
      </c>
      <c r="C674" s="1245" t="s">
        <v>92</v>
      </c>
      <c r="D674" s="1246" t="s">
        <v>65</v>
      </c>
      <c r="E674" s="1275">
        <v>5.0000000000000001E-4</v>
      </c>
      <c r="F674" s="1276">
        <v>90878</v>
      </c>
      <c r="G674" s="1247">
        <v>45</v>
      </c>
    </row>
    <row r="675" spans="2:7">
      <c r="B675" s="1274">
        <v>6092</v>
      </c>
      <c r="C675" s="1245" t="s">
        <v>51</v>
      </c>
      <c r="D675" s="1246" t="s">
        <v>52</v>
      </c>
      <c r="E675" s="1275">
        <v>1E-3</v>
      </c>
      <c r="F675" s="1276">
        <v>2000</v>
      </c>
      <c r="G675" s="1247">
        <v>2</v>
      </c>
    </row>
    <row r="676" spans="2:7">
      <c r="B676" s="1274">
        <v>6567</v>
      </c>
      <c r="C676" s="1245" t="s">
        <v>93</v>
      </c>
      <c r="D676" s="1246" t="s">
        <v>50</v>
      </c>
      <c r="E676" s="1275">
        <v>4.0000000000000001E-3</v>
      </c>
      <c r="F676" s="1276">
        <v>30000</v>
      </c>
      <c r="G676" s="1247">
        <v>120</v>
      </c>
    </row>
    <row r="677" spans="2:7">
      <c r="B677" s="1274">
        <v>6962</v>
      </c>
      <c r="C677" s="1245" t="s">
        <v>479</v>
      </c>
      <c r="D677" s="1246" t="s">
        <v>69</v>
      </c>
      <c r="E677" s="1275">
        <v>1</v>
      </c>
      <c r="F677" s="1276">
        <v>1208</v>
      </c>
      <c r="G677" s="1247">
        <v>1208</v>
      </c>
    </row>
    <row r="678" spans="2:7" ht="36">
      <c r="B678" s="981">
        <v>4858</v>
      </c>
      <c r="C678" s="1244" t="s">
        <v>356</v>
      </c>
      <c r="D678" s="981" t="s">
        <v>54</v>
      </c>
      <c r="E678" s="1271"/>
      <c r="F678" s="1272"/>
      <c r="G678" s="1273">
        <v>738750</v>
      </c>
    </row>
    <row r="679" spans="2:7">
      <c r="B679" s="1274">
        <v>4275</v>
      </c>
      <c r="C679" s="1245" t="s">
        <v>302</v>
      </c>
      <c r="D679" s="1246" t="s">
        <v>65</v>
      </c>
      <c r="E679" s="1275">
        <v>0.66669999999999996</v>
      </c>
      <c r="F679" s="1276">
        <v>120856</v>
      </c>
      <c r="G679" s="1247">
        <v>80575</v>
      </c>
    </row>
    <row r="680" spans="2:7">
      <c r="B680" s="1274">
        <v>6092</v>
      </c>
      <c r="C680" s="1245" t="s">
        <v>51</v>
      </c>
      <c r="D680" s="1246" t="s">
        <v>52</v>
      </c>
      <c r="E680" s="1275">
        <v>1.5105</v>
      </c>
      <c r="F680" s="1276">
        <v>2000</v>
      </c>
      <c r="G680" s="1247">
        <v>3021</v>
      </c>
    </row>
    <row r="681" spans="2:7" ht="22.5">
      <c r="B681" s="1274">
        <v>7934</v>
      </c>
      <c r="C681" s="1245" t="s">
        <v>511</v>
      </c>
      <c r="D681" s="1246" t="s">
        <v>54</v>
      </c>
      <c r="E681" s="1275">
        <v>1</v>
      </c>
      <c r="F681" s="1276">
        <v>655154</v>
      </c>
      <c r="G681" s="1247">
        <v>655154</v>
      </c>
    </row>
    <row r="682" spans="2:7" ht="24">
      <c r="B682" s="981">
        <v>4869</v>
      </c>
      <c r="C682" s="1244" t="s">
        <v>361</v>
      </c>
      <c r="D682" s="981" t="s">
        <v>54</v>
      </c>
      <c r="E682" s="1271"/>
      <c r="F682" s="1272"/>
      <c r="G682" s="1273">
        <v>47140</v>
      </c>
    </row>
    <row r="683" spans="2:7">
      <c r="B683" s="1274">
        <v>4478</v>
      </c>
      <c r="C683" s="1245" t="s">
        <v>92</v>
      </c>
      <c r="D683" s="1246" t="s">
        <v>65</v>
      </c>
      <c r="E683" s="1275">
        <v>0.5</v>
      </c>
      <c r="F683" s="1276">
        <v>90878</v>
      </c>
      <c r="G683" s="1247">
        <v>45439</v>
      </c>
    </row>
    <row r="684" spans="2:7">
      <c r="B684" s="1274">
        <v>6092</v>
      </c>
      <c r="C684" s="1245" t="s">
        <v>51</v>
      </c>
      <c r="D684" s="1246" t="s">
        <v>52</v>
      </c>
      <c r="E684" s="1275">
        <v>0.85050000000000003</v>
      </c>
      <c r="F684" s="1276">
        <v>2000</v>
      </c>
      <c r="G684" s="1247">
        <v>1701</v>
      </c>
    </row>
    <row r="685" spans="2:7">
      <c r="B685" s="981">
        <v>4874</v>
      </c>
      <c r="C685" s="1244" t="s">
        <v>363</v>
      </c>
      <c r="D685" s="981" t="s">
        <v>54</v>
      </c>
      <c r="E685" s="1271"/>
      <c r="F685" s="1272"/>
      <c r="G685" s="1273">
        <v>297623</v>
      </c>
    </row>
    <row r="686" spans="2:7">
      <c r="B686" s="1274">
        <v>4280</v>
      </c>
      <c r="C686" s="1245" t="s">
        <v>302</v>
      </c>
      <c r="D686" s="1246" t="s">
        <v>50</v>
      </c>
      <c r="E686" s="1275">
        <v>1.5</v>
      </c>
      <c r="F686" s="1276">
        <v>15107</v>
      </c>
      <c r="G686" s="1247">
        <v>22661</v>
      </c>
    </row>
    <row r="687" spans="2:7">
      <c r="B687" s="1274">
        <v>6092</v>
      </c>
      <c r="C687" s="1245" t="s">
        <v>51</v>
      </c>
      <c r="D687" s="1246" t="s">
        <v>52</v>
      </c>
      <c r="E687" s="1275">
        <v>0.42480000000000001</v>
      </c>
      <c r="F687" s="1276">
        <v>2000</v>
      </c>
      <c r="G687" s="1247">
        <v>850</v>
      </c>
    </row>
    <row r="688" spans="2:7">
      <c r="B688" s="1274">
        <v>7236</v>
      </c>
      <c r="C688" s="1245" t="s">
        <v>505</v>
      </c>
      <c r="D688" s="1246" t="s">
        <v>54</v>
      </c>
      <c r="E688" s="1275">
        <v>2.1999999999999999E-2</v>
      </c>
      <c r="F688" s="1276">
        <v>18728</v>
      </c>
      <c r="G688" s="1247">
        <v>412</v>
      </c>
    </row>
    <row r="689" spans="2:7">
      <c r="B689" s="1274">
        <v>7941</v>
      </c>
      <c r="C689" s="1245" t="s">
        <v>513</v>
      </c>
      <c r="D689" s="1246" t="s">
        <v>54</v>
      </c>
      <c r="E689" s="1275">
        <v>1</v>
      </c>
      <c r="F689" s="1276">
        <v>273700</v>
      </c>
      <c r="G689" s="1247">
        <v>273700</v>
      </c>
    </row>
    <row r="690" spans="2:7" ht="48.75" customHeight="1">
      <c r="B690" s="981">
        <v>4877</v>
      </c>
      <c r="C690" s="1244" t="s">
        <v>364</v>
      </c>
      <c r="D690" s="981" t="s">
        <v>54</v>
      </c>
      <c r="E690" s="1271"/>
      <c r="F690" s="1272"/>
      <c r="G690" s="1273">
        <v>196958</v>
      </c>
    </row>
    <row r="691" spans="2:7">
      <c r="B691" s="1274">
        <v>4273</v>
      </c>
      <c r="C691" s="1245" t="s">
        <v>49</v>
      </c>
      <c r="D691" s="1246" t="s">
        <v>65</v>
      </c>
      <c r="E691" s="1275">
        <v>0.18629999999999999</v>
      </c>
      <c r="F691" s="1276">
        <v>110910</v>
      </c>
      <c r="G691" s="1247">
        <v>20663</v>
      </c>
    </row>
    <row r="692" spans="2:7">
      <c r="B692" s="1274">
        <v>6092</v>
      </c>
      <c r="C692" s="1245" t="s">
        <v>51</v>
      </c>
      <c r="D692" s="1246" t="s">
        <v>52</v>
      </c>
      <c r="E692" s="1275">
        <v>0.31690000000000002</v>
      </c>
      <c r="F692" s="1276">
        <v>2000</v>
      </c>
      <c r="G692" s="1247">
        <v>634</v>
      </c>
    </row>
    <row r="693" spans="2:7">
      <c r="B693" s="1274">
        <v>7945</v>
      </c>
      <c r="C693" s="1245" t="s">
        <v>1291</v>
      </c>
      <c r="D693" s="1246" t="s">
        <v>71</v>
      </c>
      <c r="E693" s="1275">
        <v>1</v>
      </c>
      <c r="F693" s="1276">
        <v>129</v>
      </c>
      <c r="G693" s="1247">
        <v>129</v>
      </c>
    </row>
    <row r="694" spans="2:7">
      <c r="B694" s="1274">
        <v>7946</v>
      </c>
      <c r="C694" s="1245" t="s">
        <v>730</v>
      </c>
      <c r="D694" s="1246" t="s">
        <v>731</v>
      </c>
      <c r="E694" s="1275">
        <v>0.05</v>
      </c>
      <c r="F694" s="1276">
        <v>63300</v>
      </c>
      <c r="G694" s="1247">
        <v>3165</v>
      </c>
    </row>
    <row r="695" spans="2:7">
      <c r="B695" s="1274">
        <v>7947</v>
      </c>
      <c r="C695" s="1245" t="s">
        <v>704</v>
      </c>
      <c r="D695" s="1246" t="s">
        <v>54</v>
      </c>
      <c r="E695" s="1275">
        <v>1</v>
      </c>
      <c r="F695" s="1276">
        <v>166600</v>
      </c>
      <c r="G695" s="1247">
        <v>166600</v>
      </c>
    </row>
    <row r="696" spans="2:7">
      <c r="B696" s="1274">
        <v>7948</v>
      </c>
      <c r="C696" s="1245" t="s">
        <v>772</v>
      </c>
      <c r="D696" s="1246" t="s">
        <v>71</v>
      </c>
      <c r="E696" s="1275">
        <v>1</v>
      </c>
      <c r="F696" s="1276">
        <v>5767</v>
      </c>
      <c r="G696" s="1247">
        <v>5767</v>
      </c>
    </row>
    <row r="697" spans="2:7">
      <c r="B697" s="981">
        <v>4898</v>
      </c>
      <c r="C697" s="1244" t="s">
        <v>370</v>
      </c>
      <c r="D697" s="981" t="s">
        <v>54</v>
      </c>
      <c r="E697" s="1271"/>
      <c r="F697" s="1272"/>
      <c r="G697" s="1273">
        <v>105418</v>
      </c>
    </row>
    <row r="698" spans="2:7">
      <c r="B698" s="1274">
        <v>4275</v>
      </c>
      <c r="C698" s="1245" t="s">
        <v>302</v>
      </c>
      <c r="D698" s="1246" t="s">
        <v>65</v>
      </c>
      <c r="E698" s="1275">
        <v>6.25E-2</v>
      </c>
      <c r="F698" s="1276">
        <v>120856</v>
      </c>
      <c r="G698" s="1247">
        <v>7554</v>
      </c>
    </row>
    <row r="699" spans="2:7">
      <c r="B699" s="1274">
        <v>6092</v>
      </c>
      <c r="C699" s="1245" t="s">
        <v>51</v>
      </c>
      <c r="D699" s="1246" t="s">
        <v>52</v>
      </c>
      <c r="E699" s="1275">
        <v>0.14219999999999999</v>
      </c>
      <c r="F699" s="1276">
        <v>2000</v>
      </c>
      <c r="G699" s="1247">
        <v>284</v>
      </c>
    </row>
    <row r="700" spans="2:7">
      <c r="B700" s="1274">
        <v>7942</v>
      </c>
      <c r="C700" s="1245" t="s">
        <v>514</v>
      </c>
      <c r="D700" s="1246" t="s">
        <v>54</v>
      </c>
      <c r="E700" s="1275">
        <v>1</v>
      </c>
      <c r="F700" s="1276">
        <v>97580</v>
      </c>
      <c r="G700" s="1247">
        <v>97580</v>
      </c>
    </row>
    <row r="701" spans="2:7">
      <c r="B701" s="981">
        <v>4899</v>
      </c>
      <c r="C701" s="1244" t="s">
        <v>371</v>
      </c>
      <c r="D701" s="981" t="s">
        <v>54</v>
      </c>
      <c r="E701" s="1271"/>
      <c r="F701" s="1272"/>
      <c r="G701" s="1273">
        <v>120888</v>
      </c>
    </row>
    <row r="702" spans="2:7">
      <c r="B702" s="1274">
        <v>4275</v>
      </c>
      <c r="C702" s="1245" t="s">
        <v>302</v>
      </c>
      <c r="D702" s="1246" t="s">
        <v>65</v>
      </c>
      <c r="E702" s="1275">
        <v>6.25E-2</v>
      </c>
      <c r="F702" s="1276">
        <v>120856</v>
      </c>
      <c r="G702" s="1247">
        <v>7554</v>
      </c>
    </row>
    <row r="703" spans="2:7">
      <c r="B703" s="1274">
        <v>6092</v>
      </c>
      <c r="C703" s="1245" t="s">
        <v>51</v>
      </c>
      <c r="D703" s="1246" t="s">
        <v>52</v>
      </c>
      <c r="E703" s="1275">
        <v>0.14219999999999999</v>
      </c>
      <c r="F703" s="1276">
        <v>2000</v>
      </c>
      <c r="G703" s="1247">
        <v>284</v>
      </c>
    </row>
    <row r="704" spans="2:7">
      <c r="B704" s="1274">
        <v>7965</v>
      </c>
      <c r="C704" s="1245" t="s">
        <v>585</v>
      </c>
      <c r="D704" s="1246" t="s">
        <v>54</v>
      </c>
      <c r="E704" s="1275">
        <v>1</v>
      </c>
      <c r="F704" s="1276">
        <v>113050</v>
      </c>
      <c r="G704" s="1247">
        <v>113050</v>
      </c>
    </row>
    <row r="705" spans="2:7" ht="36">
      <c r="B705" s="981">
        <v>4901</v>
      </c>
      <c r="C705" s="1244" t="s">
        <v>372</v>
      </c>
      <c r="D705" s="981" t="s">
        <v>54</v>
      </c>
      <c r="E705" s="1271"/>
      <c r="F705" s="1272"/>
      <c r="G705" s="1273">
        <v>729674</v>
      </c>
    </row>
    <row r="706" spans="2:7">
      <c r="B706" s="1274">
        <v>4275</v>
      </c>
      <c r="C706" s="1245" t="s">
        <v>302</v>
      </c>
      <c r="D706" s="1246" t="s">
        <v>65</v>
      </c>
      <c r="E706" s="1275">
        <v>0.125</v>
      </c>
      <c r="F706" s="1276">
        <v>120856</v>
      </c>
      <c r="G706" s="1247">
        <v>15107</v>
      </c>
    </row>
    <row r="707" spans="2:7">
      <c r="B707" s="1274">
        <v>6092</v>
      </c>
      <c r="C707" s="1245" t="s">
        <v>51</v>
      </c>
      <c r="D707" s="1246" t="s">
        <v>52</v>
      </c>
      <c r="E707" s="1275">
        <v>0.28349999999999997</v>
      </c>
      <c r="F707" s="1276">
        <v>2000</v>
      </c>
      <c r="G707" s="1247">
        <v>567</v>
      </c>
    </row>
    <row r="708" spans="2:7" ht="22.5">
      <c r="B708" s="1274">
        <v>7967</v>
      </c>
      <c r="C708" s="1245" t="s">
        <v>586</v>
      </c>
      <c r="D708" s="1246" t="s">
        <v>54</v>
      </c>
      <c r="E708" s="1275">
        <v>1</v>
      </c>
      <c r="F708" s="1276">
        <v>714000</v>
      </c>
      <c r="G708" s="1247">
        <v>714000</v>
      </c>
    </row>
    <row r="709" spans="2:7" ht="24">
      <c r="B709" s="981">
        <v>4908</v>
      </c>
      <c r="C709" s="1244" t="s">
        <v>1018</v>
      </c>
      <c r="D709" s="981" t="s">
        <v>60</v>
      </c>
      <c r="E709" s="1271"/>
      <c r="F709" s="1272"/>
      <c r="G709" s="1273">
        <v>66379</v>
      </c>
    </row>
    <row r="710" spans="2:7">
      <c r="B710" s="1274">
        <v>4274</v>
      </c>
      <c r="C710" s="1245" t="s">
        <v>57</v>
      </c>
      <c r="D710" s="1246" t="s">
        <v>65</v>
      </c>
      <c r="E710" s="1275">
        <v>8.3299999999999999E-2</v>
      </c>
      <c r="F710" s="1276">
        <v>156349</v>
      </c>
      <c r="G710" s="1247">
        <v>13024</v>
      </c>
    </row>
    <row r="711" spans="2:7">
      <c r="B711" s="1274">
        <v>5661</v>
      </c>
      <c r="C711" s="1245" t="s">
        <v>66</v>
      </c>
      <c r="D711" s="1246" t="s">
        <v>67</v>
      </c>
      <c r="E711" s="1275">
        <v>8.3299999999999999E-2</v>
      </c>
      <c r="F711" s="1276">
        <v>45861</v>
      </c>
      <c r="G711" s="1247">
        <v>3820</v>
      </c>
    </row>
    <row r="712" spans="2:7">
      <c r="B712" s="1274">
        <v>6092</v>
      </c>
      <c r="C712" s="1245" t="s">
        <v>51</v>
      </c>
      <c r="D712" s="1246" t="s">
        <v>52</v>
      </c>
      <c r="E712" s="1275">
        <v>0.5</v>
      </c>
      <c r="F712" s="1276">
        <v>2000</v>
      </c>
      <c r="G712" s="1247">
        <v>1000</v>
      </c>
    </row>
    <row r="713" spans="2:7">
      <c r="B713" s="1274">
        <v>6098</v>
      </c>
      <c r="C713" s="1245" t="s">
        <v>68</v>
      </c>
      <c r="D713" s="1246" t="s">
        <v>69</v>
      </c>
      <c r="E713" s="1275">
        <v>10</v>
      </c>
      <c r="F713" s="1276">
        <v>18</v>
      </c>
      <c r="G713" s="1247">
        <v>180</v>
      </c>
    </row>
    <row r="714" spans="2:7">
      <c r="B714" s="1274">
        <v>7462</v>
      </c>
      <c r="C714" s="1245" t="s">
        <v>62</v>
      </c>
      <c r="D714" s="1246" t="s">
        <v>63</v>
      </c>
      <c r="E714" s="1275">
        <v>26.25</v>
      </c>
      <c r="F714" s="1276">
        <v>1309</v>
      </c>
      <c r="G714" s="1247">
        <v>34361</v>
      </c>
    </row>
    <row r="715" spans="2:7">
      <c r="B715" s="1274">
        <v>7977</v>
      </c>
      <c r="C715" s="1245" t="s">
        <v>1472</v>
      </c>
      <c r="D715" s="1246" t="s">
        <v>60</v>
      </c>
      <c r="E715" s="1275">
        <v>1.2</v>
      </c>
      <c r="F715" s="1276">
        <v>11662</v>
      </c>
      <c r="G715" s="1247">
        <v>13994</v>
      </c>
    </row>
    <row r="716" spans="2:7" ht="39.75" customHeight="1">
      <c r="B716" s="981">
        <v>4919</v>
      </c>
      <c r="C716" s="1244" t="s">
        <v>373</v>
      </c>
      <c r="D716" s="981" t="s">
        <v>48</v>
      </c>
      <c r="E716" s="1271"/>
      <c r="F716" s="1272"/>
      <c r="G716" s="1273">
        <v>62330</v>
      </c>
    </row>
    <row r="717" spans="2:7">
      <c r="B717" s="1274">
        <v>366</v>
      </c>
      <c r="C717" s="1245" t="s">
        <v>1275</v>
      </c>
      <c r="D717" s="1246" t="s">
        <v>60</v>
      </c>
      <c r="E717" s="1275">
        <v>0.04</v>
      </c>
      <c r="F717" s="1276">
        <v>339150</v>
      </c>
      <c r="G717" s="1247">
        <v>13566</v>
      </c>
    </row>
    <row r="718" spans="2:7">
      <c r="B718" s="1274">
        <v>4274</v>
      </c>
      <c r="C718" s="1245" t="s">
        <v>57</v>
      </c>
      <c r="D718" s="1246" t="s">
        <v>65</v>
      </c>
      <c r="E718" s="1275">
        <v>6.25E-2</v>
      </c>
      <c r="F718" s="1276">
        <v>156349</v>
      </c>
      <c r="G718" s="1247">
        <v>9772</v>
      </c>
    </row>
    <row r="719" spans="2:7">
      <c r="B719" s="1274">
        <v>5661</v>
      </c>
      <c r="C719" s="1245" t="s">
        <v>66</v>
      </c>
      <c r="D719" s="1246" t="s">
        <v>67</v>
      </c>
      <c r="E719" s="1275">
        <v>6.5000000000000002E-2</v>
      </c>
      <c r="F719" s="1276">
        <v>45861</v>
      </c>
      <c r="G719" s="1247">
        <v>2981</v>
      </c>
    </row>
    <row r="720" spans="2:7">
      <c r="B720" s="1274">
        <v>6092</v>
      </c>
      <c r="C720" s="1245" t="s">
        <v>51</v>
      </c>
      <c r="D720" s="1246" t="s">
        <v>52</v>
      </c>
      <c r="E720" s="1275">
        <v>0.10299999999999999</v>
      </c>
      <c r="F720" s="1276">
        <v>2000</v>
      </c>
      <c r="G720" s="1247">
        <v>206</v>
      </c>
    </row>
    <row r="721" spans="2:7">
      <c r="B721" s="1274">
        <v>6853</v>
      </c>
      <c r="C721" s="1245" t="s">
        <v>647</v>
      </c>
      <c r="D721" s="1246" t="s">
        <v>54</v>
      </c>
      <c r="E721" s="1275">
        <v>52</v>
      </c>
      <c r="F721" s="1276">
        <v>668</v>
      </c>
      <c r="G721" s="1247">
        <v>34736</v>
      </c>
    </row>
    <row r="722" spans="2:7">
      <c r="B722" s="1274">
        <v>7461</v>
      </c>
      <c r="C722" s="1245" t="s">
        <v>97</v>
      </c>
      <c r="D722" s="1246" t="s">
        <v>60</v>
      </c>
      <c r="E722" s="1275">
        <v>0.01</v>
      </c>
      <c r="F722" s="1276">
        <v>70210</v>
      </c>
      <c r="G722" s="1247">
        <v>702</v>
      </c>
    </row>
    <row r="723" spans="2:7">
      <c r="B723" s="1274">
        <v>7462</v>
      </c>
      <c r="C723" s="1245" t="s">
        <v>62</v>
      </c>
      <c r="D723" s="1246" t="s">
        <v>63</v>
      </c>
      <c r="E723" s="1275">
        <v>0.28000000000000003</v>
      </c>
      <c r="F723" s="1276">
        <v>1309</v>
      </c>
      <c r="G723" s="1247">
        <v>367</v>
      </c>
    </row>
    <row r="724" spans="2:7" ht="36">
      <c r="B724" s="981">
        <v>4920</v>
      </c>
      <c r="C724" s="1244" t="s">
        <v>1486</v>
      </c>
      <c r="D724" s="981" t="s">
        <v>54</v>
      </c>
      <c r="E724" s="1271"/>
      <c r="F724" s="1272"/>
      <c r="G724" s="1273">
        <v>470173</v>
      </c>
    </row>
    <row r="725" spans="2:7">
      <c r="B725" s="1274">
        <v>324</v>
      </c>
      <c r="C725" s="1245" t="s">
        <v>1270</v>
      </c>
      <c r="D725" s="1246" t="s">
        <v>60</v>
      </c>
      <c r="E725" s="1275">
        <v>0.01</v>
      </c>
      <c r="F725" s="1276">
        <v>345100</v>
      </c>
      <c r="G725" s="1247">
        <v>3451</v>
      </c>
    </row>
    <row r="726" spans="2:7">
      <c r="B726" s="1274">
        <v>4273</v>
      </c>
      <c r="C726" s="1245" t="s">
        <v>49</v>
      </c>
      <c r="D726" s="1246" t="s">
        <v>65</v>
      </c>
      <c r="E726" s="1275">
        <v>0.13</v>
      </c>
      <c r="F726" s="1276">
        <v>110910</v>
      </c>
      <c r="G726" s="1247">
        <v>14418</v>
      </c>
    </row>
    <row r="727" spans="2:7">
      <c r="B727" s="1274">
        <v>6092</v>
      </c>
      <c r="C727" s="1245" t="s">
        <v>51</v>
      </c>
      <c r="D727" s="1246" t="s">
        <v>52</v>
      </c>
      <c r="E727" s="1275">
        <v>5.1999999999999998E-2</v>
      </c>
      <c r="F727" s="1276">
        <v>2000</v>
      </c>
      <c r="G727" s="1247">
        <v>104</v>
      </c>
    </row>
    <row r="728" spans="2:7">
      <c r="B728" s="1274">
        <v>7345</v>
      </c>
      <c r="C728" s="1245" t="s">
        <v>657</v>
      </c>
      <c r="D728" s="1246" t="s">
        <v>54</v>
      </c>
      <c r="E728" s="1275">
        <v>1</v>
      </c>
      <c r="F728" s="1276">
        <v>452200</v>
      </c>
      <c r="G728" s="1247">
        <v>452200</v>
      </c>
    </row>
    <row r="729" spans="2:7" ht="24">
      <c r="B729" s="981">
        <v>4951</v>
      </c>
      <c r="C729" s="1244" t="s">
        <v>1450</v>
      </c>
      <c r="D729" s="981" t="s">
        <v>54</v>
      </c>
      <c r="E729" s="1271"/>
      <c r="F729" s="1272"/>
      <c r="G729" s="1273">
        <v>2483530</v>
      </c>
    </row>
    <row r="730" spans="2:7" ht="22.5">
      <c r="B730" s="1274">
        <v>8034</v>
      </c>
      <c r="C730" s="1245" t="s">
        <v>774</v>
      </c>
      <c r="D730" s="1246" t="s">
        <v>54</v>
      </c>
      <c r="E730" s="1275">
        <v>1</v>
      </c>
      <c r="F730" s="1276">
        <v>2483530</v>
      </c>
      <c r="G730" s="1247">
        <v>2483530</v>
      </c>
    </row>
    <row r="731" spans="2:7" ht="24">
      <c r="B731" s="981">
        <v>4959</v>
      </c>
      <c r="C731" s="1244" t="s">
        <v>378</v>
      </c>
      <c r="D731" s="981" t="s">
        <v>79</v>
      </c>
      <c r="E731" s="1271"/>
      <c r="F731" s="1272"/>
      <c r="G731" s="1273">
        <v>3005</v>
      </c>
    </row>
    <row r="732" spans="2:7">
      <c r="B732" s="1274">
        <v>6087</v>
      </c>
      <c r="C732" s="1245" t="s">
        <v>1019</v>
      </c>
      <c r="D732" s="1246" t="s">
        <v>65</v>
      </c>
      <c r="E732" s="1275">
        <v>0.01</v>
      </c>
      <c r="F732" s="1276">
        <v>45439</v>
      </c>
      <c r="G732" s="1247">
        <v>454</v>
      </c>
    </row>
    <row r="733" spans="2:7">
      <c r="B733" s="1274">
        <v>6092</v>
      </c>
      <c r="C733" s="1245" t="s">
        <v>51</v>
      </c>
      <c r="D733" s="1246" t="s">
        <v>52</v>
      </c>
      <c r="E733" s="1275">
        <v>8.6E-3</v>
      </c>
      <c r="F733" s="1276">
        <v>2000</v>
      </c>
      <c r="G733" s="1247">
        <v>17</v>
      </c>
    </row>
    <row r="734" spans="2:7">
      <c r="B734" s="1274">
        <v>8041</v>
      </c>
      <c r="C734" s="1245" t="s">
        <v>631</v>
      </c>
      <c r="D734" s="1246" t="s">
        <v>79</v>
      </c>
      <c r="E734" s="1275">
        <v>1</v>
      </c>
      <c r="F734" s="1276">
        <v>2534</v>
      </c>
      <c r="G734" s="1247">
        <v>2534</v>
      </c>
    </row>
    <row r="735" spans="2:7" ht="51" customHeight="1">
      <c r="B735" s="981">
        <v>4973</v>
      </c>
      <c r="C735" s="1244" t="s">
        <v>380</v>
      </c>
      <c r="D735" s="981" t="s">
        <v>54</v>
      </c>
      <c r="E735" s="1271"/>
      <c r="F735" s="1272"/>
      <c r="G735" s="1273">
        <v>1298727</v>
      </c>
    </row>
    <row r="736" spans="2:7">
      <c r="B736" s="1274">
        <v>4275</v>
      </c>
      <c r="C736" s="1245" t="s">
        <v>302</v>
      </c>
      <c r="D736" s="1246" t="s">
        <v>65</v>
      </c>
      <c r="E736" s="1275">
        <v>6.6000000000000003E-2</v>
      </c>
      <c r="F736" s="1276">
        <v>120856</v>
      </c>
      <c r="G736" s="1247">
        <v>7976</v>
      </c>
    </row>
    <row r="737" spans="2:7">
      <c r="B737" s="1274">
        <v>4612</v>
      </c>
      <c r="C737" s="1245" t="s">
        <v>489</v>
      </c>
      <c r="D737" s="1246" t="s">
        <v>54</v>
      </c>
      <c r="E737" s="1275">
        <v>1</v>
      </c>
      <c r="F737" s="1276">
        <v>230502</v>
      </c>
      <c r="G737" s="1247">
        <v>230502</v>
      </c>
    </row>
    <row r="738" spans="2:7">
      <c r="B738" s="1274">
        <v>6092</v>
      </c>
      <c r="C738" s="1245" t="s">
        <v>51</v>
      </c>
      <c r="D738" s="1246" t="s">
        <v>52</v>
      </c>
      <c r="E738" s="1275">
        <v>5</v>
      </c>
      <c r="F738" s="1276">
        <v>2000</v>
      </c>
      <c r="G738" s="1247">
        <v>10000</v>
      </c>
    </row>
    <row r="739" spans="2:7">
      <c r="B739" s="1274">
        <v>6262</v>
      </c>
      <c r="C739" s="1245" t="s">
        <v>495</v>
      </c>
      <c r="D739" s="1246" t="s">
        <v>71</v>
      </c>
      <c r="E739" s="1275">
        <v>1</v>
      </c>
      <c r="F739" s="1276">
        <v>117392</v>
      </c>
      <c r="G739" s="1247">
        <v>117392</v>
      </c>
    </row>
    <row r="740" spans="2:7">
      <c r="B740" s="1274">
        <v>6528</v>
      </c>
      <c r="C740" s="1245" t="s">
        <v>499</v>
      </c>
      <c r="D740" s="1246" t="s">
        <v>54</v>
      </c>
      <c r="E740" s="1275">
        <v>1</v>
      </c>
      <c r="F740" s="1276">
        <v>270144</v>
      </c>
      <c r="G740" s="1247">
        <v>270144</v>
      </c>
    </row>
    <row r="741" spans="2:7">
      <c r="B741" s="1274">
        <v>7023</v>
      </c>
      <c r="C741" s="1245" t="s">
        <v>567</v>
      </c>
      <c r="D741" s="1246" t="s">
        <v>54</v>
      </c>
      <c r="E741" s="1275">
        <v>1</v>
      </c>
      <c r="F741" s="1276">
        <v>300939</v>
      </c>
      <c r="G741" s="1247">
        <v>300939</v>
      </c>
    </row>
    <row r="742" spans="2:7">
      <c r="B742" s="1274">
        <v>8047</v>
      </c>
      <c r="C742" s="1245" t="s">
        <v>587</v>
      </c>
      <c r="D742" s="1246" t="s">
        <v>54</v>
      </c>
      <c r="E742" s="1275">
        <v>1</v>
      </c>
      <c r="F742" s="1276">
        <v>339150</v>
      </c>
      <c r="G742" s="1247">
        <v>339150</v>
      </c>
    </row>
    <row r="743" spans="2:7">
      <c r="B743" s="1274">
        <v>8328</v>
      </c>
      <c r="C743" s="1245" t="s">
        <v>134</v>
      </c>
      <c r="D743" s="1246" t="s">
        <v>52</v>
      </c>
      <c r="E743" s="1275">
        <v>22.623999999999999</v>
      </c>
      <c r="F743" s="1276">
        <v>1000</v>
      </c>
      <c r="G743" s="1247">
        <v>22624</v>
      </c>
    </row>
    <row r="744" spans="2:7" ht="49.5" customHeight="1">
      <c r="B744" s="981">
        <v>4974</v>
      </c>
      <c r="C744" s="1244" t="s">
        <v>381</v>
      </c>
      <c r="D744" s="981" t="s">
        <v>54</v>
      </c>
      <c r="E744" s="1271"/>
      <c r="F744" s="1272"/>
      <c r="G744" s="1273">
        <v>3161208</v>
      </c>
    </row>
    <row r="745" spans="2:7">
      <c r="B745" s="1274">
        <v>4275</v>
      </c>
      <c r="C745" s="1245" t="s">
        <v>302</v>
      </c>
      <c r="D745" s="1246" t="s">
        <v>65</v>
      </c>
      <c r="E745" s="1275">
        <v>8.3000000000000004E-2</v>
      </c>
      <c r="F745" s="1276">
        <v>120856</v>
      </c>
      <c r="G745" s="1247">
        <v>10031</v>
      </c>
    </row>
    <row r="746" spans="2:7">
      <c r="B746" s="1274">
        <v>4614</v>
      </c>
      <c r="C746" s="1245" t="s">
        <v>490</v>
      </c>
      <c r="D746" s="1246" t="s">
        <v>54</v>
      </c>
      <c r="E746" s="1275">
        <v>1</v>
      </c>
      <c r="F746" s="1276">
        <v>638257</v>
      </c>
      <c r="G746" s="1247">
        <v>638257</v>
      </c>
    </row>
    <row r="747" spans="2:7">
      <c r="B747" s="1274">
        <v>6092</v>
      </c>
      <c r="C747" s="1245" t="s">
        <v>51</v>
      </c>
      <c r="D747" s="1246" t="s">
        <v>52</v>
      </c>
      <c r="E747" s="1275">
        <v>20</v>
      </c>
      <c r="F747" s="1276">
        <v>2000</v>
      </c>
      <c r="G747" s="1247">
        <v>40000</v>
      </c>
    </row>
    <row r="748" spans="2:7">
      <c r="B748" s="1274">
        <v>6264</v>
      </c>
      <c r="C748" s="1245" t="s">
        <v>496</v>
      </c>
      <c r="D748" s="1246" t="s">
        <v>71</v>
      </c>
      <c r="E748" s="1275">
        <v>1</v>
      </c>
      <c r="F748" s="1276">
        <v>276140</v>
      </c>
      <c r="G748" s="1247">
        <v>276140</v>
      </c>
    </row>
    <row r="749" spans="2:7">
      <c r="B749" s="1274">
        <v>6530</v>
      </c>
      <c r="C749" s="1245" t="s">
        <v>500</v>
      </c>
      <c r="D749" s="1246" t="s">
        <v>54</v>
      </c>
      <c r="E749" s="1275">
        <v>1</v>
      </c>
      <c r="F749" s="1276">
        <v>844638</v>
      </c>
      <c r="G749" s="1247">
        <v>844638</v>
      </c>
    </row>
    <row r="750" spans="2:7">
      <c r="B750" s="1274">
        <v>7026</v>
      </c>
      <c r="C750" s="1245" t="s">
        <v>569</v>
      </c>
      <c r="D750" s="1246" t="s">
        <v>54</v>
      </c>
      <c r="E750" s="1275">
        <v>1</v>
      </c>
      <c r="F750" s="1276">
        <v>619157</v>
      </c>
      <c r="G750" s="1247">
        <v>619157</v>
      </c>
    </row>
    <row r="751" spans="2:7">
      <c r="B751" s="1274">
        <v>8048</v>
      </c>
      <c r="C751" s="1245" t="s">
        <v>588</v>
      </c>
      <c r="D751" s="1246" t="s">
        <v>54</v>
      </c>
      <c r="E751" s="1275">
        <v>1</v>
      </c>
      <c r="F751" s="1276">
        <v>654500</v>
      </c>
      <c r="G751" s="1247">
        <v>654500</v>
      </c>
    </row>
    <row r="752" spans="2:7">
      <c r="B752" s="1274">
        <v>8328</v>
      </c>
      <c r="C752" s="1245" t="s">
        <v>134</v>
      </c>
      <c r="D752" s="1246" t="s">
        <v>52</v>
      </c>
      <c r="E752" s="1275">
        <v>78.484999999999999</v>
      </c>
      <c r="F752" s="1276">
        <v>1000</v>
      </c>
      <c r="G752" s="1247">
        <v>78485</v>
      </c>
    </row>
    <row r="753" spans="2:7" ht="24">
      <c r="B753" s="981">
        <v>4978</v>
      </c>
      <c r="C753" s="1244" t="s">
        <v>382</v>
      </c>
      <c r="D753" s="981" t="s">
        <v>54</v>
      </c>
      <c r="E753" s="1271"/>
      <c r="F753" s="1272"/>
      <c r="G753" s="1273">
        <v>430732</v>
      </c>
    </row>
    <row r="754" spans="2:7">
      <c r="B754" s="1274">
        <v>2551</v>
      </c>
      <c r="C754" s="1245" t="s">
        <v>711</v>
      </c>
      <c r="D754" s="1246" t="s">
        <v>54</v>
      </c>
      <c r="E754" s="1275">
        <v>1</v>
      </c>
      <c r="F754" s="1276">
        <v>95200</v>
      </c>
      <c r="G754" s="1247">
        <v>95200</v>
      </c>
    </row>
    <row r="755" spans="2:7">
      <c r="B755" s="1274">
        <v>2798</v>
      </c>
      <c r="C755" s="1245" t="s">
        <v>645</v>
      </c>
      <c r="D755" s="1246" t="s">
        <v>54</v>
      </c>
      <c r="E755" s="1275">
        <v>198</v>
      </c>
      <c r="F755" s="1276">
        <v>400</v>
      </c>
      <c r="G755" s="1247">
        <v>79200</v>
      </c>
    </row>
    <row r="756" spans="2:7">
      <c r="B756" s="1274">
        <v>3476</v>
      </c>
      <c r="C756" s="1245" t="s">
        <v>77</v>
      </c>
      <c r="D756" s="1246" t="s">
        <v>60</v>
      </c>
      <c r="E756" s="1275">
        <v>0.62</v>
      </c>
      <c r="F756" s="1276">
        <v>289862</v>
      </c>
      <c r="G756" s="1247">
        <v>179714</v>
      </c>
    </row>
    <row r="757" spans="2:7">
      <c r="B757" s="1274">
        <v>4273</v>
      </c>
      <c r="C757" s="1245" t="s">
        <v>49</v>
      </c>
      <c r="D757" s="1246" t="s">
        <v>65</v>
      </c>
      <c r="E757" s="1275">
        <v>0.33</v>
      </c>
      <c r="F757" s="1276">
        <v>110910</v>
      </c>
      <c r="G757" s="1247">
        <v>36600</v>
      </c>
    </row>
    <row r="758" spans="2:7">
      <c r="B758" s="1274">
        <v>4561</v>
      </c>
      <c r="C758" s="1245" t="s">
        <v>112</v>
      </c>
      <c r="D758" s="1246" t="s">
        <v>60</v>
      </c>
      <c r="E758" s="1275">
        <v>0.06</v>
      </c>
      <c r="F758" s="1276">
        <v>367415</v>
      </c>
      <c r="G758" s="1247">
        <v>22045</v>
      </c>
    </row>
    <row r="759" spans="2:7">
      <c r="B759" s="1274">
        <v>6092</v>
      </c>
      <c r="C759" s="1245" t="s">
        <v>51</v>
      </c>
      <c r="D759" s="1246" t="s">
        <v>52</v>
      </c>
      <c r="E759" s="1275">
        <v>0.83199999999999996</v>
      </c>
      <c r="F759" s="1276">
        <v>2000</v>
      </c>
      <c r="G759" s="1247">
        <v>1664</v>
      </c>
    </row>
    <row r="760" spans="2:7">
      <c r="B760" s="1274">
        <v>7088</v>
      </c>
      <c r="C760" s="1245" t="s">
        <v>82</v>
      </c>
      <c r="D760" s="1246" t="s">
        <v>79</v>
      </c>
      <c r="E760" s="1275">
        <v>6.09</v>
      </c>
      <c r="F760" s="1276">
        <v>2678</v>
      </c>
      <c r="G760" s="1247">
        <v>16309</v>
      </c>
    </row>
    <row r="761" spans="2:7" ht="49.5" customHeight="1">
      <c r="B761" s="981">
        <v>4984</v>
      </c>
      <c r="C761" s="1244" t="s">
        <v>384</v>
      </c>
      <c r="D761" s="981" t="s">
        <v>54</v>
      </c>
      <c r="E761" s="1271"/>
      <c r="F761" s="1272"/>
      <c r="G761" s="1273">
        <v>192233</v>
      </c>
    </row>
    <row r="762" spans="2:7">
      <c r="B762" s="1274">
        <v>4273</v>
      </c>
      <c r="C762" s="1245" t="s">
        <v>49</v>
      </c>
      <c r="D762" s="1246" t="s">
        <v>65</v>
      </c>
      <c r="E762" s="1275">
        <v>0.17</v>
      </c>
      <c r="F762" s="1276">
        <v>110910</v>
      </c>
      <c r="G762" s="1247">
        <v>18855</v>
      </c>
    </row>
    <row r="763" spans="2:7">
      <c r="B763" s="1274">
        <v>6092</v>
      </c>
      <c r="C763" s="1245" t="s">
        <v>51</v>
      </c>
      <c r="D763" s="1246" t="s">
        <v>52</v>
      </c>
      <c r="E763" s="1275">
        <v>0.20749999999999999</v>
      </c>
      <c r="F763" s="1276">
        <v>2000</v>
      </c>
      <c r="G763" s="1247">
        <v>415</v>
      </c>
    </row>
    <row r="764" spans="2:7">
      <c r="B764" s="1274">
        <v>7945</v>
      </c>
      <c r="C764" s="1245" t="s">
        <v>1291</v>
      </c>
      <c r="D764" s="1246" t="s">
        <v>71</v>
      </c>
      <c r="E764" s="1275">
        <v>1</v>
      </c>
      <c r="F764" s="1276">
        <v>129</v>
      </c>
      <c r="G764" s="1247">
        <v>129</v>
      </c>
    </row>
    <row r="765" spans="2:7">
      <c r="B765" s="1274">
        <v>7946</v>
      </c>
      <c r="C765" s="1245" t="s">
        <v>730</v>
      </c>
      <c r="D765" s="1246" t="s">
        <v>731</v>
      </c>
      <c r="E765" s="1275">
        <v>0.05</v>
      </c>
      <c r="F765" s="1276">
        <v>63300</v>
      </c>
      <c r="G765" s="1247">
        <v>3165</v>
      </c>
    </row>
    <row r="766" spans="2:7">
      <c r="B766" s="1274">
        <v>7947</v>
      </c>
      <c r="C766" s="1245" t="s">
        <v>704</v>
      </c>
      <c r="D766" s="1246" t="s">
        <v>54</v>
      </c>
      <c r="E766" s="1275">
        <v>1</v>
      </c>
      <c r="F766" s="1276">
        <v>166600</v>
      </c>
      <c r="G766" s="1247">
        <v>166600</v>
      </c>
    </row>
    <row r="767" spans="2:7">
      <c r="B767" s="1274">
        <v>8057</v>
      </c>
      <c r="C767" s="1245" t="s">
        <v>773</v>
      </c>
      <c r="D767" s="1246" t="s">
        <v>71</v>
      </c>
      <c r="E767" s="1275">
        <v>1.03</v>
      </c>
      <c r="F767" s="1276">
        <v>2980</v>
      </c>
      <c r="G767" s="1247">
        <v>3069</v>
      </c>
    </row>
    <row r="768" spans="2:7" ht="24">
      <c r="B768" s="981">
        <v>4987</v>
      </c>
      <c r="C768" s="1244" t="s">
        <v>385</v>
      </c>
      <c r="D768" s="981" t="s">
        <v>54</v>
      </c>
      <c r="E768" s="1271"/>
      <c r="F768" s="1272"/>
      <c r="G768" s="1273">
        <v>1037579</v>
      </c>
    </row>
    <row r="769" spans="2:7">
      <c r="B769" s="1274">
        <v>325</v>
      </c>
      <c r="C769" s="1245" t="s">
        <v>1271</v>
      </c>
      <c r="D769" s="1246" t="s">
        <v>60</v>
      </c>
      <c r="E769" s="1275">
        <v>1.05</v>
      </c>
      <c r="F769" s="1276">
        <v>357000</v>
      </c>
      <c r="G769" s="1247">
        <v>374850</v>
      </c>
    </row>
    <row r="770" spans="2:7">
      <c r="B770" s="1274">
        <v>3995</v>
      </c>
      <c r="C770" s="1245" t="s">
        <v>126</v>
      </c>
      <c r="D770" s="1246" t="s">
        <v>48</v>
      </c>
      <c r="E770" s="1275">
        <v>4</v>
      </c>
      <c r="F770" s="1276">
        <v>21983</v>
      </c>
      <c r="G770" s="1247">
        <v>87932</v>
      </c>
    </row>
    <row r="771" spans="2:7">
      <c r="B771" s="1274">
        <v>4285</v>
      </c>
      <c r="C771" s="1245" t="s">
        <v>64</v>
      </c>
      <c r="D771" s="1246" t="s">
        <v>65</v>
      </c>
      <c r="E771" s="1275">
        <v>1</v>
      </c>
      <c r="F771" s="1276">
        <v>247226</v>
      </c>
      <c r="G771" s="1247">
        <v>247226</v>
      </c>
    </row>
    <row r="772" spans="2:7">
      <c r="B772" s="1274">
        <v>5038</v>
      </c>
      <c r="C772" s="1245" t="s">
        <v>78</v>
      </c>
      <c r="D772" s="1246" t="s">
        <v>79</v>
      </c>
      <c r="E772" s="1275">
        <v>35</v>
      </c>
      <c r="F772" s="1276">
        <v>2678</v>
      </c>
      <c r="G772" s="1247">
        <v>93730</v>
      </c>
    </row>
    <row r="773" spans="2:7">
      <c r="B773" s="1274">
        <v>6092</v>
      </c>
      <c r="C773" s="1245" t="s">
        <v>51</v>
      </c>
      <c r="D773" s="1246" t="s">
        <v>52</v>
      </c>
      <c r="E773" s="1275">
        <v>10</v>
      </c>
      <c r="F773" s="1276">
        <v>2000</v>
      </c>
      <c r="G773" s="1247">
        <v>20000</v>
      </c>
    </row>
    <row r="774" spans="2:7">
      <c r="B774" s="1274">
        <v>6260</v>
      </c>
      <c r="C774" s="1245" t="s">
        <v>493</v>
      </c>
      <c r="D774" s="1246" t="s">
        <v>71</v>
      </c>
      <c r="E774" s="1275">
        <v>6</v>
      </c>
      <c r="F774" s="1276">
        <v>33897</v>
      </c>
      <c r="G774" s="1247">
        <v>203382</v>
      </c>
    </row>
    <row r="775" spans="2:7">
      <c r="B775" s="1274">
        <v>8328</v>
      </c>
      <c r="C775" s="1245" t="s">
        <v>134</v>
      </c>
      <c r="D775" s="1246" t="s">
        <v>52</v>
      </c>
      <c r="E775" s="1275">
        <v>10.459</v>
      </c>
      <c r="F775" s="1276">
        <v>1000</v>
      </c>
      <c r="G775" s="1247">
        <v>10459</v>
      </c>
    </row>
    <row r="776" spans="2:7">
      <c r="B776" s="981">
        <v>4996</v>
      </c>
      <c r="C776" s="1244" t="s">
        <v>1093</v>
      </c>
      <c r="D776" s="981" t="s">
        <v>54</v>
      </c>
      <c r="E776" s="1271"/>
      <c r="F776" s="1272"/>
      <c r="G776" s="1273">
        <v>428460</v>
      </c>
    </row>
    <row r="777" spans="2:7">
      <c r="B777" s="1274">
        <v>4280</v>
      </c>
      <c r="C777" s="1245" t="s">
        <v>302</v>
      </c>
      <c r="D777" s="1246" t="s">
        <v>50</v>
      </c>
      <c r="E777" s="1275">
        <v>1.5</v>
      </c>
      <c r="F777" s="1276">
        <v>15107</v>
      </c>
      <c r="G777" s="1247">
        <v>22661</v>
      </c>
    </row>
    <row r="778" spans="2:7">
      <c r="B778" s="1274">
        <v>6092</v>
      </c>
      <c r="C778" s="1245" t="s">
        <v>51</v>
      </c>
      <c r="D778" s="1246" t="s">
        <v>52</v>
      </c>
      <c r="E778" s="1275">
        <v>0.42459999999999998</v>
      </c>
      <c r="F778" s="1276">
        <v>2000</v>
      </c>
      <c r="G778" s="1247">
        <v>849</v>
      </c>
    </row>
    <row r="779" spans="2:7">
      <c r="B779" s="1274">
        <v>7236</v>
      </c>
      <c r="C779" s="1245" t="s">
        <v>505</v>
      </c>
      <c r="D779" s="1246" t="s">
        <v>54</v>
      </c>
      <c r="E779" s="1275">
        <v>1.8700000000000001E-2</v>
      </c>
      <c r="F779" s="1276">
        <v>18728</v>
      </c>
      <c r="G779" s="1247">
        <v>350</v>
      </c>
    </row>
    <row r="780" spans="2:7">
      <c r="B780" s="1274">
        <v>7455</v>
      </c>
      <c r="C780" s="1245" t="s">
        <v>584</v>
      </c>
      <c r="D780" s="1246" t="s">
        <v>54</v>
      </c>
      <c r="E780" s="1275">
        <v>1</v>
      </c>
      <c r="F780" s="1276">
        <v>404600</v>
      </c>
      <c r="G780" s="1247">
        <v>404600</v>
      </c>
    </row>
    <row r="781" spans="2:7" ht="24">
      <c r="B781" s="981">
        <v>5023</v>
      </c>
      <c r="C781" s="1244" t="s">
        <v>388</v>
      </c>
      <c r="D781" s="981" t="s">
        <v>71</v>
      </c>
      <c r="E781" s="1271"/>
      <c r="F781" s="1272"/>
      <c r="G781" s="1273">
        <v>15831</v>
      </c>
    </row>
    <row r="782" spans="2:7">
      <c r="B782" s="1274">
        <v>4273</v>
      </c>
      <c r="C782" s="1245" t="s">
        <v>49</v>
      </c>
      <c r="D782" s="1246" t="s">
        <v>65</v>
      </c>
      <c r="E782" s="1275">
        <v>2.5000000000000001E-2</v>
      </c>
      <c r="F782" s="1276">
        <v>110910</v>
      </c>
      <c r="G782" s="1247">
        <v>2773</v>
      </c>
    </row>
    <row r="783" spans="2:7">
      <c r="B783" s="1274">
        <v>6092</v>
      </c>
      <c r="C783" s="1245" t="s">
        <v>51</v>
      </c>
      <c r="D783" s="1246" t="s">
        <v>52</v>
      </c>
      <c r="E783" s="1275">
        <v>0.54600000000000004</v>
      </c>
      <c r="F783" s="1276">
        <v>2000</v>
      </c>
      <c r="G783" s="1247">
        <v>1092</v>
      </c>
    </row>
    <row r="784" spans="2:7">
      <c r="B784" s="1274">
        <v>7302</v>
      </c>
      <c r="C784" s="1245" t="s">
        <v>531</v>
      </c>
      <c r="D784" s="1246" t="s">
        <v>71</v>
      </c>
      <c r="E784" s="1275">
        <v>2.0499999999999998</v>
      </c>
      <c r="F784" s="1276">
        <v>5837</v>
      </c>
      <c r="G784" s="1247">
        <v>11966</v>
      </c>
    </row>
    <row r="785" spans="2:7" ht="42.75" customHeight="1">
      <c r="B785" s="981">
        <v>5131</v>
      </c>
      <c r="C785" s="1244" t="s">
        <v>394</v>
      </c>
      <c r="D785" s="981" t="s">
        <v>71</v>
      </c>
      <c r="E785" s="1271"/>
      <c r="F785" s="1272"/>
      <c r="G785" s="1273">
        <v>125177</v>
      </c>
    </row>
    <row r="786" spans="2:7">
      <c r="B786" s="1274">
        <v>324</v>
      </c>
      <c r="C786" s="1245" t="s">
        <v>1270</v>
      </c>
      <c r="D786" s="1246" t="s">
        <v>60</v>
      </c>
      <c r="E786" s="1275">
        <v>0.02</v>
      </c>
      <c r="F786" s="1276">
        <v>345100</v>
      </c>
      <c r="G786" s="1247">
        <v>6902</v>
      </c>
    </row>
    <row r="787" spans="2:7">
      <c r="B787" s="1274">
        <v>4285</v>
      </c>
      <c r="C787" s="1245" t="s">
        <v>64</v>
      </c>
      <c r="D787" s="1246" t="s">
        <v>65</v>
      </c>
      <c r="E787" s="1275">
        <v>0.2</v>
      </c>
      <c r="F787" s="1276">
        <v>247226</v>
      </c>
      <c r="G787" s="1247">
        <v>49445</v>
      </c>
    </row>
    <row r="788" spans="2:7">
      <c r="B788" s="1274">
        <v>6092</v>
      </c>
      <c r="C788" s="1245" t="s">
        <v>51</v>
      </c>
      <c r="D788" s="1246" t="s">
        <v>52</v>
      </c>
      <c r="E788" s="1275">
        <v>1</v>
      </c>
      <c r="F788" s="1276">
        <v>2000</v>
      </c>
      <c r="G788" s="1247">
        <v>2000</v>
      </c>
    </row>
    <row r="789" spans="2:7">
      <c r="B789" s="1274">
        <v>7650</v>
      </c>
      <c r="C789" s="1245" t="s">
        <v>673</v>
      </c>
      <c r="D789" s="1246" t="s">
        <v>56</v>
      </c>
      <c r="E789" s="1275">
        <v>2.1999999999999999E-2</v>
      </c>
      <c r="F789" s="1276">
        <v>136689</v>
      </c>
      <c r="G789" s="1247">
        <v>3007</v>
      </c>
    </row>
    <row r="790" spans="2:7">
      <c r="B790" s="1274">
        <v>7651</v>
      </c>
      <c r="C790" s="1245" t="s">
        <v>642</v>
      </c>
      <c r="D790" s="1246" t="s">
        <v>56</v>
      </c>
      <c r="E790" s="1275">
        <v>2.1999999999999999E-2</v>
      </c>
      <c r="F790" s="1276">
        <v>101150</v>
      </c>
      <c r="G790" s="1247">
        <v>2225</v>
      </c>
    </row>
    <row r="791" spans="2:7">
      <c r="B791" s="1274">
        <v>7652</v>
      </c>
      <c r="C791" s="1245" t="s">
        <v>1290</v>
      </c>
      <c r="D791" s="1246" t="s">
        <v>56</v>
      </c>
      <c r="E791" s="1275">
        <v>3.5000000000000003E-2</v>
      </c>
      <c r="F791" s="1276">
        <v>207095</v>
      </c>
      <c r="G791" s="1247">
        <v>7248</v>
      </c>
    </row>
    <row r="792" spans="2:7">
      <c r="B792" s="1274">
        <v>7653</v>
      </c>
      <c r="C792" s="1245" t="s">
        <v>674</v>
      </c>
      <c r="D792" s="1246" t="s">
        <v>56</v>
      </c>
      <c r="E792" s="1275">
        <v>8.0000000000000002E-3</v>
      </c>
      <c r="F792" s="1276">
        <v>260617</v>
      </c>
      <c r="G792" s="1247">
        <v>2085</v>
      </c>
    </row>
    <row r="793" spans="2:7">
      <c r="B793" s="1274">
        <v>7654</v>
      </c>
      <c r="C793" s="1245" t="s">
        <v>675</v>
      </c>
      <c r="D793" s="1246" t="s">
        <v>56</v>
      </c>
      <c r="E793" s="1275">
        <v>1.2999999999999999E-2</v>
      </c>
      <c r="F793" s="1276">
        <v>28441</v>
      </c>
      <c r="G793" s="1247">
        <v>370</v>
      </c>
    </row>
    <row r="794" spans="2:7">
      <c r="B794" s="1274">
        <v>7655</v>
      </c>
      <c r="C794" s="1245" t="s">
        <v>676</v>
      </c>
      <c r="D794" s="1246" t="s">
        <v>56</v>
      </c>
      <c r="E794" s="1275">
        <v>6.0000000000000001E-3</v>
      </c>
      <c r="F794" s="1276">
        <v>59231</v>
      </c>
      <c r="G794" s="1247">
        <v>355</v>
      </c>
    </row>
    <row r="795" spans="2:7">
      <c r="B795" s="1274">
        <v>7656</v>
      </c>
      <c r="C795" s="1245" t="s">
        <v>677</v>
      </c>
      <c r="D795" s="1246" t="s">
        <v>56</v>
      </c>
      <c r="E795" s="1275">
        <v>3.5000000000000003E-2</v>
      </c>
      <c r="F795" s="1276">
        <v>206990</v>
      </c>
      <c r="G795" s="1247">
        <v>7245</v>
      </c>
    </row>
    <row r="796" spans="2:7">
      <c r="B796" s="1274">
        <v>7657</v>
      </c>
      <c r="C796" s="1245" t="s">
        <v>678</v>
      </c>
      <c r="D796" s="1246" t="s">
        <v>56</v>
      </c>
      <c r="E796" s="1275">
        <v>8.9999999999999998E-4</v>
      </c>
      <c r="F796" s="1276">
        <v>61022</v>
      </c>
      <c r="G796" s="1247">
        <v>55</v>
      </c>
    </row>
    <row r="797" spans="2:7">
      <c r="B797" s="1274">
        <v>7697</v>
      </c>
      <c r="C797" s="1245" t="s">
        <v>117</v>
      </c>
      <c r="D797" s="1246" t="s">
        <v>50</v>
      </c>
      <c r="E797" s="1275">
        <v>1</v>
      </c>
      <c r="F797" s="1276">
        <v>5310</v>
      </c>
      <c r="G797" s="1247">
        <v>5310</v>
      </c>
    </row>
    <row r="798" spans="2:7">
      <c r="B798" s="1274">
        <v>7919</v>
      </c>
      <c r="C798" s="1245" t="s">
        <v>606</v>
      </c>
      <c r="D798" s="1246" t="s">
        <v>67</v>
      </c>
      <c r="E798" s="1275">
        <v>0.13</v>
      </c>
      <c r="F798" s="1276">
        <v>45000</v>
      </c>
      <c r="G798" s="1247">
        <v>5850</v>
      </c>
    </row>
    <row r="799" spans="2:7">
      <c r="B799" s="1274">
        <v>8254</v>
      </c>
      <c r="C799" s="1245" t="s">
        <v>908</v>
      </c>
      <c r="D799" s="1246" t="s">
        <v>79</v>
      </c>
      <c r="E799" s="1275">
        <v>1.1299999999999999</v>
      </c>
      <c r="F799" s="1276">
        <v>8520</v>
      </c>
      <c r="G799" s="1247">
        <v>9628</v>
      </c>
    </row>
    <row r="800" spans="2:7">
      <c r="B800" s="1274">
        <v>8256</v>
      </c>
      <c r="C800" s="1245" t="s">
        <v>1039</v>
      </c>
      <c r="D800" s="1246" t="s">
        <v>65</v>
      </c>
      <c r="E800" s="1275">
        <v>0.13</v>
      </c>
      <c r="F800" s="1276">
        <v>65471</v>
      </c>
      <c r="G800" s="1247">
        <v>8511</v>
      </c>
    </row>
    <row r="801" spans="2:7">
      <c r="B801" s="1274">
        <v>8258</v>
      </c>
      <c r="C801" s="1245" t="s">
        <v>608</v>
      </c>
      <c r="D801" s="1246" t="s">
        <v>67</v>
      </c>
      <c r="E801" s="1275">
        <v>0.13</v>
      </c>
      <c r="F801" s="1276">
        <v>62565</v>
      </c>
      <c r="G801" s="1247">
        <v>8133</v>
      </c>
    </row>
    <row r="802" spans="2:7">
      <c r="B802" s="1274">
        <v>8259</v>
      </c>
      <c r="C802" s="1245" t="s">
        <v>734</v>
      </c>
      <c r="D802" s="1246" t="s">
        <v>71</v>
      </c>
      <c r="E802" s="1275">
        <v>0.33300000000000002</v>
      </c>
      <c r="F802" s="1276">
        <v>9700</v>
      </c>
      <c r="G802" s="1247">
        <v>3230</v>
      </c>
    </row>
    <row r="803" spans="2:7">
      <c r="B803" s="1274">
        <v>8260</v>
      </c>
      <c r="C803" s="1245" t="s">
        <v>735</v>
      </c>
      <c r="D803" s="1246" t="s">
        <v>71</v>
      </c>
      <c r="E803" s="1275">
        <v>0.75</v>
      </c>
      <c r="F803" s="1276">
        <v>2993</v>
      </c>
      <c r="G803" s="1247">
        <v>2245</v>
      </c>
    </row>
    <row r="804" spans="2:7">
      <c r="B804" s="1274">
        <v>8262</v>
      </c>
      <c r="C804" s="1245" t="s">
        <v>679</v>
      </c>
      <c r="D804" s="1246" t="s">
        <v>56</v>
      </c>
      <c r="E804" s="1275">
        <v>2.3E-2</v>
      </c>
      <c r="F804" s="1276">
        <v>48552</v>
      </c>
      <c r="G804" s="1247">
        <v>1117</v>
      </c>
    </row>
    <row r="805" spans="2:7">
      <c r="B805" s="1274">
        <v>8475</v>
      </c>
      <c r="C805" s="1245" t="s">
        <v>737</v>
      </c>
      <c r="D805" s="1246" t="s">
        <v>79</v>
      </c>
      <c r="E805" s="1275">
        <v>6.9599999999999995E-2</v>
      </c>
      <c r="F805" s="1276">
        <v>3106</v>
      </c>
      <c r="G805" s="1247">
        <v>216</v>
      </c>
    </row>
    <row r="806" spans="2:7" ht="38.25" customHeight="1">
      <c r="B806" s="981">
        <v>5180</v>
      </c>
      <c r="C806" s="1244" t="s">
        <v>395</v>
      </c>
      <c r="D806" s="981" t="s">
        <v>71</v>
      </c>
      <c r="E806" s="1271"/>
      <c r="F806" s="1272"/>
      <c r="G806" s="1273">
        <v>188820</v>
      </c>
    </row>
    <row r="807" spans="2:7">
      <c r="B807" s="1274">
        <v>4273</v>
      </c>
      <c r="C807" s="1245" t="s">
        <v>49</v>
      </c>
      <c r="D807" s="1246" t="s">
        <v>65</v>
      </c>
      <c r="E807" s="1275">
        <v>0.6</v>
      </c>
      <c r="F807" s="1276">
        <v>110910</v>
      </c>
      <c r="G807" s="1247">
        <v>66546</v>
      </c>
    </row>
    <row r="808" spans="2:7">
      <c r="B808" s="1274">
        <v>5915</v>
      </c>
      <c r="C808" s="1245" t="s">
        <v>80</v>
      </c>
      <c r="D808" s="1246" t="s">
        <v>60</v>
      </c>
      <c r="E808" s="1275">
        <v>0.65</v>
      </c>
      <c r="F808" s="1276">
        <v>63000</v>
      </c>
      <c r="G808" s="1247">
        <v>40950</v>
      </c>
    </row>
    <row r="809" spans="2:7">
      <c r="B809" s="1274">
        <v>6092</v>
      </c>
      <c r="C809" s="1245" t="s">
        <v>51</v>
      </c>
      <c r="D809" s="1246" t="s">
        <v>52</v>
      </c>
      <c r="E809" s="1275">
        <v>1.5701750000000001</v>
      </c>
      <c r="F809" s="1276">
        <v>2000</v>
      </c>
      <c r="G809" s="1247">
        <v>3140</v>
      </c>
    </row>
    <row r="810" spans="2:7">
      <c r="B810" s="1274">
        <v>6701</v>
      </c>
      <c r="C810" s="1245" t="s">
        <v>633</v>
      </c>
      <c r="D810" s="1246" t="s">
        <v>48</v>
      </c>
      <c r="E810" s="1275">
        <v>3.6</v>
      </c>
      <c r="F810" s="1276">
        <v>9689</v>
      </c>
      <c r="G810" s="1247">
        <v>34880</v>
      </c>
    </row>
    <row r="811" spans="2:7">
      <c r="B811" s="1274">
        <v>7110</v>
      </c>
      <c r="C811" s="1245" t="s">
        <v>950</v>
      </c>
      <c r="D811" s="1246" t="s">
        <v>71</v>
      </c>
      <c r="E811" s="1275">
        <v>1</v>
      </c>
      <c r="F811" s="1276">
        <v>19480</v>
      </c>
      <c r="G811" s="1247">
        <v>19480</v>
      </c>
    </row>
    <row r="812" spans="2:7">
      <c r="B812" s="1274">
        <v>7462</v>
      </c>
      <c r="C812" s="1245" t="s">
        <v>62</v>
      </c>
      <c r="D812" s="1246" t="s">
        <v>63</v>
      </c>
      <c r="E812" s="1275">
        <v>18.2</v>
      </c>
      <c r="F812" s="1276">
        <v>1309</v>
      </c>
      <c r="G812" s="1247">
        <v>23824</v>
      </c>
    </row>
    <row r="813" spans="2:7" ht="25.5" customHeight="1">
      <c r="B813" s="981">
        <v>5184</v>
      </c>
      <c r="C813" s="1244" t="s">
        <v>396</v>
      </c>
      <c r="D813" s="981" t="s">
        <v>71</v>
      </c>
      <c r="E813" s="1271"/>
      <c r="F813" s="1272"/>
      <c r="G813" s="1273">
        <v>40829</v>
      </c>
    </row>
    <row r="814" spans="2:7">
      <c r="B814" s="1274">
        <v>4278</v>
      </c>
      <c r="C814" s="1245" t="s">
        <v>49</v>
      </c>
      <c r="D814" s="1246" t="s">
        <v>50</v>
      </c>
      <c r="E814" s="1275">
        <v>0.12</v>
      </c>
      <c r="F814" s="1276">
        <v>13858</v>
      </c>
      <c r="G814" s="1247">
        <v>1663</v>
      </c>
    </row>
    <row r="815" spans="2:7">
      <c r="B815" s="1274">
        <v>4520</v>
      </c>
      <c r="C815" s="1245" t="s">
        <v>526</v>
      </c>
      <c r="D815" s="1246" t="s">
        <v>71</v>
      </c>
      <c r="E815" s="1275">
        <v>3.09</v>
      </c>
      <c r="F815" s="1276">
        <v>11989</v>
      </c>
      <c r="G815" s="1247">
        <v>37046</v>
      </c>
    </row>
    <row r="816" spans="2:7">
      <c r="B816" s="1274">
        <v>6092</v>
      </c>
      <c r="C816" s="1245" t="s">
        <v>51</v>
      </c>
      <c r="D816" s="1246" t="s">
        <v>52</v>
      </c>
      <c r="E816" s="1275">
        <v>1.0601</v>
      </c>
      <c r="F816" s="1276">
        <v>2000</v>
      </c>
      <c r="G816" s="1247">
        <v>2120</v>
      </c>
    </row>
    <row r="817" spans="2:7" ht="51.75" customHeight="1">
      <c r="B817" s="981">
        <v>5186</v>
      </c>
      <c r="C817" s="1244" t="s">
        <v>991</v>
      </c>
      <c r="D817" s="981" t="s">
        <v>54</v>
      </c>
      <c r="E817" s="1271"/>
      <c r="F817" s="1272"/>
      <c r="G817" s="1273">
        <v>245553</v>
      </c>
    </row>
    <row r="818" spans="2:7">
      <c r="B818" s="1274">
        <v>4275</v>
      </c>
      <c r="C818" s="1245" t="s">
        <v>302</v>
      </c>
      <c r="D818" s="1246" t="s">
        <v>65</v>
      </c>
      <c r="E818" s="1275">
        <v>0.14000000000000001</v>
      </c>
      <c r="F818" s="1276">
        <v>120856</v>
      </c>
      <c r="G818" s="1247">
        <v>16920</v>
      </c>
    </row>
    <row r="819" spans="2:7">
      <c r="B819" s="1274">
        <v>6092</v>
      </c>
      <c r="C819" s="1245" t="s">
        <v>51</v>
      </c>
      <c r="D819" s="1246" t="s">
        <v>52</v>
      </c>
      <c r="E819" s="1275">
        <v>0.64249999999999996</v>
      </c>
      <c r="F819" s="1276">
        <v>2000</v>
      </c>
      <c r="G819" s="1247">
        <v>1285</v>
      </c>
    </row>
    <row r="820" spans="2:7">
      <c r="B820" s="1274">
        <v>6834</v>
      </c>
      <c r="C820" s="1245" t="s">
        <v>504</v>
      </c>
      <c r="D820" s="1246" t="s">
        <v>71</v>
      </c>
      <c r="E820" s="1275">
        <v>6.5</v>
      </c>
      <c r="F820" s="1276">
        <v>2105</v>
      </c>
      <c r="G820" s="1247">
        <v>13683</v>
      </c>
    </row>
    <row r="821" spans="2:7">
      <c r="B821" s="1274">
        <v>7307</v>
      </c>
      <c r="C821" s="1245" t="s">
        <v>728</v>
      </c>
      <c r="D821" s="1246" t="s">
        <v>54</v>
      </c>
      <c r="E821" s="1275">
        <v>0.01</v>
      </c>
      <c r="F821" s="1276">
        <v>44900</v>
      </c>
      <c r="G821" s="1247">
        <v>449</v>
      </c>
    </row>
    <row r="822" spans="2:7">
      <c r="B822" s="1274">
        <v>7336</v>
      </c>
      <c r="C822" s="1245" t="s">
        <v>729</v>
      </c>
      <c r="D822" s="1246" t="s">
        <v>54</v>
      </c>
      <c r="E822" s="1275">
        <v>0.01</v>
      </c>
      <c r="F822" s="1276">
        <v>33100</v>
      </c>
      <c r="G822" s="1247">
        <v>331</v>
      </c>
    </row>
    <row r="823" spans="2:7">
      <c r="B823" s="1274">
        <v>7945</v>
      </c>
      <c r="C823" s="1245" t="s">
        <v>1291</v>
      </c>
      <c r="D823" s="1246" t="s">
        <v>71</v>
      </c>
      <c r="E823" s="1275">
        <v>2.5</v>
      </c>
      <c r="F823" s="1276">
        <v>129</v>
      </c>
      <c r="G823" s="1247">
        <v>323</v>
      </c>
    </row>
    <row r="824" spans="2:7">
      <c r="B824" s="1274">
        <v>7947</v>
      </c>
      <c r="C824" s="1245" t="s">
        <v>704</v>
      </c>
      <c r="D824" s="1246" t="s">
        <v>54</v>
      </c>
      <c r="E824" s="1275">
        <v>1</v>
      </c>
      <c r="F824" s="1276">
        <v>166600</v>
      </c>
      <c r="G824" s="1247">
        <v>166600</v>
      </c>
    </row>
    <row r="825" spans="2:7">
      <c r="B825" s="1274">
        <v>8052</v>
      </c>
      <c r="C825" s="1245" t="s">
        <v>590</v>
      </c>
      <c r="D825" s="1246" t="s">
        <v>54</v>
      </c>
      <c r="E825" s="1275">
        <v>1</v>
      </c>
      <c r="F825" s="1276">
        <v>27840</v>
      </c>
      <c r="G825" s="1247">
        <v>27840</v>
      </c>
    </row>
    <row r="826" spans="2:7">
      <c r="B826" s="1274">
        <v>8054</v>
      </c>
      <c r="C826" s="1245" t="s">
        <v>591</v>
      </c>
      <c r="D826" s="1246" t="s">
        <v>54</v>
      </c>
      <c r="E826" s="1275">
        <v>3</v>
      </c>
      <c r="F826" s="1276">
        <v>369</v>
      </c>
      <c r="G826" s="1247">
        <v>1107</v>
      </c>
    </row>
    <row r="827" spans="2:7">
      <c r="B827" s="1274">
        <v>8294</v>
      </c>
      <c r="C827" s="1245" t="s">
        <v>516</v>
      </c>
      <c r="D827" s="1246" t="s">
        <v>54</v>
      </c>
      <c r="E827" s="1275">
        <v>1</v>
      </c>
      <c r="F827" s="1276">
        <v>17015</v>
      </c>
      <c r="G827" s="1247">
        <v>17015</v>
      </c>
    </row>
    <row r="828" spans="2:7" ht="24">
      <c r="B828" s="981">
        <v>5189</v>
      </c>
      <c r="C828" s="1244" t="s">
        <v>1451</v>
      </c>
      <c r="D828" s="981" t="s">
        <v>54</v>
      </c>
      <c r="E828" s="1271"/>
      <c r="F828" s="1272"/>
      <c r="G828" s="1273">
        <v>46595</v>
      </c>
    </row>
    <row r="829" spans="2:7">
      <c r="B829" s="1274">
        <v>4278</v>
      </c>
      <c r="C829" s="1245" t="s">
        <v>49</v>
      </c>
      <c r="D829" s="1246" t="s">
        <v>50</v>
      </c>
      <c r="E829" s="1275">
        <v>1.3</v>
      </c>
      <c r="F829" s="1276">
        <v>13858</v>
      </c>
      <c r="G829" s="1247">
        <v>18015</v>
      </c>
    </row>
    <row r="830" spans="2:7">
      <c r="B830" s="1274">
        <v>6092</v>
      </c>
      <c r="C830" s="1245" t="s">
        <v>51</v>
      </c>
      <c r="D830" s="1246" t="s">
        <v>52</v>
      </c>
      <c r="E830" s="1275">
        <v>0.34</v>
      </c>
      <c r="F830" s="1276">
        <v>2000</v>
      </c>
      <c r="G830" s="1247">
        <v>680</v>
      </c>
    </row>
    <row r="831" spans="2:7">
      <c r="B831" s="1274">
        <v>8303</v>
      </c>
      <c r="C831" s="1245" t="s">
        <v>665</v>
      </c>
      <c r="D831" s="1246" t="s">
        <v>54</v>
      </c>
      <c r="E831" s="1275">
        <v>1</v>
      </c>
      <c r="F831" s="1276">
        <v>27900</v>
      </c>
      <c r="G831" s="1247">
        <v>27900</v>
      </c>
    </row>
    <row r="832" spans="2:7" ht="36">
      <c r="B832" s="981">
        <v>5218</v>
      </c>
      <c r="C832" s="1244" t="s">
        <v>399</v>
      </c>
      <c r="D832" s="981" t="s">
        <v>71</v>
      </c>
      <c r="E832" s="1271"/>
      <c r="F832" s="1272"/>
      <c r="G832" s="1273">
        <v>2309</v>
      </c>
    </row>
    <row r="833" spans="2:7">
      <c r="B833" s="1274">
        <v>4922</v>
      </c>
      <c r="C833" s="1245" t="s">
        <v>130</v>
      </c>
      <c r="D833" s="1246" t="s">
        <v>65</v>
      </c>
      <c r="E833" s="1275">
        <v>1E-4</v>
      </c>
      <c r="F833" s="1276">
        <v>136316</v>
      </c>
      <c r="G833" s="1247">
        <v>14</v>
      </c>
    </row>
    <row r="834" spans="2:7" ht="22.5">
      <c r="B834" s="1274">
        <v>8321</v>
      </c>
      <c r="C834" s="1245" t="s">
        <v>1042</v>
      </c>
      <c r="D834" s="1246" t="s">
        <v>65</v>
      </c>
      <c r="E834" s="1275">
        <v>1.4E-3</v>
      </c>
      <c r="F834" s="1276">
        <v>58900</v>
      </c>
      <c r="G834" s="1247">
        <v>82</v>
      </c>
    </row>
    <row r="835" spans="2:7">
      <c r="B835" s="1274">
        <v>8322</v>
      </c>
      <c r="C835" s="1245" t="s">
        <v>1043</v>
      </c>
      <c r="D835" s="1246" t="s">
        <v>71</v>
      </c>
      <c r="E835" s="1275">
        <v>1</v>
      </c>
      <c r="F835" s="1276">
        <v>1160</v>
      </c>
      <c r="G835" s="1247">
        <v>1160</v>
      </c>
    </row>
    <row r="836" spans="2:7">
      <c r="B836" s="1274">
        <v>8324</v>
      </c>
      <c r="C836" s="1245" t="s">
        <v>1294</v>
      </c>
      <c r="D836" s="1246" t="s">
        <v>67</v>
      </c>
      <c r="E836" s="1275">
        <v>1.4E-3</v>
      </c>
      <c r="F836" s="1276">
        <v>281100</v>
      </c>
      <c r="G836" s="1247">
        <v>394</v>
      </c>
    </row>
    <row r="837" spans="2:7">
      <c r="B837" s="1274">
        <v>8404</v>
      </c>
      <c r="C837" s="1245" t="s">
        <v>132</v>
      </c>
      <c r="D837" s="1246" t="s">
        <v>56</v>
      </c>
      <c r="E837" s="1275">
        <v>0.01</v>
      </c>
      <c r="F837" s="1276">
        <v>65900</v>
      </c>
      <c r="G837" s="1247">
        <v>659</v>
      </c>
    </row>
    <row r="838" spans="2:7" ht="36">
      <c r="B838" s="981">
        <v>5220</v>
      </c>
      <c r="C838" s="1244" t="s">
        <v>400</v>
      </c>
      <c r="D838" s="981" t="s">
        <v>71</v>
      </c>
      <c r="E838" s="1271"/>
      <c r="F838" s="1272"/>
      <c r="G838" s="1273">
        <v>7736</v>
      </c>
    </row>
    <row r="839" spans="2:7">
      <c r="B839" s="1274">
        <v>4922</v>
      </c>
      <c r="C839" s="1245" t="s">
        <v>130</v>
      </c>
      <c r="D839" s="1246" t="s">
        <v>65</v>
      </c>
      <c r="E839" s="1275">
        <v>6.9999999999999999E-4</v>
      </c>
      <c r="F839" s="1276">
        <v>136316</v>
      </c>
      <c r="G839" s="1247">
        <v>95</v>
      </c>
    </row>
    <row r="840" spans="2:7">
      <c r="B840" s="1274">
        <v>6092</v>
      </c>
      <c r="C840" s="1245" t="s">
        <v>51</v>
      </c>
      <c r="D840" s="1246" t="s">
        <v>52</v>
      </c>
      <c r="E840" s="1275">
        <v>3.2499999999999999E-3</v>
      </c>
      <c r="F840" s="1276">
        <v>2000</v>
      </c>
      <c r="G840" s="1247">
        <v>7</v>
      </c>
    </row>
    <row r="841" spans="2:7">
      <c r="B841" s="1274">
        <v>6143</v>
      </c>
      <c r="C841" s="1245" t="s">
        <v>131</v>
      </c>
      <c r="D841" s="1246" t="s">
        <v>79</v>
      </c>
      <c r="E841" s="1275">
        <v>3.5999999999999997E-2</v>
      </c>
      <c r="F841" s="1276">
        <v>5441</v>
      </c>
      <c r="G841" s="1247">
        <v>196</v>
      </c>
    </row>
    <row r="842" spans="2:7" ht="22.5">
      <c r="B842" s="1274">
        <v>8321</v>
      </c>
      <c r="C842" s="1245" t="s">
        <v>1042</v>
      </c>
      <c r="D842" s="1246" t="s">
        <v>65</v>
      </c>
      <c r="E842" s="1275">
        <v>6.9999999999999999E-4</v>
      </c>
      <c r="F842" s="1276">
        <v>58900</v>
      </c>
      <c r="G842" s="1247">
        <v>41</v>
      </c>
    </row>
    <row r="843" spans="2:7">
      <c r="B843" s="1274">
        <v>8324</v>
      </c>
      <c r="C843" s="1245" t="s">
        <v>1294</v>
      </c>
      <c r="D843" s="1246" t="s">
        <v>67</v>
      </c>
      <c r="E843" s="1275">
        <v>6.9999999999999999E-4</v>
      </c>
      <c r="F843" s="1276">
        <v>281100</v>
      </c>
      <c r="G843" s="1247">
        <v>197</v>
      </c>
    </row>
    <row r="844" spans="2:7">
      <c r="B844" s="1274">
        <v>8329</v>
      </c>
      <c r="C844" s="1245" t="s">
        <v>1044</v>
      </c>
      <c r="D844" s="1246" t="s">
        <v>71</v>
      </c>
      <c r="E844" s="1275">
        <v>1</v>
      </c>
      <c r="F844" s="1276">
        <v>3363</v>
      </c>
      <c r="G844" s="1247">
        <v>3363</v>
      </c>
    </row>
    <row r="845" spans="2:7">
      <c r="B845" s="1274">
        <v>8330</v>
      </c>
      <c r="C845" s="1245" t="s">
        <v>680</v>
      </c>
      <c r="D845" s="1246" t="s">
        <v>56</v>
      </c>
      <c r="E845" s="1275">
        <v>0.04</v>
      </c>
      <c r="F845" s="1276">
        <v>95920</v>
      </c>
      <c r="G845" s="1247">
        <v>3837</v>
      </c>
    </row>
    <row r="846" spans="2:7" ht="36">
      <c r="B846" s="981">
        <v>5221</v>
      </c>
      <c r="C846" s="1244" t="s">
        <v>401</v>
      </c>
      <c r="D846" s="981" t="s">
        <v>71</v>
      </c>
      <c r="E846" s="1271"/>
      <c r="F846" s="1272"/>
      <c r="G846" s="1273">
        <v>8840</v>
      </c>
    </row>
    <row r="847" spans="2:7">
      <c r="B847" s="1274">
        <v>4922</v>
      </c>
      <c r="C847" s="1245" t="s">
        <v>130</v>
      </c>
      <c r="D847" s="1246" t="s">
        <v>65</v>
      </c>
      <c r="E847" s="1275">
        <v>6.9999999999999999E-4</v>
      </c>
      <c r="F847" s="1276">
        <v>136316</v>
      </c>
      <c r="G847" s="1247">
        <v>95</v>
      </c>
    </row>
    <row r="848" spans="2:7">
      <c r="B848" s="1274">
        <v>6092</v>
      </c>
      <c r="C848" s="1245" t="s">
        <v>51</v>
      </c>
      <c r="D848" s="1246" t="s">
        <v>52</v>
      </c>
      <c r="E848" s="1275">
        <v>3.2499999999999999E-3</v>
      </c>
      <c r="F848" s="1276">
        <v>2000</v>
      </c>
      <c r="G848" s="1247">
        <v>7</v>
      </c>
    </row>
    <row r="849" spans="2:7">
      <c r="B849" s="1274">
        <v>6143</v>
      </c>
      <c r="C849" s="1245" t="s">
        <v>131</v>
      </c>
      <c r="D849" s="1246" t="s">
        <v>79</v>
      </c>
      <c r="E849" s="1275">
        <v>4.4999999999999998E-2</v>
      </c>
      <c r="F849" s="1276">
        <v>5441</v>
      </c>
      <c r="G849" s="1247">
        <v>245</v>
      </c>
    </row>
    <row r="850" spans="2:7" ht="22.5">
      <c r="B850" s="1274">
        <v>8321</v>
      </c>
      <c r="C850" s="1245" t="s">
        <v>1042</v>
      </c>
      <c r="D850" s="1246" t="s">
        <v>65</v>
      </c>
      <c r="E850" s="1275">
        <v>6.9999999999999999E-4</v>
      </c>
      <c r="F850" s="1276">
        <v>58900</v>
      </c>
      <c r="G850" s="1247">
        <v>41</v>
      </c>
    </row>
    <row r="851" spans="2:7">
      <c r="B851" s="1274">
        <v>8324</v>
      </c>
      <c r="C851" s="1245" t="s">
        <v>1294</v>
      </c>
      <c r="D851" s="1246" t="s">
        <v>67</v>
      </c>
      <c r="E851" s="1275">
        <v>6.9999999999999999E-4</v>
      </c>
      <c r="F851" s="1276">
        <v>281100</v>
      </c>
      <c r="G851" s="1247">
        <v>197</v>
      </c>
    </row>
    <row r="852" spans="2:7">
      <c r="B852" s="1274">
        <v>8329</v>
      </c>
      <c r="C852" s="1245" t="s">
        <v>1044</v>
      </c>
      <c r="D852" s="1246" t="s">
        <v>71</v>
      </c>
      <c r="E852" s="1275">
        <v>1</v>
      </c>
      <c r="F852" s="1276">
        <v>3363</v>
      </c>
      <c r="G852" s="1247">
        <v>3363</v>
      </c>
    </row>
    <row r="853" spans="2:7">
      <c r="B853" s="1274">
        <v>8330</v>
      </c>
      <c r="C853" s="1245" t="s">
        <v>680</v>
      </c>
      <c r="D853" s="1246" t="s">
        <v>56</v>
      </c>
      <c r="E853" s="1275">
        <v>5.0999999999999997E-2</v>
      </c>
      <c r="F853" s="1276">
        <v>95920</v>
      </c>
      <c r="G853" s="1247">
        <v>4892</v>
      </c>
    </row>
    <row r="854" spans="2:7" ht="25.5" customHeight="1">
      <c r="B854" s="981">
        <v>5225</v>
      </c>
      <c r="C854" s="1244" t="s">
        <v>1094</v>
      </c>
      <c r="D854" s="981" t="s">
        <v>71</v>
      </c>
      <c r="E854" s="1271"/>
      <c r="F854" s="1272"/>
      <c r="G854" s="1273">
        <v>2395</v>
      </c>
    </row>
    <row r="855" spans="2:7">
      <c r="B855" s="1274">
        <v>4922</v>
      </c>
      <c r="C855" s="1245" t="s">
        <v>130</v>
      </c>
      <c r="D855" s="1246" t="s">
        <v>65</v>
      </c>
      <c r="E855" s="1275">
        <v>2.9999999999999997E-4</v>
      </c>
      <c r="F855" s="1276">
        <v>136316</v>
      </c>
      <c r="G855" s="1247">
        <v>41</v>
      </c>
    </row>
    <row r="856" spans="2:7">
      <c r="B856" s="1274">
        <v>6092</v>
      </c>
      <c r="C856" s="1245" t="s">
        <v>51</v>
      </c>
      <c r="D856" s="1246" t="s">
        <v>52</v>
      </c>
      <c r="E856" s="1275">
        <v>1.5499999999999999E-3</v>
      </c>
      <c r="F856" s="1276">
        <v>2000</v>
      </c>
      <c r="G856" s="1247">
        <v>3</v>
      </c>
    </row>
    <row r="857" spans="2:7" ht="22.5">
      <c r="B857" s="1274">
        <v>8319</v>
      </c>
      <c r="C857" s="1245" t="s">
        <v>1041</v>
      </c>
      <c r="D857" s="1246" t="s">
        <v>71</v>
      </c>
      <c r="E857" s="1275">
        <v>1</v>
      </c>
      <c r="F857" s="1276">
        <v>1217</v>
      </c>
      <c r="G857" s="1247">
        <v>1217</v>
      </c>
    </row>
    <row r="858" spans="2:7" ht="22.5">
      <c r="B858" s="1274">
        <v>8321</v>
      </c>
      <c r="C858" s="1245" t="s">
        <v>1042</v>
      </c>
      <c r="D858" s="1246" t="s">
        <v>65</v>
      </c>
      <c r="E858" s="1275">
        <v>4.0000000000000002E-4</v>
      </c>
      <c r="F858" s="1276">
        <v>58900</v>
      </c>
      <c r="G858" s="1247">
        <v>24</v>
      </c>
    </row>
    <row r="859" spans="2:7">
      <c r="B859" s="1274">
        <v>8324</v>
      </c>
      <c r="C859" s="1245" t="s">
        <v>1294</v>
      </c>
      <c r="D859" s="1246" t="s">
        <v>67</v>
      </c>
      <c r="E859" s="1275">
        <v>4.0000000000000002E-4</v>
      </c>
      <c r="F859" s="1276">
        <v>281100</v>
      </c>
      <c r="G859" s="1247">
        <v>112</v>
      </c>
    </row>
    <row r="860" spans="2:7">
      <c r="B860" s="1274">
        <v>10011</v>
      </c>
      <c r="C860" s="1245" t="s">
        <v>1080</v>
      </c>
      <c r="D860" s="1246" t="s">
        <v>71</v>
      </c>
      <c r="E860" s="1275">
        <v>1</v>
      </c>
      <c r="F860" s="1276">
        <v>998</v>
      </c>
      <c r="G860" s="1247">
        <v>998</v>
      </c>
    </row>
    <row r="861" spans="2:7" ht="27" customHeight="1">
      <c r="B861" s="981">
        <v>5226</v>
      </c>
      <c r="C861" s="1244" t="s">
        <v>1095</v>
      </c>
      <c r="D861" s="981" t="s">
        <v>71</v>
      </c>
      <c r="E861" s="1271"/>
      <c r="F861" s="1272"/>
      <c r="G861" s="1273">
        <v>3393</v>
      </c>
    </row>
    <row r="862" spans="2:7">
      <c r="B862" s="1274">
        <v>4922</v>
      </c>
      <c r="C862" s="1245" t="s">
        <v>130</v>
      </c>
      <c r="D862" s="1246" t="s">
        <v>65</v>
      </c>
      <c r="E862" s="1275">
        <v>2.9999999999999997E-4</v>
      </c>
      <c r="F862" s="1276">
        <v>136316</v>
      </c>
      <c r="G862" s="1247">
        <v>41</v>
      </c>
    </row>
    <row r="863" spans="2:7">
      <c r="B863" s="1274">
        <v>6092</v>
      </c>
      <c r="C863" s="1245" t="s">
        <v>51</v>
      </c>
      <c r="D863" s="1246" t="s">
        <v>52</v>
      </c>
      <c r="E863" s="1275">
        <v>1.5499999999999999E-3</v>
      </c>
      <c r="F863" s="1276">
        <v>2000</v>
      </c>
      <c r="G863" s="1247">
        <v>3</v>
      </c>
    </row>
    <row r="864" spans="2:7" ht="22.5">
      <c r="B864" s="1274">
        <v>8319</v>
      </c>
      <c r="C864" s="1245" t="s">
        <v>1041</v>
      </c>
      <c r="D864" s="1246" t="s">
        <v>71</v>
      </c>
      <c r="E864" s="1275">
        <v>1</v>
      </c>
      <c r="F864" s="1276">
        <v>1217</v>
      </c>
      <c r="G864" s="1247">
        <v>1217</v>
      </c>
    </row>
    <row r="865" spans="2:7" ht="22.5">
      <c r="B865" s="1274">
        <v>8321</v>
      </c>
      <c r="C865" s="1245" t="s">
        <v>1042</v>
      </c>
      <c r="D865" s="1246" t="s">
        <v>65</v>
      </c>
      <c r="E865" s="1275">
        <v>4.0000000000000002E-4</v>
      </c>
      <c r="F865" s="1276">
        <v>58900</v>
      </c>
      <c r="G865" s="1247">
        <v>24</v>
      </c>
    </row>
    <row r="866" spans="2:7">
      <c r="B866" s="1274">
        <v>8324</v>
      </c>
      <c r="C866" s="1245" t="s">
        <v>1294</v>
      </c>
      <c r="D866" s="1246" t="s">
        <v>67</v>
      </c>
      <c r="E866" s="1275">
        <v>4.0000000000000002E-4</v>
      </c>
      <c r="F866" s="1276">
        <v>281100</v>
      </c>
      <c r="G866" s="1247">
        <v>112</v>
      </c>
    </row>
    <row r="867" spans="2:7">
      <c r="B867" s="1274">
        <v>10011</v>
      </c>
      <c r="C867" s="1245" t="s">
        <v>1080</v>
      </c>
      <c r="D867" s="1246" t="s">
        <v>71</v>
      </c>
      <c r="E867" s="1275">
        <v>2</v>
      </c>
      <c r="F867" s="1276">
        <v>998</v>
      </c>
      <c r="G867" s="1247">
        <v>1996</v>
      </c>
    </row>
    <row r="868" spans="2:7" ht="30" customHeight="1">
      <c r="B868" s="981">
        <v>5227</v>
      </c>
      <c r="C868" s="1244" t="s">
        <v>1096</v>
      </c>
      <c r="D868" s="981" t="s">
        <v>48</v>
      </c>
      <c r="E868" s="1271"/>
      <c r="F868" s="1272"/>
      <c r="G868" s="1273">
        <v>10800</v>
      </c>
    </row>
    <row r="869" spans="2:7">
      <c r="B869" s="1274">
        <v>10012</v>
      </c>
      <c r="C869" s="1245" t="s">
        <v>1081</v>
      </c>
      <c r="D869" s="1246" t="s">
        <v>48</v>
      </c>
      <c r="E869" s="1275">
        <v>1</v>
      </c>
      <c r="F869" s="1276">
        <v>10800</v>
      </c>
      <c r="G869" s="1247">
        <v>10800</v>
      </c>
    </row>
    <row r="870" spans="2:7">
      <c r="B870" s="981">
        <v>5241</v>
      </c>
      <c r="C870" s="1244" t="s">
        <v>403</v>
      </c>
      <c r="D870" s="981" t="s">
        <v>54</v>
      </c>
      <c r="E870" s="1271"/>
      <c r="F870" s="1272"/>
      <c r="G870" s="1273">
        <v>9299</v>
      </c>
    </row>
    <row r="871" spans="2:7">
      <c r="B871" s="1274">
        <v>4922</v>
      </c>
      <c r="C871" s="1245" t="s">
        <v>130</v>
      </c>
      <c r="D871" s="1246" t="s">
        <v>65</v>
      </c>
      <c r="E871" s="1275">
        <v>3.3E-3</v>
      </c>
      <c r="F871" s="1276">
        <v>136316</v>
      </c>
      <c r="G871" s="1247">
        <v>450</v>
      </c>
    </row>
    <row r="872" spans="2:7">
      <c r="B872" s="1274">
        <v>6088</v>
      </c>
      <c r="C872" s="1245" t="s">
        <v>1020</v>
      </c>
      <c r="D872" s="1246" t="s">
        <v>65</v>
      </c>
      <c r="E872" s="1275">
        <v>3.3E-3</v>
      </c>
      <c r="F872" s="1276">
        <v>65471</v>
      </c>
      <c r="G872" s="1247">
        <v>216</v>
      </c>
    </row>
    <row r="873" spans="2:7">
      <c r="B873" s="1274">
        <v>6092</v>
      </c>
      <c r="C873" s="1245" t="s">
        <v>51</v>
      </c>
      <c r="D873" s="1246" t="s">
        <v>52</v>
      </c>
      <c r="E873" s="1275">
        <v>1.5724999999999999E-2</v>
      </c>
      <c r="F873" s="1276">
        <v>2000</v>
      </c>
      <c r="G873" s="1247">
        <v>31</v>
      </c>
    </row>
    <row r="874" spans="2:7">
      <c r="B874" s="1274">
        <v>7587</v>
      </c>
      <c r="C874" s="1245" t="s">
        <v>116</v>
      </c>
      <c r="D874" s="1246" t="s">
        <v>79</v>
      </c>
      <c r="E874" s="1275">
        <v>0.05</v>
      </c>
      <c r="F874" s="1276">
        <v>69500</v>
      </c>
      <c r="G874" s="1247">
        <v>3475</v>
      </c>
    </row>
    <row r="875" spans="2:7">
      <c r="B875" s="1274">
        <v>7989</v>
      </c>
      <c r="C875" s="1245" t="s">
        <v>1444</v>
      </c>
      <c r="D875" s="1246" t="s">
        <v>133</v>
      </c>
      <c r="E875" s="1275">
        <v>1E-4</v>
      </c>
      <c r="F875" s="1276">
        <v>8433000</v>
      </c>
      <c r="G875" s="1247">
        <v>843</v>
      </c>
    </row>
    <row r="876" spans="2:7">
      <c r="B876" s="1274">
        <v>8357</v>
      </c>
      <c r="C876" s="1245" t="s">
        <v>667</v>
      </c>
      <c r="D876" s="1246" t="s">
        <v>54</v>
      </c>
      <c r="E876" s="1275">
        <v>1</v>
      </c>
      <c r="F876" s="1276">
        <v>4284</v>
      </c>
      <c r="G876" s="1247">
        <v>4284</v>
      </c>
    </row>
    <row r="877" spans="2:7" ht="48">
      <c r="B877" s="981">
        <v>5252</v>
      </c>
      <c r="C877" s="1244" t="s">
        <v>405</v>
      </c>
      <c r="D877" s="981" t="s">
        <v>54</v>
      </c>
      <c r="E877" s="1271"/>
      <c r="F877" s="1272"/>
      <c r="G877" s="1273">
        <v>2129213</v>
      </c>
    </row>
    <row r="878" spans="2:7">
      <c r="B878" s="1274">
        <v>2273</v>
      </c>
      <c r="C878" s="1245" t="s">
        <v>644</v>
      </c>
      <c r="D878" s="1246" t="s">
        <v>54</v>
      </c>
      <c r="E878" s="1275">
        <v>705</v>
      </c>
      <c r="F878" s="1276">
        <v>500</v>
      </c>
      <c r="G878" s="1247">
        <v>352500</v>
      </c>
    </row>
    <row r="879" spans="2:7">
      <c r="B879" s="1274">
        <v>3649</v>
      </c>
      <c r="C879" s="1245" t="s">
        <v>258</v>
      </c>
      <c r="D879" s="1246" t="s">
        <v>60</v>
      </c>
      <c r="E879" s="1275">
        <v>0.28249999999999997</v>
      </c>
      <c r="F879" s="1276">
        <v>300905</v>
      </c>
      <c r="G879" s="1247">
        <v>85006</v>
      </c>
    </row>
    <row r="880" spans="2:7">
      <c r="B880" s="1274">
        <v>3650</v>
      </c>
      <c r="C880" s="1245" t="s">
        <v>141</v>
      </c>
      <c r="D880" s="1246" t="s">
        <v>60</v>
      </c>
      <c r="E880" s="1275">
        <v>0.20669999999999999</v>
      </c>
      <c r="F880" s="1276">
        <v>277349</v>
      </c>
      <c r="G880" s="1247">
        <v>57328</v>
      </c>
    </row>
    <row r="881" spans="2:7">
      <c r="B881" s="1274">
        <v>3874</v>
      </c>
      <c r="C881" s="1245" t="s">
        <v>276</v>
      </c>
      <c r="D881" s="1246" t="s">
        <v>60</v>
      </c>
      <c r="E881" s="1275">
        <v>0.56399999999999995</v>
      </c>
      <c r="F881" s="1276">
        <v>231617</v>
      </c>
      <c r="G881" s="1247">
        <v>130632</v>
      </c>
    </row>
    <row r="882" spans="2:7">
      <c r="B882" s="1274">
        <v>4261</v>
      </c>
      <c r="C882" s="1245" t="s">
        <v>300</v>
      </c>
      <c r="D882" s="1246" t="s">
        <v>60</v>
      </c>
      <c r="E882" s="1275">
        <v>0.2646</v>
      </c>
      <c r="F882" s="1276">
        <v>433772</v>
      </c>
      <c r="G882" s="1247">
        <v>114776</v>
      </c>
    </row>
    <row r="883" spans="2:7">
      <c r="B883" s="1274">
        <v>4285</v>
      </c>
      <c r="C883" s="1245" t="s">
        <v>64</v>
      </c>
      <c r="D883" s="1246" t="s">
        <v>65</v>
      </c>
      <c r="E883" s="1275">
        <v>3</v>
      </c>
      <c r="F883" s="1276">
        <v>247226</v>
      </c>
      <c r="G883" s="1247">
        <v>741678</v>
      </c>
    </row>
    <row r="884" spans="2:7" ht="22.5">
      <c r="B884" s="1274">
        <v>4792</v>
      </c>
      <c r="C884" s="1245" t="s">
        <v>1016</v>
      </c>
      <c r="D884" s="1246" t="s">
        <v>60</v>
      </c>
      <c r="E884" s="1275">
        <v>0.39379999999999998</v>
      </c>
      <c r="F884" s="1276">
        <v>68860</v>
      </c>
      <c r="G884" s="1247">
        <v>27117</v>
      </c>
    </row>
    <row r="885" spans="2:7">
      <c r="B885" s="1274">
        <v>5038</v>
      </c>
      <c r="C885" s="1245" t="s">
        <v>78</v>
      </c>
      <c r="D885" s="1246" t="s">
        <v>79</v>
      </c>
      <c r="E885" s="1275">
        <v>26.1</v>
      </c>
      <c r="F885" s="1276">
        <v>2678</v>
      </c>
      <c r="G885" s="1247">
        <v>69896</v>
      </c>
    </row>
    <row r="886" spans="2:7">
      <c r="B886" s="1274">
        <v>6092</v>
      </c>
      <c r="C886" s="1245" t="s">
        <v>51</v>
      </c>
      <c r="D886" s="1246" t="s">
        <v>52</v>
      </c>
      <c r="E886" s="1275">
        <v>12</v>
      </c>
      <c r="F886" s="1276">
        <v>2000</v>
      </c>
      <c r="G886" s="1247">
        <v>24000</v>
      </c>
    </row>
    <row r="887" spans="2:7">
      <c r="B887" s="1274">
        <v>6578</v>
      </c>
      <c r="C887" s="1245" t="s">
        <v>464</v>
      </c>
      <c r="D887" s="1246" t="s">
        <v>60</v>
      </c>
      <c r="E887" s="1275">
        <v>6.0000000000000001E-3</v>
      </c>
      <c r="F887" s="1276">
        <v>49980</v>
      </c>
      <c r="G887" s="1247">
        <v>300</v>
      </c>
    </row>
    <row r="888" spans="2:7">
      <c r="B888" s="1274">
        <v>7219</v>
      </c>
      <c r="C888" s="1245" t="s">
        <v>719</v>
      </c>
      <c r="D888" s="1246" t="s">
        <v>54</v>
      </c>
      <c r="E888" s="1275">
        <v>1</v>
      </c>
      <c r="F888" s="1276">
        <v>525980</v>
      </c>
      <c r="G888" s="1247">
        <v>525980</v>
      </c>
    </row>
    <row r="889" spans="2:7" ht="36.75" customHeight="1">
      <c r="B889" s="981">
        <v>5253</v>
      </c>
      <c r="C889" s="1244" t="s">
        <v>406</v>
      </c>
      <c r="D889" s="981" t="s">
        <v>54</v>
      </c>
      <c r="E889" s="1271"/>
      <c r="F889" s="1272"/>
      <c r="G889" s="1273">
        <v>8858343</v>
      </c>
    </row>
    <row r="890" spans="2:7">
      <c r="B890" s="1274">
        <v>2273</v>
      </c>
      <c r="C890" s="1245" t="s">
        <v>644</v>
      </c>
      <c r="D890" s="1246" t="s">
        <v>54</v>
      </c>
      <c r="E890" s="1275">
        <v>2873</v>
      </c>
      <c r="F890" s="1276">
        <v>500</v>
      </c>
      <c r="G890" s="1247">
        <v>1436500</v>
      </c>
    </row>
    <row r="891" spans="2:7">
      <c r="B891" s="1274">
        <v>3465</v>
      </c>
      <c r="C891" s="1245" t="s">
        <v>247</v>
      </c>
      <c r="D891" s="1246" t="s">
        <v>60</v>
      </c>
      <c r="E891" s="1275">
        <v>4.3029000000000002</v>
      </c>
      <c r="F891" s="1276">
        <v>358692</v>
      </c>
      <c r="G891" s="1247">
        <v>1543416</v>
      </c>
    </row>
    <row r="892" spans="2:7">
      <c r="B892" s="1274">
        <v>3649</v>
      </c>
      <c r="C892" s="1245" t="s">
        <v>258</v>
      </c>
      <c r="D892" s="1246" t="s">
        <v>60</v>
      </c>
      <c r="E892" s="1275">
        <v>0.49609999999999999</v>
      </c>
      <c r="F892" s="1276">
        <v>300905</v>
      </c>
      <c r="G892" s="1247">
        <v>149279</v>
      </c>
    </row>
    <row r="893" spans="2:7">
      <c r="B893" s="1274">
        <v>3874</v>
      </c>
      <c r="C893" s="1245" t="s">
        <v>276</v>
      </c>
      <c r="D893" s="1246" t="s">
        <v>60</v>
      </c>
      <c r="E893" s="1275">
        <v>2.2984</v>
      </c>
      <c r="F893" s="1276">
        <v>231617</v>
      </c>
      <c r="G893" s="1247">
        <v>532349</v>
      </c>
    </row>
    <row r="894" spans="2:7">
      <c r="B894" s="1274">
        <v>3995</v>
      </c>
      <c r="C894" s="1245" t="s">
        <v>126</v>
      </c>
      <c r="D894" s="1246" t="s">
        <v>48</v>
      </c>
      <c r="E894" s="1275">
        <v>32.704999999999998</v>
      </c>
      <c r="F894" s="1276">
        <v>21983</v>
      </c>
      <c r="G894" s="1247">
        <v>718954</v>
      </c>
    </row>
    <row r="895" spans="2:7">
      <c r="B895" s="1274">
        <v>4261</v>
      </c>
      <c r="C895" s="1245" t="s">
        <v>300</v>
      </c>
      <c r="D895" s="1246" t="s">
        <v>60</v>
      </c>
      <c r="E895" s="1275">
        <v>0.49769999999999998</v>
      </c>
      <c r="F895" s="1276">
        <v>433772</v>
      </c>
      <c r="G895" s="1247">
        <v>215888</v>
      </c>
    </row>
    <row r="896" spans="2:7">
      <c r="B896" s="1274">
        <v>4285</v>
      </c>
      <c r="C896" s="1245" t="s">
        <v>64</v>
      </c>
      <c r="D896" s="1246" t="s">
        <v>65</v>
      </c>
      <c r="E896" s="1275">
        <v>6</v>
      </c>
      <c r="F896" s="1276">
        <v>247226</v>
      </c>
      <c r="G896" s="1247">
        <v>1483356</v>
      </c>
    </row>
    <row r="897" spans="2:7" ht="22.5">
      <c r="B897" s="1274">
        <v>4792</v>
      </c>
      <c r="C897" s="1245" t="s">
        <v>1016</v>
      </c>
      <c r="D897" s="1246" t="s">
        <v>60</v>
      </c>
      <c r="E897" s="1275">
        <v>2.6</v>
      </c>
      <c r="F897" s="1276">
        <v>68860</v>
      </c>
      <c r="G897" s="1247">
        <v>179036</v>
      </c>
    </row>
    <row r="898" spans="2:7">
      <c r="B898" s="1274">
        <v>5038</v>
      </c>
      <c r="C898" s="1245" t="s">
        <v>78</v>
      </c>
      <c r="D898" s="1246" t="s">
        <v>79</v>
      </c>
      <c r="E898" s="1275">
        <v>15.208</v>
      </c>
      <c r="F898" s="1276">
        <v>2678</v>
      </c>
      <c r="G898" s="1247">
        <v>40727</v>
      </c>
    </row>
    <row r="899" spans="2:7">
      <c r="B899" s="1274">
        <v>6092</v>
      </c>
      <c r="C899" s="1245" t="s">
        <v>51</v>
      </c>
      <c r="D899" s="1246" t="s">
        <v>52</v>
      </c>
      <c r="E899" s="1275">
        <v>27.5</v>
      </c>
      <c r="F899" s="1276">
        <v>2000</v>
      </c>
      <c r="G899" s="1247">
        <v>55000</v>
      </c>
    </row>
    <row r="900" spans="2:7">
      <c r="B900" s="1274">
        <v>6578</v>
      </c>
      <c r="C900" s="1245" t="s">
        <v>464</v>
      </c>
      <c r="D900" s="1246" t="s">
        <v>60</v>
      </c>
      <c r="E900" s="1275">
        <v>0.02</v>
      </c>
      <c r="F900" s="1276">
        <v>49980</v>
      </c>
      <c r="G900" s="1247">
        <v>1000</v>
      </c>
    </row>
    <row r="901" spans="2:7">
      <c r="B901" s="1274">
        <v>7088</v>
      </c>
      <c r="C901" s="1245" t="s">
        <v>82</v>
      </c>
      <c r="D901" s="1246" t="s">
        <v>79</v>
      </c>
      <c r="E901" s="1275">
        <v>516.34799999999996</v>
      </c>
      <c r="F901" s="1276">
        <v>2678</v>
      </c>
      <c r="G901" s="1247">
        <v>1382780</v>
      </c>
    </row>
    <row r="902" spans="2:7">
      <c r="B902" s="1274">
        <v>9413</v>
      </c>
      <c r="C902" s="1245" t="s">
        <v>740</v>
      </c>
      <c r="D902" s="1246" t="s">
        <v>79</v>
      </c>
      <c r="E902" s="1275">
        <v>362.00959</v>
      </c>
      <c r="F902" s="1276">
        <v>3094</v>
      </c>
      <c r="G902" s="1247">
        <v>1120058</v>
      </c>
    </row>
    <row r="903" spans="2:7" ht="51" customHeight="1">
      <c r="B903" s="981">
        <v>5345</v>
      </c>
      <c r="C903" s="1244" t="s">
        <v>1097</v>
      </c>
      <c r="D903" s="981" t="s">
        <v>60</v>
      </c>
      <c r="E903" s="1271"/>
      <c r="F903" s="1272"/>
      <c r="G903" s="1273">
        <v>133674</v>
      </c>
    </row>
    <row r="904" spans="2:7">
      <c r="B904" s="1274">
        <v>4279</v>
      </c>
      <c r="C904" s="1245" t="s">
        <v>57</v>
      </c>
      <c r="D904" s="1246" t="s">
        <v>50</v>
      </c>
      <c r="E904" s="1275">
        <v>0.04</v>
      </c>
      <c r="F904" s="1276">
        <v>19538</v>
      </c>
      <c r="G904" s="1247">
        <v>782</v>
      </c>
    </row>
    <row r="905" spans="2:7">
      <c r="B905" s="1274">
        <v>6013</v>
      </c>
      <c r="C905" s="1245" t="s">
        <v>102</v>
      </c>
      <c r="D905" s="1246" t="s">
        <v>50</v>
      </c>
      <c r="E905" s="1275">
        <v>0.04</v>
      </c>
      <c r="F905" s="1276">
        <v>240580</v>
      </c>
      <c r="G905" s="1247">
        <v>9623</v>
      </c>
    </row>
    <row r="906" spans="2:7">
      <c r="B906" s="1274">
        <v>6062</v>
      </c>
      <c r="C906" s="1245" t="s">
        <v>103</v>
      </c>
      <c r="D906" s="1246" t="s">
        <v>50</v>
      </c>
      <c r="E906" s="1275">
        <v>0.04</v>
      </c>
      <c r="F906" s="1276">
        <v>94843</v>
      </c>
      <c r="G906" s="1247">
        <v>3794</v>
      </c>
    </row>
    <row r="907" spans="2:7">
      <c r="B907" s="1274">
        <v>6092</v>
      </c>
      <c r="C907" s="1245" t="s">
        <v>51</v>
      </c>
      <c r="D907" s="1246" t="s">
        <v>52</v>
      </c>
      <c r="E907" s="1275">
        <v>1.8450000000000001E-2</v>
      </c>
      <c r="F907" s="1276">
        <v>2000</v>
      </c>
      <c r="G907" s="1247">
        <v>37</v>
      </c>
    </row>
    <row r="908" spans="2:7">
      <c r="B908" s="1274">
        <v>6567</v>
      </c>
      <c r="C908" s="1245" t="s">
        <v>93</v>
      </c>
      <c r="D908" s="1246" t="s">
        <v>50</v>
      </c>
      <c r="E908" s="1275">
        <v>0.04</v>
      </c>
      <c r="F908" s="1276">
        <v>30000</v>
      </c>
      <c r="G908" s="1247">
        <v>1200</v>
      </c>
    </row>
    <row r="909" spans="2:7">
      <c r="B909" s="1274">
        <v>7462</v>
      </c>
      <c r="C909" s="1245" t="s">
        <v>62</v>
      </c>
      <c r="D909" s="1246" t="s">
        <v>63</v>
      </c>
      <c r="E909" s="1275">
        <v>33.6</v>
      </c>
      <c r="F909" s="1276">
        <v>1309</v>
      </c>
      <c r="G909" s="1247">
        <v>43982</v>
      </c>
    </row>
    <row r="910" spans="2:7">
      <c r="B910" s="1274">
        <v>7689</v>
      </c>
      <c r="C910" s="1245" t="s">
        <v>475</v>
      </c>
      <c r="D910" s="1246" t="s">
        <v>60</v>
      </c>
      <c r="E910" s="1275">
        <v>1.3</v>
      </c>
      <c r="F910" s="1276">
        <v>57120</v>
      </c>
      <c r="G910" s="1247">
        <v>74256</v>
      </c>
    </row>
    <row r="911" spans="2:7" ht="51" customHeight="1">
      <c r="B911" s="981">
        <v>5346</v>
      </c>
      <c r="C911" s="1244" t="s">
        <v>1098</v>
      </c>
      <c r="D911" s="981" t="s">
        <v>60</v>
      </c>
      <c r="E911" s="1271"/>
      <c r="F911" s="1272"/>
      <c r="G911" s="1273">
        <v>139244</v>
      </c>
    </row>
    <row r="912" spans="2:7">
      <c r="B912" s="1274">
        <v>4279</v>
      </c>
      <c r="C912" s="1245" t="s">
        <v>57</v>
      </c>
      <c r="D912" s="1246" t="s">
        <v>50</v>
      </c>
      <c r="E912" s="1275">
        <v>0.04</v>
      </c>
      <c r="F912" s="1276">
        <v>19538</v>
      </c>
      <c r="G912" s="1247">
        <v>782</v>
      </c>
    </row>
    <row r="913" spans="2:7">
      <c r="B913" s="1274">
        <v>6013</v>
      </c>
      <c r="C913" s="1245" t="s">
        <v>102</v>
      </c>
      <c r="D913" s="1246" t="s">
        <v>50</v>
      </c>
      <c r="E913" s="1275">
        <v>0.04</v>
      </c>
      <c r="F913" s="1276">
        <v>240580</v>
      </c>
      <c r="G913" s="1247">
        <v>9623</v>
      </c>
    </row>
    <row r="914" spans="2:7">
      <c r="B914" s="1274">
        <v>6062</v>
      </c>
      <c r="C914" s="1245" t="s">
        <v>103</v>
      </c>
      <c r="D914" s="1246" t="s">
        <v>50</v>
      </c>
      <c r="E914" s="1275">
        <v>0.04</v>
      </c>
      <c r="F914" s="1276">
        <v>94843</v>
      </c>
      <c r="G914" s="1247">
        <v>3794</v>
      </c>
    </row>
    <row r="915" spans="2:7">
      <c r="B915" s="1274">
        <v>6567</v>
      </c>
      <c r="C915" s="1245" t="s">
        <v>93</v>
      </c>
      <c r="D915" s="1246" t="s">
        <v>50</v>
      </c>
      <c r="E915" s="1275">
        <v>0.04</v>
      </c>
      <c r="F915" s="1276">
        <v>30000</v>
      </c>
      <c r="G915" s="1247">
        <v>1200</v>
      </c>
    </row>
    <row r="916" spans="2:7">
      <c r="B916" s="1274">
        <v>7462</v>
      </c>
      <c r="C916" s="1245" t="s">
        <v>62</v>
      </c>
      <c r="D916" s="1246" t="s">
        <v>63</v>
      </c>
      <c r="E916" s="1275">
        <v>33.6</v>
      </c>
      <c r="F916" s="1276">
        <v>1309</v>
      </c>
      <c r="G916" s="1247">
        <v>43982</v>
      </c>
    </row>
    <row r="917" spans="2:7">
      <c r="B917" s="1274">
        <v>7687</v>
      </c>
      <c r="C917" s="1245" t="s">
        <v>473</v>
      </c>
      <c r="D917" s="1246" t="s">
        <v>60</v>
      </c>
      <c r="E917" s="1275">
        <v>1.3</v>
      </c>
      <c r="F917" s="1276">
        <v>61433</v>
      </c>
      <c r="G917" s="1247">
        <v>79863</v>
      </c>
    </row>
    <row r="918" spans="2:7" ht="36">
      <c r="B918" s="981">
        <v>5388</v>
      </c>
      <c r="C918" s="1244" t="s">
        <v>412</v>
      </c>
      <c r="D918" s="981" t="s">
        <v>54</v>
      </c>
      <c r="E918" s="1271"/>
      <c r="F918" s="1272"/>
      <c r="G918" s="1273">
        <v>476204</v>
      </c>
    </row>
    <row r="919" spans="2:7">
      <c r="B919" s="1274">
        <v>324</v>
      </c>
      <c r="C919" s="1245" t="s">
        <v>1270</v>
      </c>
      <c r="D919" s="1246" t="s">
        <v>60</v>
      </c>
      <c r="E919" s="1275">
        <v>0.51200000000000001</v>
      </c>
      <c r="F919" s="1276">
        <v>345100</v>
      </c>
      <c r="G919" s="1247">
        <v>176691</v>
      </c>
    </row>
    <row r="920" spans="2:7">
      <c r="B920" s="1274">
        <v>4274</v>
      </c>
      <c r="C920" s="1245" t="s">
        <v>57</v>
      </c>
      <c r="D920" s="1246" t="s">
        <v>65</v>
      </c>
      <c r="E920" s="1275">
        <v>0.25</v>
      </c>
      <c r="F920" s="1276">
        <v>156349</v>
      </c>
      <c r="G920" s="1247">
        <v>39087</v>
      </c>
    </row>
    <row r="921" spans="2:7">
      <c r="B921" s="1274">
        <v>4594</v>
      </c>
      <c r="C921" s="1245" t="s">
        <v>484</v>
      </c>
      <c r="D921" s="1246" t="s">
        <v>54</v>
      </c>
      <c r="E921" s="1275">
        <v>1</v>
      </c>
      <c r="F921" s="1276">
        <v>25609</v>
      </c>
      <c r="G921" s="1247">
        <v>25609</v>
      </c>
    </row>
    <row r="922" spans="2:7">
      <c r="B922" s="1274">
        <v>6092</v>
      </c>
      <c r="C922" s="1245" t="s">
        <v>51</v>
      </c>
      <c r="D922" s="1246" t="s">
        <v>52</v>
      </c>
      <c r="E922" s="1275">
        <v>0.43</v>
      </c>
      <c r="F922" s="1276">
        <v>2000</v>
      </c>
      <c r="G922" s="1247">
        <v>860</v>
      </c>
    </row>
    <row r="923" spans="2:7">
      <c r="B923" s="1274">
        <v>7088</v>
      </c>
      <c r="C923" s="1245" t="s">
        <v>82</v>
      </c>
      <c r="D923" s="1246" t="s">
        <v>79</v>
      </c>
      <c r="E923" s="1275">
        <v>14.94</v>
      </c>
      <c r="F923" s="1276">
        <v>2678</v>
      </c>
      <c r="G923" s="1247">
        <v>40009</v>
      </c>
    </row>
    <row r="924" spans="2:7">
      <c r="B924" s="1274">
        <v>7162</v>
      </c>
      <c r="C924" s="1245" t="s">
        <v>471</v>
      </c>
      <c r="D924" s="1246" t="s">
        <v>60</v>
      </c>
      <c r="E924" s="1275">
        <v>0.08</v>
      </c>
      <c r="F924" s="1276">
        <v>51999</v>
      </c>
      <c r="G924" s="1247">
        <v>4160</v>
      </c>
    </row>
    <row r="925" spans="2:7">
      <c r="B925" s="1274">
        <v>7596</v>
      </c>
      <c r="C925" s="1245" t="s">
        <v>127</v>
      </c>
      <c r="D925" s="1246" t="s">
        <v>67</v>
      </c>
      <c r="E925" s="1275">
        <v>0.25</v>
      </c>
      <c r="F925" s="1276">
        <v>17850</v>
      </c>
      <c r="G925" s="1247">
        <v>4463</v>
      </c>
    </row>
    <row r="926" spans="2:7">
      <c r="B926" s="1274">
        <v>7698</v>
      </c>
      <c r="C926" s="1245" t="s">
        <v>605</v>
      </c>
      <c r="D926" s="1246" t="s">
        <v>50</v>
      </c>
      <c r="E926" s="1275">
        <v>2</v>
      </c>
      <c r="F926" s="1276">
        <v>1892</v>
      </c>
      <c r="G926" s="1247">
        <v>3784</v>
      </c>
    </row>
    <row r="927" spans="2:7">
      <c r="B927" s="1274">
        <v>7989</v>
      </c>
      <c r="C927" s="1245" t="s">
        <v>1444</v>
      </c>
      <c r="D927" s="1246" t="s">
        <v>133</v>
      </c>
      <c r="E927" s="1275">
        <v>8.0000000000000002E-3</v>
      </c>
      <c r="F927" s="1276">
        <v>8433000</v>
      </c>
      <c r="G927" s="1247">
        <v>67464</v>
      </c>
    </row>
    <row r="928" spans="2:7">
      <c r="B928" s="1274">
        <v>8256</v>
      </c>
      <c r="C928" s="1245" t="s">
        <v>1039</v>
      </c>
      <c r="D928" s="1246" t="s">
        <v>65</v>
      </c>
      <c r="E928" s="1275">
        <v>0.25</v>
      </c>
      <c r="F928" s="1276">
        <v>65471</v>
      </c>
      <c r="G928" s="1247">
        <v>16368</v>
      </c>
    </row>
    <row r="929" spans="2:7">
      <c r="B929" s="1274">
        <v>8258</v>
      </c>
      <c r="C929" s="1245" t="s">
        <v>608</v>
      </c>
      <c r="D929" s="1246" t="s">
        <v>67</v>
      </c>
      <c r="E929" s="1275">
        <v>0.25</v>
      </c>
      <c r="F929" s="1276">
        <v>62565</v>
      </c>
      <c r="G929" s="1247">
        <v>15641</v>
      </c>
    </row>
    <row r="930" spans="2:7">
      <c r="B930" s="1274">
        <v>8304</v>
      </c>
      <c r="C930" s="1245" t="s">
        <v>609</v>
      </c>
      <c r="D930" s="1246" t="s">
        <v>133</v>
      </c>
      <c r="E930" s="1275">
        <v>2E-3</v>
      </c>
      <c r="F930" s="1276">
        <v>1832600</v>
      </c>
      <c r="G930" s="1247">
        <v>3665</v>
      </c>
    </row>
    <row r="931" spans="2:7">
      <c r="B931" s="1274">
        <v>8340</v>
      </c>
      <c r="C931" s="1245" t="s">
        <v>706</v>
      </c>
      <c r="D931" s="1246" t="s">
        <v>79</v>
      </c>
      <c r="E931" s="1275">
        <v>2.4700000000000002</v>
      </c>
      <c r="F931" s="1276">
        <v>8112</v>
      </c>
      <c r="G931" s="1247">
        <v>20037</v>
      </c>
    </row>
    <row r="932" spans="2:7">
      <c r="B932" s="1274">
        <v>8475</v>
      </c>
      <c r="C932" s="1245" t="s">
        <v>737</v>
      </c>
      <c r="D932" s="1246" t="s">
        <v>79</v>
      </c>
      <c r="E932" s="1275">
        <v>0.88600000000000001</v>
      </c>
      <c r="F932" s="1276">
        <v>3106</v>
      </c>
      <c r="G932" s="1247">
        <v>2752</v>
      </c>
    </row>
    <row r="933" spans="2:7">
      <c r="B933" s="1274">
        <v>8486</v>
      </c>
      <c r="C933" s="1245" t="s">
        <v>610</v>
      </c>
      <c r="D933" s="1246" t="s">
        <v>67</v>
      </c>
      <c r="E933" s="1275">
        <v>0.25</v>
      </c>
      <c r="F933" s="1276">
        <v>21420</v>
      </c>
      <c r="G933" s="1247">
        <v>5355</v>
      </c>
    </row>
    <row r="934" spans="2:7">
      <c r="B934" s="1274">
        <v>8981</v>
      </c>
      <c r="C934" s="1245" t="s">
        <v>738</v>
      </c>
      <c r="D934" s="1246" t="s">
        <v>79</v>
      </c>
      <c r="E934" s="1275">
        <v>6.5</v>
      </c>
      <c r="F934" s="1276">
        <v>2975</v>
      </c>
      <c r="G934" s="1247">
        <v>19338</v>
      </c>
    </row>
    <row r="935" spans="2:7">
      <c r="B935" s="1274">
        <v>9495</v>
      </c>
      <c r="C935" s="1245" t="s">
        <v>741</v>
      </c>
      <c r="D935" s="1246" t="s">
        <v>79</v>
      </c>
      <c r="E935" s="1275">
        <v>0.22800000000000001</v>
      </c>
      <c r="F935" s="1276">
        <v>9184</v>
      </c>
      <c r="G935" s="1247">
        <v>2094</v>
      </c>
    </row>
    <row r="936" spans="2:7">
      <c r="B936" s="1274">
        <v>9992</v>
      </c>
      <c r="C936" s="1245" t="s">
        <v>1073</v>
      </c>
      <c r="D936" s="1246" t="s">
        <v>71</v>
      </c>
      <c r="E936" s="1275">
        <v>1.5</v>
      </c>
      <c r="F936" s="1276">
        <v>19218</v>
      </c>
      <c r="G936" s="1247">
        <v>28827</v>
      </c>
    </row>
    <row r="937" spans="2:7" ht="36">
      <c r="B937" s="981">
        <v>5688</v>
      </c>
      <c r="C937" s="1244" t="s">
        <v>416</v>
      </c>
      <c r="D937" s="981" t="s">
        <v>54</v>
      </c>
      <c r="E937" s="1271"/>
      <c r="F937" s="1272"/>
      <c r="G937" s="1273">
        <v>2735354</v>
      </c>
    </row>
    <row r="938" spans="2:7">
      <c r="B938" s="1274">
        <v>4283</v>
      </c>
      <c r="C938" s="1245" t="s">
        <v>305</v>
      </c>
      <c r="D938" s="1246" t="s">
        <v>65</v>
      </c>
      <c r="E938" s="1275">
        <v>0.25</v>
      </c>
      <c r="F938" s="1276">
        <v>166295</v>
      </c>
      <c r="G938" s="1247">
        <v>41574</v>
      </c>
    </row>
    <row r="939" spans="2:7">
      <c r="B939" s="1274">
        <v>6092</v>
      </c>
      <c r="C939" s="1245" t="s">
        <v>51</v>
      </c>
      <c r="D939" s="1246" t="s">
        <v>52</v>
      </c>
      <c r="E939" s="1275">
        <v>1</v>
      </c>
      <c r="F939" s="1276">
        <v>2000</v>
      </c>
      <c r="G939" s="1247">
        <v>2000</v>
      </c>
    </row>
    <row r="940" spans="2:7">
      <c r="B940" s="981">
        <v>5749</v>
      </c>
      <c r="C940" s="1244" t="s">
        <v>419</v>
      </c>
      <c r="D940" s="981" t="s">
        <v>54</v>
      </c>
      <c r="E940" s="1271"/>
      <c r="F940" s="1272"/>
      <c r="G940" s="1273">
        <v>117938</v>
      </c>
    </row>
    <row r="941" spans="2:7">
      <c r="B941" s="1274">
        <v>4280</v>
      </c>
      <c r="C941" s="1245" t="s">
        <v>302</v>
      </c>
      <c r="D941" s="1246" t="s">
        <v>50</v>
      </c>
      <c r="E941" s="1275">
        <v>1.5</v>
      </c>
      <c r="F941" s="1276">
        <v>15107</v>
      </c>
      <c r="G941" s="1247">
        <v>22661</v>
      </c>
    </row>
    <row r="942" spans="2:7">
      <c r="B942" s="1274">
        <v>6092</v>
      </c>
      <c r="C942" s="1245" t="s">
        <v>51</v>
      </c>
      <c r="D942" s="1246" t="s">
        <v>52</v>
      </c>
      <c r="E942" s="1275">
        <v>0.42530000000000001</v>
      </c>
      <c r="F942" s="1276">
        <v>2000</v>
      </c>
      <c r="G942" s="1247">
        <v>851</v>
      </c>
    </row>
    <row r="943" spans="2:7">
      <c r="B943" s="1274">
        <v>7236</v>
      </c>
      <c r="C943" s="1245" t="s">
        <v>505</v>
      </c>
      <c r="D943" s="1246" t="s">
        <v>54</v>
      </c>
      <c r="E943" s="1275">
        <v>2.2200000000000001E-2</v>
      </c>
      <c r="F943" s="1276">
        <v>18728</v>
      </c>
      <c r="G943" s="1247">
        <v>416</v>
      </c>
    </row>
    <row r="944" spans="2:7">
      <c r="B944" s="1274">
        <v>8932</v>
      </c>
      <c r="C944" s="1245" t="s">
        <v>592</v>
      </c>
      <c r="D944" s="1246" t="s">
        <v>54</v>
      </c>
      <c r="E944" s="1275">
        <v>1</v>
      </c>
      <c r="F944" s="1276">
        <v>94010</v>
      </c>
      <c r="G944" s="1247">
        <v>94010</v>
      </c>
    </row>
    <row r="945" spans="2:7">
      <c r="B945" s="981">
        <v>5750</v>
      </c>
      <c r="C945" s="1244" t="s">
        <v>420</v>
      </c>
      <c r="D945" s="981" t="s">
        <v>54</v>
      </c>
      <c r="E945" s="1271"/>
      <c r="F945" s="1272"/>
      <c r="G945" s="1273">
        <v>226643</v>
      </c>
    </row>
    <row r="946" spans="2:7">
      <c r="B946" s="1274">
        <v>4280</v>
      </c>
      <c r="C946" s="1245" t="s">
        <v>302</v>
      </c>
      <c r="D946" s="1246" t="s">
        <v>50</v>
      </c>
      <c r="E946" s="1275">
        <v>1.5</v>
      </c>
      <c r="F946" s="1276">
        <v>15107</v>
      </c>
      <c r="G946" s="1247">
        <v>22661</v>
      </c>
    </row>
    <row r="947" spans="2:7">
      <c r="B947" s="1274">
        <v>6092</v>
      </c>
      <c r="C947" s="1245" t="s">
        <v>51</v>
      </c>
      <c r="D947" s="1246" t="s">
        <v>52</v>
      </c>
      <c r="E947" s="1275">
        <v>0.42509999999999998</v>
      </c>
      <c r="F947" s="1276">
        <v>2000</v>
      </c>
      <c r="G947" s="1247">
        <v>850</v>
      </c>
    </row>
    <row r="948" spans="2:7">
      <c r="B948" s="1274">
        <v>7236</v>
      </c>
      <c r="C948" s="1245" t="s">
        <v>505</v>
      </c>
      <c r="D948" s="1246" t="s">
        <v>54</v>
      </c>
      <c r="E948" s="1275">
        <v>4.4400000000000002E-2</v>
      </c>
      <c r="F948" s="1276">
        <v>18728</v>
      </c>
      <c r="G948" s="1247">
        <v>832</v>
      </c>
    </row>
    <row r="949" spans="2:7">
      <c r="B949" s="1274">
        <v>7393</v>
      </c>
      <c r="C949" s="1245" t="s">
        <v>577</v>
      </c>
      <c r="D949" s="1246" t="s">
        <v>54</v>
      </c>
      <c r="E949" s="1275">
        <v>1</v>
      </c>
      <c r="F949" s="1276">
        <v>202300</v>
      </c>
      <c r="G949" s="1247">
        <v>202300</v>
      </c>
    </row>
    <row r="950" spans="2:7">
      <c r="B950" s="981">
        <v>5876</v>
      </c>
      <c r="C950" s="1244" t="s">
        <v>423</v>
      </c>
      <c r="D950" s="981" t="s">
        <v>54</v>
      </c>
      <c r="E950" s="1271"/>
      <c r="F950" s="1272"/>
      <c r="G950" s="1273">
        <v>277314</v>
      </c>
    </row>
    <row r="951" spans="2:7">
      <c r="B951" s="1274">
        <v>4283</v>
      </c>
      <c r="C951" s="1245" t="s">
        <v>305</v>
      </c>
      <c r="D951" s="1246" t="s">
        <v>65</v>
      </c>
      <c r="E951" s="1275">
        <v>0.37659999999999999</v>
      </c>
      <c r="F951" s="1276">
        <v>166295</v>
      </c>
      <c r="G951" s="1247">
        <v>62627</v>
      </c>
    </row>
    <row r="952" spans="2:7">
      <c r="B952" s="1274">
        <v>5890</v>
      </c>
      <c r="C952" s="1245" t="s">
        <v>594</v>
      </c>
      <c r="D952" s="1246" t="s">
        <v>50</v>
      </c>
      <c r="E952" s="1275">
        <v>2.5640999999999998</v>
      </c>
      <c r="F952" s="1276">
        <v>82870</v>
      </c>
      <c r="G952" s="1247">
        <v>212487</v>
      </c>
    </row>
    <row r="953" spans="2:7">
      <c r="B953" s="1274">
        <v>6092</v>
      </c>
      <c r="C953" s="1245" t="s">
        <v>51</v>
      </c>
      <c r="D953" s="1246" t="s">
        <v>52</v>
      </c>
      <c r="E953" s="1275">
        <v>1.1001000000000001</v>
      </c>
      <c r="F953" s="1276">
        <v>2000</v>
      </c>
      <c r="G953" s="1247">
        <v>2200</v>
      </c>
    </row>
    <row r="954" spans="2:7">
      <c r="B954" s="981">
        <v>5877</v>
      </c>
      <c r="C954" s="1244" t="s">
        <v>424</v>
      </c>
      <c r="D954" s="981" t="s">
        <v>54</v>
      </c>
      <c r="E954" s="1271"/>
      <c r="F954" s="1272"/>
      <c r="G954" s="1273">
        <v>51319</v>
      </c>
    </row>
    <row r="955" spans="2:7">
      <c r="B955" s="1274">
        <v>4273</v>
      </c>
      <c r="C955" s="1245" t="s">
        <v>49</v>
      </c>
      <c r="D955" s="1246" t="s">
        <v>65</v>
      </c>
      <c r="E955" s="1275">
        <v>0.16669999999999999</v>
      </c>
      <c r="F955" s="1276">
        <v>110910</v>
      </c>
      <c r="G955" s="1247">
        <v>18489</v>
      </c>
    </row>
    <row r="956" spans="2:7">
      <c r="B956" s="1274">
        <v>6092</v>
      </c>
      <c r="C956" s="1245" t="s">
        <v>51</v>
      </c>
      <c r="D956" s="1246" t="s">
        <v>52</v>
      </c>
      <c r="E956" s="1275">
        <v>0.34520000000000001</v>
      </c>
      <c r="F956" s="1276">
        <v>2000</v>
      </c>
      <c r="G956" s="1247">
        <v>690</v>
      </c>
    </row>
    <row r="957" spans="2:7">
      <c r="B957" s="1274">
        <v>8297</v>
      </c>
      <c r="C957" s="1245" t="s">
        <v>957</v>
      </c>
      <c r="D957" s="1246" t="s">
        <v>67</v>
      </c>
      <c r="E957" s="1275">
        <v>0.16669999999999999</v>
      </c>
      <c r="F957" s="1276">
        <v>192800</v>
      </c>
      <c r="G957" s="1247">
        <v>32140</v>
      </c>
    </row>
    <row r="958" spans="2:7">
      <c r="B958" s="981">
        <v>5879</v>
      </c>
      <c r="C958" s="1244" t="s">
        <v>425</v>
      </c>
      <c r="D958" s="981" t="s">
        <v>54</v>
      </c>
      <c r="E958" s="1271"/>
      <c r="F958" s="1272"/>
      <c r="G958" s="1273">
        <v>201346</v>
      </c>
    </row>
    <row r="959" spans="2:7">
      <c r="B959" s="1274">
        <v>4274</v>
      </c>
      <c r="C959" s="1245" t="s">
        <v>57</v>
      </c>
      <c r="D959" s="1246" t="s">
        <v>65</v>
      </c>
      <c r="E959" s="1275">
        <v>0.28570000000000001</v>
      </c>
      <c r="F959" s="1276">
        <v>156349</v>
      </c>
      <c r="G959" s="1247">
        <v>44669</v>
      </c>
    </row>
    <row r="960" spans="2:7">
      <c r="B960" s="1274">
        <v>6092</v>
      </c>
      <c r="C960" s="1245" t="s">
        <v>51</v>
      </c>
      <c r="D960" s="1246" t="s">
        <v>52</v>
      </c>
      <c r="E960" s="1275">
        <v>0.83509999999999995</v>
      </c>
      <c r="F960" s="1276">
        <v>2000</v>
      </c>
      <c r="G960" s="1247">
        <v>1670</v>
      </c>
    </row>
    <row r="961" spans="2:7">
      <c r="B961" s="1274">
        <v>7146</v>
      </c>
      <c r="C961" s="1245" t="s">
        <v>597</v>
      </c>
      <c r="D961" s="1246" t="s">
        <v>50</v>
      </c>
      <c r="E961" s="1275">
        <v>2.2879999999999998</v>
      </c>
      <c r="F961" s="1276">
        <v>67748</v>
      </c>
      <c r="G961" s="1247">
        <v>155007</v>
      </c>
    </row>
    <row r="962" spans="2:7">
      <c r="B962" s="981">
        <v>5880</v>
      </c>
      <c r="C962" s="1244" t="s">
        <v>426</v>
      </c>
      <c r="D962" s="981" t="s">
        <v>54</v>
      </c>
      <c r="E962" s="1271"/>
      <c r="F962" s="1272"/>
      <c r="G962" s="1273">
        <v>251682</v>
      </c>
    </row>
    <row r="963" spans="2:7">
      <c r="B963" s="1274">
        <v>4274</v>
      </c>
      <c r="C963" s="1245" t="s">
        <v>57</v>
      </c>
      <c r="D963" s="1246" t="s">
        <v>65</v>
      </c>
      <c r="E963" s="1275">
        <v>0.35709999999999997</v>
      </c>
      <c r="F963" s="1276">
        <v>156349</v>
      </c>
      <c r="G963" s="1247">
        <v>55832</v>
      </c>
    </row>
    <row r="964" spans="2:7">
      <c r="B964" s="1274">
        <v>6092</v>
      </c>
      <c r="C964" s="1245" t="s">
        <v>51</v>
      </c>
      <c r="D964" s="1246" t="s">
        <v>52</v>
      </c>
      <c r="E964" s="1275">
        <v>1.0454000000000001</v>
      </c>
      <c r="F964" s="1276">
        <v>2000</v>
      </c>
      <c r="G964" s="1247">
        <v>2091</v>
      </c>
    </row>
    <row r="965" spans="2:7">
      <c r="B965" s="1274">
        <v>7146</v>
      </c>
      <c r="C965" s="1245" t="s">
        <v>597</v>
      </c>
      <c r="D965" s="1246" t="s">
        <v>50</v>
      </c>
      <c r="E965" s="1275">
        <v>2.86</v>
      </c>
      <c r="F965" s="1276">
        <v>67748</v>
      </c>
      <c r="G965" s="1247">
        <v>193759</v>
      </c>
    </row>
    <row r="966" spans="2:7" ht="24">
      <c r="B966" s="981">
        <v>5999</v>
      </c>
      <c r="C966" s="1244" t="s">
        <v>435</v>
      </c>
      <c r="D966" s="981" t="s">
        <v>54</v>
      </c>
      <c r="E966" s="1271"/>
      <c r="F966" s="1272"/>
      <c r="G966" s="1273">
        <v>989310</v>
      </c>
    </row>
    <row r="967" spans="2:7">
      <c r="B967" s="1274">
        <v>9144</v>
      </c>
      <c r="C967" s="1245" t="s">
        <v>517</v>
      </c>
      <c r="D967" s="1246" t="s">
        <v>54</v>
      </c>
      <c r="E967" s="1275">
        <v>1</v>
      </c>
      <c r="F967" s="1276">
        <v>504750</v>
      </c>
      <c r="G967" s="1247">
        <v>504750</v>
      </c>
    </row>
    <row r="968" spans="2:7">
      <c r="B968" s="1274">
        <v>9145</v>
      </c>
      <c r="C968" s="1245" t="s">
        <v>614</v>
      </c>
      <c r="D968" s="1246" t="s">
        <v>54</v>
      </c>
      <c r="E968" s="1275">
        <v>1</v>
      </c>
      <c r="F968" s="1276">
        <v>484560</v>
      </c>
      <c r="G968" s="1247">
        <v>484560</v>
      </c>
    </row>
    <row r="969" spans="2:7" ht="24">
      <c r="B969" s="981">
        <v>6038</v>
      </c>
      <c r="C969" s="1244" t="s">
        <v>437</v>
      </c>
      <c r="D969" s="981" t="s">
        <v>54</v>
      </c>
      <c r="E969" s="1271"/>
      <c r="F969" s="1272"/>
      <c r="G969" s="1273">
        <v>2804168</v>
      </c>
    </row>
    <row r="970" spans="2:7">
      <c r="B970" s="1274">
        <v>4274</v>
      </c>
      <c r="C970" s="1245" t="s">
        <v>57</v>
      </c>
      <c r="D970" s="1246" t="s">
        <v>65</v>
      </c>
      <c r="E970" s="1275">
        <v>0.5</v>
      </c>
      <c r="F970" s="1276">
        <v>156349</v>
      </c>
      <c r="G970" s="1247">
        <v>78175</v>
      </c>
    </row>
    <row r="971" spans="2:7">
      <c r="B971" s="1274">
        <v>5890</v>
      </c>
      <c r="C971" s="1245" t="s">
        <v>594</v>
      </c>
      <c r="D971" s="1246" t="s">
        <v>50</v>
      </c>
      <c r="E971" s="1275">
        <v>2</v>
      </c>
      <c r="F971" s="1276">
        <v>82870</v>
      </c>
      <c r="G971" s="1247">
        <v>165740</v>
      </c>
    </row>
    <row r="972" spans="2:7">
      <c r="B972" s="1274">
        <v>6092</v>
      </c>
      <c r="C972" s="1245" t="s">
        <v>51</v>
      </c>
      <c r="D972" s="1246" t="s">
        <v>52</v>
      </c>
      <c r="E972" s="1275">
        <v>1.46</v>
      </c>
      <c r="F972" s="1276">
        <v>2000</v>
      </c>
      <c r="G972" s="1247">
        <v>2920</v>
      </c>
    </row>
    <row r="973" spans="2:7">
      <c r="B973" s="1274">
        <v>8968</v>
      </c>
      <c r="C973" s="1245" t="s">
        <v>460</v>
      </c>
      <c r="D973" s="1246" t="s">
        <v>52</v>
      </c>
      <c r="E973" s="1275">
        <v>56.25</v>
      </c>
      <c r="F973" s="1276">
        <v>1000</v>
      </c>
      <c r="G973" s="1247">
        <v>56250</v>
      </c>
    </row>
    <row r="974" spans="2:7">
      <c r="B974" s="1274">
        <v>9188</v>
      </c>
      <c r="C974" s="1245" t="s">
        <v>781</v>
      </c>
      <c r="D974" s="1246" t="s">
        <v>54</v>
      </c>
      <c r="E974" s="1275">
        <v>1</v>
      </c>
      <c r="F974" s="1276">
        <v>2501083</v>
      </c>
      <c r="G974" s="1247">
        <v>2501083</v>
      </c>
    </row>
    <row r="975" spans="2:7" ht="24">
      <c r="B975" s="981">
        <v>6039</v>
      </c>
      <c r="C975" s="1244" t="s">
        <v>438</v>
      </c>
      <c r="D975" s="981" t="s">
        <v>54</v>
      </c>
      <c r="E975" s="1271"/>
      <c r="F975" s="1272"/>
      <c r="G975" s="1273">
        <v>3396966</v>
      </c>
    </row>
    <row r="976" spans="2:7">
      <c r="B976" s="1274">
        <v>4274</v>
      </c>
      <c r="C976" s="1245" t="s">
        <v>57</v>
      </c>
      <c r="D976" s="1246" t="s">
        <v>65</v>
      </c>
      <c r="E976" s="1275">
        <v>0.5</v>
      </c>
      <c r="F976" s="1276">
        <v>156349</v>
      </c>
      <c r="G976" s="1247">
        <v>78175</v>
      </c>
    </row>
    <row r="977" spans="2:7">
      <c r="B977" s="1274">
        <v>5890</v>
      </c>
      <c r="C977" s="1245" t="s">
        <v>594</v>
      </c>
      <c r="D977" s="1246" t="s">
        <v>50</v>
      </c>
      <c r="E977" s="1275">
        <v>2</v>
      </c>
      <c r="F977" s="1276">
        <v>82870</v>
      </c>
      <c r="G977" s="1247">
        <v>165740</v>
      </c>
    </row>
    <row r="978" spans="2:7">
      <c r="B978" s="1274">
        <v>6092</v>
      </c>
      <c r="C978" s="1245" t="s">
        <v>51</v>
      </c>
      <c r="D978" s="1246" t="s">
        <v>52</v>
      </c>
      <c r="E978" s="1275">
        <v>1.46</v>
      </c>
      <c r="F978" s="1276">
        <v>2000</v>
      </c>
      <c r="G978" s="1247">
        <v>2920</v>
      </c>
    </row>
    <row r="979" spans="2:7">
      <c r="B979" s="1274">
        <v>8968</v>
      </c>
      <c r="C979" s="1245" t="s">
        <v>460</v>
      </c>
      <c r="D979" s="1246" t="s">
        <v>52</v>
      </c>
      <c r="E979" s="1275">
        <v>56.25</v>
      </c>
      <c r="F979" s="1276">
        <v>1000</v>
      </c>
      <c r="G979" s="1247">
        <v>56250</v>
      </c>
    </row>
    <row r="980" spans="2:7">
      <c r="B980" s="1274">
        <v>9189</v>
      </c>
      <c r="C980" s="1245" t="s">
        <v>782</v>
      </c>
      <c r="D980" s="1246" t="s">
        <v>54</v>
      </c>
      <c r="E980" s="1275">
        <v>1</v>
      </c>
      <c r="F980" s="1276">
        <v>3093881</v>
      </c>
      <c r="G980" s="1247">
        <v>3093881</v>
      </c>
    </row>
    <row r="981" spans="2:7" ht="36">
      <c r="B981" s="981">
        <v>6041</v>
      </c>
      <c r="C981" s="1244" t="s">
        <v>439</v>
      </c>
      <c r="D981" s="981" t="s">
        <v>54</v>
      </c>
      <c r="E981" s="1271"/>
      <c r="F981" s="1272"/>
      <c r="G981" s="1273">
        <v>3401267</v>
      </c>
    </row>
    <row r="982" spans="2:7">
      <c r="B982" s="1274">
        <v>4273</v>
      </c>
      <c r="C982" s="1245" t="s">
        <v>49</v>
      </c>
      <c r="D982" s="1246" t="s">
        <v>65</v>
      </c>
      <c r="E982" s="1275">
        <v>0.5</v>
      </c>
      <c r="F982" s="1276">
        <v>110910</v>
      </c>
      <c r="G982" s="1247">
        <v>55455</v>
      </c>
    </row>
    <row r="983" spans="2:7">
      <c r="B983" s="1274">
        <v>6092</v>
      </c>
      <c r="C983" s="1245" t="s">
        <v>51</v>
      </c>
      <c r="D983" s="1246" t="s">
        <v>52</v>
      </c>
      <c r="E983" s="1275">
        <v>1.038</v>
      </c>
      <c r="F983" s="1276">
        <v>2000</v>
      </c>
      <c r="G983" s="1247">
        <v>2076</v>
      </c>
    </row>
    <row r="984" spans="2:7">
      <c r="B984" s="1274">
        <v>7146</v>
      </c>
      <c r="C984" s="1245" t="s">
        <v>597</v>
      </c>
      <c r="D984" s="1246" t="s">
        <v>50</v>
      </c>
      <c r="E984" s="1275">
        <v>2</v>
      </c>
      <c r="F984" s="1276">
        <v>67748</v>
      </c>
      <c r="G984" s="1247">
        <v>135496</v>
      </c>
    </row>
    <row r="985" spans="2:7" ht="22.5">
      <c r="B985" s="1274">
        <v>9194</v>
      </c>
      <c r="C985" s="1245" t="s">
        <v>786</v>
      </c>
      <c r="D985" s="1246" t="s">
        <v>54</v>
      </c>
      <c r="E985" s="1275">
        <v>1</v>
      </c>
      <c r="F985" s="1276">
        <v>3208240</v>
      </c>
      <c r="G985" s="1247">
        <v>3208240</v>
      </c>
    </row>
    <row r="986" spans="2:7" ht="36">
      <c r="B986" s="981">
        <v>6043</v>
      </c>
      <c r="C986" s="1244" t="s">
        <v>441</v>
      </c>
      <c r="D986" s="981" t="s">
        <v>54</v>
      </c>
      <c r="E986" s="1271"/>
      <c r="F986" s="1272"/>
      <c r="G986" s="1273">
        <v>3529787</v>
      </c>
    </row>
    <row r="987" spans="2:7">
      <c r="B987" s="1274">
        <v>4273</v>
      </c>
      <c r="C987" s="1245" t="s">
        <v>49</v>
      </c>
      <c r="D987" s="1246" t="s">
        <v>65</v>
      </c>
      <c r="E987" s="1275">
        <v>0.5</v>
      </c>
      <c r="F987" s="1276">
        <v>110910</v>
      </c>
      <c r="G987" s="1247">
        <v>55455</v>
      </c>
    </row>
    <row r="988" spans="2:7">
      <c r="B988" s="1274">
        <v>6092</v>
      </c>
      <c r="C988" s="1245" t="s">
        <v>51</v>
      </c>
      <c r="D988" s="1246" t="s">
        <v>52</v>
      </c>
      <c r="E988" s="1275">
        <v>1.038</v>
      </c>
      <c r="F988" s="1276">
        <v>2000</v>
      </c>
      <c r="G988" s="1247">
        <v>2076</v>
      </c>
    </row>
    <row r="989" spans="2:7">
      <c r="B989" s="1274">
        <v>7146</v>
      </c>
      <c r="C989" s="1245" t="s">
        <v>597</v>
      </c>
      <c r="D989" s="1246" t="s">
        <v>50</v>
      </c>
      <c r="E989" s="1275">
        <v>2</v>
      </c>
      <c r="F989" s="1276">
        <v>67748</v>
      </c>
      <c r="G989" s="1247">
        <v>135496</v>
      </c>
    </row>
    <row r="990" spans="2:7" ht="22.5">
      <c r="B990" s="1274">
        <v>9192</v>
      </c>
      <c r="C990" s="1245" t="s">
        <v>784</v>
      </c>
      <c r="D990" s="1246" t="s">
        <v>54</v>
      </c>
      <c r="E990" s="1275">
        <v>1</v>
      </c>
      <c r="F990" s="1276">
        <v>3336760</v>
      </c>
      <c r="G990" s="1247">
        <v>3336760</v>
      </c>
    </row>
    <row r="991" spans="2:7">
      <c r="B991" s="981">
        <v>6045</v>
      </c>
      <c r="C991" s="1244" t="s">
        <v>443</v>
      </c>
      <c r="D991" s="981" t="s">
        <v>54</v>
      </c>
      <c r="E991" s="1271"/>
      <c r="F991" s="1272"/>
      <c r="G991" s="1273">
        <v>5041251</v>
      </c>
    </row>
    <row r="992" spans="2:7">
      <c r="B992" s="1274">
        <v>4273</v>
      </c>
      <c r="C992" s="1245" t="s">
        <v>49</v>
      </c>
      <c r="D992" s="1246" t="s">
        <v>65</v>
      </c>
      <c r="E992" s="1275">
        <v>0.5</v>
      </c>
      <c r="F992" s="1276">
        <v>110910</v>
      </c>
      <c r="G992" s="1247">
        <v>55455</v>
      </c>
    </row>
    <row r="993" spans="2:7">
      <c r="B993" s="1274">
        <v>6092</v>
      </c>
      <c r="C993" s="1245" t="s">
        <v>51</v>
      </c>
      <c r="D993" s="1246" t="s">
        <v>52</v>
      </c>
      <c r="E993" s="1275">
        <v>1.038</v>
      </c>
      <c r="F993" s="1276">
        <v>2000</v>
      </c>
      <c r="G993" s="1247">
        <v>2076</v>
      </c>
    </row>
    <row r="994" spans="2:7">
      <c r="B994" s="1274">
        <v>9185</v>
      </c>
      <c r="C994" s="1245" t="s">
        <v>780</v>
      </c>
      <c r="D994" s="1246" t="s">
        <v>54</v>
      </c>
      <c r="E994" s="1275">
        <v>1</v>
      </c>
      <c r="F994" s="1276">
        <v>4983720</v>
      </c>
      <c r="G994" s="1247">
        <v>4983720</v>
      </c>
    </row>
    <row r="995" spans="2:7" ht="60">
      <c r="B995" s="981">
        <v>6089</v>
      </c>
      <c r="C995" s="1244" t="s">
        <v>447</v>
      </c>
      <c r="D995" s="981" t="s">
        <v>54</v>
      </c>
      <c r="E995" s="1271"/>
      <c r="F995" s="1272"/>
      <c r="G995" s="1273">
        <v>1826472</v>
      </c>
    </row>
    <row r="996" spans="2:7">
      <c r="B996" s="1274">
        <v>325</v>
      </c>
      <c r="C996" s="1245" t="s">
        <v>1271</v>
      </c>
      <c r="D996" s="1246" t="s">
        <v>60</v>
      </c>
      <c r="E996" s="1275">
        <v>0.88700000000000001</v>
      </c>
      <c r="F996" s="1276">
        <v>357000</v>
      </c>
      <c r="G996" s="1247">
        <v>316659</v>
      </c>
    </row>
    <row r="997" spans="2:7">
      <c r="B997" s="1274">
        <v>1794</v>
      </c>
      <c r="C997" s="1245" t="s">
        <v>90</v>
      </c>
      <c r="D997" s="1246" t="s">
        <v>79</v>
      </c>
      <c r="E997" s="1275">
        <v>8</v>
      </c>
      <c r="F997" s="1276">
        <v>3689</v>
      </c>
      <c r="G997" s="1247">
        <v>29512</v>
      </c>
    </row>
    <row r="998" spans="2:7">
      <c r="B998" s="1274">
        <v>3995</v>
      </c>
      <c r="C998" s="1245" t="s">
        <v>126</v>
      </c>
      <c r="D998" s="1246" t="s">
        <v>48</v>
      </c>
      <c r="E998" s="1275">
        <v>3.9369999999999998</v>
      </c>
      <c r="F998" s="1276">
        <v>21983</v>
      </c>
      <c r="G998" s="1247">
        <v>86547</v>
      </c>
    </row>
    <row r="999" spans="2:7">
      <c r="B999" s="1274">
        <v>4261</v>
      </c>
      <c r="C999" s="1245" t="s">
        <v>300</v>
      </c>
      <c r="D999" s="1246" t="s">
        <v>60</v>
      </c>
      <c r="E999" s="1275">
        <v>5.5E-2</v>
      </c>
      <c r="F999" s="1276">
        <v>433772</v>
      </c>
      <c r="G999" s="1247">
        <v>23857</v>
      </c>
    </row>
    <row r="1000" spans="2:7">
      <c r="B1000" s="1274">
        <v>4274</v>
      </c>
      <c r="C1000" s="1245" t="s">
        <v>57</v>
      </c>
      <c r="D1000" s="1246" t="s">
        <v>65</v>
      </c>
      <c r="E1000" s="1275">
        <v>1</v>
      </c>
      <c r="F1000" s="1276">
        <v>156349</v>
      </c>
      <c r="G1000" s="1247">
        <v>156349</v>
      </c>
    </row>
    <row r="1001" spans="2:7">
      <c r="B1001" s="1274">
        <v>4274</v>
      </c>
      <c r="C1001" s="1245" t="s">
        <v>57</v>
      </c>
      <c r="D1001" s="1246" t="s">
        <v>65</v>
      </c>
      <c r="E1001" s="1275">
        <v>0.6</v>
      </c>
      <c r="F1001" s="1276">
        <v>156349</v>
      </c>
      <c r="G1001" s="1247">
        <v>93809</v>
      </c>
    </row>
    <row r="1002" spans="2:7">
      <c r="B1002" s="1274">
        <v>4274</v>
      </c>
      <c r="C1002" s="1245" t="s">
        <v>57</v>
      </c>
      <c r="D1002" s="1246" t="s">
        <v>65</v>
      </c>
      <c r="E1002" s="1275">
        <v>0.35</v>
      </c>
      <c r="F1002" s="1276">
        <v>156349</v>
      </c>
      <c r="G1002" s="1247">
        <v>54722</v>
      </c>
    </row>
    <row r="1003" spans="2:7" ht="22.5">
      <c r="B1003" s="1274">
        <v>4613</v>
      </c>
      <c r="C1003" s="1245" t="s">
        <v>121</v>
      </c>
      <c r="D1003" s="1246" t="s">
        <v>60</v>
      </c>
      <c r="E1003" s="1275">
        <v>1.028</v>
      </c>
      <c r="F1003" s="1276">
        <v>40919</v>
      </c>
      <c r="G1003" s="1247">
        <v>42065</v>
      </c>
    </row>
    <row r="1004" spans="2:7">
      <c r="B1004" s="1274">
        <v>5038</v>
      </c>
      <c r="C1004" s="1245" t="s">
        <v>78</v>
      </c>
      <c r="D1004" s="1246" t="s">
        <v>79</v>
      </c>
      <c r="E1004" s="1275">
        <v>99.37</v>
      </c>
      <c r="F1004" s="1276">
        <v>2678</v>
      </c>
      <c r="G1004" s="1247">
        <v>266113</v>
      </c>
    </row>
    <row r="1005" spans="2:7">
      <c r="B1005" s="1274">
        <v>5481</v>
      </c>
      <c r="C1005" s="1245" t="s">
        <v>646</v>
      </c>
      <c r="D1005" s="1246" t="s">
        <v>54</v>
      </c>
      <c r="E1005" s="1275">
        <v>23</v>
      </c>
      <c r="F1005" s="1276">
        <v>5100</v>
      </c>
      <c r="G1005" s="1247">
        <v>117300</v>
      </c>
    </row>
    <row r="1006" spans="2:7">
      <c r="B1006" s="1274">
        <v>6092</v>
      </c>
      <c r="C1006" s="1245" t="s">
        <v>51</v>
      </c>
      <c r="D1006" s="1246" t="s">
        <v>52</v>
      </c>
      <c r="E1006" s="1275">
        <v>0.73260000000000003</v>
      </c>
      <c r="F1006" s="1276">
        <v>2000</v>
      </c>
      <c r="G1006" s="1247">
        <v>1465</v>
      </c>
    </row>
    <row r="1007" spans="2:7">
      <c r="B1007" s="1274">
        <v>6140</v>
      </c>
      <c r="C1007" s="1245" t="s">
        <v>58</v>
      </c>
      <c r="D1007" s="1246" t="s">
        <v>50</v>
      </c>
      <c r="E1007" s="1275">
        <v>2</v>
      </c>
      <c r="F1007" s="1276">
        <v>48012</v>
      </c>
      <c r="G1007" s="1247">
        <v>96024</v>
      </c>
    </row>
    <row r="1008" spans="2:7">
      <c r="B1008" s="1274">
        <v>6824</v>
      </c>
      <c r="C1008" s="1245" t="s">
        <v>944</v>
      </c>
      <c r="D1008" s="1246" t="s">
        <v>79</v>
      </c>
      <c r="E1008" s="1275">
        <v>204.7</v>
      </c>
      <c r="F1008" s="1276">
        <v>31</v>
      </c>
      <c r="G1008" s="1247">
        <v>6346</v>
      </c>
    </row>
    <row r="1009" spans="2:7">
      <c r="B1009" s="1274">
        <v>7088</v>
      </c>
      <c r="C1009" s="1245" t="s">
        <v>82</v>
      </c>
      <c r="D1009" s="1246" t="s">
        <v>79</v>
      </c>
      <c r="E1009" s="1275">
        <v>109.7</v>
      </c>
      <c r="F1009" s="1276">
        <v>2678</v>
      </c>
      <c r="G1009" s="1247">
        <v>293777</v>
      </c>
    </row>
    <row r="1010" spans="2:7">
      <c r="B1010" s="1274">
        <v>9229</v>
      </c>
      <c r="C1010" s="1245" t="s">
        <v>726</v>
      </c>
      <c r="D1010" s="1246" t="s">
        <v>727</v>
      </c>
      <c r="E1010" s="1275">
        <v>1</v>
      </c>
      <c r="F1010" s="1276">
        <v>241927</v>
      </c>
      <c r="G1010" s="1247">
        <v>241927</v>
      </c>
    </row>
    <row r="1011" spans="2:7" ht="66.75" customHeight="1">
      <c r="B1011" s="981">
        <v>6090</v>
      </c>
      <c r="C1011" s="1244" t="s">
        <v>448</v>
      </c>
      <c r="D1011" s="981" t="s">
        <v>54</v>
      </c>
      <c r="E1011" s="1271"/>
      <c r="F1011" s="1272"/>
      <c r="G1011" s="1273">
        <v>1954268</v>
      </c>
    </row>
    <row r="1012" spans="2:7">
      <c r="B1012" s="1274">
        <v>1794</v>
      </c>
      <c r="C1012" s="1245" t="s">
        <v>90</v>
      </c>
      <c r="D1012" s="1246" t="s">
        <v>79</v>
      </c>
      <c r="E1012" s="1275">
        <v>6</v>
      </c>
      <c r="F1012" s="1276">
        <v>3689</v>
      </c>
      <c r="G1012" s="1247">
        <v>22134</v>
      </c>
    </row>
    <row r="1013" spans="2:7">
      <c r="B1013" s="1274">
        <v>3465</v>
      </c>
      <c r="C1013" s="1245" t="s">
        <v>247</v>
      </c>
      <c r="D1013" s="1246" t="s">
        <v>60</v>
      </c>
      <c r="E1013" s="1275">
        <v>1.153</v>
      </c>
      <c r="F1013" s="1276">
        <v>358692</v>
      </c>
      <c r="G1013" s="1247">
        <v>413572</v>
      </c>
    </row>
    <row r="1014" spans="2:7">
      <c r="B1014" s="1274">
        <v>3476</v>
      </c>
      <c r="C1014" s="1245" t="s">
        <v>77</v>
      </c>
      <c r="D1014" s="1246" t="s">
        <v>60</v>
      </c>
      <c r="E1014" s="1275">
        <v>0.03</v>
      </c>
      <c r="F1014" s="1276">
        <v>289862</v>
      </c>
      <c r="G1014" s="1247">
        <v>8696</v>
      </c>
    </row>
    <row r="1015" spans="2:7">
      <c r="B1015" s="1274">
        <v>3995</v>
      </c>
      <c r="C1015" s="1245" t="s">
        <v>126</v>
      </c>
      <c r="D1015" s="1246" t="s">
        <v>48</v>
      </c>
      <c r="E1015" s="1275">
        <v>5.165</v>
      </c>
      <c r="F1015" s="1276">
        <v>21983</v>
      </c>
      <c r="G1015" s="1247">
        <v>113542</v>
      </c>
    </row>
    <row r="1016" spans="2:7">
      <c r="B1016" s="1274">
        <v>4274</v>
      </c>
      <c r="C1016" s="1245" t="s">
        <v>57</v>
      </c>
      <c r="D1016" s="1246" t="s">
        <v>65</v>
      </c>
      <c r="E1016" s="1275">
        <v>1.5</v>
      </c>
      <c r="F1016" s="1276">
        <v>156349</v>
      </c>
      <c r="G1016" s="1247">
        <v>234524</v>
      </c>
    </row>
    <row r="1017" spans="2:7">
      <c r="B1017" s="1274">
        <v>4274</v>
      </c>
      <c r="C1017" s="1245" t="s">
        <v>57</v>
      </c>
      <c r="D1017" s="1246" t="s">
        <v>65</v>
      </c>
      <c r="E1017" s="1275">
        <v>0.5</v>
      </c>
      <c r="F1017" s="1276">
        <v>156349</v>
      </c>
      <c r="G1017" s="1247">
        <v>78175</v>
      </c>
    </row>
    <row r="1018" spans="2:7">
      <c r="B1018" s="1274">
        <v>4274</v>
      </c>
      <c r="C1018" s="1245" t="s">
        <v>57</v>
      </c>
      <c r="D1018" s="1246" t="s">
        <v>65</v>
      </c>
      <c r="E1018" s="1275">
        <v>0.4</v>
      </c>
      <c r="F1018" s="1276">
        <v>156349</v>
      </c>
      <c r="G1018" s="1247">
        <v>62540</v>
      </c>
    </row>
    <row r="1019" spans="2:7" ht="22.5">
      <c r="B1019" s="1274">
        <v>4613</v>
      </c>
      <c r="C1019" s="1245" t="s">
        <v>121</v>
      </c>
      <c r="D1019" s="1246" t="s">
        <v>60</v>
      </c>
      <c r="E1019" s="1275">
        <v>1.373</v>
      </c>
      <c r="F1019" s="1276">
        <v>40919</v>
      </c>
      <c r="G1019" s="1247">
        <v>56182</v>
      </c>
    </row>
    <row r="1020" spans="2:7">
      <c r="B1020" s="1274">
        <v>5038</v>
      </c>
      <c r="C1020" s="1245" t="s">
        <v>78</v>
      </c>
      <c r="D1020" s="1246" t="s">
        <v>79</v>
      </c>
      <c r="E1020" s="1275">
        <v>38</v>
      </c>
      <c r="F1020" s="1276">
        <v>2678</v>
      </c>
      <c r="G1020" s="1247">
        <v>101764</v>
      </c>
    </row>
    <row r="1021" spans="2:7">
      <c r="B1021" s="1274">
        <v>5481</v>
      </c>
      <c r="C1021" s="1245" t="s">
        <v>646</v>
      </c>
      <c r="D1021" s="1246" t="s">
        <v>54</v>
      </c>
      <c r="E1021" s="1275">
        <v>28</v>
      </c>
      <c r="F1021" s="1276">
        <v>5100</v>
      </c>
      <c r="G1021" s="1247">
        <v>142800</v>
      </c>
    </row>
    <row r="1022" spans="2:7">
      <c r="B1022" s="1274">
        <v>6092</v>
      </c>
      <c r="C1022" s="1245" t="s">
        <v>51</v>
      </c>
      <c r="D1022" s="1246" t="s">
        <v>52</v>
      </c>
      <c r="E1022" s="1275">
        <v>1.286</v>
      </c>
      <c r="F1022" s="1276">
        <v>2000</v>
      </c>
      <c r="G1022" s="1247">
        <v>2572</v>
      </c>
    </row>
    <row r="1023" spans="2:7">
      <c r="B1023" s="1274">
        <v>6140</v>
      </c>
      <c r="C1023" s="1245" t="s">
        <v>58</v>
      </c>
      <c r="D1023" s="1246" t="s">
        <v>50</v>
      </c>
      <c r="E1023" s="1275">
        <v>2.65</v>
      </c>
      <c r="F1023" s="1276">
        <v>48012</v>
      </c>
      <c r="G1023" s="1247">
        <v>127232</v>
      </c>
    </row>
    <row r="1024" spans="2:7">
      <c r="B1024" s="1274">
        <v>6824</v>
      </c>
      <c r="C1024" s="1245" t="s">
        <v>944</v>
      </c>
      <c r="D1024" s="1246" t="s">
        <v>79</v>
      </c>
      <c r="E1024" s="1275">
        <v>249.2</v>
      </c>
      <c r="F1024" s="1276">
        <v>31</v>
      </c>
      <c r="G1024" s="1247">
        <v>7725</v>
      </c>
    </row>
    <row r="1025" spans="2:7">
      <c r="B1025" s="1274">
        <v>7088</v>
      </c>
      <c r="C1025" s="1245" t="s">
        <v>82</v>
      </c>
      <c r="D1025" s="1246" t="s">
        <v>79</v>
      </c>
      <c r="E1025" s="1275">
        <v>127.29</v>
      </c>
      <c r="F1025" s="1276">
        <v>2678</v>
      </c>
      <c r="G1025" s="1247">
        <v>340883</v>
      </c>
    </row>
    <row r="1026" spans="2:7">
      <c r="B1026" s="1274">
        <v>9229</v>
      </c>
      <c r="C1026" s="1245" t="s">
        <v>726</v>
      </c>
      <c r="D1026" s="1246" t="s">
        <v>727</v>
      </c>
      <c r="E1026" s="1275">
        <v>1</v>
      </c>
      <c r="F1026" s="1276">
        <v>241927</v>
      </c>
      <c r="G1026" s="1247">
        <v>241927</v>
      </c>
    </row>
    <row r="1027" spans="2:7" ht="74.25" customHeight="1">
      <c r="B1027" s="981">
        <v>6091</v>
      </c>
      <c r="C1027" s="1244" t="s">
        <v>449</v>
      </c>
      <c r="D1027" s="981" t="s">
        <v>54</v>
      </c>
      <c r="E1027" s="1271"/>
      <c r="F1027" s="1272"/>
      <c r="G1027" s="1273">
        <v>900677</v>
      </c>
    </row>
    <row r="1028" spans="2:7">
      <c r="B1028" s="1274">
        <v>366</v>
      </c>
      <c r="C1028" s="1245" t="s">
        <v>1275</v>
      </c>
      <c r="D1028" s="1246" t="s">
        <v>60</v>
      </c>
      <c r="E1028" s="1275">
        <v>3.5000000000000003E-2</v>
      </c>
      <c r="F1028" s="1276">
        <v>339150</v>
      </c>
      <c r="G1028" s="1247">
        <v>11870</v>
      </c>
    </row>
    <row r="1029" spans="2:7">
      <c r="B1029" s="1274">
        <v>1794</v>
      </c>
      <c r="C1029" s="1245" t="s">
        <v>90</v>
      </c>
      <c r="D1029" s="1246" t="s">
        <v>79</v>
      </c>
      <c r="E1029" s="1275">
        <v>1</v>
      </c>
      <c r="F1029" s="1276">
        <v>3689</v>
      </c>
      <c r="G1029" s="1247">
        <v>3689</v>
      </c>
    </row>
    <row r="1030" spans="2:7">
      <c r="B1030" s="1274">
        <v>2798</v>
      </c>
      <c r="C1030" s="1245" t="s">
        <v>645</v>
      </c>
      <c r="D1030" s="1246" t="s">
        <v>54</v>
      </c>
      <c r="E1030" s="1275">
        <v>168</v>
      </c>
      <c r="F1030" s="1276">
        <v>400</v>
      </c>
      <c r="G1030" s="1247">
        <v>67200</v>
      </c>
    </row>
    <row r="1031" spans="2:7">
      <c r="B1031" s="1274">
        <v>3465</v>
      </c>
      <c r="C1031" s="1245" t="s">
        <v>247</v>
      </c>
      <c r="D1031" s="1246" t="s">
        <v>60</v>
      </c>
      <c r="E1031" s="1275">
        <v>0.28999999999999998</v>
      </c>
      <c r="F1031" s="1276">
        <v>358692</v>
      </c>
      <c r="G1031" s="1247">
        <v>104021</v>
      </c>
    </row>
    <row r="1032" spans="2:7">
      <c r="B1032" s="1274">
        <v>3995</v>
      </c>
      <c r="C1032" s="1245" t="s">
        <v>126</v>
      </c>
      <c r="D1032" s="1246" t="s">
        <v>48</v>
      </c>
      <c r="E1032" s="1275">
        <v>2.16</v>
      </c>
      <c r="F1032" s="1276">
        <v>21983</v>
      </c>
      <c r="G1032" s="1247">
        <v>47483</v>
      </c>
    </row>
    <row r="1033" spans="2:7">
      <c r="B1033" s="1274">
        <v>4274</v>
      </c>
      <c r="C1033" s="1245" t="s">
        <v>57</v>
      </c>
      <c r="D1033" s="1246" t="s">
        <v>65</v>
      </c>
      <c r="E1033" s="1275">
        <v>0.6</v>
      </c>
      <c r="F1033" s="1276">
        <v>156349</v>
      </c>
      <c r="G1033" s="1247">
        <v>93809</v>
      </c>
    </row>
    <row r="1034" spans="2:7">
      <c r="B1034" s="1274">
        <v>4274</v>
      </c>
      <c r="C1034" s="1245" t="s">
        <v>57</v>
      </c>
      <c r="D1034" s="1246" t="s">
        <v>65</v>
      </c>
      <c r="E1034" s="1275">
        <v>0.1</v>
      </c>
      <c r="F1034" s="1276">
        <v>156349</v>
      </c>
      <c r="G1034" s="1247">
        <v>15635</v>
      </c>
    </row>
    <row r="1035" spans="2:7">
      <c r="B1035" s="1274">
        <v>4274</v>
      </c>
      <c r="C1035" s="1245" t="s">
        <v>57</v>
      </c>
      <c r="D1035" s="1246" t="s">
        <v>65</v>
      </c>
      <c r="E1035" s="1275">
        <v>0.4</v>
      </c>
      <c r="F1035" s="1276">
        <v>156349</v>
      </c>
      <c r="G1035" s="1247">
        <v>62540</v>
      </c>
    </row>
    <row r="1036" spans="2:7" ht="22.5">
      <c r="B1036" s="1274">
        <v>4613</v>
      </c>
      <c r="C1036" s="1245" t="s">
        <v>121</v>
      </c>
      <c r="D1036" s="1246" t="s">
        <v>60</v>
      </c>
      <c r="E1036" s="1275">
        <v>0.1</v>
      </c>
      <c r="F1036" s="1276">
        <v>40919</v>
      </c>
      <c r="G1036" s="1247">
        <v>4092</v>
      </c>
    </row>
    <row r="1037" spans="2:7">
      <c r="B1037" s="1274">
        <v>5038</v>
      </c>
      <c r="C1037" s="1245" t="s">
        <v>78</v>
      </c>
      <c r="D1037" s="1246" t="s">
        <v>79</v>
      </c>
      <c r="E1037" s="1275">
        <v>6</v>
      </c>
      <c r="F1037" s="1276">
        <v>2678</v>
      </c>
      <c r="G1037" s="1247">
        <v>16068</v>
      </c>
    </row>
    <row r="1038" spans="2:7">
      <c r="B1038" s="1274">
        <v>6092</v>
      </c>
      <c r="C1038" s="1245" t="s">
        <v>51</v>
      </c>
      <c r="D1038" s="1246" t="s">
        <v>52</v>
      </c>
      <c r="E1038" s="1275">
        <v>0.87</v>
      </c>
      <c r="F1038" s="1276">
        <v>2000</v>
      </c>
      <c r="G1038" s="1247">
        <v>1740</v>
      </c>
    </row>
    <row r="1039" spans="2:7">
      <c r="B1039" s="1274">
        <v>6140</v>
      </c>
      <c r="C1039" s="1245" t="s">
        <v>58</v>
      </c>
      <c r="D1039" s="1246" t="s">
        <v>50</v>
      </c>
      <c r="E1039" s="1275">
        <v>0.5</v>
      </c>
      <c r="F1039" s="1276">
        <v>48012</v>
      </c>
      <c r="G1039" s="1247">
        <v>24006</v>
      </c>
    </row>
    <row r="1040" spans="2:7">
      <c r="B1040" s="1274">
        <v>6792</v>
      </c>
      <c r="C1040" s="1245" t="s">
        <v>714</v>
      </c>
      <c r="D1040" s="1246" t="s">
        <v>54</v>
      </c>
      <c r="E1040" s="1275">
        <v>1</v>
      </c>
      <c r="F1040" s="1276">
        <v>238000</v>
      </c>
      <c r="G1040" s="1247">
        <v>238000</v>
      </c>
    </row>
    <row r="1041" spans="2:7">
      <c r="B1041" s="1274">
        <v>7088</v>
      </c>
      <c r="C1041" s="1245" t="s">
        <v>82</v>
      </c>
      <c r="D1041" s="1246" t="s">
        <v>79</v>
      </c>
      <c r="E1041" s="1275">
        <v>30</v>
      </c>
      <c r="F1041" s="1276">
        <v>2678</v>
      </c>
      <c r="G1041" s="1247">
        <v>80340</v>
      </c>
    </row>
    <row r="1042" spans="2:7">
      <c r="B1042" s="1274">
        <v>8328</v>
      </c>
      <c r="C1042" s="1245" t="s">
        <v>134</v>
      </c>
      <c r="D1042" s="1246" t="s">
        <v>52</v>
      </c>
      <c r="E1042" s="1275">
        <v>130.184</v>
      </c>
      <c r="F1042" s="1276">
        <v>1000</v>
      </c>
      <c r="G1042" s="1247">
        <v>130184</v>
      </c>
    </row>
    <row r="1043" spans="2:7" ht="63" customHeight="1">
      <c r="B1043" s="981">
        <v>6099</v>
      </c>
      <c r="C1043" s="1244" t="s">
        <v>450</v>
      </c>
      <c r="D1043" s="981" t="s">
        <v>48</v>
      </c>
      <c r="E1043" s="1271"/>
      <c r="F1043" s="1272"/>
      <c r="G1043" s="1273">
        <v>33629</v>
      </c>
    </row>
    <row r="1044" spans="2:7">
      <c r="B1044" s="1274">
        <v>4288</v>
      </c>
      <c r="C1044" s="1245" t="s">
        <v>139</v>
      </c>
      <c r="D1044" s="1246" t="s">
        <v>65</v>
      </c>
      <c r="E1044" s="1275">
        <v>7.6999999999999999E-2</v>
      </c>
      <c r="F1044" s="1276">
        <v>201787</v>
      </c>
      <c r="G1044" s="1247">
        <v>15538</v>
      </c>
    </row>
    <row r="1045" spans="2:7">
      <c r="B1045" s="1274">
        <v>6092</v>
      </c>
      <c r="C1045" s="1245" t="s">
        <v>51</v>
      </c>
      <c r="D1045" s="1246" t="s">
        <v>52</v>
      </c>
      <c r="E1045" s="1275">
        <v>0.30349999999999999</v>
      </c>
      <c r="F1045" s="1276">
        <v>2000</v>
      </c>
      <c r="G1045" s="1247">
        <v>607</v>
      </c>
    </row>
    <row r="1046" spans="2:7">
      <c r="B1046" s="1274">
        <v>7968</v>
      </c>
      <c r="C1046" s="1245" t="s">
        <v>122</v>
      </c>
      <c r="D1046" s="1246" t="s">
        <v>54</v>
      </c>
      <c r="E1046" s="1275">
        <v>5.4999999999999997E-3</v>
      </c>
      <c r="F1046" s="1276">
        <v>398650</v>
      </c>
      <c r="G1046" s="1247">
        <v>2193</v>
      </c>
    </row>
    <row r="1047" spans="2:7">
      <c r="B1047" s="1274">
        <v>7969</v>
      </c>
      <c r="C1047" s="1245" t="s">
        <v>123</v>
      </c>
      <c r="D1047" s="1246" t="s">
        <v>48</v>
      </c>
      <c r="E1047" s="1275">
        <v>1.03</v>
      </c>
      <c r="F1047" s="1276">
        <v>7378</v>
      </c>
      <c r="G1047" s="1247">
        <v>7599</v>
      </c>
    </row>
    <row r="1048" spans="2:7">
      <c r="B1048" s="1274">
        <v>7970</v>
      </c>
      <c r="C1048" s="1245" t="s">
        <v>124</v>
      </c>
      <c r="D1048" s="1246" t="s">
        <v>48</v>
      </c>
      <c r="E1048" s="1275">
        <v>1.03</v>
      </c>
      <c r="F1048" s="1276">
        <v>2350</v>
      </c>
      <c r="G1048" s="1247">
        <v>2421</v>
      </c>
    </row>
    <row r="1049" spans="2:7">
      <c r="B1049" s="1274">
        <v>7971</v>
      </c>
      <c r="C1049" s="1245" t="s">
        <v>125</v>
      </c>
      <c r="D1049" s="1246" t="s">
        <v>48</v>
      </c>
      <c r="E1049" s="1275">
        <v>1.03</v>
      </c>
      <c r="F1049" s="1276">
        <v>5117</v>
      </c>
      <c r="G1049" s="1247">
        <v>5271</v>
      </c>
    </row>
    <row r="1050" spans="2:7" ht="36">
      <c r="B1050" s="981">
        <v>6102</v>
      </c>
      <c r="C1050" s="1244" t="s">
        <v>1490</v>
      </c>
      <c r="D1050" s="981" t="s">
        <v>71</v>
      </c>
      <c r="E1050" s="1271"/>
      <c r="F1050" s="1272"/>
      <c r="G1050" s="1273">
        <v>22209</v>
      </c>
    </row>
    <row r="1051" spans="2:7">
      <c r="B1051" s="1274">
        <v>2307</v>
      </c>
      <c r="C1051" s="1245" t="s">
        <v>113</v>
      </c>
      <c r="D1051" s="1246" t="s">
        <v>60</v>
      </c>
      <c r="E1051" s="1275">
        <v>1.1999999999999999E-3</v>
      </c>
      <c r="F1051" s="1276">
        <v>35700</v>
      </c>
      <c r="G1051" s="1247">
        <v>43</v>
      </c>
    </row>
    <row r="1052" spans="2:7">
      <c r="B1052" s="1274">
        <v>2308</v>
      </c>
      <c r="C1052" s="1245" t="s">
        <v>462</v>
      </c>
      <c r="D1052" s="1246" t="s">
        <v>60</v>
      </c>
      <c r="E1052" s="1275">
        <v>1.6500000000000001E-2</v>
      </c>
      <c r="F1052" s="1276">
        <v>101150</v>
      </c>
      <c r="G1052" s="1247">
        <v>1669</v>
      </c>
    </row>
    <row r="1053" spans="2:7">
      <c r="B1053" s="1274">
        <v>4288</v>
      </c>
      <c r="C1053" s="1245" t="s">
        <v>139</v>
      </c>
      <c r="D1053" s="1246" t="s">
        <v>65</v>
      </c>
      <c r="E1053" s="1275">
        <v>1.67E-2</v>
      </c>
      <c r="F1053" s="1276">
        <v>201787</v>
      </c>
      <c r="G1053" s="1247">
        <v>3370</v>
      </c>
    </row>
    <row r="1054" spans="2:7">
      <c r="B1054" s="1274">
        <v>6092</v>
      </c>
      <c r="C1054" s="1245" t="s">
        <v>51</v>
      </c>
      <c r="D1054" s="1246" t="s">
        <v>52</v>
      </c>
      <c r="E1054" s="1275">
        <v>6.6000000000000003E-2</v>
      </c>
      <c r="F1054" s="1276">
        <v>2000</v>
      </c>
      <c r="G1054" s="1247">
        <v>132</v>
      </c>
    </row>
    <row r="1055" spans="2:7">
      <c r="B1055" s="1274">
        <v>6861</v>
      </c>
      <c r="C1055" s="1245" t="s">
        <v>1660</v>
      </c>
      <c r="D1055" s="1246" t="s">
        <v>48</v>
      </c>
      <c r="E1055" s="1275">
        <v>0.41199999999999998</v>
      </c>
      <c r="F1055" s="1276">
        <v>41250</v>
      </c>
      <c r="G1055" s="1247">
        <v>16995</v>
      </c>
    </row>
    <row r="1056" spans="2:7" ht="48">
      <c r="B1056" s="981">
        <v>6137</v>
      </c>
      <c r="C1056" s="1244" t="s">
        <v>1491</v>
      </c>
      <c r="D1056" s="981" t="s">
        <v>48</v>
      </c>
      <c r="E1056" s="1271"/>
      <c r="F1056" s="1272"/>
      <c r="G1056" s="1273">
        <v>200128</v>
      </c>
    </row>
    <row r="1057" spans="2:7">
      <c r="B1057" s="1274">
        <v>1515</v>
      </c>
      <c r="C1057" s="1245" t="s">
        <v>1276</v>
      </c>
      <c r="D1057" s="1246" t="s">
        <v>67</v>
      </c>
      <c r="E1057" s="1275">
        <v>50</v>
      </c>
      <c r="F1057" s="1276">
        <v>321</v>
      </c>
      <c r="G1057" s="1247">
        <v>16050</v>
      </c>
    </row>
    <row r="1058" spans="2:7" ht="33.75">
      <c r="B1058" s="1274">
        <v>3017</v>
      </c>
      <c r="C1058" s="1245" t="s">
        <v>1111</v>
      </c>
      <c r="D1058" s="1246" t="s">
        <v>60</v>
      </c>
      <c r="E1058" s="1275">
        <v>0.13</v>
      </c>
      <c r="F1058" s="1276">
        <v>31756</v>
      </c>
      <c r="G1058" s="1247">
        <v>4128</v>
      </c>
    </row>
    <row r="1059" spans="2:7" ht="33.75">
      <c r="B1059" s="1274">
        <v>3811</v>
      </c>
      <c r="C1059" s="1245" t="s">
        <v>137</v>
      </c>
      <c r="D1059" s="1246" t="s">
        <v>71</v>
      </c>
      <c r="E1059" s="1275">
        <v>0.74980000000000002</v>
      </c>
      <c r="F1059" s="1276">
        <v>1655</v>
      </c>
      <c r="G1059" s="1247">
        <v>1241</v>
      </c>
    </row>
    <row r="1060" spans="2:7">
      <c r="B1060" s="1274">
        <v>4286</v>
      </c>
      <c r="C1060" s="1245" t="s">
        <v>138</v>
      </c>
      <c r="D1060" s="1246" t="s">
        <v>65</v>
      </c>
      <c r="E1060" s="1275">
        <v>5.5E-2</v>
      </c>
      <c r="F1060" s="1276">
        <v>469046</v>
      </c>
      <c r="G1060" s="1247">
        <v>25798</v>
      </c>
    </row>
    <row r="1061" spans="2:7">
      <c r="B1061" s="1274">
        <v>4288</v>
      </c>
      <c r="C1061" s="1245" t="s">
        <v>139</v>
      </c>
      <c r="D1061" s="1246" t="s">
        <v>65</v>
      </c>
      <c r="E1061" s="1275">
        <v>2.5000000000000001E-2</v>
      </c>
      <c r="F1061" s="1276">
        <v>201787</v>
      </c>
      <c r="G1061" s="1247">
        <v>5045</v>
      </c>
    </row>
    <row r="1062" spans="2:7">
      <c r="B1062" s="1274">
        <v>6092</v>
      </c>
      <c r="C1062" s="1245" t="s">
        <v>51</v>
      </c>
      <c r="D1062" s="1246" t="s">
        <v>52</v>
      </c>
      <c r="E1062" s="1275">
        <v>4</v>
      </c>
      <c r="F1062" s="1276">
        <v>2000</v>
      </c>
      <c r="G1062" s="1247">
        <v>8000</v>
      </c>
    </row>
    <row r="1063" spans="2:7">
      <c r="B1063" s="1274">
        <v>6914</v>
      </c>
      <c r="C1063" s="1245" t="s">
        <v>140</v>
      </c>
      <c r="D1063" s="1246" t="s">
        <v>79</v>
      </c>
      <c r="E1063" s="1275">
        <v>0.32</v>
      </c>
      <c r="F1063" s="1276">
        <v>4541</v>
      </c>
      <c r="G1063" s="1247">
        <v>1453</v>
      </c>
    </row>
    <row r="1064" spans="2:7">
      <c r="B1064" s="1274">
        <v>7596</v>
      </c>
      <c r="C1064" s="1245" t="s">
        <v>127</v>
      </c>
      <c r="D1064" s="1246" t="s">
        <v>67</v>
      </c>
      <c r="E1064" s="1275">
        <v>0.105</v>
      </c>
      <c r="F1064" s="1276">
        <v>17850</v>
      </c>
      <c r="G1064" s="1247">
        <v>1874</v>
      </c>
    </row>
    <row r="1065" spans="2:7">
      <c r="B1065" s="1274">
        <v>7968</v>
      </c>
      <c r="C1065" s="1245" t="s">
        <v>122</v>
      </c>
      <c r="D1065" s="1246" t="s">
        <v>54</v>
      </c>
      <c r="E1065" s="1275">
        <v>0.2</v>
      </c>
      <c r="F1065" s="1276">
        <v>398650</v>
      </c>
      <c r="G1065" s="1247">
        <v>79730</v>
      </c>
    </row>
    <row r="1066" spans="2:7">
      <c r="B1066" s="1274">
        <v>7970</v>
      </c>
      <c r="C1066" s="1245" t="s">
        <v>124</v>
      </c>
      <c r="D1066" s="1246" t="s">
        <v>48</v>
      </c>
      <c r="E1066" s="1275">
        <v>1.03</v>
      </c>
      <c r="F1066" s="1276">
        <v>2350</v>
      </c>
      <c r="G1066" s="1247">
        <v>2421</v>
      </c>
    </row>
    <row r="1067" spans="2:7" ht="22.5">
      <c r="B1067" s="1274">
        <v>8524</v>
      </c>
      <c r="C1067" s="1245" t="s">
        <v>1046</v>
      </c>
      <c r="D1067" s="1246" t="s">
        <v>54</v>
      </c>
      <c r="E1067" s="1275">
        <v>0.16</v>
      </c>
      <c r="F1067" s="1276">
        <v>25990</v>
      </c>
      <c r="G1067" s="1247">
        <v>4158</v>
      </c>
    </row>
    <row r="1068" spans="2:7">
      <c r="B1068" s="1274">
        <v>9199</v>
      </c>
      <c r="C1068" s="1245" t="s">
        <v>478</v>
      </c>
      <c r="D1068" s="1246" t="s">
        <v>60</v>
      </c>
      <c r="E1068" s="1275">
        <v>0.105</v>
      </c>
      <c r="F1068" s="1276">
        <v>478380</v>
      </c>
      <c r="G1068" s="1247">
        <v>50230</v>
      </c>
    </row>
    <row r="1069" spans="2:7" ht="27" customHeight="1">
      <c r="B1069" s="981">
        <v>6185</v>
      </c>
      <c r="C1069" s="1244" t="s">
        <v>455</v>
      </c>
      <c r="D1069" s="981" t="s">
        <v>54</v>
      </c>
      <c r="E1069" s="1271"/>
      <c r="F1069" s="1272"/>
      <c r="G1069" s="1273">
        <v>690638</v>
      </c>
    </row>
    <row r="1070" spans="2:7">
      <c r="B1070" s="1274">
        <v>4278</v>
      </c>
      <c r="C1070" s="1245" t="s">
        <v>49</v>
      </c>
      <c r="D1070" s="1246" t="s">
        <v>50</v>
      </c>
      <c r="E1070" s="1275">
        <v>0.75</v>
      </c>
      <c r="F1070" s="1276">
        <v>13858</v>
      </c>
      <c r="G1070" s="1247">
        <v>10394</v>
      </c>
    </row>
    <row r="1071" spans="2:7">
      <c r="B1071" s="1274">
        <v>6026</v>
      </c>
      <c r="C1071" s="1245" t="s">
        <v>74</v>
      </c>
      <c r="D1071" s="1246" t="s">
        <v>50</v>
      </c>
      <c r="E1071" s="1275">
        <v>0.75</v>
      </c>
      <c r="F1071" s="1276">
        <v>128870</v>
      </c>
      <c r="G1071" s="1247">
        <v>96653</v>
      </c>
    </row>
    <row r="1072" spans="2:7">
      <c r="B1072" s="1274">
        <v>6092</v>
      </c>
      <c r="C1072" s="1245" t="s">
        <v>51</v>
      </c>
      <c r="D1072" s="1246" t="s">
        <v>52</v>
      </c>
      <c r="E1072" s="1275">
        <v>0.24535000000000001</v>
      </c>
      <c r="F1072" s="1276">
        <v>2000</v>
      </c>
      <c r="G1072" s="1247">
        <v>491</v>
      </c>
    </row>
    <row r="1073" spans="2:7">
      <c r="B1073" s="1274">
        <v>9437</v>
      </c>
      <c r="C1073" s="1245" t="s">
        <v>612</v>
      </c>
      <c r="D1073" s="1246" t="s">
        <v>54</v>
      </c>
      <c r="E1073" s="1275">
        <v>1</v>
      </c>
      <c r="F1073" s="1276">
        <v>583100</v>
      </c>
      <c r="G1073" s="1247">
        <v>583100</v>
      </c>
    </row>
    <row r="1074" spans="2:7" ht="36">
      <c r="B1074" s="981">
        <v>6313</v>
      </c>
      <c r="C1074" s="1244" t="s">
        <v>929</v>
      </c>
      <c r="D1074" s="981" t="s">
        <v>60</v>
      </c>
      <c r="E1074" s="1271"/>
      <c r="F1074" s="1272"/>
      <c r="G1074" s="1273">
        <v>559240</v>
      </c>
    </row>
    <row r="1075" spans="2:7">
      <c r="B1075" s="1274">
        <v>1505</v>
      </c>
      <c r="C1075" s="1245" t="s">
        <v>104</v>
      </c>
      <c r="D1075" s="1246" t="s">
        <v>50</v>
      </c>
      <c r="E1075" s="1275">
        <v>6.6699999999999995E-2</v>
      </c>
      <c r="F1075" s="1276">
        <v>127888</v>
      </c>
      <c r="G1075" s="1247">
        <v>8530</v>
      </c>
    </row>
    <row r="1076" spans="2:7">
      <c r="B1076" s="1274">
        <v>4392</v>
      </c>
      <c r="C1076" s="1245" t="s">
        <v>105</v>
      </c>
      <c r="D1076" s="1246" t="s">
        <v>50</v>
      </c>
      <c r="E1076" s="1275">
        <v>6.6699999999999995E-2</v>
      </c>
      <c r="F1076" s="1276">
        <v>42257</v>
      </c>
      <c r="G1076" s="1247">
        <v>2819</v>
      </c>
    </row>
    <row r="1077" spans="2:7">
      <c r="B1077" s="1274">
        <v>6062</v>
      </c>
      <c r="C1077" s="1245" t="s">
        <v>103</v>
      </c>
      <c r="D1077" s="1246" t="s">
        <v>50</v>
      </c>
      <c r="E1077" s="1275">
        <v>6.6699999999999995E-2</v>
      </c>
      <c r="F1077" s="1276">
        <v>94843</v>
      </c>
      <c r="G1077" s="1247">
        <v>6326</v>
      </c>
    </row>
    <row r="1078" spans="2:7">
      <c r="B1078" s="1274">
        <v>6092</v>
      </c>
      <c r="C1078" s="1245" t="s">
        <v>51</v>
      </c>
      <c r="D1078" s="1246" t="s">
        <v>52</v>
      </c>
      <c r="E1078" s="1275">
        <v>6.6549999999999998E-2</v>
      </c>
      <c r="F1078" s="1276">
        <v>2000</v>
      </c>
      <c r="G1078" s="1247">
        <v>133</v>
      </c>
    </row>
    <row r="1079" spans="2:7">
      <c r="B1079" s="1274">
        <v>6507</v>
      </c>
      <c r="C1079" s="1245" t="s">
        <v>106</v>
      </c>
      <c r="D1079" s="1246" t="s">
        <v>50</v>
      </c>
      <c r="E1079" s="1275">
        <v>6.6699999999999995E-2</v>
      </c>
      <c r="F1079" s="1276">
        <v>131297</v>
      </c>
      <c r="G1079" s="1247">
        <v>8758</v>
      </c>
    </row>
    <row r="1080" spans="2:7">
      <c r="B1080" s="1274">
        <v>6878</v>
      </c>
      <c r="C1080" s="1245" t="s">
        <v>107</v>
      </c>
      <c r="D1080" s="1246" t="s">
        <v>63</v>
      </c>
      <c r="E1080" s="1275">
        <v>26.25</v>
      </c>
      <c r="F1080" s="1276">
        <v>1309</v>
      </c>
      <c r="G1080" s="1247">
        <v>34361</v>
      </c>
    </row>
    <row r="1081" spans="2:7">
      <c r="B1081" s="1274">
        <v>9672</v>
      </c>
      <c r="C1081" s="1245" t="s">
        <v>1301</v>
      </c>
      <c r="D1081" s="1246" t="s">
        <v>60</v>
      </c>
      <c r="E1081" s="1275">
        <v>1.25</v>
      </c>
      <c r="F1081" s="1276">
        <v>398650</v>
      </c>
      <c r="G1081" s="1247">
        <v>498313</v>
      </c>
    </row>
    <row r="1082" spans="2:7" ht="34.5" customHeight="1">
      <c r="B1082" s="981">
        <v>6427</v>
      </c>
      <c r="C1082" s="1244" t="s">
        <v>1493</v>
      </c>
      <c r="D1082" s="981" t="s">
        <v>71</v>
      </c>
      <c r="E1082" s="1271"/>
      <c r="F1082" s="1272"/>
      <c r="G1082" s="1273">
        <v>18564</v>
      </c>
    </row>
    <row r="1083" spans="2:7">
      <c r="B1083" s="1274">
        <v>3476</v>
      </c>
      <c r="C1083" s="1245" t="s">
        <v>77</v>
      </c>
      <c r="D1083" s="1246" t="s">
        <v>60</v>
      </c>
      <c r="E1083" s="1275">
        <v>5.3E-3</v>
      </c>
      <c r="F1083" s="1276">
        <v>289862</v>
      </c>
      <c r="G1083" s="1247">
        <v>1536</v>
      </c>
    </row>
    <row r="1084" spans="2:7">
      <c r="B1084" s="1274">
        <v>4279</v>
      </c>
      <c r="C1084" s="1245" t="s">
        <v>57</v>
      </c>
      <c r="D1084" s="1246" t="s">
        <v>50</v>
      </c>
      <c r="E1084" s="1275">
        <v>0.25</v>
      </c>
      <c r="F1084" s="1276">
        <v>19538</v>
      </c>
      <c r="G1084" s="1247">
        <v>4885</v>
      </c>
    </row>
    <row r="1085" spans="2:7">
      <c r="B1085" s="1274">
        <v>6092</v>
      </c>
      <c r="C1085" s="1245" t="s">
        <v>51</v>
      </c>
      <c r="D1085" s="1246" t="s">
        <v>52</v>
      </c>
      <c r="E1085" s="1275">
        <v>0.1085</v>
      </c>
      <c r="F1085" s="1276">
        <v>2000</v>
      </c>
      <c r="G1085" s="1247">
        <v>217</v>
      </c>
    </row>
    <row r="1086" spans="2:7">
      <c r="B1086" s="1274">
        <v>6824</v>
      </c>
      <c r="C1086" s="1245" t="s">
        <v>944</v>
      </c>
      <c r="D1086" s="1246" t="s">
        <v>79</v>
      </c>
      <c r="E1086" s="1275">
        <v>4</v>
      </c>
      <c r="F1086" s="1276">
        <v>31</v>
      </c>
      <c r="G1086" s="1247">
        <v>124</v>
      </c>
    </row>
    <row r="1087" spans="2:7">
      <c r="B1087" s="1274">
        <v>7138</v>
      </c>
      <c r="C1087" s="1245" t="s">
        <v>83</v>
      </c>
      <c r="D1087" s="1246" t="s">
        <v>54</v>
      </c>
      <c r="E1087" s="1275">
        <v>0.68400000000000005</v>
      </c>
      <c r="F1087" s="1276">
        <v>17255</v>
      </c>
      <c r="G1087" s="1247">
        <v>11802</v>
      </c>
    </row>
    <row r="1088" spans="2:7" ht="36">
      <c r="B1088" s="981">
        <v>6475</v>
      </c>
      <c r="C1088" s="1244" t="s">
        <v>997</v>
      </c>
      <c r="D1088" s="981" t="s">
        <v>71</v>
      </c>
      <c r="E1088" s="1271"/>
      <c r="F1088" s="1272"/>
      <c r="G1088" s="1273">
        <v>43731</v>
      </c>
    </row>
    <row r="1089" spans="2:7">
      <c r="B1089" s="1274">
        <v>366</v>
      </c>
      <c r="C1089" s="1245" t="s">
        <v>1275</v>
      </c>
      <c r="D1089" s="1246" t="s">
        <v>60</v>
      </c>
      <c r="E1089" s="1275">
        <v>6.6E-3</v>
      </c>
      <c r="F1089" s="1276">
        <v>339150</v>
      </c>
      <c r="G1089" s="1247">
        <v>2238</v>
      </c>
    </row>
    <row r="1090" spans="2:7" ht="22.5">
      <c r="B1090" s="1274">
        <v>3050</v>
      </c>
      <c r="C1090" s="1245" t="s">
        <v>1014</v>
      </c>
      <c r="D1090" s="1246" t="s">
        <v>60</v>
      </c>
      <c r="E1090" s="1275">
        <v>0.04</v>
      </c>
      <c r="F1090" s="1276">
        <v>23645</v>
      </c>
      <c r="G1090" s="1247">
        <v>946</v>
      </c>
    </row>
    <row r="1091" spans="2:7">
      <c r="B1091" s="1274">
        <v>4279</v>
      </c>
      <c r="C1091" s="1245" t="s">
        <v>57</v>
      </c>
      <c r="D1091" s="1246" t="s">
        <v>50</v>
      </c>
      <c r="E1091" s="1275">
        <v>0.45</v>
      </c>
      <c r="F1091" s="1276">
        <v>19538</v>
      </c>
      <c r="G1091" s="1247">
        <v>8792</v>
      </c>
    </row>
    <row r="1092" spans="2:7">
      <c r="B1092" s="1274">
        <v>6092</v>
      </c>
      <c r="C1092" s="1245" t="s">
        <v>51</v>
      </c>
      <c r="D1092" s="1246" t="s">
        <v>52</v>
      </c>
      <c r="E1092" s="1275">
        <v>2</v>
      </c>
      <c r="F1092" s="1276">
        <v>2000</v>
      </c>
      <c r="G1092" s="1247">
        <v>4000</v>
      </c>
    </row>
    <row r="1093" spans="2:7">
      <c r="B1093" s="1274">
        <v>6116</v>
      </c>
      <c r="C1093" s="1245" t="s">
        <v>72</v>
      </c>
      <c r="D1093" s="1246" t="s">
        <v>54</v>
      </c>
      <c r="E1093" s="1275">
        <v>1.25</v>
      </c>
      <c r="F1093" s="1276">
        <v>22204</v>
      </c>
      <c r="G1093" s="1247">
        <v>27755</v>
      </c>
    </row>
    <row r="1094" spans="2:7" ht="36">
      <c r="B1094" s="981">
        <v>6569</v>
      </c>
      <c r="C1094" s="1244" t="s">
        <v>1078</v>
      </c>
      <c r="D1094" s="981" t="s">
        <v>54</v>
      </c>
      <c r="E1094" s="1271"/>
      <c r="F1094" s="1272"/>
      <c r="G1094" s="1273">
        <v>217770</v>
      </c>
    </row>
    <row r="1095" spans="2:7" ht="22.5">
      <c r="B1095" s="1274">
        <v>10000</v>
      </c>
      <c r="C1095" s="1245" t="s">
        <v>1078</v>
      </c>
      <c r="D1095" s="1246" t="s">
        <v>71</v>
      </c>
      <c r="E1095" s="1275">
        <v>1</v>
      </c>
      <c r="F1095" s="1276">
        <v>217770</v>
      </c>
      <c r="G1095" s="1247">
        <v>217770</v>
      </c>
    </row>
    <row r="1096" spans="2:7" ht="48">
      <c r="B1096" s="981">
        <v>6573</v>
      </c>
      <c r="C1096" s="1244" t="s">
        <v>1108</v>
      </c>
      <c r="D1096" s="981" t="s">
        <v>48</v>
      </c>
      <c r="E1096" s="1271"/>
      <c r="F1096" s="1272"/>
      <c r="G1096" s="1273">
        <v>33626</v>
      </c>
    </row>
    <row r="1097" spans="2:7" ht="22.5">
      <c r="B1097" s="1274">
        <v>8331</v>
      </c>
      <c r="C1097" s="1245" t="s">
        <v>1045</v>
      </c>
      <c r="D1097" s="1246" t="s">
        <v>48</v>
      </c>
      <c r="E1097" s="1275">
        <v>1</v>
      </c>
      <c r="F1097" s="1276">
        <v>33626</v>
      </c>
      <c r="G1097" s="1247">
        <v>33626</v>
      </c>
    </row>
    <row r="1098" spans="2:7" ht="60">
      <c r="B1098" s="981">
        <v>6575</v>
      </c>
      <c r="C1098" s="1244" t="s">
        <v>1110</v>
      </c>
      <c r="D1098" s="981" t="s">
        <v>54</v>
      </c>
      <c r="E1098" s="1271"/>
      <c r="F1098" s="1272"/>
      <c r="G1098" s="1273">
        <v>26748</v>
      </c>
    </row>
    <row r="1099" spans="2:7">
      <c r="B1099" s="1274">
        <v>2273</v>
      </c>
      <c r="C1099" s="1245" t="s">
        <v>644</v>
      </c>
      <c r="D1099" s="1246" t="s">
        <v>54</v>
      </c>
      <c r="E1099" s="1275">
        <v>15.12</v>
      </c>
      <c r="F1099" s="1276">
        <v>500</v>
      </c>
      <c r="G1099" s="1247">
        <v>7560</v>
      </c>
    </row>
    <row r="1100" spans="2:7">
      <c r="B1100" s="1274">
        <v>3874</v>
      </c>
      <c r="C1100" s="1245" t="s">
        <v>276</v>
      </c>
      <c r="D1100" s="1246" t="s">
        <v>60</v>
      </c>
      <c r="E1100" s="1275">
        <v>3.15E-3</v>
      </c>
      <c r="F1100" s="1276">
        <v>231617</v>
      </c>
      <c r="G1100" s="1247">
        <v>730</v>
      </c>
    </row>
    <row r="1101" spans="2:7">
      <c r="B1101" s="1274">
        <v>4273</v>
      </c>
      <c r="C1101" s="1245" t="s">
        <v>49</v>
      </c>
      <c r="D1101" s="1246" t="s">
        <v>65</v>
      </c>
      <c r="E1101" s="1275">
        <v>0.16</v>
      </c>
      <c r="F1101" s="1276">
        <v>110910</v>
      </c>
      <c r="G1101" s="1247">
        <v>17746</v>
      </c>
    </row>
    <row r="1102" spans="2:7">
      <c r="B1102" s="1274">
        <v>6092</v>
      </c>
      <c r="C1102" s="1245" t="s">
        <v>51</v>
      </c>
      <c r="D1102" s="1246" t="s">
        <v>52</v>
      </c>
      <c r="E1102" s="1275">
        <v>0.35</v>
      </c>
      <c r="F1102" s="1276">
        <v>2000</v>
      </c>
      <c r="G1102" s="1247">
        <v>700</v>
      </c>
    </row>
    <row r="1103" spans="2:7">
      <c r="B1103" s="1274">
        <v>6536</v>
      </c>
      <c r="C1103" s="1245" t="s">
        <v>1102</v>
      </c>
      <c r="D1103" s="1246" t="s">
        <v>48</v>
      </c>
      <c r="E1103" s="1275">
        <v>4.0000000000000002E-4</v>
      </c>
      <c r="F1103" s="1276">
        <v>30238</v>
      </c>
      <c r="G1103" s="1247">
        <v>12</v>
      </c>
    </row>
    <row r="1104" spans="2:7" ht="41.25" customHeight="1">
      <c r="B1104" s="981">
        <v>6661</v>
      </c>
      <c r="C1104" s="1244" t="s">
        <v>1496</v>
      </c>
      <c r="D1104" s="981" t="s">
        <v>60</v>
      </c>
      <c r="E1104" s="1271"/>
      <c r="F1104" s="1272"/>
      <c r="G1104" s="1273">
        <v>438097</v>
      </c>
    </row>
    <row r="1105" spans="2:7">
      <c r="B1105" s="1274">
        <v>324</v>
      </c>
      <c r="C1105" s="1245" t="s">
        <v>1270</v>
      </c>
      <c r="D1105" s="1246" t="s">
        <v>60</v>
      </c>
      <c r="E1105" s="1275">
        <v>1.05</v>
      </c>
      <c r="F1105" s="1276">
        <v>345100</v>
      </c>
      <c r="G1105" s="1247">
        <v>362355</v>
      </c>
    </row>
    <row r="1106" spans="2:7">
      <c r="B1106" s="1274">
        <v>4284</v>
      </c>
      <c r="C1106" s="1245" t="s">
        <v>64</v>
      </c>
      <c r="D1106" s="1246" t="s">
        <v>50</v>
      </c>
      <c r="E1106" s="1275">
        <v>1</v>
      </c>
      <c r="F1106" s="1276">
        <v>30897</v>
      </c>
      <c r="G1106" s="1247">
        <v>30897</v>
      </c>
    </row>
    <row r="1107" spans="2:7">
      <c r="B1107" s="1274">
        <v>6092</v>
      </c>
      <c r="C1107" s="1245" t="s">
        <v>51</v>
      </c>
      <c r="D1107" s="1246" t="s">
        <v>52</v>
      </c>
      <c r="E1107" s="1275">
        <v>0.88</v>
      </c>
      <c r="F1107" s="1276">
        <v>2000</v>
      </c>
      <c r="G1107" s="1247">
        <v>1760</v>
      </c>
    </row>
    <row r="1108" spans="2:7">
      <c r="B1108" s="1274">
        <v>6739</v>
      </c>
      <c r="C1108" s="1245" t="s">
        <v>477</v>
      </c>
      <c r="D1108" s="1246" t="s">
        <v>60</v>
      </c>
      <c r="E1108" s="1275">
        <v>1</v>
      </c>
      <c r="F1108" s="1276">
        <v>33320</v>
      </c>
      <c r="G1108" s="1247">
        <v>33320</v>
      </c>
    </row>
    <row r="1109" spans="2:7">
      <c r="B1109" s="1274">
        <v>6914</v>
      </c>
      <c r="C1109" s="1245" t="s">
        <v>140</v>
      </c>
      <c r="D1109" s="1246" t="s">
        <v>79</v>
      </c>
      <c r="E1109" s="1275">
        <v>0.5</v>
      </c>
      <c r="F1109" s="1276">
        <v>4541</v>
      </c>
      <c r="G1109" s="1247">
        <v>2271</v>
      </c>
    </row>
    <row r="1110" spans="2:7">
      <c r="B1110" s="1274">
        <v>7313</v>
      </c>
      <c r="C1110" s="1245" t="s">
        <v>602</v>
      </c>
      <c r="D1110" s="1246" t="s">
        <v>67</v>
      </c>
      <c r="E1110" s="1275">
        <v>0.15</v>
      </c>
      <c r="F1110" s="1276">
        <v>16227</v>
      </c>
      <c r="G1110" s="1247">
        <v>2434</v>
      </c>
    </row>
    <row r="1111" spans="2:7">
      <c r="B1111" s="1274">
        <v>8520</v>
      </c>
      <c r="C1111" s="1245" t="s">
        <v>695</v>
      </c>
      <c r="D1111" s="1246" t="s">
        <v>959</v>
      </c>
      <c r="E1111" s="1275">
        <v>5</v>
      </c>
      <c r="F1111" s="1276">
        <v>1012</v>
      </c>
      <c r="G1111" s="1247">
        <v>5060</v>
      </c>
    </row>
    <row r="1112" spans="2:7" ht="24">
      <c r="B1112" s="981">
        <v>6676</v>
      </c>
      <c r="C1112" s="1244" t="s">
        <v>1146</v>
      </c>
      <c r="D1112" s="981" t="s">
        <v>54</v>
      </c>
      <c r="E1112" s="1271"/>
      <c r="F1112" s="1272"/>
      <c r="G1112" s="1273">
        <v>107960</v>
      </c>
    </row>
    <row r="1113" spans="2:7" ht="22.5">
      <c r="B1113" s="1274">
        <v>4613</v>
      </c>
      <c r="C1113" s="1245" t="s">
        <v>121</v>
      </c>
      <c r="D1113" s="1246" t="s">
        <v>60</v>
      </c>
      <c r="E1113" s="1275">
        <v>0.5</v>
      </c>
      <c r="F1113" s="1276">
        <v>40919</v>
      </c>
      <c r="G1113" s="1247">
        <v>20460</v>
      </c>
    </row>
    <row r="1114" spans="2:7">
      <c r="B1114" s="1274">
        <v>6092</v>
      </c>
      <c r="C1114" s="1245" t="s">
        <v>51</v>
      </c>
      <c r="D1114" s="1246" t="s">
        <v>52</v>
      </c>
      <c r="E1114" s="1275">
        <v>0.89</v>
      </c>
      <c r="F1114" s="1276">
        <v>2000</v>
      </c>
      <c r="G1114" s="1247">
        <v>1780</v>
      </c>
    </row>
    <row r="1115" spans="2:7">
      <c r="B1115" s="1274">
        <v>6140</v>
      </c>
      <c r="C1115" s="1245" t="s">
        <v>58</v>
      </c>
      <c r="D1115" s="1246" t="s">
        <v>50</v>
      </c>
      <c r="E1115" s="1275">
        <v>1</v>
      </c>
      <c r="F1115" s="1276">
        <v>48012</v>
      </c>
      <c r="G1115" s="1247">
        <v>48012</v>
      </c>
    </row>
    <row r="1116" spans="2:7">
      <c r="B1116" s="1274">
        <v>7246</v>
      </c>
      <c r="C1116" s="1245" t="s">
        <v>1023</v>
      </c>
      <c r="D1116" s="1246" t="s">
        <v>65</v>
      </c>
      <c r="E1116" s="1275">
        <v>0.25</v>
      </c>
      <c r="F1116" s="1276">
        <v>75417</v>
      </c>
      <c r="G1116" s="1247">
        <v>18854</v>
      </c>
    </row>
    <row r="1117" spans="2:7">
      <c r="B1117" s="1274">
        <v>9314</v>
      </c>
      <c r="C1117" s="1245" t="s">
        <v>1058</v>
      </c>
      <c r="D1117" s="1246" t="s">
        <v>65</v>
      </c>
      <c r="E1117" s="1275">
        <v>0.25</v>
      </c>
      <c r="F1117" s="1276">
        <v>75417</v>
      </c>
      <c r="G1117" s="1247">
        <v>18854</v>
      </c>
    </row>
    <row r="1118" spans="2:7" ht="24">
      <c r="B1118" s="981">
        <v>6687</v>
      </c>
      <c r="C1118" s="1244" t="s">
        <v>1148</v>
      </c>
      <c r="D1118" s="981" t="s">
        <v>54</v>
      </c>
      <c r="E1118" s="1271"/>
      <c r="F1118" s="1272"/>
      <c r="G1118" s="1273">
        <v>1458330</v>
      </c>
    </row>
    <row r="1119" spans="2:7">
      <c r="B1119" s="1274">
        <v>323</v>
      </c>
      <c r="C1119" s="1245" t="s">
        <v>1269</v>
      </c>
      <c r="D1119" s="1246" t="s">
        <v>60</v>
      </c>
      <c r="E1119" s="1275">
        <v>0.6</v>
      </c>
      <c r="F1119" s="1276">
        <v>333200</v>
      </c>
      <c r="G1119" s="1247">
        <v>199920</v>
      </c>
    </row>
    <row r="1120" spans="2:7">
      <c r="B1120" s="1274">
        <v>333</v>
      </c>
      <c r="C1120" s="1245" t="s">
        <v>1274</v>
      </c>
      <c r="D1120" s="1246" t="s">
        <v>60</v>
      </c>
      <c r="E1120" s="1275">
        <v>0.5</v>
      </c>
      <c r="F1120" s="1276">
        <v>371280</v>
      </c>
      <c r="G1120" s="1247">
        <v>185640</v>
      </c>
    </row>
    <row r="1121" spans="2:7">
      <c r="B1121" s="1274">
        <v>1794</v>
      </c>
      <c r="C1121" s="1245" t="s">
        <v>90</v>
      </c>
      <c r="D1121" s="1246" t="s">
        <v>79</v>
      </c>
      <c r="E1121" s="1275">
        <v>4</v>
      </c>
      <c r="F1121" s="1276">
        <v>3689</v>
      </c>
      <c r="G1121" s="1247">
        <v>14756</v>
      </c>
    </row>
    <row r="1122" spans="2:7">
      <c r="B1122" s="1274">
        <v>5481</v>
      </c>
      <c r="C1122" s="1245" t="s">
        <v>646</v>
      </c>
      <c r="D1122" s="1246" t="s">
        <v>54</v>
      </c>
      <c r="E1122" s="1275">
        <v>60.32</v>
      </c>
      <c r="F1122" s="1276">
        <v>5100</v>
      </c>
      <c r="G1122" s="1247">
        <v>307632</v>
      </c>
    </row>
    <row r="1123" spans="2:7">
      <c r="B1123" s="1274">
        <v>6092</v>
      </c>
      <c r="C1123" s="1245" t="s">
        <v>51</v>
      </c>
      <c r="D1123" s="1246" t="s">
        <v>52</v>
      </c>
      <c r="E1123" s="1275">
        <v>7</v>
      </c>
      <c r="F1123" s="1276">
        <v>2000</v>
      </c>
      <c r="G1123" s="1247">
        <v>14000</v>
      </c>
    </row>
    <row r="1124" spans="2:7">
      <c r="B1124" s="1274">
        <v>7050</v>
      </c>
      <c r="C1124" s="1245" t="s">
        <v>1021</v>
      </c>
      <c r="D1124" s="1246" t="s">
        <v>50</v>
      </c>
      <c r="E1124" s="1275">
        <v>15.96</v>
      </c>
      <c r="F1124" s="1276">
        <v>8178</v>
      </c>
      <c r="G1124" s="1247">
        <v>130515</v>
      </c>
    </row>
    <row r="1125" spans="2:7">
      <c r="B1125" s="1274">
        <v>7057</v>
      </c>
      <c r="C1125" s="1245" t="s">
        <v>1022</v>
      </c>
      <c r="D1125" s="1246" t="s">
        <v>50</v>
      </c>
      <c r="E1125" s="1275">
        <v>15.96</v>
      </c>
      <c r="F1125" s="1276">
        <v>5680</v>
      </c>
      <c r="G1125" s="1247">
        <v>90651</v>
      </c>
    </row>
    <row r="1126" spans="2:7">
      <c r="B1126" s="1274">
        <v>7057</v>
      </c>
      <c r="C1126" s="1245" t="s">
        <v>1022</v>
      </c>
      <c r="D1126" s="1246" t="s">
        <v>50</v>
      </c>
      <c r="E1126" s="1275">
        <v>15.96</v>
      </c>
      <c r="F1126" s="1276">
        <v>5680</v>
      </c>
      <c r="G1126" s="1247">
        <v>90651</v>
      </c>
    </row>
    <row r="1127" spans="2:7">
      <c r="B1127" s="1274">
        <v>7088</v>
      </c>
      <c r="C1127" s="1245" t="s">
        <v>82</v>
      </c>
      <c r="D1127" s="1246" t="s">
        <v>79</v>
      </c>
      <c r="E1127" s="1275">
        <v>65</v>
      </c>
      <c r="F1127" s="1276">
        <v>2678</v>
      </c>
      <c r="G1127" s="1247">
        <v>174070</v>
      </c>
    </row>
    <row r="1128" spans="2:7">
      <c r="B1128" s="1274">
        <v>7306</v>
      </c>
      <c r="C1128" s="1245" t="s">
        <v>146</v>
      </c>
      <c r="D1128" s="1246" t="s">
        <v>54</v>
      </c>
      <c r="E1128" s="1275">
        <v>0.1</v>
      </c>
      <c r="F1128" s="1276">
        <v>17850</v>
      </c>
      <c r="G1128" s="1247">
        <v>1785</v>
      </c>
    </row>
    <row r="1129" spans="2:7">
      <c r="B1129" s="1274">
        <v>7596</v>
      </c>
      <c r="C1129" s="1245" t="s">
        <v>127</v>
      </c>
      <c r="D1129" s="1246" t="s">
        <v>67</v>
      </c>
      <c r="E1129" s="1275">
        <v>0.38</v>
      </c>
      <c r="F1129" s="1276">
        <v>17850</v>
      </c>
      <c r="G1129" s="1247">
        <v>6783</v>
      </c>
    </row>
    <row r="1130" spans="2:7">
      <c r="B1130" s="1274">
        <v>9229</v>
      </c>
      <c r="C1130" s="1245" t="s">
        <v>726</v>
      </c>
      <c r="D1130" s="1246" t="s">
        <v>727</v>
      </c>
      <c r="E1130" s="1275">
        <v>1</v>
      </c>
      <c r="F1130" s="1276">
        <v>241927</v>
      </c>
      <c r="G1130" s="1247">
        <v>241927</v>
      </c>
    </row>
    <row r="1131" spans="2:7" ht="24">
      <c r="B1131" s="981">
        <v>6715</v>
      </c>
      <c r="C1131" s="1244" t="s">
        <v>1149</v>
      </c>
      <c r="D1131" s="981" t="s">
        <v>54</v>
      </c>
      <c r="E1131" s="1271"/>
      <c r="F1131" s="1272"/>
      <c r="G1131" s="1273">
        <v>1821710</v>
      </c>
    </row>
    <row r="1132" spans="2:7">
      <c r="B1132" s="1274">
        <v>323</v>
      </c>
      <c r="C1132" s="1245" t="s">
        <v>1269</v>
      </c>
      <c r="D1132" s="1246" t="s">
        <v>60</v>
      </c>
      <c r="E1132" s="1275">
        <v>1.05</v>
      </c>
      <c r="F1132" s="1276">
        <v>333200</v>
      </c>
      <c r="G1132" s="1247">
        <v>349860</v>
      </c>
    </row>
    <row r="1133" spans="2:7">
      <c r="B1133" s="1274">
        <v>333</v>
      </c>
      <c r="C1133" s="1245" t="s">
        <v>1274</v>
      </c>
      <c r="D1133" s="1246" t="s">
        <v>60</v>
      </c>
      <c r="E1133" s="1275">
        <v>1.05</v>
      </c>
      <c r="F1133" s="1276">
        <v>371280</v>
      </c>
      <c r="G1133" s="1247">
        <v>389844</v>
      </c>
    </row>
    <row r="1134" spans="2:7">
      <c r="B1134" s="1274">
        <v>1794</v>
      </c>
      <c r="C1134" s="1245" t="s">
        <v>90</v>
      </c>
      <c r="D1134" s="1246" t="s">
        <v>79</v>
      </c>
      <c r="E1134" s="1275">
        <v>5</v>
      </c>
      <c r="F1134" s="1276">
        <v>3689</v>
      </c>
      <c r="G1134" s="1247">
        <v>18445</v>
      </c>
    </row>
    <row r="1135" spans="2:7">
      <c r="B1135" s="1274">
        <v>5481</v>
      </c>
      <c r="C1135" s="1245" t="s">
        <v>646</v>
      </c>
      <c r="D1135" s="1246" t="s">
        <v>54</v>
      </c>
      <c r="E1135" s="1275">
        <v>79.2</v>
      </c>
      <c r="F1135" s="1276">
        <v>5100</v>
      </c>
      <c r="G1135" s="1247">
        <v>403920</v>
      </c>
    </row>
    <row r="1136" spans="2:7">
      <c r="B1136" s="1274">
        <v>6092</v>
      </c>
      <c r="C1136" s="1245" t="s">
        <v>51</v>
      </c>
      <c r="D1136" s="1246" t="s">
        <v>52</v>
      </c>
      <c r="E1136" s="1275">
        <v>9.1999999999999993</v>
      </c>
      <c r="F1136" s="1276">
        <v>2000</v>
      </c>
      <c r="G1136" s="1247">
        <v>18400</v>
      </c>
    </row>
    <row r="1137" spans="2:7">
      <c r="B1137" s="1274">
        <v>7050</v>
      </c>
      <c r="C1137" s="1245" t="s">
        <v>1021</v>
      </c>
      <c r="D1137" s="1246" t="s">
        <v>50</v>
      </c>
      <c r="E1137" s="1275">
        <v>20</v>
      </c>
      <c r="F1137" s="1276">
        <v>8178</v>
      </c>
      <c r="G1137" s="1247">
        <v>163552</v>
      </c>
    </row>
    <row r="1138" spans="2:7">
      <c r="B1138" s="1274">
        <v>7057</v>
      </c>
      <c r="C1138" s="1245" t="s">
        <v>1022</v>
      </c>
      <c r="D1138" s="1246" t="s">
        <v>50</v>
      </c>
      <c r="E1138" s="1275">
        <v>20</v>
      </c>
      <c r="F1138" s="1276">
        <v>5680</v>
      </c>
      <c r="G1138" s="1247">
        <v>113597</v>
      </c>
    </row>
    <row r="1139" spans="2:7">
      <c r="B1139" s="1274">
        <v>7057</v>
      </c>
      <c r="C1139" s="1245" t="s">
        <v>1022</v>
      </c>
      <c r="D1139" s="1246" t="s">
        <v>50</v>
      </c>
      <c r="E1139" s="1275">
        <v>20</v>
      </c>
      <c r="F1139" s="1276">
        <v>5680</v>
      </c>
      <c r="G1139" s="1247">
        <v>113597</v>
      </c>
    </row>
    <row r="1140" spans="2:7">
      <c r="B1140" s="1274">
        <v>7306</v>
      </c>
      <c r="C1140" s="1245" t="s">
        <v>146</v>
      </c>
      <c r="D1140" s="1246" t="s">
        <v>54</v>
      </c>
      <c r="E1140" s="1275">
        <v>0.1</v>
      </c>
      <c r="F1140" s="1276">
        <v>17850</v>
      </c>
      <c r="G1140" s="1247">
        <v>1785</v>
      </c>
    </row>
    <row r="1141" spans="2:7">
      <c r="B1141" s="1274">
        <v>7596</v>
      </c>
      <c r="C1141" s="1245" t="s">
        <v>127</v>
      </c>
      <c r="D1141" s="1246" t="s">
        <v>67</v>
      </c>
      <c r="E1141" s="1275">
        <v>0.38</v>
      </c>
      <c r="F1141" s="1276">
        <v>17850</v>
      </c>
      <c r="G1141" s="1247">
        <v>6783</v>
      </c>
    </row>
    <row r="1142" spans="2:7">
      <c r="B1142" s="1274">
        <v>9229</v>
      </c>
      <c r="C1142" s="1245" t="s">
        <v>726</v>
      </c>
      <c r="D1142" s="1246" t="s">
        <v>727</v>
      </c>
      <c r="E1142" s="1275">
        <v>1</v>
      </c>
      <c r="F1142" s="1276">
        <v>241927</v>
      </c>
      <c r="G1142" s="1247">
        <v>241927</v>
      </c>
    </row>
    <row r="1143" spans="2:7" ht="24">
      <c r="B1143" s="981">
        <v>6717</v>
      </c>
      <c r="C1143" s="1244" t="s">
        <v>1150</v>
      </c>
      <c r="D1143" s="981" t="s">
        <v>54</v>
      </c>
      <c r="E1143" s="1271"/>
      <c r="F1143" s="1272"/>
      <c r="G1143" s="1273">
        <v>1616221</v>
      </c>
    </row>
    <row r="1144" spans="2:7">
      <c r="B1144" s="1274">
        <v>323</v>
      </c>
      <c r="C1144" s="1245" t="s">
        <v>1269</v>
      </c>
      <c r="D1144" s="1246" t="s">
        <v>60</v>
      </c>
      <c r="E1144" s="1275">
        <v>0.85</v>
      </c>
      <c r="F1144" s="1276">
        <v>333200</v>
      </c>
      <c r="G1144" s="1247">
        <v>283220</v>
      </c>
    </row>
    <row r="1145" spans="2:7">
      <c r="B1145" s="1274">
        <v>324</v>
      </c>
      <c r="C1145" s="1245" t="s">
        <v>1270</v>
      </c>
      <c r="D1145" s="1246" t="s">
        <v>60</v>
      </c>
      <c r="E1145" s="1275">
        <v>0.7</v>
      </c>
      <c r="F1145" s="1276">
        <v>345100</v>
      </c>
      <c r="G1145" s="1247">
        <v>241570</v>
      </c>
    </row>
    <row r="1146" spans="2:7">
      <c r="B1146" s="1274">
        <v>1794</v>
      </c>
      <c r="C1146" s="1245" t="s">
        <v>90</v>
      </c>
      <c r="D1146" s="1246" t="s">
        <v>79</v>
      </c>
      <c r="E1146" s="1275">
        <v>5</v>
      </c>
      <c r="F1146" s="1276">
        <v>3689</v>
      </c>
      <c r="G1146" s="1247">
        <v>18445</v>
      </c>
    </row>
    <row r="1147" spans="2:7">
      <c r="B1147" s="1274">
        <v>5481</v>
      </c>
      <c r="C1147" s="1245" t="s">
        <v>646</v>
      </c>
      <c r="D1147" s="1246" t="s">
        <v>54</v>
      </c>
      <c r="E1147" s="1275">
        <v>80.64</v>
      </c>
      <c r="F1147" s="1276">
        <v>5100</v>
      </c>
      <c r="G1147" s="1247">
        <v>411264</v>
      </c>
    </row>
    <row r="1148" spans="2:7">
      <c r="B1148" s="1274">
        <v>6092</v>
      </c>
      <c r="C1148" s="1245" t="s">
        <v>51</v>
      </c>
      <c r="D1148" s="1246" t="s">
        <v>52</v>
      </c>
      <c r="E1148" s="1275">
        <v>7.3</v>
      </c>
      <c r="F1148" s="1276">
        <v>2000</v>
      </c>
      <c r="G1148" s="1247">
        <v>14600</v>
      </c>
    </row>
    <row r="1149" spans="2:7">
      <c r="B1149" s="1274">
        <v>7050</v>
      </c>
      <c r="C1149" s="1245" t="s">
        <v>1021</v>
      </c>
      <c r="D1149" s="1246" t="s">
        <v>50</v>
      </c>
      <c r="E1149" s="1275">
        <v>16.059999999999999</v>
      </c>
      <c r="F1149" s="1276">
        <v>8178</v>
      </c>
      <c r="G1149" s="1247">
        <v>131332</v>
      </c>
    </row>
    <row r="1150" spans="2:7">
      <c r="B1150" s="1274">
        <v>7057</v>
      </c>
      <c r="C1150" s="1245" t="s">
        <v>1022</v>
      </c>
      <c r="D1150" s="1246" t="s">
        <v>50</v>
      </c>
      <c r="E1150" s="1275">
        <v>16.059999999999999</v>
      </c>
      <c r="F1150" s="1276">
        <v>5680</v>
      </c>
      <c r="G1150" s="1247">
        <v>91219</v>
      </c>
    </row>
    <row r="1151" spans="2:7">
      <c r="B1151" s="1274">
        <v>7057</v>
      </c>
      <c r="C1151" s="1245" t="s">
        <v>1022</v>
      </c>
      <c r="D1151" s="1246" t="s">
        <v>50</v>
      </c>
      <c r="E1151" s="1275">
        <v>16.059999999999999</v>
      </c>
      <c r="F1151" s="1276">
        <v>5680</v>
      </c>
      <c r="G1151" s="1247">
        <v>91219</v>
      </c>
    </row>
    <row r="1152" spans="2:7">
      <c r="B1152" s="1274">
        <v>7306</v>
      </c>
      <c r="C1152" s="1245" t="s">
        <v>146</v>
      </c>
      <c r="D1152" s="1246" t="s">
        <v>54</v>
      </c>
      <c r="E1152" s="1275">
        <v>0.1</v>
      </c>
      <c r="F1152" s="1276">
        <v>17850</v>
      </c>
      <c r="G1152" s="1247">
        <v>1785</v>
      </c>
    </row>
    <row r="1153" spans="2:7">
      <c r="B1153" s="1274">
        <v>7451</v>
      </c>
      <c r="C1153" s="1245" t="s">
        <v>630</v>
      </c>
      <c r="D1153" s="1246" t="s">
        <v>79</v>
      </c>
      <c r="E1153" s="1275">
        <v>30.94</v>
      </c>
      <c r="F1153" s="1276">
        <v>2678</v>
      </c>
      <c r="G1153" s="1247">
        <v>82857</v>
      </c>
    </row>
    <row r="1154" spans="2:7">
      <c r="B1154" s="1274">
        <v>7596</v>
      </c>
      <c r="C1154" s="1245" t="s">
        <v>127</v>
      </c>
      <c r="D1154" s="1246" t="s">
        <v>67</v>
      </c>
      <c r="E1154" s="1275">
        <v>0.38</v>
      </c>
      <c r="F1154" s="1276">
        <v>17850</v>
      </c>
      <c r="G1154" s="1247">
        <v>6783</v>
      </c>
    </row>
    <row r="1155" spans="2:7">
      <c r="B1155" s="1274">
        <v>9229</v>
      </c>
      <c r="C1155" s="1245" t="s">
        <v>726</v>
      </c>
      <c r="D1155" s="1246" t="s">
        <v>727</v>
      </c>
      <c r="E1155" s="1275">
        <v>1</v>
      </c>
      <c r="F1155" s="1276">
        <v>241927</v>
      </c>
      <c r="G1155" s="1247">
        <v>241927</v>
      </c>
    </row>
    <row r="1156" spans="2:7" ht="24">
      <c r="B1156" s="981">
        <v>6718</v>
      </c>
      <c r="C1156" s="1244" t="s">
        <v>1151</v>
      </c>
      <c r="D1156" s="981" t="s">
        <v>54</v>
      </c>
      <c r="E1156" s="1271"/>
      <c r="F1156" s="1272"/>
      <c r="G1156" s="1273">
        <v>1681597</v>
      </c>
    </row>
    <row r="1157" spans="2:7">
      <c r="B1157" s="1274">
        <v>323</v>
      </c>
      <c r="C1157" s="1245" t="s">
        <v>1269</v>
      </c>
      <c r="D1157" s="1246" t="s">
        <v>60</v>
      </c>
      <c r="E1157" s="1275">
        <v>0.9</v>
      </c>
      <c r="F1157" s="1276">
        <v>333200</v>
      </c>
      <c r="G1157" s="1247">
        <v>299880</v>
      </c>
    </row>
    <row r="1158" spans="2:7">
      <c r="B1158" s="1274">
        <v>1794</v>
      </c>
      <c r="C1158" s="1245" t="s">
        <v>90</v>
      </c>
      <c r="D1158" s="1246" t="s">
        <v>79</v>
      </c>
      <c r="E1158" s="1275">
        <v>4</v>
      </c>
      <c r="F1158" s="1276">
        <v>3689</v>
      </c>
      <c r="G1158" s="1247">
        <v>14756</v>
      </c>
    </row>
    <row r="1159" spans="2:7">
      <c r="B1159" s="1274">
        <v>5481</v>
      </c>
      <c r="C1159" s="1245" t="s">
        <v>646</v>
      </c>
      <c r="D1159" s="1246" t="s">
        <v>54</v>
      </c>
      <c r="E1159" s="1275">
        <v>100.8</v>
      </c>
      <c r="F1159" s="1276">
        <v>5100</v>
      </c>
      <c r="G1159" s="1247">
        <v>514080</v>
      </c>
    </row>
    <row r="1160" spans="2:7">
      <c r="B1160" s="1274">
        <v>6092</v>
      </c>
      <c r="C1160" s="1245" t="s">
        <v>51</v>
      </c>
      <c r="D1160" s="1246" t="s">
        <v>52</v>
      </c>
      <c r="E1160" s="1275">
        <v>9.1999999999999993</v>
      </c>
      <c r="F1160" s="1276">
        <v>2000</v>
      </c>
      <c r="G1160" s="1247">
        <v>18400</v>
      </c>
    </row>
    <row r="1161" spans="2:7">
      <c r="B1161" s="1274">
        <v>7050</v>
      </c>
      <c r="C1161" s="1245" t="s">
        <v>1021</v>
      </c>
      <c r="D1161" s="1246" t="s">
        <v>50</v>
      </c>
      <c r="E1161" s="1275">
        <v>16.170000000000002</v>
      </c>
      <c r="F1161" s="1276">
        <v>8178</v>
      </c>
      <c r="G1161" s="1247">
        <v>132232</v>
      </c>
    </row>
    <row r="1162" spans="2:7">
      <c r="B1162" s="1274">
        <v>7057</v>
      </c>
      <c r="C1162" s="1245" t="s">
        <v>1022</v>
      </c>
      <c r="D1162" s="1246" t="s">
        <v>50</v>
      </c>
      <c r="E1162" s="1275">
        <v>16.170000000000002</v>
      </c>
      <c r="F1162" s="1276">
        <v>5680</v>
      </c>
      <c r="G1162" s="1247">
        <v>91843</v>
      </c>
    </row>
    <row r="1163" spans="2:7">
      <c r="B1163" s="1274">
        <v>7057</v>
      </c>
      <c r="C1163" s="1245" t="s">
        <v>1022</v>
      </c>
      <c r="D1163" s="1246" t="s">
        <v>50</v>
      </c>
      <c r="E1163" s="1275">
        <v>16.170000000000002</v>
      </c>
      <c r="F1163" s="1276">
        <v>5680</v>
      </c>
      <c r="G1163" s="1247">
        <v>91843</v>
      </c>
    </row>
    <row r="1164" spans="2:7">
      <c r="B1164" s="1274">
        <v>7306</v>
      </c>
      <c r="C1164" s="1245" t="s">
        <v>146</v>
      </c>
      <c r="D1164" s="1246" t="s">
        <v>54</v>
      </c>
      <c r="E1164" s="1275">
        <v>0.1</v>
      </c>
      <c r="F1164" s="1276">
        <v>17850</v>
      </c>
      <c r="G1164" s="1247">
        <v>1785</v>
      </c>
    </row>
    <row r="1165" spans="2:7">
      <c r="B1165" s="1274">
        <v>7451</v>
      </c>
      <c r="C1165" s="1245" t="s">
        <v>630</v>
      </c>
      <c r="D1165" s="1246" t="s">
        <v>79</v>
      </c>
      <c r="E1165" s="1275">
        <v>100.1</v>
      </c>
      <c r="F1165" s="1276">
        <v>2678</v>
      </c>
      <c r="G1165" s="1247">
        <v>268068</v>
      </c>
    </row>
    <row r="1166" spans="2:7">
      <c r="B1166" s="1274">
        <v>7596</v>
      </c>
      <c r="C1166" s="1245" t="s">
        <v>127</v>
      </c>
      <c r="D1166" s="1246" t="s">
        <v>67</v>
      </c>
      <c r="E1166" s="1275">
        <v>0.38</v>
      </c>
      <c r="F1166" s="1276">
        <v>17850</v>
      </c>
      <c r="G1166" s="1247">
        <v>6783</v>
      </c>
    </row>
    <row r="1167" spans="2:7">
      <c r="B1167" s="1274">
        <v>9229</v>
      </c>
      <c r="C1167" s="1245" t="s">
        <v>726</v>
      </c>
      <c r="D1167" s="1246" t="s">
        <v>727</v>
      </c>
      <c r="E1167" s="1275">
        <v>1</v>
      </c>
      <c r="F1167" s="1276">
        <v>241927</v>
      </c>
      <c r="G1167" s="1247">
        <v>241927</v>
      </c>
    </row>
    <row r="1168" spans="2:7" ht="24">
      <c r="B1168" s="981">
        <v>6719</v>
      </c>
      <c r="C1168" s="1244" t="s">
        <v>1152</v>
      </c>
      <c r="D1168" s="981" t="s">
        <v>54</v>
      </c>
      <c r="E1168" s="1271"/>
      <c r="F1168" s="1272"/>
      <c r="G1168" s="1273">
        <v>1970103</v>
      </c>
    </row>
    <row r="1169" spans="2:7">
      <c r="B1169" s="1274">
        <v>323</v>
      </c>
      <c r="C1169" s="1245" t="s">
        <v>1269</v>
      </c>
      <c r="D1169" s="1246" t="s">
        <v>60</v>
      </c>
      <c r="E1169" s="1275">
        <v>0.7</v>
      </c>
      <c r="F1169" s="1276">
        <v>333200</v>
      </c>
      <c r="G1169" s="1247">
        <v>233240</v>
      </c>
    </row>
    <row r="1170" spans="2:7">
      <c r="B1170" s="1274">
        <v>324</v>
      </c>
      <c r="C1170" s="1245" t="s">
        <v>1270</v>
      </c>
      <c r="D1170" s="1246" t="s">
        <v>60</v>
      </c>
      <c r="E1170" s="1275">
        <v>0.85</v>
      </c>
      <c r="F1170" s="1276">
        <v>345100</v>
      </c>
      <c r="G1170" s="1247">
        <v>293335</v>
      </c>
    </row>
    <row r="1171" spans="2:7">
      <c r="B1171" s="1274">
        <v>1794</v>
      </c>
      <c r="C1171" s="1245" t="s">
        <v>90</v>
      </c>
      <c r="D1171" s="1246" t="s">
        <v>79</v>
      </c>
      <c r="E1171" s="1275">
        <v>6.98</v>
      </c>
      <c r="F1171" s="1276">
        <v>3689</v>
      </c>
      <c r="G1171" s="1247">
        <v>25749</v>
      </c>
    </row>
    <row r="1172" spans="2:7">
      <c r="B1172" s="1274">
        <v>5481</v>
      </c>
      <c r="C1172" s="1245" t="s">
        <v>646</v>
      </c>
      <c r="D1172" s="1246" t="s">
        <v>54</v>
      </c>
      <c r="E1172" s="1275">
        <v>100.64</v>
      </c>
      <c r="F1172" s="1276">
        <v>5100</v>
      </c>
      <c r="G1172" s="1247">
        <v>513264</v>
      </c>
    </row>
    <row r="1173" spans="2:7">
      <c r="B1173" s="1274">
        <v>6092</v>
      </c>
      <c r="C1173" s="1245" t="s">
        <v>51</v>
      </c>
      <c r="D1173" s="1246" t="s">
        <v>52</v>
      </c>
      <c r="E1173" s="1275">
        <v>7.3</v>
      </c>
      <c r="F1173" s="1276">
        <v>2000</v>
      </c>
      <c r="G1173" s="1247">
        <v>14600</v>
      </c>
    </row>
    <row r="1174" spans="2:7">
      <c r="B1174" s="1274">
        <v>7050</v>
      </c>
      <c r="C1174" s="1245" t="s">
        <v>1021</v>
      </c>
      <c r="D1174" s="1246" t="s">
        <v>50</v>
      </c>
      <c r="E1174" s="1275">
        <v>16.170000000000002</v>
      </c>
      <c r="F1174" s="1276">
        <v>8178</v>
      </c>
      <c r="G1174" s="1247">
        <v>132232</v>
      </c>
    </row>
    <row r="1175" spans="2:7">
      <c r="B1175" s="1274">
        <v>7057</v>
      </c>
      <c r="C1175" s="1245" t="s">
        <v>1022</v>
      </c>
      <c r="D1175" s="1246" t="s">
        <v>50</v>
      </c>
      <c r="E1175" s="1275">
        <v>16.170000000000002</v>
      </c>
      <c r="F1175" s="1276">
        <v>5680</v>
      </c>
      <c r="G1175" s="1247">
        <v>91843</v>
      </c>
    </row>
    <row r="1176" spans="2:7">
      <c r="B1176" s="1274">
        <v>7057</v>
      </c>
      <c r="C1176" s="1245" t="s">
        <v>1022</v>
      </c>
      <c r="D1176" s="1246" t="s">
        <v>50</v>
      </c>
      <c r="E1176" s="1275">
        <v>16.170000000000002</v>
      </c>
      <c r="F1176" s="1276">
        <v>5680</v>
      </c>
      <c r="G1176" s="1247">
        <v>91843</v>
      </c>
    </row>
    <row r="1177" spans="2:7">
      <c r="B1177" s="1274">
        <v>7306</v>
      </c>
      <c r="C1177" s="1245" t="s">
        <v>146</v>
      </c>
      <c r="D1177" s="1246" t="s">
        <v>54</v>
      </c>
      <c r="E1177" s="1275">
        <v>0.1</v>
      </c>
      <c r="F1177" s="1276">
        <v>17850</v>
      </c>
      <c r="G1177" s="1247">
        <v>1785</v>
      </c>
    </row>
    <row r="1178" spans="2:7">
      <c r="B1178" s="1274">
        <v>7451</v>
      </c>
      <c r="C1178" s="1245" t="s">
        <v>630</v>
      </c>
      <c r="D1178" s="1246" t="s">
        <v>79</v>
      </c>
      <c r="E1178" s="1275">
        <v>120</v>
      </c>
      <c r="F1178" s="1276">
        <v>2678</v>
      </c>
      <c r="G1178" s="1247">
        <v>321360</v>
      </c>
    </row>
    <row r="1179" spans="2:7">
      <c r="B1179" s="1274">
        <v>7596</v>
      </c>
      <c r="C1179" s="1245" t="s">
        <v>127</v>
      </c>
      <c r="D1179" s="1246" t="s">
        <v>67</v>
      </c>
      <c r="E1179" s="1275">
        <v>0.5</v>
      </c>
      <c r="F1179" s="1276">
        <v>17850</v>
      </c>
      <c r="G1179" s="1247">
        <v>8925</v>
      </c>
    </row>
    <row r="1180" spans="2:7">
      <c r="B1180" s="1274">
        <v>9229</v>
      </c>
      <c r="C1180" s="1245" t="s">
        <v>726</v>
      </c>
      <c r="D1180" s="1246" t="s">
        <v>727</v>
      </c>
      <c r="E1180" s="1275">
        <v>1</v>
      </c>
      <c r="F1180" s="1276">
        <v>241927</v>
      </c>
      <c r="G1180" s="1247">
        <v>241927</v>
      </c>
    </row>
    <row r="1181" spans="2:7" ht="24">
      <c r="B1181" s="981">
        <v>6721</v>
      </c>
      <c r="C1181" s="1244" t="s">
        <v>1154</v>
      </c>
      <c r="D1181" s="981" t="s">
        <v>54</v>
      </c>
      <c r="E1181" s="1271"/>
      <c r="F1181" s="1272"/>
      <c r="G1181" s="1273">
        <v>1350840</v>
      </c>
    </row>
    <row r="1182" spans="2:7">
      <c r="B1182" s="1274">
        <v>323</v>
      </c>
      <c r="C1182" s="1245" t="s">
        <v>1269</v>
      </c>
      <c r="D1182" s="1246" t="s">
        <v>60</v>
      </c>
      <c r="E1182" s="1275">
        <v>0.66</v>
      </c>
      <c r="F1182" s="1276">
        <v>333200</v>
      </c>
      <c r="G1182" s="1247">
        <v>219912</v>
      </c>
    </row>
    <row r="1183" spans="2:7">
      <c r="B1183" s="1274">
        <v>324</v>
      </c>
      <c r="C1183" s="1245" t="s">
        <v>1270</v>
      </c>
      <c r="D1183" s="1246" t="s">
        <v>60</v>
      </c>
      <c r="E1183" s="1275">
        <v>0.13</v>
      </c>
      <c r="F1183" s="1276">
        <v>345100</v>
      </c>
      <c r="G1183" s="1247">
        <v>44863</v>
      </c>
    </row>
    <row r="1184" spans="2:7">
      <c r="B1184" s="1274">
        <v>1794</v>
      </c>
      <c r="C1184" s="1245" t="s">
        <v>90</v>
      </c>
      <c r="D1184" s="1246" t="s">
        <v>79</v>
      </c>
      <c r="E1184" s="1275">
        <v>2.5</v>
      </c>
      <c r="F1184" s="1276">
        <v>3689</v>
      </c>
      <c r="G1184" s="1247">
        <v>9223</v>
      </c>
    </row>
    <row r="1185" spans="2:7">
      <c r="B1185" s="1274">
        <v>5481</v>
      </c>
      <c r="C1185" s="1245" t="s">
        <v>646</v>
      </c>
      <c r="D1185" s="1246" t="s">
        <v>54</v>
      </c>
      <c r="E1185" s="1275">
        <v>60.32</v>
      </c>
      <c r="F1185" s="1276">
        <v>5100</v>
      </c>
      <c r="G1185" s="1247">
        <v>307632</v>
      </c>
    </row>
    <row r="1186" spans="2:7">
      <c r="B1186" s="1274">
        <v>6092</v>
      </c>
      <c r="C1186" s="1245" t="s">
        <v>51</v>
      </c>
      <c r="D1186" s="1246" t="s">
        <v>52</v>
      </c>
      <c r="E1186" s="1275">
        <v>5.4039999999999999</v>
      </c>
      <c r="F1186" s="1276">
        <v>2000</v>
      </c>
      <c r="G1186" s="1247">
        <v>10808</v>
      </c>
    </row>
    <row r="1187" spans="2:7">
      <c r="B1187" s="1274">
        <v>7050</v>
      </c>
      <c r="C1187" s="1245" t="s">
        <v>1021</v>
      </c>
      <c r="D1187" s="1246" t="s">
        <v>50</v>
      </c>
      <c r="E1187" s="1275">
        <v>12.18</v>
      </c>
      <c r="F1187" s="1276">
        <v>8178</v>
      </c>
      <c r="G1187" s="1247">
        <v>99603</v>
      </c>
    </row>
    <row r="1188" spans="2:7">
      <c r="B1188" s="1274">
        <v>7057</v>
      </c>
      <c r="C1188" s="1245" t="s">
        <v>1022</v>
      </c>
      <c r="D1188" s="1246" t="s">
        <v>50</v>
      </c>
      <c r="E1188" s="1275">
        <v>12.18</v>
      </c>
      <c r="F1188" s="1276">
        <v>5680</v>
      </c>
      <c r="G1188" s="1247">
        <v>69181</v>
      </c>
    </row>
    <row r="1189" spans="2:7">
      <c r="B1189" s="1274">
        <v>7057</v>
      </c>
      <c r="C1189" s="1245" t="s">
        <v>1022</v>
      </c>
      <c r="D1189" s="1246" t="s">
        <v>50</v>
      </c>
      <c r="E1189" s="1275">
        <v>12.18</v>
      </c>
      <c r="F1189" s="1276">
        <v>5680</v>
      </c>
      <c r="G1189" s="1247">
        <v>69181</v>
      </c>
    </row>
    <row r="1190" spans="2:7">
      <c r="B1190" s="1274">
        <v>7306</v>
      </c>
      <c r="C1190" s="1245" t="s">
        <v>146</v>
      </c>
      <c r="D1190" s="1246" t="s">
        <v>54</v>
      </c>
      <c r="E1190" s="1275">
        <v>0.1</v>
      </c>
      <c r="F1190" s="1276">
        <v>17850</v>
      </c>
      <c r="G1190" s="1247">
        <v>1785</v>
      </c>
    </row>
    <row r="1191" spans="2:7">
      <c r="B1191" s="1274">
        <v>7451</v>
      </c>
      <c r="C1191" s="1245" t="s">
        <v>630</v>
      </c>
      <c r="D1191" s="1246" t="s">
        <v>79</v>
      </c>
      <c r="E1191" s="1275">
        <v>100</v>
      </c>
      <c r="F1191" s="1276">
        <v>2678</v>
      </c>
      <c r="G1191" s="1247">
        <v>267800</v>
      </c>
    </row>
    <row r="1192" spans="2:7">
      <c r="B1192" s="1274">
        <v>7596</v>
      </c>
      <c r="C1192" s="1245" t="s">
        <v>127</v>
      </c>
      <c r="D1192" s="1246" t="s">
        <v>67</v>
      </c>
      <c r="E1192" s="1275">
        <v>0.5</v>
      </c>
      <c r="F1192" s="1276">
        <v>17850</v>
      </c>
      <c r="G1192" s="1247">
        <v>8925</v>
      </c>
    </row>
    <row r="1193" spans="2:7">
      <c r="B1193" s="1274">
        <v>9229</v>
      </c>
      <c r="C1193" s="1245" t="s">
        <v>726</v>
      </c>
      <c r="D1193" s="1246" t="s">
        <v>727</v>
      </c>
      <c r="E1193" s="1275">
        <v>1</v>
      </c>
      <c r="F1193" s="1276">
        <v>241927</v>
      </c>
      <c r="G1193" s="1247">
        <v>241927</v>
      </c>
    </row>
    <row r="1194" spans="2:7" ht="24">
      <c r="B1194" s="981">
        <v>6824</v>
      </c>
      <c r="C1194" s="1244" t="s">
        <v>1158</v>
      </c>
      <c r="D1194" s="981" t="s">
        <v>71</v>
      </c>
      <c r="E1194" s="1271"/>
      <c r="F1194" s="1272"/>
      <c r="G1194" s="1273">
        <v>103444</v>
      </c>
    </row>
    <row r="1195" spans="2:7" ht="22.5">
      <c r="B1195" s="1274">
        <v>4613</v>
      </c>
      <c r="C1195" s="1245" t="s">
        <v>121</v>
      </c>
      <c r="D1195" s="1246" t="s">
        <v>60</v>
      </c>
      <c r="E1195" s="1275">
        <v>1</v>
      </c>
      <c r="F1195" s="1276">
        <v>40919</v>
      </c>
      <c r="G1195" s="1247">
        <v>40919</v>
      </c>
    </row>
    <row r="1196" spans="2:7">
      <c r="B1196" s="1274">
        <v>6092</v>
      </c>
      <c r="C1196" s="1245" t="s">
        <v>51</v>
      </c>
      <c r="D1196" s="1246" t="s">
        <v>52</v>
      </c>
      <c r="E1196" s="1275">
        <v>0.32750000000000001</v>
      </c>
      <c r="F1196" s="1276">
        <v>2000</v>
      </c>
      <c r="G1196" s="1247">
        <v>655</v>
      </c>
    </row>
    <row r="1197" spans="2:7">
      <c r="B1197" s="1274">
        <v>6140</v>
      </c>
      <c r="C1197" s="1245" t="s">
        <v>58</v>
      </c>
      <c r="D1197" s="1246" t="s">
        <v>50</v>
      </c>
      <c r="E1197" s="1275">
        <v>1</v>
      </c>
      <c r="F1197" s="1276">
        <v>48012</v>
      </c>
      <c r="G1197" s="1247">
        <v>48012</v>
      </c>
    </row>
    <row r="1198" spans="2:7">
      <c r="B1198" s="1274">
        <v>7050</v>
      </c>
      <c r="C1198" s="1245" t="s">
        <v>1021</v>
      </c>
      <c r="D1198" s="1246" t="s">
        <v>50</v>
      </c>
      <c r="E1198" s="1275">
        <v>1</v>
      </c>
      <c r="F1198" s="1276">
        <v>8178</v>
      </c>
      <c r="G1198" s="1247">
        <v>8178</v>
      </c>
    </row>
    <row r="1199" spans="2:7">
      <c r="B1199" s="1274">
        <v>7057</v>
      </c>
      <c r="C1199" s="1245" t="s">
        <v>1022</v>
      </c>
      <c r="D1199" s="1246" t="s">
        <v>50</v>
      </c>
      <c r="E1199" s="1275">
        <v>1</v>
      </c>
      <c r="F1199" s="1276">
        <v>5680</v>
      </c>
      <c r="G1199" s="1247">
        <v>5680</v>
      </c>
    </row>
    <row r="1200" spans="2:7" ht="24">
      <c r="B1200" s="981">
        <v>6848</v>
      </c>
      <c r="C1200" s="1244" t="s">
        <v>1159</v>
      </c>
      <c r="D1200" s="981" t="s">
        <v>54</v>
      </c>
      <c r="E1200" s="1271"/>
      <c r="F1200" s="1272"/>
      <c r="G1200" s="1273">
        <v>230198</v>
      </c>
    </row>
    <row r="1201" spans="2:7" ht="22.5">
      <c r="B1201" s="1274">
        <v>3875</v>
      </c>
      <c r="C1201" s="1245" t="s">
        <v>171</v>
      </c>
      <c r="D1201" s="1246" t="s">
        <v>60</v>
      </c>
      <c r="E1201" s="1275">
        <v>5.0500000000000003E-2</v>
      </c>
      <c r="F1201" s="1276">
        <v>345678</v>
      </c>
      <c r="G1201" s="1247">
        <v>17457</v>
      </c>
    </row>
    <row r="1202" spans="2:7">
      <c r="B1202" s="1274">
        <v>6092</v>
      </c>
      <c r="C1202" s="1245" t="s">
        <v>51</v>
      </c>
      <c r="D1202" s="1246" t="s">
        <v>52</v>
      </c>
      <c r="E1202" s="1275">
        <v>0.5</v>
      </c>
      <c r="F1202" s="1276">
        <v>2000</v>
      </c>
      <c r="G1202" s="1247">
        <v>1000</v>
      </c>
    </row>
    <row r="1203" spans="2:7">
      <c r="B1203" s="1274">
        <v>7050</v>
      </c>
      <c r="C1203" s="1245" t="s">
        <v>1021</v>
      </c>
      <c r="D1203" s="1246" t="s">
        <v>50</v>
      </c>
      <c r="E1203" s="1275">
        <v>1.54</v>
      </c>
      <c r="F1203" s="1276">
        <v>8178</v>
      </c>
      <c r="G1203" s="1247">
        <v>12594</v>
      </c>
    </row>
    <row r="1204" spans="2:7">
      <c r="B1204" s="1274">
        <v>7057</v>
      </c>
      <c r="C1204" s="1245" t="s">
        <v>1022</v>
      </c>
      <c r="D1204" s="1246" t="s">
        <v>50</v>
      </c>
      <c r="E1204" s="1275">
        <v>1.54</v>
      </c>
      <c r="F1204" s="1276">
        <v>5680</v>
      </c>
      <c r="G1204" s="1247">
        <v>8747</v>
      </c>
    </row>
    <row r="1205" spans="2:7">
      <c r="B1205" s="1274">
        <v>10163</v>
      </c>
      <c r="C1205" s="1245" t="s">
        <v>1119</v>
      </c>
      <c r="D1205" s="1246" t="s">
        <v>54</v>
      </c>
      <c r="E1205" s="1275">
        <v>1</v>
      </c>
      <c r="F1205" s="1276">
        <v>190400</v>
      </c>
      <c r="G1205" s="1247">
        <v>190400</v>
      </c>
    </row>
    <row r="1206" spans="2:7" ht="48.75" customHeight="1">
      <c r="B1206" s="981">
        <v>6851</v>
      </c>
      <c r="C1206" s="1244" t="s">
        <v>1160</v>
      </c>
      <c r="D1206" s="981" t="s">
        <v>54</v>
      </c>
      <c r="E1206" s="1271"/>
      <c r="F1206" s="1272"/>
      <c r="G1206" s="1273">
        <v>62183</v>
      </c>
    </row>
    <row r="1207" spans="2:7">
      <c r="B1207" s="1274">
        <v>4608</v>
      </c>
      <c r="C1207" s="1245" t="s">
        <v>485</v>
      </c>
      <c r="D1207" s="1246" t="s">
        <v>54</v>
      </c>
      <c r="E1207" s="1275">
        <v>1</v>
      </c>
      <c r="F1207" s="1276">
        <v>19296</v>
      </c>
      <c r="G1207" s="1247">
        <v>19296</v>
      </c>
    </row>
    <row r="1208" spans="2:7">
      <c r="B1208" s="1274">
        <v>6092</v>
      </c>
      <c r="C1208" s="1245" t="s">
        <v>51</v>
      </c>
      <c r="D1208" s="1246" t="s">
        <v>52</v>
      </c>
      <c r="E1208" s="1275">
        <v>0.08</v>
      </c>
      <c r="F1208" s="1276">
        <v>2000</v>
      </c>
      <c r="G1208" s="1247">
        <v>160</v>
      </c>
    </row>
    <row r="1209" spans="2:7">
      <c r="B1209" s="1274">
        <v>6257</v>
      </c>
      <c r="C1209" s="1245" t="s">
        <v>491</v>
      </c>
      <c r="D1209" s="1246" t="s">
        <v>71</v>
      </c>
      <c r="E1209" s="1275">
        <v>1</v>
      </c>
      <c r="F1209" s="1276">
        <v>9387</v>
      </c>
      <c r="G1209" s="1247">
        <v>9387</v>
      </c>
    </row>
    <row r="1210" spans="2:7">
      <c r="B1210" s="1274">
        <v>6559</v>
      </c>
      <c r="C1210" s="1245" t="s">
        <v>501</v>
      </c>
      <c r="D1210" s="1246" t="s">
        <v>54</v>
      </c>
      <c r="E1210" s="1275">
        <v>1</v>
      </c>
      <c r="F1210" s="1276">
        <v>4916</v>
      </c>
      <c r="G1210" s="1247">
        <v>4916</v>
      </c>
    </row>
    <row r="1211" spans="2:7">
      <c r="B1211" s="1274">
        <v>7050</v>
      </c>
      <c r="C1211" s="1245" t="s">
        <v>1021</v>
      </c>
      <c r="D1211" s="1246" t="s">
        <v>50</v>
      </c>
      <c r="E1211" s="1275">
        <v>0.11</v>
      </c>
      <c r="F1211" s="1276">
        <v>8178</v>
      </c>
      <c r="G1211" s="1247">
        <v>900</v>
      </c>
    </row>
    <row r="1212" spans="2:7">
      <c r="B1212" s="1274">
        <v>7057</v>
      </c>
      <c r="C1212" s="1245" t="s">
        <v>1022</v>
      </c>
      <c r="D1212" s="1246" t="s">
        <v>50</v>
      </c>
      <c r="E1212" s="1275">
        <v>0.11</v>
      </c>
      <c r="F1212" s="1276">
        <v>5680</v>
      </c>
      <c r="G1212" s="1247">
        <v>625</v>
      </c>
    </row>
    <row r="1213" spans="2:7">
      <c r="B1213" s="1274">
        <v>7249</v>
      </c>
      <c r="C1213" s="1245" t="s">
        <v>1025</v>
      </c>
      <c r="D1213" s="1246" t="s">
        <v>50</v>
      </c>
      <c r="E1213" s="1275">
        <v>0.2</v>
      </c>
      <c r="F1213" s="1276">
        <v>9427</v>
      </c>
      <c r="G1213" s="1247">
        <v>1885</v>
      </c>
    </row>
    <row r="1214" spans="2:7">
      <c r="B1214" s="1274">
        <v>7307</v>
      </c>
      <c r="C1214" s="1245" t="s">
        <v>728</v>
      </c>
      <c r="D1214" s="1246" t="s">
        <v>54</v>
      </c>
      <c r="E1214" s="1275">
        <v>0.06</v>
      </c>
      <c r="F1214" s="1276">
        <v>44900</v>
      </c>
      <c r="G1214" s="1247">
        <v>2694</v>
      </c>
    </row>
    <row r="1215" spans="2:7">
      <c r="B1215" s="1274">
        <v>7407</v>
      </c>
      <c r="C1215" s="1245" t="s">
        <v>508</v>
      </c>
      <c r="D1215" s="1246" t="s">
        <v>54</v>
      </c>
      <c r="E1215" s="1275">
        <v>1</v>
      </c>
      <c r="F1215" s="1276">
        <v>22320</v>
      </c>
      <c r="G1215" s="1247">
        <v>22320</v>
      </c>
    </row>
    <row r="1216" spans="2:7" ht="57" customHeight="1">
      <c r="B1216" s="981">
        <v>6855</v>
      </c>
      <c r="C1216" s="1244" t="s">
        <v>1161</v>
      </c>
      <c r="D1216" s="981" t="s">
        <v>54</v>
      </c>
      <c r="E1216" s="1271"/>
      <c r="F1216" s="1272"/>
      <c r="G1216" s="1273">
        <v>187411</v>
      </c>
    </row>
    <row r="1217" spans="2:7">
      <c r="B1217" s="1274">
        <v>6092</v>
      </c>
      <c r="C1217" s="1245" t="s">
        <v>51</v>
      </c>
      <c r="D1217" s="1246" t="s">
        <v>52</v>
      </c>
      <c r="E1217" s="1275">
        <v>6.2E-2</v>
      </c>
      <c r="F1217" s="1276">
        <v>2000</v>
      </c>
      <c r="G1217" s="1247">
        <v>124</v>
      </c>
    </row>
    <row r="1218" spans="2:7">
      <c r="B1218" s="1274">
        <v>6259</v>
      </c>
      <c r="C1218" s="1245" t="s">
        <v>492</v>
      </c>
      <c r="D1218" s="1246" t="s">
        <v>71</v>
      </c>
      <c r="E1218" s="1275">
        <v>1</v>
      </c>
      <c r="F1218" s="1276">
        <v>20544</v>
      </c>
      <c r="G1218" s="1247">
        <v>20544</v>
      </c>
    </row>
    <row r="1219" spans="2:7">
      <c r="B1219" s="1274">
        <v>6560</v>
      </c>
      <c r="C1219" s="1245" t="s">
        <v>502</v>
      </c>
      <c r="D1219" s="1246" t="s">
        <v>54</v>
      </c>
      <c r="E1219" s="1275">
        <v>1</v>
      </c>
      <c r="F1219" s="1276">
        <v>19328</v>
      </c>
      <c r="G1219" s="1247">
        <v>19328</v>
      </c>
    </row>
    <row r="1220" spans="2:7">
      <c r="B1220" s="1274">
        <v>7021</v>
      </c>
      <c r="C1220" s="1245" t="s">
        <v>565</v>
      </c>
      <c r="D1220" s="1246" t="s">
        <v>54</v>
      </c>
      <c r="E1220" s="1275">
        <v>1</v>
      </c>
      <c r="F1220" s="1276">
        <v>105113</v>
      </c>
      <c r="G1220" s="1247">
        <v>105113</v>
      </c>
    </row>
    <row r="1221" spans="2:7">
      <c r="B1221" s="1274">
        <v>7050</v>
      </c>
      <c r="C1221" s="1245" t="s">
        <v>1021</v>
      </c>
      <c r="D1221" s="1246" t="s">
        <v>50</v>
      </c>
      <c r="E1221" s="1275">
        <v>0.08</v>
      </c>
      <c r="F1221" s="1276">
        <v>8178</v>
      </c>
      <c r="G1221" s="1247">
        <v>654</v>
      </c>
    </row>
    <row r="1222" spans="2:7">
      <c r="B1222" s="1274">
        <v>7057</v>
      </c>
      <c r="C1222" s="1245" t="s">
        <v>1022</v>
      </c>
      <c r="D1222" s="1246" t="s">
        <v>50</v>
      </c>
      <c r="E1222" s="1275">
        <v>0.13</v>
      </c>
      <c r="F1222" s="1276">
        <v>5680</v>
      </c>
      <c r="G1222" s="1247">
        <v>738</v>
      </c>
    </row>
    <row r="1223" spans="2:7">
      <c r="B1223" s="1274">
        <v>7249</v>
      </c>
      <c r="C1223" s="1245" t="s">
        <v>1025</v>
      </c>
      <c r="D1223" s="1246" t="s">
        <v>50</v>
      </c>
      <c r="E1223" s="1275">
        <v>0.13</v>
      </c>
      <c r="F1223" s="1276">
        <v>9427</v>
      </c>
      <c r="G1223" s="1247">
        <v>1226</v>
      </c>
    </row>
    <row r="1224" spans="2:7">
      <c r="B1224" s="1274">
        <v>7307</v>
      </c>
      <c r="C1224" s="1245" t="s">
        <v>728</v>
      </c>
      <c r="D1224" s="1246" t="s">
        <v>54</v>
      </c>
      <c r="E1224" s="1275">
        <v>0.06</v>
      </c>
      <c r="F1224" s="1276">
        <v>44900</v>
      </c>
      <c r="G1224" s="1247">
        <v>2694</v>
      </c>
    </row>
    <row r="1225" spans="2:7">
      <c r="B1225" s="1274">
        <v>7409</v>
      </c>
      <c r="C1225" s="1245" t="s">
        <v>509</v>
      </c>
      <c r="D1225" s="1246" t="s">
        <v>54</v>
      </c>
      <c r="E1225" s="1275">
        <v>1</v>
      </c>
      <c r="F1225" s="1276">
        <v>36990</v>
      </c>
      <c r="G1225" s="1247">
        <v>36990</v>
      </c>
    </row>
    <row r="1226" spans="2:7" ht="41.25" customHeight="1">
      <c r="B1226" s="981">
        <v>6878</v>
      </c>
      <c r="C1226" s="1244" t="s">
        <v>1502</v>
      </c>
      <c r="D1226" s="981" t="s">
        <v>60</v>
      </c>
      <c r="E1226" s="1271"/>
      <c r="F1226" s="1272"/>
      <c r="G1226" s="1273">
        <v>409139</v>
      </c>
    </row>
    <row r="1227" spans="2:7">
      <c r="B1227" s="1274">
        <v>324</v>
      </c>
      <c r="C1227" s="1245" t="s">
        <v>1270</v>
      </c>
      <c r="D1227" s="1246" t="s">
        <v>60</v>
      </c>
      <c r="E1227" s="1275">
        <v>1.05</v>
      </c>
      <c r="F1227" s="1276">
        <v>345100</v>
      </c>
      <c r="G1227" s="1247">
        <v>362355</v>
      </c>
    </row>
    <row r="1228" spans="2:7">
      <c r="B1228" s="1274">
        <v>4287</v>
      </c>
      <c r="C1228" s="1245" t="s">
        <v>139</v>
      </c>
      <c r="D1228" s="1246" t="s">
        <v>50</v>
      </c>
      <c r="E1228" s="1275">
        <v>1.5</v>
      </c>
      <c r="F1228" s="1276">
        <v>25218</v>
      </c>
      <c r="G1228" s="1247">
        <v>37827</v>
      </c>
    </row>
    <row r="1229" spans="2:7">
      <c r="B1229" s="1274">
        <v>6092</v>
      </c>
      <c r="C1229" s="1245" t="s">
        <v>51</v>
      </c>
      <c r="D1229" s="1246" t="s">
        <v>52</v>
      </c>
      <c r="E1229" s="1275">
        <v>0.48</v>
      </c>
      <c r="F1229" s="1276">
        <v>2000</v>
      </c>
      <c r="G1229" s="1247">
        <v>960</v>
      </c>
    </row>
    <row r="1230" spans="2:7">
      <c r="B1230" s="1274">
        <v>6914</v>
      </c>
      <c r="C1230" s="1245" t="s">
        <v>140</v>
      </c>
      <c r="D1230" s="1246" t="s">
        <v>79</v>
      </c>
      <c r="E1230" s="1275">
        <v>0.5</v>
      </c>
      <c r="F1230" s="1276">
        <v>4541</v>
      </c>
      <c r="G1230" s="1247">
        <v>2271</v>
      </c>
    </row>
    <row r="1231" spans="2:7">
      <c r="B1231" s="1274">
        <v>7596</v>
      </c>
      <c r="C1231" s="1245" t="s">
        <v>127</v>
      </c>
      <c r="D1231" s="1246" t="s">
        <v>67</v>
      </c>
      <c r="E1231" s="1275">
        <v>0.06</v>
      </c>
      <c r="F1231" s="1276">
        <v>17850</v>
      </c>
      <c r="G1231" s="1247">
        <v>1071</v>
      </c>
    </row>
    <row r="1232" spans="2:7">
      <c r="B1232" s="1274">
        <v>8520</v>
      </c>
      <c r="C1232" s="1245" t="s">
        <v>695</v>
      </c>
      <c r="D1232" s="1246" t="s">
        <v>959</v>
      </c>
      <c r="E1232" s="1275">
        <v>4.5999999999999996</v>
      </c>
      <c r="F1232" s="1276">
        <v>1012</v>
      </c>
      <c r="G1232" s="1247">
        <v>4655</v>
      </c>
    </row>
    <row r="1233" spans="2:7" ht="24">
      <c r="B1233" s="981">
        <v>6942</v>
      </c>
      <c r="C1233" s="1244" t="s">
        <v>1171</v>
      </c>
      <c r="D1233" s="981" t="s">
        <v>54</v>
      </c>
      <c r="E1233" s="1271"/>
      <c r="F1233" s="1272"/>
      <c r="G1233" s="1273">
        <v>157363</v>
      </c>
    </row>
    <row r="1234" spans="2:7">
      <c r="B1234" s="1274">
        <v>6092</v>
      </c>
      <c r="C1234" s="1245" t="s">
        <v>51</v>
      </c>
      <c r="D1234" s="1246" t="s">
        <v>52</v>
      </c>
      <c r="E1234" s="1275">
        <v>0.06</v>
      </c>
      <c r="F1234" s="1276">
        <v>2000</v>
      </c>
      <c r="G1234" s="1247">
        <v>120</v>
      </c>
    </row>
    <row r="1235" spans="2:7">
      <c r="B1235" s="1274">
        <v>7050</v>
      </c>
      <c r="C1235" s="1245" t="s">
        <v>1021</v>
      </c>
      <c r="D1235" s="1246" t="s">
        <v>50</v>
      </c>
      <c r="E1235" s="1275">
        <v>0.17</v>
      </c>
      <c r="F1235" s="1276">
        <v>8178</v>
      </c>
      <c r="G1235" s="1247">
        <v>1390</v>
      </c>
    </row>
    <row r="1236" spans="2:7">
      <c r="B1236" s="1274">
        <v>7057</v>
      </c>
      <c r="C1236" s="1245" t="s">
        <v>1022</v>
      </c>
      <c r="D1236" s="1246" t="s">
        <v>50</v>
      </c>
      <c r="E1236" s="1275">
        <v>0.17</v>
      </c>
      <c r="F1236" s="1276">
        <v>5680</v>
      </c>
      <c r="G1236" s="1247">
        <v>966</v>
      </c>
    </row>
    <row r="1237" spans="2:7">
      <c r="B1237" s="1274">
        <v>7236</v>
      </c>
      <c r="C1237" s="1245" t="s">
        <v>505</v>
      </c>
      <c r="D1237" s="1246" t="s">
        <v>54</v>
      </c>
      <c r="E1237" s="1275">
        <v>0.01</v>
      </c>
      <c r="F1237" s="1276">
        <v>18728</v>
      </c>
      <c r="G1237" s="1247">
        <v>187</v>
      </c>
    </row>
    <row r="1238" spans="2:7">
      <c r="B1238" s="1274">
        <v>10262</v>
      </c>
      <c r="C1238" s="1245" t="s">
        <v>1129</v>
      </c>
      <c r="D1238" s="1246" t="s">
        <v>54</v>
      </c>
      <c r="E1238" s="1275">
        <v>1</v>
      </c>
      <c r="F1238" s="1276">
        <v>154700</v>
      </c>
      <c r="G1238" s="1247">
        <v>154700</v>
      </c>
    </row>
    <row r="1239" spans="2:7" ht="24">
      <c r="B1239" s="981">
        <v>7114</v>
      </c>
      <c r="C1239" s="1244" t="s">
        <v>1179</v>
      </c>
      <c r="D1239" s="981" t="s">
        <v>54</v>
      </c>
      <c r="E1239" s="1271"/>
      <c r="F1239" s="1272"/>
      <c r="G1239" s="1273">
        <v>1780924</v>
      </c>
    </row>
    <row r="1240" spans="2:7">
      <c r="B1240" s="1274">
        <v>6092</v>
      </c>
      <c r="C1240" s="1245" t="s">
        <v>51</v>
      </c>
      <c r="D1240" s="1246" t="s">
        <v>52</v>
      </c>
      <c r="E1240" s="1275">
        <v>0.2</v>
      </c>
      <c r="F1240" s="1276">
        <v>2000</v>
      </c>
      <c r="G1240" s="1247">
        <v>400</v>
      </c>
    </row>
    <row r="1241" spans="2:7">
      <c r="B1241" s="1274">
        <v>7246</v>
      </c>
      <c r="C1241" s="1245" t="s">
        <v>1023</v>
      </c>
      <c r="D1241" s="1246" t="s">
        <v>65</v>
      </c>
      <c r="E1241" s="1275">
        <v>0.13</v>
      </c>
      <c r="F1241" s="1276">
        <v>75417</v>
      </c>
      <c r="G1241" s="1247">
        <v>9804</v>
      </c>
    </row>
    <row r="1242" spans="2:7">
      <c r="B1242" s="1274">
        <v>10443</v>
      </c>
      <c r="C1242" s="1245" t="s">
        <v>1138</v>
      </c>
      <c r="D1242" s="1246" t="s">
        <v>54</v>
      </c>
      <c r="E1242" s="1275">
        <v>1</v>
      </c>
      <c r="F1242" s="1276">
        <v>1770720</v>
      </c>
      <c r="G1242" s="1247">
        <v>1770720</v>
      </c>
    </row>
    <row r="1243" spans="2:7" ht="24">
      <c r="B1243" s="981">
        <v>7311</v>
      </c>
      <c r="C1243" s="1244" t="s">
        <v>1182</v>
      </c>
      <c r="D1243" s="981" t="s">
        <v>54</v>
      </c>
      <c r="E1243" s="1271"/>
      <c r="F1243" s="1272"/>
      <c r="G1243" s="1273">
        <v>670099</v>
      </c>
    </row>
    <row r="1244" spans="2:7">
      <c r="B1244" s="1274">
        <v>2798</v>
      </c>
      <c r="C1244" s="1245" t="s">
        <v>645</v>
      </c>
      <c r="D1244" s="1246" t="s">
        <v>54</v>
      </c>
      <c r="E1244" s="1275">
        <v>140</v>
      </c>
      <c r="F1244" s="1276">
        <v>400</v>
      </c>
      <c r="G1244" s="1247">
        <v>56000</v>
      </c>
    </row>
    <row r="1245" spans="2:7">
      <c r="B1245" s="1274">
        <v>2910</v>
      </c>
      <c r="C1245" s="1245" t="s">
        <v>463</v>
      </c>
      <c r="D1245" s="1246" t="s">
        <v>60</v>
      </c>
      <c r="E1245" s="1275">
        <v>0.12</v>
      </c>
      <c r="F1245" s="1276">
        <v>4760</v>
      </c>
      <c r="G1245" s="1247">
        <v>571</v>
      </c>
    </row>
    <row r="1246" spans="2:7">
      <c r="B1246" s="1274">
        <v>3650</v>
      </c>
      <c r="C1246" s="1245" t="s">
        <v>141</v>
      </c>
      <c r="D1246" s="1246" t="s">
        <v>60</v>
      </c>
      <c r="E1246" s="1275">
        <v>0.12</v>
      </c>
      <c r="F1246" s="1276">
        <v>277349</v>
      </c>
      <c r="G1246" s="1247">
        <v>33282</v>
      </c>
    </row>
    <row r="1247" spans="2:7">
      <c r="B1247" s="1274">
        <v>3874</v>
      </c>
      <c r="C1247" s="1245" t="s">
        <v>276</v>
      </c>
      <c r="D1247" s="1246" t="s">
        <v>60</v>
      </c>
      <c r="E1247" s="1275">
        <v>0.16</v>
      </c>
      <c r="F1247" s="1276">
        <v>231617</v>
      </c>
      <c r="G1247" s="1247">
        <v>37059</v>
      </c>
    </row>
    <row r="1248" spans="2:7">
      <c r="B1248" s="1274">
        <v>6087</v>
      </c>
      <c r="C1248" s="1245" t="s">
        <v>1019</v>
      </c>
      <c r="D1248" s="1246" t="s">
        <v>65</v>
      </c>
      <c r="E1248" s="1275">
        <v>2</v>
      </c>
      <c r="F1248" s="1276">
        <v>45439</v>
      </c>
      <c r="G1248" s="1247">
        <v>90878</v>
      </c>
    </row>
    <row r="1249" spans="2:7">
      <c r="B1249" s="1274">
        <v>6088</v>
      </c>
      <c r="C1249" s="1245" t="s">
        <v>1020</v>
      </c>
      <c r="D1249" s="1246" t="s">
        <v>65</v>
      </c>
      <c r="E1249" s="1275">
        <v>2</v>
      </c>
      <c r="F1249" s="1276">
        <v>65471</v>
      </c>
      <c r="G1249" s="1247">
        <v>130942</v>
      </c>
    </row>
    <row r="1250" spans="2:7">
      <c r="B1250" s="1274">
        <v>6092</v>
      </c>
      <c r="C1250" s="1245" t="s">
        <v>51</v>
      </c>
      <c r="D1250" s="1246" t="s">
        <v>52</v>
      </c>
      <c r="E1250" s="1275">
        <v>5.234</v>
      </c>
      <c r="F1250" s="1276">
        <v>2000</v>
      </c>
      <c r="G1250" s="1247">
        <v>10468</v>
      </c>
    </row>
    <row r="1251" spans="2:7">
      <c r="B1251" s="1274">
        <v>6578</v>
      </c>
      <c r="C1251" s="1245" t="s">
        <v>464</v>
      </c>
      <c r="D1251" s="1246" t="s">
        <v>60</v>
      </c>
      <c r="E1251" s="1275">
        <v>0.03</v>
      </c>
      <c r="F1251" s="1276">
        <v>49980</v>
      </c>
      <c r="G1251" s="1247">
        <v>1499</v>
      </c>
    </row>
    <row r="1252" spans="2:7">
      <c r="B1252" s="1274">
        <v>6793</v>
      </c>
      <c r="C1252" s="1245" t="s">
        <v>947</v>
      </c>
      <c r="D1252" s="1246" t="s">
        <v>54</v>
      </c>
      <c r="E1252" s="1275">
        <v>1</v>
      </c>
      <c r="F1252" s="1276">
        <v>309400</v>
      </c>
      <c r="G1252" s="1247">
        <v>309400</v>
      </c>
    </row>
    <row r="1253" spans="2:7" ht="24">
      <c r="B1253" s="981">
        <v>7356</v>
      </c>
      <c r="C1253" s="1244" t="s">
        <v>1205</v>
      </c>
      <c r="D1253" s="981" t="s">
        <v>54</v>
      </c>
      <c r="E1253" s="1271"/>
      <c r="F1253" s="1272"/>
      <c r="G1253" s="1273">
        <v>1454331</v>
      </c>
    </row>
    <row r="1254" spans="2:7">
      <c r="B1254" s="1274">
        <v>4277</v>
      </c>
      <c r="C1254" s="1245" t="s">
        <v>304</v>
      </c>
      <c r="D1254" s="1246" t="s">
        <v>65</v>
      </c>
      <c r="E1254" s="1275">
        <v>0.02</v>
      </c>
      <c r="F1254" s="1276">
        <v>120856</v>
      </c>
      <c r="G1254" s="1247">
        <v>2417</v>
      </c>
    </row>
    <row r="1255" spans="2:7">
      <c r="B1255" s="1274">
        <v>6092</v>
      </c>
      <c r="C1255" s="1245" t="s">
        <v>51</v>
      </c>
      <c r="D1255" s="1246" t="s">
        <v>52</v>
      </c>
      <c r="E1255" s="1275">
        <v>5.7000000000000002E-2</v>
      </c>
      <c r="F1255" s="1276">
        <v>2000</v>
      </c>
      <c r="G1255" s="1247">
        <v>114</v>
      </c>
    </row>
    <row r="1256" spans="2:7">
      <c r="B1256" s="1274">
        <v>9147</v>
      </c>
      <c r="C1256" s="1245" t="s">
        <v>779</v>
      </c>
      <c r="D1256" s="1246" t="s">
        <v>54</v>
      </c>
      <c r="E1256" s="1275">
        <v>1</v>
      </c>
      <c r="F1256" s="1276">
        <v>1451800</v>
      </c>
      <c r="G1256" s="1247">
        <v>1451800</v>
      </c>
    </row>
    <row r="1257" spans="2:7" ht="24">
      <c r="B1257" s="981">
        <v>7369</v>
      </c>
      <c r="C1257" s="1244" t="s">
        <v>1207</v>
      </c>
      <c r="D1257" s="981" t="s">
        <v>71</v>
      </c>
      <c r="E1257" s="1271"/>
      <c r="F1257" s="1272"/>
      <c r="G1257" s="1273">
        <v>7437</v>
      </c>
    </row>
    <row r="1258" spans="2:7">
      <c r="B1258" s="1274">
        <v>4478</v>
      </c>
      <c r="C1258" s="1245" t="s">
        <v>92</v>
      </c>
      <c r="D1258" s="1246" t="s">
        <v>65</v>
      </c>
      <c r="E1258" s="1275">
        <v>0.01</v>
      </c>
      <c r="F1258" s="1276">
        <v>90878</v>
      </c>
      <c r="G1258" s="1247">
        <v>909</v>
      </c>
    </row>
    <row r="1259" spans="2:7" ht="22.5">
      <c r="B1259" s="1274">
        <v>4613</v>
      </c>
      <c r="C1259" s="1245" t="s">
        <v>121</v>
      </c>
      <c r="D1259" s="1246" t="s">
        <v>60</v>
      </c>
      <c r="E1259" s="1275">
        <v>1E-3</v>
      </c>
      <c r="F1259" s="1276">
        <v>40919</v>
      </c>
      <c r="G1259" s="1247">
        <v>41</v>
      </c>
    </row>
    <row r="1260" spans="2:7">
      <c r="B1260" s="1274">
        <v>6026</v>
      </c>
      <c r="C1260" s="1245" t="s">
        <v>74</v>
      </c>
      <c r="D1260" s="1246" t="s">
        <v>50</v>
      </c>
      <c r="E1260" s="1275">
        <v>0.05</v>
      </c>
      <c r="F1260" s="1276">
        <v>128870</v>
      </c>
      <c r="G1260" s="1247">
        <v>6444</v>
      </c>
    </row>
    <row r="1261" spans="2:7">
      <c r="B1261" s="1274">
        <v>6092</v>
      </c>
      <c r="C1261" s="1245" t="s">
        <v>51</v>
      </c>
      <c r="D1261" s="1246" t="s">
        <v>52</v>
      </c>
      <c r="E1261" s="1275">
        <v>2.1499999999999998E-2</v>
      </c>
      <c r="F1261" s="1276">
        <v>2000</v>
      </c>
      <c r="G1261" s="1247">
        <v>43</v>
      </c>
    </row>
    <row r="1262" spans="2:7" ht="48.75" customHeight="1">
      <c r="B1262" s="981">
        <v>7410</v>
      </c>
      <c r="C1262" s="1244" t="s">
        <v>1210</v>
      </c>
      <c r="D1262" s="981" t="s">
        <v>54</v>
      </c>
      <c r="E1262" s="1271"/>
      <c r="F1262" s="1272"/>
      <c r="G1262" s="1273">
        <v>1137166</v>
      </c>
    </row>
    <row r="1263" spans="2:7">
      <c r="B1263" s="1274">
        <v>333</v>
      </c>
      <c r="C1263" s="1245" t="s">
        <v>1274</v>
      </c>
      <c r="D1263" s="1246" t="s">
        <v>60</v>
      </c>
      <c r="E1263" s="1275">
        <v>0.1192</v>
      </c>
      <c r="F1263" s="1276">
        <v>371280</v>
      </c>
      <c r="G1263" s="1247">
        <v>44257</v>
      </c>
    </row>
    <row r="1264" spans="2:7">
      <c r="B1264" s="1274">
        <v>2273</v>
      </c>
      <c r="C1264" s="1245" t="s">
        <v>644</v>
      </c>
      <c r="D1264" s="1246" t="s">
        <v>54</v>
      </c>
      <c r="E1264" s="1275">
        <v>611.26</v>
      </c>
      <c r="F1264" s="1276">
        <v>500</v>
      </c>
      <c r="G1264" s="1247">
        <v>305630</v>
      </c>
    </row>
    <row r="1265" spans="2:7">
      <c r="B1265" s="1274">
        <v>2307</v>
      </c>
      <c r="C1265" s="1245" t="s">
        <v>113</v>
      </c>
      <c r="D1265" s="1246" t="s">
        <v>60</v>
      </c>
      <c r="E1265" s="1275">
        <v>0.33779999999999999</v>
      </c>
      <c r="F1265" s="1276">
        <v>35700</v>
      </c>
      <c r="G1265" s="1247">
        <v>12059</v>
      </c>
    </row>
    <row r="1266" spans="2:7">
      <c r="B1266" s="1274">
        <v>2308</v>
      </c>
      <c r="C1266" s="1245" t="s">
        <v>462</v>
      </c>
      <c r="D1266" s="1246" t="s">
        <v>60</v>
      </c>
      <c r="E1266" s="1275">
        <v>5.8900000000000001E-2</v>
      </c>
      <c r="F1266" s="1276">
        <v>101150</v>
      </c>
      <c r="G1266" s="1247">
        <v>5958</v>
      </c>
    </row>
    <row r="1267" spans="2:7">
      <c r="B1267" s="1274">
        <v>4274</v>
      </c>
      <c r="C1267" s="1245" t="s">
        <v>57</v>
      </c>
      <c r="D1267" s="1246" t="s">
        <v>65</v>
      </c>
      <c r="E1267" s="1275">
        <v>1</v>
      </c>
      <c r="F1267" s="1276">
        <v>156349</v>
      </c>
      <c r="G1267" s="1247">
        <v>156349</v>
      </c>
    </row>
    <row r="1268" spans="2:7">
      <c r="B1268" s="1274">
        <v>4675</v>
      </c>
      <c r="C1268" s="1245" t="s">
        <v>1277</v>
      </c>
      <c r="D1268" s="1246" t="s">
        <v>54</v>
      </c>
      <c r="E1268" s="1275">
        <v>3.0846</v>
      </c>
      <c r="F1268" s="1276">
        <v>21300</v>
      </c>
      <c r="G1268" s="1247">
        <v>65702</v>
      </c>
    </row>
    <row r="1269" spans="2:7">
      <c r="B1269" s="1274">
        <v>6092</v>
      </c>
      <c r="C1269" s="1245" t="s">
        <v>51</v>
      </c>
      <c r="D1269" s="1246" t="s">
        <v>52</v>
      </c>
      <c r="E1269" s="1275">
        <v>3.69</v>
      </c>
      <c r="F1269" s="1276">
        <v>2000</v>
      </c>
      <c r="G1269" s="1247">
        <v>7380</v>
      </c>
    </row>
    <row r="1270" spans="2:7">
      <c r="B1270" s="1274">
        <v>6098</v>
      </c>
      <c r="C1270" s="1245" t="s">
        <v>68</v>
      </c>
      <c r="D1270" s="1246" t="s">
        <v>69</v>
      </c>
      <c r="E1270" s="1275">
        <v>77.114999999999995</v>
      </c>
      <c r="F1270" s="1276">
        <v>18</v>
      </c>
      <c r="G1270" s="1247">
        <v>1388</v>
      </c>
    </row>
    <row r="1271" spans="2:7">
      <c r="B1271" s="1274">
        <v>7219</v>
      </c>
      <c r="C1271" s="1245" t="s">
        <v>719</v>
      </c>
      <c r="D1271" s="1246" t="s">
        <v>54</v>
      </c>
      <c r="E1271" s="1275">
        <v>1</v>
      </c>
      <c r="F1271" s="1276">
        <v>525980</v>
      </c>
      <c r="G1271" s="1247">
        <v>525980</v>
      </c>
    </row>
    <row r="1272" spans="2:7">
      <c r="B1272" s="1274">
        <v>7462</v>
      </c>
      <c r="C1272" s="1245" t="s">
        <v>62</v>
      </c>
      <c r="D1272" s="1246" t="s">
        <v>63</v>
      </c>
      <c r="E1272" s="1275">
        <v>9.5207999999999995</v>
      </c>
      <c r="F1272" s="1276">
        <v>1309</v>
      </c>
      <c r="G1272" s="1247">
        <v>12463</v>
      </c>
    </row>
    <row r="1273" spans="2:7" ht="36">
      <c r="B1273" s="981">
        <v>7413</v>
      </c>
      <c r="C1273" s="1244" t="s">
        <v>1211</v>
      </c>
      <c r="D1273" s="981" t="s">
        <v>54</v>
      </c>
      <c r="E1273" s="1271"/>
      <c r="F1273" s="1272"/>
      <c r="G1273" s="1273">
        <v>1286862</v>
      </c>
    </row>
    <row r="1274" spans="2:7">
      <c r="B1274" s="1274">
        <v>333</v>
      </c>
      <c r="C1274" s="1245" t="s">
        <v>1274</v>
      </c>
      <c r="D1274" s="1246" t="s">
        <v>60</v>
      </c>
      <c r="E1274" s="1275">
        <v>0.38590000000000002</v>
      </c>
      <c r="F1274" s="1276">
        <v>371280</v>
      </c>
      <c r="G1274" s="1247">
        <v>143277</v>
      </c>
    </row>
    <row r="1275" spans="2:7">
      <c r="B1275" s="1274">
        <v>2273</v>
      </c>
      <c r="C1275" s="1245" t="s">
        <v>644</v>
      </c>
      <c r="D1275" s="1246" t="s">
        <v>54</v>
      </c>
      <c r="E1275" s="1275">
        <v>1059.23</v>
      </c>
      <c r="F1275" s="1276">
        <v>500</v>
      </c>
      <c r="G1275" s="1247">
        <v>529615</v>
      </c>
    </row>
    <row r="1276" spans="2:7">
      <c r="B1276" s="1274">
        <v>2307</v>
      </c>
      <c r="C1276" s="1245" t="s">
        <v>113</v>
      </c>
      <c r="D1276" s="1246" t="s">
        <v>60</v>
      </c>
      <c r="E1276" s="1275">
        <v>0.58540000000000003</v>
      </c>
      <c r="F1276" s="1276">
        <v>35700</v>
      </c>
      <c r="G1276" s="1247">
        <v>20899</v>
      </c>
    </row>
    <row r="1277" spans="2:7">
      <c r="B1277" s="1274">
        <v>2308</v>
      </c>
      <c r="C1277" s="1245" t="s">
        <v>462</v>
      </c>
      <c r="D1277" s="1246" t="s">
        <v>60</v>
      </c>
      <c r="E1277" s="1275">
        <v>9.7199999999999995E-2</v>
      </c>
      <c r="F1277" s="1276">
        <v>101150</v>
      </c>
      <c r="G1277" s="1247">
        <v>9832</v>
      </c>
    </row>
    <row r="1278" spans="2:7">
      <c r="B1278" s="1274">
        <v>4274</v>
      </c>
      <c r="C1278" s="1245" t="s">
        <v>57</v>
      </c>
      <c r="D1278" s="1246" t="s">
        <v>65</v>
      </c>
      <c r="E1278" s="1275">
        <v>1</v>
      </c>
      <c r="F1278" s="1276">
        <v>156349</v>
      </c>
      <c r="G1278" s="1247">
        <v>156349</v>
      </c>
    </row>
    <row r="1279" spans="2:7">
      <c r="B1279" s="1274">
        <v>4675</v>
      </c>
      <c r="C1279" s="1245" t="s">
        <v>1277</v>
      </c>
      <c r="D1279" s="1246" t="s">
        <v>54</v>
      </c>
      <c r="E1279" s="1275">
        <v>5.3212000000000002</v>
      </c>
      <c r="F1279" s="1276">
        <v>21300</v>
      </c>
      <c r="G1279" s="1247">
        <v>113342</v>
      </c>
    </row>
    <row r="1280" spans="2:7">
      <c r="B1280" s="1274">
        <v>6092</v>
      </c>
      <c r="C1280" s="1245" t="s">
        <v>51</v>
      </c>
      <c r="D1280" s="1246" t="s">
        <v>52</v>
      </c>
      <c r="E1280" s="1275">
        <v>3.69</v>
      </c>
      <c r="F1280" s="1276">
        <v>2000</v>
      </c>
      <c r="G1280" s="1247">
        <v>7380</v>
      </c>
    </row>
    <row r="1281" spans="2:7">
      <c r="B1281" s="1274">
        <v>6098</v>
      </c>
      <c r="C1281" s="1245" t="s">
        <v>68</v>
      </c>
      <c r="D1281" s="1246" t="s">
        <v>69</v>
      </c>
      <c r="E1281" s="1275">
        <v>133.02889999999999</v>
      </c>
      <c r="F1281" s="1276">
        <v>18</v>
      </c>
      <c r="G1281" s="1247">
        <v>2395</v>
      </c>
    </row>
    <row r="1282" spans="2:7">
      <c r="B1282" s="1274">
        <v>6944</v>
      </c>
      <c r="C1282" s="1245" t="s">
        <v>715</v>
      </c>
      <c r="D1282" s="1246" t="s">
        <v>54</v>
      </c>
      <c r="E1282" s="1275">
        <v>1</v>
      </c>
      <c r="F1282" s="1276">
        <v>282328</v>
      </c>
      <c r="G1282" s="1247">
        <v>282328</v>
      </c>
    </row>
    <row r="1283" spans="2:7">
      <c r="B1283" s="1274">
        <v>7462</v>
      </c>
      <c r="C1283" s="1245" t="s">
        <v>62</v>
      </c>
      <c r="D1283" s="1246" t="s">
        <v>63</v>
      </c>
      <c r="E1283" s="1275">
        <v>16.382400000000001</v>
      </c>
      <c r="F1283" s="1276">
        <v>1309</v>
      </c>
      <c r="G1283" s="1247">
        <v>21445</v>
      </c>
    </row>
    <row r="1284" spans="2:7">
      <c r="B1284" s="981">
        <v>7419</v>
      </c>
      <c r="C1284" s="1244" t="s">
        <v>1212</v>
      </c>
      <c r="D1284" s="981" t="s">
        <v>54</v>
      </c>
      <c r="E1284" s="1271"/>
      <c r="F1284" s="1272"/>
      <c r="G1284" s="1273">
        <v>156296</v>
      </c>
    </row>
    <row r="1285" spans="2:7">
      <c r="B1285" s="1274">
        <v>4273</v>
      </c>
      <c r="C1285" s="1245" t="s">
        <v>49</v>
      </c>
      <c r="D1285" s="1246" t="s">
        <v>65</v>
      </c>
      <c r="E1285" s="1275">
        <v>0.1</v>
      </c>
      <c r="F1285" s="1276">
        <v>110910</v>
      </c>
      <c r="G1285" s="1247">
        <v>11091</v>
      </c>
    </row>
    <row r="1286" spans="2:7">
      <c r="B1286" s="1274">
        <v>6092</v>
      </c>
      <c r="C1286" s="1245" t="s">
        <v>51</v>
      </c>
      <c r="D1286" s="1246" t="s">
        <v>52</v>
      </c>
      <c r="E1286" s="1275">
        <v>0.26150000000000001</v>
      </c>
      <c r="F1286" s="1276">
        <v>2000</v>
      </c>
      <c r="G1286" s="1247">
        <v>523</v>
      </c>
    </row>
    <row r="1287" spans="2:7">
      <c r="B1287" s="1274">
        <v>7236</v>
      </c>
      <c r="C1287" s="1245" t="s">
        <v>505</v>
      </c>
      <c r="D1287" s="1246" t="s">
        <v>54</v>
      </c>
      <c r="E1287" s="1275">
        <v>0.01</v>
      </c>
      <c r="F1287" s="1276">
        <v>18728</v>
      </c>
      <c r="G1287" s="1247">
        <v>187</v>
      </c>
    </row>
    <row r="1288" spans="2:7">
      <c r="B1288" s="1274">
        <v>10639</v>
      </c>
      <c r="C1288" s="1245" t="s">
        <v>1189</v>
      </c>
      <c r="D1288" s="1246" t="s">
        <v>54</v>
      </c>
      <c r="E1288" s="1275">
        <v>1</v>
      </c>
      <c r="F1288" s="1276">
        <v>144495</v>
      </c>
      <c r="G1288" s="1247">
        <v>144495</v>
      </c>
    </row>
    <row r="1289" spans="2:7" ht="24">
      <c r="B1289" s="981">
        <v>7432</v>
      </c>
      <c r="C1289" s="1244" t="s">
        <v>1183</v>
      </c>
      <c r="D1289" s="981" t="s">
        <v>71</v>
      </c>
      <c r="E1289" s="1271"/>
      <c r="F1289" s="1272"/>
      <c r="G1289" s="1273">
        <v>411976</v>
      </c>
    </row>
    <row r="1290" spans="2:7">
      <c r="B1290" s="1274">
        <v>4274</v>
      </c>
      <c r="C1290" s="1245" t="s">
        <v>57</v>
      </c>
      <c r="D1290" s="1246" t="s">
        <v>65</v>
      </c>
      <c r="E1290" s="1275">
        <v>0.05</v>
      </c>
      <c r="F1290" s="1276">
        <v>156349</v>
      </c>
      <c r="G1290" s="1247">
        <v>7817</v>
      </c>
    </row>
    <row r="1291" spans="2:7">
      <c r="B1291" s="1274">
        <v>6026</v>
      </c>
      <c r="C1291" s="1245" t="s">
        <v>74</v>
      </c>
      <c r="D1291" s="1246" t="s">
        <v>50</v>
      </c>
      <c r="E1291" s="1275">
        <v>0.32</v>
      </c>
      <c r="F1291" s="1276">
        <v>128870</v>
      </c>
      <c r="G1291" s="1247">
        <v>41238</v>
      </c>
    </row>
    <row r="1292" spans="2:7">
      <c r="B1292" s="1274">
        <v>6092</v>
      </c>
      <c r="C1292" s="1245" t="s">
        <v>51</v>
      </c>
      <c r="D1292" s="1246" t="s">
        <v>52</v>
      </c>
      <c r="E1292" s="1275">
        <v>0.1845</v>
      </c>
      <c r="F1292" s="1276">
        <v>2000</v>
      </c>
      <c r="G1292" s="1247">
        <v>369</v>
      </c>
    </row>
    <row r="1293" spans="2:7">
      <c r="B1293" s="1274">
        <v>7236</v>
      </c>
      <c r="C1293" s="1245" t="s">
        <v>505</v>
      </c>
      <c r="D1293" s="1246" t="s">
        <v>54</v>
      </c>
      <c r="E1293" s="1275">
        <v>0.1</v>
      </c>
      <c r="F1293" s="1276">
        <v>18728</v>
      </c>
      <c r="G1293" s="1247">
        <v>1873</v>
      </c>
    </row>
    <row r="1294" spans="2:7">
      <c r="B1294" s="1274">
        <v>10645</v>
      </c>
      <c r="C1294" s="1245" t="s">
        <v>1190</v>
      </c>
      <c r="D1294" s="1246" t="s">
        <v>71</v>
      </c>
      <c r="E1294" s="1275">
        <v>1</v>
      </c>
      <c r="F1294" s="1276">
        <v>360679</v>
      </c>
      <c r="G1294" s="1247">
        <v>360679</v>
      </c>
    </row>
    <row r="1295" spans="2:7" ht="24">
      <c r="B1295" s="981">
        <v>7434</v>
      </c>
      <c r="C1295" s="1244" t="s">
        <v>1184</v>
      </c>
      <c r="D1295" s="981" t="s">
        <v>71</v>
      </c>
      <c r="E1295" s="1271"/>
      <c r="F1295" s="1272"/>
      <c r="G1295" s="1273">
        <v>591864</v>
      </c>
    </row>
    <row r="1296" spans="2:7">
      <c r="B1296" s="1274">
        <v>4274</v>
      </c>
      <c r="C1296" s="1245" t="s">
        <v>57</v>
      </c>
      <c r="D1296" s="1246" t="s">
        <v>65</v>
      </c>
      <c r="E1296" s="1275">
        <v>0.06</v>
      </c>
      <c r="F1296" s="1276">
        <v>156349</v>
      </c>
      <c r="G1296" s="1247">
        <v>9381</v>
      </c>
    </row>
    <row r="1297" spans="2:7">
      <c r="B1297" s="1274">
        <v>6026</v>
      </c>
      <c r="C1297" s="1245" t="s">
        <v>74</v>
      </c>
      <c r="D1297" s="1246" t="s">
        <v>50</v>
      </c>
      <c r="E1297" s="1275">
        <v>0.32</v>
      </c>
      <c r="F1297" s="1276">
        <v>128870</v>
      </c>
      <c r="G1297" s="1247">
        <v>41238</v>
      </c>
    </row>
    <row r="1298" spans="2:7">
      <c r="B1298" s="1274">
        <v>6092</v>
      </c>
      <c r="C1298" s="1245" t="s">
        <v>51</v>
      </c>
      <c r="D1298" s="1246" t="s">
        <v>52</v>
      </c>
      <c r="E1298" s="1275">
        <v>0.2215</v>
      </c>
      <c r="F1298" s="1276">
        <v>2000</v>
      </c>
      <c r="G1298" s="1247">
        <v>443</v>
      </c>
    </row>
    <row r="1299" spans="2:7">
      <c r="B1299" s="1274">
        <v>7236</v>
      </c>
      <c r="C1299" s="1245" t="s">
        <v>505</v>
      </c>
      <c r="D1299" s="1246" t="s">
        <v>54</v>
      </c>
      <c r="E1299" s="1275">
        <v>0.1</v>
      </c>
      <c r="F1299" s="1276">
        <v>18728</v>
      </c>
      <c r="G1299" s="1247">
        <v>1873</v>
      </c>
    </row>
    <row r="1300" spans="2:7">
      <c r="B1300" s="1274">
        <v>10647</v>
      </c>
      <c r="C1300" s="1245" t="s">
        <v>1191</v>
      </c>
      <c r="D1300" s="1246" t="s">
        <v>71</v>
      </c>
      <c r="E1300" s="1275">
        <v>1</v>
      </c>
      <c r="F1300" s="1276">
        <v>538929</v>
      </c>
      <c r="G1300" s="1247">
        <v>538929</v>
      </c>
    </row>
    <row r="1301" spans="2:7" ht="36" customHeight="1">
      <c r="B1301" s="981">
        <v>7497</v>
      </c>
      <c r="C1301" s="1244" t="s">
        <v>1216</v>
      </c>
      <c r="D1301" s="981" t="s">
        <v>54</v>
      </c>
      <c r="E1301" s="1271"/>
      <c r="F1301" s="1272"/>
      <c r="G1301" s="1273">
        <v>224600</v>
      </c>
    </row>
    <row r="1302" spans="2:7" ht="22.5">
      <c r="B1302" s="1274">
        <v>10692</v>
      </c>
      <c r="C1302" s="1245" t="s">
        <v>1196</v>
      </c>
      <c r="D1302" s="1246" t="s">
        <v>54</v>
      </c>
      <c r="E1302" s="1275">
        <v>1</v>
      </c>
      <c r="F1302" s="1276">
        <v>224600</v>
      </c>
      <c r="G1302" s="1247">
        <v>224600</v>
      </c>
    </row>
    <row r="1303" spans="2:7" ht="24">
      <c r="B1303" s="981">
        <v>7501</v>
      </c>
      <c r="C1303" s="1244" t="s">
        <v>1218</v>
      </c>
      <c r="D1303" s="981" t="s">
        <v>54</v>
      </c>
      <c r="E1303" s="1271"/>
      <c r="F1303" s="1272"/>
      <c r="G1303" s="1273">
        <v>276184</v>
      </c>
    </row>
    <row r="1304" spans="2:7">
      <c r="B1304" s="1274">
        <v>322</v>
      </c>
      <c r="C1304" s="1245" t="s">
        <v>1268</v>
      </c>
      <c r="D1304" s="1246" t="s">
        <v>60</v>
      </c>
      <c r="E1304" s="1275">
        <v>7.5600000000000001E-2</v>
      </c>
      <c r="F1304" s="1276">
        <v>321300</v>
      </c>
      <c r="G1304" s="1247">
        <v>24290</v>
      </c>
    </row>
    <row r="1305" spans="2:7">
      <c r="B1305" s="1274">
        <v>4273</v>
      </c>
      <c r="C1305" s="1245" t="s">
        <v>49</v>
      </c>
      <c r="D1305" s="1246" t="s">
        <v>65</v>
      </c>
      <c r="E1305" s="1275">
        <v>0.33</v>
      </c>
      <c r="F1305" s="1276">
        <v>110910</v>
      </c>
      <c r="G1305" s="1247">
        <v>36600</v>
      </c>
    </row>
    <row r="1306" spans="2:7">
      <c r="B1306" s="1274">
        <v>6092</v>
      </c>
      <c r="C1306" s="1245" t="s">
        <v>51</v>
      </c>
      <c r="D1306" s="1246" t="s">
        <v>52</v>
      </c>
      <c r="E1306" s="1275">
        <v>0.86350000000000005</v>
      </c>
      <c r="F1306" s="1276">
        <v>2000</v>
      </c>
      <c r="G1306" s="1247">
        <v>1727</v>
      </c>
    </row>
    <row r="1307" spans="2:7">
      <c r="B1307" s="1274">
        <v>9164</v>
      </c>
      <c r="C1307" s="1245" t="s">
        <v>964</v>
      </c>
      <c r="D1307" s="1246" t="s">
        <v>67</v>
      </c>
      <c r="E1307" s="1275">
        <v>6.25E-2</v>
      </c>
      <c r="F1307" s="1276">
        <v>275467</v>
      </c>
      <c r="G1307" s="1247">
        <v>17217</v>
      </c>
    </row>
    <row r="1308" spans="2:7">
      <c r="B1308" s="1274">
        <v>10698</v>
      </c>
      <c r="C1308" s="1245" t="s">
        <v>1198</v>
      </c>
      <c r="D1308" s="1246" t="s">
        <v>54</v>
      </c>
      <c r="E1308" s="1275">
        <v>1</v>
      </c>
      <c r="F1308" s="1276">
        <v>196350</v>
      </c>
      <c r="G1308" s="1247">
        <v>196350</v>
      </c>
    </row>
    <row r="1309" spans="2:7" ht="24">
      <c r="B1309" s="981">
        <v>7503</v>
      </c>
      <c r="C1309" s="1244" t="s">
        <v>1219</v>
      </c>
      <c r="D1309" s="981" t="s">
        <v>54</v>
      </c>
      <c r="E1309" s="1271"/>
      <c r="F1309" s="1272"/>
      <c r="G1309" s="1273">
        <v>329734</v>
      </c>
    </row>
    <row r="1310" spans="2:7">
      <c r="B1310" s="1274">
        <v>322</v>
      </c>
      <c r="C1310" s="1245" t="s">
        <v>1268</v>
      </c>
      <c r="D1310" s="1246" t="s">
        <v>60</v>
      </c>
      <c r="E1310" s="1275">
        <v>7.5600000000000001E-2</v>
      </c>
      <c r="F1310" s="1276">
        <v>321300</v>
      </c>
      <c r="G1310" s="1247">
        <v>24290</v>
      </c>
    </row>
    <row r="1311" spans="2:7">
      <c r="B1311" s="1274">
        <v>4273</v>
      </c>
      <c r="C1311" s="1245" t="s">
        <v>49</v>
      </c>
      <c r="D1311" s="1246" t="s">
        <v>65</v>
      </c>
      <c r="E1311" s="1275">
        <v>0.33</v>
      </c>
      <c r="F1311" s="1276">
        <v>110910</v>
      </c>
      <c r="G1311" s="1247">
        <v>36600</v>
      </c>
    </row>
    <row r="1312" spans="2:7">
      <c r="B1312" s="1274">
        <v>6092</v>
      </c>
      <c r="C1312" s="1245" t="s">
        <v>51</v>
      </c>
      <c r="D1312" s="1246" t="s">
        <v>52</v>
      </c>
      <c r="E1312" s="1275">
        <v>0.86350000000000005</v>
      </c>
      <c r="F1312" s="1276">
        <v>2000</v>
      </c>
      <c r="G1312" s="1247">
        <v>1727</v>
      </c>
    </row>
    <row r="1313" spans="2:7">
      <c r="B1313" s="1274">
        <v>9164</v>
      </c>
      <c r="C1313" s="1245" t="s">
        <v>964</v>
      </c>
      <c r="D1313" s="1246" t="s">
        <v>67</v>
      </c>
      <c r="E1313" s="1275">
        <v>6.25E-2</v>
      </c>
      <c r="F1313" s="1276">
        <v>275467</v>
      </c>
      <c r="G1313" s="1247">
        <v>17217</v>
      </c>
    </row>
    <row r="1314" spans="2:7" ht="33.75">
      <c r="B1314" s="1274">
        <v>10699</v>
      </c>
      <c r="C1314" s="1245" t="s">
        <v>1199</v>
      </c>
      <c r="D1314" s="1246" t="s">
        <v>54</v>
      </c>
      <c r="E1314" s="1275">
        <v>1</v>
      </c>
      <c r="F1314" s="1276">
        <v>249900</v>
      </c>
      <c r="G1314" s="1247">
        <v>249900</v>
      </c>
    </row>
    <row r="1315" spans="2:7" ht="62.25" customHeight="1">
      <c r="B1315" s="981">
        <v>7507</v>
      </c>
      <c r="C1315" s="1244" t="s">
        <v>1220</v>
      </c>
      <c r="D1315" s="981" t="s">
        <v>54</v>
      </c>
      <c r="E1315" s="1271"/>
      <c r="F1315" s="1272"/>
      <c r="G1315" s="1273">
        <v>2440707</v>
      </c>
    </row>
    <row r="1316" spans="2:7">
      <c r="B1316" s="1274">
        <v>4277</v>
      </c>
      <c r="C1316" s="1245" t="s">
        <v>304</v>
      </c>
      <c r="D1316" s="1246" t="s">
        <v>65</v>
      </c>
      <c r="E1316" s="1275">
        <v>2</v>
      </c>
      <c r="F1316" s="1276">
        <v>120856</v>
      </c>
      <c r="G1316" s="1247">
        <v>241712</v>
      </c>
    </row>
    <row r="1317" spans="2:7">
      <c r="B1317" s="1274">
        <v>4478</v>
      </c>
      <c r="C1317" s="1245" t="s">
        <v>92</v>
      </c>
      <c r="D1317" s="1246" t="s">
        <v>65</v>
      </c>
      <c r="E1317" s="1275">
        <v>2</v>
      </c>
      <c r="F1317" s="1276">
        <v>90878</v>
      </c>
      <c r="G1317" s="1247">
        <v>181756</v>
      </c>
    </row>
    <row r="1318" spans="2:7" ht="22.5">
      <c r="B1318" s="1274">
        <v>4613</v>
      </c>
      <c r="C1318" s="1245" t="s">
        <v>121</v>
      </c>
      <c r="D1318" s="1246" t="s">
        <v>60</v>
      </c>
      <c r="E1318" s="1275">
        <v>1.2</v>
      </c>
      <c r="F1318" s="1276">
        <v>40919</v>
      </c>
      <c r="G1318" s="1247">
        <v>49103</v>
      </c>
    </row>
    <row r="1319" spans="2:7">
      <c r="B1319" s="1274">
        <v>6092</v>
      </c>
      <c r="C1319" s="1245" t="s">
        <v>51</v>
      </c>
      <c r="D1319" s="1246" t="s">
        <v>52</v>
      </c>
      <c r="E1319" s="1275">
        <v>9.9964999999999993</v>
      </c>
      <c r="F1319" s="1276">
        <v>2000</v>
      </c>
      <c r="G1319" s="1247">
        <v>19993</v>
      </c>
    </row>
    <row r="1320" spans="2:7">
      <c r="B1320" s="1274">
        <v>6098</v>
      </c>
      <c r="C1320" s="1245" t="s">
        <v>68</v>
      </c>
      <c r="D1320" s="1246" t="s">
        <v>69</v>
      </c>
      <c r="E1320" s="1275">
        <v>30</v>
      </c>
      <c r="F1320" s="1276">
        <v>18</v>
      </c>
      <c r="G1320" s="1247">
        <v>540</v>
      </c>
    </row>
    <row r="1321" spans="2:7">
      <c r="B1321" s="1274">
        <v>8328</v>
      </c>
      <c r="C1321" s="1245" t="s">
        <v>134</v>
      </c>
      <c r="D1321" s="1246" t="s">
        <v>52</v>
      </c>
      <c r="E1321" s="1275">
        <v>1</v>
      </c>
      <c r="F1321" s="1276">
        <v>1000</v>
      </c>
      <c r="G1321" s="1247">
        <v>1000</v>
      </c>
    </row>
    <row r="1322" spans="2:7">
      <c r="B1322" s="1274">
        <v>8768</v>
      </c>
      <c r="C1322" s="1245" t="s">
        <v>622</v>
      </c>
      <c r="D1322" s="1246" t="s">
        <v>71</v>
      </c>
      <c r="E1322" s="1275">
        <v>9.3000000000000007</v>
      </c>
      <c r="F1322" s="1276">
        <v>20230</v>
      </c>
      <c r="G1322" s="1247">
        <v>188139</v>
      </c>
    </row>
    <row r="1323" spans="2:7">
      <c r="B1323" s="1274">
        <v>8885</v>
      </c>
      <c r="C1323" s="1245" t="s">
        <v>1359</v>
      </c>
      <c r="D1323" s="1246" t="s">
        <v>54</v>
      </c>
      <c r="E1323" s="1275">
        <v>3</v>
      </c>
      <c r="F1323" s="1276">
        <v>11800</v>
      </c>
      <c r="G1323" s="1247">
        <v>35400</v>
      </c>
    </row>
    <row r="1324" spans="2:7">
      <c r="B1324" s="1274">
        <v>9164</v>
      </c>
      <c r="C1324" s="1245" t="s">
        <v>964</v>
      </c>
      <c r="D1324" s="1246" t="s">
        <v>67</v>
      </c>
      <c r="E1324" s="1275">
        <v>0.8</v>
      </c>
      <c r="F1324" s="1276">
        <v>275467</v>
      </c>
      <c r="G1324" s="1247">
        <v>220374</v>
      </c>
    </row>
    <row r="1325" spans="2:7">
      <c r="B1325" s="1274">
        <v>10653</v>
      </c>
      <c r="C1325" s="1245" t="s">
        <v>1192</v>
      </c>
      <c r="D1325" s="1246" t="s">
        <v>54</v>
      </c>
      <c r="E1325" s="1275">
        <v>2</v>
      </c>
      <c r="F1325" s="1276">
        <v>580720</v>
      </c>
      <c r="G1325" s="1247">
        <v>1161440</v>
      </c>
    </row>
    <row r="1326" spans="2:7">
      <c r="B1326" s="1274">
        <v>10658</v>
      </c>
      <c r="C1326" s="1245" t="s">
        <v>1193</v>
      </c>
      <c r="D1326" s="1246" t="s">
        <v>54</v>
      </c>
      <c r="E1326" s="1275">
        <v>5</v>
      </c>
      <c r="F1326" s="1276">
        <v>68250</v>
      </c>
      <c r="G1326" s="1247">
        <v>341250</v>
      </c>
    </row>
    <row r="1327" spans="2:7" ht="24">
      <c r="B1327" s="981">
        <v>7522</v>
      </c>
      <c r="C1327" s="1244" t="s">
        <v>1221</v>
      </c>
      <c r="D1327" s="981" t="s">
        <v>54</v>
      </c>
      <c r="E1327" s="1271"/>
      <c r="F1327" s="1272"/>
      <c r="G1327" s="1273">
        <v>1928873</v>
      </c>
    </row>
    <row r="1328" spans="2:7">
      <c r="B1328" s="1274">
        <v>4274</v>
      </c>
      <c r="C1328" s="1245" t="s">
        <v>57</v>
      </c>
      <c r="D1328" s="1246" t="s">
        <v>65</v>
      </c>
      <c r="E1328" s="1275">
        <v>0.5</v>
      </c>
      <c r="F1328" s="1276">
        <v>156349</v>
      </c>
      <c r="G1328" s="1247">
        <v>78175</v>
      </c>
    </row>
    <row r="1329" spans="2:7">
      <c r="B1329" s="1274">
        <v>5890</v>
      </c>
      <c r="C1329" s="1245" t="s">
        <v>594</v>
      </c>
      <c r="D1329" s="1246" t="s">
        <v>50</v>
      </c>
      <c r="E1329" s="1275">
        <v>1</v>
      </c>
      <c r="F1329" s="1276">
        <v>82870</v>
      </c>
      <c r="G1329" s="1247">
        <v>82870</v>
      </c>
    </row>
    <row r="1330" spans="2:7">
      <c r="B1330" s="1274">
        <v>6092</v>
      </c>
      <c r="C1330" s="1245" t="s">
        <v>51</v>
      </c>
      <c r="D1330" s="1246" t="s">
        <v>52</v>
      </c>
      <c r="E1330" s="1275">
        <v>1.845</v>
      </c>
      <c r="F1330" s="1276">
        <v>2000</v>
      </c>
      <c r="G1330" s="1247">
        <v>3690</v>
      </c>
    </row>
    <row r="1331" spans="2:7">
      <c r="B1331" s="1274">
        <v>8968</v>
      </c>
      <c r="C1331" s="1245" t="s">
        <v>460</v>
      </c>
      <c r="D1331" s="1246" t="s">
        <v>52</v>
      </c>
      <c r="E1331" s="1275">
        <v>56.25</v>
      </c>
      <c r="F1331" s="1276">
        <v>1000</v>
      </c>
      <c r="G1331" s="1247">
        <v>56250</v>
      </c>
    </row>
    <row r="1332" spans="2:7">
      <c r="B1332" s="1274">
        <v>10710</v>
      </c>
      <c r="C1332" s="1245" t="s">
        <v>1200</v>
      </c>
      <c r="D1332" s="1246" t="s">
        <v>54</v>
      </c>
      <c r="E1332" s="1275">
        <v>1</v>
      </c>
      <c r="F1332" s="1276">
        <v>1707888</v>
      </c>
      <c r="G1332" s="1247">
        <v>1707888</v>
      </c>
    </row>
    <row r="1333" spans="2:7" ht="75" customHeight="1">
      <c r="B1333" s="981">
        <v>7675</v>
      </c>
      <c r="C1333" s="1244" t="s">
        <v>1226</v>
      </c>
      <c r="D1333" s="981" t="s">
        <v>54</v>
      </c>
      <c r="E1333" s="1271"/>
      <c r="F1333" s="1272"/>
      <c r="G1333" s="1273">
        <v>1540591</v>
      </c>
    </row>
    <row r="1334" spans="2:7" ht="22.5">
      <c r="B1334" s="1274">
        <v>5015</v>
      </c>
      <c r="C1334" s="1245" t="s">
        <v>387</v>
      </c>
      <c r="D1334" s="1246" t="s">
        <v>54</v>
      </c>
      <c r="E1334" s="1275">
        <v>1</v>
      </c>
      <c r="F1334" s="1276">
        <v>345248</v>
      </c>
      <c r="G1334" s="1247">
        <v>345248</v>
      </c>
    </row>
    <row r="1335" spans="2:7">
      <c r="B1335" s="1274">
        <v>6087</v>
      </c>
      <c r="C1335" s="1245" t="s">
        <v>1019</v>
      </c>
      <c r="D1335" s="1246" t="s">
        <v>65</v>
      </c>
      <c r="E1335" s="1275">
        <v>1</v>
      </c>
      <c r="F1335" s="1276">
        <v>45439</v>
      </c>
      <c r="G1335" s="1247">
        <v>45439</v>
      </c>
    </row>
    <row r="1336" spans="2:7">
      <c r="B1336" s="1274">
        <v>6087</v>
      </c>
      <c r="C1336" s="1245" t="s">
        <v>1019</v>
      </c>
      <c r="D1336" s="1246" t="s">
        <v>65</v>
      </c>
      <c r="E1336" s="1275">
        <v>1</v>
      </c>
      <c r="F1336" s="1276">
        <v>45439</v>
      </c>
      <c r="G1336" s="1247">
        <v>45439</v>
      </c>
    </row>
    <row r="1337" spans="2:7">
      <c r="B1337" s="1274">
        <v>6087</v>
      </c>
      <c r="C1337" s="1245" t="s">
        <v>1019</v>
      </c>
      <c r="D1337" s="1246" t="s">
        <v>65</v>
      </c>
      <c r="E1337" s="1275">
        <v>1</v>
      </c>
      <c r="F1337" s="1276">
        <v>45439</v>
      </c>
      <c r="G1337" s="1247">
        <v>45439</v>
      </c>
    </row>
    <row r="1338" spans="2:7">
      <c r="B1338" s="1274">
        <v>6088</v>
      </c>
      <c r="C1338" s="1245" t="s">
        <v>1020</v>
      </c>
      <c r="D1338" s="1246" t="s">
        <v>65</v>
      </c>
      <c r="E1338" s="1275">
        <v>1</v>
      </c>
      <c r="F1338" s="1276">
        <v>65471</v>
      </c>
      <c r="G1338" s="1247">
        <v>65471</v>
      </c>
    </row>
    <row r="1339" spans="2:7">
      <c r="B1339" s="1274">
        <v>6092</v>
      </c>
      <c r="C1339" s="1245" t="s">
        <v>51</v>
      </c>
      <c r="D1339" s="1246" t="s">
        <v>52</v>
      </c>
      <c r="E1339" s="1275">
        <v>6.5430000000000001</v>
      </c>
      <c r="F1339" s="1276">
        <v>2000</v>
      </c>
      <c r="G1339" s="1247">
        <v>13086</v>
      </c>
    </row>
    <row r="1340" spans="2:7">
      <c r="B1340" s="1274">
        <v>7246</v>
      </c>
      <c r="C1340" s="1245" t="s">
        <v>1023</v>
      </c>
      <c r="D1340" s="1246" t="s">
        <v>65</v>
      </c>
      <c r="E1340" s="1275">
        <v>1</v>
      </c>
      <c r="F1340" s="1276">
        <v>75417</v>
      </c>
      <c r="G1340" s="1247">
        <v>75417</v>
      </c>
    </row>
    <row r="1341" spans="2:7">
      <c r="B1341" s="1274">
        <v>8195</v>
      </c>
      <c r="C1341" s="1245" t="s">
        <v>616</v>
      </c>
      <c r="D1341" s="1246" t="s">
        <v>71</v>
      </c>
      <c r="E1341" s="1275">
        <v>40</v>
      </c>
      <c r="F1341" s="1276">
        <v>9584</v>
      </c>
      <c r="G1341" s="1247">
        <v>383360</v>
      </c>
    </row>
    <row r="1342" spans="2:7">
      <c r="B1342" s="1274">
        <v>8202</v>
      </c>
      <c r="C1342" s="1245" t="s">
        <v>617</v>
      </c>
      <c r="D1342" s="1246" t="s">
        <v>54</v>
      </c>
      <c r="E1342" s="1275">
        <v>4</v>
      </c>
      <c r="F1342" s="1276">
        <v>123403</v>
      </c>
      <c r="G1342" s="1247">
        <v>493612</v>
      </c>
    </row>
    <row r="1343" spans="2:7">
      <c r="B1343" s="1274">
        <v>8205</v>
      </c>
      <c r="C1343" s="1245" t="s">
        <v>732</v>
      </c>
      <c r="D1343" s="1246" t="s">
        <v>733</v>
      </c>
      <c r="E1343" s="1275">
        <v>80</v>
      </c>
      <c r="F1343" s="1276">
        <v>113</v>
      </c>
      <c r="G1343" s="1247">
        <v>9040</v>
      </c>
    </row>
    <row r="1344" spans="2:7">
      <c r="B1344" s="1274">
        <v>8771</v>
      </c>
      <c r="C1344" s="1245" t="s">
        <v>623</v>
      </c>
      <c r="D1344" s="1246" t="s">
        <v>54</v>
      </c>
      <c r="E1344" s="1275">
        <v>8</v>
      </c>
      <c r="F1344" s="1276">
        <v>2380</v>
      </c>
      <c r="G1344" s="1247">
        <v>19040</v>
      </c>
    </row>
    <row r="1345" spans="2:7" ht="46.5" customHeight="1">
      <c r="B1345" s="981">
        <v>7751</v>
      </c>
      <c r="C1345" s="1244" t="s">
        <v>1367</v>
      </c>
      <c r="D1345" s="981" t="s">
        <v>60</v>
      </c>
      <c r="E1345" s="1271"/>
      <c r="F1345" s="1272"/>
      <c r="G1345" s="1273">
        <v>68619</v>
      </c>
    </row>
    <row r="1346" spans="2:7">
      <c r="B1346" s="1274">
        <v>4479</v>
      </c>
      <c r="C1346" s="1245" t="s">
        <v>92</v>
      </c>
      <c r="D1346" s="1246" t="s">
        <v>50</v>
      </c>
      <c r="E1346" s="1275">
        <v>0.1424763</v>
      </c>
      <c r="F1346" s="1276">
        <v>11360</v>
      </c>
      <c r="G1346" s="1247">
        <v>1619</v>
      </c>
    </row>
    <row r="1347" spans="2:7">
      <c r="B1347" s="1274">
        <v>6092</v>
      </c>
      <c r="C1347" s="1245" t="s">
        <v>51</v>
      </c>
      <c r="D1347" s="1246" t="s">
        <v>52</v>
      </c>
      <c r="E1347" s="1275">
        <v>1</v>
      </c>
      <c r="F1347" s="1276">
        <v>2000</v>
      </c>
      <c r="G1347" s="1247">
        <v>2000</v>
      </c>
    </row>
    <row r="1348" spans="2:7" ht="33.75">
      <c r="B1348" s="1274">
        <v>11008</v>
      </c>
      <c r="C1348" s="1245" t="s">
        <v>1338</v>
      </c>
      <c r="D1348" s="1246" t="s">
        <v>60</v>
      </c>
      <c r="E1348" s="1275">
        <v>1</v>
      </c>
      <c r="F1348" s="1276">
        <v>65000</v>
      </c>
      <c r="G1348" s="1247">
        <v>65000</v>
      </c>
    </row>
    <row r="1349" spans="2:7" ht="48">
      <c r="B1349" s="981">
        <v>7954</v>
      </c>
      <c r="C1349" s="1244" t="s">
        <v>1368</v>
      </c>
      <c r="D1349" s="981" t="s">
        <v>54</v>
      </c>
      <c r="E1349" s="1271"/>
      <c r="F1349" s="1272"/>
      <c r="G1349" s="1273">
        <v>408357</v>
      </c>
    </row>
    <row r="1350" spans="2:7">
      <c r="B1350" s="1274">
        <v>322</v>
      </c>
      <c r="C1350" s="1245" t="s">
        <v>1268</v>
      </c>
      <c r="D1350" s="1246" t="s">
        <v>60</v>
      </c>
      <c r="E1350" s="1275">
        <v>0.05</v>
      </c>
      <c r="F1350" s="1276">
        <v>321300</v>
      </c>
      <c r="G1350" s="1247">
        <v>16065</v>
      </c>
    </row>
    <row r="1351" spans="2:7">
      <c r="B1351" s="1274">
        <v>323</v>
      </c>
      <c r="C1351" s="1245" t="s">
        <v>1269</v>
      </c>
      <c r="D1351" s="1246" t="s">
        <v>60</v>
      </c>
      <c r="E1351" s="1275">
        <v>1.4999999999999999E-2</v>
      </c>
      <c r="F1351" s="1276">
        <v>333200</v>
      </c>
      <c r="G1351" s="1247">
        <v>4998</v>
      </c>
    </row>
    <row r="1352" spans="2:7">
      <c r="B1352" s="1274">
        <v>2273</v>
      </c>
      <c r="C1352" s="1245" t="s">
        <v>644</v>
      </c>
      <c r="D1352" s="1246" t="s">
        <v>54</v>
      </c>
      <c r="E1352" s="1275">
        <v>142</v>
      </c>
      <c r="F1352" s="1276">
        <v>500</v>
      </c>
      <c r="G1352" s="1247">
        <v>71000</v>
      </c>
    </row>
    <row r="1353" spans="2:7">
      <c r="B1353" s="1274">
        <v>3476</v>
      </c>
      <c r="C1353" s="1245" t="s">
        <v>77</v>
      </c>
      <c r="D1353" s="1246" t="s">
        <v>60</v>
      </c>
      <c r="E1353" s="1275">
        <v>8.7999999999999995E-2</v>
      </c>
      <c r="F1353" s="1276">
        <v>289862</v>
      </c>
      <c r="G1353" s="1247">
        <v>25508</v>
      </c>
    </row>
    <row r="1354" spans="2:7">
      <c r="B1354" s="1274">
        <v>4273</v>
      </c>
      <c r="C1354" s="1245" t="s">
        <v>49</v>
      </c>
      <c r="D1354" s="1246" t="s">
        <v>65</v>
      </c>
      <c r="E1354" s="1275">
        <v>1</v>
      </c>
      <c r="F1354" s="1276">
        <v>110910</v>
      </c>
      <c r="G1354" s="1247">
        <v>110910</v>
      </c>
    </row>
    <row r="1355" spans="2:7" ht="22.5">
      <c r="B1355" s="1274">
        <v>5180</v>
      </c>
      <c r="C1355" s="1245" t="s">
        <v>395</v>
      </c>
      <c r="D1355" s="1246" t="s">
        <v>71</v>
      </c>
      <c r="E1355" s="1275">
        <v>7.0000000000000007E-2</v>
      </c>
      <c r="F1355" s="1276">
        <v>188820</v>
      </c>
      <c r="G1355" s="1247">
        <v>13217</v>
      </c>
    </row>
    <row r="1356" spans="2:7">
      <c r="B1356" s="1274">
        <v>6092</v>
      </c>
      <c r="C1356" s="1245" t="s">
        <v>51</v>
      </c>
      <c r="D1356" s="1246" t="s">
        <v>52</v>
      </c>
      <c r="E1356" s="1275">
        <v>0.5</v>
      </c>
      <c r="F1356" s="1276">
        <v>2000</v>
      </c>
      <c r="G1356" s="1247">
        <v>1000</v>
      </c>
    </row>
    <row r="1357" spans="2:7">
      <c r="B1357" s="1274">
        <v>6543</v>
      </c>
      <c r="C1357" s="1245" t="s">
        <v>712</v>
      </c>
      <c r="D1357" s="1246" t="s">
        <v>54</v>
      </c>
      <c r="E1357" s="1275">
        <v>1</v>
      </c>
      <c r="F1357" s="1276">
        <v>154700</v>
      </c>
      <c r="G1357" s="1247">
        <v>154700</v>
      </c>
    </row>
    <row r="1358" spans="2:7">
      <c r="B1358" s="1274">
        <v>7160</v>
      </c>
      <c r="C1358" s="1245" t="s">
        <v>470</v>
      </c>
      <c r="D1358" s="1246" t="s">
        <v>60</v>
      </c>
      <c r="E1358" s="1275">
        <v>0.05</v>
      </c>
      <c r="F1358" s="1276">
        <v>60892</v>
      </c>
      <c r="G1358" s="1247">
        <v>3045</v>
      </c>
    </row>
    <row r="1359" spans="2:7">
      <c r="B1359" s="1274">
        <v>7275</v>
      </c>
      <c r="C1359" s="1245" t="s">
        <v>688</v>
      </c>
      <c r="D1359" s="1246" t="s">
        <v>54</v>
      </c>
      <c r="E1359" s="1275">
        <v>1.33</v>
      </c>
      <c r="F1359" s="1276">
        <v>5950</v>
      </c>
      <c r="G1359" s="1247">
        <v>7914</v>
      </c>
    </row>
    <row r="1360" spans="2:7" ht="57.75" customHeight="1">
      <c r="B1360" s="981">
        <v>8016</v>
      </c>
      <c r="C1360" s="1244" t="s">
        <v>1506</v>
      </c>
      <c r="D1360" s="981" t="s">
        <v>71</v>
      </c>
      <c r="E1360" s="1271"/>
      <c r="F1360" s="1272"/>
      <c r="G1360" s="1273">
        <v>318746</v>
      </c>
    </row>
    <row r="1361" spans="2:7">
      <c r="B1361" s="1274">
        <v>6087</v>
      </c>
      <c r="C1361" s="1245" t="s">
        <v>1019</v>
      </c>
      <c r="D1361" s="1246" t="s">
        <v>65</v>
      </c>
      <c r="E1361" s="1275">
        <v>0.1</v>
      </c>
      <c r="F1361" s="1276">
        <v>45439</v>
      </c>
      <c r="G1361" s="1247">
        <v>4544</v>
      </c>
    </row>
    <row r="1362" spans="2:7">
      <c r="B1362" s="1274">
        <v>6088</v>
      </c>
      <c r="C1362" s="1245" t="s">
        <v>1020</v>
      </c>
      <c r="D1362" s="1246" t="s">
        <v>65</v>
      </c>
      <c r="E1362" s="1275">
        <v>2.5000000000000001E-2</v>
      </c>
      <c r="F1362" s="1276">
        <v>65471</v>
      </c>
      <c r="G1362" s="1247">
        <v>1637</v>
      </c>
    </row>
    <row r="1363" spans="2:7">
      <c r="B1363" s="1274">
        <v>6092</v>
      </c>
      <c r="C1363" s="1245" t="s">
        <v>51</v>
      </c>
      <c r="D1363" s="1246" t="s">
        <v>52</v>
      </c>
      <c r="E1363" s="1275">
        <v>0.2</v>
      </c>
      <c r="F1363" s="1276">
        <v>2000</v>
      </c>
      <c r="G1363" s="1247">
        <v>400</v>
      </c>
    </row>
    <row r="1364" spans="2:7">
      <c r="B1364" s="1274">
        <v>8315</v>
      </c>
      <c r="C1364" s="1245" t="s">
        <v>1293</v>
      </c>
      <c r="D1364" s="1246" t="s">
        <v>54</v>
      </c>
      <c r="E1364" s="1275">
        <v>0.109</v>
      </c>
      <c r="F1364" s="1276">
        <v>25371</v>
      </c>
      <c r="G1364" s="1247">
        <v>2765</v>
      </c>
    </row>
    <row r="1365" spans="2:7" ht="22.5">
      <c r="B1365" s="1274">
        <v>11435</v>
      </c>
      <c r="C1365" s="1245" t="s">
        <v>1476</v>
      </c>
      <c r="D1365" s="1246" t="s">
        <v>71</v>
      </c>
      <c r="E1365" s="1275">
        <v>1</v>
      </c>
      <c r="F1365" s="1276">
        <v>309400</v>
      </c>
      <c r="G1365" s="1247">
        <v>309400</v>
      </c>
    </row>
    <row r="1366" spans="2:7" ht="51.75" customHeight="1">
      <c r="B1366" s="981">
        <v>8092</v>
      </c>
      <c r="C1366" s="1244" t="s">
        <v>1521</v>
      </c>
      <c r="D1366" s="981" t="s">
        <v>54</v>
      </c>
      <c r="E1366" s="1271"/>
      <c r="F1366" s="1272"/>
      <c r="G1366" s="1273">
        <v>27322</v>
      </c>
    </row>
    <row r="1367" spans="2:7" ht="22.5">
      <c r="B1367" s="1274">
        <v>3022</v>
      </c>
      <c r="C1367" s="1245" t="s">
        <v>1365</v>
      </c>
      <c r="D1367" s="1246" t="s">
        <v>60</v>
      </c>
      <c r="E1367" s="1275">
        <v>6.5000000000000002E-2</v>
      </c>
      <c r="F1367" s="1276">
        <v>40556</v>
      </c>
      <c r="G1367" s="1247">
        <v>2636</v>
      </c>
    </row>
    <row r="1368" spans="2:7">
      <c r="B1368" s="1274">
        <v>3465</v>
      </c>
      <c r="C1368" s="1245" t="s">
        <v>247</v>
      </c>
      <c r="D1368" s="1246" t="s">
        <v>60</v>
      </c>
      <c r="E1368" s="1275">
        <v>0.05</v>
      </c>
      <c r="F1368" s="1276">
        <v>358692</v>
      </c>
      <c r="G1368" s="1247">
        <v>17935</v>
      </c>
    </row>
    <row r="1369" spans="2:7">
      <c r="B1369" s="1274">
        <v>4478</v>
      </c>
      <c r="C1369" s="1245" t="s">
        <v>92</v>
      </c>
      <c r="D1369" s="1246" t="s">
        <v>65</v>
      </c>
      <c r="E1369" s="1275">
        <v>3.5700000000000003E-2</v>
      </c>
      <c r="F1369" s="1276">
        <v>90878</v>
      </c>
      <c r="G1369" s="1247">
        <v>3244</v>
      </c>
    </row>
    <row r="1370" spans="2:7">
      <c r="B1370" s="1274">
        <v>6092</v>
      </c>
      <c r="C1370" s="1245" t="s">
        <v>51</v>
      </c>
      <c r="D1370" s="1246" t="s">
        <v>52</v>
      </c>
      <c r="E1370" s="1275">
        <v>8.1199999999999994E-2</v>
      </c>
      <c r="F1370" s="1276">
        <v>2000</v>
      </c>
      <c r="G1370" s="1247">
        <v>162</v>
      </c>
    </row>
    <row r="1371" spans="2:7">
      <c r="B1371" s="1274">
        <v>8324</v>
      </c>
      <c r="C1371" s="1245" t="s">
        <v>1294</v>
      </c>
      <c r="D1371" s="1246" t="s">
        <v>67</v>
      </c>
      <c r="E1371" s="1275">
        <v>1.1900000000000001E-2</v>
      </c>
      <c r="F1371" s="1276">
        <v>281100</v>
      </c>
      <c r="G1371" s="1247">
        <v>3345</v>
      </c>
    </row>
    <row r="1372" spans="2:7" ht="39" customHeight="1">
      <c r="B1372" s="981">
        <v>8107</v>
      </c>
      <c r="C1372" s="1244" t="s">
        <v>1582</v>
      </c>
      <c r="D1372" s="981" t="s">
        <v>54</v>
      </c>
      <c r="E1372" s="1271"/>
      <c r="F1372" s="1272"/>
      <c r="G1372" s="1273">
        <v>32352</v>
      </c>
    </row>
    <row r="1373" spans="2:7">
      <c r="B1373" s="1274">
        <v>324</v>
      </c>
      <c r="C1373" s="1245" t="s">
        <v>1270</v>
      </c>
      <c r="D1373" s="1246" t="s">
        <v>60</v>
      </c>
      <c r="E1373" s="1275">
        <v>0.06</v>
      </c>
      <c r="F1373" s="1276">
        <v>345100</v>
      </c>
      <c r="G1373" s="1247">
        <v>20706</v>
      </c>
    </row>
    <row r="1374" spans="2:7">
      <c r="B1374" s="1274">
        <v>6087</v>
      </c>
      <c r="C1374" s="1245" t="s">
        <v>1019</v>
      </c>
      <c r="D1374" s="1246" t="s">
        <v>65</v>
      </c>
      <c r="E1374" s="1275">
        <v>0.1</v>
      </c>
      <c r="F1374" s="1276">
        <v>45439</v>
      </c>
      <c r="G1374" s="1247">
        <v>4544</v>
      </c>
    </row>
    <row r="1375" spans="2:7">
      <c r="B1375" s="1274">
        <v>6088</v>
      </c>
      <c r="C1375" s="1245" t="s">
        <v>1020</v>
      </c>
      <c r="D1375" s="1246" t="s">
        <v>65</v>
      </c>
      <c r="E1375" s="1275">
        <v>0.1</v>
      </c>
      <c r="F1375" s="1276">
        <v>65471</v>
      </c>
      <c r="G1375" s="1247">
        <v>6547</v>
      </c>
    </row>
    <row r="1376" spans="2:7">
      <c r="B1376" s="1274">
        <v>6092</v>
      </c>
      <c r="C1376" s="1245" t="s">
        <v>51</v>
      </c>
      <c r="D1376" s="1246" t="s">
        <v>52</v>
      </c>
      <c r="E1376" s="1275">
        <v>0.27729999999999999</v>
      </c>
      <c r="F1376" s="1276">
        <v>2000</v>
      </c>
      <c r="G1376" s="1247">
        <v>555</v>
      </c>
    </row>
    <row r="1377" spans="2:7" ht="36">
      <c r="B1377" s="981">
        <v>8114</v>
      </c>
      <c r="C1377" s="1244" t="s">
        <v>1607</v>
      </c>
      <c r="D1377" s="981" t="s">
        <v>71</v>
      </c>
      <c r="E1377" s="1271"/>
      <c r="F1377" s="1272"/>
      <c r="G1377" s="1273">
        <v>12770</v>
      </c>
    </row>
    <row r="1378" spans="2:7">
      <c r="B1378" s="1274">
        <v>6087</v>
      </c>
      <c r="C1378" s="1245" t="s">
        <v>1019</v>
      </c>
      <c r="D1378" s="1246" t="s">
        <v>65</v>
      </c>
      <c r="E1378" s="1275">
        <v>3.7499999999999999E-2</v>
      </c>
      <c r="F1378" s="1276">
        <v>45439</v>
      </c>
      <c r="G1378" s="1247">
        <v>1704</v>
      </c>
    </row>
    <row r="1379" spans="2:7">
      <c r="B1379" s="1274">
        <v>6088</v>
      </c>
      <c r="C1379" s="1245" t="s">
        <v>1020</v>
      </c>
      <c r="D1379" s="1246" t="s">
        <v>65</v>
      </c>
      <c r="E1379" s="1275">
        <v>3.7499999999999999E-2</v>
      </c>
      <c r="F1379" s="1276">
        <v>65471</v>
      </c>
      <c r="G1379" s="1247">
        <v>2455</v>
      </c>
    </row>
    <row r="1380" spans="2:7">
      <c r="B1380" s="1274">
        <v>6092</v>
      </c>
      <c r="C1380" s="1245" t="s">
        <v>51</v>
      </c>
      <c r="D1380" s="1246" t="s">
        <v>52</v>
      </c>
      <c r="E1380" s="1275">
        <v>0.104</v>
      </c>
      <c r="F1380" s="1276">
        <v>2000</v>
      </c>
      <c r="G1380" s="1247">
        <v>208</v>
      </c>
    </row>
    <row r="1381" spans="2:7">
      <c r="B1381" s="1274">
        <v>6143</v>
      </c>
      <c r="C1381" s="1245" t="s">
        <v>131</v>
      </c>
      <c r="D1381" s="1246" t="s">
        <v>79</v>
      </c>
      <c r="E1381" s="1275">
        <v>3.5999999999999997E-2</v>
      </c>
      <c r="F1381" s="1276">
        <v>5441</v>
      </c>
      <c r="G1381" s="1247">
        <v>196</v>
      </c>
    </row>
    <row r="1382" spans="2:7">
      <c r="B1382" s="1274">
        <v>8330</v>
      </c>
      <c r="C1382" s="1245" t="s">
        <v>680</v>
      </c>
      <c r="D1382" s="1246" t="s">
        <v>56</v>
      </c>
      <c r="E1382" s="1275">
        <v>0.05</v>
      </c>
      <c r="F1382" s="1276">
        <v>95920</v>
      </c>
      <c r="G1382" s="1247">
        <v>4796</v>
      </c>
    </row>
    <row r="1383" spans="2:7">
      <c r="B1383" s="1274">
        <v>8509</v>
      </c>
      <c r="C1383" s="1245" t="s">
        <v>683</v>
      </c>
      <c r="D1383" s="1246" t="s">
        <v>56</v>
      </c>
      <c r="E1383" s="1275">
        <v>0.05</v>
      </c>
      <c r="F1383" s="1276">
        <v>68211</v>
      </c>
      <c r="G1383" s="1247">
        <v>3411</v>
      </c>
    </row>
    <row r="1384" spans="2:7" ht="36">
      <c r="B1384" s="981">
        <v>8116</v>
      </c>
      <c r="C1384" s="1244" t="s">
        <v>1663</v>
      </c>
      <c r="D1384" s="981" t="s">
        <v>54</v>
      </c>
      <c r="E1384" s="1271"/>
      <c r="F1384" s="1272"/>
      <c r="G1384" s="1273">
        <v>2813781</v>
      </c>
    </row>
    <row r="1385" spans="2:7">
      <c r="B1385" s="1274">
        <v>6087</v>
      </c>
      <c r="C1385" s="1245" t="s">
        <v>1019</v>
      </c>
      <c r="D1385" s="1246" t="s">
        <v>65</v>
      </c>
      <c r="E1385" s="1275">
        <v>1</v>
      </c>
      <c r="F1385" s="1276">
        <v>45439</v>
      </c>
      <c r="G1385" s="1247">
        <v>45439</v>
      </c>
    </row>
    <row r="1386" spans="2:7">
      <c r="B1386" s="1274">
        <v>6088</v>
      </c>
      <c r="C1386" s="1245" t="s">
        <v>1020</v>
      </c>
      <c r="D1386" s="1246" t="s">
        <v>65</v>
      </c>
      <c r="E1386" s="1275">
        <v>1</v>
      </c>
      <c r="F1386" s="1276">
        <v>65471</v>
      </c>
      <c r="G1386" s="1247">
        <v>65471</v>
      </c>
    </row>
    <row r="1387" spans="2:7">
      <c r="B1387" s="1274">
        <v>6092</v>
      </c>
      <c r="C1387" s="1245" t="s">
        <v>51</v>
      </c>
      <c r="D1387" s="1246" t="s">
        <v>52</v>
      </c>
      <c r="E1387" s="1275">
        <v>5.5454999999999997</v>
      </c>
      <c r="F1387" s="1276">
        <v>2000</v>
      </c>
      <c r="G1387" s="1247">
        <v>11091</v>
      </c>
    </row>
    <row r="1388" spans="2:7" ht="22.5">
      <c r="B1388" s="1274">
        <v>8854</v>
      </c>
      <c r="C1388" s="1245" t="s">
        <v>778</v>
      </c>
      <c r="D1388" s="1246" t="s">
        <v>54</v>
      </c>
      <c r="E1388" s="1275">
        <v>1</v>
      </c>
      <c r="F1388" s="1276">
        <v>2691780</v>
      </c>
      <c r="G1388" s="1247">
        <v>2691780</v>
      </c>
    </row>
    <row r="1389" spans="2:7" ht="65.25" customHeight="1">
      <c r="B1389" s="981">
        <v>8120</v>
      </c>
      <c r="C1389" s="1244" t="s">
        <v>1602</v>
      </c>
      <c r="D1389" s="981" t="s">
        <v>54</v>
      </c>
      <c r="E1389" s="1271"/>
      <c r="F1389" s="1272"/>
      <c r="G1389" s="1273">
        <v>1302637</v>
      </c>
    </row>
    <row r="1390" spans="2:7">
      <c r="B1390" s="1274">
        <v>324</v>
      </c>
      <c r="C1390" s="1245" t="s">
        <v>1270</v>
      </c>
      <c r="D1390" s="1246" t="s">
        <v>60</v>
      </c>
      <c r="E1390" s="1275">
        <v>0.45</v>
      </c>
      <c r="F1390" s="1276">
        <v>345100</v>
      </c>
      <c r="G1390" s="1247">
        <v>155295</v>
      </c>
    </row>
    <row r="1391" spans="2:7">
      <c r="B1391" s="1274">
        <v>3995</v>
      </c>
      <c r="C1391" s="1245" t="s">
        <v>126</v>
      </c>
      <c r="D1391" s="1246" t="s">
        <v>48</v>
      </c>
      <c r="E1391" s="1275">
        <v>5.165</v>
      </c>
      <c r="F1391" s="1276">
        <v>21983</v>
      </c>
      <c r="G1391" s="1247">
        <v>113542</v>
      </c>
    </row>
    <row r="1392" spans="2:7" ht="22.5">
      <c r="B1392" s="1274">
        <v>4613</v>
      </c>
      <c r="C1392" s="1245" t="s">
        <v>121</v>
      </c>
      <c r="D1392" s="1246" t="s">
        <v>60</v>
      </c>
      <c r="E1392" s="1275">
        <v>1.37</v>
      </c>
      <c r="F1392" s="1276">
        <v>40919</v>
      </c>
      <c r="G1392" s="1247">
        <v>56059</v>
      </c>
    </row>
    <row r="1393" spans="2:7">
      <c r="B1393" s="1274">
        <v>5481</v>
      </c>
      <c r="C1393" s="1245" t="s">
        <v>646</v>
      </c>
      <c r="D1393" s="1246" t="s">
        <v>54</v>
      </c>
      <c r="E1393" s="1275">
        <v>42</v>
      </c>
      <c r="F1393" s="1276">
        <v>5100</v>
      </c>
      <c r="G1393" s="1247">
        <v>214200</v>
      </c>
    </row>
    <row r="1394" spans="2:7">
      <c r="B1394" s="1274">
        <v>6087</v>
      </c>
      <c r="C1394" s="1245" t="s">
        <v>1019</v>
      </c>
      <c r="D1394" s="1246" t="s">
        <v>65</v>
      </c>
      <c r="E1394" s="1275">
        <v>2</v>
      </c>
      <c r="F1394" s="1276">
        <v>45439</v>
      </c>
      <c r="G1394" s="1247">
        <v>90878</v>
      </c>
    </row>
    <row r="1395" spans="2:7">
      <c r="B1395" s="1274">
        <v>6088</v>
      </c>
      <c r="C1395" s="1245" t="s">
        <v>1020</v>
      </c>
      <c r="D1395" s="1246" t="s">
        <v>65</v>
      </c>
      <c r="E1395" s="1275">
        <v>2</v>
      </c>
      <c r="F1395" s="1276">
        <v>65471</v>
      </c>
      <c r="G1395" s="1247">
        <v>130942</v>
      </c>
    </row>
    <row r="1396" spans="2:7">
      <c r="B1396" s="1274">
        <v>6092</v>
      </c>
      <c r="C1396" s="1245" t="s">
        <v>51</v>
      </c>
      <c r="D1396" s="1246" t="s">
        <v>52</v>
      </c>
      <c r="E1396" s="1275">
        <v>5.17</v>
      </c>
      <c r="F1396" s="1276">
        <v>2000</v>
      </c>
      <c r="G1396" s="1247">
        <v>10340</v>
      </c>
    </row>
    <row r="1397" spans="2:7">
      <c r="B1397" s="1274">
        <v>6107</v>
      </c>
      <c r="C1397" s="1245" t="s">
        <v>1280</v>
      </c>
      <c r="D1397" s="1246" t="s">
        <v>60</v>
      </c>
      <c r="E1397" s="1275">
        <v>0.05</v>
      </c>
      <c r="F1397" s="1276">
        <v>416500</v>
      </c>
      <c r="G1397" s="1247">
        <v>20825</v>
      </c>
    </row>
    <row r="1398" spans="2:7">
      <c r="B1398" s="1274">
        <v>6140</v>
      </c>
      <c r="C1398" s="1245" t="s">
        <v>58</v>
      </c>
      <c r="D1398" s="1246" t="s">
        <v>50</v>
      </c>
      <c r="E1398" s="1275">
        <v>1</v>
      </c>
      <c r="F1398" s="1276">
        <v>48012</v>
      </c>
      <c r="G1398" s="1247">
        <v>48012</v>
      </c>
    </row>
    <row r="1399" spans="2:7">
      <c r="B1399" s="1274">
        <v>6792</v>
      </c>
      <c r="C1399" s="1245" t="s">
        <v>714</v>
      </c>
      <c r="D1399" s="1246" t="s">
        <v>54</v>
      </c>
      <c r="E1399" s="1275">
        <v>1</v>
      </c>
      <c r="F1399" s="1276">
        <v>238000</v>
      </c>
      <c r="G1399" s="1247">
        <v>238000</v>
      </c>
    </row>
    <row r="1400" spans="2:7">
      <c r="B1400" s="1274">
        <v>6824</v>
      </c>
      <c r="C1400" s="1245" t="s">
        <v>944</v>
      </c>
      <c r="D1400" s="1246" t="s">
        <v>79</v>
      </c>
      <c r="E1400" s="1275">
        <v>246</v>
      </c>
      <c r="F1400" s="1276">
        <v>31</v>
      </c>
      <c r="G1400" s="1247">
        <v>7626</v>
      </c>
    </row>
    <row r="1401" spans="2:7">
      <c r="B1401" s="1274">
        <v>7088</v>
      </c>
      <c r="C1401" s="1245" t="s">
        <v>82</v>
      </c>
      <c r="D1401" s="1246" t="s">
        <v>79</v>
      </c>
      <c r="E1401" s="1275">
        <v>81</v>
      </c>
      <c r="F1401" s="1276">
        <v>2678</v>
      </c>
      <c r="G1401" s="1247">
        <v>216918</v>
      </c>
    </row>
    <row r="1402" spans="2:7" ht="69.75" customHeight="1">
      <c r="B1402" s="981">
        <v>8121</v>
      </c>
      <c r="C1402" s="1244" t="s">
        <v>1604</v>
      </c>
      <c r="D1402" s="981" t="s">
        <v>54</v>
      </c>
      <c r="E1402" s="1271"/>
      <c r="F1402" s="1272"/>
      <c r="G1402" s="1273">
        <v>1433757</v>
      </c>
    </row>
    <row r="1403" spans="2:7">
      <c r="B1403" s="1274">
        <v>324</v>
      </c>
      <c r="C1403" s="1245" t="s">
        <v>1270</v>
      </c>
      <c r="D1403" s="1246" t="s">
        <v>60</v>
      </c>
      <c r="E1403" s="1275">
        <v>0.55000000000000004</v>
      </c>
      <c r="F1403" s="1276">
        <v>345100</v>
      </c>
      <c r="G1403" s="1247">
        <v>189805</v>
      </c>
    </row>
    <row r="1404" spans="2:7">
      <c r="B1404" s="1274">
        <v>3995</v>
      </c>
      <c r="C1404" s="1245" t="s">
        <v>126</v>
      </c>
      <c r="D1404" s="1246" t="s">
        <v>48</v>
      </c>
      <c r="E1404" s="1275">
        <v>5.29</v>
      </c>
      <c r="F1404" s="1276">
        <v>21983</v>
      </c>
      <c r="G1404" s="1247">
        <v>116290</v>
      </c>
    </row>
    <row r="1405" spans="2:7" ht="22.5">
      <c r="B1405" s="1274">
        <v>4613</v>
      </c>
      <c r="C1405" s="1245" t="s">
        <v>121</v>
      </c>
      <c r="D1405" s="1246" t="s">
        <v>60</v>
      </c>
      <c r="E1405" s="1275">
        <v>1.51</v>
      </c>
      <c r="F1405" s="1276">
        <v>40919</v>
      </c>
      <c r="G1405" s="1247">
        <v>61788</v>
      </c>
    </row>
    <row r="1406" spans="2:7">
      <c r="B1406" s="1274">
        <v>5481</v>
      </c>
      <c r="C1406" s="1245" t="s">
        <v>646</v>
      </c>
      <c r="D1406" s="1246" t="s">
        <v>54</v>
      </c>
      <c r="E1406" s="1275">
        <v>48</v>
      </c>
      <c r="F1406" s="1276">
        <v>5100</v>
      </c>
      <c r="G1406" s="1247">
        <v>244800</v>
      </c>
    </row>
    <row r="1407" spans="2:7">
      <c r="B1407" s="1274">
        <v>6087</v>
      </c>
      <c r="C1407" s="1245" t="s">
        <v>1019</v>
      </c>
      <c r="D1407" s="1246" t="s">
        <v>65</v>
      </c>
      <c r="E1407" s="1275">
        <v>2</v>
      </c>
      <c r="F1407" s="1276">
        <v>45439</v>
      </c>
      <c r="G1407" s="1247">
        <v>90878</v>
      </c>
    </row>
    <row r="1408" spans="2:7">
      <c r="B1408" s="1274">
        <v>6088</v>
      </c>
      <c r="C1408" s="1245" t="s">
        <v>1020</v>
      </c>
      <c r="D1408" s="1246" t="s">
        <v>65</v>
      </c>
      <c r="E1408" s="1275">
        <v>2</v>
      </c>
      <c r="F1408" s="1276">
        <v>65471</v>
      </c>
      <c r="G1408" s="1247">
        <v>130942</v>
      </c>
    </row>
    <row r="1409" spans="2:7">
      <c r="B1409" s="1274">
        <v>6092</v>
      </c>
      <c r="C1409" s="1245" t="s">
        <v>51</v>
      </c>
      <c r="D1409" s="1246" t="s">
        <v>52</v>
      </c>
      <c r="E1409" s="1275">
        <v>5.5454999999999997</v>
      </c>
      <c r="F1409" s="1276">
        <v>2000</v>
      </c>
      <c r="G1409" s="1247">
        <v>11091</v>
      </c>
    </row>
    <row r="1410" spans="2:7">
      <c r="B1410" s="1274">
        <v>6107</v>
      </c>
      <c r="C1410" s="1245" t="s">
        <v>1280</v>
      </c>
      <c r="D1410" s="1246" t="s">
        <v>60</v>
      </c>
      <c r="E1410" s="1275">
        <v>7.0000000000000007E-2</v>
      </c>
      <c r="F1410" s="1276">
        <v>416500</v>
      </c>
      <c r="G1410" s="1247">
        <v>29155</v>
      </c>
    </row>
    <row r="1411" spans="2:7">
      <c r="B1411" s="1274">
        <v>6140</v>
      </c>
      <c r="C1411" s="1245" t="s">
        <v>58</v>
      </c>
      <c r="D1411" s="1246" t="s">
        <v>50</v>
      </c>
      <c r="E1411" s="1275">
        <v>1</v>
      </c>
      <c r="F1411" s="1276">
        <v>48012</v>
      </c>
      <c r="G1411" s="1247">
        <v>48012</v>
      </c>
    </row>
    <row r="1412" spans="2:7">
      <c r="B1412" s="1274">
        <v>6792</v>
      </c>
      <c r="C1412" s="1245" t="s">
        <v>714</v>
      </c>
      <c r="D1412" s="1246" t="s">
        <v>54</v>
      </c>
      <c r="E1412" s="1275">
        <v>1</v>
      </c>
      <c r="F1412" s="1276">
        <v>238000</v>
      </c>
      <c r="G1412" s="1247">
        <v>238000</v>
      </c>
    </row>
    <row r="1413" spans="2:7">
      <c r="B1413" s="1274">
        <v>6824</v>
      </c>
      <c r="C1413" s="1245" t="s">
        <v>944</v>
      </c>
      <c r="D1413" s="1246" t="s">
        <v>79</v>
      </c>
      <c r="E1413" s="1275">
        <v>254</v>
      </c>
      <c r="F1413" s="1276">
        <v>31</v>
      </c>
      <c r="G1413" s="1247">
        <v>7874</v>
      </c>
    </row>
    <row r="1414" spans="2:7">
      <c r="B1414" s="1274">
        <v>7088</v>
      </c>
      <c r="C1414" s="1245" t="s">
        <v>82</v>
      </c>
      <c r="D1414" s="1246" t="s">
        <v>79</v>
      </c>
      <c r="E1414" s="1275">
        <v>99</v>
      </c>
      <c r="F1414" s="1276">
        <v>2678</v>
      </c>
      <c r="G1414" s="1247">
        <v>265122</v>
      </c>
    </row>
    <row r="1415" spans="2:7" ht="48">
      <c r="B1415" s="981">
        <v>8122</v>
      </c>
      <c r="C1415" s="1244" t="s">
        <v>1603</v>
      </c>
      <c r="D1415" s="981" t="s">
        <v>54</v>
      </c>
      <c r="E1415" s="1271"/>
      <c r="F1415" s="1272"/>
      <c r="G1415" s="1273">
        <v>515274</v>
      </c>
    </row>
    <row r="1416" spans="2:7">
      <c r="B1416" s="1274">
        <v>324</v>
      </c>
      <c r="C1416" s="1245" t="s">
        <v>1270</v>
      </c>
      <c r="D1416" s="1246" t="s">
        <v>60</v>
      </c>
      <c r="E1416" s="1275">
        <v>0.1</v>
      </c>
      <c r="F1416" s="1276">
        <v>345100</v>
      </c>
      <c r="G1416" s="1247">
        <v>34510</v>
      </c>
    </row>
    <row r="1417" spans="2:7">
      <c r="B1417" s="1274">
        <v>3995</v>
      </c>
      <c r="C1417" s="1245" t="s">
        <v>126</v>
      </c>
      <c r="D1417" s="1246" t="s">
        <v>48</v>
      </c>
      <c r="E1417" s="1275">
        <v>0.72</v>
      </c>
      <c r="F1417" s="1276">
        <v>21983</v>
      </c>
      <c r="G1417" s="1247">
        <v>15828</v>
      </c>
    </row>
    <row r="1418" spans="2:7" ht="22.5">
      <c r="B1418" s="1274">
        <v>4613</v>
      </c>
      <c r="C1418" s="1245" t="s">
        <v>121</v>
      </c>
      <c r="D1418" s="1246" t="s">
        <v>60</v>
      </c>
      <c r="E1418" s="1275">
        <v>1.07</v>
      </c>
      <c r="F1418" s="1276">
        <v>40919</v>
      </c>
      <c r="G1418" s="1247">
        <v>43783</v>
      </c>
    </row>
    <row r="1419" spans="2:7">
      <c r="B1419" s="1274">
        <v>5481</v>
      </c>
      <c r="C1419" s="1245" t="s">
        <v>646</v>
      </c>
      <c r="D1419" s="1246" t="s">
        <v>54</v>
      </c>
      <c r="E1419" s="1275">
        <v>12</v>
      </c>
      <c r="F1419" s="1276">
        <v>5100</v>
      </c>
      <c r="G1419" s="1247">
        <v>61200</v>
      </c>
    </row>
    <row r="1420" spans="2:7">
      <c r="B1420" s="1274">
        <v>6087</v>
      </c>
      <c r="C1420" s="1245" t="s">
        <v>1019</v>
      </c>
      <c r="D1420" s="1246" t="s">
        <v>65</v>
      </c>
      <c r="E1420" s="1275">
        <v>1</v>
      </c>
      <c r="F1420" s="1276">
        <v>45439</v>
      </c>
      <c r="G1420" s="1247">
        <v>45439</v>
      </c>
    </row>
    <row r="1421" spans="2:7">
      <c r="B1421" s="1274">
        <v>6088</v>
      </c>
      <c r="C1421" s="1245" t="s">
        <v>1020</v>
      </c>
      <c r="D1421" s="1246" t="s">
        <v>65</v>
      </c>
      <c r="E1421" s="1275">
        <v>1</v>
      </c>
      <c r="F1421" s="1276">
        <v>65471</v>
      </c>
      <c r="G1421" s="1247">
        <v>65471</v>
      </c>
    </row>
    <row r="1422" spans="2:7">
      <c r="B1422" s="1274">
        <v>6092</v>
      </c>
      <c r="C1422" s="1245" t="s">
        <v>51</v>
      </c>
      <c r="D1422" s="1246" t="s">
        <v>52</v>
      </c>
      <c r="E1422" s="1275">
        <v>2.7728000000000002</v>
      </c>
      <c r="F1422" s="1276">
        <v>2000</v>
      </c>
      <c r="G1422" s="1247">
        <v>5546</v>
      </c>
    </row>
    <row r="1423" spans="2:7">
      <c r="B1423" s="1274">
        <v>6107</v>
      </c>
      <c r="C1423" s="1245" t="s">
        <v>1280</v>
      </c>
      <c r="D1423" s="1246" t="s">
        <v>60</v>
      </c>
      <c r="E1423" s="1275">
        <v>0.03</v>
      </c>
      <c r="F1423" s="1276">
        <v>416500</v>
      </c>
      <c r="G1423" s="1247">
        <v>12495</v>
      </c>
    </row>
    <row r="1424" spans="2:7">
      <c r="B1424" s="1274">
        <v>6140</v>
      </c>
      <c r="C1424" s="1245" t="s">
        <v>58</v>
      </c>
      <c r="D1424" s="1246" t="s">
        <v>50</v>
      </c>
      <c r="E1424" s="1275">
        <v>0.5</v>
      </c>
      <c r="F1424" s="1276">
        <v>48012</v>
      </c>
      <c r="G1424" s="1247">
        <v>24006</v>
      </c>
    </row>
    <row r="1425" spans="2:7">
      <c r="B1425" s="1274">
        <v>6543</v>
      </c>
      <c r="C1425" s="1245" t="s">
        <v>712</v>
      </c>
      <c r="D1425" s="1246" t="s">
        <v>54</v>
      </c>
      <c r="E1425" s="1275">
        <v>1</v>
      </c>
      <c r="F1425" s="1276">
        <v>154700</v>
      </c>
      <c r="G1425" s="1247">
        <v>154700</v>
      </c>
    </row>
    <row r="1426" spans="2:7">
      <c r="B1426" s="1274">
        <v>6824</v>
      </c>
      <c r="C1426" s="1245" t="s">
        <v>944</v>
      </c>
      <c r="D1426" s="1246" t="s">
        <v>79</v>
      </c>
      <c r="E1426" s="1275">
        <v>132</v>
      </c>
      <c r="F1426" s="1276">
        <v>31</v>
      </c>
      <c r="G1426" s="1247">
        <v>4092</v>
      </c>
    </row>
    <row r="1427" spans="2:7">
      <c r="B1427" s="1274">
        <v>7088</v>
      </c>
      <c r="C1427" s="1245" t="s">
        <v>82</v>
      </c>
      <c r="D1427" s="1246" t="s">
        <v>79</v>
      </c>
      <c r="E1427" s="1275">
        <v>18</v>
      </c>
      <c r="F1427" s="1276">
        <v>2678</v>
      </c>
      <c r="G1427" s="1247">
        <v>48204</v>
      </c>
    </row>
    <row r="1428" spans="2:7" ht="24">
      <c r="B1428" s="981">
        <v>8123</v>
      </c>
      <c r="C1428" s="1244" t="s">
        <v>1664</v>
      </c>
      <c r="D1428" s="981" t="s">
        <v>48</v>
      </c>
      <c r="E1428" s="1271"/>
      <c r="F1428" s="1272"/>
      <c r="G1428" s="1273">
        <v>44839</v>
      </c>
    </row>
    <row r="1429" spans="2:7">
      <c r="B1429" s="1274">
        <v>2307</v>
      </c>
      <c r="C1429" s="1245" t="s">
        <v>113</v>
      </c>
      <c r="D1429" s="1246" t="s">
        <v>60</v>
      </c>
      <c r="E1429" s="1275">
        <v>0.01</v>
      </c>
      <c r="F1429" s="1276">
        <v>35700</v>
      </c>
      <c r="G1429" s="1247">
        <v>357</v>
      </c>
    </row>
    <row r="1430" spans="2:7">
      <c r="B1430" s="1274">
        <v>5056</v>
      </c>
      <c r="C1430" s="1245" t="s">
        <v>1278</v>
      </c>
      <c r="D1430" s="1246" t="s">
        <v>60</v>
      </c>
      <c r="E1430" s="1275">
        <v>0.04</v>
      </c>
      <c r="F1430" s="1276">
        <v>321300</v>
      </c>
      <c r="G1430" s="1247">
        <v>12852</v>
      </c>
    </row>
    <row r="1431" spans="2:7">
      <c r="B1431" s="1274">
        <v>6087</v>
      </c>
      <c r="C1431" s="1245" t="s">
        <v>1019</v>
      </c>
      <c r="D1431" s="1246" t="s">
        <v>65</v>
      </c>
      <c r="E1431" s="1275">
        <v>0.08</v>
      </c>
      <c r="F1431" s="1276">
        <v>45439</v>
      </c>
      <c r="G1431" s="1247">
        <v>3635</v>
      </c>
    </row>
    <row r="1432" spans="2:7">
      <c r="B1432" s="1274">
        <v>6088</v>
      </c>
      <c r="C1432" s="1245" t="s">
        <v>1020</v>
      </c>
      <c r="D1432" s="1246" t="s">
        <v>65</v>
      </c>
      <c r="E1432" s="1275">
        <v>0.08</v>
      </c>
      <c r="F1432" s="1276">
        <v>65471</v>
      </c>
      <c r="G1432" s="1247">
        <v>5238</v>
      </c>
    </row>
    <row r="1433" spans="2:7">
      <c r="B1433" s="1274">
        <v>6092</v>
      </c>
      <c r="C1433" s="1245" t="s">
        <v>51</v>
      </c>
      <c r="D1433" s="1246" t="s">
        <v>52</v>
      </c>
      <c r="E1433" s="1275">
        <v>0.2218</v>
      </c>
      <c r="F1433" s="1276">
        <v>2000</v>
      </c>
      <c r="G1433" s="1247">
        <v>444</v>
      </c>
    </row>
    <row r="1434" spans="2:7">
      <c r="B1434" s="1274">
        <v>11569</v>
      </c>
      <c r="C1434" s="1245" t="s">
        <v>1734</v>
      </c>
      <c r="D1434" s="1246" t="s">
        <v>48</v>
      </c>
      <c r="E1434" s="1275">
        <v>1</v>
      </c>
      <c r="F1434" s="1276">
        <v>22313</v>
      </c>
      <c r="G1434" s="1247">
        <v>22313</v>
      </c>
    </row>
    <row r="1435" spans="2:7" ht="58.5" customHeight="1">
      <c r="B1435" s="981">
        <v>8134</v>
      </c>
      <c r="C1435" s="1244" t="s">
        <v>1704</v>
      </c>
      <c r="D1435" s="981" t="s">
        <v>54</v>
      </c>
      <c r="E1435" s="1271"/>
      <c r="F1435" s="1272"/>
      <c r="G1435" s="1273">
        <v>590216</v>
      </c>
    </row>
    <row r="1436" spans="2:7">
      <c r="B1436" s="1274">
        <v>324</v>
      </c>
      <c r="C1436" s="1245" t="s">
        <v>1270</v>
      </c>
      <c r="D1436" s="1246" t="s">
        <v>60</v>
      </c>
      <c r="E1436" s="1275">
        <v>0.05</v>
      </c>
      <c r="F1436" s="1276">
        <v>345100</v>
      </c>
      <c r="G1436" s="1247">
        <v>17255</v>
      </c>
    </row>
    <row r="1437" spans="2:7">
      <c r="B1437" s="1274">
        <v>3995</v>
      </c>
      <c r="C1437" s="1245" t="s">
        <v>126</v>
      </c>
      <c r="D1437" s="1246" t="s">
        <v>48</v>
      </c>
      <c r="E1437" s="1275">
        <v>0.22500000000000001</v>
      </c>
      <c r="F1437" s="1276">
        <v>21983</v>
      </c>
      <c r="G1437" s="1247">
        <v>4946</v>
      </c>
    </row>
    <row r="1438" spans="2:7" ht="22.5">
      <c r="B1438" s="1274">
        <v>4613</v>
      </c>
      <c r="C1438" s="1245" t="s">
        <v>121</v>
      </c>
      <c r="D1438" s="1246" t="s">
        <v>60</v>
      </c>
      <c r="E1438" s="1275">
        <v>0.35</v>
      </c>
      <c r="F1438" s="1276">
        <v>40919</v>
      </c>
      <c r="G1438" s="1247">
        <v>14322</v>
      </c>
    </row>
    <row r="1439" spans="2:7">
      <c r="B1439" s="1274">
        <v>6087</v>
      </c>
      <c r="C1439" s="1245" t="s">
        <v>1019</v>
      </c>
      <c r="D1439" s="1246" t="s">
        <v>65</v>
      </c>
      <c r="E1439" s="1275">
        <v>0.75</v>
      </c>
      <c r="F1439" s="1276">
        <v>45439</v>
      </c>
      <c r="G1439" s="1247">
        <v>34079</v>
      </c>
    </row>
    <row r="1440" spans="2:7">
      <c r="B1440" s="1274">
        <v>6088</v>
      </c>
      <c r="C1440" s="1245" t="s">
        <v>1020</v>
      </c>
      <c r="D1440" s="1246" t="s">
        <v>65</v>
      </c>
      <c r="E1440" s="1275">
        <v>0.75</v>
      </c>
      <c r="F1440" s="1276">
        <v>65471</v>
      </c>
      <c r="G1440" s="1247">
        <v>49103</v>
      </c>
    </row>
    <row r="1441" spans="2:7">
      <c r="B1441" s="1274">
        <v>6092</v>
      </c>
      <c r="C1441" s="1245" t="s">
        <v>51</v>
      </c>
      <c r="D1441" s="1246" t="s">
        <v>52</v>
      </c>
      <c r="E1441" s="1275">
        <v>2.0796000000000001</v>
      </c>
      <c r="F1441" s="1276">
        <v>2000</v>
      </c>
      <c r="G1441" s="1247">
        <v>4159</v>
      </c>
    </row>
    <row r="1442" spans="2:7">
      <c r="B1442" s="1274">
        <v>6140</v>
      </c>
      <c r="C1442" s="1245" t="s">
        <v>58</v>
      </c>
      <c r="D1442" s="1246" t="s">
        <v>50</v>
      </c>
      <c r="E1442" s="1275">
        <v>0.2</v>
      </c>
      <c r="F1442" s="1276">
        <v>48012</v>
      </c>
      <c r="G1442" s="1247">
        <v>9602</v>
      </c>
    </row>
    <row r="1443" spans="2:7">
      <c r="B1443" s="1274">
        <v>6824</v>
      </c>
      <c r="C1443" s="1245" t="s">
        <v>944</v>
      </c>
      <c r="D1443" s="1246" t="s">
        <v>79</v>
      </c>
      <c r="E1443" s="1275">
        <v>147</v>
      </c>
      <c r="F1443" s="1276">
        <v>31</v>
      </c>
      <c r="G1443" s="1247">
        <v>4557</v>
      </c>
    </row>
    <row r="1444" spans="2:7">
      <c r="B1444" s="1274">
        <v>7289</v>
      </c>
      <c r="C1444" s="1245" t="s">
        <v>648</v>
      </c>
      <c r="D1444" s="1246" t="s">
        <v>54</v>
      </c>
      <c r="E1444" s="1275">
        <v>12</v>
      </c>
      <c r="F1444" s="1276">
        <v>3500</v>
      </c>
      <c r="G1444" s="1247">
        <v>42000</v>
      </c>
    </row>
    <row r="1445" spans="2:7">
      <c r="B1445" s="1274">
        <v>7295</v>
      </c>
      <c r="C1445" s="1245" t="s">
        <v>723</v>
      </c>
      <c r="D1445" s="1246" t="s">
        <v>54</v>
      </c>
      <c r="E1445" s="1275">
        <v>1</v>
      </c>
      <c r="F1445" s="1276">
        <v>402696</v>
      </c>
      <c r="G1445" s="1247">
        <v>402696</v>
      </c>
    </row>
    <row r="1446" spans="2:7">
      <c r="B1446" s="1274">
        <v>7421</v>
      </c>
      <c r="C1446" s="1245" t="s">
        <v>1289</v>
      </c>
      <c r="D1446" s="1246" t="s">
        <v>60</v>
      </c>
      <c r="E1446" s="1275">
        <v>0.02</v>
      </c>
      <c r="F1446" s="1276">
        <v>374850</v>
      </c>
      <c r="G1446" s="1247">
        <v>7497</v>
      </c>
    </row>
    <row r="1447" spans="2:7" ht="48">
      <c r="B1447" s="981">
        <v>8140</v>
      </c>
      <c r="C1447" s="1244" t="s">
        <v>1605</v>
      </c>
      <c r="D1447" s="981" t="s">
        <v>54</v>
      </c>
      <c r="E1447" s="1271"/>
      <c r="F1447" s="1272"/>
      <c r="G1447" s="1273">
        <v>956691</v>
      </c>
    </row>
    <row r="1448" spans="2:7">
      <c r="B1448" s="1274">
        <v>324</v>
      </c>
      <c r="C1448" s="1245" t="s">
        <v>1270</v>
      </c>
      <c r="D1448" s="1246" t="s">
        <v>60</v>
      </c>
      <c r="E1448" s="1275">
        <v>0.39</v>
      </c>
      <c r="F1448" s="1276">
        <v>345100</v>
      </c>
      <c r="G1448" s="1247">
        <v>134589</v>
      </c>
    </row>
    <row r="1449" spans="2:7">
      <c r="B1449" s="1274">
        <v>3995</v>
      </c>
      <c r="C1449" s="1245" t="s">
        <v>126</v>
      </c>
      <c r="D1449" s="1246" t="s">
        <v>48</v>
      </c>
      <c r="E1449" s="1275">
        <v>1.26</v>
      </c>
      <c r="F1449" s="1276">
        <v>21983</v>
      </c>
      <c r="G1449" s="1247">
        <v>27699</v>
      </c>
    </row>
    <row r="1450" spans="2:7" ht="22.5">
      <c r="B1450" s="1274">
        <v>4613</v>
      </c>
      <c r="C1450" s="1245" t="s">
        <v>121</v>
      </c>
      <c r="D1450" s="1246" t="s">
        <v>60</v>
      </c>
      <c r="E1450" s="1275">
        <v>0.49</v>
      </c>
      <c r="F1450" s="1276">
        <v>40919</v>
      </c>
      <c r="G1450" s="1247">
        <v>20050</v>
      </c>
    </row>
    <row r="1451" spans="2:7">
      <c r="B1451" s="1274">
        <v>5481</v>
      </c>
      <c r="C1451" s="1245" t="s">
        <v>646</v>
      </c>
      <c r="D1451" s="1246" t="s">
        <v>54</v>
      </c>
      <c r="E1451" s="1275">
        <v>17</v>
      </c>
      <c r="F1451" s="1276">
        <v>5100</v>
      </c>
      <c r="G1451" s="1247">
        <v>86700</v>
      </c>
    </row>
    <row r="1452" spans="2:7">
      <c r="B1452" s="1274">
        <v>6087</v>
      </c>
      <c r="C1452" s="1245" t="s">
        <v>1019</v>
      </c>
      <c r="D1452" s="1246" t="s">
        <v>65</v>
      </c>
      <c r="E1452" s="1275">
        <v>1</v>
      </c>
      <c r="F1452" s="1276">
        <v>45439</v>
      </c>
      <c r="G1452" s="1247">
        <v>45439</v>
      </c>
    </row>
    <row r="1453" spans="2:7">
      <c r="B1453" s="1274">
        <v>6088</v>
      </c>
      <c r="C1453" s="1245" t="s">
        <v>1020</v>
      </c>
      <c r="D1453" s="1246" t="s">
        <v>65</v>
      </c>
      <c r="E1453" s="1275">
        <v>1</v>
      </c>
      <c r="F1453" s="1276">
        <v>65471</v>
      </c>
      <c r="G1453" s="1247">
        <v>65471</v>
      </c>
    </row>
    <row r="1454" spans="2:7">
      <c r="B1454" s="1274">
        <v>6092</v>
      </c>
      <c r="C1454" s="1245" t="s">
        <v>51</v>
      </c>
      <c r="D1454" s="1246" t="s">
        <v>52</v>
      </c>
      <c r="E1454" s="1275">
        <v>2.7728000000000002</v>
      </c>
      <c r="F1454" s="1276">
        <v>2000</v>
      </c>
      <c r="G1454" s="1247">
        <v>5546</v>
      </c>
    </row>
    <row r="1455" spans="2:7">
      <c r="B1455" s="1274">
        <v>6107</v>
      </c>
      <c r="C1455" s="1245" t="s">
        <v>1280</v>
      </c>
      <c r="D1455" s="1246" t="s">
        <v>60</v>
      </c>
      <c r="E1455" s="1275">
        <v>0.03</v>
      </c>
      <c r="F1455" s="1276">
        <v>416500</v>
      </c>
      <c r="G1455" s="1247">
        <v>12495</v>
      </c>
    </row>
    <row r="1456" spans="2:7">
      <c r="B1456" s="1274">
        <v>6140</v>
      </c>
      <c r="C1456" s="1245" t="s">
        <v>58</v>
      </c>
      <c r="D1456" s="1246" t="s">
        <v>50</v>
      </c>
      <c r="E1456" s="1275">
        <v>0.2</v>
      </c>
      <c r="F1456" s="1276">
        <v>48012</v>
      </c>
      <c r="G1456" s="1247">
        <v>9602</v>
      </c>
    </row>
    <row r="1457" spans="2:7">
      <c r="B1457" s="1274">
        <v>6824</v>
      </c>
      <c r="C1457" s="1245" t="s">
        <v>944</v>
      </c>
      <c r="D1457" s="1246" t="s">
        <v>79</v>
      </c>
      <c r="E1457" s="1275">
        <v>132</v>
      </c>
      <c r="F1457" s="1276">
        <v>31</v>
      </c>
      <c r="G1457" s="1247">
        <v>4092</v>
      </c>
    </row>
    <row r="1458" spans="2:7">
      <c r="B1458" s="1274">
        <v>7088</v>
      </c>
      <c r="C1458" s="1245" t="s">
        <v>82</v>
      </c>
      <c r="D1458" s="1246" t="s">
        <v>79</v>
      </c>
      <c r="E1458" s="1275">
        <v>35.1</v>
      </c>
      <c r="F1458" s="1276">
        <v>2678</v>
      </c>
      <c r="G1458" s="1247">
        <v>93998</v>
      </c>
    </row>
    <row r="1459" spans="2:7">
      <c r="B1459" s="1274">
        <v>7293</v>
      </c>
      <c r="C1459" s="1245" t="s">
        <v>722</v>
      </c>
      <c r="D1459" s="1246" t="s">
        <v>54</v>
      </c>
      <c r="E1459" s="1275">
        <v>1</v>
      </c>
      <c r="F1459" s="1276">
        <v>451010</v>
      </c>
      <c r="G1459" s="1247">
        <v>451010</v>
      </c>
    </row>
    <row r="1460" spans="2:7" ht="24">
      <c r="B1460" s="981">
        <v>8141</v>
      </c>
      <c r="C1460" s="1244" t="s">
        <v>1592</v>
      </c>
      <c r="D1460" s="981" t="s">
        <v>54</v>
      </c>
      <c r="E1460" s="1271"/>
      <c r="F1460" s="1272"/>
      <c r="G1460" s="1273">
        <v>1226814</v>
      </c>
    </row>
    <row r="1461" spans="2:7">
      <c r="B1461" s="1274">
        <v>5890</v>
      </c>
      <c r="C1461" s="1245" t="s">
        <v>594</v>
      </c>
      <c r="D1461" s="1246" t="s">
        <v>50</v>
      </c>
      <c r="E1461" s="1275">
        <v>0.5</v>
      </c>
      <c r="F1461" s="1276">
        <v>82870</v>
      </c>
      <c r="G1461" s="1247">
        <v>41435</v>
      </c>
    </row>
    <row r="1462" spans="2:7">
      <c r="B1462" s="1274">
        <v>6087</v>
      </c>
      <c r="C1462" s="1245" t="s">
        <v>1019</v>
      </c>
      <c r="D1462" s="1246" t="s">
        <v>65</v>
      </c>
      <c r="E1462" s="1275">
        <v>6.25E-2</v>
      </c>
      <c r="F1462" s="1276">
        <v>45439</v>
      </c>
      <c r="G1462" s="1247">
        <v>2840</v>
      </c>
    </row>
    <row r="1463" spans="2:7">
      <c r="B1463" s="1274">
        <v>6088</v>
      </c>
      <c r="C1463" s="1245" t="s">
        <v>1020</v>
      </c>
      <c r="D1463" s="1246" t="s">
        <v>65</v>
      </c>
      <c r="E1463" s="1275">
        <v>6.25E-2</v>
      </c>
      <c r="F1463" s="1276">
        <v>65471</v>
      </c>
      <c r="G1463" s="1247">
        <v>4092</v>
      </c>
    </row>
    <row r="1464" spans="2:7">
      <c r="B1464" s="1274">
        <v>6092</v>
      </c>
      <c r="C1464" s="1245" t="s">
        <v>51</v>
      </c>
      <c r="D1464" s="1246" t="s">
        <v>52</v>
      </c>
      <c r="E1464" s="1275">
        <v>0.17330000000000001</v>
      </c>
      <c r="F1464" s="1276">
        <v>2000</v>
      </c>
      <c r="G1464" s="1247">
        <v>347</v>
      </c>
    </row>
    <row r="1465" spans="2:7">
      <c r="B1465" s="1274">
        <v>11571</v>
      </c>
      <c r="C1465" s="1245" t="s">
        <v>1561</v>
      </c>
      <c r="D1465" s="1246" t="s">
        <v>54</v>
      </c>
      <c r="E1465" s="1275">
        <v>1</v>
      </c>
      <c r="F1465" s="1276">
        <v>1178100</v>
      </c>
      <c r="G1465" s="1247">
        <v>1178100</v>
      </c>
    </row>
    <row r="1466" spans="2:7" ht="54.75" customHeight="1">
      <c r="B1466" s="981">
        <v>8145</v>
      </c>
      <c r="C1466" s="1244" t="s">
        <v>1606</v>
      </c>
      <c r="D1466" s="981" t="s">
        <v>54</v>
      </c>
      <c r="E1466" s="1271"/>
      <c r="F1466" s="1272"/>
      <c r="G1466" s="1273">
        <v>562552</v>
      </c>
    </row>
    <row r="1467" spans="2:7">
      <c r="B1467" s="1274">
        <v>324</v>
      </c>
      <c r="C1467" s="1245" t="s">
        <v>1270</v>
      </c>
      <c r="D1467" s="1246" t="s">
        <v>60</v>
      </c>
      <c r="E1467" s="1275">
        <v>0.03</v>
      </c>
      <c r="F1467" s="1276">
        <v>345100</v>
      </c>
      <c r="G1467" s="1247">
        <v>10353</v>
      </c>
    </row>
    <row r="1468" spans="2:7">
      <c r="B1468" s="1274">
        <v>3995</v>
      </c>
      <c r="C1468" s="1245" t="s">
        <v>126</v>
      </c>
      <c r="D1468" s="1246" t="s">
        <v>48</v>
      </c>
      <c r="E1468" s="1275">
        <v>2.21</v>
      </c>
      <c r="F1468" s="1276">
        <v>21983</v>
      </c>
      <c r="G1468" s="1247">
        <v>48582</v>
      </c>
    </row>
    <row r="1469" spans="2:7" ht="22.5">
      <c r="B1469" s="1274">
        <v>4613</v>
      </c>
      <c r="C1469" s="1245" t="s">
        <v>121</v>
      </c>
      <c r="D1469" s="1246" t="s">
        <v>60</v>
      </c>
      <c r="E1469" s="1275">
        <v>0.224</v>
      </c>
      <c r="F1469" s="1276">
        <v>40919</v>
      </c>
      <c r="G1469" s="1247">
        <v>9166</v>
      </c>
    </row>
    <row r="1470" spans="2:7">
      <c r="B1470" s="1274">
        <v>6087</v>
      </c>
      <c r="C1470" s="1245" t="s">
        <v>1019</v>
      </c>
      <c r="D1470" s="1246" t="s">
        <v>65</v>
      </c>
      <c r="E1470" s="1275">
        <v>0.33329999999999999</v>
      </c>
      <c r="F1470" s="1276">
        <v>45439</v>
      </c>
      <c r="G1470" s="1247">
        <v>15145</v>
      </c>
    </row>
    <row r="1471" spans="2:7">
      <c r="B1471" s="1274">
        <v>6088</v>
      </c>
      <c r="C1471" s="1245" t="s">
        <v>1020</v>
      </c>
      <c r="D1471" s="1246" t="s">
        <v>65</v>
      </c>
      <c r="E1471" s="1275">
        <v>0.33329999999999999</v>
      </c>
      <c r="F1471" s="1276">
        <v>65471</v>
      </c>
      <c r="G1471" s="1247">
        <v>21821</v>
      </c>
    </row>
    <row r="1472" spans="2:7">
      <c r="B1472" s="1274">
        <v>6092</v>
      </c>
      <c r="C1472" s="1245" t="s">
        <v>51</v>
      </c>
      <c r="D1472" s="1246" t="s">
        <v>52</v>
      </c>
      <c r="E1472" s="1275">
        <v>0.92430000000000001</v>
      </c>
      <c r="F1472" s="1276">
        <v>2000</v>
      </c>
      <c r="G1472" s="1247">
        <v>1849</v>
      </c>
    </row>
    <row r="1473" spans="2:7">
      <c r="B1473" s="1274">
        <v>6140</v>
      </c>
      <c r="C1473" s="1245" t="s">
        <v>58</v>
      </c>
      <c r="D1473" s="1246" t="s">
        <v>50</v>
      </c>
      <c r="E1473" s="1275">
        <v>0.2</v>
      </c>
      <c r="F1473" s="1276">
        <v>48012</v>
      </c>
      <c r="G1473" s="1247">
        <v>9602</v>
      </c>
    </row>
    <row r="1474" spans="2:7">
      <c r="B1474" s="1274">
        <v>6824</v>
      </c>
      <c r="C1474" s="1245" t="s">
        <v>944</v>
      </c>
      <c r="D1474" s="1246" t="s">
        <v>79</v>
      </c>
      <c r="E1474" s="1275">
        <v>132</v>
      </c>
      <c r="F1474" s="1276">
        <v>31</v>
      </c>
      <c r="G1474" s="1247">
        <v>4092</v>
      </c>
    </row>
    <row r="1475" spans="2:7">
      <c r="B1475" s="1274">
        <v>7289</v>
      </c>
      <c r="C1475" s="1245" t="s">
        <v>648</v>
      </c>
      <c r="D1475" s="1246" t="s">
        <v>54</v>
      </c>
      <c r="E1475" s="1275">
        <v>8</v>
      </c>
      <c r="F1475" s="1276">
        <v>3500</v>
      </c>
      <c r="G1475" s="1247">
        <v>28000</v>
      </c>
    </row>
    <row r="1476" spans="2:7">
      <c r="B1476" s="1274">
        <v>7295</v>
      </c>
      <c r="C1476" s="1245" t="s">
        <v>723</v>
      </c>
      <c r="D1476" s="1246" t="s">
        <v>54</v>
      </c>
      <c r="E1476" s="1275">
        <v>1</v>
      </c>
      <c r="F1476" s="1276">
        <v>402696</v>
      </c>
      <c r="G1476" s="1247">
        <v>402696</v>
      </c>
    </row>
    <row r="1477" spans="2:7">
      <c r="B1477" s="1274">
        <v>7421</v>
      </c>
      <c r="C1477" s="1245" t="s">
        <v>1289</v>
      </c>
      <c r="D1477" s="1246" t="s">
        <v>60</v>
      </c>
      <c r="E1477" s="1275">
        <v>0.03</v>
      </c>
      <c r="F1477" s="1276">
        <v>374850</v>
      </c>
      <c r="G1477" s="1247">
        <v>11246</v>
      </c>
    </row>
    <row r="1478" spans="2:7" ht="50.25" customHeight="1">
      <c r="B1478" s="981">
        <v>8148</v>
      </c>
      <c r="C1478" s="1244" t="s">
        <v>1668</v>
      </c>
      <c r="D1478" s="981" t="s">
        <v>54</v>
      </c>
      <c r="E1478" s="1271"/>
      <c r="F1478" s="1272"/>
      <c r="G1478" s="1273">
        <v>263238</v>
      </c>
    </row>
    <row r="1479" spans="2:7">
      <c r="B1479" s="1274">
        <v>6087</v>
      </c>
      <c r="C1479" s="1245" t="s">
        <v>1019</v>
      </c>
      <c r="D1479" s="1246" t="s">
        <v>65</v>
      </c>
      <c r="E1479" s="1275">
        <v>0.15</v>
      </c>
      <c r="F1479" s="1276">
        <v>45439</v>
      </c>
      <c r="G1479" s="1247">
        <v>6816</v>
      </c>
    </row>
    <row r="1480" spans="2:7">
      <c r="B1480" s="1274">
        <v>6088</v>
      </c>
      <c r="C1480" s="1245" t="s">
        <v>1020</v>
      </c>
      <c r="D1480" s="1246" t="s">
        <v>65</v>
      </c>
      <c r="E1480" s="1275">
        <v>0.15</v>
      </c>
      <c r="F1480" s="1276">
        <v>65471</v>
      </c>
      <c r="G1480" s="1247">
        <v>9821</v>
      </c>
    </row>
    <row r="1481" spans="2:7">
      <c r="B1481" s="1274">
        <v>6092</v>
      </c>
      <c r="C1481" s="1245" t="s">
        <v>51</v>
      </c>
      <c r="D1481" s="1246" t="s">
        <v>52</v>
      </c>
      <c r="E1481" s="1275">
        <v>0.41589999999999999</v>
      </c>
      <c r="F1481" s="1276">
        <v>2000</v>
      </c>
      <c r="G1481" s="1247">
        <v>832</v>
      </c>
    </row>
    <row r="1482" spans="2:7">
      <c r="B1482" s="1274">
        <v>7336</v>
      </c>
      <c r="C1482" s="1245" t="s">
        <v>729</v>
      </c>
      <c r="D1482" s="1246" t="s">
        <v>54</v>
      </c>
      <c r="E1482" s="1275">
        <v>0.01</v>
      </c>
      <c r="F1482" s="1276">
        <v>33100</v>
      </c>
      <c r="G1482" s="1247">
        <v>331</v>
      </c>
    </row>
    <row r="1483" spans="2:7">
      <c r="B1483" s="1274">
        <v>7947</v>
      </c>
      <c r="C1483" s="1245" t="s">
        <v>704</v>
      </c>
      <c r="D1483" s="1246" t="s">
        <v>54</v>
      </c>
      <c r="E1483" s="1275">
        <v>1</v>
      </c>
      <c r="F1483" s="1276">
        <v>166600</v>
      </c>
      <c r="G1483" s="1247">
        <v>166600</v>
      </c>
    </row>
    <row r="1484" spans="2:7">
      <c r="B1484" s="1274">
        <v>8185</v>
      </c>
      <c r="C1484" s="1245" t="s">
        <v>515</v>
      </c>
      <c r="D1484" s="1246" t="s">
        <v>54</v>
      </c>
      <c r="E1484" s="1275">
        <v>1</v>
      </c>
      <c r="F1484" s="1276">
        <v>14912</v>
      </c>
      <c r="G1484" s="1247">
        <v>14912</v>
      </c>
    </row>
    <row r="1485" spans="2:7">
      <c r="B1485" s="1274">
        <v>8294</v>
      </c>
      <c r="C1485" s="1245" t="s">
        <v>516</v>
      </c>
      <c r="D1485" s="1246" t="s">
        <v>54</v>
      </c>
      <c r="E1485" s="1275">
        <v>1</v>
      </c>
      <c r="F1485" s="1276">
        <v>17015</v>
      </c>
      <c r="G1485" s="1247">
        <v>17015</v>
      </c>
    </row>
    <row r="1486" spans="2:7">
      <c r="B1486" s="1274">
        <v>8588</v>
      </c>
      <c r="C1486" s="1245" t="s">
        <v>960</v>
      </c>
      <c r="D1486" s="1246" t="s">
        <v>71</v>
      </c>
      <c r="E1486" s="1275">
        <v>6.6950000000000003</v>
      </c>
      <c r="F1486" s="1276">
        <v>4084</v>
      </c>
      <c r="G1486" s="1247">
        <v>27342</v>
      </c>
    </row>
    <row r="1487" spans="2:7">
      <c r="B1487" s="1274">
        <v>8855</v>
      </c>
      <c r="C1487" s="1245" t="s">
        <v>624</v>
      </c>
      <c r="D1487" s="1246" t="s">
        <v>54</v>
      </c>
      <c r="E1487" s="1275">
        <v>2</v>
      </c>
      <c r="F1487" s="1276">
        <v>1367</v>
      </c>
      <c r="G1487" s="1247">
        <v>2734</v>
      </c>
    </row>
    <row r="1488" spans="2:7">
      <c r="B1488" s="1274">
        <v>9939</v>
      </c>
      <c r="C1488" s="1245" t="s">
        <v>1068</v>
      </c>
      <c r="D1488" s="1246" t="s">
        <v>54</v>
      </c>
      <c r="E1488" s="1275">
        <v>2</v>
      </c>
      <c r="F1488" s="1276">
        <v>7974</v>
      </c>
      <c r="G1488" s="1247">
        <v>15948</v>
      </c>
    </row>
    <row r="1489" spans="2:7">
      <c r="B1489" s="1274">
        <v>10181</v>
      </c>
      <c r="C1489" s="1245" t="s">
        <v>1120</v>
      </c>
      <c r="D1489" s="1246" t="s">
        <v>54</v>
      </c>
      <c r="E1489" s="1275">
        <v>1</v>
      </c>
      <c r="F1489" s="1276">
        <v>887</v>
      </c>
      <c r="G1489" s="1247">
        <v>887</v>
      </c>
    </row>
    <row r="1490" spans="2:7" ht="24">
      <c r="B1490" s="981">
        <v>8149</v>
      </c>
      <c r="C1490" s="1244" t="s">
        <v>1593</v>
      </c>
      <c r="D1490" s="981" t="s">
        <v>54</v>
      </c>
      <c r="E1490" s="1271"/>
      <c r="F1490" s="1272"/>
      <c r="G1490" s="1273">
        <v>363750</v>
      </c>
    </row>
    <row r="1491" spans="2:7">
      <c r="B1491" s="1274">
        <v>6087</v>
      </c>
      <c r="C1491" s="1245" t="s">
        <v>1019</v>
      </c>
      <c r="D1491" s="1246" t="s">
        <v>65</v>
      </c>
      <c r="E1491" s="1275">
        <v>0.25</v>
      </c>
      <c r="F1491" s="1276">
        <v>45439</v>
      </c>
      <c r="G1491" s="1247">
        <v>11360</v>
      </c>
    </row>
    <row r="1492" spans="2:7">
      <c r="B1492" s="1274">
        <v>6088</v>
      </c>
      <c r="C1492" s="1245" t="s">
        <v>1020</v>
      </c>
      <c r="D1492" s="1246" t="s">
        <v>65</v>
      </c>
      <c r="E1492" s="1275">
        <v>0.25</v>
      </c>
      <c r="F1492" s="1276">
        <v>65471</v>
      </c>
      <c r="G1492" s="1247">
        <v>16368</v>
      </c>
    </row>
    <row r="1493" spans="2:7">
      <c r="B1493" s="1274">
        <v>6092</v>
      </c>
      <c r="C1493" s="1245" t="s">
        <v>51</v>
      </c>
      <c r="D1493" s="1246" t="s">
        <v>52</v>
      </c>
      <c r="E1493" s="1275">
        <v>1.3864000000000001</v>
      </c>
      <c r="F1493" s="1276">
        <v>2000</v>
      </c>
      <c r="G1493" s="1247">
        <v>2773</v>
      </c>
    </row>
    <row r="1494" spans="2:7">
      <c r="B1494" s="1274">
        <v>6561</v>
      </c>
      <c r="C1494" s="1245" t="s">
        <v>503</v>
      </c>
      <c r="D1494" s="1246" t="s">
        <v>54</v>
      </c>
      <c r="E1494" s="1275">
        <v>1</v>
      </c>
      <c r="F1494" s="1276">
        <v>35575</v>
      </c>
      <c r="G1494" s="1247">
        <v>35575</v>
      </c>
    </row>
    <row r="1495" spans="2:7">
      <c r="B1495" s="1274">
        <v>7022</v>
      </c>
      <c r="C1495" s="1245" t="s">
        <v>566</v>
      </c>
      <c r="D1495" s="1246" t="s">
        <v>54</v>
      </c>
      <c r="E1495" s="1275">
        <v>1</v>
      </c>
      <c r="F1495" s="1276">
        <v>118072</v>
      </c>
      <c r="G1495" s="1247">
        <v>118072</v>
      </c>
    </row>
    <row r="1496" spans="2:7" ht="22.5">
      <c r="B1496" s="1274">
        <v>10988</v>
      </c>
      <c r="C1496" s="1245" t="s">
        <v>1305</v>
      </c>
      <c r="D1496" s="1246" t="s">
        <v>54</v>
      </c>
      <c r="E1496" s="1275">
        <v>1</v>
      </c>
      <c r="F1496" s="1276">
        <v>113169</v>
      </c>
      <c r="G1496" s="1247">
        <v>113169</v>
      </c>
    </row>
    <row r="1497" spans="2:7" ht="22.5">
      <c r="B1497" s="1274">
        <v>11586</v>
      </c>
      <c r="C1497" s="1245" t="s">
        <v>1586</v>
      </c>
      <c r="D1497" s="1246" t="s">
        <v>71</v>
      </c>
      <c r="E1497" s="1275">
        <v>1.03</v>
      </c>
      <c r="F1497" s="1276">
        <v>36328</v>
      </c>
      <c r="G1497" s="1247">
        <v>37418</v>
      </c>
    </row>
    <row r="1498" spans="2:7">
      <c r="B1498" s="1274">
        <v>11594</v>
      </c>
      <c r="C1498" s="1245" t="s">
        <v>1693</v>
      </c>
      <c r="D1498" s="1246" t="s">
        <v>54</v>
      </c>
      <c r="E1498" s="1275">
        <v>1</v>
      </c>
      <c r="F1498" s="1276">
        <v>29015</v>
      </c>
      <c r="G1498" s="1247">
        <v>29015</v>
      </c>
    </row>
    <row r="1499" spans="2:7" ht="36">
      <c r="B1499" s="981">
        <v>8150</v>
      </c>
      <c r="C1499" s="1244" t="s">
        <v>1669</v>
      </c>
      <c r="D1499" s="981" t="s">
        <v>54</v>
      </c>
      <c r="E1499" s="1271"/>
      <c r="F1499" s="1272"/>
      <c r="G1499" s="1273">
        <v>684426</v>
      </c>
    </row>
    <row r="1500" spans="2:7">
      <c r="B1500" s="1274">
        <v>324</v>
      </c>
      <c r="C1500" s="1245" t="s">
        <v>1270</v>
      </c>
      <c r="D1500" s="1246" t="s">
        <v>60</v>
      </c>
      <c r="E1500" s="1275">
        <v>0.09</v>
      </c>
      <c r="F1500" s="1276">
        <v>345100</v>
      </c>
      <c r="G1500" s="1247">
        <v>31059</v>
      </c>
    </row>
    <row r="1501" spans="2:7" ht="22.5">
      <c r="B1501" s="1274">
        <v>4613</v>
      </c>
      <c r="C1501" s="1245" t="s">
        <v>121</v>
      </c>
      <c r="D1501" s="1246" t="s">
        <v>60</v>
      </c>
      <c r="E1501" s="1275">
        <v>1.27</v>
      </c>
      <c r="F1501" s="1276">
        <v>40919</v>
      </c>
      <c r="G1501" s="1247">
        <v>51967</v>
      </c>
    </row>
    <row r="1502" spans="2:7">
      <c r="B1502" s="1274">
        <v>5481</v>
      </c>
      <c r="C1502" s="1245" t="s">
        <v>646</v>
      </c>
      <c r="D1502" s="1246" t="s">
        <v>54</v>
      </c>
      <c r="E1502" s="1275">
        <v>25</v>
      </c>
      <c r="F1502" s="1276">
        <v>5100</v>
      </c>
      <c r="G1502" s="1247">
        <v>127500</v>
      </c>
    </row>
    <row r="1503" spans="2:7">
      <c r="B1503" s="1274">
        <v>6087</v>
      </c>
      <c r="C1503" s="1245" t="s">
        <v>1019</v>
      </c>
      <c r="D1503" s="1246" t="s">
        <v>65</v>
      </c>
      <c r="E1503" s="1275">
        <v>1</v>
      </c>
      <c r="F1503" s="1276">
        <v>45439</v>
      </c>
      <c r="G1503" s="1247">
        <v>45439</v>
      </c>
    </row>
    <row r="1504" spans="2:7">
      <c r="B1504" s="1274">
        <v>6088</v>
      </c>
      <c r="C1504" s="1245" t="s">
        <v>1020</v>
      </c>
      <c r="D1504" s="1246" t="s">
        <v>65</v>
      </c>
      <c r="E1504" s="1275">
        <v>1</v>
      </c>
      <c r="F1504" s="1276">
        <v>65471</v>
      </c>
      <c r="G1504" s="1247">
        <v>65471</v>
      </c>
    </row>
    <row r="1505" spans="2:7">
      <c r="B1505" s="1274">
        <v>6092</v>
      </c>
      <c r="C1505" s="1245" t="s">
        <v>51</v>
      </c>
      <c r="D1505" s="1246" t="s">
        <v>52</v>
      </c>
      <c r="E1505" s="1275">
        <v>2.7728000000000002</v>
      </c>
      <c r="F1505" s="1276">
        <v>2000</v>
      </c>
      <c r="G1505" s="1247">
        <v>5546</v>
      </c>
    </row>
    <row r="1506" spans="2:7">
      <c r="B1506" s="1274">
        <v>6140</v>
      </c>
      <c r="C1506" s="1245" t="s">
        <v>58</v>
      </c>
      <c r="D1506" s="1246" t="s">
        <v>50</v>
      </c>
      <c r="E1506" s="1275">
        <v>0.5</v>
      </c>
      <c r="F1506" s="1276">
        <v>48012</v>
      </c>
      <c r="G1506" s="1247">
        <v>24006</v>
      </c>
    </row>
    <row r="1507" spans="2:7">
      <c r="B1507" s="1274">
        <v>7152</v>
      </c>
      <c r="C1507" s="1245" t="s">
        <v>718</v>
      </c>
      <c r="D1507" s="1246" t="s">
        <v>54</v>
      </c>
      <c r="E1507" s="1275">
        <v>1</v>
      </c>
      <c r="F1507" s="1276">
        <v>303450</v>
      </c>
      <c r="G1507" s="1247">
        <v>303450</v>
      </c>
    </row>
    <row r="1508" spans="2:7">
      <c r="B1508" s="1274">
        <v>7421</v>
      </c>
      <c r="C1508" s="1245" t="s">
        <v>1289</v>
      </c>
      <c r="D1508" s="1246" t="s">
        <v>60</v>
      </c>
      <c r="E1508" s="1275">
        <v>0.08</v>
      </c>
      <c r="F1508" s="1276">
        <v>374850</v>
      </c>
      <c r="G1508" s="1247">
        <v>29988</v>
      </c>
    </row>
    <row r="1509" spans="2:7" ht="24">
      <c r="B1509" s="981">
        <v>8151</v>
      </c>
      <c r="C1509" s="1244" t="s">
        <v>1594</v>
      </c>
      <c r="D1509" s="981" t="s">
        <v>54</v>
      </c>
      <c r="E1509" s="1271"/>
      <c r="F1509" s="1272"/>
      <c r="G1509" s="1273">
        <v>824710</v>
      </c>
    </row>
    <row r="1510" spans="2:7">
      <c r="B1510" s="1274">
        <v>6087</v>
      </c>
      <c r="C1510" s="1245" t="s">
        <v>1019</v>
      </c>
      <c r="D1510" s="1246" t="s">
        <v>65</v>
      </c>
      <c r="E1510" s="1275">
        <v>0.25</v>
      </c>
      <c r="F1510" s="1276">
        <v>45439</v>
      </c>
      <c r="G1510" s="1247">
        <v>11360</v>
      </c>
    </row>
    <row r="1511" spans="2:7">
      <c r="B1511" s="1274">
        <v>6088</v>
      </c>
      <c r="C1511" s="1245" t="s">
        <v>1020</v>
      </c>
      <c r="D1511" s="1246" t="s">
        <v>65</v>
      </c>
      <c r="E1511" s="1275">
        <v>0.25</v>
      </c>
      <c r="F1511" s="1276">
        <v>65471</v>
      </c>
      <c r="G1511" s="1247">
        <v>16368</v>
      </c>
    </row>
    <row r="1512" spans="2:7">
      <c r="B1512" s="1274">
        <v>6092</v>
      </c>
      <c r="C1512" s="1245" t="s">
        <v>51</v>
      </c>
      <c r="D1512" s="1246" t="s">
        <v>52</v>
      </c>
      <c r="E1512" s="1275">
        <v>0.69320000000000004</v>
      </c>
      <c r="F1512" s="1276">
        <v>2000</v>
      </c>
      <c r="G1512" s="1247">
        <v>1386</v>
      </c>
    </row>
    <row r="1513" spans="2:7">
      <c r="B1513" s="1274">
        <v>6275</v>
      </c>
      <c r="C1513" s="1245" t="s">
        <v>497</v>
      </c>
      <c r="D1513" s="1246" t="s">
        <v>71</v>
      </c>
      <c r="E1513" s="1275">
        <v>1.03</v>
      </c>
      <c r="F1513" s="1276">
        <v>49459</v>
      </c>
      <c r="G1513" s="1247">
        <v>50943</v>
      </c>
    </row>
    <row r="1514" spans="2:7">
      <c r="B1514" s="1274">
        <v>7024</v>
      </c>
      <c r="C1514" s="1245" t="s">
        <v>568</v>
      </c>
      <c r="D1514" s="1246" t="s">
        <v>54</v>
      </c>
      <c r="E1514" s="1275">
        <v>1</v>
      </c>
      <c r="F1514" s="1276">
        <v>198706</v>
      </c>
      <c r="G1514" s="1247">
        <v>198706</v>
      </c>
    </row>
    <row r="1515" spans="2:7" ht="22.5">
      <c r="B1515" s="1274">
        <v>10920</v>
      </c>
      <c r="C1515" s="1245" t="s">
        <v>1303</v>
      </c>
      <c r="D1515" s="1246" t="s">
        <v>54</v>
      </c>
      <c r="E1515" s="1275">
        <v>1</v>
      </c>
      <c r="F1515" s="1276">
        <v>386869</v>
      </c>
      <c r="G1515" s="1247">
        <v>386869</v>
      </c>
    </row>
    <row r="1516" spans="2:7">
      <c r="B1516" s="1274">
        <v>10937</v>
      </c>
      <c r="C1516" s="1245" t="s">
        <v>1684</v>
      </c>
      <c r="D1516" s="1246" t="s">
        <v>54</v>
      </c>
      <c r="E1516" s="1275">
        <v>1</v>
      </c>
      <c r="F1516" s="1276">
        <v>80920</v>
      </c>
      <c r="G1516" s="1247">
        <v>80920</v>
      </c>
    </row>
    <row r="1517" spans="2:7" ht="22.5">
      <c r="B1517" s="1274">
        <v>11572</v>
      </c>
      <c r="C1517" s="1245" t="s">
        <v>1562</v>
      </c>
      <c r="D1517" s="1246" t="s">
        <v>71</v>
      </c>
      <c r="E1517" s="1275">
        <v>1.03</v>
      </c>
      <c r="F1517" s="1276">
        <v>75882</v>
      </c>
      <c r="G1517" s="1247">
        <v>78158</v>
      </c>
    </row>
    <row r="1518" spans="2:7">
      <c r="B1518" s="981">
        <v>8152</v>
      </c>
      <c r="C1518" s="1244" t="s">
        <v>1670</v>
      </c>
      <c r="D1518" s="981" t="s">
        <v>54</v>
      </c>
      <c r="E1518" s="1271"/>
      <c r="F1518" s="1272"/>
      <c r="G1518" s="1273">
        <v>31812</v>
      </c>
    </row>
    <row r="1519" spans="2:7">
      <c r="B1519" s="1274">
        <v>324</v>
      </c>
      <c r="C1519" s="1245" t="s">
        <v>1270</v>
      </c>
      <c r="D1519" s="1246" t="s">
        <v>60</v>
      </c>
      <c r="E1519" s="1275">
        <v>0.05</v>
      </c>
      <c r="F1519" s="1276">
        <v>345100</v>
      </c>
      <c r="G1519" s="1247">
        <v>17255</v>
      </c>
    </row>
    <row r="1520" spans="2:7">
      <c r="B1520" s="1274">
        <v>6087</v>
      </c>
      <c r="C1520" s="1245" t="s">
        <v>1019</v>
      </c>
      <c r="D1520" s="1246" t="s">
        <v>65</v>
      </c>
      <c r="E1520" s="1275">
        <v>0.125</v>
      </c>
      <c r="F1520" s="1276">
        <v>45439</v>
      </c>
      <c r="G1520" s="1247">
        <v>5680</v>
      </c>
    </row>
    <row r="1521" spans="2:7">
      <c r="B1521" s="1274">
        <v>6088</v>
      </c>
      <c r="C1521" s="1245" t="s">
        <v>1020</v>
      </c>
      <c r="D1521" s="1246" t="s">
        <v>65</v>
      </c>
      <c r="E1521" s="1275">
        <v>0.125</v>
      </c>
      <c r="F1521" s="1276">
        <v>65471</v>
      </c>
      <c r="G1521" s="1247">
        <v>8184</v>
      </c>
    </row>
    <row r="1522" spans="2:7">
      <c r="B1522" s="1274">
        <v>6092</v>
      </c>
      <c r="C1522" s="1245" t="s">
        <v>51</v>
      </c>
      <c r="D1522" s="1246" t="s">
        <v>52</v>
      </c>
      <c r="E1522" s="1275">
        <v>0.34660000000000002</v>
      </c>
      <c r="F1522" s="1276">
        <v>2000</v>
      </c>
      <c r="G1522" s="1247">
        <v>693</v>
      </c>
    </row>
    <row r="1523" spans="2:7" ht="24.75" customHeight="1">
      <c r="B1523" s="981">
        <v>8156</v>
      </c>
      <c r="C1523" s="1244" t="s">
        <v>1673</v>
      </c>
      <c r="D1523" s="981" t="s">
        <v>54</v>
      </c>
      <c r="E1523" s="1271"/>
      <c r="F1523" s="1272"/>
      <c r="G1523" s="1273">
        <v>3401</v>
      </c>
    </row>
    <row r="1524" spans="2:7">
      <c r="B1524" s="1274">
        <v>6087</v>
      </c>
      <c r="C1524" s="1245" t="s">
        <v>1019</v>
      </c>
      <c r="D1524" s="1246" t="s">
        <v>65</v>
      </c>
      <c r="E1524" s="1275">
        <v>0.02</v>
      </c>
      <c r="F1524" s="1276">
        <v>45439</v>
      </c>
      <c r="G1524" s="1247">
        <v>909</v>
      </c>
    </row>
    <row r="1525" spans="2:7">
      <c r="B1525" s="1274">
        <v>6088</v>
      </c>
      <c r="C1525" s="1245" t="s">
        <v>1020</v>
      </c>
      <c r="D1525" s="1246" t="s">
        <v>65</v>
      </c>
      <c r="E1525" s="1275">
        <v>0.02</v>
      </c>
      <c r="F1525" s="1276">
        <v>65471</v>
      </c>
      <c r="G1525" s="1247">
        <v>1309</v>
      </c>
    </row>
    <row r="1526" spans="2:7">
      <c r="B1526" s="1274">
        <v>6092</v>
      </c>
      <c r="C1526" s="1245" t="s">
        <v>51</v>
      </c>
      <c r="D1526" s="1246" t="s">
        <v>52</v>
      </c>
      <c r="E1526" s="1275">
        <v>5.5500000000000001E-2</v>
      </c>
      <c r="F1526" s="1276">
        <v>2000</v>
      </c>
      <c r="G1526" s="1247">
        <v>111</v>
      </c>
    </row>
    <row r="1527" spans="2:7">
      <c r="B1527" s="1274">
        <v>6098</v>
      </c>
      <c r="C1527" s="1245" t="s">
        <v>68</v>
      </c>
      <c r="D1527" s="1246" t="s">
        <v>69</v>
      </c>
      <c r="E1527" s="1275">
        <v>3</v>
      </c>
      <c r="F1527" s="1276">
        <v>18</v>
      </c>
      <c r="G1527" s="1247">
        <v>54</v>
      </c>
    </row>
    <row r="1528" spans="2:7" ht="22.5">
      <c r="B1528" s="1274">
        <v>7922</v>
      </c>
      <c r="C1528" s="1245" t="s">
        <v>607</v>
      </c>
      <c r="D1528" s="1246" t="s">
        <v>50</v>
      </c>
      <c r="E1528" s="1275">
        <v>0.16</v>
      </c>
      <c r="F1528" s="1276">
        <v>6363</v>
      </c>
      <c r="G1528" s="1247">
        <v>1018</v>
      </c>
    </row>
    <row r="1529" spans="2:7" ht="36">
      <c r="B1529" s="981">
        <v>8158</v>
      </c>
      <c r="C1529" s="1244" t="s">
        <v>1674</v>
      </c>
      <c r="D1529" s="981" t="s">
        <v>60</v>
      </c>
      <c r="E1529" s="1271"/>
      <c r="F1529" s="1272"/>
      <c r="G1529" s="1273">
        <v>434865</v>
      </c>
    </row>
    <row r="1530" spans="2:7">
      <c r="B1530" s="1274">
        <v>324</v>
      </c>
      <c r="C1530" s="1245" t="s">
        <v>1270</v>
      </c>
      <c r="D1530" s="1246" t="s">
        <v>60</v>
      </c>
      <c r="E1530" s="1275">
        <v>1.05</v>
      </c>
      <c r="F1530" s="1276">
        <v>345100</v>
      </c>
      <c r="G1530" s="1247">
        <v>362355</v>
      </c>
    </row>
    <row r="1531" spans="2:7">
      <c r="B1531" s="1274">
        <v>1515</v>
      </c>
      <c r="C1531" s="1245" t="s">
        <v>1276</v>
      </c>
      <c r="D1531" s="1246" t="s">
        <v>67</v>
      </c>
      <c r="E1531" s="1275">
        <v>1</v>
      </c>
      <c r="F1531" s="1276">
        <v>321</v>
      </c>
      <c r="G1531" s="1247">
        <v>321</v>
      </c>
    </row>
    <row r="1532" spans="2:7">
      <c r="B1532" s="1274">
        <v>6087</v>
      </c>
      <c r="C1532" s="1245" t="s">
        <v>1019</v>
      </c>
      <c r="D1532" s="1246" t="s">
        <v>65</v>
      </c>
      <c r="E1532" s="1275">
        <v>0.33329999999999999</v>
      </c>
      <c r="F1532" s="1276">
        <v>45439</v>
      </c>
      <c r="G1532" s="1247">
        <v>15145</v>
      </c>
    </row>
    <row r="1533" spans="2:7">
      <c r="B1533" s="1274">
        <v>6088</v>
      </c>
      <c r="C1533" s="1245" t="s">
        <v>1020</v>
      </c>
      <c r="D1533" s="1246" t="s">
        <v>65</v>
      </c>
      <c r="E1533" s="1275">
        <v>0.33329999999999999</v>
      </c>
      <c r="F1533" s="1276">
        <v>65471</v>
      </c>
      <c r="G1533" s="1247">
        <v>21821</v>
      </c>
    </row>
    <row r="1534" spans="2:7">
      <c r="B1534" s="1274">
        <v>6092</v>
      </c>
      <c r="C1534" s="1245" t="s">
        <v>51</v>
      </c>
      <c r="D1534" s="1246" t="s">
        <v>52</v>
      </c>
      <c r="E1534" s="1275">
        <v>0.92430000000000001</v>
      </c>
      <c r="F1534" s="1276">
        <v>2000</v>
      </c>
      <c r="G1534" s="1247">
        <v>1849</v>
      </c>
    </row>
    <row r="1535" spans="2:7">
      <c r="B1535" s="1274">
        <v>6098</v>
      </c>
      <c r="C1535" s="1245" t="s">
        <v>68</v>
      </c>
      <c r="D1535" s="1246" t="s">
        <v>69</v>
      </c>
      <c r="E1535" s="1275">
        <v>3</v>
      </c>
      <c r="F1535" s="1276">
        <v>18</v>
      </c>
      <c r="G1535" s="1247">
        <v>54</v>
      </c>
    </row>
    <row r="1536" spans="2:7">
      <c r="B1536" s="1274">
        <v>6739</v>
      </c>
      <c r="C1536" s="1245" t="s">
        <v>477</v>
      </c>
      <c r="D1536" s="1246" t="s">
        <v>60</v>
      </c>
      <c r="E1536" s="1275">
        <v>1</v>
      </c>
      <c r="F1536" s="1276">
        <v>33320</v>
      </c>
      <c r="G1536" s="1247">
        <v>33320</v>
      </c>
    </row>
    <row r="1537" spans="2:7" ht="24">
      <c r="B1537" s="981">
        <v>8160</v>
      </c>
      <c r="C1537" s="1244" t="s">
        <v>1600</v>
      </c>
      <c r="D1537" s="981" t="s">
        <v>71</v>
      </c>
      <c r="E1537" s="1271"/>
      <c r="F1537" s="1272"/>
      <c r="G1537" s="1273">
        <v>13617</v>
      </c>
    </row>
    <row r="1538" spans="2:7">
      <c r="B1538" s="1274">
        <v>6087</v>
      </c>
      <c r="C1538" s="1245" t="s">
        <v>1019</v>
      </c>
      <c r="D1538" s="1246" t="s">
        <v>65</v>
      </c>
      <c r="E1538" s="1275">
        <v>3.3300000000000003E-2</v>
      </c>
      <c r="F1538" s="1276">
        <v>45439</v>
      </c>
      <c r="G1538" s="1247">
        <v>1513</v>
      </c>
    </row>
    <row r="1539" spans="2:7">
      <c r="B1539" s="1274">
        <v>6088</v>
      </c>
      <c r="C1539" s="1245" t="s">
        <v>1020</v>
      </c>
      <c r="D1539" s="1246" t="s">
        <v>65</v>
      </c>
      <c r="E1539" s="1275">
        <v>3.3300000000000003E-2</v>
      </c>
      <c r="F1539" s="1276">
        <v>65471</v>
      </c>
      <c r="G1539" s="1247">
        <v>2180</v>
      </c>
    </row>
    <row r="1540" spans="2:7">
      <c r="B1540" s="1274">
        <v>6092</v>
      </c>
      <c r="C1540" s="1245" t="s">
        <v>51</v>
      </c>
      <c r="D1540" s="1246" t="s">
        <v>52</v>
      </c>
      <c r="E1540" s="1275">
        <v>9.2399999999999996E-2</v>
      </c>
      <c r="F1540" s="1276">
        <v>2000</v>
      </c>
      <c r="G1540" s="1247">
        <v>185</v>
      </c>
    </row>
    <row r="1541" spans="2:7">
      <c r="B1541" s="1274">
        <v>7420</v>
      </c>
      <c r="C1541" s="1245" t="s">
        <v>1288</v>
      </c>
      <c r="D1541" s="1246" t="s">
        <v>60</v>
      </c>
      <c r="E1541" s="1275">
        <v>6.0000000000000001E-3</v>
      </c>
      <c r="F1541" s="1276">
        <v>357000</v>
      </c>
      <c r="G1541" s="1247">
        <v>2142</v>
      </c>
    </row>
    <row r="1542" spans="2:7">
      <c r="B1542" s="1274">
        <v>7461</v>
      </c>
      <c r="C1542" s="1245" t="s">
        <v>97</v>
      </c>
      <c r="D1542" s="1246" t="s">
        <v>60</v>
      </c>
      <c r="E1542" s="1275">
        <v>1E-3</v>
      </c>
      <c r="F1542" s="1276">
        <v>70210</v>
      </c>
      <c r="G1542" s="1247">
        <v>70</v>
      </c>
    </row>
    <row r="1543" spans="2:7">
      <c r="B1543" s="1274">
        <v>7462</v>
      </c>
      <c r="C1543" s="1245" t="s">
        <v>62</v>
      </c>
      <c r="D1543" s="1246" t="s">
        <v>63</v>
      </c>
      <c r="E1543" s="1275">
        <v>2.1000000000000001E-2</v>
      </c>
      <c r="F1543" s="1276">
        <v>1309</v>
      </c>
      <c r="G1543" s="1247">
        <v>27</v>
      </c>
    </row>
    <row r="1544" spans="2:7">
      <c r="B1544" s="1274">
        <v>11577</v>
      </c>
      <c r="C1544" s="1245" t="s">
        <v>1685</v>
      </c>
      <c r="D1544" s="1246" t="s">
        <v>54</v>
      </c>
      <c r="E1544" s="1275">
        <v>10</v>
      </c>
      <c r="F1544" s="1276">
        <v>750</v>
      </c>
      <c r="G1544" s="1247">
        <v>7500</v>
      </c>
    </row>
    <row r="1545" spans="2:7" ht="24">
      <c r="B1545" s="981">
        <v>8162</v>
      </c>
      <c r="C1545" s="1244" t="s">
        <v>1586</v>
      </c>
      <c r="D1545" s="981" t="s">
        <v>71</v>
      </c>
      <c r="E1545" s="1271"/>
      <c r="F1545" s="1272"/>
      <c r="G1545" s="1273">
        <v>41062</v>
      </c>
    </row>
    <row r="1546" spans="2:7">
      <c r="B1546" s="1274">
        <v>6087</v>
      </c>
      <c r="C1546" s="1245" t="s">
        <v>1019</v>
      </c>
      <c r="D1546" s="1246" t="s">
        <v>65</v>
      </c>
      <c r="E1546" s="1275">
        <v>3.1300000000000001E-2</v>
      </c>
      <c r="F1546" s="1276">
        <v>45439</v>
      </c>
      <c r="G1546" s="1247">
        <v>1422</v>
      </c>
    </row>
    <row r="1547" spans="2:7">
      <c r="B1547" s="1274">
        <v>6088</v>
      </c>
      <c r="C1547" s="1245" t="s">
        <v>1020</v>
      </c>
      <c r="D1547" s="1246" t="s">
        <v>65</v>
      </c>
      <c r="E1547" s="1275">
        <v>3.1300000000000001E-2</v>
      </c>
      <c r="F1547" s="1276">
        <v>65471</v>
      </c>
      <c r="G1547" s="1247">
        <v>2049</v>
      </c>
    </row>
    <row r="1548" spans="2:7">
      <c r="B1548" s="1274">
        <v>6092</v>
      </c>
      <c r="C1548" s="1245" t="s">
        <v>51</v>
      </c>
      <c r="D1548" s="1246" t="s">
        <v>52</v>
      </c>
      <c r="E1548" s="1275">
        <v>8.6699999999999999E-2</v>
      </c>
      <c r="F1548" s="1276">
        <v>2000</v>
      </c>
      <c r="G1548" s="1247">
        <v>173</v>
      </c>
    </row>
    <row r="1549" spans="2:7" ht="22.5">
      <c r="B1549" s="1274">
        <v>11586</v>
      </c>
      <c r="C1549" s="1245" t="s">
        <v>1586</v>
      </c>
      <c r="D1549" s="1246" t="s">
        <v>71</v>
      </c>
      <c r="E1549" s="1275">
        <v>1.03</v>
      </c>
      <c r="F1549" s="1276">
        <v>36328</v>
      </c>
      <c r="G1549" s="1247">
        <v>37418</v>
      </c>
    </row>
    <row r="1550" spans="2:7" ht="36">
      <c r="B1550" s="981">
        <v>8166</v>
      </c>
      <c r="C1550" s="1244" t="s">
        <v>1580</v>
      </c>
      <c r="D1550" s="981" t="s">
        <v>48</v>
      </c>
      <c r="E1550" s="1271"/>
      <c r="F1550" s="1272"/>
      <c r="G1550" s="1273">
        <v>79282</v>
      </c>
    </row>
    <row r="1551" spans="2:7">
      <c r="B1551" s="1274">
        <v>2307</v>
      </c>
      <c r="C1551" s="1245" t="s">
        <v>113</v>
      </c>
      <c r="D1551" s="1246" t="s">
        <v>60</v>
      </c>
      <c r="E1551" s="1275">
        <v>0.01</v>
      </c>
      <c r="F1551" s="1276">
        <v>35700</v>
      </c>
      <c r="G1551" s="1247">
        <v>357</v>
      </c>
    </row>
    <row r="1552" spans="2:7">
      <c r="B1552" s="1274">
        <v>6087</v>
      </c>
      <c r="C1552" s="1245" t="s">
        <v>1019</v>
      </c>
      <c r="D1552" s="1246" t="s">
        <v>65</v>
      </c>
      <c r="E1552" s="1275">
        <v>0.05</v>
      </c>
      <c r="F1552" s="1276">
        <v>45439</v>
      </c>
      <c r="G1552" s="1247">
        <v>2272</v>
      </c>
    </row>
    <row r="1553" spans="2:7">
      <c r="B1553" s="1274">
        <v>6092</v>
      </c>
      <c r="C1553" s="1245" t="s">
        <v>51</v>
      </c>
      <c r="D1553" s="1246" t="s">
        <v>52</v>
      </c>
      <c r="E1553" s="1275">
        <v>0.15110000000000001</v>
      </c>
      <c r="F1553" s="1276">
        <v>2000</v>
      </c>
      <c r="G1553" s="1247">
        <v>302</v>
      </c>
    </row>
    <row r="1554" spans="2:7">
      <c r="B1554" s="1274">
        <v>7246</v>
      </c>
      <c r="C1554" s="1245" t="s">
        <v>1023</v>
      </c>
      <c r="D1554" s="1246" t="s">
        <v>65</v>
      </c>
      <c r="E1554" s="1275">
        <v>0.05</v>
      </c>
      <c r="F1554" s="1276">
        <v>75417</v>
      </c>
      <c r="G1554" s="1247">
        <v>3771</v>
      </c>
    </row>
    <row r="1555" spans="2:7">
      <c r="B1555" s="1274">
        <v>7420</v>
      </c>
      <c r="C1555" s="1245" t="s">
        <v>1288</v>
      </c>
      <c r="D1555" s="1246" t="s">
        <v>60</v>
      </c>
      <c r="E1555" s="1275">
        <v>0.04</v>
      </c>
      <c r="F1555" s="1276">
        <v>357000</v>
      </c>
      <c r="G1555" s="1247">
        <v>14280</v>
      </c>
    </row>
    <row r="1556" spans="2:7">
      <c r="B1556" s="1274">
        <v>11580</v>
      </c>
      <c r="C1556" s="1245" t="s">
        <v>1688</v>
      </c>
      <c r="D1556" s="1246" t="s">
        <v>54</v>
      </c>
      <c r="E1556" s="1275">
        <v>25</v>
      </c>
      <c r="F1556" s="1276">
        <v>2332</v>
      </c>
      <c r="G1556" s="1247">
        <v>58300</v>
      </c>
    </row>
    <row r="1557" spans="2:7" ht="36">
      <c r="B1557" s="981">
        <v>8167</v>
      </c>
      <c r="C1557" s="1244" t="s">
        <v>1705</v>
      </c>
      <c r="D1557" s="981" t="s">
        <v>48</v>
      </c>
      <c r="E1557" s="1271"/>
      <c r="F1557" s="1272"/>
      <c r="G1557" s="1273">
        <v>118598</v>
      </c>
    </row>
    <row r="1558" spans="2:7">
      <c r="B1558" s="1274">
        <v>323</v>
      </c>
      <c r="C1558" s="1245" t="s">
        <v>1269</v>
      </c>
      <c r="D1558" s="1246" t="s">
        <v>60</v>
      </c>
      <c r="E1558" s="1275">
        <v>4.4999999999999998E-2</v>
      </c>
      <c r="F1558" s="1276">
        <v>333200</v>
      </c>
      <c r="G1558" s="1247">
        <v>14994</v>
      </c>
    </row>
    <row r="1559" spans="2:7">
      <c r="B1559" s="1274">
        <v>6087</v>
      </c>
      <c r="C1559" s="1245" t="s">
        <v>1019</v>
      </c>
      <c r="D1559" s="1246" t="s">
        <v>65</v>
      </c>
      <c r="E1559" s="1275">
        <v>0.05</v>
      </c>
      <c r="F1559" s="1276">
        <v>45439</v>
      </c>
      <c r="G1559" s="1247">
        <v>2272</v>
      </c>
    </row>
    <row r="1560" spans="2:7">
      <c r="B1560" s="1274">
        <v>6088</v>
      </c>
      <c r="C1560" s="1245" t="s">
        <v>1020</v>
      </c>
      <c r="D1560" s="1246" t="s">
        <v>65</v>
      </c>
      <c r="E1560" s="1275">
        <v>0.05</v>
      </c>
      <c r="F1560" s="1276">
        <v>65471</v>
      </c>
      <c r="G1560" s="1247">
        <v>3274</v>
      </c>
    </row>
    <row r="1561" spans="2:7">
      <c r="B1561" s="1274">
        <v>6092</v>
      </c>
      <c r="C1561" s="1245" t="s">
        <v>51</v>
      </c>
      <c r="D1561" s="1246" t="s">
        <v>52</v>
      </c>
      <c r="E1561" s="1275">
        <v>0.13869999999999999</v>
      </c>
      <c r="F1561" s="1276">
        <v>2000</v>
      </c>
      <c r="G1561" s="1247">
        <v>277</v>
      </c>
    </row>
    <row r="1562" spans="2:7">
      <c r="B1562" s="1274">
        <v>7088</v>
      </c>
      <c r="C1562" s="1245" t="s">
        <v>82</v>
      </c>
      <c r="D1562" s="1246" t="s">
        <v>79</v>
      </c>
      <c r="E1562" s="1275">
        <v>3</v>
      </c>
      <c r="F1562" s="1276">
        <v>2678</v>
      </c>
      <c r="G1562" s="1247">
        <v>8034</v>
      </c>
    </row>
    <row r="1563" spans="2:7">
      <c r="B1563" s="1274">
        <v>7420</v>
      </c>
      <c r="C1563" s="1245" t="s">
        <v>1288</v>
      </c>
      <c r="D1563" s="1246" t="s">
        <v>60</v>
      </c>
      <c r="E1563" s="1275">
        <v>0.1</v>
      </c>
      <c r="F1563" s="1276">
        <v>357000</v>
      </c>
      <c r="G1563" s="1247">
        <v>35700</v>
      </c>
    </row>
    <row r="1564" spans="2:7">
      <c r="B1564" s="1274">
        <v>8539</v>
      </c>
      <c r="C1564" s="1245" t="s">
        <v>650</v>
      </c>
      <c r="D1564" s="1246" t="s">
        <v>54</v>
      </c>
      <c r="E1564" s="1275">
        <v>12.5</v>
      </c>
      <c r="F1564" s="1276">
        <v>4200</v>
      </c>
      <c r="G1564" s="1247">
        <v>52500</v>
      </c>
    </row>
    <row r="1565" spans="2:7">
      <c r="B1565" s="1274">
        <v>10517</v>
      </c>
      <c r="C1565" s="1245" t="s">
        <v>1140</v>
      </c>
      <c r="D1565" s="1246" t="s">
        <v>79</v>
      </c>
      <c r="E1565" s="1275">
        <v>0.5</v>
      </c>
      <c r="F1565" s="1276">
        <v>3094</v>
      </c>
      <c r="G1565" s="1247">
        <v>1547</v>
      </c>
    </row>
    <row r="1566" spans="2:7" ht="61.5" customHeight="1">
      <c r="B1566" s="981">
        <v>8168</v>
      </c>
      <c r="C1566" s="1244" t="s">
        <v>1601</v>
      </c>
      <c r="D1566" s="981" t="s">
        <v>54</v>
      </c>
      <c r="E1566" s="1271"/>
      <c r="F1566" s="1272"/>
      <c r="G1566" s="1273">
        <v>1465770</v>
      </c>
    </row>
    <row r="1567" spans="2:7">
      <c r="B1567" s="1274">
        <v>324</v>
      </c>
      <c r="C1567" s="1245" t="s">
        <v>1270</v>
      </c>
      <c r="D1567" s="1246" t="s">
        <v>60</v>
      </c>
      <c r="E1567" s="1275">
        <v>0.86</v>
      </c>
      <c r="F1567" s="1276">
        <v>345100</v>
      </c>
      <c r="G1567" s="1247">
        <v>296786</v>
      </c>
    </row>
    <row r="1568" spans="2:7">
      <c r="B1568" s="1274">
        <v>3995</v>
      </c>
      <c r="C1568" s="1245" t="s">
        <v>126</v>
      </c>
      <c r="D1568" s="1246" t="s">
        <v>48</v>
      </c>
      <c r="E1568" s="1275">
        <v>5.17</v>
      </c>
      <c r="F1568" s="1276">
        <v>21983</v>
      </c>
      <c r="G1568" s="1247">
        <v>113652</v>
      </c>
    </row>
    <row r="1569" spans="2:7" ht="22.5">
      <c r="B1569" s="1274">
        <v>4613</v>
      </c>
      <c r="C1569" s="1245" t="s">
        <v>121</v>
      </c>
      <c r="D1569" s="1246" t="s">
        <v>60</v>
      </c>
      <c r="E1569" s="1275">
        <v>1.37</v>
      </c>
      <c r="F1569" s="1276">
        <v>40919</v>
      </c>
      <c r="G1569" s="1247">
        <v>56059</v>
      </c>
    </row>
    <row r="1570" spans="2:7">
      <c r="B1570" s="1274">
        <v>5481</v>
      </c>
      <c r="C1570" s="1245" t="s">
        <v>646</v>
      </c>
      <c r="D1570" s="1246" t="s">
        <v>54</v>
      </c>
      <c r="E1570" s="1275">
        <v>17</v>
      </c>
      <c r="F1570" s="1276">
        <v>5100</v>
      </c>
      <c r="G1570" s="1247">
        <v>86700</v>
      </c>
    </row>
    <row r="1571" spans="2:7">
      <c r="B1571" s="1274">
        <v>6087</v>
      </c>
      <c r="C1571" s="1245" t="s">
        <v>1019</v>
      </c>
      <c r="D1571" s="1246" t="s">
        <v>65</v>
      </c>
      <c r="E1571" s="1275">
        <v>1.5</v>
      </c>
      <c r="F1571" s="1276">
        <v>45439</v>
      </c>
      <c r="G1571" s="1247">
        <v>68158</v>
      </c>
    </row>
    <row r="1572" spans="2:7">
      <c r="B1572" s="1274">
        <v>6088</v>
      </c>
      <c r="C1572" s="1245" t="s">
        <v>1020</v>
      </c>
      <c r="D1572" s="1246" t="s">
        <v>65</v>
      </c>
      <c r="E1572" s="1275">
        <v>1.5</v>
      </c>
      <c r="F1572" s="1276">
        <v>65471</v>
      </c>
      <c r="G1572" s="1247">
        <v>98206</v>
      </c>
    </row>
    <row r="1573" spans="2:7">
      <c r="B1573" s="1274">
        <v>6092</v>
      </c>
      <c r="C1573" s="1245" t="s">
        <v>51</v>
      </c>
      <c r="D1573" s="1246" t="s">
        <v>52</v>
      </c>
      <c r="E1573" s="1275">
        <v>4.1592000000000002</v>
      </c>
      <c r="F1573" s="1276">
        <v>2000</v>
      </c>
      <c r="G1573" s="1247">
        <v>8318</v>
      </c>
    </row>
    <row r="1574" spans="2:7">
      <c r="B1574" s="1274">
        <v>6140</v>
      </c>
      <c r="C1574" s="1245" t="s">
        <v>58</v>
      </c>
      <c r="D1574" s="1246" t="s">
        <v>50</v>
      </c>
      <c r="E1574" s="1275">
        <v>1</v>
      </c>
      <c r="F1574" s="1276">
        <v>48012</v>
      </c>
      <c r="G1574" s="1247">
        <v>48012</v>
      </c>
    </row>
    <row r="1575" spans="2:7">
      <c r="B1575" s="1274">
        <v>6792</v>
      </c>
      <c r="C1575" s="1245" t="s">
        <v>714</v>
      </c>
      <c r="D1575" s="1246" t="s">
        <v>54</v>
      </c>
      <c r="E1575" s="1275">
        <v>1</v>
      </c>
      <c r="F1575" s="1276">
        <v>238000</v>
      </c>
      <c r="G1575" s="1247">
        <v>238000</v>
      </c>
    </row>
    <row r="1576" spans="2:7">
      <c r="B1576" s="1274">
        <v>6824</v>
      </c>
      <c r="C1576" s="1245" t="s">
        <v>944</v>
      </c>
      <c r="D1576" s="1246" t="s">
        <v>79</v>
      </c>
      <c r="E1576" s="1275">
        <v>246</v>
      </c>
      <c r="F1576" s="1276">
        <v>31</v>
      </c>
      <c r="G1576" s="1247">
        <v>7626</v>
      </c>
    </row>
    <row r="1577" spans="2:7">
      <c r="B1577" s="1274">
        <v>7088</v>
      </c>
      <c r="C1577" s="1245" t="s">
        <v>82</v>
      </c>
      <c r="D1577" s="1246" t="s">
        <v>79</v>
      </c>
      <c r="E1577" s="1275">
        <v>164.49</v>
      </c>
      <c r="F1577" s="1276">
        <v>2678</v>
      </c>
      <c r="G1577" s="1247">
        <v>440504</v>
      </c>
    </row>
    <row r="1578" spans="2:7">
      <c r="B1578" s="1274">
        <v>7421</v>
      </c>
      <c r="C1578" s="1245" t="s">
        <v>1289</v>
      </c>
      <c r="D1578" s="1246" t="s">
        <v>60</v>
      </c>
      <c r="E1578" s="1275">
        <v>0.01</v>
      </c>
      <c r="F1578" s="1276">
        <v>374850</v>
      </c>
      <c r="G1578" s="1247">
        <v>3749</v>
      </c>
    </row>
    <row r="1579" spans="2:7" ht="36">
      <c r="B1579" s="981">
        <v>8169</v>
      </c>
      <c r="C1579" s="1244" t="s">
        <v>1581</v>
      </c>
      <c r="D1579" s="981" t="s">
        <v>48</v>
      </c>
      <c r="E1579" s="1271"/>
      <c r="F1579" s="1272"/>
      <c r="G1579" s="1273">
        <v>79282</v>
      </c>
    </row>
    <row r="1580" spans="2:7">
      <c r="B1580" s="1274">
        <v>2307</v>
      </c>
      <c r="C1580" s="1245" t="s">
        <v>113</v>
      </c>
      <c r="D1580" s="1246" t="s">
        <v>60</v>
      </c>
      <c r="E1580" s="1275">
        <v>0.01</v>
      </c>
      <c r="F1580" s="1276">
        <v>35700</v>
      </c>
      <c r="G1580" s="1247">
        <v>357</v>
      </c>
    </row>
    <row r="1581" spans="2:7">
      <c r="B1581" s="1274">
        <v>6087</v>
      </c>
      <c r="C1581" s="1245" t="s">
        <v>1019</v>
      </c>
      <c r="D1581" s="1246" t="s">
        <v>65</v>
      </c>
      <c r="E1581" s="1275">
        <v>0.05</v>
      </c>
      <c r="F1581" s="1276">
        <v>45439</v>
      </c>
      <c r="G1581" s="1247">
        <v>2272</v>
      </c>
    </row>
    <row r="1582" spans="2:7">
      <c r="B1582" s="1274">
        <v>6092</v>
      </c>
      <c r="C1582" s="1245" t="s">
        <v>51</v>
      </c>
      <c r="D1582" s="1246" t="s">
        <v>52</v>
      </c>
      <c r="E1582" s="1275">
        <v>0.15110000000000001</v>
      </c>
      <c r="F1582" s="1276">
        <v>2000</v>
      </c>
      <c r="G1582" s="1247">
        <v>302</v>
      </c>
    </row>
    <row r="1583" spans="2:7">
      <c r="B1583" s="1274">
        <v>7246</v>
      </c>
      <c r="C1583" s="1245" t="s">
        <v>1023</v>
      </c>
      <c r="D1583" s="1246" t="s">
        <v>65</v>
      </c>
      <c r="E1583" s="1275">
        <v>0.05</v>
      </c>
      <c r="F1583" s="1276">
        <v>75417</v>
      </c>
      <c r="G1583" s="1247">
        <v>3771</v>
      </c>
    </row>
    <row r="1584" spans="2:7">
      <c r="B1584" s="1274">
        <v>7420</v>
      </c>
      <c r="C1584" s="1245" t="s">
        <v>1288</v>
      </c>
      <c r="D1584" s="1246" t="s">
        <v>60</v>
      </c>
      <c r="E1584" s="1275">
        <v>0.04</v>
      </c>
      <c r="F1584" s="1276">
        <v>357000</v>
      </c>
      <c r="G1584" s="1247">
        <v>14280</v>
      </c>
    </row>
    <row r="1585" spans="2:7">
      <c r="B1585" s="1274">
        <v>11581</v>
      </c>
      <c r="C1585" s="1245" t="s">
        <v>1689</v>
      </c>
      <c r="D1585" s="1246" t="s">
        <v>54</v>
      </c>
      <c r="E1585" s="1275">
        <v>25</v>
      </c>
      <c r="F1585" s="1276">
        <v>2332</v>
      </c>
      <c r="G1585" s="1247">
        <v>58300</v>
      </c>
    </row>
    <row r="1586" spans="2:7" ht="24">
      <c r="B1586" s="981">
        <v>8422</v>
      </c>
      <c r="C1586" s="1244" t="s">
        <v>1717</v>
      </c>
      <c r="D1586" s="981" t="s">
        <v>54</v>
      </c>
      <c r="E1586" s="1271"/>
      <c r="F1586" s="1272"/>
      <c r="G1586" s="1273">
        <v>385287</v>
      </c>
    </row>
    <row r="1587" spans="2:7">
      <c r="B1587" s="1274">
        <v>6092</v>
      </c>
      <c r="C1587" s="1245" t="s">
        <v>51</v>
      </c>
      <c r="D1587" s="1246" t="s">
        <v>52</v>
      </c>
      <c r="E1587" s="1275">
        <v>0.17319999999999999</v>
      </c>
      <c r="F1587" s="1276">
        <v>2000</v>
      </c>
      <c r="G1587" s="1247">
        <v>346</v>
      </c>
    </row>
    <row r="1588" spans="2:7">
      <c r="B1588" s="1274">
        <v>6260</v>
      </c>
      <c r="C1588" s="1245" t="s">
        <v>493</v>
      </c>
      <c r="D1588" s="1246" t="s">
        <v>71</v>
      </c>
      <c r="E1588" s="1275">
        <v>1.03</v>
      </c>
      <c r="F1588" s="1276">
        <v>33897</v>
      </c>
      <c r="G1588" s="1247">
        <v>34914</v>
      </c>
    </row>
    <row r="1589" spans="2:7">
      <c r="B1589" s="1274">
        <v>7050</v>
      </c>
      <c r="C1589" s="1245" t="s">
        <v>1021</v>
      </c>
      <c r="D1589" s="1246" t="s">
        <v>50</v>
      </c>
      <c r="E1589" s="1275">
        <v>0.5</v>
      </c>
      <c r="F1589" s="1276">
        <v>8178</v>
      </c>
      <c r="G1589" s="1247">
        <v>4089</v>
      </c>
    </row>
    <row r="1590" spans="2:7">
      <c r="B1590" s="1274">
        <v>7057</v>
      </c>
      <c r="C1590" s="1245" t="s">
        <v>1022</v>
      </c>
      <c r="D1590" s="1246" t="s">
        <v>50</v>
      </c>
      <c r="E1590" s="1275">
        <v>0.5</v>
      </c>
      <c r="F1590" s="1276">
        <v>5680</v>
      </c>
      <c r="G1590" s="1247">
        <v>2840</v>
      </c>
    </row>
    <row r="1591" spans="2:7">
      <c r="B1591" s="1274">
        <v>7410</v>
      </c>
      <c r="C1591" s="1245" t="s">
        <v>510</v>
      </c>
      <c r="D1591" s="1246" t="s">
        <v>54</v>
      </c>
      <c r="E1591" s="1275">
        <v>1</v>
      </c>
      <c r="F1591" s="1276">
        <v>63448</v>
      </c>
      <c r="G1591" s="1247">
        <v>63448</v>
      </c>
    </row>
    <row r="1592" spans="2:7">
      <c r="B1592" s="1274">
        <v>10145</v>
      </c>
      <c r="C1592" s="1245" t="s">
        <v>1118</v>
      </c>
      <c r="D1592" s="1246" t="s">
        <v>54</v>
      </c>
      <c r="E1592" s="1275">
        <v>1</v>
      </c>
      <c r="F1592" s="1276">
        <v>279650</v>
      </c>
      <c r="G1592" s="1247">
        <v>279650</v>
      </c>
    </row>
    <row r="1593" spans="2:7" ht="24">
      <c r="B1593" s="981">
        <v>8423</v>
      </c>
      <c r="C1593" s="1244" t="s">
        <v>1718</v>
      </c>
      <c r="D1593" s="981" t="s">
        <v>54</v>
      </c>
      <c r="E1593" s="1271"/>
      <c r="F1593" s="1272"/>
      <c r="G1593" s="1273">
        <v>706450</v>
      </c>
    </row>
    <row r="1594" spans="2:7">
      <c r="B1594" s="1274">
        <v>6092</v>
      </c>
      <c r="C1594" s="1245" t="s">
        <v>51</v>
      </c>
      <c r="D1594" s="1246" t="s">
        <v>52</v>
      </c>
      <c r="E1594" s="1275">
        <v>0.17319999999999999</v>
      </c>
      <c r="F1594" s="1276">
        <v>2000</v>
      </c>
      <c r="G1594" s="1247">
        <v>346</v>
      </c>
    </row>
    <row r="1595" spans="2:7">
      <c r="B1595" s="1274">
        <v>6261</v>
      </c>
      <c r="C1595" s="1245" t="s">
        <v>494</v>
      </c>
      <c r="D1595" s="1246" t="s">
        <v>71</v>
      </c>
      <c r="E1595" s="1275">
        <v>1.03</v>
      </c>
      <c r="F1595" s="1276">
        <v>74031</v>
      </c>
      <c r="G1595" s="1247">
        <v>76252</v>
      </c>
    </row>
    <row r="1596" spans="2:7">
      <c r="B1596" s="1274">
        <v>6527</v>
      </c>
      <c r="C1596" s="1245" t="s">
        <v>498</v>
      </c>
      <c r="D1596" s="1246" t="s">
        <v>54</v>
      </c>
      <c r="E1596" s="1275">
        <v>1</v>
      </c>
      <c r="F1596" s="1276">
        <v>146923</v>
      </c>
      <c r="G1596" s="1247">
        <v>146923</v>
      </c>
    </row>
    <row r="1597" spans="2:7">
      <c r="B1597" s="1274">
        <v>7050</v>
      </c>
      <c r="C1597" s="1245" t="s">
        <v>1021</v>
      </c>
      <c r="D1597" s="1246" t="s">
        <v>50</v>
      </c>
      <c r="E1597" s="1275">
        <v>0.5</v>
      </c>
      <c r="F1597" s="1276">
        <v>8178</v>
      </c>
      <c r="G1597" s="1247">
        <v>4089</v>
      </c>
    </row>
    <row r="1598" spans="2:7">
      <c r="B1598" s="1274">
        <v>7057</v>
      </c>
      <c r="C1598" s="1245" t="s">
        <v>1022</v>
      </c>
      <c r="D1598" s="1246" t="s">
        <v>50</v>
      </c>
      <c r="E1598" s="1275">
        <v>0.5</v>
      </c>
      <c r="F1598" s="1276">
        <v>5680</v>
      </c>
      <c r="G1598" s="1247">
        <v>2840</v>
      </c>
    </row>
    <row r="1599" spans="2:7">
      <c r="B1599" s="1274">
        <v>11807</v>
      </c>
      <c r="C1599" s="1245" t="s">
        <v>1738</v>
      </c>
      <c r="D1599" s="1246" t="s">
        <v>54</v>
      </c>
      <c r="E1599" s="1275">
        <v>1</v>
      </c>
      <c r="F1599" s="1276">
        <v>476000</v>
      </c>
      <c r="G1599" s="1247">
        <v>476000</v>
      </c>
    </row>
    <row r="1600" spans="2:7" ht="24">
      <c r="B1600" s="981">
        <v>8453</v>
      </c>
      <c r="C1600" s="1244" t="s">
        <v>1719</v>
      </c>
      <c r="D1600" s="981" t="s">
        <v>71</v>
      </c>
      <c r="E1600" s="1271"/>
      <c r="F1600" s="1272"/>
      <c r="G1600" s="1273">
        <v>15771</v>
      </c>
    </row>
    <row r="1601" spans="2:7">
      <c r="B1601" s="1274">
        <v>4273</v>
      </c>
      <c r="C1601" s="1245" t="s">
        <v>49</v>
      </c>
      <c r="D1601" s="1246" t="s">
        <v>65</v>
      </c>
      <c r="E1601" s="1275">
        <v>0.01</v>
      </c>
      <c r="F1601" s="1276">
        <v>110910</v>
      </c>
      <c r="G1601" s="1247">
        <v>1109</v>
      </c>
    </row>
    <row r="1602" spans="2:7">
      <c r="B1602" s="1274">
        <v>6092</v>
      </c>
      <c r="C1602" s="1245" t="s">
        <v>51</v>
      </c>
      <c r="D1602" s="1246" t="s">
        <v>52</v>
      </c>
      <c r="E1602" s="1275">
        <v>0.27700000000000002</v>
      </c>
      <c r="F1602" s="1276">
        <v>2000</v>
      </c>
      <c r="G1602" s="1247">
        <v>554</v>
      </c>
    </row>
    <row r="1603" spans="2:7">
      <c r="B1603" s="1274">
        <v>7303</v>
      </c>
      <c r="C1603" s="1245" t="s">
        <v>532</v>
      </c>
      <c r="D1603" s="1246" t="s">
        <v>71</v>
      </c>
      <c r="E1603" s="1275">
        <v>1.03</v>
      </c>
      <c r="F1603" s="1276">
        <v>12940</v>
      </c>
      <c r="G1603" s="1247">
        <v>13328</v>
      </c>
    </row>
    <row r="1604" spans="2:7">
      <c r="B1604" s="1274">
        <v>7307</v>
      </c>
      <c r="C1604" s="1245" t="s">
        <v>728</v>
      </c>
      <c r="D1604" s="1246" t="s">
        <v>54</v>
      </c>
      <c r="E1604" s="1275">
        <v>0.01</v>
      </c>
      <c r="F1604" s="1276">
        <v>44900</v>
      </c>
      <c r="G1604" s="1247">
        <v>449</v>
      </c>
    </row>
    <row r="1605" spans="2:7">
      <c r="B1605" s="1274">
        <v>7336</v>
      </c>
      <c r="C1605" s="1245" t="s">
        <v>729</v>
      </c>
      <c r="D1605" s="1246" t="s">
        <v>54</v>
      </c>
      <c r="E1605" s="1275">
        <v>0.01</v>
      </c>
      <c r="F1605" s="1276">
        <v>33100</v>
      </c>
      <c r="G1605" s="1247">
        <v>331</v>
      </c>
    </row>
    <row r="1606" spans="2:7" ht="24">
      <c r="B1606" s="981">
        <v>8495</v>
      </c>
      <c r="C1606" s="1244" t="s">
        <v>375</v>
      </c>
      <c r="D1606" s="981" t="s">
        <v>71</v>
      </c>
      <c r="E1606" s="1271"/>
      <c r="F1606" s="1272"/>
      <c r="G1606" s="1273">
        <v>10297</v>
      </c>
    </row>
    <row r="1607" spans="2:7">
      <c r="B1607" s="1274">
        <v>4282</v>
      </c>
      <c r="C1607" s="1245" t="s">
        <v>304</v>
      </c>
      <c r="D1607" s="1246" t="s">
        <v>50</v>
      </c>
      <c r="E1607" s="1275">
        <v>0.2</v>
      </c>
      <c r="F1607" s="1276">
        <v>15107</v>
      </c>
      <c r="G1607" s="1247">
        <v>3021</v>
      </c>
    </row>
    <row r="1608" spans="2:7">
      <c r="B1608" s="1274">
        <v>6092</v>
      </c>
      <c r="C1608" s="1245" t="s">
        <v>51</v>
      </c>
      <c r="D1608" s="1246" t="s">
        <v>52</v>
      </c>
      <c r="E1608" s="1275">
        <v>0.14000000000000001</v>
      </c>
      <c r="F1608" s="1276">
        <v>2000</v>
      </c>
      <c r="G1608" s="1247">
        <v>280</v>
      </c>
    </row>
    <row r="1609" spans="2:7" ht="22.5">
      <c r="B1609" s="1274">
        <v>8037</v>
      </c>
      <c r="C1609" s="1245" t="s">
        <v>776</v>
      </c>
      <c r="D1609" s="1246" t="s">
        <v>71</v>
      </c>
      <c r="E1609" s="1275">
        <v>1</v>
      </c>
      <c r="F1609" s="1276">
        <v>6996</v>
      </c>
      <c r="G1609" s="1247">
        <v>6996</v>
      </c>
    </row>
    <row r="1610" spans="2:7" ht="24">
      <c r="B1610" s="981">
        <v>8496</v>
      </c>
      <c r="C1610" s="1244" t="s">
        <v>376</v>
      </c>
      <c r="D1610" s="981" t="s">
        <v>71</v>
      </c>
      <c r="E1610" s="1271"/>
      <c r="F1610" s="1272"/>
      <c r="G1610" s="1273">
        <v>6301</v>
      </c>
    </row>
    <row r="1611" spans="2:7">
      <c r="B1611" s="1274">
        <v>4282</v>
      </c>
      <c r="C1611" s="1245" t="s">
        <v>304</v>
      </c>
      <c r="D1611" s="1246" t="s">
        <v>50</v>
      </c>
      <c r="E1611" s="1275">
        <v>0.2</v>
      </c>
      <c r="F1611" s="1276">
        <v>15107</v>
      </c>
      <c r="G1611" s="1247">
        <v>3021</v>
      </c>
    </row>
    <row r="1612" spans="2:7">
      <c r="B1612" s="1274">
        <v>6092</v>
      </c>
      <c r="C1612" s="1245" t="s">
        <v>51</v>
      </c>
      <c r="D1612" s="1246" t="s">
        <v>52</v>
      </c>
      <c r="E1612" s="1275">
        <v>0.14000000000000001</v>
      </c>
      <c r="F1612" s="1276">
        <v>2000</v>
      </c>
      <c r="G1612" s="1247">
        <v>280</v>
      </c>
    </row>
    <row r="1613" spans="2:7" ht="22.5">
      <c r="B1613" s="1274">
        <v>8038</v>
      </c>
      <c r="C1613" s="1245" t="s">
        <v>777</v>
      </c>
      <c r="D1613" s="1246" t="s">
        <v>71</v>
      </c>
      <c r="E1613" s="1275">
        <v>1</v>
      </c>
      <c r="F1613" s="1276">
        <v>3000</v>
      </c>
      <c r="G1613" s="1247">
        <v>3000</v>
      </c>
    </row>
    <row r="1614" spans="2:7" ht="24">
      <c r="B1614" s="981">
        <v>8497</v>
      </c>
      <c r="C1614" s="1244" t="s">
        <v>377</v>
      </c>
      <c r="D1614" s="981" t="s">
        <v>71</v>
      </c>
      <c r="E1614" s="1271"/>
      <c r="F1614" s="1272"/>
      <c r="G1614" s="1273">
        <v>13716</v>
      </c>
    </row>
    <row r="1615" spans="2:7">
      <c r="B1615" s="1274">
        <v>4282</v>
      </c>
      <c r="C1615" s="1245" t="s">
        <v>304</v>
      </c>
      <c r="D1615" s="1246" t="s">
        <v>50</v>
      </c>
      <c r="E1615" s="1275">
        <v>0.2</v>
      </c>
      <c r="F1615" s="1276">
        <v>15107</v>
      </c>
      <c r="G1615" s="1247">
        <v>3021</v>
      </c>
    </row>
    <row r="1616" spans="2:7">
      <c r="B1616" s="1274">
        <v>6092</v>
      </c>
      <c r="C1616" s="1245" t="s">
        <v>51</v>
      </c>
      <c r="D1616" s="1246" t="s">
        <v>52</v>
      </c>
      <c r="E1616" s="1275">
        <v>0.14000000000000001</v>
      </c>
      <c r="F1616" s="1276">
        <v>2000</v>
      </c>
      <c r="G1616" s="1247">
        <v>280</v>
      </c>
    </row>
    <row r="1617" spans="2:7">
      <c r="B1617" s="1274">
        <v>8039</v>
      </c>
      <c r="C1617" s="1245" t="s">
        <v>615</v>
      </c>
      <c r="D1617" s="1246" t="s">
        <v>71</v>
      </c>
      <c r="E1617" s="1275">
        <v>1</v>
      </c>
      <c r="F1617" s="1276">
        <v>10415</v>
      </c>
      <c r="G1617" s="1247">
        <v>10415</v>
      </c>
    </row>
    <row r="1618" spans="2:7">
      <c r="B1618" s="981">
        <v>8500</v>
      </c>
      <c r="C1618" s="1244" t="s">
        <v>402</v>
      </c>
      <c r="D1618" s="981" t="s">
        <v>48</v>
      </c>
      <c r="E1618" s="1271"/>
      <c r="F1618" s="1272"/>
      <c r="G1618" s="1273">
        <v>33320</v>
      </c>
    </row>
    <row r="1619" spans="2:7">
      <c r="B1619" s="1274">
        <v>11871</v>
      </c>
      <c r="C1619" s="1245" t="s">
        <v>666</v>
      </c>
      <c r="D1619" s="1246" t="s">
        <v>48</v>
      </c>
      <c r="E1619" s="1275">
        <v>1</v>
      </c>
      <c r="F1619" s="1276">
        <v>33320</v>
      </c>
      <c r="G1619" s="1247">
        <v>33320</v>
      </c>
    </row>
    <row r="1620" spans="2:7" ht="36">
      <c r="B1620" s="981">
        <v>8507</v>
      </c>
      <c r="C1620" s="1244" t="s">
        <v>1761</v>
      </c>
      <c r="D1620" s="981" t="s">
        <v>71</v>
      </c>
      <c r="E1620" s="1271"/>
      <c r="F1620" s="1272"/>
      <c r="G1620" s="1273">
        <v>358003</v>
      </c>
    </row>
    <row r="1621" spans="2:7">
      <c r="B1621" s="1274">
        <v>324</v>
      </c>
      <c r="C1621" s="1245" t="s">
        <v>1270</v>
      </c>
      <c r="D1621" s="1246" t="s">
        <v>60</v>
      </c>
      <c r="E1621" s="1275">
        <v>4.5999999999999999E-2</v>
      </c>
      <c r="F1621" s="1276">
        <v>345100</v>
      </c>
      <c r="G1621" s="1247">
        <v>15875</v>
      </c>
    </row>
    <row r="1622" spans="2:7">
      <c r="B1622" s="1274">
        <v>1515</v>
      </c>
      <c r="C1622" s="1245" t="s">
        <v>1276</v>
      </c>
      <c r="D1622" s="1246" t="s">
        <v>67</v>
      </c>
      <c r="E1622" s="1275">
        <v>2</v>
      </c>
      <c r="F1622" s="1276">
        <v>321</v>
      </c>
      <c r="G1622" s="1247">
        <v>642</v>
      </c>
    </row>
    <row r="1623" spans="2:7">
      <c r="B1623" s="1274">
        <v>6087</v>
      </c>
      <c r="C1623" s="1245" t="s">
        <v>1019</v>
      </c>
      <c r="D1623" s="1246" t="s">
        <v>65</v>
      </c>
      <c r="E1623" s="1275">
        <v>0.05</v>
      </c>
      <c r="F1623" s="1276">
        <v>45439</v>
      </c>
      <c r="G1623" s="1247">
        <v>2272</v>
      </c>
    </row>
    <row r="1624" spans="2:7">
      <c r="B1624" s="1274">
        <v>6088</v>
      </c>
      <c r="C1624" s="1245" t="s">
        <v>1020</v>
      </c>
      <c r="D1624" s="1246" t="s">
        <v>65</v>
      </c>
      <c r="E1624" s="1275">
        <v>0.05</v>
      </c>
      <c r="F1624" s="1276">
        <v>65471</v>
      </c>
      <c r="G1624" s="1247">
        <v>3274</v>
      </c>
    </row>
    <row r="1625" spans="2:7">
      <c r="B1625" s="1274">
        <v>6092</v>
      </c>
      <c r="C1625" s="1245" t="s">
        <v>51</v>
      </c>
      <c r="D1625" s="1246" t="s">
        <v>52</v>
      </c>
      <c r="E1625" s="1275">
        <v>0.13869999999999999</v>
      </c>
      <c r="F1625" s="1276">
        <v>2000</v>
      </c>
      <c r="G1625" s="1247">
        <v>277</v>
      </c>
    </row>
    <row r="1626" spans="2:7" ht="22.5">
      <c r="B1626" s="1274">
        <v>11889</v>
      </c>
      <c r="C1626" s="1245" t="s">
        <v>1769</v>
      </c>
      <c r="D1626" s="1246" t="s">
        <v>54</v>
      </c>
      <c r="E1626" s="1275">
        <v>1</v>
      </c>
      <c r="F1626" s="1276">
        <v>335663</v>
      </c>
      <c r="G1626" s="1247">
        <v>335663</v>
      </c>
    </row>
    <row r="1627" spans="2:7" ht="36">
      <c r="B1627" s="981">
        <v>8508</v>
      </c>
      <c r="C1627" s="1244" t="s">
        <v>1762</v>
      </c>
      <c r="D1627" s="981" t="s">
        <v>71</v>
      </c>
      <c r="E1627" s="1271"/>
      <c r="F1627" s="1272"/>
      <c r="G1627" s="1273">
        <v>359728</v>
      </c>
    </row>
    <row r="1628" spans="2:7">
      <c r="B1628" s="1274">
        <v>324</v>
      </c>
      <c r="C1628" s="1245" t="s">
        <v>1270</v>
      </c>
      <c r="D1628" s="1246" t="s">
        <v>60</v>
      </c>
      <c r="E1628" s="1275">
        <v>5.0999999999999997E-2</v>
      </c>
      <c r="F1628" s="1276">
        <v>345100</v>
      </c>
      <c r="G1628" s="1247">
        <v>17600</v>
      </c>
    </row>
    <row r="1629" spans="2:7">
      <c r="B1629" s="1274">
        <v>1515</v>
      </c>
      <c r="C1629" s="1245" t="s">
        <v>1276</v>
      </c>
      <c r="D1629" s="1246" t="s">
        <v>67</v>
      </c>
      <c r="E1629" s="1275">
        <v>2</v>
      </c>
      <c r="F1629" s="1276">
        <v>321</v>
      </c>
      <c r="G1629" s="1247">
        <v>642</v>
      </c>
    </row>
    <row r="1630" spans="2:7">
      <c r="B1630" s="1274">
        <v>6087</v>
      </c>
      <c r="C1630" s="1245" t="s">
        <v>1019</v>
      </c>
      <c r="D1630" s="1246" t="s">
        <v>65</v>
      </c>
      <c r="E1630" s="1275">
        <v>0.05</v>
      </c>
      <c r="F1630" s="1276">
        <v>45439</v>
      </c>
      <c r="G1630" s="1247">
        <v>2272</v>
      </c>
    </row>
    <row r="1631" spans="2:7">
      <c r="B1631" s="1274">
        <v>6088</v>
      </c>
      <c r="C1631" s="1245" t="s">
        <v>1020</v>
      </c>
      <c r="D1631" s="1246" t="s">
        <v>65</v>
      </c>
      <c r="E1631" s="1275">
        <v>0.05</v>
      </c>
      <c r="F1631" s="1276">
        <v>65471</v>
      </c>
      <c r="G1631" s="1247">
        <v>3274</v>
      </c>
    </row>
    <row r="1632" spans="2:7">
      <c r="B1632" s="1274">
        <v>6092</v>
      </c>
      <c r="C1632" s="1245" t="s">
        <v>51</v>
      </c>
      <c r="D1632" s="1246" t="s">
        <v>52</v>
      </c>
      <c r="E1632" s="1275">
        <v>0.13869999999999999</v>
      </c>
      <c r="F1632" s="1276">
        <v>2000</v>
      </c>
      <c r="G1632" s="1247">
        <v>277</v>
      </c>
    </row>
    <row r="1633" spans="2:7" ht="22.5">
      <c r="B1633" s="1274">
        <v>11889</v>
      </c>
      <c r="C1633" s="1245" t="s">
        <v>1769</v>
      </c>
      <c r="D1633" s="1246" t="s">
        <v>54</v>
      </c>
      <c r="E1633" s="1275">
        <v>1</v>
      </c>
      <c r="F1633" s="1276">
        <v>335663</v>
      </c>
      <c r="G1633" s="1247">
        <v>335663</v>
      </c>
    </row>
    <row r="1634" spans="2:7" ht="36">
      <c r="B1634" s="981">
        <v>8509</v>
      </c>
      <c r="C1634" s="1244" t="s">
        <v>1763</v>
      </c>
      <c r="D1634" s="981" t="s">
        <v>71</v>
      </c>
      <c r="E1634" s="1271"/>
      <c r="F1634" s="1272"/>
      <c r="G1634" s="1273">
        <v>388029</v>
      </c>
    </row>
    <row r="1635" spans="2:7">
      <c r="B1635" s="1274">
        <v>324</v>
      </c>
      <c r="C1635" s="1245" t="s">
        <v>1270</v>
      </c>
      <c r="D1635" s="1246" t="s">
        <v>60</v>
      </c>
      <c r="E1635" s="1275">
        <v>5.0999999999999997E-2</v>
      </c>
      <c r="F1635" s="1276">
        <v>345100</v>
      </c>
      <c r="G1635" s="1247">
        <v>17600</v>
      </c>
    </row>
    <row r="1636" spans="2:7">
      <c r="B1636" s="1274">
        <v>6087</v>
      </c>
      <c r="C1636" s="1245" t="s">
        <v>1019</v>
      </c>
      <c r="D1636" s="1246" t="s">
        <v>65</v>
      </c>
      <c r="E1636" s="1275">
        <v>0.05</v>
      </c>
      <c r="F1636" s="1276">
        <v>45439</v>
      </c>
      <c r="G1636" s="1247">
        <v>2272</v>
      </c>
    </row>
    <row r="1637" spans="2:7">
      <c r="B1637" s="1274">
        <v>6088</v>
      </c>
      <c r="C1637" s="1245" t="s">
        <v>1020</v>
      </c>
      <c r="D1637" s="1246" t="s">
        <v>65</v>
      </c>
      <c r="E1637" s="1275">
        <v>0.05</v>
      </c>
      <c r="F1637" s="1276">
        <v>65471</v>
      </c>
      <c r="G1637" s="1247">
        <v>3274</v>
      </c>
    </row>
    <row r="1638" spans="2:7">
      <c r="B1638" s="1274">
        <v>6092</v>
      </c>
      <c r="C1638" s="1245" t="s">
        <v>51</v>
      </c>
      <c r="D1638" s="1246" t="s">
        <v>52</v>
      </c>
      <c r="E1638" s="1275">
        <v>0.13869999999999999</v>
      </c>
      <c r="F1638" s="1276">
        <v>2000</v>
      </c>
      <c r="G1638" s="1247">
        <v>277</v>
      </c>
    </row>
    <row r="1639" spans="2:7" ht="22.5">
      <c r="B1639" s="1274">
        <v>11891</v>
      </c>
      <c r="C1639" s="1245" t="s">
        <v>1770</v>
      </c>
      <c r="D1639" s="1246" t="s">
        <v>54</v>
      </c>
      <c r="E1639" s="1275">
        <v>1</v>
      </c>
      <c r="F1639" s="1276">
        <v>364606</v>
      </c>
      <c r="G1639" s="1247">
        <v>364606</v>
      </c>
    </row>
    <row r="1640" spans="2:7" ht="36">
      <c r="B1640" s="981">
        <v>8511</v>
      </c>
      <c r="C1640" s="1244" t="s">
        <v>1765</v>
      </c>
      <c r="D1640" s="981" t="s">
        <v>71</v>
      </c>
      <c r="E1640" s="1271"/>
      <c r="F1640" s="1272"/>
      <c r="G1640" s="1273">
        <v>487007</v>
      </c>
    </row>
    <row r="1641" spans="2:7" ht="22.5">
      <c r="B1641" s="1274">
        <v>4613</v>
      </c>
      <c r="C1641" s="1245" t="s">
        <v>121</v>
      </c>
      <c r="D1641" s="1246" t="s">
        <v>60</v>
      </c>
      <c r="E1641" s="1275">
        <v>9.7000000000000003E-3</v>
      </c>
      <c r="F1641" s="1276">
        <v>40919</v>
      </c>
      <c r="G1641" s="1247">
        <v>397</v>
      </c>
    </row>
    <row r="1642" spans="2:7" ht="22.5">
      <c r="B1642" s="1274">
        <v>11894</v>
      </c>
      <c r="C1642" s="1245" t="s">
        <v>1773</v>
      </c>
      <c r="D1642" s="1246" t="s">
        <v>71</v>
      </c>
      <c r="E1642" s="1275">
        <v>1</v>
      </c>
      <c r="F1642" s="1276">
        <v>486610</v>
      </c>
      <c r="G1642" s="1247">
        <v>486610</v>
      </c>
    </row>
  </sheetData>
  <mergeCells count="1">
    <mergeCell ref="B1:G1"/>
  </mergeCells>
  <pageMargins left="0.78740157480314965" right="0.59055118110236227" top="0.59055118110236227" bottom="0.47244094488188981" header="0.31496062992125984" footer="0.31496062992125984"/>
  <pageSetup scale="65" fitToHeight="29" orientation="portrait" r:id="rId1"/>
  <rowBreaks count="17" manualBreakCount="17">
    <brk id="71" min="1" max="6" man="1"/>
    <brk id="226" min="1" max="6" man="1"/>
    <brk id="368" min="1" max="6" man="1"/>
    <brk id="434" min="1" max="6" man="1"/>
    <brk id="502" min="1" max="6" man="1"/>
    <brk id="565" min="1" max="6" man="1"/>
    <brk id="631" min="1" max="6" man="1"/>
    <brk id="696" min="1" max="6" man="1"/>
    <brk id="827" min="1" max="6" man="1"/>
    <brk id="888" min="1" max="6" man="1"/>
    <brk id="957" min="1" max="6" man="1"/>
    <brk id="1010" min="1" max="6" man="1"/>
    <brk id="1055" min="1" max="6" man="1"/>
    <brk id="1180" min="1" max="6" man="1"/>
    <brk id="1242" min="1" max="6" man="1"/>
    <brk id="1308" min="1" max="6" man="1"/>
    <brk id="1359" min="1" max="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pageSetUpPr fitToPage="1"/>
  </sheetPr>
  <dimension ref="B1:K3089"/>
  <sheetViews>
    <sheetView view="pageBreakPreview" topLeftCell="A3049" zoomScale="60" zoomScaleNormal="70" workbookViewId="0">
      <selection activeCell="M359" sqref="M359"/>
    </sheetView>
  </sheetViews>
  <sheetFormatPr baseColWidth="10" defaultRowHeight="12.75"/>
  <cols>
    <col min="1" max="1" width="3.28515625" style="1630" customWidth="1"/>
    <col min="2" max="2" width="8.7109375" style="1647" customWidth="1"/>
    <col min="3" max="3" width="75.85546875" style="1648" customWidth="1"/>
    <col min="4" max="4" width="9.7109375" style="1630" customWidth="1"/>
    <col min="5" max="5" width="11.7109375" style="1647" customWidth="1"/>
    <col min="6" max="6" width="15.5703125" style="1630" customWidth="1"/>
    <col min="7" max="7" width="19.85546875" style="1630" customWidth="1"/>
    <col min="8" max="16384" width="11.42578125" style="1630"/>
  </cols>
  <sheetData>
    <row r="1" spans="2:9" ht="31.5" customHeight="1">
      <c r="B1" s="2492"/>
      <c r="C1" s="2492"/>
      <c r="D1" s="2492"/>
      <c r="E1" s="2492"/>
      <c r="F1" s="2492"/>
      <c r="G1" s="2492"/>
    </row>
    <row r="2" spans="2:9" ht="7.5" customHeight="1">
      <c r="B2" s="1631"/>
      <c r="C2" s="1632"/>
      <c r="D2" s="1631"/>
      <c r="E2" s="1631"/>
      <c r="F2" s="1631"/>
      <c r="G2" s="1631"/>
    </row>
    <row r="3" spans="2:9" s="1635" customFormat="1" ht="18" customHeight="1">
      <c r="B3" s="1633" t="s">
        <v>1805</v>
      </c>
      <c r="C3" s="1633" t="s">
        <v>1012</v>
      </c>
      <c r="D3" s="1633" t="s">
        <v>46</v>
      </c>
      <c r="E3" s="1633" t="s">
        <v>877</v>
      </c>
      <c r="F3" s="1634" t="s">
        <v>1985</v>
      </c>
      <c r="G3" s="1634" t="s">
        <v>1986</v>
      </c>
    </row>
    <row r="4" spans="2:9">
      <c r="B4" s="1636">
        <v>3007</v>
      </c>
      <c r="C4" s="1637" t="s">
        <v>47</v>
      </c>
      <c r="D4" s="1636" t="s">
        <v>48</v>
      </c>
      <c r="E4" s="1638"/>
      <c r="F4" s="1639"/>
      <c r="G4" s="1640">
        <v>583</v>
      </c>
      <c r="I4" s="1641"/>
    </row>
    <row r="5" spans="2:9">
      <c r="B5" s="1642">
        <v>4278</v>
      </c>
      <c r="C5" s="1643" t="s">
        <v>49</v>
      </c>
      <c r="D5" s="1644" t="s">
        <v>50</v>
      </c>
      <c r="E5" s="1645">
        <v>1.18E-2</v>
      </c>
      <c r="F5" s="1646">
        <v>14722</v>
      </c>
      <c r="G5" s="1646">
        <v>174</v>
      </c>
    </row>
    <row r="6" spans="2:9">
      <c r="B6" s="1642">
        <v>6092</v>
      </c>
      <c r="C6" s="1643" t="s">
        <v>51</v>
      </c>
      <c r="D6" s="1644" t="s">
        <v>52</v>
      </c>
      <c r="E6" s="1645">
        <v>4.5999999999999999E-2</v>
      </c>
      <c r="F6" s="1646">
        <v>2000</v>
      </c>
      <c r="G6" s="1646">
        <v>92</v>
      </c>
    </row>
    <row r="7" spans="2:9">
      <c r="B7" s="1642">
        <v>7260</v>
      </c>
      <c r="C7" s="1643" t="s">
        <v>53</v>
      </c>
      <c r="D7" s="1644" t="s">
        <v>54</v>
      </c>
      <c r="E7" s="1645">
        <v>7.1400000000000005E-2</v>
      </c>
      <c r="F7" s="1646">
        <v>4165</v>
      </c>
      <c r="G7" s="1646">
        <v>297</v>
      </c>
    </row>
    <row r="8" spans="2:9">
      <c r="B8" s="1642">
        <v>7680</v>
      </c>
      <c r="C8" s="1643" t="s">
        <v>55</v>
      </c>
      <c r="D8" s="1644" t="s">
        <v>56</v>
      </c>
      <c r="E8" s="1645">
        <v>5.0000000000000001E-4</v>
      </c>
      <c r="F8" s="1646">
        <v>40099</v>
      </c>
      <c r="G8" s="1646">
        <v>20</v>
      </c>
    </row>
    <row r="9" spans="2:9">
      <c r="B9" s="1636">
        <v>3009</v>
      </c>
      <c r="C9" s="1637" t="s">
        <v>188</v>
      </c>
      <c r="D9" s="1636" t="s">
        <v>60</v>
      </c>
      <c r="E9" s="1638"/>
      <c r="F9" s="1639"/>
      <c r="G9" s="1640">
        <v>28088</v>
      </c>
      <c r="I9" s="1641"/>
    </row>
    <row r="10" spans="2:9">
      <c r="B10" s="1642">
        <v>4278</v>
      </c>
      <c r="C10" s="1643" t="s">
        <v>49</v>
      </c>
      <c r="D10" s="1644" t="s">
        <v>50</v>
      </c>
      <c r="E10" s="1645">
        <v>1.84</v>
      </c>
      <c r="F10" s="1646">
        <v>14722</v>
      </c>
      <c r="G10" s="1646">
        <v>27088</v>
      </c>
    </row>
    <row r="11" spans="2:9">
      <c r="B11" s="1642">
        <v>6092</v>
      </c>
      <c r="C11" s="1643" t="s">
        <v>51</v>
      </c>
      <c r="D11" s="1644" t="s">
        <v>52</v>
      </c>
      <c r="E11" s="1645">
        <v>0.5</v>
      </c>
      <c r="F11" s="1646">
        <v>2000</v>
      </c>
      <c r="G11" s="1646">
        <v>1000</v>
      </c>
    </row>
    <row r="12" spans="2:9" ht="24">
      <c r="B12" s="1636">
        <v>3012</v>
      </c>
      <c r="C12" s="1637" t="s">
        <v>1477</v>
      </c>
      <c r="D12" s="1636" t="s">
        <v>48</v>
      </c>
      <c r="E12" s="1638"/>
      <c r="F12" s="1639"/>
      <c r="G12" s="1640">
        <v>6095</v>
      </c>
      <c r="I12" s="1641"/>
    </row>
    <row r="13" spans="2:9">
      <c r="B13" s="1642">
        <v>4279</v>
      </c>
      <c r="C13" s="1643" t="s">
        <v>57</v>
      </c>
      <c r="D13" s="1644" t="s">
        <v>50</v>
      </c>
      <c r="E13" s="1645">
        <v>0.13400000000000001</v>
      </c>
      <c r="F13" s="1646">
        <v>20759</v>
      </c>
      <c r="G13" s="1646">
        <v>2782</v>
      </c>
    </row>
    <row r="14" spans="2:9">
      <c r="B14" s="1642">
        <v>6092</v>
      </c>
      <c r="C14" s="1643" t="s">
        <v>51</v>
      </c>
      <c r="D14" s="1644" t="s">
        <v>52</v>
      </c>
      <c r="E14" s="1645">
        <v>0.1</v>
      </c>
      <c r="F14" s="1646">
        <v>2000</v>
      </c>
      <c r="G14" s="1646">
        <v>200</v>
      </c>
    </row>
    <row r="15" spans="2:9">
      <c r="B15" s="1642">
        <v>6140</v>
      </c>
      <c r="C15" s="1643" t="s">
        <v>58</v>
      </c>
      <c r="D15" s="1644" t="s">
        <v>50</v>
      </c>
      <c r="E15" s="1645">
        <v>0.05</v>
      </c>
      <c r="F15" s="1646">
        <v>57198</v>
      </c>
      <c r="G15" s="1646">
        <v>2860</v>
      </c>
      <c r="I15" s="1641"/>
    </row>
    <row r="16" spans="2:9">
      <c r="B16" s="1642">
        <v>7439</v>
      </c>
      <c r="C16" s="1643" t="s">
        <v>59</v>
      </c>
      <c r="D16" s="1644" t="s">
        <v>50</v>
      </c>
      <c r="E16" s="1645">
        <v>0.05</v>
      </c>
      <c r="F16" s="1646">
        <v>5058</v>
      </c>
      <c r="G16" s="1646">
        <v>253</v>
      </c>
    </row>
    <row r="17" spans="2:9" ht="36">
      <c r="B17" s="1636">
        <v>3017</v>
      </c>
      <c r="C17" s="1637" t="s">
        <v>1111</v>
      </c>
      <c r="D17" s="1636" t="s">
        <v>60</v>
      </c>
      <c r="E17" s="1638"/>
      <c r="F17" s="1639"/>
      <c r="G17" s="1640">
        <v>34351</v>
      </c>
    </row>
    <row r="18" spans="2:9">
      <c r="B18" s="1642">
        <v>7231</v>
      </c>
      <c r="C18" s="1643" t="s">
        <v>61</v>
      </c>
      <c r="D18" s="1644" t="s">
        <v>60</v>
      </c>
      <c r="E18" s="1645">
        <v>1</v>
      </c>
      <c r="F18" s="1646">
        <v>4363</v>
      </c>
      <c r="G18" s="1646">
        <v>4363</v>
      </c>
    </row>
    <row r="19" spans="2:9">
      <c r="B19" s="1642">
        <v>7462</v>
      </c>
      <c r="C19" s="1643" t="s">
        <v>62</v>
      </c>
      <c r="D19" s="1644" t="s">
        <v>63</v>
      </c>
      <c r="E19" s="1645">
        <v>21</v>
      </c>
      <c r="F19" s="1646">
        <v>1428</v>
      </c>
      <c r="G19" s="1646">
        <v>29988</v>
      </c>
    </row>
    <row r="20" spans="2:9">
      <c r="B20" s="1636">
        <v>3018</v>
      </c>
      <c r="C20" s="1637" t="s">
        <v>189</v>
      </c>
      <c r="D20" s="1636" t="s">
        <v>60</v>
      </c>
      <c r="E20" s="1638"/>
      <c r="F20" s="1639"/>
      <c r="G20" s="1640">
        <v>52730</v>
      </c>
    </row>
    <row r="21" spans="2:9">
      <c r="B21" s="1642">
        <v>4274</v>
      </c>
      <c r="C21" s="1643" t="s">
        <v>57</v>
      </c>
      <c r="D21" s="1644" t="s">
        <v>65</v>
      </c>
      <c r="E21" s="1645">
        <v>3.3300000000000003E-2</v>
      </c>
      <c r="F21" s="1646">
        <v>166065</v>
      </c>
      <c r="G21" s="1646">
        <v>5530</v>
      </c>
    </row>
    <row r="22" spans="2:9">
      <c r="B22" s="1642">
        <v>6092</v>
      </c>
      <c r="C22" s="1643" t="s">
        <v>51</v>
      </c>
      <c r="D22" s="1644" t="s">
        <v>52</v>
      </c>
      <c r="E22" s="1645">
        <v>0.5</v>
      </c>
      <c r="F22" s="1646">
        <v>2000</v>
      </c>
      <c r="G22" s="1646">
        <v>1000</v>
      </c>
      <c r="I22" s="1641"/>
    </row>
    <row r="23" spans="2:9">
      <c r="B23" s="1642">
        <v>7229</v>
      </c>
      <c r="C23" s="1643" t="s">
        <v>743</v>
      </c>
      <c r="D23" s="1644" t="s">
        <v>60</v>
      </c>
      <c r="E23" s="1645">
        <v>1.1000000000000001</v>
      </c>
      <c r="F23" s="1646">
        <v>42000</v>
      </c>
      <c r="G23" s="1646">
        <v>46200</v>
      </c>
    </row>
    <row r="24" spans="2:9" ht="24">
      <c r="B24" s="1636">
        <v>3022</v>
      </c>
      <c r="C24" s="1637" t="s">
        <v>1365</v>
      </c>
      <c r="D24" s="1636" t="s">
        <v>60</v>
      </c>
      <c r="E24" s="1638"/>
      <c r="F24" s="1639"/>
      <c r="G24" s="1640">
        <v>46037</v>
      </c>
    </row>
    <row r="25" spans="2:9">
      <c r="B25" s="1642">
        <v>4279</v>
      </c>
      <c r="C25" s="1643" t="s">
        <v>57</v>
      </c>
      <c r="D25" s="1644" t="s">
        <v>50</v>
      </c>
      <c r="E25" s="1645">
        <v>0.67</v>
      </c>
      <c r="F25" s="1646">
        <v>20759</v>
      </c>
      <c r="G25" s="1646">
        <v>13909</v>
      </c>
    </row>
    <row r="26" spans="2:9">
      <c r="B26" s="1642">
        <v>6092</v>
      </c>
      <c r="C26" s="1643" t="s">
        <v>51</v>
      </c>
      <c r="D26" s="1644" t="s">
        <v>52</v>
      </c>
      <c r="E26" s="1645">
        <v>0.5</v>
      </c>
      <c r="F26" s="1646">
        <v>2000</v>
      </c>
      <c r="G26" s="1646">
        <v>1000</v>
      </c>
    </row>
    <row r="27" spans="2:9">
      <c r="B27" s="1642">
        <v>6140</v>
      </c>
      <c r="C27" s="1643" t="s">
        <v>58</v>
      </c>
      <c r="D27" s="1644" t="s">
        <v>50</v>
      </c>
      <c r="E27" s="1645">
        <v>0.5</v>
      </c>
      <c r="F27" s="1646">
        <v>57198</v>
      </c>
      <c r="G27" s="1646">
        <v>28599</v>
      </c>
      <c r="I27" s="1641"/>
    </row>
    <row r="28" spans="2:9">
      <c r="B28" s="1642">
        <v>7439</v>
      </c>
      <c r="C28" s="1643" t="s">
        <v>59</v>
      </c>
      <c r="D28" s="1644" t="s">
        <v>50</v>
      </c>
      <c r="E28" s="1645">
        <v>0.5</v>
      </c>
      <c r="F28" s="1646">
        <v>5058</v>
      </c>
      <c r="G28" s="1646">
        <v>2529</v>
      </c>
    </row>
    <row r="29" spans="2:9" ht="24">
      <c r="B29" s="1636">
        <v>3024</v>
      </c>
      <c r="C29" s="1637" t="s">
        <v>1013</v>
      </c>
      <c r="D29" s="1636" t="s">
        <v>60</v>
      </c>
      <c r="E29" s="1638"/>
      <c r="F29" s="1639"/>
      <c r="G29" s="1640">
        <v>95613</v>
      </c>
    </row>
    <row r="30" spans="2:9">
      <c r="B30" s="1642">
        <v>2307</v>
      </c>
      <c r="C30" s="1643" t="s">
        <v>113</v>
      </c>
      <c r="D30" s="1644" t="s">
        <v>60</v>
      </c>
      <c r="E30" s="1645">
        <v>1.2</v>
      </c>
      <c r="F30" s="1646">
        <v>32725</v>
      </c>
      <c r="G30" s="1646">
        <v>39270</v>
      </c>
    </row>
    <row r="31" spans="2:9">
      <c r="B31" s="1642">
        <v>4274</v>
      </c>
      <c r="C31" s="1643" t="s">
        <v>57</v>
      </c>
      <c r="D31" s="1644" t="s">
        <v>65</v>
      </c>
      <c r="E31" s="1645">
        <v>8.3299999999999999E-2</v>
      </c>
      <c r="F31" s="1646">
        <v>166065</v>
      </c>
      <c r="G31" s="1646">
        <v>13833</v>
      </c>
    </row>
    <row r="32" spans="2:9">
      <c r="B32" s="1642">
        <v>5661</v>
      </c>
      <c r="C32" s="1643" t="s">
        <v>66</v>
      </c>
      <c r="D32" s="1644" t="s">
        <v>67</v>
      </c>
      <c r="E32" s="1645">
        <v>8.3299999999999999E-2</v>
      </c>
      <c r="F32" s="1646">
        <v>46157</v>
      </c>
      <c r="G32" s="1646">
        <v>3845</v>
      </c>
    </row>
    <row r="33" spans="2:9">
      <c r="B33" s="1642">
        <v>6092</v>
      </c>
      <c r="C33" s="1643" t="s">
        <v>51</v>
      </c>
      <c r="D33" s="1644" t="s">
        <v>52</v>
      </c>
      <c r="E33" s="1645">
        <v>0.5</v>
      </c>
      <c r="F33" s="1646">
        <v>2000</v>
      </c>
      <c r="G33" s="1646">
        <v>1000</v>
      </c>
    </row>
    <row r="34" spans="2:9">
      <c r="B34" s="1642">
        <v>6098</v>
      </c>
      <c r="C34" s="1643" t="s">
        <v>68</v>
      </c>
      <c r="D34" s="1644" t="s">
        <v>69</v>
      </c>
      <c r="E34" s="1645">
        <v>10</v>
      </c>
      <c r="F34" s="1646">
        <v>18</v>
      </c>
      <c r="G34" s="1646">
        <v>180</v>
      </c>
      <c r="I34" s="1641"/>
    </row>
    <row r="35" spans="2:9">
      <c r="B35" s="1642">
        <v>7462</v>
      </c>
      <c r="C35" s="1643" t="s">
        <v>62</v>
      </c>
      <c r="D35" s="1644" t="s">
        <v>63</v>
      </c>
      <c r="E35" s="1645">
        <v>26.25</v>
      </c>
      <c r="F35" s="1646">
        <v>1428</v>
      </c>
      <c r="G35" s="1646">
        <v>37485</v>
      </c>
    </row>
    <row r="36" spans="2:9">
      <c r="B36" s="1636">
        <v>3027</v>
      </c>
      <c r="C36" s="1637" t="s">
        <v>190</v>
      </c>
      <c r="D36" s="1636" t="s">
        <v>71</v>
      </c>
      <c r="E36" s="1638"/>
      <c r="F36" s="1639"/>
      <c r="G36" s="1640">
        <v>50589</v>
      </c>
    </row>
    <row r="37" spans="2:9">
      <c r="B37" s="1642">
        <v>3874</v>
      </c>
      <c r="C37" s="1643" t="s">
        <v>276</v>
      </c>
      <c r="D37" s="1644" t="s">
        <v>60</v>
      </c>
      <c r="E37" s="1645">
        <v>6.6E-3</v>
      </c>
      <c r="F37" s="1646">
        <v>245704</v>
      </c>
      <c r="G37" s="1646">
        <v>1622</v>
      </c>
    </row>
    <row r="38" spans="2:9">
      <c r="B38" s="1642">
        <v>4279</v>
      </c>
      <c r="C38" s="1643" t="s">
        <v>57</v>
      </c>
      <c r="D38" s="1644" t="s">
        <v>50</v>
      </c>
      <c r="E38" s="1645">
        <v>0.45</v>
      </c>
      <c r="F38" s="1646">
        <v>20759</v>
      </c>
      <c r="G38" s="1646">
        <v>9342</v>
      </c>
      <c r="I38" s="1641"/>
    </row>
    <row r="39" spans="2:9">
      <c r="B39" s="1642">
        <v>6092</v>
      </c>
      <c r="C39" s="1643" t="s">
        <v>51</v>
      </c>
      <c r="D39" s="1644" t="s">
        <v>52</v>
      </c>
      <c r="E39" s="1645">
        <v>0.5</v>
      </c>
      <c r="F39" s="1646">
        <v>2000</v>
      </c>
      <c r="G39" s="1646">
        <v>1000</v>
      </c>
    </row>
    <row r="40" spans="2:9">
      <c r="B40" s="1642">
        <v>6109</v>
      </c>
      <c r="C40" s="1643" t="s">
        <v>96</v>
      </c>
      <c r="D40" s="1644" t="s">
        <v>54</v>
      </c>
      <c r="E40" s="1645">
        <v>1.25</v>
      </c>
      <c r="F40" s="1646">
        <v>30900</v>
      </c>
      <c r="G40" s="1646">
        <v>38625</v>
      </c>
    </row>
    <row r="41" spans="2:9" ht="24">
      <c r="B41" s="1636">
        <v>3041</v>
      </c>
      <c r="C41" s="1637" t="s">
        <v>191</v>
      </c>
      <c r="D41" s="1636" t="s">
        <v>71</v>
      </c>
      <c r="E41" s="1638"/>
      <c r="F41" s="1639"/>
      <c r="G41" s="1640">
        <v>21089</v>
      </c>
    </row>
    <row r="42" spans="2:9">
      <c r="B42" s="1642">
        <v>4280</v>
      </c>
      <c r="C42" s="1643" t="s">
        <v>302</v>
      </c>
      <c r="D42" s="1644" t="s">
        <v>50</v>
      </c>
      <c r="E42" s="1645">
        <v>0.28000000000000003</v>
      </c>
      <c r="F42" s="1646">
        <v>16047</v>
      </c>
      <c r="G42" s="1646">
        <v>4493</v>
      </c>
    </row>
    <row r="43" spans="2:9">
      <c r="B43" s="1642">
        <v>6092</v>
      </c>
      <c r="C43" s="1643" t="s">
        <v>51</v>
      </c>
      <c r="D43" s="1644" t="s">
        <v>52</v>
      </c>
      <c r="E43" s="1645">
        <v>0.5</v>
      </c>
      <c r="F43" s="1646">
        <v>2000</v>
      </c>
      <c r="G43" s="1646">
        <v>1000</v>
      </c>
      <c r="I43" s="1641"/>
    </row>
    <row r="44" spans="2:9">
      <c r="B44" s="1642">
        <v>6126</v>
      </c>
      <c r="C44" s="1643" t="s">
        <v>518</v>
      </c>
      <c r="D44" s="1644" t="s">
        <v>71</v>
      </c>
      <c r="E44" s="1645">
        <v>1.03</v>
      </c>
      <c r="F44" s="1646">
        <v>14940</v>
      </c>
      <c r="G44" s="1646">
        <v>15388</v>
      </c>
    </row>
    <row r="45" spans="2:9">
      <c r="B45" s="1642">
        <v>7236</v>
      </c>
      <c r="C45" s="1643" t="s">
        <v>505</v>
      </c>
      <c r="D45" s="1644" t="s">
        <v>54</v>
      </c>
      <c r="E45" s="1645">
        <v>0.01</v>
      </c>
      <c r="F45" s="1646">
        <v>20789</v>
      </c>
      <c r="G45" s="1646">
        <v>208</v>
      </c>
    </row>
    <row r="46" spans="2:9" ht="24">
      <c r="B46" s="1636">
        <v>3042</v>
      </c>
      <c r="C46" s="1637" t="s">
        <v>192</v>
      </c>
      <c r="D46" s="1636" t="s">
        <v>71</v>
      </c>
      <c r="E46" s="1638"/>
      <c r="F46" s="1639"/>
      <c r="G46" s="1640">
        <v>36331</v>
      </c>
    </row>
    <row r="47" spans="2:9">
      <c r="B47" s="1642">
        <v>4280</v>
      </c>
      <c r="C47" s="1643" t="s">
        <v>302</v>
      </c>
      <c r="D47" s="1644" t="s">
        <v>50</v>
      </c>
      <c r="E47" s="1645">
        <v>0.3</v>
      </c>
      <c r="F47" s="1646">
        <v>16047</v>
      </c>
      <c r="G47" s="1646">
        <v>4814</v>
      </c>
    </row>
    <row r="48" spans="2:9">
      <c r="B48" s="1642">
        <v>6092</v>
      </c>
      <c r="C48" s="1643" t="s">
        <v>51</v>
      </c>
      <c r="D48" s="1644" t="s">
        <v>52</v>
      </c>
      <c r="E48" s="1645">
        <v>0.5</v>
      </c>
      <c r="F48" s="1646">
        <v>2000</v>
      </c>
      <c r="G48" s="1646">
        <v>1000</v>
      </c>
      <c r="I48" s="1641"/>
    </row>
    <row r="49" spans="2:9">
      <c r="B49" s="1642">
        <v>6127</v>
      </c>
      <c r="C49" s="1643" t="s">
        <v>519</v>
      </c>
      <c r="D49" s="1644" t="s">
        <v>71</v>
      </c>
      <c r="E49" s="1645">
        <v>1.03</v>
      </c>
      <c r="F49" s="1646">
        <v>29180</v>
      </c>
      <c r="G49" s="1646">
        <v>30055</v>
      </c>
    </row>
    <row r="50" spans="2:9">
      <c r="B50" s="1642">
        <v>7236</v>
      </c>
      <c r="C50" s="1643" t="s">
        <v>505</v>
      </c>
      <c r="D50" s="1644" t="s">
        <v>54</v>
      </c>
      <c r="E50" s="1645">
        <v>2.2200000000000001E-2</v>
      </c>
      <c r="F50" s="1646">
        <v>20789</v>
      </c>
      <c r="G50" s="1646">
        <v>462</v>
      </c>
    </row>
    <row r="51" spans="2:9" ht="24">
      <c r="B51" s="1636">
        <v>3044</v>
      </c>
      <c r="C51" s="1637" t="s">
        <v>194</v>
      </c>
      <c r="D51" s="1636" t="s">
        <v>71</v>
      </c>
      <c r="E51" s="1638"/>
      <c r="F51" s="1639"/>
      <c r="G51" s="1640">
        <v>73495</v>
      </c>
    </row>
    <row r="52" spans="2:9">
      <c r="B52" s="1642">
        <v>4280</v>
      </c>
      <c r="C52" s="1643" t="s">
        <v>302</v>
      </c>
      <c r="D52" s="1644" t="s">
        <v>50</v>
      </c>
      <c r="E52" s="1645">
        <v>0.38</v>
      </c>
      <c r="F52" s="1646">
        <v>16047</v>
      </c>
      <c r="G52" s="1646">
        <v>6098</v>
      </c>
      <c r="I52" s="1641"/>
    </row>
    <row r="53" spans="2:9">
      <c r="B53" s="1642">
        <v>6092</v>
      </c>
      <c r="C53" s="1643" t="s">
        <v>51</v>
      </c>
      <c r="D53" s="1644" t="s">
        <v>52</v>
      </c>
      <c r="E53" s="1645">
        <v>0.5</v>
      </c>
      <c r="F53" s="1646">
        <v>2000</v>
      </c>
      <c r="G53" s="1646">
        <v>1000</v>
      </c>
    </row>
    <row r="54" spans="2:9">
      <c r="B54" s="1642">
        <v>6129</v>
      </c>
      <c r="C54" s="1643" t="s">
        <v>521</v>
      </c>
      <c r="D54" s="1644" t="s">
        <v>71</v>
      </c>
      <c r="E54" s="1645">
        <v>1.03</v>
      </c>
      <c r="F54" s="1646">
        <v>63454</v>
      </c>
      <c r="G54" s="1646">
        <v>65358</v>
      </c>
    </row>
    <row r="55" spans="2:9">
      <c r="B55" s="1642">
        <v>7236</v>
      </c>
      <c r="C55" s="1643" t="s">
        <v>505</v>
      </c>
      <c r="D55" s="1644" t="s">
        <v>54</v>
      </c>
      <c r="E55" s="1645">
        <v>0.05</v>
      </c>
      <c r="F55" s="1646">
        <v>20789</v>
      </c>
      <c r="G55" s="1646">
        <v>1039</v>
      </c>
    </row>
    <row r="56" spans="2:9" ht="24">
      <c r="B56" s="1636">
        <v>3045</v>
      </c>
      <c r="C56" s="1637" t="s">
        <v>195</v>
      </c>
      <c r="D56" s="1636" t="s">
        <v>71</v>
      </c>
      <c r="E56" s="1638"/>
      <c r="F56" s="1639"/>
      <c r="G56" s="1640">
        <v>105440</v>
      </c>
      <c r="I56" s="1641"/>
    </row>
    <row r="57" spans="2:9">
      <c r="B57" s="1642">
        <v>4280</v>
      </c>
      <c r="C57" s="1643" t="s">
        <v>302</v>
      </c>
      <c r="D57" s="1644" t="s">
        <v>50</v>
      </c>
      <c r="E57" s="1645">
        <v>0.4</v>
      </c>
      <c r="F57" s="1646">
        <v>16047</v>
      </c>
      <c r="G57" s="1646">
        <v>6419</v>
      </c>
    </row>
    <row r="58" spans="2:9">
      <c r="B58" s="1642">
        <v>6092</v>
      </c>
      <c r="C58" s="1643" t="s">
        <v>51</v>
      </c>
      <c r="D58" s="1644" t="s">
        <v>52</v>
      </c>
      <c r="E58" s="1645">
        <v>0.5</v>
      </c>
      <c r="F58" s="1646">
        <v>2000</v>
      </c>
      <c r="G58" s="1646">
        <v>1000</v>
      </c>
    </row>
    <row r="59" spans="2:9">
      <c r="B59" s="1642">
        <v>6130</v>
      </c>
      <c r="C59" s="1643" t="s">
        <v>522</v>
      </c>
      <c r="D59" s="1644" t="s">
        <v>71</v>
      </c>
      <c r="E59" s="1645">
        <v>1.03</v>
      </c>
      <c r="F59" s="1646">
        <v>93819</v>
      </c>
      <c r="G59" s="1646">
        <v>96634</v>
      </c>
    </row>
    <row r="60" spans="2:9">
      <c r="B60" s="1642">
        <v>7236</v>
      </c>
      <c r="C60" s="1643" t="s">
        <v>505</v>
      </c>
      <c r="D60" s="1644" t="s">
        <v>54</v>
      </c>
      <c r="E60" s="1645">
        <v>6.6699999999999995E-2</v>
      </c>
      <c r="F60" s="1646">
        <v>20789</v>
      </c>
      <c r="G60" s="1646">
        <v>1387</v>
      </c>
    </row>
    <row r="61" spans="2:9" ht="24">
      <c r="B61" s="1636">
        <v>3050</v>
      </c>
      <c r="C61" s="1637" t="s">
        <v>1014</v>
      </c>
      <c r="D61" s="1636" t="s">
        <v>60</v>
      </c>
      <c r="E61" s="1638"/>
      <c r="F61" s="1639"/>
      <c r="G61" s="1640">
        <v>24758</v>
      </c>
      <c r="I61" s="1641"/>
    </row>
    <row r="62" spans="2:9">
      <c r="B62" s="1642">
        <v>4274</v>
      </c>
      <c r="C62" s="1643" t="s">
        <v>57</v>
      </c>
      <c r="D62" s="1644" t="s">
        <v>65</v>
      </c>
      <c r="E62" s="1645">
        <v>0.1111</v>
      </c>
      <c r="F62" s="1646">
        <v>166065</v>
      </c>
      <c r="G62" s="1646">
        <v>18450</v>
      </c>
    </row>
    <row r="63" spans="2:9">
      <c r="B63" s="1642">
        <v>5661</v>
      </c>
      <c r="C63" s="1643" t="s">
        <v>66</v>
      </c>
      <c r="D63" s="1644" t="s">
        <v>67</v>
      </c>
      <c r="E63" s="1645">
        <v>0.1111</v>
      </c>
      <c r="F63" s="1646">
        <v>46157</v>
      </c>
      <c r="G63" s="1646">
        <v>5128</v>
      </c>
    </row>
    <row r="64" spans="2:9">
      <c r="B64" s="1642">
        <v>6092</v>
      </c>
      <c r="C64" s="1643" t="s">
        <v>51</v>
      </c>
      <c r="D64" s="1644" t="s">
        <v>52</v>
      </c>
      <c r="E64" s="1645">
        <v>0.5</v>
      </c>
      <c r="F64" s="1646">
        <v>2000</v>
      </c>
      <c r="G64" s="1646">
        <v>1000</v>
      </c>
    </row>
    <row r="65" spans="2:9">
      <c r="B65" s="1642">
        <v>6098</v>
      </c>
      <c r="C65" s="1643" t="s">
        <v>68</v>
      </c>
      <c r="D65" s="1644" t="s">
        <v>69</v>
      </c>
      <c r="E65" s="1645">
        <v>10</v>
      </c>
      <c r="F65" s="1646">
        <v>18</v>
      </c>
      <c r="G65" s="1646">
        <v>180</v>
      </c>
    </row>
    <row r="66" spans="2:9" ht="24">
      <c r="B66" s="1636">
        <v>3052</v>
      </c>
      <c r="C66" s="1637" t="s">
        <v>1084</v>
      </c>
      <c r="D66" s="1636" t="s">
        <v>60</v>
      </c>
      <c r="E66" s="1638"/>
      <c r="F66" s="1639"/>
      <c r="G66" s="1640">
        <v>78255</v>
      </c>
      <c r="I66" s="1641"/>
    </row>
    <row r="67" spans="2:9">
      <c r="B67" s="1642">
        <v>4274</v>
      </c>
      <c r="C67" s="1643" t="s">
        <v>57</v>
      </c>
      <c r="D67" s="1644" t="s">
        <v>65</v>
      </c>
      <c r="E67" s="1645">
        <v>0.1111</v>
      </c>
      <c r="F67" s="1646">
        <v>166065</v>
      </c>
      <c r="G67" s="1646">
        <v>18450</v>
      </c>
    </row>
    <row r="68" spans="2:9">
      <c r="B68" s="1642">
        <v>5661</v>
      </c>
      <c r="C68" s="1643" t="s">
        <v>66</v>
      </c>
      <c r="D68" s="1644" t="s">
        <v>67</v>
      </c>
      <c r="E68" s="1645">
        <v>0.1111</v>
      </c>
      <c r="F68" s="1646">
        <v>46157</v>
      </c>
      <c r="G68" s="1646">
        <v>5128</v>
      </c>
    </row>
    <row r="69" spans="2:9">
      <c r="B69" s="1642">
        <v>6092</v>
      </c>
      <c r="C69" s="1643" t="s">
        <v>51</v>
      </c>
      <c r="D69" s="1644" t="s">
        <v>52</v>
      </c>
      <c r="E69" s="1645">
        <v>0.5</v>
      </c>
      <c r="F69" s="1646">
        <v>2000</v>
      </c>
      <c r="G69" s="1646">
        <v>1000</v>
      </c>
    </row>
    <row r="70" spans="2:9">
      <c r="B70" s="1642">
        <v>6098</v>
      </c>
      <c r="C70" s="1643" t="s">
        <v>68</v>
      </c>
      <c r="D70" s="1644" t="s">
        <v>69</v>
      </c>
      <c r="E70" s="1645">
        <v>10</v>
      </c>
      <c r="F70" s="1646">
        <v>18</v>
      </c>
      <c r="G70" s="1646">
        <v>180</v>
      </c>
    </row>
    <row r="71" spans="2:9">
      <c r="B71" s="1642">
        <v>7005</v>
      </c>
      <c r="C71" s="1643" t="s">
        <v>467</v>
      </c>
      <c r="D71" s="1644" t="s">
        <v>60</v>
      </c>
      <c r="E71" s="1645">
        <v>1.3</v>
      </c>
      <c r="F71" s="1646">
        <v>12317</v>
      </c>
      <c r="G71" s="1646">
        <v>16012</v>
      </c>
      <c r="I71" s="1641"/>
    </row>
    <row r="72" spans="2:9">
      <c r="B72" s="1642">
        <v>7462</v>
      </c>
      <c r="C72" s="1643" t="s">
        <v>62</v>
      </c>
      <c r="D72" s="1644" t="s">
        <v>63</v>
      </c>
      <c r="E72" s="1645">
        <v>26.25</v>
      </c>
      <c r="F72" s="1646">
        <v>1428</v>
      </c>
      <c r="G72" s="1646">
        <v>37485</v>
      </c>
    </row>
    <row r="73" spans="2:9" ht="24">
      <c r="B73" s="1636">
        <v>3057</v>
      </c>
      <c r="C73" s="1637" t="s">
        <v>196</v>
      </c>
      <c r="D73" s="1636" t="s">
        <v>54</v>
      </c>
      <c r="E73" s="1638"/>
      <c r="F73" s="1639"/>
      <c r="G73" s="1640">
        <v>3114872</v>
      </c>
    </row>
    <row r="74" spans="2:9">
      <c r="B74" s="1642">
        <v>323</v>
      </c>
      <c r="C74" s="1643" t="s">
        <v>1269</v>
      </c>
      <c r="D74" s="1644" t="s">
        <v>60</v>
      </c>
      <c r="E74" s="1645">
        <v>1.1274999999999999</v>
      </c>
      <c r="F74" s="1646">
        <v>354442</v>
      </c>
      <c r="G74" s="1646">
        <v>399633</v>
      </c>
    </row>
    <row r="75" spans="2:9">
      <c r="B75" s="1642">
        <v>1794</v>
      </c>
      <c r="C75" s="1643" t="s">
        <v>90</v>
      </c>
      <c r="D75" s="1644" t="s">
        <v>79</v>
      </c>
      <c r="E75" s="1645">
        <v>2</v>
      </c>
      <c r="F75" s="1646">
        <v>3773</v>
      </c>
      <c r="G75" s="1646">
        <v>7546</v>
      </c>
    </row>
    <row r="76" spans="2:9">
      <c r="B76" s="1642">
        <v>3465</v>
      </c>
      <c r="C76" s="1643" t="s">
        <v>247</v>
      </c>
      <c r="D76" s="1644" t="s">
        <v>60</v>
      </c>
      <c r="E76" s="1645">
        <v>1.1709000000000001</v>
      </c>
      <c r="F76" s="1646">
        <v>382749</v>
      </c>
      <c r="G76" s="1646">
        <v>448161</v>
      </c>
      <c r="I76" s="1641"/>
    </row>
    <row r="77" spans="2:9">
      <c r="B77" s="1642">
        <v>3476</v>
      </c>
      <c r="C77" s="1643" t="s">
        <v>77</v>
      </c>
      <c r="D77" s="1644" t="s">
        <v>60</v>
      </c>
      <c r="E77" s="1645">
        <v>0.1008</v>
      </c>
      <c r="F77" s="1646">
        <v>310601</v>
      </c>
      <c r="G77" s="1646">
        <v>31309</v>
      </c>
    </row>
    <row r="78" spans="2:9">
      <c r="B78" s="1642">
        <v>3995</v>
      </c>
      <c r="C78" s="1643" t="s">
        <v>126</v>
      </c>
      <c r="D78" s="1644" t="s">
        <v>48</v>
      </c>
      <c r="E78" s="1645">
        <v>5</v>
      </c>
      <c r="F78" s="1646">
        <v>21983</v>
      </c>
      <c r="G78" s="1646">
        <v>109915</v>
      </c>
    </row>
    <row r="79" spans="2:9">
      <c r="B79" s="1642">
        <v>4274</v>
      </c>
      <c r="C79" s="1643" t="s">
        <v>57</v>
      </c>
      <c r="D79" s="1644" t="s">
        <v>65</v>
      </c>
      <c r="E79" s="1645">
        <v>2.5</v>
      </c>
      <c r="F79" s="1646">
        <v>166065</v>
      </c>
      <c r="G79" s="1646">
        <v>415163</v>
      </c>
    </row>
    <row r="80" spans="2:9">
      <c r="B80" s="1642">
        <v>5038</v>
      </c>
      <c r="C80" s="1643" t="s">
        <v>78</v>
      </c>
      <c r="D80" s="1644" t="s">
        <v>79</v>
      </c>
      <c r="E80" s="1645">
        <v>58.45</v>
      </c>
      <c r="F80" s="1646">
        <v>2678</v>
      </c>
      <c r="G80" s="1646">
        <v>156529</v>
      </c>
    </row>
    <row r="81" spans="2:9">
      <c r="B81" s="1642">
        <v>5481</v>
      </c>
      <c r="C81" s="1643" t="s">
        <v>646</v>
      </c>
      <c r="D81" s="1644" t="s">
        <v>54</v>
      </c>
      <c r="E81" s="1645">
        <v>145</v>
      </c>
      <c r="F81" s="1646">
        <v>5820</v>
      </c>
      <c r="G81" s="1646">
        <v>843900</v>
      </c>
    </row>
    <row r="82" spans="2:9">
      <c r="B82" s="1642">
        <v>6092</v>
      </c>
      <c r="C82" s="1643" t="s">
        <v>51</v>
      </c>
      <c r="D82" s="1644" t="s">
        <v>52</v>
      </c>
      <c r="E82" s="1645">
        <v>1</v>
      </c>
      <c r="F82" s="1646">
        <v>2000</v>
      </c>
      <c r="G82" s="1646">
        <v>2000</v>
      </c>
    </row>
    <row r="83" spans="2:9">
      <c r="B83" s="1642">
        <v>6792</v>
      </c>
      <c r="C83" s="1643" t="s">
        <v>714</v>
      </c>
      <c r="D83" s="1644" t="s">
        <v>54</v>
      </c>
      <c r="E83" s="1645">
        <v>1</v>
      </c>
      <c r="F83" s="1646">
        <v>238000</v>
      </c>
      <c r="G83" s="1646">
        <v>238000</v>
      </c>
    </row>
    <row r="84" spans="2:9">
      <c r="B84" s="1642">
        <v>6832</v>
      </c>
      <c r="C84" s="1643" t="s">
        <v>1284</v>
      </c>
      <c r="D84" s="1644" t="s">
        <v>60</v>
      </c>
      <c r="E84" s="1645">
        <v>0.3402</v>
      </c>
      <c r="F84" s="1646">
        <v>415310</v>
      </c>
      <c r="G84" s="1646">
        <v>141288</v>
      </c>
    </row>
    <row r="85" spans="2:9">
      <c r="B85" s="1642">
        <v>7088</v>
      </c>
      <c r="C85" s="1643" t="s">
        <v>82</v>
      </c>
      <c r="D85" s="1644" t="s">
        <v>79</v>
      </c>
      <c r="E85" s="1645">
        <v>120.02549999999999</v>
      </c>
      <c r="F85" s="1646">
        <v>2678</v>
      </c>
      <c r="G85" s="1646">
        <v>321428</v>
      </c>
      <c r="I85" s="1641"/>
    </row>
    <row r="86" spans="2:9" ht="24">
      <c r="B86" s="1636">
        <v>3059</v>
      </c>
      <c r="C86" s="1637" t="s">
        <v>197</v>
      </c>
      <c r="D86" s="1636" t="s">
        <v>54</v>
      </c>
      <c r="E86" s="1638"/>
      <c r="F86" s="1639"/>
      <c r="G86" s="1640">
        <v>3067872</v>
      </c>
    </row>
    <row r="87" spans="2:9">
      <c r="B87" s="1642">
        <v>1794</v>
      </c>
      <c r="C87" s="1643" t="s">
        <v>90</v>
      </c>
      <c r="D87" s="1644" t="s">
        <v>79</v>
      </c>
      <c r="E87" s="1645">
        <v>2</v>
      </c>
      <c r="F87" s="1646">
        <v>3773</v>
      </c>
      <c r="G87" s="1646">
        <v>7546</v>
      </c>
    </row>
    <row r="88" spans="2:9">
      <c r="B88" s="1642">
        <v>3465</v>
      </c>
      <c r="C88" s="1643" t="s">
        <v>247</v>
      </c>
      <c r="D88" s="1644" t="s">
        <v>60</v>
      </c>
      <c r="E88" s="1645">
        <v>0.92479999999999996</v>
      </c>
      <c r="F88" s="1646">
        <v>382749</v>
      </c>
      <c r="G88" s="1646">
        <v>353966</v>
      </c>
    </row>
    <row r="89" spans="2:9">
      <c r="B89" s="1642">
        <v>3476</v>
      </c>
      <c r="C89" s="1643" t="s">
        <v>77</v>
      </c>
      <c r="D89" s="1644" t="s">
        <v>60</v>
      </c>
      <c r="E89" s="1645">
        <v>0.45400000000000001</v>
      </c>
      <c r="F89" s="1646">
        <v>310601</v>
      </c>
      <c r="G89" s="1646">
        <v>141013</v>
      </c>
    </row>
    <row r="90" spans="2:9">
      <c r="B90" s="1642">
        <v>3995</v>
      </c>
      <c r="C90" s="1643" t="s">
        <v>126</v>
      </c>
      <c r="D90" s="1644" t="s">
        <v>48</v>
      </c>
      <c r="E90" s="1645">
        <v>7.3</v>
      </c>
      <c r="F90" s="1646">
        <v>21983</v>
      </c>
      <c r="G90" s="1646">
        <v>160476</v>
      </c>
    </row>
    <row r="91" spans="2:9">
      <c r="B91" s="1642">
        <v>4274</v>
      </c>
      <c r="C91" s="1643" t="s">
        <v>57</v>
      </c>
      <c r="D91" s="1644" t="s">
        <v>65</v>
      </c>
      <c r="E91" s="1645">
        <v>2.5</v>
      </c>
      <c r="F91" s="1646">
        <v>166065</v>
      </c>
      <c r="G91" s="1646">
        <v>415163</v>
      </c>
    </row>
    <row r="92" spans="2:9">
      <c r="B92" s="1642">
        <v>5038</v>
      </c>
      <c r="C92" s="1643" t="s">
        <v>78</v>
      </c>
      <c r="D92" s="1644" t="s">
        <v>79</v>
      </c>
      <c r="E92" s="1645">
        <v>67.144000000000005</v>
      </c>
      <c r="F92" s="1646">
        <v>2678</v>
      </c>
      <c r="G92" s="1646">
        <v>179812</v>
      </c>
    </row>
    <row r="93" spans="2:9">
      <c r="B93" s="1642">
        <v>5481</v>
      </c>
      <c r="C93" s="1643" t="s">
        <v>646</v>
      </c>
      <c r="D93" s="1644" t="s">
        <v>54</v>
      </c>
      <c r="E93" s="1645">
        <v>178</v>
      </c>
      <c r="F93" s="1646">
        <v>5820</v>
      </c>
      <c r="G93" s="1646">
        <v>1035960</v>
      </c>
      <c r="I93" s="1641"/>
    </row>
    <row r="94" spans="2:9">
      <c r="B94" s="1642">
        <v>6092</v>
      </c>
      <c r="C94" s="1643" t="s">
        <v>51</v>
      </c>
      <c r="D94" s="1644" t="s">
        <v>52</v>
      </c>
      <c r="E94" s="1645">
        <v>1</v>
      </c>
      <c r="F94" s="1646">
        <v>2000</v>
      </c>
      <c r="G94" s="1646">
        <v>2000</v>
      </c>
    </row>
    <row r="95" spans="2:9">
      <c r="B95" s="1642">
        <v>6792</v>
      </c>
      <c r="C95" s="1643" t="s">
        <v>714</v>
      </c>
      <c r="D95" s="1644" t="s">
        <v>54</v>
      </c>
      <c r="E95" s="1645">
        <v>1</v>
      </c>
      <c r="F95" s="1646">
        <v>238000</v>
      </c>
      <c r="G95" s="1646">
        <v>238000</v>
      </c>
    </row>
    <row r="96" spans="2:9">
      <c r="B96" s="1642">
        <v>6832</v>
      </c>
      <c r="C96" s="1643" t="s">
        <v>1284</v>
      </c>
      <c r="D96" s="1644" t="s">
        <v>60</v>
      </c>
      <c r="E96" s="1645">
        <v>0.37419999999999998</v>
      </c>
      <c r="F96" s="1646">
        <v>415310</v>
      </c>
      <c r="G96" s="1646">
        <v>155409</v>
      </c>
    </row>
    <row r="97" spans="2:9">
      <c r="B97" s="1642">
        <v>7088</v>
      </c>
      <c r="C97" s="1643" t="s">
        <v>82</v>
      </c>
      <c r="D97" s="1644" t="s">
        <v>79</v>
      </c>
      <c r="E97" s="1645">
        <v>141.3468</v>
      </c>
      <c r="F97" s="1646">
        <v>2678</v>
      </c>
      <c r="G97" s="1646">
        <v>378527</v>
      </c>
    </row>
    <row r="98" spans="2:9">
      <c r="B98" s="1636">
        <v>3155</v>
      </c>
      <c r="C98" s="1637" t="s">
        <v>198</v>
      </c>
      <c r="D98" s="1636" t="s">
        <v>54</v>
      </c>
      <c r="E98" s="1638"/>
      <c r="F98" s="1639"/>
      <c r="G98" s="1640">
        <v>156651</v>
      </c>
    </row>
    <row r="99" spans="2:9">
      <c r="B99" s="1642">
        <v>4279</v>
      </c>
      <c r="C99" s="1643" t="s">
        <v>57</v>
      </c>
      <c r="D99" s="1644" t="s">
        <v>50</v>
      </c>
      <c r="E99" s="1645">
        <v>1.5</v>
      </c>
      <c r="F99" s="1646">
        <v>20759</v>
      </c>
      <c r="G99" s="1646">
        <v>31139</v>
      </c>
      <c r="I99" s="1641"/>
    </row>
    <row r="100" spans="2:9">
      <c r="B100" s="1642">
        <v>6092</v>
      </c>
      <c r="C100" s="1643" t="s">
        <v>51</v>
      </c>
      <c r="D100" s="1644" t="s">
        <v>52</v>
      </c>
      <c r="E100" s="1645">
        <v>0.5</v>
      </c>
      <c r="F100" s="1646">
        <v>2000</v>
      </c>
      <c r="G100" s="1646">
        <v>1000</v>
      </c>
    </row>
    <row r="101" spans="2:9">
      <c r="B101" s="1642">
        <v>6140</v>
      </c>
      <c r="C101" s="1643" t="s">
        <v>58</v>
      </c>
      <c r="D101" s="1644" t="s">
        <v>50</v>
      </c>
      <c r="E101" s="1645">
        <v>2</v>
      </c>
      <c r="F101" s="1646">
        <v>57198</v>
      </c>
      <c r="G101" s="1646">
        <v>114396</v>
      </c>
    </row>
    <row r="102" spans="2:9">
      <c r="B102" s="1642">
        <v>7439</v>
      </c>
      <c r="C102" s="1643" t="s">
        <v>59</v>
      </c>
      <c r="D102" s="1644" t="s">
        <v>50</v>
      </c>
      <c r="E102" s="1645">
        <v>2</v>
      </c>
      <c r="F102" s="1646">
        <v>5058</v>
      </c>
      <c r="G102" s="1646">
        <v>10116</v>
      </c>
    </row>
    <row r="103" spans="2:9" ht="22.5" customHeight="1">
      <c r="B103" s="1636">
        <v>3195</v>
      </c>
      <c r="C103" s="1637" t="s">
        <v>199</v>
      </c>
      <c r="D103" s="1636" t="s">
        <v>71</v>
      </c>
      <c r="E103" s="1638"/>
      <c r="F103" s="1639"/>
      <c r="G103" s="1640">
        <v>36732</v>
      </c>
    </row>
    <row r="104" spans="2:9">
      <c r="B104" s="1642">
        <v>4278</v>
      </c>
      <c r="C104" s="1643" t="s">
        <v>49</v>
      </c>
      <c r="D104" s="1644" t="s">
        <v>50</v>
      </c>
      <c r="E104" s="1645">
        <v>0.12</v>
      </c>
      <c r="F104" s="1646">
        <v>14722</v>
      </c>
      <c r="G104" s="1646">
        <v>1767</v>
      </c>
    </row>
    <row r="105" spans="2:9">
      <c r="B105" s="1642">
        <v>4521</v>
      </c>
      <c r="C105" s="1643" t="s">
        <v>527</v>
      </c>
      <c r="D105" s="1644" t="s">
        <v>71</v>
      </c>
      <c r="E105" s="1645">
        <v>2.06</v>
      </c>
      <c r="F105" s="1646">
        <v>16488</v>
      </c>
      <c r="G105" s="1646">
        <v>33965</v>
      </c>
      <c r="I105" s="1641"/>
    </row>
    <row r="106" spans="2:9">
      <c r="B106" s="1642">
        <v>6092</v>
      </c>
      <c r="C106" s="1643" t="s">
        <v>51</v>
      </c>
      <c r="D106" s="1644" t="s">
        <v>52</v>
      </c>
      <c r="E106" s="1645">
        <v>0.5</v>
      </c>
      <c r="F106" s="1646">
        <v>2000</v>
      </c>
      <c r="G106" s="1646">
        <v>1000</v>
      </c>
    </row>
    <row r="107" spans="2:9" ht="19.5" customHeight="1">
      <c r="B107" s="1636">
        <v>3202</v>
      </c>
      <c r="C107" s="1637" t="s">
        <v>1478</v>
      </c>
      <c r="D107" s="1636" t="s">
        <v>60</v>
      </c>
      <c r="E107" s="1638"/>
      <c r="F107" s="1639"/>
      <c r="G107" s="1640">
        <v>473549</v>
      </c>
    </row>
    <row r="108" spans="2:9">
      <c r="B108" s="1642">
        <v>3465</v>
      </c>
      <c r="C108" s="1643" t="s">
        <v>247</v>
      </c>
      <c r="D108" s="1644" t="s">
        <v>60</v>
      </c>
      <c r="E108" s="1645">
        <v>1.05</v>
      </c>
      <c r="F108" s="1646">
        <v>382749</v>
      </c>
      <c r="G108" s="1646">
        <v>401886</v>
      </c>
    </row>
    <row r="109" spans="2:9">
      <c r="B109" s="1642">
        <v>4273</v>
      </c>
      <c r="C109" s="1643" t="s">
        <v>49</v>
      </c>
      <c r="D109" s="1644" t="s">
        <v>65</v>
      </c>
      <c r="E109" s="1645">
        <v>0.6</v>
      </c>
      <c r="F109" s="1646">
        <v>117772</v>
      </c>
      <c r="G109" s="1646">
        <v>70663</v>
      </c>
    </row>
    <row r="110" spans="2:9">
      <c r="B110" s="1642">
        <v>6092</v>
      </c>
      <c r="C110" s="1643" t="s">
        <v>51</v>
      </c>
      <c r="D110" s="1644" t="s">
        <v>52</v>
      </c>
      <c r="E110" s="1645">
        <v>0.5</v>
      </c>
      <c r="F110" s="1646">
        <v>2000</v>
      </c>
      <c r="G110" s="1646">
        <v>1000</v>
      </c>
      <c r="I110" s="1641"/>
    </row>
    <row r="111" spans="2:9" ht="24">
      <c r="B111" s="1636">
        <v>3210</v>
      </c>
      <c r="C111" s="1637" t="s">
        <v>70</v>
      </c>
      <c r="D111" s="1636" t="s">
        <v>71</v>
      </c>
      <c r="E111" s="1638"/>
      <c r="F111" s="1639"/>
      <c r="G111" s="1640">
        <v>42348</v>
      </c>
    </row>
    <row r="112" spans="2:9">
      <c r="B112" s="1642">
        <v>366</v>
      </c>
      <c r="C112" s="1643" t="s">
        <v>1275</v>
      </c>
      <c r="D112" s="1644" t="s">
        <v>60</v>
      </c>
      <c r="E112" s="1645">
        <v>6.6E-3</v>
      </c>
      <c r="F112" s="1646">
        <v>366520</v>
      </c>
      <c r="G112" s="1646">
        <v>2419</v>
      </c>
    </row>
    <row r="113" spans="2:9">
      <c r="B113" s="1642">
        <v>4279</v>
      </c>
      <c r="C113" s="1643" t="s">
        <v>57</v>
      </c>
      <c r="D113" s="1644" t="s">
        <v>50</v>
      </c>
      <c r="E113" s="1645">
        <v>0.4</v>
      </c>
      <c r="F113" s="1646">
        <v>20759</v>
      </c>
      <c r="G113" s="1646">
        <v>8304</v>
      </c>
    </row>
    <row r="114" spans="2:9">
      <c r="B114" s="1642">
        <v>6092</v>
      </c>
      <c r="C114" s="1643" t="s">
        <v>51</v>
      </c>
      <c r="D114" s="1644" t="s">
        <v>52</v>
      </c>
      <c r="E114" s="1645">
        <v>0.5</v>
      </c>
      <c r="F114" s="1646">
        <v>2000</v>
      </c>
      <c r="G114" s="1646">
        <v>1000</v>
      </c>
      <c r="I114" s="1641"/>
    </row>
    <row r="115" spans="2:9">
      <c r="B115" s="1642">
        <v>6116</v>
      </c>
      <c r="C115" s="1643" t="s">
        <v>72</v>
      </c>
      <c r="D115" s="1644" t="s">
        <v>54</v>
      </c>
      <c r="E115" s="1645">
        <v>1.25</v>
      </c>
      <c r="F115" s="1646">
        <v>24500</v>
      </c>
      <c r="G115" s="1646">
        <v>30625</v>
      </c>
    </row>
    <row r="116" spans="2:9">
      <c r="B116" s="1636">
        <v>3225</v>
      </c>
      <c r="C116" s="1637" t="s">
        <v>201</v>
      </c>
      <c r="D116" s="1636" t="s">
        <v>71</v>
      </c>
      <c r="E116" s="1638"/>
      <c r="F116" s="1639"/>
      <c r="G116" s="1640">
        <v>26872</v>
      </c>
    </row>
    <row r="117" spans="2:9">
      <c r="B117" s="1642">
        <v>4278</v>
      </c>
      <c r="C117" s="1643" t="s">
        <v>49</v>
      </c>
      <c r="D117" s="1644" t="s">
        <v>50</v>
      </c>
      <c r="E117" s="1645">
        <v>0.18179999999999999</v>
      </c>
      <c r="F117" s="1646">
        <v>14722</v>
      </c>
      <c r="G117" s="1646">
        <v>2676</v>
      </c>
    </row>
    <row r="118" spans="2:9">
      <c r="B118" s="1642">
        <v>6092</v>
      </c>
      <c r="C118" s="1643" t="s">
        <v>51</v>
      </c>
      <c r="D118" s="1644" t="s">
        <v>52</v>
      </c>
      <c r="E118" s="1645">
        <v>0.5</v>
      </c>
      <c r="F118" s="1646">
        <v>2000</v>
      </c>
      <c r="G118" s="1646">
        <v>1000</v>
      </c>
    </row>
    <row r="119" spans="2:9">
      <c r="B119" s="1642">
        <v>6259</v>
      </c>
      <c r="C119" s="1643" t="s">
        <v>492</v>
      </c>
      <c r="D119" s="1644" t="s">
        <v>71</v>
      </c>
      <c r="E119" s="1645">
        <v>1.03</v>
      </c>
      <c r="F119" s="1646">
        <v>22393</v>
      </c>
      <c r="G119" s="1646">
        <v>23065</v>
      </c>
      <c r="I119" s="1641"/>
    </row>
    <row r="120" spans="2:9">
      <c r="B120" s="1642">
        <v>7236</v>
      </c>
      <c r="C120" s="1643" t="s">
        <v>505</v>
      </c>
      <c r="D120" s="1644" t="s">
        <v>54</v>
      </c>
      <c r="E120" s="1645">
        <v>6.3E-3</v>
      </c>
      <c r="F120" s="1646">
        <v>20789</v>
      </c>
      <c r="G120" s="1646">
        <v>131</v>
      </c>
    </row>
    <row r="121" spans="2:9">
      <c r="B121" s="1636">
        <v>3226</v>
      </c>
      <c r="C121" s="1637" t="s">
        <v>202</v>
      </c>
      <c r="D121" s="1636" t="s">
        <v>71</v>
      </c>
      <c r="E121" s="1638"/>
      <c r="F121" s="1639"/>
      <c r="G121" s="1640">
        <v>42945</v>
      </c>
    </row>
    <row r="122" spans="2:9">
      <c r="B122" s="1642">
        <v>4278</v>
      </c>
      <c r="C122" s="1643" t="s">
        <v>49</v>
      </c>
      <c r="D122" s="1644" t="s">
        <v>50</v>
      </c>
      <c r="E122" s="1645">
        <v>0.25</v>
      </c>
      <c r="F122" s="1646">
        <v>14722</v>
      </c>
      <c r="G122" s="1646">
        <v>3681</v>
      </c>
    </row>
    <row r="123" spans="2:9">
      <c r="B123" s="1642">
        <v>6092</v>
      </c>
      <c r="C123" s="1643" t="s">
        <v>51</v>
      </c>
      <c r="D123" s="1644" t="s">
        <v>52</v>
      </c>
      <c r="E123" s="1645">
        <v>0.5</v>
      </c>
      <c r="F123" s="1646">
        <v>2000</v>
      </c>
      <c r="G123" s="1646">
        <v>1000</v>
      </c>
      <c r="I123" s="1641"/>
    </row>
    <row r="124" spans="2:9">
      <c r="B124" s="1642">
        <v>6260</v>
      </c>
      <c r="C124" s="1643" t="s">
        <v>493</v>
      </c>
      <c r="D124" s="1644" t="s">
        <v>71</v>
      </c>
      <c r="E124" s="1645">
        <v>1.03</v>
      </c>
      <c r="F124" s="1646">
        <v>36948</v>
      </c>
      <c r="G124" s="1646">
        <v>38056</v>
      </c>
    </row>
    <row r="125" spans="2:9">
      <c r="B125" s="1642">
        <v>7236</v>
      </c>
      <c r="C125" s="1643" t="s">
        <v>505</v>
      </c>
      <c r="D125" s="1644" t="s">
        <v>54</v>
      </c>
      <c r="E125" s="1645">
        <v>0.01</v>
      </c>
      <c r="F125" s="1646">
        <v>20789</v>
      </c>
      <c r="G125" s="1646">
        <v>208</v>
      </c>
    </row>
    <row r="126" spans="2:9">
      <c r="B126" s="1636">
        <v>3227</v>
      </c>
      <c r="C126" s="1637" t="s">
        <v>203</v>
      </c>
      <c r="D126" s="1636" t="s">
        <v>71</v>
      </c>
      <c r="E126" s="1638"/>
      <c r="F126" s="1639"/>
      <c r="G126" s="1640">
        <v>90446</v>
      </c>
    </row>
    <row r="127" spans="2:9">
      <c r="B127" s="1642">
        <v>4278</v>
      </c>
      <c r="C127" s="1643" t="s">
        <v>49</v>
      </c>
      <c r="D127" s="1644" t="s">
        <v>50</v>
      </c>
      <c r="E127" s="1645">
        <v>0.4</v>
      </c>
      <c r="F127" s="1646">
        <v>14722</v>
      </c>
      <c r="G127" s="1646">
        <v>5889</v>
      </c>
    </row>
    <row r="128" spans="2:9">
      <c r="B128" s="1642">
        <v>6092</v>
      </c>
      <c r="C128" s="1643" t="s">
        <v>51</v>
      </c>
      <c r="D128" s="1644" t="s">
        <v>52</v>
      </c>
      <c r="E128" s="1645">
        <v>0.5</v>
      </c>
      <c r="F128" s="1646">
        <v>2000</v>
      </c>
      <c r="G128" s="1646">
        <v>1000</v>
      </c>
    </row>
    <row r="129" spans="2:9">
      <c r="B129" s="1642">
        <v>6261</v>
      </c>
      <c r="C129" s="1643" t="s">
        <v>494</v>
      </c>
      <c r="D129" s="1644" t="s">
        <v>71</v>
      </c>
      <c r="E129" s="1645">
        <v>1.03</v>
      </c>
      <c r="F129" s="1646">
        <v>80675</v>
      </c>
      <c r="G129" s="1646">
        <v>83095</v>
      </c>
    </row>
    <row r="130" spans="2:9" ht="28.15" customHeight="1">
      <c r="B130" s="1642">
        <v>7236</v>
      </c>
      <c r="C130" s="1643" t="s">
        <v>505</v>
      </c>
      <c r="D130" s="1644" t="s">
        <v>54</v>
      </c>
      <c r="E130" s="1645">
        <v>2.2200000000000001E-2</v>
      </c>
      <c r="F130" s="1646">
        <v>20789</v>
      </c>
      <c r="G130" s="1646">
        <v>462</v>
      </c>
      <c r="I130" s="1641"/>
    </row>
    <row r="131" spans="2:9">
      <c r="B131" s="1636">
        <v>3228</v>
      </c>
      <c r="C131" s="1637" t="s">
        <v>204</v>
      </c>
      <c r="D131" s="1636" t="s">
        <v>71</v>
      </c>
      <c r="E131" s="1638"/>
      <c r="F131" s="1639"/>
      <c r="G131" s="1640">
        <v>149806</v>
      </c>
    </row>
    <row r="132" spans="2:9">
      <c r="B132" s="1642">
        <v>4278</v>
      </c>
      <c r="C132" s="1643" t="s">
        <v>49</v>
      </c>
      <c r="D132" s="1644" t="s">
        <v>50</v>
      </c>
      <c r="E132" s="1645">
        <v>0.5</v>
      </c>
      <c r="F132" s="1646">
        <v>14722</v>
      </c>
      <c r="G132" s="1646">
        <v>7361</v>
      </c>
    </row>
    <row r="133" spans="2:9">
      <c r="B133" s="1642">
        <v>6092</v>
      </c>
      <c r="C133" s="1643" t="s">
        <v>51</v>
      </c>
      <c r="D133" s="1644" t="s">
        <v>52</v>
      </c>
      <c r="E133" s="1645">
        <v>0.5</v>
      </c>
      <c r="F133" s="1646">
        <v>2000</v>
      </c>
      <c r="G133" s="1646">
        <v>1000</v>
      </c>
    </row>
    <row r="134" spans="2:9">
      <c r="B134" s="1642">
        <v>6262</v>
      </c>
      <c r="C134" s="1643" t="s">
        <v>495</v>
      </c>
      <c r="D134" s="1644" t="s">
        <v>71</v>
      </c>
      <c r="E134" s="1645">
        <v>1.03</v>
      </c>
      <c r="F134" s="1646">
        <v>136653</v>
      </c>
      <c r="G134" s="1646">
        <v>140753</v>
      </c>
    </row>
    <row r="135" spans="2:9">
      <c r="B135" s="1642">
        <v>7236</v>
      </c>
      <c r="C135" s="1643" t="s">
        <v>505</v>
      </c>
      <c r="D135" s="1644" t="s">
        <v>54</v>
      </c>
      <c r="E135" s="1645">
        <v>3.3300000000000003E-2</v>
      </c>
      <c r="F135" s="1646">
        <v>20789</v>
      </c>
      <c r="G135" s="1646">
        <v>692</v>
      </c>
      <c r="I135" s="1641"/>
    </row>
    <row r="136" spans="2:9">
      <c r="B136" s="1636">
        <v>3230</v>
      </c>
      <c r="C136" s="1637" t="s">
        <v>205</v>
      </c>
      <c r="D136" s="1636" t="s">
        <v>71</v>
      </c>
      <c r="E136" s="1638"/>
      <c r="F136" s="1639"/>
      <c r="G136" s="1640">
        <v>320590</v>
      </c>
    </row>
    <row r="137" spans="2:9">
      <c r="B137" s="1642">
        <v>4278</v>
      </c>
      <c r="C137" s="1643" t="s">
        <v>49</v>
      </c>
      <c r="D137" s="1644" t="s">
        <v>50</v>
      </c>
      <c r="E137" s="1645">
        <v>0.55559999999999998</v>
      </c>
      <c r="F137" s="1646">
        <v>14722</v>
      </c>
      <c r="G137" s="1646">
        <v>8180</v>
      </c>
    </row>
    <row r="138" spans="2:9">
      <c r="B138" s="1642">
        <v>6092</v>
      </c>
      <c r="C138" s="1643" t="s">
        <v>51</v>
      </c>
      <c r="D138" s="1644" t="s">
        <v>52</v>
      </c>
      <c r="E138" s="1645">
        <v>0.5</v>
      </c>
      <c r="F138" s="1646">
        <v>2000</v>
      </c>
      <c r="G138" s="1646">
        <v>1000</v>
      </c>
    </row>
    <row r="139" spans="2:9">
      <c r="B139" s="1642">
        <v>6264</v>
      </c>
      <c r="C139" s="1643" t="s">
        <v>496</v>
      </c>
      <c r="D139" s="1644" t="s">
        <v>71</v>
      </c>
      <c r="E139" s="1645">
        <v>1.03</v>
      </c>
      <c r="F139" s="1646">
        <v>300993</v>
      </c>
      <c r="G139" s="1646">
        <v>310023</v>
      </c>
    </row>
    <row r="140" spans="2:9">
      <c r="B140" s="1642">
        <v>7236</v>
      </c>
      <c r="C140" s="1643" t="s">
        <v>505</v>
      </c>
      <c r="D140" s="1644" t="s">
        <v>54</v>
      </c>
      <c r="E140" s="1645">
        <v>6.6699999999999995E-2</v>
      </c>
      <c r="F140" s="1646">
        <v>20789</v>
      </c>
      <c r="G140" s="1646">
        <v>1387</v>
      </c>
    </row>
    <row r="141" spans="2:9">
      <c r="B141" s="1636">
        <v>3253</v>
      </c>
      <c r="C141" s="1637" t="s">
        <v>206</v>
      </c>
      <c r="D141" s="1636" t="s">
        <v>54</v>
      </c>
      <c r="E141" s="1638"/>
      <c r="F141" s="1639"/>
      <c r="G141" s="1640">
        <v>427925</v>
      </c>
    </row>
    <row r="142" spans="2:9">
      <c r="B142" s="1642">
        <v>4281</v>
      </c>
      <c r="C142" s="1643" t="s">
        <v>303</v>
      </c>
      <c r="D142" s="1644" t="s">
        <v>50</v>
      </c>
      <c r="E142" s="1645">
        <v>0.66669999999999996</v>
      </c>
      <c r="F142" s="1646">
        <v>22084</v>
      </c>
      <c r="G142" s="1646">
        <v>14723</v>
      </c>
    </row>
    <row r="143" spans="2:9">
      <c r="B143" s="1642">
        <v>6092</v>
      </c>
      <c r="C143" s="1643" t="s">
        <v>51</v>
      </c>
      <c r="D143" s="1644" t="s">
        <v>52</v>
      </c>
      <c r="E143" s="1645">
        <v>0.5</v>
      </c>
      <c r="F143" s="1646">
        <v>2000</v>
      </c>
      <c r="G143" s="1646">
        <v>1000</v>
      </c>
    </row>
    <row r="144" spans="2:9">
      <c r="B144" s="1642">
        <v>6372</v>
      </c>
      <c r="C144" s="1643" t="s">
        <v>533</v>
      </c>
      <c r="D144" s="1644" t="s">
        <v>54</v>
      </c>
      <c r="E144" s="1645">
        <v>1</v>
      </c>
      <c r="F144" s="1646">
        <v>411740</v>
      </c>
      <c r="G144" s="1646">
        <v>411740</v>
      </c>
    </row>
    <row r="145" spans="2:9">
      <c r="B145" s="1642">
        <v>7236</v>
      </c>
      <c r="C145" s="1643" t="s">
        <v>505</v>
      </c>
      <c r="D145" s="1644" t="s">
        <v>54</v>
      </c>
      <c r="E145" s="1645">
        <v>2.2200000000000001E-2</v>
      </c>
      <c r="F145" s="1646">
        <v>20789</v>
      </c>
      <c r="G145" s="1646">
        <v>462</v>
      </c>
      <c r="I145" s="1641"/>
    </row>
    <row r="146" spans="2:9">
      <c r="B146" s="1636">
        <v>3254</v>
      </c>
      <c r="C146" s="1637" t="s">
        <v>207</v>
      </c>
      <c r="D146" s="1636" t="s">
        <v>54</v>
      </c>
      <c r="E146" s="1638"/>
      <c r="F146" s="1639"/>
      <c r="G146" s="1640">
        <v>530265</v>
      </c>
    </row>
    <row r="147" spans="2:9">
      <c r="B147" s="1642">
        <v>4281</v>
      </c>
      <c r="C147" s="1643" t="s">
        <v>303</v>
      </c>
      <c r="D147" s="1644" t="s">
        <v>50</v>
      </c>
      <c r="E147" s="1645">
        <v>0.66669999999999996</v>
      </c>
      <c r="F147" s="1646">
        <v>22084</v>
      </c>
      <c r="G147" s="1646">
        <v>14723</v>
      </c>
    </row>
    <row r="148" spans="2:9">
      <c r="B148" s="1642">
        <v>6092</v>
      </c>
      <c r="C148" s="1643" t="s">
        <v>51</v>
      </c>
      <c r="D148" s="1644" t="s">
        <v>52</v>
      </c>
      <c r="E148" s="1645">
        <v>0.5</v>
      </c>
      <c r="F148" s="1646">
        <v>2000</v>
      </c>
      <c r="G148" s="1646">
        <v>1000</v>
      </c>
    </row>
    <row r="149" spans="2:9">
      <c r="B149" s="1642">
        <v>6373</v>
      </c>
      <c r="C149" s="1643" t="s">
        <v>534</v>
      </c>
      <c r="D149" s="1644" t="s">
        <v>54</v>
      </c>
      <c r="E149" s="1645">
        <v>1</v>
      </c>
      <c r="F149" s="1646">
        <v>514080</v>
      </c>
      <c r="G149" s="1646">
        <v>514080</v>
      </c>
      <c r="I149" s="1641"/>
    </row>
    <row r="150" spans="2:9">
      <c r="B150" s="1642">
        <v>7236</v>
      </c>
      <c r="C150" s="1643" t="s">
        <v>505</v>
      </c>
      <c r="D150" s="1644" t="s">
        <v>54</v>
      </c>
      <c r="E150" s="1645">
        <v>2.2200000000000001E-2</v>
      </c>
      <c r="F150" s="1646">
        <v>20789</v>
      </c>
      <c r="G150" s="1646">
        <v>462</v>
      </c>
    </row>
    <row r="151" spans="2:9">
      <c r="B151" s="1636">
        <v>3257</v>
      </c>
      <c r="C151" s="1637" t="s">
        <v>208</v>
      </c>
      <c r="D151" s="1636" t="s">
        <v>54</v>
      </c>
      <c r="E151" s="1638"/>
      <c r="F151" s="1639"/>
      <c r="G151" s="1640">
        <v>836214</v>
      </c>
    </row>
    <row r="152" spans="2:9">
      <c r="B152" s="1642">
        <v>4281</v>
      </c>
      <c r="C152" s="1643" t="s">
        <v>303</v>
      </c>
      <c r="D152" s="1644" t="s">
        <v>50</v>
      </c>
      <c r="E152" s="1645">
        <v>0.5</v>
      </c>
      <c r="F152" s="1646">
        <v>22084</v>
      </c>
      <c r="G152" s="1646">
        <v>11042</v>
      </c>
    </row>
    <row r="153" spans="2:9">
      <c r="B153" s="1642">
        <v>6092</v>
      </c>
      <c r="C153" s="1643" t="s">
        <v>51</v>
      </c>
      <c r="D153" s="1644" t="s">
        <v>52</v>
      </c>
      <c r="E153" s="1645">
        <v>0.5</v>
      </c>
      <c r="F153" s="1646">
        <v>2000</v>
      </c>
      <c r="G153" s="1646">
        <v>1000</v>
      </c>
    </row>
    <row r="154" spans="2:9">
      <c r="B154" s="1642">
        <v>6377</v>
      </c>
      <c r="C154" s="1643" t="s">
        <v>535</v>
      </c>
      <c r="D154" s="1644" t="s">
        <v>54</v>
      </c>
      <c r="E154" s="1645">
        <v>1</v>
      </c>
      <c r="F154" s="1646">
        <v>823480</v>
      </c>
      <c r="G154" s="1646">
        <v>823480</v>
      </c>
      <c r="I154" s="1641"/>
    </row>
    <row r="155" spans="2:9">
      <c r="B155" s="1642">
        <v>7236</v>
      </c>
      <c r="C155" s="1643" t="s">
        <v>505</v>
      </c>
      <c r="D155" s="1644" t="s">
        <v>54</v>
      </c>
      <c r="E155" s="1645">
        <v>3.3300000000000003E-2</v>
      </c>
      <c r="F155" s="1646">
        <v>20789</v>
      </c>
      <c r="G155" s="1646">
        <v>692</v>
      </c>
    </row>
    <row r="156" spans="2:9">
      <c r="B156" s="1636">
        <v>3258</v>
      </c>
      <c r="C156" s="1637" t="s">
        <v>209</v>
      </c>
      <c r="D156" s="1636" t="s">
        <v>54</v>
      </c>
      <c r="E156" s="1638"/>
      <c r="F156" s="1639"/>
      <c r="G156" s="1640">
        <v>874294</v>
      </c>
    </row>
    <row r="157" spans="2:9">
      <c r="B157" s="1642">
        <v>4281</v>
      </c>
      <c r="C157" s="1643" t="s">
        <v>303</v>
      </c>
      <c r="D157" s="1644" t="s">
        <v>50</v>
      </c>
      <c r="E157" s="1645">
        <v>0.5</v>
      </c>
      <c r="F157" s="1646">
        <v>22084</v>
      </c>
      <c r="G157" s="1646">
        <v>11042</v>
      </c>
    </row>
    <row r="158" spans="2:9">
      <c r="B158" s="1642">
        <v>6092</v>
      </c>
      <c r="C158" s="1643" t="s">
        <v>51</v>
      </c>
      <c r="D158" s="1644" t="s">
        <v>52</v>
      </c>
      <c r="E158" s="1645">
        <v>0.5</v>
      </c>
      <c r="F158" s="1646">
        <v>2000</v>
      </c>
      <c r="G158" s="1646">
        <v>1000</v>
      </c>
    </row>
    <row r="159" spans="2:9">
      <c r="B159" s="1642">
        <v>6378</v>
      </c>
      <c r="C159" s="1643" t="s">
        <v>536</v>
      </c>
      <c r="D159" s="1644" t="s">
        <v>54</v>
      </c>
      <c r="E159" s="1645">
        <v>1</v>
      </c>
      <c r="F159" s="1646">
        <v>861560</v>
      </c>
      <c r="G159" s="1646">
        <v>861560</v>
      </c>
      <c r="I159" s="1641"/>
    </row>
    <row r="160" spans="2:9">
      <c r="B160" s="1642">
        <v>7236</v>
      </c>
      <c r="C160" s="1643" t="s">
        <v>505</v>
      </c>
      <c r="D160" s="1644" t="s">
        <v>54</v>
      </c>
      <c r="E160" s="1645">
        <v>3.3300000000000003E-2</v>
      </c>
      <c r="F160" s="1646">
        <v>20789</v>
      </c>
      <c r="G160" s="1646">
        <v>692</v>
      </c>
    </row>
    <row r="161" spans="2:9">
      <c r="B161" s="1636">
        <v>3282</v>
      </c>
      <c r="C161" s="1637" t="s">
        <v>214</v>
      </c>
      <c r="D161" s="1636" t="s">
        <v>54</v>
      </c>
      <c r="E161" s="1638"/>
      <c r="F161" s="1639"/>
      <c r="G161" s="1640">
        <v>313367</v>
      </c>
    </row>
    <row r="162" spans="2:9">
      <c r="B162" s="1642">
        <v>4280</v>
      </c>
      <c r="C162" s="1643" t="s">
        <v>302</v>
      </c>
      <c r="D162" s="1644" t="s">
        <v>50</v>
      </c>
      <c r="E162" s="1645">
        <v>0.66669999999999996</v>
      </c>
      <c r="F162" s="1646">
        <v>16047</v>
      </c>
      <c r="G162" s="1646">
        <v>10699</v>
      </c>
    </row>
    <row r="163" spans="2:9">
      <c r="B163" s="1642">
        <v>6092</v>
      </c>
      <c r="C163" s="1643" t="s">
        <v>51</v>
      </c>
      <c r="D163" s="1644" t="s">
        <v>52</v>
      </c>
      <c r="E163" s="1645">
        <v>0.1</v>
      </c>
      <c r="F163" s="1646">
        <v>2000</v>
      </c>
      <c r="G163" s="1646">
        <v>200</v>
      </c>
    </row>
    <row r="164" spans="2:9" ht="12.75" customHeight="1">
      <c r="B164" s="1642">
        <v>6402</v>
      </c>
      <c r="C164" s="1643" t="s">
        <v>542</v>
      </c>
      <c r="D164" s="1644" t="s">
        <v>54</v>
      </c>
      <c r="E164" s="1645">
        <v>1</v>
      </c>
      <c r="F164" s="1646">
        <v>302260</v>
      </c>
      <c r="G164" s="1646">
        <v>302260</v>
      </c>
      <c r="I164" s="1641"/>
    </row>
    <row r="165" spans="2:9">
      <c r="B165" s="1642">
        <v>7236</v>
      </c>
      <c r="C165" s="1643" t="s">
        <v>505</v>
      </c>
      <c r="D165" s="1644" t="s">
        <v>54</v>
      </c>
      <c r="E165" s="1645">
        <v>0.01</v>
      </c>
      <c r="F165" s="1646">
        <v>20789</v>
      </c>
      <c r="G165" s="1646">
        <v>208</v>
      </c>
    </row>
    <row r="166" spans="2:9">
      <c r="B166" s="1636">
        <v>3293</v>
      </c>
      <c r="C166" s="1637" t="s">
        <v>215</v>
      </c>
      <c r="D166" s="1636" t="s">
        <v>54</v>
      </c>
      <c r="E166" s="1638"/>
      <c r="F166" s="1639"/>
      <c r="G166" s="1640">
        <v>198219</v>
      </c>
    </row>
    <row r="167" spans="2:9">
      <c r="B167" s="1642">
        <v>4280</v>
      </c>
      <c r="C167" s="1643" t="s">
        <v>302</v>
      </c>
      <c r="D167" s="1644" t="s">
        <v>50</v>
      </c>
      <c r="E167" s="1645">
        <v>1.5</v>
      </c>
      <c r="F167" s="1646">
        <v>16047</v>
      </c>
      <c r="G167" s="1646">
        <v>24071</v>
      </c>
    </row>
    <row r="168" spans="2:9">
      <c r="B168" s="1642">
        <v>6092</v>
      </c>
      <c r="C168" s="1643" t="s">
        <v>51</v>
      </c>
      <c r="D168" s="1644" t="s">
        <v>52</v>
      </c>
      <c r="E168" s="1645">
        <v>0.1</v>
      </c>
      <c r="F168" s="1646">
        <v>2000</v>
      </c>
      <c r="G168" s="1646">
        <v>200</v>
      </c>
    </row>
    <row r="169" spans="2:9">
      <c r="B169" s="1642">
        <v>6406</v>
      </c>
      <c r="C169" s="1643" t="s">
        <v>543</v>
      </c>
      <c r="D169" s="1644" t="s">
        <v>54</v>
      </c>
      <c r="E169" s="1645">
        <v>1</v>
      </c>
      <c r="F169" s="1646">
        <v>173740</v>
      </c>
      <c r="G169" s="1646">
        <v>173740</v>
      </c>
    </row>
    <row r="170" spans="2:9">
      <c r="B170" s="1642">
        <v>7236</v>
      </c>
      <c r="C170" s="1643" t="s">
        <v>505</v>
      </c>
      <c r="D170" s="1644" t="s">
        <v>54</v>
      </c>
      <c r="E170" s="1645">
        <v>0.01</v>
      </c>
      <c r="F170" s="1646">
        <v>20789</v>
      </c>
      <c r="G170" s="1646">
        <v>208</v>
      </c>
      <c r="I170" s="1641"/>
    </row>
    <row r="171" spans="2:9">
      <c r="B171" s="1636">
        <v>3294</v>
      </c>
      <c r="C171" s="1637" t="s">
        <v>216</v>
      </c>
      <c r="D171" s="1636" t="s">
        <v>54</v>
      </c>
      <c r="E171" s="1638"/>
      <c r="F171" s="1639"/>
      <c r="G171" s="1640">
        <v>398393</v>
      </c>
    </row>
    <row r="172" spans="2:9">
      <c r="B172" s="1642">
        <v>4280</v>
      </c>
      <c r="C172" s="1643" t="s">
        <v>302</v>
      </c>
      <c r="D172" s="1644" t="s">
        <v>50</v>
      </c>
      <c r="E172" s="1645">
        <v>1.5</v>
      </c>
      <c r="F172" s="1646">
        <v>16047</v>
      </c>
      <c r="G172" s="1646">
        <v>24071</v>
      </c>
    </row>
    <row r="173" spans="2:9">
      <c r="B173" s="1642">
        <v>6092</v>
      </c>
      <c r="C173" s="1643" t="s">
        <v>51</v>
      </c>
      <c r="D173" s="1644" t="s">
        <v>52</v>
      </c>
      <c r="E173" s="1645">
        <v>0.1</v>
      </c>
      <c r="F173" s="1646">
        <v>2000</v>
      </c>
      <c r="G173" s="1646">
        <v>200</v>
      </c>
    </row>
    <row r="174" spans="2:9">
      <c r="B174" s="1642">
        <v>6407</v>
      </c>
      <c r="C174" s="1643" t="s">
        <v>544</v>
      </c>
      <c r="D174" s="1644" t="s">
        <v>54</v>
      </c>
      <c r="E174" s="1645">
        <v>1</v>
      </c>
      <c r="F174" s="1646">
        <v>373660</v>
      </c>
      <c r="G174" s="1646">
        <v>373660</v>
      </c>
    </row>
    <row r="175" spans="2:9">
      <c r="B175" s="1642">
        <v>7236</v>
      </c>
      <c r="C175" s="1643" t="s">
        <v>505</v>
      </c>
      <c r="D175" s="1644" t="s">
        <v>54</v>
      </c>
      <c r="E175" s="1645">
        <v>2.2200000000000001E-2</v>
      </c>
      <c r="F175" s="1646">
        <v>20789</v>
      </c>
      <c r="G175" s="1646">
        <v>462</v>
      </c>
    </row>
    <row r="176" spans="2:9">
      <c r="B176" s="1636">
        <v>3295</v>
      </c>
      <c r="C176" s="1637" t="s">
        <v>217</v>
      </c>
      <c r="D176" s="1636" t="s">
        <v>54</v>
      </c>
      <c r="E176" s="1638"/>
      <c r="F176" s="1639"/>
      <c r="G176" s="1640">
        <v>727946</v>
      </c>
    </row>
    <row r="177" spans="2:9">
      <c r="B177" s="1642">
        <v>4280</v>
      </c>
      <c r="C177" s="1643" t="s">
        <v>302</v>
      </c>
      <c r="D177" s="1644" t="s">
        <v>50</v>
      </c>
      <c r="E177" s="1645">
        <v>2</v>
      </c>
      <c r="F177" s="1646">
        <v>16047</v>
      </c>
      <c r="G177" s="1646">
        <v>32094</v>
      </c>
    </row>
    <row r="178" spans="2:9">
      <c r="B178" s="1642">
        <v>6092</v>
      </c>
      <c r="C178" s="1643" t="s">
        <v>51</v>
      </c>
      <c r="D178" s="1644" t="s">
        <v>52</v>
      </c>
      <c r="E178" s="1645">
        <v>0.1</v>
      </c>
      <c r="F178" s="1646">
        <v>2000</v>
      </c>
      <c r="G178" s="1646">
        <v>200</v>
      </c>
    </row>
    <row r="179" spans="2:9">
      <c r="B179" s="1642">
        <v>6408</v>
      </c>
      <c r="C179" s="1643" t="s">
        <v>545</v>
      </c>
      <c r="D179" s="1644" t="s">
        <v>54</v>
      </c>
      <c r="E179" s="1645">
        <v>1</v>
      </c>
      <c r="F179" s="1646">
        <v>694960</v>
      </c>
      <c r="G179" s="1646">
        <v>694960</v>
      </c>
      <c r="I179" s="1641"/>
    </row>
    <row r="180" spans="2:9">
      <c r="B180" s="1642">
        <v>7236</v>
      </c>
      <c r="C180" s="1643" t="s">
        <v>505</v>
      </c>
      <c r="D180" s="1644" t="s">
        <v>54</v>
      </c>
      <c r="E180" s="1645">
        <v>3.3300000000000003E-2</v>
      </c>
      <c r="F180" s="1646">
        <v>20789</v>
      </c>
      <c r="G180" s="1646">
        <v>692</v>
      </c>
    </row>
    <row r="181" spans="2:9">
      <c r="B181" s="1636">
        <v>3305</v>
      </c>
      <c r="C181" s="1637" t="s">
        <v>218</v>
      </c>
      <c r="D181" s="1636" t="s">
        <v>54</v>
      </c>
      <c r="E181" s="1638"/>
      <c r="F181" s="1639"/>
      <c r="G181" s="1640">
        <v>166089</v>
      </c>
    </row>
    <row r="182" spans="2:9">
      <c r="B182" s="1642">
        <v>4280</v>
      </c>
      <c r="C182" s="1643" t="s">
        <v>302</v>
      </c>
      <c r="D182" s="1644" t="s">
        <v>50</v>
      </c>
      <c r="E182" s="1645">
        <v>1.5</v>
      </c>
      <c r="F182" s="1646">
        <v>16047</v>
      </c>
      <c r="G182" s="1646">
        <v>24071</v>
      </c>
    </row>
    <row r="183" spans="2:9">
      <c r="B183" s="1642">
        <v>6092</v>
      </c>
      <c r="C183" s="1643" t="s">
        <v>51</v>
      </c>
      <c r="D183" s="1644" t="s">
        <v>52</v>
      </c>
      <c r="E183" s="1645">
        <v>0.1</v>
      </c>
      <c r="F183" s="1646">
        <v>2000</v>
      </c>
      <c r="G183" s="1646">
        <v>200</v>
      </c>
    </row>
    <row r="184" spans="2:9">
      <c r="B184" s="1642">
        <v>6418</v>
      </c>
      <c r="C184" s="1643" t="s">
        <v>546</v>
      </c>
      <c r="D184" s="1644" t="s">
        <v>54</v>
      </c>
      <c r="E184" s="1645">
        <v>1</v>
      </c>
      <c r="F184" s="1646">
        <v>141610</v>
      </c>
      <c r="G184" s="1646">
        <v>141610</v>
      </c>
    </row>
    <row r="185" spans="2:9">
      <c r="B185" s="1642">
        <v>7236</v>
      </c>
      <c r="C185" s="1643" t="s">
        <v>505</v>
      </c>
      <c r="D185" s="1644" t="s">
        <v>54</v>
      </c>
      <c r="E185" s="1645">
        <v>0.01</v>
      </c>
      <c r="F185" s="1646">
        <v>20789</v>
      </c>
      <c r="G185" s="1646">
        <v>208</v>
      </c>
    </row>
    <row r="186" spans="2:9">
      <c r="B186" s="1636">
        <v>3306</v>
      </c>
      <c r="C186" s="1637" t="s">
        <v>219</v>
      </c>
      <c r="D186" s="1636" t="s">
        <v>54</v>
      </c>
      <c r="E186" s="1638"/>
      <c r="F186" s="1639"/>
      <c r="G186" s="1640">
        <v>340083</v>
      </c>
    </row>
    <row r="187" spans="2:9">
      <c r="B187" s="1642">
        <v>4280</v>
      </c>
      <c r="C187" s="1643" t="s">
        <v>302</v>
      </c>
      <c r="D187" s="1644" t="s">
        <v>50</v>
      </c>
      <c r="E187" s="1645">
        <v>1.5</v>
      </c>
      <c r="F187" s="1646">
        <v>16047</v>
      </c>
      <c r="G187" s="1646">
        <v>24071</v>
      </c>
    </row>
    <row r="188" spans="2:9">
      <c r="B188" s="1642">
        <v>6092</v>
      </c>
      <c r="C188" s="1643" t="s">
        <v>51</v>
      </c>
      <c r="D188" s="1644" t="s">
        <v>52</v>
      </c>
      <c r="E188" s="1645">
        <v>0.1</v>
      </c>
      <c r="F188" s="1646">
        <v>2000</v>
      </c>
      <c r="G188" s="1646">
        <v>200</v>
      </c>
      <c r="I188" s="1641"/>
    </row>
    <row r="189" spans="2:9">
      <c r="B189" s="1642">
        <v>6419</v>
      </c>
      <c r="C189" s="1643" t="s">
        <v>547</v>
      </c>
      <c r="D189" s="1644" t="s">
        <v>54</v>
      </c>
      <c r="E189" s="1645">
        <v>1</v>
      </c>
      <c r="F189" s="1646">
        <v>315350</v>
      </c>
      <c r="G189" s="1646">
        <v>315350</v>
      </c>
    </row>
    <row r="190" spans="2:9">
      <c r="B190" s="1642">
        <v>7236</v>
      </c>
      <c r="C190" s="1643" t="s">
        <v>505</v>
      </c>
      <c r="D190" s="1644" t="s">
        <v>54</v>
      </c>
      <c r="E190" s="1645">
        <v>2.2200000000000001E-2</v>
      </c>
      <c r="F190" s="1646">
        <v>20789</v>
      </c>
      <c r="G190" s="1646">
        <v>462</v>
      </c>
    </row>
    <row r="191" spans="2:9">
      <c r="B191" s="1636">
        <v>3307</v>
      </c>
      <c r="C191" s="1637" t="s">
        <v>220</v>
      </c>
      <c r="D191" s="1636" t="s">
        <v>54</v>
      </c>
      <c r="E191" s="1638"/>
      <c r="F191" s="1639"/>
      <c r="G191" s="1640">
        <v>688676</v>
      </c>
    </row>
    <row r="192" spans="2:9">
      <c r="B192" s="1642">
        <v>4280</v>
      </c>
      <c r="C192" s="1643" t="s">
        <v>302</v>
      </c>
      <c r="D192" s="1644" t="s">
        <v>50</v>
      </c>
      <c r="E192" s="1645">
        <v>2</v>
      </c>
      <c r="F192" s="1646">
        <v>16047</v>
      </c>
      <c r="G192" s="1646">
        <v>32094</v>
      </c>
    </row>
    <row r="193" spans="2:9">
      <c r="B193" s="1642">
        <v>6092</v>
      </c>
      <c r="C193" s="1643" t="s">
        <v>51</v>
      </c>
      <c r="D193" s="1644" t="s">
        <v>52</v>
      </c>
      <c r="E193" s="1645">
        <v>0.1</v>
      </c>
      <c r="F193" s="1646">
        <v>2000</v>
      </c>
      <c r="G193" s="1646">
        <v>200</v>
      </c>
    </row>
    <row r="194" spans="2:9">
      <c r="B194" s="1642">
        <v>6420</v>
      </c>
      <c r="C194" s="1643" t="s">
        <v>548</v>
      </c>
      <c r="D194" s="1644" t="s">
        <v>54</v>
      </c>
      <c r="E194" s="1645">
        <v>1</v>
      </c>
      <c r="F194" s="1646">
        <v>655690</v>
      </c>
      <c r="G194" s="1646">
        <v>655690</v>
      </c>
    </row>
    <row r="195" spans="2:9">
      <c r="B195" s="1642">
        <v>7236</v>
      </c>
      <c r="C195" s="1643" t="s">
        <v>505</v>
      </c>
      <c r="D195" s="1644" t="s">
        <v>54</v>
      </c>
      <c r="E195" s="1645">
        <v>3.3300000000000003E-2</v>
      </c>
      <c r="F195" s="1646">
        <v>20789</v>
      </c>
      <c r="G195" s="1646">
        <v>692</v>
      </c>
    </row>
    <row r="196" spans="2:9">
      <c r="B196" s="1636">
        <v>3315</v>
      </c>
      <c r="C196" s="1637" t="s">
        <v>222</v>
      </c>
      <c r="D196" s="1636" t="s">
        <v>54</v>
      </c>
      <c r="E196" s="1638"/>
      <c r="F196" s="1639"/>
      <c r="G196" s="1640">
        <v>281773</v>
      </c>
    </row>
    <row r="197" spans="2:9">
      <c r="B197" s="1642">
        <v>4280</v>
      </c>
      <c r="C197" s="1643" t="s">
        <v>302</v>
      </c>
      <c r="D197" s="1644" t="s">
        <v>50</v>
      </c>
      <c r="E197" s="1645">
        <v>1.5</v>
      </c>
      <c r="F197" s="1646">
        <v>16047</v>
      </c>
      <c r="G197" s="1646">
        <v>24071</v>
      </c>
      <c r="I197" s="1641"/>
    </row>
    <row r="198" spans="2:9">
      <c r="B198" s="1642">
        <v>6092</v>
      </c>
      <c r="C198" s="1643" t="s">
        <v>51</v>
      </c>
      <c r="D198" s="1644" t="s">
        <v>52</v>
      </c>
      <c r="E198" s="1645">
        <v>0.1</v>
      </c>
      <c r="F198" s="1646">
        <v>2000</v>
      </c>
      <c r="G198" s="1646">
        <v>200</v>
      </c>
    </row>
    <row r="199" spans="2:9">
      <c r="B199" s="1642">
        <v>6431</v>
      </c>
      <c r="C199" s="1643" t="s">
        <v>551</v>
      </c>
      <c r="D199" s="1644" t="s">
        <v>54</v>
      </c>
      <c r="E199" s="1645">
        <v>1</v>
      </c>
      <c r="F199" s="1646">
        <v>257040</v>
      </c>
      <c r="G199" s="1646">
        <v>257040</v>
      </c>
      <c r="I199" s="1641"/>
    </row>
    <row r="200" spans="2:9">
      <c r="B200" s="1642">
        <v>7236</v>
      </c>
      <c r="C200" s="1643" t="s">
        <v>505</v>
      </c>
      <c r="D200" s="1644" t="s">
        <v>54</v>
      </c>
      <c r="E200" s="1645">
        <v>2.2200000000000001E-2</v>
      </c>
      <c r="F200" s="1646">
        <v>20789</v>
      </c>
      <c r="G200" s="1646">
        <v>462</v>
      </c>
    </row>
    <row r="201" spans="2:9">
      <c r="B201" s="1636">
        <v>3317</v>
      </c>
      <c r="C201" s="1637" t="s">
        <v>224</v>
      </c>
      <c r="D201" s="1636" t="s">
        <v>54</v>
      </c>
      <c r="E201" s="1638"/>
      <c r="F201" s="1639"/>
      <c r="G201" s="1640">
        <v>275823</v>
      </c>
      <c r="I201" s="1641"/>
    </row>
    <row r="202" spans="2:9">
      <c r="B202" s="1642">
        <v>4280</v>
      </c>
      <c r="C202" s="1643" t="s">
        <v>302</v>
      </c>
      <c r="D202" s="1644" t="s">
        <v>50</v>
      </c>
      <c r="E202" s="1645">
        <v>1.5</v>
      </c>
      <c r="F202" s="1646">
        <v>16047</v>
      </c>
      <c r="G202" s="1646">
        <v>24071</v>
      </c>
    </row>
    <row r="203" spans="2:9">
      <c r="B203" s="1642">
        <v>6092</v>
      </c>
      <c r="C203" s="1643" t="s">
        <v>51</v>
      </c>
      <c r="D203" s="1644" t="s">
        <v>52</v>
      </c>
      <c r="E203" s="1645">
        <v>0.1</v>
      </c>
      <c r="F203" s="1646">
        <v>2000</v>
      </c>
      <c r="G203" s="1646">
        <v>200</v>
      </c>
      <c r="I203" s="1641"/>
    </row>
    <row r="204" spans="2:9">
      <c r="B204" s="1642">
        <v>6443</v>
      </c>
      <c r="C204" s="1643" t="s">
        <v>554</v>
      </c>
      <c r="D204" s="1644" t="s">
        <v>54</v>
      </c>
      <c r="E204" s="1645">
        <v>1</v>
      </c>
      <c r="F204" s="1646">
        <v>251090</v>
      </c>
      <c r="G204" s="1646">
        <v>251090</v>
      </c>
    </row>
    <row r="205" spans="2:9">
      <c r="B205" s="1642">
        <v>7236</v>
      </c>
      <c r="C205" s="1643" t="s">
        <v>505</v>
      </c>
      <c r="D205" s="1644" t="s">
        <v>54</v>
      </c>
      <c r="E205" s="1645">
        <v>2.2200000000000001E-2</v>
      </c>
      <c r="F205" s="1646">
        <v>20789</v>
      </c>
      <c r="G205" s="1646">
        <v>462</v>
      </c>
      <c r="I205" s="1641"/>
    </row>
    <row r="206" spans="2:9" ht="24">
      <c r="B206" s="1636">
        <v>3324</v>
      </c>
      <c r="C206" s="1637" t="s">
        <v>227</v>
      </c>
      <c r="D206" s="1636" t="s">
        <v>54</v>
      </c>
      <c r="E206" s="1638"/>
      <c r="F206" s="1639"/>
      <c r="G206" s="1640">
        <v>1354547</v>
      </c>
    </row>
    <row r="207" spans="2:9">
      <c r="B207" s="1642">
        <v>4281</v>
      </c>
      <c r="C207" s="1643" t="s">
        <v>303</v>
      </c>
      <c r="D207" s="1644" t="s">
        <v>50</v>
      </c>
      <c r="E207" s="1645">
        <v>0.25</v>
      </c>
      <c r="F207" s="1646">
        <v>22084</v>
      </c>
      <c r="G207" s="1646">
        <v>5521</v>
      </c>
      <c r="I207" s="1641"/>
    </row>
    <row r="208" spans="2:9">
      <c r="B208" s="1642">
        <v>6026</v>
      </c>
      <c r="C208" s="1643" t="s">
        <v>74</v>
      </c>
      <c r="D208" s="1644" t="s">
        <v>50</v>
      </c>
      <c r="E208" s="1645">
        <v>0.25</v>
      </c>
      <c r="F208" s="1646">
        <v>125583</v>
      </c>
      <c r="G208" s="1646">
        <v>31396</v>
      </c>
    </row>
    <row r="209" spans="2:9">
      <c r="B209" s="1642">
        <v>6092</v>
      </c>
      <c r="C209" s="1643" t="s">
        <v>51</v>
      </c>
      <c r="D209" s="1644" t="s">
        <v>52</v>
      </c>
      <c r="E209" s="1645">
        <v>0.15</v>
      </c>
      <c r="F209" s="1646">
        <v>2000</v>
      </c>
      <c r="G209" s="1646">
        <v>300</v>
      </c>
    </row>
    <row r="210" spans="2:9">
      <c r="B210" s="1642">
        <v>6479</v>
      </c>
      <c r="C210" s="1643" t="s">
        <v>560</v>
      </c>
      <c r="D210" s="1644" t="s">
        <v>54</v>
      </c>
      <c r="E210" s="1645">
        <v>1</v>
      </c>
      <c r="F210" s="1646">
        <v>1317330</v>
      </c>
      <c r="G210" s="1646">
        <v>1317330</v>
      </c>
    </row>
    <row r="211" spans="2:9" ht="24">
      <c r="B211" s="1636">
        <v>3325</v>
      </c>
      <c r="C211" s="1637" t="s">
        <v>228</v>
      </c>
      <c r="D211" s="1636" t="s">
        <v>54</v>
      </c>
      <c r="E211" s="1638"/>
      <c r="F211" s="1639"/>
      <c r="G211" s="1640">
        <v>1977418</v>
      </c>
    </row>
    <row r="212" spans="2:9">
      <c r="B212" s="1642">
        <v>4281</v>
      </c>
      <c r="C212" s="1643" t="s">
        <v>303</v>
      </c>
      <c r="D212" s="1644" t="s">
        <v>50</v>
      </c>
      <c r="E212" s="1645">
        <v>0.33329999999999999</v>
      </c>
      <c r="F212" s="1646">
        <v>22084</v>
      </c>
      <c r="G212" s="1646">
        <v>7361</v>
      </c>
      <c r="I212" s="1641"/>
    </row>
    <row r="213" spans="2:9">
      <c r="B213" s="1642">
        <v>6026</v>
      </c>
      <c r="C213" s="1643" t="s">
        <v>74</v>
      </c>
      <c r="D213" s="1644" t="s">
        <v>50</v>
      </c>
      <c r="E213" s="1645">
        <v>0.33329999999999999</v>
      </c>
      <c r="F213" s="1646">
        <v>125583</v>
      </c>
      <c r="G213" s="1646">
        <v>41857</v>
      </c>
    </row>
    <row r="214" spans="2:9">
      <c r="B214" s="1642">
        <v>6092</v>
      </c>
      <c r="C214" s="1643" t="s">
        <v>51</v>
      </c>
      <c r="D214" s="1644" t="s">
        <v>52</v>
      </c>
      <c r="E214" s="1645">
        <v>0.2</v>
      </c>
      <c r="F214" s="1646">
        <v>2000</v>
      </c>
      <c r="G214" s="1646">
        <v>400</v>
      </c>
    </row>
    <row r="215" spans="2:9">
      <c r="B215" s="1642">
        <v>6480</v>
      </c>
      <c r="C215" s="1643" t="s">
        <v>561</v>
      </c>
      <c r="D215" s="1644" t="s">
        <v>54</v>
      </c>
      <c r="E215" s="1645">
        <v>1</v>
      </c>
      <c r="F215" s="1646">
        <v>1927800</v>
      </c>
      <c r="G215" s="1646">
        <v>1927800</v>
      </c>
    </row>
    <row r="216" spans="2:9" ht="24">
      <c r="B216" s="1636">
        <v>3330</v>
      </c>
      <c r="C216" s="1637" t="s">
        <v>231</v>
      </c>
      <c r="D216" s="1636" t="s">
        <v>54</v>
      </c>
      <c r="E216" s="1638"/>
      <c r="F216" s="1639"/>
      <c r="G216" s="1640">
        <v>3613094</v>
      </c>
    </row>
    <row r="217" spans="2:9">
      <c r="B217" s="1642">
        <v>4281</v>
      </c>
      <c r="C217" s="1643" t="s">
        <v>303</v>
      </c>
      <c r="D217" s="1644" t="s">
        <v>50</v>
      </c>
      <c r="E217" s="1645">
        <v>3.5</v>
      </c>
      <c r="F217" s="1646">
        <v>22084</v>
      </c>
      <c r="G217" s="1646">
        <v>77294</v>
      </c>
    </row>
    <row r="218" spans="2:9">
      <c r="B218" s="1642">
        <v>6092</v>
      </c>
      <c r="C218" s="1643" t="s">
        <v>51</v>
      </c>
      <c r="D218" s="1644" t="s">
        <v>52</v>
      </c>
      <c r="E218" s="1645">
        <v>0.75</v>
      </c>
      <c r="F218" s="1646">
        <v>2000</v>
      </c>
      <c r="G218" s="1646">
        <v>1500</v>
      </c>
    </row>
    <row r="219" spans="2:9">
      <c r="B219" s="1642">
        <v>6482</v>
      </c>
      <c r="C219" s="1643" t="s">
        <v>562</v>
      </c>
      <c r="D219" s="1644" t="s">
        <v>54</v>
      </c>
      <c r="E219" s="1645">
        <v>1</v>
      </c>
      <c r="F219" s="1646">
        <v>3534300</v>
      </c>
      <c r="G219" s="1646">
        <v>3534300</v>
      </c>
      <c r="I219" s="1641"/>
    </row>
    <row r="220" spans="2:9" ht="24">
      <c r="B220" s="1636">
        <v>3382</v>
      </c>
      <c r="C220" s="1637" t="s">
        <v>233</v>
      </c>
      <c r="D220" s="1636" t="s">
        <v>71</v>
      </c>
      <c r="E220" s="1638"/>
      <c r="F220" s="1639"/>
      <c r="G220" s="1640">
        <v>16474</v>
      </c>
    </row>
    <row r="221" spans="2:9">
      <c r="B221" s="1642">
        <v>4278</v>
      </c>
      <c r="C221" s="1643" t="s">
        <v>49</v>
      </c>
      <c r="D221" s="1644" t="s">
        <v>50</v>
      </c>
      <c r="E221" s="1645">
        <v>0.12</v>
      </c>
      <c r="F221" s="1646">
        <v>14722</v>
      </c>
      <c r="G221" s="1646">
        <v>1767</v>
      </c>
    </row>
    <row r="222" spans="2:9">
      <c r="B222" s="1642">
        <v>4520</v>
      </c>
      <c r="C222" s="1643" t="s">
        <v>526</v>
      </c>
      <c r="D222" s="1644" t="s">
        <v>71</v>
      </c>
      <c r="E222" s="1645">
        <v>1.03</v>
      </c>
      <c r="F222" s="1646">
        <v>13308</v>
      </c>
      <c r="G222" s="1646">
        <v>13707</v>
      </c>
    </row>
    <row r="223" spans="2:9">
      <c r="B223" s="1642">
        <v>6092</v>
      </c>
      <c r="C223" s="1643" t="s">
        <v>51</v>
      </c>
      <c r="D223" s="1644" t="s">
        <v>52</v>
      </c>
      <c r="E223" s="1645">
        <v>0.5</v>
      </c>
      <c r="F223" s="1646">
        <v>2000</v>
      </c>
      <c r="G223" s="1646">
        <v>1000</v>
      </c>
    </row>
    <row r="224" spans="2:9">
      <c r="B224" s="1636">
        <v>3391</v>
      </c>
      <c r="C224" s="1637" t="s">
        <v>235</v>
      </c>
      <c r="D224" s="1636" t="s">
        <v>54</v>
      </c>
      <c r="E224" s="1638"/>
      <c r="F224" s="1639"/>
      <c r="G224" s="1640">
        <v>166089</v>
      </c>
      <c r="I224" s="1641"/>
    </row>
    <row r="225" spans="2:9">
      <c r="B225" s="1642">
        <v>4280</v>
      </c>
      <c r="C225" s="1643" t="s">
        <v>302</v>
      </c>
      <c r="D225" s="1644" t="s">
        <v>50</v>
      </c>
      <c r="E225" s="1645">
        <v>1.5</v>
      </c>
      <c r="F225" s="1646">
        <v>16047</v>
      </c>
      <c r="G225" s="1646">
        <v>24071</v>
      </c>
    </row>
    <row r="226" spans="2:9">
      <c r="B226" s="1642">
        <v>6092</v>
      </c>
      <c r="C226" s="1643" t="s">
        <v>51</v>
      </c>
      <c r="D226" s="1644" t="s">
        <v>52</v>
      </c>
      <c r="E226" s="1645">
        <v>0.1</v>
      </c>
      <c r="F226" s="1646">
        <v>2000</v>
      </c>
      <c r="G226" s="1646">
        <v>200</v>
      </c>
    </row>
    <row r="227" spans="2:9">
      <c r="B227" s="1642">
        <v>6430</v>
      </c>
      <c r="C227" s="1643" t="s">
        <v>550</v>
      </c>
      <c r="D227" s="1644" t="s">
        <v>54</v>
      </c>
      <c r="E227" s="1645">
        <v>1</v>
      </c>
      <c r="F227" s="1646">
        <v>141610</v>
      </c>
      <c r="G227" s="1646">
        <v>141610</v>
      </c>
    </row>
    <row r="228" spans="2:9">
      <c r="B228" s="1642">
        <v>7236</v>
      </c>
      <c r="C228" s="1643" t="s">
        <v>505</v>
      </c>
      <c r="D228" s="1644" t="s">
        <v>54</v>
      </c>
      <c r="E228" s="1645">
        <v>0.01</v>
      </c>
      <c r="F228" s="1646">
        <v>20789</v>
      </c>
      <c r="G228" s="1646">
        <v>208</v>
      </c>
    </row>
    <row r="229" spans="2:9" ht="24">
      <c r="B229" s="1636">
        <v>3394</v>
      </c>
      <c r="C229" s="1637" t="s">
        <v>236</v>
      </c>
      <c r="D229" s="1636" t="s">
        <v>60</v>
      </c>
      <c r="E229" s="1638"/>
      <c r="F229" s="1639"/>
      <c r="G229" s="1640">
        <v>501501</v>
      </c>
      <c r="I229" s="1641"/>
    </row>
    <row r="230" spans="2:9">
      <c r="B230" s="1642">
        <v>1515</v>
      </c>
      <c r="C230" s="1643" t="s">
        <v>1276</v>
      </c>
      <c r="D230" s="1644" t="s">
        <v>67</v>
      </c>
      <c r="E230" s="1645">
        <v>37.5</v>
      </c>
      <c r="F230" s="1646">
        <v>321</v>
      </c>
      <c r="G230" s="1646">
        <v>12038</v>
      </c>
    </row>
    <row r="231" spans="2:9">
      <c r="B231" s="1642">
        <v>4286</v>
      </c>
      <c r="C231" s="1643" t="s">
        <v>138</v>
      </c>
      <c r="D231" s="1644" t="s">
        <v>65</v>
      </c>
      <c r="E231" s="1645">
        <v>0.1</v>
      </c>
      <c r="F231" s="1646">
        <v>498196</v>
      </c>
      <c r="G231" s="1646">
        <v>49820</v>
      </c>
    </row>
    <row r="232" spans="2:9">
      <c r="B232" s="1642">
        <v>6072</v>
      </c>
      <c r="C232" s="1643" t="s">
        <v>1279</v>
      </c>
      <c r="D232" s="1644" t="s">
        <v>60</v>
      </c>
      <c r="E232" s="1645">
        <v>1.05</v>
      </c>
      <c r="F232" s="1646">
        <v>411919</v>
      </c>
      <c r="G232" s="1646">
        <v>432515</v>
      </c>
      <c r="I232" s="1641"/>
    </row>
    <row r="233" spans="2:9">
      <c r="B233" s="1642">
        <v>6092</v>
      </c>
      <c r="C233" s="1643" t="s">
        <v>51</v>
      </c>
      <c r="D233" s="1644" t="s">
        <v>52</v>
      </c>
      <c r="E233" s="1645">
        <v>1</v>
      </c>
      <c r="F233" s="1646">
        <v>2000</v>
      </c>
      <c r="G233" s="1646">
        <v>2000</v>
      </c>
    </row>
    <row r="234" spans="2:9" ht="25.5" customHeight="1">
      <c r="B234" s="1642">
        <v>6356</v>
      </c>
      <c r="C234" s="1643" t="s">
        <v>599</v>
      </c>
      <c r="D234" s="1644" t="s">
        <v>67</v>
      </c>
      <c r="E234" s="1645">
        <v>0.1</v>
      </c>
      <c r="F234" s="1646">
        <v>35047</v>
      </c>
      <c r="G234" s="1646">
        <v>3505</v>
      </c>
      <c r="I234" s="1641"/>
    </row>
    <row r="235" spans="2:9">
      <c r="B235" s="1642">
        <v>7313</v>
      </c>
      <c r="C235" s="1643" t="s">
        <v>602</v>
      </c>
      <c r="D235" s="1644" t="s">
        <v>67</v>
      </c>
      <c r="E235" s="1645">
        <v>0.1</v>
      </c>
      <c r="F235" s="1646">
        <v>16227</v>
      </c>
      <c r="G235" s="1646">
        <v>1623</v>
      </c>
    </row>
    <row r="236" spans="2:9" ht="21" customHeight="1">
      <c r="B236" s="1636">
        <v>3396</v>
      </c>
      <c r="C236" s="1637" t="s">
        <v>237</v>
      </c>
      <c r="D236" s="1636" t="s">
        <v>54</v>
      </c>
      <c r="E236" s="1638"/>
      <c r="F236" s="1639"/>
      <c r="G236" s="1640">
        <v>627761</v>
      </c>
      <c r="I236" s="1641"/>
    </row>
    <row r="237" spans="2:9">
      <c r="B237" s="1642">
        <v>4278</v>
      </c>
      <c r="C237" s="1643" t="s">
        <v>49</v>
      </c>
      <c r="D237" s="1644" t="s">
        <v>50</v>
      </c>
      <c r="E237" s="1645">
        <v>2</v>
      </c>
      <c r="F237" s="1646">
        <v>14722</v>
      </c>
      <c r="G237" s="1646">
        <v>29444</v>
      </c>
    </row>
    <row r="238" spans="2:9">
      <c r="B238" s="1642">
        <v>6026</v>
      </c>
      <c r="C238" s="1643" t="s">
        <v>74</v>
      </c>
      <c r="D238" s="1644" t="s">
        <v>50</v>
      </c>
      <c r="E238" s="1645">
        <v>0.2</v>
      </c>
      <c r="F238" s="1646">
        <v>125583</v>
      </c>
      <c r="G238" s="1646">
        <v>25117</v>
      </c>
      <c r="I238" s="1641"/>
    </row>
    <row r="239" spans="2:9">
      <c r="B239" s="1642">
        <v>6092</v>
      </c>
      <c r="C239" s="1643" t="s">
        <v>51</v>
      </c>
      <c r="D239" s="1644" t="s">
        <v>52</v>
      </c>
      <c r="E239" s="1645">
        <v>1</v>
      </c>
      <c r="F239" s="1646">
        <v>2000</v>
      </c>
      <c r="G239" s="1646">
        <v>2000</v>
      </c>
    </row>
    <row r="240" spans="2:9">
      <c r="B240" s="1642">
        <v>6333</v>
      </c>
      <c r="C240" s="1643" t="s">
        <v>651</v>
      </c>
      <c r="D240" s="1644" t="s">
        <v>54</v>
      </c>
      <c r="E240" s="1645">
        <v>1</v>
      </c>
      <c r="F240" s="1646">
        <v>571200</v>
      </c>
      <c r="G240" s="1646">
        <v>571200</v>
      </c>
      <c r="I240" s="1641"/>
    </row>
    <row r="241" spans="2:9">
      <c r="B241" s="1636">
        <v>3400</v>
      </c>
      <c r="C241" s="1637" t="s">
        <v>238</v>
      </c>
      <c r="D241" s="1636" t="s">
        <v>54</v>
      </c>
      <c r="E241" s="1638"/>
      <c r="F241" s="1639"/>
      <c r="G241" s="1640">
        <v>136380</v>
      </c>
    </row>
    <row r="242" spans="2:9">
      <c r="B242" s="1642">
        <v>4278</v>
      </c>
      <c r="C242" s="1643" t="s">
        <v>49</v>
      </c>
      <c r="D242" s="1644" t="s">
        <v>50</v>
      </c>
      <c r="E242" s="1645">
        <v>1</v>
      </c>
      <c r="F242" s="1646">
        <v>14722</v>
      </c>
      <c r="G242" s="1646">
        <v>14722</v>
      </c>
      <c r="I242" s="1641"/>
    </row>
    <row r="243" spans="2:9">
      <c r="B243" s="1642">
        <v>6026</v>
      </c>
      <c r="C243" s="1643" t="s">
        <v>74</v>
      </c>
      <c r="D243" s="1644" t="s">
        <v>50</v>
      </c>
      <c r="E243" s="1645">
        <v>0.1</v>
      </c>
      <c r="F243" s="1646">
        <v>125583</v>
      </c>
      <c r="G243" s="1646">
        <v>12558</v>
      </c>
    </row>
    <row r="244" spans="2:9">
      <c r="B244" s="1642">
        <v>6092</v>
      </c>
      <c r="C244" s="1643" t="s">
        <v>51</v>
      </c>
      <c r="D244" s="1644" t="s">
        <v>52</v>
      </c>
      <c r="E244" s="1645">
        <v>1</v>
      </c>
      <c r="F244" s="1646">
        <v>2000</v>
      </c>
      <c r="G244" s="1646">
        <v>2000</v>
      </c>
    </row>
    <row r="245" spans="2:9">
      <c r="B245" s="1642">
        <v>6535</v>
      </c>
      <c r="C245" s="1643" t="s">
        <v>653</v>
      </c>
      <c r="D245" s="1644" t="s">
        <v>54</v>
      </c>
      <c r="E245" s="1645">
        <v>1</v>
      </c>
      <c r="F245" s="1646">
        <v>107100</v>
      </c>
      <c r="G245" s="1646">
        <v>107100</v>
      </c>
    </row>
    <row r="246" spans="2:9">
      <c r="B246" s="1636">
        <v>3401</v>
      </c>
      <c r="C246" s="1637" t="s">
        <v>73</v>
      </c>
      <c r="D246" s="1636" t="s">
        <v>54</v>
      </c>
      <c r="E246" s="1638"/>
      <c r="F246" s="1639"/>
      <c r="G246" s="1640">
        <v>294561</v>
      </c>
    </row>
    <row r="247" spans="2:9">
      <c r="B247" s="1642">
        <v>4278</v>
      </c>
      <c r="C247" s="1643" t="s">
        <v>49</v>
      </c>
      <c r="D247" s="1644" t="s">
        <v>50</v>
      </c>
      <c r="E247" s="1645">
        <v>2</v>
      </c>
      <c r="F247" s="1646">
        <v>14722</v>
      </c>
      <c r="G247" s="1646">
        <v>29444</v>
      </c>
    </row>
    <row r="248" spans="2:9">
      <c r="B248" s="1642">
        <v>6026</v>
      </c>
      <c r="C248" s="1643" t="s">
        <v>74</v>
      </c>
      <c r="D248" s="1644" t="s">
        <v>50</v>
      </c>
      <c r="E248" s="1645">
        <v>0.2</v>
      </c>
      <c r="F248" s="1646">
        <v>125583</v>
      </c>
      <c r="G248" s="1646">
        <v>25117</v>
      </c>
    </row>
    <row r="249" spans="2:9">
      <c r="B249" s="1642">
        <v>6092</v>
      </c>
      <c r="C249" s="1643" t="s">
        <v>51</v>
      </c>
      <c r="D249" s="1644" t="s">
        <v>52</v>
      </c>
      <c r="E249" s="1645">
        <v>1</v>
      </c>
      <c r="F249" s="1646">
        <v>2000</v>
      </c>
      <c r="G249" s="1646">
        <v>2000</v>
      </c>
    </row>
    <row r="250" spans="2:9">
      <c r="B250" s="1642">
        <v>6534</v>
      </c>
      <c r="C250" s="1643" t="s">
        <v>75</v>
      </c>
      <c r="D250" s="1644" t="s">
        <v>54</v>
      </c>
      <c r="E250" s="1645">
        <v>1</v>
      </c>
      <c r="F250" s="1646">
        <v>238000</v>
      </c>
      <c r="G250" s="1646">
        <v>238000</v>
      </c>
      <c r="I250" s="1641"/>
    </row>
    <row r="251" spans="2:9" ht="24">
      <c r="B251" s="1636">
        <v>3403</v>
      </c>
      <c r="C251" s="1637" t="s">
        <v>76</v>
      </c>
      <c r="D251" s="1636" t="s">
        <v>54</v>
      </c>
      <c r="E251" s="1638"/>
      <c r="F251" s="1639"/>
      <c r="G251" s="1640">
        <v>572738</v>
      </c>
    </row>
    <row r="252" spans="2:9">
      <c r="B252" s="1642">
        <v>323</v>
      </c>
      <c r="C252" s="1643" t="s">
        <v>1269</v>
      </c>
      <c r="D252" s="1644" t="s">
        <v>60</v>
      </c>
      <c r="E252" s="1645">
        <v>0.18140000000000001</v>
      </c>
      <c r="F252" s="1646">
        <v>354442</v>
      </c>
      <c r="G252" s="1646">
        <v>64296</v>
      </c>
    </row>
    <row r="253" spans="2:9">
      <c r="B253" s="1642">
        <v>3476</v>
      </c>
      <c r="C253" s="1643" t="s">
        <v>77</v>
      </c>
      <c r="D253" s="1644" t="s">
        <v>60</v>
      </c>
      <c r="E253" s="1645">
        <v>4.3900000000000002E-2</v>
      </c>
      <c r="F253" s="1646">
        <v>310601</v>
      </c>
      <c r="G253" s="1646">
        <v>13635</v>
      </c>
    </row>
    <row r="254" spans="2:9">
      <c r="B254" s="1642">
        <v>4278</v>
      </c>
      <c r="C254" s="1643" t="s">
        <v>49</v>
      </c>
      <c r="D254" s="1644" t="s">
        <v>50</v>
      </c>
      <c r="E254" s="1645">
        <v>2.8</v>
      </c>
      <c r="F254" s="1646">
        <v>14722</v>
      </c>
      <c r="G254" s="1646">
        <v>41222</v>
      </c>
    </row>
    <row r="255" spans="2:9">
      <c r="B255" s="1642">
        <v>5038</v>
      </c>
      <c r="C255" s="1643" t="s">
        <v>78</v>
      </c>
      <c r="D255" s="1644" t="s">
        <v>79</v>
      </c>
      <c r="E255" s="1645">
        <v>8.6015999999999995</v>
      </c>
      <c r="F255" s="1646">
        <v>2678</v>
      </c>
      <c r="G255" s="1646">
        <v>23035</v>
      </c>
      <c r="I255" s="1641"/>
    </row>
    <row r="256" spans="2:9">
      <c r="B256" s="1642">
        <v>5915</v>
      </c>
      <c r="C256" s="1643" t="s">
        <v>80</v>
      </c>
      <c r="D256" s="1644" t="s">
        <v>60</v>
      </c>
      <c r="E256" s="1645">
        <v>9.4500000000000001E-2</v>
      </c>
      <c r="F256" s="1646">
        <v>63000</v>
      </c>
      <c r="G256" s="1646">
        <v>5954</v>
      </c>
    </row>
    <row r="257" spans="2:9">
      <c r="B257" s="1642">
        <v>6092</v>
      </c>
      <c r="C257" s="1643" t="s">
        <v>51</v>
      </c>
      <c r="D257" s="1644" t="s">
        <v>52</v>
      </c>
      <c r="E257" s="1645">
        <v>1</v>
      </c>
      <c r="F257" s="1646">
        <v>2000</v>
      </c>
      <c r="G257" s="1646">
        <v>2000</v>
      </c>
      <c r="I257" s="1641"/>
    </row>
    <row r="258" spans="2:9">
      <c r="B258" s="1642">
        <v>6684</v>
      </c>
      <c r="C258" s="1643" t="s">
        <v>81</v>
      </c>
      <c r="D258" s="1644" t="s">
        <v>54</v>
      </c>
      <c r="E258" s="1645">
        <v>60</v>
      </c>
      <c r="F258" s="1646">
        <v>3685</v>
      </c>
      <c r="G258" s="1646">
        <v>221100</v>
      </c>
    </row>
    <row r="259" spans="2:9">
      <c r="B259" s="1642">
        <v>6831</v>
      </c>
      <c r="C259" s="1643" t="s">
        <v>1283</v>
      </c>
      <c r="D259" s="1644" t="s">
        <v>60</v>
      </c>
      <c r="E259" s="1645">
        <v>0.189</v>
      </c>
      <c r="F259" s="1646">
        <v>402220</v>
      </c>
      <c r="G259" s="1646">
        <v>76020</v>
      </c>
      <c r="I259" s="1641"/>
    </row>
    <row r="260" spans="2:9">
      <c r="B260" s="1642">
        <v>7088</v>
      </c>
      <c r="C260" s="1643" t="s">
        <v>82</v>
      </c>
      <c r="D260" s="1644" t="s">
        <v>79</v>
      </c>
      <c r="E260" s="1645">
        <v>14.256</v>
      </c>
      <c r="F260" s="1646">
        <v>2678</v>
      </c>
      <c r="G260" s="1646">
        <v>38178</v>
      </c>
    </row>
    <row r="261" spans="2:9">
      <c r="B261" s="1642">
        <v>7138</v>
      </c>
      <c r="C261" s="1643" t="s">
        <v>83</v>
      </c>
      <c r="D261" s="1644" t="s">
        <v>54</v>
      </c>
      <c r="E261" s="1645">
        <v>4</v>
      </c>
      <c r="F261" s="1646">
        <v>17717</v>
      </c>
      <c r="G261" s="1646">
        <v>70868</v>
      </c>
      <c r="I261" s="1641"/>
    </row>
    <row r="262" spans="2:9">
      <c r="B262" s="1642">
        <v>7309</v>
      </c>
      <c r="C262" s="1643" t="s">
        <v>1470</v>
      </c>
      <c r="D262" s="1644" t="s">
        <v>79</v>
      </c>
      <c r="E262" s="1645">
        <v>4.5416999999999996</v>
      </c>
      <c r="F262" s="1646">
        <v>2678</v>
      </c>
      <c r="G262" s="1646">
        <v>12163</v>
      </c>
    </row>
    <row r="263" spans="2:9">
      <c r="B263" s="1642">
        <v>7462</v>
      </c>
      <c r="C263" s="1643" t="s">
        <v>62</v>
      </c>
      <c r="D263" s="1644" t="s">
        <v>63</v>
      </c>
      <c r="E263" s="1645">
        <v>2.988</v>
      </c>
      <c r="F263" s="1646">
        <v>1428</v>
      </c>
      <c r="G263" s="1646">
        <v>4267</v>
      </c>
      <c r="I263" s="1641"/>
    </row>
    <row r="264" spans="2:9" ht="24">
      <c r="B264" s="1636">
        <v>3408</v>
      </c>
      <c r="C264" s="1637" t="s">
        <v>240</v>
      </c>
      <c r="D264" s="1636" t="s">
        <v>71</v>
      </c>
      <c r="E264" s="1638"/>
      <c r="F264" s="1639"/>
      <c r="G264" s="1640">
        <v>232502</v>
      </c>
    </row>
    <row r="265" spans="2:9">
      <c r="B265" s="1642">
        <v>4278</v>
      </c>
      <c r="C265" s="1643" t="s">
        <v>49</v>
      </c>
      <c r="D265" s="1644" t="s">
        <v>50</v>
      </c>
      <c r="E265" s="1645">
        <v>0.12</v>
      </c>
      <c r="F265" s="1646">
        <v>14722</v>
      </c>
      <c r="G265" s="1646">
        <v>1767</v>
      </c>
      <c r="I265" s="1641"/>
    </row>
    <row r="266" spans="2:9">
      <c r="B266" s="1642">
        <v>6092</v>
      </c>
      <c r="C266" s="1643" t="s">
        <v>51</v>
      </c>
      <c r="D266" s="1644" t="s">
        <v>52</v>
      </c>
      <c r="E266" s="1645">
        <v>0.5</v>
      </c>
      <c r="F266" s="1646">
        <v>2000</v>
      </c>
      <c r="G266" s="1646">
        <v>1000</v>
      </c>
    </row>
    <row r="267" spans="2:9">
      <c r="B267" s="1642">
        <v>7142</v>
      </c>
      <c r="C267" s="1643" t="s">
        <v>530</v>
      </c>
      <c r="D267" s="1644" t="s">
        <v>71</v>
      </c>
      <c r="E267" s="1645">
        <v>6.18</v>
      </c>
      <c r="F267" s="1646">
        <v>37174</v>
      </c>
      <c r="G267" s="1646">
        <v>229735</v>
      </c>
    </row>
    <row r="268" spans="2:9">
      <c r="B268" s="1636">
        <v>3413</v>
      </c>
      <c r="C268" s="1637" t="s">
        <v>241</v>
      </c>
      <c r="D268" s="1636" t="s">
        <v>54</v>
      </c>
      <c r="E268" s="1638"/>
      <c r="F268" s="1639"/>
      <c r="G268" s="1640">
        <v>8095</v>
      </c>
      <c r="I268" s="1641"/>
    </row>
    <row r="269" spans="2:9">
      <c r="B269" s="1642">
        <v>6092</v>
      </c>
      <c r="C269" s="1643" t="s">
        <v>51</v>
      </c>
      <c r="D269" s="1644" t="s">
        <v>52</v>
      </c>
      <c r="E269" s="1645">
        <v>0.5</v>
      </c>
      <c r="F269" s="1646">
        <v>2000</v>
      </c>
      <c r="G269" s="1646">
        <v>1000</v>
      </c>
    </row>
    <row r="270" spans="2:9">
      <c r="B270" s="1642">
        <v>6539</v>
      </c>
      <c r="C270" s="1643" t="s">
        <v>529</v>
      </c>
      <c r="D270" s="1644" t="s">
        <v>54</v>
      </c>
      <c r="E270" s="1645">
        <v>1</v>
      </c>
      <c r="F270" s="1646">
        <v>5887</v>
      </c>
      <c r="G270" s="1646">
        <v>5887</v>
      </c>
    </row>
    <row r="271" spans="2:9">
      <c r="B271" s="1642">
        <v>7057</v>
      </c>
      <c r="C271" s="1643" t="s">
        <v>1022</v>
      </c>
      <c r="D271" s="1644" t="s">
        <v>50</v>
      </c>
      <c r="E271" s="1645">
        <v>0.2</v>
      </c>
      <c r="F271" s="1646">
        <v>6038</v>
      </c>
      <c r="G271" s="1646">
        <v>1208</v>
      </c>
    </row>
    <row r="272" spans="2:9" ht="25.5" customHeight="1">
      <c r="B272" s="1636">
        <v>3415</v>
      </c>
      <c r="C272" s="1637" t="s">
        <v>242</v>
      </c>
      <c r="D272" s="1636" t="s">
        <v>71</v>
      </c>
      <c r="E272" s="1638"/>
      <c r="F272" s="1639"/>
      <c r="G272" s="1640">
        <v>30181</v>
      </c>
    </row>
    <row r="273" spans="2:9">
      <c r="B273" s="1642">
        <v>4278</v>
      </c>
      <c r="C273" s="1643" t="s">
        <v>49</v>
      </c>
      <c r="D273" s="1644" t="s">
        <v>50</v>
      </c>
      <c r="E273" s="1645">
        <v>0.12</v>
      </c>
      <c r="F273" s="1646">
        <v>14722</v>
      </c>
      <c r="G273" s="1646">
        <v>1767</v>
      </c>
    </row>
    <row r="274" spans="2:9">
      <c r="B274" s="1642">
        <v>4520</v>
      </c>
      <c r="C274" s="1643" t="s">
        <v>526</v>
      </c>
      <c r="D274" s="1644" t="s">
        <v>71</v>
      </c>
      <c r="E274" s="1645">
        <v>2.06</v>
      </c>
      <c r="F274" s="1646">
        <v>13308</v>
      </c>
      <c r="G274" s="1646">
        <v>27414</v>
      </c>
    </row>
    <row r="275" spans="2:9">
      <c r="B275" s="1642">
        <v>6092</v>
      </c>
      <c r="C275" s="1643" t="s">
        <v>51</v>
      </c>
      <c r="D275" s="1644" t="s">
        <v>52</v>
      </c>
      <c r="E275" s="1645">
        <v>0.5</v>
      </c>
      <c r="F275" s="1646">
        <v>2000</v>
      </c>
      <c r="G275" s="1646">
        <v>1000</v>
      </c>
      <c r="I275" s="1641"/>
    </row>
    <row r="276" spans="2:9" ht="24">
      <c r="B276" s="1636">
        <v>3425</v>
      </c>
      <c r="C276" s="1637" t="s">
        <v>1479</v>
      </c>
      <c r="D276" s="1636" t="s">
        <v>48</v>
      </c>
      <c r="E276" s="1638"/>
      <c r="F276" s="1639"/>
      <c r="G276" s="1640">
        <v>52113</v>
      </c>
    </row>
    <row r="277" spans="2:9">
      <c r="B277" s="1642">
        <v>324</v>
      </c>
      <c r="C277" s="1643" t="s">
        <v>1270</v>
      </c>
      <c r="D277" s="1644" t="s">
        <v>60</v>
      </c>
      <c r="E277" s="1645">
        <v>0.105</v>
      </c>
      <c r="F277" s="1646">
        <v>369495</v>
      </c>
      <c r="G277" s="1646">
        <v>38797</v>
      </c>
    </row>
    <row r="278" spans="2:9">
      <c r="B278" s="1642">
        <v>1515</v>
      </c>
      <c r="C278" s="1643" t="s">
        <v>1276</v>
      </c>
      <c r="D278" s="1644" t="s">
        <v>67</v>
      </c>
      <c r="E278" s="1645">
        <v>2</v>
      </c>
      <c r="F278" s="1646">
        <v>321</v>
      </c>
      <c r="G278" s="1646">
        <v>642</v>
      </c>
    </row>
    <row r="279" spans="2:9">
      <c r="B279" s="1642">
        <v>4288</v>
      </c>
      <c r="C279" s="1643" t="s">
        <v>139</v>
      </c>
      <c r="D279" s="1644" t="s">
        <v>65</v>
      </c>
      <c r="E279" s="1645">
        <v>0.05</v>
      </c>
      <c r="F279" s="1646">
        <v>214359</v>
      </c>
      <c r="G279" s="1646">
        <v>10718</v>
      </c>
    </row>
    <row r="280" spans="2:9">
      <c r="B280" s="1642">
        <v>6092</v>
      </c>
      <c r="C280" s="1643" t="s">
        <v>51</v>
      </c>
      <c r="D280" s="1644" t="s">
        <v>52</v>
      </c>
      <c r="E280" s="1645">
        <v>0.5</v>
      </c>
      <c r="F280" s="1646">
        <v>2000</v>
      </c>
      <c r="G280" s="1646">
        <v>1000</v>
      </c>
      <c r="I280" s="1641"/>
    </row>
    <row r="281" spans="2:9">
      <c r="B281" s="1642">
        <v>6914</v>
      </c>
      <c r="C281" s="1643" t="s">
        <v>140</v>
      </c>
      <c r="D281" s="1644" t="s">
        <v>79</v>
      </c>
      <c r="E281" s="1645">
        <v>0.2</v>
      </c>
      <c r="F281" s="1646">
        <v>4778</v>
      </c>
      <c r="G281" s="1646">
        <v>956</v>
      </c>
    </row>
    <row r="282" spans="2:9">
      <c r="B282" s="1636">
        <v>3429</v>
      </c>
      <c r="C282" s="1637" t="s">
        <v>243</v>
      </c>
      <c r="D282" s="1636" t="s">
        <v>54</v>
      </c>
      <c r="E282" s="1638"/>
      <c r="F282" s="1639"/>
      <c r="G282" s="1640">
        <v>411517</v>
      </c>
      <c r="I282" s="1641"/>
    </row>
    <row r="283" spans="2:9" ht="22.5">
      <c r="B283" s="1642">
        <v>3875</v>
      </c>
      <c r="C283" s="1643" t="s">
        <v>171</v>
      </c>
      <c r="D283" s="1644" t="s">
        <v>60</v>
      </c>
      <c r="E283" s="1645">
        <v>5.0500000000000003E-2</v>
      </c>
      <c r="F283" s="1646">
        <v>367009</v>
      </c>
      <c r="G283" s="1646">
        <v>18534</v>
      </c>
    </row>
    <row r="284" spans="2:9">
      <c r="B284" s="1642">
        <v>4278</v>
      </c>
      <c r="C284" s="1643" t="s">
        <v>49</v>
      </c>
      <c r="D284" s="1644" t="s">
        <v>50</v>
      </c>
      <c r="E284" s="1645">
        <v>1.5</v>
      </c>
      <c r="F284" s="1646">
        <v>14722</v>
      </c>
      <c r="G284" s="1646">
        <v>22083</v>
      </c>
    </row>
    <row r="285" spans="2:9">
      <c r="B285" s="1642">
        <v>6092</v>
      </c>
      <c r="C285" s="1643" t="s">
        <v>51</v>
      </c>
      <c r="D285" s="1644" t="s">
        <v>52</v>
      </c>
      <c r="E285" s="1645">
        <v>1</v>
      </c>
      <c r="F285" s="1646">
        <v>2000</v>
      </c>
      <c r="G285" s="1646">
        <v>2000</v>
      </c>
    </row>
    <row r="286" spans="2:9">
      <c r="B286" s="1642">
        <v>6551</v>
      </c>
      <c r="C286" s="1643" t="s">
        <v>663</v>
      </c>
      <c r="D286" s="1644" t="s">
        <v>54</v>
      </c>
      <c r="E286" s="1645">
        <v>1</v>
      </c>
      <c r="F286" s="1646">
        <v>368900</v>
      </c>
      <c r="G286" s="1646">
        <v>368900</v>
      </c>
    </row>
    <row r="287" spans="2:9">
      <c r="B287" s="1636">
        <v>3430</v>
      </c>
      <c r="C287" s="1637" t="s">
        <v>244</v>
      </c>
      <c r="D287" s="1636" t="s">
        <v>54</v>
      </c>
      <c r="E287" s="1638"/>
      <c r="F287" s="1639"/>
      <c r="G287" s="1640">
        <v>217904</v>
      </c>
      <c r="I287" s="1641"/>
    </row>
    <row r="288" spans="2:9" ht="22.5">
      <c r="B288" s="1642">
        <v>3875</v>
      </c>
      <c r="C288" s="1643" t="s">
        <v>171</v>
      </c>
      <c r="D288" s="1644" t="s">
        <v>60</v>
      </c>
      <c r="E288" s="1645">
        <v>5.0500000000000003E-2</v>
      </c>
      <c r="F288" s="1646">
        <v>367009</v>
      </c>
      <c r="G288" s="1646">
        <v>18534</v>
      </c>
    </row>
    <row r="289" spans="2:9">
      <c r="B289" s="1642">
        <v>4278</v>
      </c>
      <c r="C289" s="1643" t="s">
        <v>49</v>
      </c>
      <c r="D289" s="1644" t="s">
        <v>50</v>
      </c>
      <c r="E289" s="1645">
        <v>1.5</v>
      </c>
      <c r="F289" s="1646">
        <v>14722</v>
      </c>
      <c r="G289" s="1646">
        <v>22083</v>
      </c>
    </row>
    <row r="290" spans="2:9">
      <c r="B290" s="1642">
        <v>6092</v>
      </c>
      <c r="C290" s="1643" t="s">
        <v>51</v>
      </c>
      <c r="D290" s="1644" t="s">
        <v>52</v>
      </c>
      <c r="E290" s="1645">
        <v>1</v>
      </c>
      <c r="F290" s="1646">
        <v>2000</v>
      </c>
      <c r="G290" s="1646">
        <v>2000</v>
      </c>
      <c r="I290" s="1641"/>
    </row>
    <row r="291" spans="2:9">
      <c r="B291" s="1642">
        <v>6552</v>
      </c>
      <c r="C291" s="1643" t="s">
        <v>173</v>
      </c>
      <c r="D291" s="1644" t="s">
        <v>54</v>
      </c>
      <c r="E291" s="1645">
        <v>1</v>
      </c>
      <c r="F291" s="1646">
        <v>175287</v>
      </c>
      <c r="G291" s="1646">
        <v>175287</v>
      </c>
    </row>
    <row r="292" spans="2:9">
      <c r="B292" s="1636">
        <v>3431</v>
      </c>
      <c r="C292" s="1637" t="s">
        <v>245</v>
      </c>
      <c r="D292" s="1636" t="s">
        <v>54</v>
      </c>
      <c r="E292" s="1638"/>
      <c r="F292" s="1639"/>
      <c r="G292" s="1640">
        <v>273477</v>
      </c>
    </row>
    <row r="293" spans="2:9" ht="22.5">
      <c r="B293" s="1642">
        <v>3875</v>
      </c>
      <c r="C293" s="1643" t="s">
        <v>171</v>
      </c>
      <c r="D293" s="1644" t="s">
        <v>60</v>
      </c>
      <c r="E293" s="1645">
        <v>5.0500000000000003E-2</v>
      </c>
      <c r="F293" s="1646">
        <v>367009</v>
      </c>
      <c r="G293" s="1646">
        <v>18534</v>
      </c>
    </row>
    <row r="294" spans="2:9">
      <c r="B294" s="1642">
        <v>4278</v>
      </c>
      <c r="C294" s="1643" t="s">
        <v>49</v>
      </c>
      <c r="D294" s="1644" t="s">
        <v>50</v>
      </c>
      <c r="E294" s="1645">
        <v>1.5</v>
      </c>
      <c r="F294" s="1646">
        <v>14722</v>
      </c>
      <c r="G294" s="1646">
        <v>22083</v>
      </c>
    </row>
    <row r="295" spans="2:9">
      <c r="B295" s="1642">
        <v>6092</v>
      </c>
      <c r="C295" s="1643" t="s">
        <v>51</v>
      </c>
      <c r="D295" s="1644" t="s">
        <v>52</v>
      </c>
      <c r="E295" s="1645">
        <v>1</v>
      </c>
      <c r="F295" s="1646">
        <v>2000</v>
      </c>
      <c r="G295" s="1646">
        <v>2000</v>
      </c>
      <c r="I295" s="1641"/>
    </row>
    <row r="296" spans="2:9">
      <c r="B296" s="1642">
        <v>6553</v>
      </c>
      <c r="C296" s="1643" t="s">
        <v>172</v>
      </c>
      <c r="D296" s="1644" t="s">
        <v>54</v>
      </c>
      <c r="E296" s="1645">
        <v>1</v>
      </c>
      <c r="F296" s="1646">
        <v>230860</v>
      </c>
      <c r="G296" s="1646">
        <v>230860</v>
      </c>
    </row>
    <row r="297" spans="2:9" ht="24">
      <c r="B297" s="1636">
        <v>3434</v>
      </c>
      <c r="C297" s="1637" t="s">
        <v>1447</v>
      </c>
      <c r="D297" s="1636" t="s">
        <v>54</v>
      </c>
      <c r="E297" s="1638"/>
      <c r="F297" s="1639"/>
      <c r="G297" s="1640">
        <v>40647</v>
      </c>
    </row>
    <row r="298" spans="2:9">
      <c r="B298" s="1642">
        <v>3476</v>
      </c>
      <c r="C298" s="1643" t="s">
        <v>77</v>
      </c>
      <c r="D298" s="1644" t="s">
        <v>60</v>
      </c>
      <c r="E298" s="1645">
        <v>0.01</v>
      </c>
      <c r="F298" s="1646">
        <v>310601</v>
      </c>
      <c r="G298" s="1646">
        <v>3106</v>
      </c>
    </row>
    <row r="299" spans="2:9">
      <c r="B299" s="1642">
        <v>4278</v>
      </c>
      <c r="C299" s="1643" t="s">
        <v>49</v>
      </c>
      <c r="D299" s="1644" t="s">
        <v>50</v>
      </c>
      <c r="E299" s="1645">
        <v>0.5</v>
      </c>
      <c r="F299" s="1646">
        <v>14722</v>
      </c>
      <c r="G299" s="1646">
        <v>7361</v>
      </c>
    </row>
    <row r="300" spans="2:9">
      <c r="B300" s="1642">
        <v>6092</v>
      </c>
      <c r="C300" s="1643" t="s">
        <v>51</v>
      </c>
      <c r="D300" s="1644" t="s">
        <v>52</v>
      </c>
      <c r="E300" s="1645">
        <v>2</v>
      </c>
      <c r="F300" s="1646">
        <v>2000</v>
      </c>
      <c r="G300" s="1646">
        <v>4000</v>
      </c>
    </row>
    <row r="301" spans="2:9">
      <c r="B301" s="1642">
        <v>6555</v>
      </c>
      <c r="C301" s="1643" t="s">
        <v>1987</v>
      </c>
      <c r="D301" s="1644" t="s">
        <v>54</v>
      </c>
      <c r="E301" s="1645">
        <v>1</v>
      </c>
      <c r="F301" s="1646">
        <v>26180</v>
      </c>
      <c r="G301" s="1646">
        <v>26180</v>
      </c>
    </row>
    <row r="302" spans="2:9" ht="24">
      <c r="B302" s="1636">
        <v>3454</v>
      </c>
      <c r="C302" s="1637" t="s">
        <v>246</v>
      </c>
      <c r="D302" s="1636" t="s">
        <v>60</v>
      </c>
      <c r="E302" s="1638"/>
      <c r="F302" s="1639"/>
      <c r="G302" s="1640">
        <v>73927</v>
      </c>
    </row>
    <row r="303" spans="2:9">
      <c r="B303" s="1642">
        <v>4287</v>
      </c>
      <c r="C303" s="1643" t="s">
        <v>139</v>
      </c>
      <c r="D303" s="1644" t="s">
        <v>50</v>
      </c>
      <c r="E303" s="1645">
        <v>0.2</v>
      </c>
      <c r="F303" s="1646">
        <v>26797</v>
      </c>
      <c r="G303" s="1646">
        <v>5359</v>
      </c>
      <c r="I303" s="1641"/>
    </row>
    <row r="304" spans="2:9">
      <c r="B304" s="1642">
        <v>6092</v>
      </c>
      <c r="C304" s="1643" t="s">
        <v>51</v>
      </c>
      <c r="D304" s="1644" t="s">
        <v>52</v>
      </c>
      <c r="E304" s="1645">
        <v>0.119075</v>
      </c>
      <c r="F304" s="1646">
        <v>2000</v>
      </c>
      <c r="G304" s="1646">
        <v>238</v>
      </c>
    </row>
    <row r="305" spans="2:9">
      <c r="B305" s="1642">
        <v>6624</v>
      </c>
      <c r="C305" s="1643" t="s">
        <v>1282</v>
      </c>
      <c r="D305" s="1644" t="s">
        <v>60</v>
      </c>
      <c r="E305" s="1645">
        <v>1.1000000000000001</v>
      </c>
      <c r="F305" s="1646">
        <v>32130</v>
      </c>
      <c r="G305" s="1646">
        <v>35343</v>
      </c>
    </row>
    <row r="306" spans="2:9">
      <c r="B306" s="1642">
        <v>7462</v>
      </c>
      <c r="C306" s="1643" t="s">
        <v>62</v>
      </c>
      <c r="D306" s="1644" t="s">
        <v>63</v>
      </c>
      <c r="E306" s="1645">
        <v>23.1</v>
      </c>
      <c r="F306" s="1646">
        <v>1428</v>
      </c>
      <c r="G306" s="1646">
        <v>32987</v>
      </c>
    </row>
    <row r="307" spans="2:9">
      <c r="B307" s="1636">
        <v>3464</v>
      </c>
      <c r="C307" s="1637" t="s">
        <v>84</v>
      </c>
      <c r="D307" s="1636" t="s">
        <v>60</v>
      </c>
      <c r="E307" s="1638"/>
      <c r="F307" s="1639"/>
      <c r="G307" s="1640">
        <v>28088</v>
      </c>
      <c r="I307" s="1641"/>
    </row>
    <row r="308" spans="2:9">
      <c r="B308" s="1642">
        <v>4278</v>
      </c>
      <c r="C308" s="1643" t="s">
        <v>49</v>
      </c>
      <c r="D308" s="1644" t="s">
        <v>50</v>
      </c>
      <c r="E308" s="1645">
        <v>1.84</v>
      </c>
      <c r="F308" s="1646">
        <v>14722</v>
      </c>
      <c r="G308" s="1646">
        <v>27088</v>
      </c>
    </row>
    <row r="309" spans="2:9">
      <c r="B309" s="1642">
        <v>6092</v>
      </c>
      <c r="C309" s="1643" t="s">
        <v>51</v>
      </c>
      <c r="D309" s="1644" t="s">
        <v>52</v>
      </c>
      <c r="E309" s="1645">
        <v>0.5</v>
      </c>
      <c r="F309" s="1646">
        <v>2000</v>
      </c>
      <c r="G309" s="1646">
        <v>1000</v>
      </c>
      <c r="I309" s="1641"/>
    </row>
    <row r="310" spans="2:9" ht="24">
      <c r="B310" s="1636">
        <v>3471</v>
      </c>
      <c r="C310" s="1637" t="s">
        <v>249</v>
      </c>
      <c r="D310" s="1636" t="s">
        <v>71</v>
      </c>
      <c r="E310" s="1638"/>
      <c r="F310" s="1639"/>
      <c r="G310" s="1640">
        <v>445010</v>
      </c>
    </row>
    <row r="311" spans="2:9">
      <c r="B311" s="1642">
        <v>2798</v>
      </c>
      <c r="C311" s="1643" t="s">
        <v>645</v>
      </c>
      <c r="D311" s="1644" t="s">
        <v>54</v>
      </c>
      <c r="E311" s="1645">
        <v>441</v>
      </c>
      <c r="F311" s="1646">
        <v>400</v>
      </c>
      <c r="G311" s="1646">
        <v>176400</v>
      </c>
      <c r="I311" s="1641"/>
    </row>
    <row r="312" spans="2:9">
      <c r="B312" s="1642">
        <v>4111</v>
      </c>
      <c r="C312" s="1643" t="s">
        <v>288</v>
      </c>
      <c r="D312" s="1644" t="s">
        <v>60</v>
      </c>
      <c r="E312" s="1645">
        <v>0.25700000000000001</v>
      </c>
      <c r="F312" s="1646">
        <v>393541</v>
      </c>
      <c r="G312" s="1646">
        <v>101140</v>
      </c>
    </row>
    <row r="313" spans="2:9">
      <c r="B313" s="1642">
        <v>4278</v>
      </c>
      <c r="C313" s="1643" t="s">
        <v>49</v>
      </c>
      <c r="D313" s="1644" t="s">
        <v>50</v>
      </c>
      <c r="E313" s="1645">
        <v>8.1999999999999993</v>
      </c>
      <c r="F313" s="1646">
        <v>14722</v>
      </c>
      <c r="G313" s="1646">
        <v>120720</v>
      </c>
    </row>
    <row r="314" spans="2:9">
      <c r="B314" s="1642">
        <v>5042</v>
      </c>
      <c r="C314" s="1643" t="s">
        <v>627</v>
      </c>
      <c r="D314" s="1644" t="s">
        <v>79</v>
      </c>
      <c r="E314" s="1645">
        <v>7.0403000000000002</v>
      </c>
      <c r="F314" s="1646">
        <v>2678</v>
      </c>
      <c r="G314" s="1646">
        <v>18854</v>
      </c>
    </row>
    <row r="315" spans="2:9">
      <c r="B315" s="1642">
        <v>6092</v>
      </c>
      <c r="C315" s="1643" t="s">
        <v>51</v>
      </c>
      <c r="D315" s="1644" t="s">
        <v>52</v>
      </c>
      <c r="E315" s="1645">
        <v>1.07297</v>
      </c>
      <c r="F315" s="1646">
        <v>2000</v>
      </c>
      <c r="G315" s="1646">
        <v>2146</v>
      </c>
    </row>
    <row r="316" spans="2:9">
      <c r="B316" s="1642">
        <v>7465</v>
      </c>
      <c r="C316" s="1643" t="s">
        <v>637</v>
      </c>
      <c r="D316" s="1644" t="s">
        <v>48</v>
      </c>
      <c r="E316" s="1645">
        <v>7.2473999999999998</v>
      </c>
      <c r="F316" s="1646">
        <v>3553</v>
      </c>
      <c r="G316" s="1646">
        <v>25750</v>
      </c>
    </row>
    <row r="317" spans="2:9" ht="24">
      <c r="B317" s="1636">
        <v>3473</v>
      </c>
      <c r="C317" s="1637" t="s">
        <v>250</v>
      </c>
      <c r="D317" s="1636" t="s">
        <v>54</v>
      </c>
      <c r="E317" s="1638"/>
      <c r="F317" s="1639"/>
      <c r="G317" s="1640">
        <v>549513</v>
      </c>
    </row>
    <row r="318" spans="2:9">
      <c r="B318" s="1642">
        <v>322</v>
      </c>
      <c r="C318" s="1643" t="s">
        <v>1268</v>
      </c>
      <c r="D318" s="1644" t="s">
        <v>60</v>
      </c>
      <c r="E318" s="1645">
        <v>0.11</v>
      </c>
      <c r="F318" s="1646">
        <v>333914</v>
      </c>
      <c r="G318" s="1646">
        <v>36731</v>
      </c>
      <c r="I318" s="1641"/>
    </row>
    <row r="319" spans="2:9">
      <c r="B319" s="1642">
        <v>326</v>
      </c>
      <c r="C319" s="1643" t="s">
        <v>1272</v>
      </c>
      <c r="D319" s="1644" t="s">
        <v>60</v>
      </c>
      <c r="E319" s="1645">
        <v>0.65</v>
      </c>
      <c r="F319" s="1646">
        <v>409182</v>
      </c>
      <c r="G319" s="1646">
        <v>265968</v>
      </c>
    </row>
    <row r="320" spans="2:9">
      <c r="B320" s="1642">
        <v>3995</v>
      </c>
      <c r="C320" s="1643" t="s">
        <v>126</v>
      </c>
      <c r="D320" s="1644" t="s">
        <v>48</v>
      </c>
      <c r="E320" s="1645">
        <v>0.96</v>
      </c>
      <c r="F320" s="1646">
        <v>21983</v>
      </c>
      <c r="G320" s="1646">
        <v>21104</v>
      </c>
    </row>
    <row r="321" spans="2:9">
      <c r="B321" s="1642">
        <v>4278</v>
      </c>
      <c r="C321" s="1643" t="s">
        <v>49</v>
      </c>
      <c r="D321" s="1644" t="s">
        <v>50</v>
      </c>
      <c r="E321" s="1645">
        <v>4</v>
      </c>
      <c r="F321" s="1646">
        <v>14722</v>
      </c>
      <c r="G321" s="1646">
        <v>58888</v>
      </c>
    </row>
    <row r="322" spans="2:9">
      <c r="B322" s="1642">
        <v>6092</v>
      </c>
      <c r="C322" s="1643" t="s">
        <v>51</v>
      </c>
      <c r="D322" s="1644" t="s">
        <v>52</v>
      </c>
      <c r="E322" s="1645">
        <v>2</v>
      </c>
      <c r="F322" s="1646">
        <v>2000</v>
      </c>
      <c r="G322" s="1646">
        <v>4000</v>
      </c>
      <c r="I322" s="1641"/>
    </row>
    <row r="323" spans="2:9">
      <c r="B323" s="1642">
        <v>7088</v>
      </c>
      <c r="C323" s="1643" t="s">
        <v>82</v>
      </c>
      <c r="D323" s="1644" t="s">
        <v>79</v>
      </c>
      <c r="E323" s="1645">
        <v>60.8</v>
      </c>
      <c r="F323" s="1646">
        <v>2678</v>
      </c>
      <c r="G323" s="1646">
        <v>162822</v>
      </c>
    </row>
    <row r="324" spans="2:9" ht="24">
      <c r="B324" s="1636">
        <v>3486</v>
      </c>
      <c r="C324" s="1637" t="s">
        <v>985</v>
      </c>
      <c r="D324" s="1636" t="s">
        <v>60</v>
      </c>
      <c r="E324" s="1638"/>
      <c r="F324" s="1639"/>
      <c r="G324" s="1640">
        <v>155956</v>
      </c>
    </row>
    <row r="325" spans="2:9">
      <c r="B325" s="1642">
        <v>4278</v>
      </c>
      <c r="C325" s="1643" t="s">
        <v>49</v>
      </c>
      <c r="D325" s="1644" t="s">
        <v>50</v>
      </c>
      <c r="E325" s="1645">
        <v>2</v>
      </c>
      <c r="F325" s="1646">
        <v>14722</v>
      </c>
      <c r="G325" s="1646">
        <v>29444</v>
      </c>
    </row>
    <row r="326" spans="2:9">
      <c r="B326" s="1642">
        <v>6092</v>
      </c>
      <c r="C326" s="1643" t="s">
        <v>51</v>
      </c>
      <c r="D326" s="1644" t="s">
        <v>52</v>
      </c>
      <c r="E326" s="1645">
        <v>1</v>
      </c>
      <c r="F326" s="1646">
        <v>2000</v>
      </c>
      <c r="G326" s="1646">
        <v>2000</v>
      </c>
    </row>
    <row r="327" spans="2:9">
      <c r="B327" s="1642">
        <v>6140</v>
      </c>
      <c r="C327" s="1643" t="s">
        <v>58</v>
      </c>
      <c r="D327" s="1644" t="s">
        <v>50</v>
      </c>
      <c r="E327" s="1645">
        <v>2</v>
      </c>
      <c r="F327" s="1646">
        <v>57198</v>
      </c>
      <c r="G327" s="1646">
        <v>114396</v>
      </c>
    </row>
    <row r="328" spans="2:9">
      <c r="B328" s="1642">
        <v>7439</v>
      </c>
      <c r="C328" s="1643" t="s">
        <v>59</v>
      </c>
      <c r="D328" s="1644" t="s">
        <v>50</v>
      </c>
      <c r="E328" s="1645">
        <v>2</v>
      </c>
      <c r="F328" s="1646">
        <v>5058</v>
      </c>
      <c r="G328" s="1646">
        <v>10116</v>
      </c>
      <c r="I328" s="1641"/>
    </row>
    <row r="329" spans="2:9">
      <c r="B329" s="1636">
        <v>3499</v>
      </c>
      <c r="C329" s="1637" t="s">
        <v>251</v>
      </c>
      <c r="D329" s="1636" t="s">
        <v>54</v>
      </c>
      <c r="E329" s="1638"/>
      <c r="F329" s="1639"/>
      <c r="G329" s="1640">
        <v>402686</v>
      </c>
    </row>
    <row r="330" spans="2:9">
      <c r="B330" s="1642">
        <v>4280</v>
      </c>
      <c r="C330" s="1643" t="s">
        <v>302</v>
      </c>
      <c r="D330" s="1644" t="s">
        <v>50</v>
      </c>
      <c r="E330" s="1645">
        <v>2</v>
      </c>
      <c r="F330" s="1646">
        <v>16047</v>
      </c>
      <c r="G330" s="1646">
        <v>32094</v>
      </c>
    </row>
    <row r="331" spans="2:9">
      <c r="B331" s="1642">
        <v>6092</v>
      </c>
      <c r="C331" s="1643" t="s">
        <v>51</v>
      </c>
      <c r="D331" s="1644" t="s">
        <v>52</v>
      </c>
      <c r="E331" s="1645">
        <v>0.5</v>
      </c>
      <c r="F331" s="1646">
        <v>2000</v>
      </c>
      <c r="G331" s="1646">
        <v>1000</v>
      </c>
    </row>
    <row r="332" spans="2:9">
      <c r="B332" s="1642">
        <v>6455</v>
      </c>
      <c r="C332" s="1643" t="s">
        <v>557</v>
      </c>
      <c r="D332" s="1644" t="s">
        <v>54</v>
      </c>
      <c r="E332" s="1645">
        <v>1</v>
      </c>
      <c r="F332" s="1646">
        <v>368900</v>
      </c>
      <c r="G332" s="1646">
        <v>368900</v>
      </c>
    </row>
    <row r="333" spans="2:9">
      <c r="B333" s="1642">
        <v>7236</v>
      </c>
      <c r="C333" s="1643" t="s">
        <v>505</v>
      </c>
      <c r="D333" s="1644" t="s">
        <v>54</v>
      </c>
      <c r="E333" s="1645">
        <v>3.3300000000000003E-2</v>
      </c>
      <c r="F333" s="1646">
        <v>20789</v>
      </c>
      <c r="G333" s="1646">
        <v>692</v>
      </c>
    </row>
    <row r="334" spans="2:9" ht="24">
      <c r="B334" s="1636">
        <v>3552</v>
      </c>
      <c r="C334" s="1637" t="s">
        <v>85</v>
      </c>
      <c r="D334" s="1636" t="s">
        <v>54</v>
      </c>
      <c r="E334" s="1638"/>
      <c r="F334" s="1639"/>
      <c r="G334" s="1640">
        <v>143083</v>
      </c>
      <c r="I334" s="1641"/>
    </row>
    <row r="335" spans="2:9">
      <c r="B335" s="1642">
        <v>4278</v>
      </c>
      <c r="C335" s="1643" t="s">
        <v>49</v>
      </c>
      <c r="D335" s="1644" t="s">
        <v>50</v>
      </c>
      <c r="E335" s="1645">
        <v>1.5</v>
      </c>
      <c r="F335" s="1646">
        <v>14722</v>
      </c>
      <c r="G335" s="1646">
        <v>22083</v>
      </c>
    </row>
    <row r="336" spans="2:9">
      <c r="B336" s="1642">
        <v>6092</v>
      </c>
      <c r="C336" s="1643" t="s">
        <v>51</v>
      </c>
      <c r="D336" s="1644" t="s">
        <v>52</v>
      </c>
      <c r="E336" s="1645">
        <v>1</v>
      </c>
      <c r="F336" s="1646">
        <v>2000</v>
      </c>
      <c r="G336" s="1646">
        <v>2000</v>
      </c>
    </row>
    <row r="337" spans="2:9">
      <c r="B337" s="1642">
        <v>6680</v>
      </c>
      <c r="C337" s="1643" t="s">
        <v>86</v>
      </c>
      <c r="D337" s="1644" t="s">
        <v>54</v>
      </c>
      <c r="E337" s="1645">
        <v>1</v>
      </c>
      <c r="F337" s="1646">
        <v>119000</v>
      </c>
      <c r="G337" s="1646">
        <v>119000</v>
      </c>
    </row>
    <row r="338" spans="2:9" ht="24">
      <c r="B338" s="1636">
        <v>3554</v>
      </c>
      <c r="C338" s="1637" t="s">
        <v>253</v>
      </c>
      <c r="D338" s="1636" t="s">
        <v>54</v>
      </c>
      <c r="E338" s="1638"/>
      <c r="F338" s="1639"/>
      <c r="G338" s="1640">
        <v>375722</v>
      </c>
    </row>
    <row r="339" spans="2:9">
      <c r="B339" s="1642">
        <v>4278</v>
      </c>
      <c r="C339" s="1643" t="s">
        <v>49</v>
      </c>
      <c r="D339" s="1644" t="s">
        <v>50</v>
      </c>
      <c r="E339" s="1645">
        <v>1</v>
      </c>
      <c r="F339" s="1646">
        <v>14722</v>
      </c>
      <c r="G339" s="1646">
        <v>14722</v>
      </c>
    </row>
    <row r="340" spans="2:9">
      <c r="B340" s="1642">
        <v>6092</v>
      </c>
      <c r="C340" s="1643" t="s">
        <v>51</v>
      </c>
      <c r="D340" s="1644" t="s">
        <v>52</v>
      </c>
      <c r="E340" s="1645">
        <v>2</v>
      </c>
      <c r="F340" s="1646">
        <v>2000</v>
      </c>
      <c r="G340" s="1646">
        <v>4000</v>
      </c>
    </row>
    <row r="341" spans="2:9">
      <c r="B341" s="1642">
        <v>6337</v>
      </c>
      <c r="C341" s="1643" t="s">
        <v>652</v>
      </c>
      <c r="D341" s="1644" t="s">
        <v>54</v>
      </c>
      <c r="E341" s="1645">
        <v>1</v>
      </c>
      <c r="F341" s="1646">
        <v>357000</v>
      </c>
      <c r="G341" s="1646">
        <v>357000</v>
      </c>
    </row>
    <row r="342" spans="2:9" ht="24">
      <c r="B342" s="1636">
        <v>3555</v>
      </c>
      <c r="C342" s="1637" t="s">
        <v>254</v>
      </c>
      <c r="D342" s="1636" t="s">
        <v>54</v>
      </c>
      <c r="E342" s="1638"/>
      <c r="F342" s="1639"/>
      <c r="G342" s="1640">
        <v>490183</v>
      </c>
    </row>
    <row r="343" spans="2:9">
      <c r="B343" s="1642">
        <v>4278</v>
      </c>
      <c r="C343" s="1643" t="s">
        <v>49</v>
      </c>
      <c r="D343" s="1644" t="s">
        <v>50</v>
      </c>
      <c r="E343" s="1645">
        <v>1.5</v>
      </c>
      <c r="F343" s="1646">
        <v>14722</v>
      </c>
      <c r="G343" s="1646">
        <v>22083</v>
      </c>
    </row>
    <row r="344" spans="2:9">
      <c r="B344" s="1642">
        <v>6092</v>
      </c>
      <c r="C344" s="1643" t="s">
        <v>51</v>
      </c>
      <c r="D344" s="1644" t="s">
        <v>52</v>
      </c>
      <c r="E344" s="1645">
        <v>2</v>
      </c>
      <c r="F344" s="1646">
        <v>2000</v>
      </c>
      <c r="G344" s="1646">
        <v>4000</v>
      </c>
    </row>
    <row r="345" spans="2:9">
      <c r="B345" s="1642">
        <v>6675</v>
      </c>
      <c r="C345" s="1643" t="s">
        <v>655</v>
      </c>
      <c r="D345" s="1644" t="s">
        <v>54</v>
      </c>
      <c r="E345" s="1645">
        <v>1</v>
      </c>
      <c r="F345" s="1646">
        <v>464100</v>
      </c>
      <c r="G345" s="1646">
        <v>464100</v>
      </c>
      <c r="I345" s="1641"/>
    </row>
    <row r="346" spans="2:9" ht="24">
      <c r="B346" s="1636">
        <v>3557</v>
      </c>
      <c r="C346" s="1637" t="s">
        <v>255</v>
      </c>
      <c r="D346" s="1636" t="s">
        <v>54</v>
      </c>
      <c r="E346" s="1638"/>
      <c r="F346" s="1639"/>
      <c r="G346" s="1640">
        <v>8762449</v>
      </c>
    </row>
    <row r="347" spans="2:9">
      <c r="B347" s="1642">
        <v>3465</v>
      </c>
      <c r="C347" s="1643" t="s">
        <v>247</v>
      </c>
      <c r="D347" s="1644" t="s">
        <v>60</v>
      </c>
      <c r="E347" s="1645">
        <v>0.504</v>
      </c>
      <c r="F347" s="1646">
        <v>382749</v>
      </c>
      <c r="G347" s="1646">
        <v>192905</v>
      </c>
    </row>
    <row r="348" spans="2:9">
      <c r="B348" s="1642">
        <v>4273</v>
      </c>
      <c r="C348" s="1643" t="s">
        <v>49</v>
      </c>
      <c r="D348" s="1644" t="s">
        <v>65</v>
      </c>
      <c r="E348" s="1645">
        <v>2</v>
      </c>
      <c r="F348" s="1646">
        <v>117772</v>
      </c>
      <c r="G348" s="1646">
        <v>235544</v>
      </c>
    </row>
    <row r="349" spans="2:9">
      <c r="B349" s="1642">
        <v>6092</v>
      </c>
      <c r="C349" s="1643" t="s">
        <v>51</v>
      </c>
      <c r="D349" s="1644" t="s">
        <v>52</v>
      </c>
      <c r="E349" s="1645">
        <v>2</v>
      </c>
      <c r="F349" s="1646">
        <v>2000</v>
      </c>
      <c r="G349" s="1646">
        <v>4000</v>
      </c>
    </row>
    <row r="350" spans="2:9">
      <c r="B350" s="1642">
        <v>6674</v>
      </c>
      <c r="C350" s="1643" t="s">
        <v>654</v>
      </c>
      <c r="D350" s="1644" t="s">
        <v>54</v>
      </c>
      <c r="E350" s="1645">
        <v>1</v>
      </c>
      <c r="F350" s="1646">
        <v>8330000</v>
      </c>
      <c r="G350" s="1646">
        <v>8330000</v>
      </c>
    </row>
    <row r="351" spans="2:9" ht="24">
      <c r="B351" s="1636">
        <v>3561</v>
      </c>
      <c r="C351" s="1637" t="s">
        <v>256</v>
      </c>
      <c r="D351" s="1636" t="s">
        <v>54</v>
      </c>
      <c r="E351" s="1638"/>
      <c r="F351" s="1639"/>
      <c r="G351" s="1640">
        <v>143061</v>
      </c>
    </row>
    <row r="352" spans="2:9">
      <c r="B352" s="1642">
        <v>4278</v>
      </c>
      <c r="C352" s="1643" t="s">
        <v>49</v>
      </c>
      <c r="D352" s="1644" t="s">
        <v>50</v>
      </c>
      <c r="E352" s="1645">
        <v>1.5</v>
      </c>
      <c r="F352" s="1646">
        <v>14722</v>
      </c>
      <c r="G352" s="1646">
        <v>22083</v>
      </c>
      <c r="I352" s="1641"/>
    </row>
    <row r="353" spans="2:9">
      <c r="B353" s="1642">
        <v>6092</v>
      </c>
      <c r="C353" s="1643" t="s">
        <v>51</v>
      </c>
      <c r="D353" s="1644" t="s">
        <v>52</v>
      </c>
      <c r="E353" s="1645">
        <v>1</v>
      </c>
      <c r="F353" s="1646">
        <v>2000</v>
      </c>
      <c r="G353" s="1646">
        <v>2000</v>
      </c>
    </row>
    <row r="354" spans="2:9">
      <c r="B354" s="1642">
        <v>6285</v>
      </c>
      <c r="C354" s="1643" t="s">
        <v>1281</v>
      </c>
      <c r="D354" s="1644" t="s">
        <v>60</v>
      </c>
      <c r="E354" s="1645">
        <v>1.6799999999999999E-2</v>
      </c>
      <c r="F354" s="1646">
        <v>352834</v>
      </c>
      <c r="G354" s="1646">
        <v>5928</v>
      </c>
    </row>
    <row r="355" spans="2:9">
      <c r="B355" s="1642">
        <v>6682</v>
      </c>
      <c r="C355" s="1643" t="s">
        <v>656</v>
      </c>
      <c r="D355" s="1644" t="s">
        <v>54</v>
      </c>
      <c r="E355" s="1645">
        <v>1</v>
      </c>
      <c r="F355" s="1646">
        <v>113050</v>
      </c>
      <c r="G355" s="1646">
        <v>113050</v>
      </c>
    </row>
    <row r="356" spans="2:9">
      <c r="B356" s="1636">
        <v>3620</v>
      </c>
      <c r="C356" s="1637" t="s">
        <v>257</v>
      </c>
      <c r="D356" s="1636" t="s">
        <v>54</v>
      </c>
      <c r="E356" s="1638"/>
      <c r="F356" s="1639"/>
      <c r="G356" s="1640">
        <v>160139</v>
      </c>
    </row>
    <row r="357" spans="2:9">
      <c r="B357" s="1642">
        <v>4280</v>
      </c>
      <c r="C357" s="1643" t="s">
        <v>302</v>
      </c>
      <c r="D357" s="1644" t="s">
        <v>50</v>
      </c>
      <c r="E357" s="1645">
        <v>1.5</v>
      </c>
      <c r="F357" s="1646">
        <v>16047</v>
      </c>
      <c r="G357" s="1646">
        <v>24071</v>
      </c>
    </row>
    <row r="358" spans="2:9">
      <c r="B358" s="1642">
        <v>6092</v>
      </c>
      <c r="C358" s="1643" t="s">
        <v>51</v>
      </c>
      <c r="D358" s="1644" t="s">
        <v>52</v>
      </c>
      <c r="E358" s="1645">
        <v>0.1</v>
      </c>
      <c r="F358" s="1646">
        <v>2000</v>
      </c>
      <c r="G358" s="1646">
        <v>200</v>
      </c>
    </row>
    <row r="359" spans="2:9">
      <c r="B359" s="1642">
        <v>6442</v>
      </c>
      <c r="C359" s="1643" t="s">
        <v>553</v>
      </c>
      <c r="D359" s="1644" t="s">
        <v>54</v>
      </c>
      <c r="E359" s="1645">
        <v>1</v>
      </c>
      <c r="F359" s="1646">
        <v>135660</v>
      </c>
      <c r="G359" s="1646">
        <v>135660</v>
      </c>
      <c r="I359" s="1641"/>
    </row>
    <row r="360" spans="2:9">
      <c r="B360" s="1642">
        <v>7236</v>
      </c>
      <c r="C360" s="1643" t="s">
        <v>505</v>
      </c>
      <c r="D360" s="1644" t="s">
        <v>54</v>
      </c>
      <c r="E360" s="1645">
        <v>0.01</v>
      </c>
      <c r="F360" s="1646">
        <v>20789</v>
      </c>
      <c r="G360" s="1646">
        <v>208</v>
      </c>
    </row>
    <row r="361" spans="2:9" ht="39" customHeight="1">
      <c r="B361" s="1636">
        <v>3636</v>
      </c>
      <c r="C361" s="1637" t="s">
        <v>1480</v>
      </c>
      <c r="D361" s="1636" t="s">
        <v>60</v>
      </c>
      <c r="E361" s="1638"/>
      <c r="F361" s="1639"/>
      <c r="G361" s="1640">
        <v>751125</v>
      </c>
    </row>
    <row r="362" spans="2:9">
      <c r="B362" s="1642">
        <v>328</v>
      </c>
      <c r="C362" s="1643" t="s">
        <v>1273</v>
      </c>
      <c r="D362" s="1644" t="s">
        <v>60</v>
      </c>
      <c r="E362" s="1645">
        <v>1.05</v>
      </c>
      <c r="F362" s="1646">
        <v>448435</v>
      </c>
      <c r="G362" s="1646">
        <v>470857</v>
      </c>
    </row>
    <row r="363" spans="2:9">
      <c r="B363" s="1642">
        <v>3386</v>
      </c>
      <c r="C363" s="1643" t="s">
        <v>946</v>
      </c>
      <c r="D363" s="1644" t="s">
        <v>133</v>
      </c>
      <c r="E363" s="1645">
        <v>4</v>
      </c>
      <c r="F363" s="1646">
        <v>5712</v>
      </c>
      <c r="G363" s="1646">
        <v>22848</v>
      </c>
    </row>
    <row r="364" spans="2:9">
      <c r="B364" s="1642">
        <v>4285</v>
      </c>
      <c r="C364" s="1643" t="s">
        <v>64</v>
      </c>
      <c r="D364" s="1644" t="s">
        <v>65</v>
      </c>
      <c r="E364" s="1645">
        <v>0.75</v>
      </c>
      <c r="F364" s="1646">
        <v>262653</v>
      </c>
      <c r="G364" s="1646">
        <v>196990</v>
      </c>
    </row>
    <row r="365" spans="2:9">
      <c r="B365" s="1642">
        <v>6092</v>
      </c>
      <c r="C365" s="1643" t="s">
        <v>51</v>
      </c>
      <c r="D365" s="1644" t="s">
        <v>52</v>
      </c>
      <c r="E365" s="1645">
        <v>1.75064</v>
      </c>
      <c r="F365" s="1646">
        <v>2000</v>
      </c>
      <c r="G365" s="1646">
        <v>3501</v>
      </c>
    </row>
    <row r="366" spans="2:9">
      <c r="B366" s="1642">
        <v>6739</v>
      </c>
      <c r="C366" s="1643" t="s">
        <v>477</v>
      </c>
      <c r="D366" s="1644" t="s">
        <v>60</v>
      </c>
      <c r="E366" s="1645">
        <v>1</v>
      </c>
      <c r="F366" s="1646">
        <v>38080</v>
      </c>
      <c r="G366" s="1646">
        <v>38080</v>
      </c>
    </row>
    <row r="367" spans="2:9">
      <c r="B367" s="1642">
        <v>7596</v>
      </c>
      <c r="C367" s="1643" t="s">
        <v>127</v>
      </c>
      <c r="D367" s="1644" t="s">
        <v>67</v>
      </c>
      <c r="E367" s="1645">
        <v>7.0000000000000007E-2</v>
      </c>
      <c r="F367" s="1646">
        <v>17850</v>
      </c>
      <c r="G367" s="1646">
        <v>1250</v>
      </c>
    </row>
    <row r="368" spans="2:9" ht="12.75" customHeight="1">
      <c r="B368" s="1642">
        <v>7769</v>
      </c>
      <c r="C368" s="1643" t="s">
        <v>693</v>
      </c>
      <c r="D368" s="1644" t="s">
        <v>67</v>
      </c>
      <c r="E368" s="1645">
        <v>4</v>
      </c>
      <c r="F368" s="1646">
        <v>357</v>
      </c>
      <c r="G368" s="1646">
        <v>1428</v>
      </c>
    </row>
    <row r="369" spans="2:9">
      <c r="B369" s="1642">
        <v>8044</v>
      </c>
      <c r="C369" s="1643" t="s">
        <v>129</v>
      </c>
      <c r="D369" s="1644" t="s">
        <v>67</v>
      </c>
      <c r="E369" s="1645">
        <v>4</v>
      </c>
      <c r="F369" s="1646">
        <v>3570</v>
      </c>
      <c r="G369" s="1646">
        <v>14280</v>
      </c>
    </row>
    <row r="370" spans="2:9">
      <c r="B370" s="1642">
        <v>8515</v>
      </c>
      <c r="C370" s="1643" t="s">
        <v>1295</v>
      </c>
      <c r="D370" s="1644" t="s">
        <v>79</v>
      </c>
      <c r="E370" s="1645">
        <v>0.2</v>
      </c>
      <c r="F370" s="1646">
        <v>9455</v>
      </c>
      <c r="G370" s="1646">
        <v>1891</v>
      </c>
      <c r="I370" s="1641"/>
    </row>
    <row r="371" spans="2:9" ht="36.75" customHeight="1">
      <c r="B371" s="1636">
        <v>3637</v>
      </c>
      <c r="C371" s="1637" t="s">
        <v>1481</v>
      </c>
      <c r="D371" s="1636" t="s">
        <v>60</v>
      </c>
      <c r="E371" s="1638"/>
      <c r="F371" s="1639"/>
      <c r="G371" s="1640">
        <v>593443</v>
      </c>
    </row>
    <row r="372" spans="2:9">
      <c r="B372" s="1642">
        <v>326</v>
      </c>
      <c r="C372" s="1643" t="s">
        <v>1272</v>
      </c>
      <c r="D372" s="1644" t="s">
        <v>60</v>
      </c>
      <c r="E372" s="1645">
        <v>1.05</v>
      </c>
      <c r="F372" s="1646">
        <v>409182</v>
      </c>
      <c r="G372" s="1646">
        <v>429641</v>
      </c>
    </row>
    <row r="373" spans="2:9">
      <c r="B373" s="1642">
        <v>3386</v>
      </c>
      <c r="C373" s="1643" t="s">
        <v>946</v>
      </c>
      <c r="D373" s="1644" t="s">
        <v>133</v>
      </c>
      <c r="E373" s="1645">
        <v>2</v>
      </c>
      <c r="F373" s="1646">
        <v>5712</v>
      </c>
      <c r="G373" s="1646">
        <v>11424</v>
      </c>
    </row>
    <row r="374" spans="2:9">
      <c r="B374" s="1642">
        <v>4285</v>
      </c>
      <c r="C374" s="1643" t="s">
        <v>64</v>
      </c>
      <c r="D374" s="1644" t="s">
        <v>65</v>
      </c>
      <c r="E374" s="1645">
        <v>0.4</v>
      </c>
      <c r="F374" s="1646">
        <v>262653</v>
      </c>
      <c r="G374" s="1646">
        <v>105061</v>
      </c>
      <c r="I374" s="1641"/>
    </row>
    <row r="375" spans="2:9">
      <c r="B375" s="1642">
        <v>6092</v>
      </c>
      <c r="C375" s="1643" t="s">
        <v>51</v>
      </c>
      <c r="D375" s="1644" t="s">
        <v>52</v>
      </c>
      <c r="E375" s="1645">
        <v>2.3342000000000001</v>
      </c>
      <c r="F375" s="1646">
        <v>2000</v>
      </c>
      <c r="G375" s="1646">
        <v>4668</v>
      </c>
    </row>
    <row r="376" spans="2:9">
      <c r="B376" s="1642">
        <v>6739</v>
      </c>
      <c r="C376" s="1643" t="s">
        <v>477</v>
      </c>
      <c r="D376" s="1644" t="s">
        <v>60</v>
      </c>
      <c r="E376" s="1645">
        <v>1</v>
      </c>
      <c r="F376" s="1646">
        <v>38080</v>
      </c>
      <c r="G376" s="1646">
        <v>38080</v>
      </c>
    </row>
    <row r="377" spans="2:9">
      <c r="B377" s="1642">
        <v>7596</v>
      </c>
      <c r="C377" s="1643" t="s">
        <v>127</v>
      </c>
      <c r="D377" s="1644" t="s">
        <v>67</v>
      </c>
      <c r="E377" s="1645">
        <v>0.15</v>
      </c>
      <c r="F377" s="1646">
        <v>17850</v>
      </c>
      <c r="G377" s="1646">
        <v>2678</v>
      </c>
    </row>
    <row r="378" spans="2:9">
      <c r="B378" s="1642">
        <v>8515</v>
      </c>
      <c r="C378" s="1643" t="s">
        <v>1295</v>
      </c>
      <c r="D378" s="1644" t="s">
        <v>79</v>
      </c>
      <c r="E378" s="1645">
        <v>0.2</v>
      </c>
      <c r="F378" s="1646">
        <v>9455</v>
      </c>
      <c r="G378" s="1646">
        <v>1891</v>
      </c>
    </row>
    <row r="379" spans="2:9" ht="36.75" customHeight="1">
      <c r="B379" s="1636">
        <v>3644</v>
      </c>
      <c r="C379" s="1637" t="s">
        <v>1482</v>
      </c>
      <c r="D379" s="1636" t="s">
        <v>60</v>
      </c>
      <c r="E379" s="1638"/>
      <c r="F379" s="1639"/>
      <c r="G379" s="1640">
        <v>635589</v>
      </c>
    </row>
    <row r="380" spans="2:9">
      <c r="B380" s="1642">
        <v>333</v>
      </c>
      <c r="C380" s="1643" t="s">
        <v>1274</v>
      </c>
      <c r="D380" s="1644" t="s">
        <v>60</v>
      </c>
      <c r="E380" s="1645">
        <v>1.05</v>
      </c>
      <c r="F380" s="1646">
        <v>381812</v>
      </c>
      <c r="G380" s="1646">
        <v>400903</v>
      </c>
      <c r="I380" s="1641"/>
    </row>
    <row r="381" spans="2:9">
      <c r="B381" s="1642">
        <v>3386</v>
      </c>
      <c r="C381" s="1643" t="s">
        <v>946</v>
      </c>
      <c r="D381" s="1644" t="s">
        <v>133</v>
      </c>
      <c r="E381" s="1645">
        <v>4</v>
      </c>
      <c r="F381" s="1646">
        <v>5712</v>
      </c>
      <c r="G381" s="1646">
        <v>22848</v>
      </c>
    </row>
    <row r="382" spans="2:9">
      <c r="B382" s="1642">
        <v>4285</v>
      </c>
      <c r="C382" s="1643" t="s">
        <v>64</v>
      </c>
      <c r="D382" s="1644" t="s">
        <v>65</v>
      </c>
      <c r="E382" s="1645">
        <v>0.65</v>
      </c>
      <c r="F382" s="1646">
        <v>262653</v>
      </c>
      <c r="G382" s="1646">
        <v>170724</v>
      </c>
    </row>
    <row r="383" spans="2:9">
      <c r="B383" s="1642">
        <v>6092</v>
      </c>
      <c r="C383" s="1643" t="s">
        <v>51</v>
      </c>
      <c r="D383" s="1644" t="s">
        <v>52</v>
      </c>
      <c r="E383" s="1645">
        <v>1.51722</v>
      </c>
      <c r="F383" s="1646">
        <v>2000</v>
      </c>
      <c r="G383" s="1646">
        <v>3034</v>
      </c>
    </row>
    <row r="384" spans="2:9">
      <c r="B384" s="1642">
        <v>6739</v>
      </c>
      <c r="C384" s="1643" t="s">
        <v>477</v>
      </c>
      <c r="D384" s="1644" t="s">
        <v>60</v>
      </c>
      <c r="E384" s="1645">
        <v>1</v>
      </c>
      <c r="F384" s="1646">
        <v>38080</v>
      </c>
      <c r="G384" s="1646">
        <v>38080</v>
      </c>
    </row>
    <row r="385" spans="2:9" ht="24.75" customHeight="1">
      <c r="B385" s="1636">
        <v>3650</v>
      </c>
      <c r="C385" s="1637" t="s">
        <v>141</v>
      </c>
      <c r="D385" s="1636" t="s">
        <v>60</v>
      </c>
      <c r="E385" s="1638"/>
      <c r="F385" s="1639"/>
      <c r="G385" s="1640">
        <v>292905</v>
      </c>
    </row>
    <row r="386" spans="2:9">
      <c r="B386" s="1642">
        <v>2308</v>
      </c>
      <c r="C386" s="1643" t="s">
        <v>462</v>
      </c>
      <c r="D386" s="1644" t="s">
        <v>60</v>
      </c>
      <c r="E386" s="1645">
        <v>0.56000000000000005</v>
      </c>
      <c r="F386" s="1646">
        <v>101150</v>
      </c>
      <c r="G386" s="1646">
        <v>56644</v>
      </c>
    </row>
    <row r="387" spans="2:9">
      <c r="B387" s="1642">
        <v>4285</v>
      </c>
      <c r="C387" s="1643" t="s">
        <v>64</v>
      </c>
      <c r="D387" s="1644" t="s">
        <v>65</v>
      </c>
      <c r="E387" s="1645">
        <v>0.125</v>
      </c>
      <c r="F387" s="1646">
        <v>262653</v>
      </c>
      <c r="G387" s="1646">
        <v>32832</v>
      </c>
    </row>
    <row r="388" spans="2:9">
      <c r="B388" s="1642">
        <v>4675</v>
      </c>
      <c r="C388" s="1643" t="s">
        <v>1277</v>
      </c>
      <c r="D388" s="1644" t="s">
        <v>54</v>
      </c>
      <c r="E388" s="1645">
        <v>4.5</v>
      </c>
      <c r="F388" s="1646">
        <v>23500</v>
      </c>
      <c r="G388" s="1646">
        <v>105750</v>
      </c>
      <c r="I388" s="1641"/>
    </row>
    <row r="389" spans="2:9">
      <c r="B389" s="1642">
        <v>6092</v>
      </c>
      <c r="C389" s="1643" t="s">
        <v>51</v>
      </c>
      <c r="D389" s="1644" t="s">
        <v>52</v>
      </c>
      <c r="E389" s="1645">
        <v>0.5</v>
      </c>
      <c r="F389" s="1646">
        <v>2000</v>
      </c>
      <c r="G389" s="1646">
        <v>1000</v>
      </c>
    </row>
    <row r="390" spans="2:9">
      <c r="B390" s="1642">
        <v>6098</v>
      </c>
      <c r="C390" s="1643" t="s">
        <v>68</v>
      </c>
      <c r="D390" s="1644" t="s">
        <v>69</v>
      </c>
      <c r="E390" s="1645">
        <v>130</v>
      </c>
      <c r="F390" s="1646">
        <v>18</v>
      </c>
      <c r="G390" s="1646">
        <v>2340</v>
      </c>
    </row>
    <row r="391" spans="2:9">
      <c r="B391" s="1642">
        <v>6578</v>
      </c>
      <c r="C391" s="1643" t="s">
        <v>464</v>
      </c>
      <c r="D391" s="1644" t="s">
        <v>60</v>
      </c>
      <c r="E391" s="1645">
        <v>0.92</v>
      </c>
      <c r="F391" s="1646">
        <v>49980</v>
      </c>
      <c r="G391" s="1646">
        <v>45982</v>
      </c>
    </row>
    <row r="392" spans="2:9">
      <c r="B392" s="1642">
        <v>6625</v>
      </c>
      <c r="C392" s="1643" t="s">
        <v>600</v>
      </c>
      <c r="D392" s="1644" t="s">
        <v>67</v>
      </c>
      <c r="E392" s="1645">
        <v>0.125</v>
      </c>
      <c r="F392" s="1646">
        <v>31802</v>
      </c>
      <c r="G392" s="1646">
        <v>3975</v>
      </c>
    </row>
    <row r="393" spans="2:9">
      <c r="B393" s="1642">
        <v>7462</v>
      </c>
      <c r="C393" s="1643" t="s">
        <v>62</v>
      </c>
      <c r="D393" s="1644" t="s">
        <v>63</v>
      </c>
      <c r="E393" s="1645">
        <v>31.08</v>
      </c>
      <c r="F393" s="1646">
        <v>1428</v>
      </c>
      <c r="G393" s="1646">
        <v>44382</v>
      </c>
    </row>
    <row r="394" spans="2:9" ht="24">
      <c r="B394" s="1636">
        <v>3652</v>
      </c>
      <c r="C394" s="1637" t="s">
        <v>259</v>
      </c>
      <c r="D394" s="1636" t="s">
        <v>54</v>
      </c>
      <c r="E394" s="1638"/>
      <c r="F394" s="1639"/>
      <c r="G394" s="1640">
        <v>2921275</v>
      </c>
    </row>
    <row r="395" spans="2:9">
      <c r="B395" s="1642">
        <v>324</v>
      </c>
      <c r="C395" s="1643" t="s">
        <v>1270</v>
      </c>
      <c r="D395" s="1644" t="s">
        <v>60</v>
      </c>
      <c r="E395" s="1645">
        <v>1.022</v>
      </c>
      <c r="F395" s="1646">
        <v>369495</v>
      </c>
      <c r="G395" s="1646">
        <v>377624</v>
      </c>
    </row>
    <row r="396" spans="2:9">
      <c r="B396" s="1642">
        <v>1794</v>
      </c>
      <c r="C396" s="1643" t="s">
        <v>90</v>
      </c>
      <c r="D396" s="1644" t="s">
        <v>79</v>
      </c>
      <c r="E396" s="1645">
        <v>5.6097999999999999</v>
      </c>
      <c r="F396" s="1646">
        <v>3773</v>
      </c>
      <c r="G396" s="1646">
        <v>21166</v>
      </c>
    </row>
    <row r="397" spans="2:9">
      <c r="B397" s="1642">
        <v>2273</v>
      </c>
      <c r="C397" s="1643" t="s">
        <v>644</v>
      </c>
      <c r="D397" s="1644" t="s">
        <v>54</v>
      </c>
      <c r="E397" s="1645">
        <v>1307</v>
      </c>
      <c r="F397" s="1646">
        <v>500</v>
      </c>
      <c r="G397" s="1646">
        <v>653500</v>
      </c>
      <c r="I397" s="1641"/>
    </row>
    <row r="398" spans="2:9">
      <c r="B398" s="1642">
        <v>4111</v>
      </c>
      <c r="C398" s="1643" t="s">
        <v>288</v>
      </c>
      <c r="D398" s="1644" t="s">
        <v>60</v>
      </c>
      <c r="E398" s="1645">
        <v>1.1819999999999999</v>
      </c>
      <c r="F398" s="1646">
        <v>393541</v>
      </c>
      <c r="G398" s="1646">
        <v>465165</v>
      </c>
    </row>
    <row r="399" spans="2:9">
      <c r="B399" s="1642">
        <v>4274</v>
      </c>
      <c r="C399" s="1643" t="s">
        <v>57</v>
      </c>
      <c r="D399" s="1644" t="s">
        <v>65</v>
      </c>
      <c r="E399" s="1645">
        <v>3</v>
      </c>
      <c r="F399" s="1646">
        <v>166065</v>
      </c>
      <c r="G399" s="1646">
        <v>498195</v>
      </c>
      <c r="I399" s="1641"/>
    </row>
    <row r="400" spans="2:9">
      <c r="B400" s="1642">
        <v>5041</v>
      </c>
      <c r="C400" s="1643" t="s">
        <v>626</v>
      </c>
      <c r="D400" s="1644" t="s">
        <v>79</v>
      </c>
      <c r="E400" s="1645">
        <v>83.728999999999999</v>
      </c>
      <c r="F400" s="1646">
        <v>2678</v>
      </c>
      <c r="G400" s="1646">
        <v>224226</v>
      </c>
    </row>
    <row r="401" spans="2:9">
      <c r="B401" s="1642">
        <v>6092</v>
      </c>
      <c r="C401" s="1643" t="s">
        <v>51</v>
      </c>
      <c r="D401" s="1644" t="s">
        <v>52</v>
      </c>
      <c r="E401" s="1645">
        <v>11.0694</v>
      </c>
      <c r="F401" s="1646">
        <v>2000</v>
      </c>
      <c r="G401" s="1646">
        <v>22139</v>
      </c>
    </row>
    <row r="402" spans="2:9">
      <c r="B402" s="1642">
        <v>6285</v>
      </c>
      <c r="C402" s="1643" t="s">
        <v>1281</v>
      </c>
      <c r="D402" s="1644" t="s">
        <v>60</v>
      </c>
      <c r="E402" s="1645">
        <v>0.42</v>
      </c>
      <c r="F402" s="1646">
        <v>352834</v>
      </c>
      <c r="G402" s="1646">
        <v>148190</v>
      </c>
    </row>
    <row r="403" spans="2:9">
      <c r="B403" s="1642">
        <v>6578</v>
      </c>
      <c r="C403" s="1643" t="s">
        <v>464</v>
      </c>
      <c r="D403" s="1644" t="s">
        <v>60</v>
      </c>
      <c r="E403" s="1645">
        <v>1.35E-2</v>
      </c>
      <c r="F403" s="1646">
        <v>49980</v>
      </c>
      <c r="G403" s="1646">
        <v>675</v>
      </c>
    </row>
    <row r="404" spans="2:9">
      <c r="B404" s="1642">
        <v>6944</v>
      </c>
      <c r="C404" s="1643" t="s">
        <v>715</v>
      </c>
      <c r="D404" s="1644" t="s">
        <v>54</v>
      </c>
      <c r="E404" s="1645">
        <v>1</v>
      </c>
      <c r="F404" s="1646">
        <v>387107</v>
      </c>
      <c r="G404" s="1646">
        <v>387107</v>
      </c>
      <c r="I404" s="1641"/>
    </row>
    <row r="405" spans="2:9">
      <c r="B405" s="1642">
        <v>7256</v>
      </c>
      <c r="C405" s="1643" t="s">
        <v>685</v>
      </c>
      <c r="D405" s="1644" t="s">
        <v>54</v>
      </c>
      <c r="E405" s="1645">
        <v>1.5</v>
      </c>
      <c r="F405" s="1646">
        <v>8925</v>
      </c>
      <c r="G405" s="1646">
        <v>13388</v>
      </c>
    </row>
    <row r="406" spans="2:9">
      <c r="B406" s="1642">
        <v>7267</v>
      </c>
      <c r="C406" s="1643" t="s">
        <v>687</v>
      </c>
      <c r="D406" s="1644" t="s">
        <v>54</v>
      </c>
      <c r="E406" s="1645">
        <v>4</v>
      </c>
      <c r="F406" s="1646">
        <v>14875</v>
      </c>
      <c r="G406" s="1646">
        <v>59500</v>
      </c>
    </row>
    <row r="407" spans="2:9">
      <c r="B407" s="1642">
        <v>7277</v>
      </c>
      <c r="C407" s="1643" t="s">
        <v>690</v>
      </c>
      <c r="D407" s="1644" t="s">
        <v>54</v>
      </c>
      <c r="E407" s="1645">
        <v>3</v>
      </c>
      <c r="F407" s="1646">
        <v>16800</v>
      </c>
      <c r="G407" s="1646">
        <v>50400</v>
      </c>
    </row>
    <row r="408" spans="2:9">
      <c r="B408" s="1636">
        <v>3688</v>
      </c>
      <c r="C408" s="1637" t="s">
        <v>260</v>
      </c>
      <c r="D408" s="1636" t="s">
        <v>54</v>
      </c>
      <c r="E408" s="1638"/>
      <c r="F408" s="1639"/>
      <c r="G408" s="1640">
        <v>37113</v>
      </c>
    </row>
    <row r="409" spans="2:9" ht="22.5">
      <c r="B409" s="1642">
        <v>3875</v>
      </c>
      <c r="C409" s="1643" t="s">
        <v>171</v>
      </c>
      <c r="D409" s="1644" t="s">
        <v>60</v>
      </c>
      <c r="E409" s="1645">
        <v>0.01</v>
      </c>
      <c r="F409" s="1646">
        <v>367009</v>
      </c>
      <c r="G409" s="1646">
        <v>3670</v>
      </c>
      <c r="I409" s="1641"/>
    </row>
    <row r="410" spans="2:9">
      <c r="B410" s="1642">
        <v>4273</v>
      </c>
      <c r="C410" s="1643" t="s">
        <v>49</v>
      </c>
      <c r="D410" s="1644" t="s">
        <v>65</v>
      </c>
      <c r="E410" s="1645">
        <v>0.25</v>
      </c>
      <c r="F410" s="1646">
        <v>117772</v>
      </c>
      <c r="G410" s="1646">
        <v>29443</v>
      </c>
    </row>
    <row r="411" spans="2:9">
      <c r="B411" s="1642">
        <v>6092</v>
      </c>
      <c r="C411" s="1643" t="s">
        <v>51</v>
      </c>
      <c r="D411" s="1644" t="s">
        <v>52</v>
      </c>
      <c r="E411" s="1645">
        <v>2</v>
      </c>
      <c r="F411" s="1646">
        <v>2000</v>
      </c>
      <c r="G411" s="1646">
        <v>4000</v>
      </c>
    </row>
    <row r="412" spans="2:9" ht="24">
      <c r="B412" s="1636">
        <v>3689</v>
      </c>
      <c r="C412" s="1637" t="s">
        <v>1759</v>
      </c>
      <c r="D412" s="1636" t="s">
        <v>60</v>
      </c>
      <c r="E412" s="1638"/>
      <c r="F412" s="1639"/>
      <c r="G412" s="1640">
        <v>97608</v>
      </c>
    </row>
    <row r="413" spans="2:9">
      <c r="B413" s="1642">
        <v>4279</v>
      </c>
      <c r="C413" s="1643" t="s">
        <v>57</v>
      </c>
      <c r="D413" s="1644" t="s">
        <v>50</v>
      </c>
      <c r="E413" s="1645">
        <v>0.04</v>
      </c>
      <c r="F413" s="1646">
        <v>20759</v>
      </c>
      <c r="G413" s="1646">
        <v>830</v>
      </c>
    </row>
    <row r="414" spans="2:9">
      <c r="B414" s="1642">
        <v>6013</v>
      </c>
      <c r="C414" s="1643" t="s">
        <v>102</v>
      </c>
      <c r="D414" s="1644" t="s">
        <v>50</v>
      </c>
      <c r="E414" s="1645">
        <v>0.04</v>
      </c>
      <c r="F414" s="1646">
        <v>212711</v>
      </c>
      <c r="G414" s="1646">
        <v>8508</v>
      </c>
    </row>
    <row r="415" spans="2:9">
      <c r="B415" s="1642">
        <v>6062</v>
      </c>
      <c r="C415" s="1643" t="s">
        <v>103</v>
      </c>
      <c r="D415" s="1644" t="s">
        <v>50</v>
      </c>
      <c r="E415" s="1645">
        <v>0.04</v>
      </c>
      <c r="F415" s="1646">
        <v>78455</v>
      </c>
      <c r="G415" s="1646">
        <v>3138</v>
      </c>
      <c r="I415" s="1641"/>
    </row>
    <row r="416" spans="2:9">
      <c r="B416" s="1642">
        <v>6092</v>
      </c>
      <c r="C416" s="1643" t="s">
        <v>51</v>
      </c>
      <c r="D416" s="1644" t="s">
        <v>52</v>
      </c>
      <c r="E416" s="1645">
        <v>1.8450000000000001E-2</v>
      </c>
      <c r="F416" s="1646">
        <v>2000</v>
      </c>
      <c r="G416" s="1646">
        <v>37</v>
      </c>
    </row>
    <row r="417" spans="2:9">
      <c r="B417" s="1642">
        <v>6567</v>
      </c>
      <c r="C417" s="1643" t="s">
        <v>93</v>
      </c>
      <c r="D417" s="1644" t="s">
        <v>50</v>
      </c>
      <c r="E417" s="1645">
        <v>0.04</v>
      </c>
      <c r="F417" s="1646">
        <v>30000</v>
      </c>
      <c r="G417" s="1646">
        <v>1200</v>
      </c>
    </row>
    <row r="418" spans="2:9">
      <c r="B418" s="1642">
        <v>7004</v>
      </c>
      <c r="C418" s="1643" t="s">
        <v>466</v>
      </c>
      <c r="D418" s="1644" t="s">
        <v>60</v>
      </c>
      <c r="E418" s="1645">
        <v>1.3</v>
      </c>
      <c r="F418" s="1646">
        <v>35700</v>
      </c>
      <c r="G418" s="1646">
        <v>46410</v>
      </c>
    </row>
    <row r="419" spans="2:9">
      <c r="B419" s="1642">
        <v>7462</v>
      </c>
      <c r="C419" s="1643" t="s">
        <v>62</v>
      </c>
      <c r="D419" s="1644" t="s">
        <v>63</v>
      </c>
      <c r="E419" s="1645">
        <v>26.25</v>
      </c>
      <c r="F419" s="1646">
        <v>1428</v>
      </c>
      <c r="G419" s="1646">
        <v>37485</v>
      </c>
    </row>
    <row r="420" spans="2:9" ht="22.5" customHeight="1">
      <c r="B420" s="1636">
        <v>3695</v>
      </c>
      <c r="C420" s="1637" t="s">
        <v>261</v>
      </c>
      <c r="D420" s="1636" t="s">
        <v>54</v>
      </c>
      <c r="E420" s="1638"/>
      <c r="F420" s="1639"/>
      <c r="G420" s="1640">
        <v>536011</v>
      </c>
    </row>
    <row r="421" spans="2:9" ht="33.75">
      <c r="B421" s="1642">
        <v>3017</v>
      </c>
      <c r="C421" s="1643" t="s">
        <v>1111</v>
      </c>
      <c r="D421" s="1644" t="s">
        <v>60</v>
      </c>
      <c r="E421" s="1645">
        <v>3</v>
      </c>
      <c r="F421" s="1646">
        <v>34351</v>
      </c>
      <c r="G421" s="1646">
        <v>103053</v>
      </c>
    </row>
    <row r="422" spans="2:9">
      <c r="B422" s="1642">
        <v>4273</v>
      </c>
      <c r="C422" s="1643" t="s">
        <v>49</v>
      </c>
      <c r="D422" s="1644" t="s">
        <v>65</v>
      </c>
      <c r="E422" s="1645">
        <v>2.75</v>
      </c>
      <c r="F422" s="1646">
        <v>117772</v>
      </c>
      <c r="G422" s="1646">
        <v>323873</v>
      </c>
      <c r="I422" s="1641"/>
    </row>
    <row r="423" spans="2:9">
      <c r="B423" s="1642">
        <v>6026</v>
      </c>
      <c r="C423" s="1643" t="s">
        <v>74</v>
      </c>
      <c r="D423" s="1644" t="s">
        <v>50</v>
      </c>
      <c r="E423" s="1645">
        <v>0.5</v>
      </c>
      <c r="F423" s="1646">
        <v>125583</v>
      </c>
      <c r="G423" s="1646">
        <v>62792</v>
      </c>
    </row>
    <row r="424" spans="2:9">
      <c r="B424" s="1642">
        <v>6092</v>
      </c>
      <c r="C424" s="1643" t="s">
        <v>51</v>
      </c>
      <c r="D424" s="1644" t="s">
        <v>52</v>
      </c>
      <c r="E424" s="1645">
        <v>7.1966749999999999</v>
      </c>
      <c r="F424" s="1646">
        <v>2000</v>
      </c>
      <c r="G424" s="1646">
        <v>14393</v>
      </c>
    </row>
    <row r="425" spans="2:9">
      <c r="B425" s="1642">
        <v>6780</v>
      </c>
      <c r="C425" s="1643" t="s">
        <v>601</v>
      </c>
      <c r="D425" s="1644" t="s">
        <v>67</v>
      </c>
      <c r="E425" s="1645">
        <v>1</v>
      </c>
      <c r="F425" s="1646">
        <v>31900</v>
      </c>
      <c r="G425" s="1646">
        <v>31900</v>
      </c>
    </row>
    <row r="426" spans="2:9" ht="24">
      <c r="B426" s="1636">
        <v>3698</v>
      </c>
      <c r="C426" s="1637" t="s">
        <v>262</v>
      </c>
      <c r="D426" s="1636" t="s">
        <v>54</v>
      </c>
      <c r="E426" s="1638"/>
      <c r="F426" s="1639"/>
      <c r="G426" s="1640">
        <v>246489</v>
      </c>
    </row>
    <row r="427" spans="2:9" ht="33.75">
      <c r="B427" s="1642">
        <v>3017</v>
      </c>
      <c r="C427" s="1643" t="s">
        <v>1111</v>
      </c>
      <c r="D427" s="1644" t="s">
        <v>60</v>
      </c>
      <c r="E427" s="1645">
        <v>1.2</v>
      </c>
      <c r="F427" s="1646">
        <v>34351</v>
      </c>
      <c r="G427" s="1646">
        <v>41221</v>
      </c>
    </row>
    <row r="428" spans="2:9">
      <c r="B428" s="1642">
        <v>4273</v>
      </c>
      <c r="C428" s="1643" t="s">
        <v>49</v>
      </c>
      <c r="D428" s="1644" t="s">
        <v>65</v>
      </c>
      <c r="E428" s="1645">
        <v>1.5</v>
      </c>
      <c r="F428" s="1646">
        <v>117772</v>
      </c>
      <c r="G428" s="1646">
        <v>176658</v>
      </c>
    </row>
    <row r="429" spans="2:9">
      <c r="B429" s="1642">
        <v>6026</v>
      </c>
      <c r="C429" s="1643" t="s">
        <v>74</v>
      </c>
      <c r="D429" s="1644" t="s">
        <v>50</v>
      </c>
      <c r="E429" s="1645">
        <v>2.5000000000000001E-2</v>
      </c>
      <c r="F429" s="1646">
        <v>125583</v>
      </c>
      <c r="G429" s="1646">
        <v>3140</v>
      </c>
    </row>
    <row r="430" spans="2:9">
      <c r="B430" s="1642">
        <v>6092</v>
      </c>
      <c r="C430" s="1643" t="s">
        <v>51</v>
      </c>
      <c r="D430" s="1644" t="s">
        <v>52</v>
      </c>
      <c r="E430" s="1645">
        <v>1.57019</v>
      </c>
      <c r="F430" s="1646">
        <v>2000</v>
      </c>
      <c r="G430" s="1646">
        <v>3140</v>
      </c>
      <c r="I430" s="1641"/>
    </row>
    <row r="431" spans="2:9">
      <c r="B431" s="1642">
        <v>6780</v>
      </c>
      <c r="C431" s="1643" t="s">
        <v>601</v>
      </c>
      <c r="D431" s="1644" t="s">
        <v>67</v>
      </c>
      <c r="E431" s="1645">
        <v>0.7</v>
      </c>
      <c r="F431" s="1646">
        <v>31900</v>
      </c>
      <c r="G431" s="1646">
        <v>22330</v>
      </c>
    </row>
    <row r="432" spans="2:9" ht="27" customHeight="1">
      <c r="B432" s="1636">
        <v>3699</v>
      </c>
      <c r="C432" s="1637" t="s">
        <v>263</v>
      </c>
      <c r="D432" s="1636" t="s">
        <v>54</v>
      </c>
      <c r="E432" s="1638"/>
      <c r="F432" s="1639"/>
      <c r="G432" s="1640">
        <v>138427</v>
      </c>
    </row>
    <row r="433" spans="2:9" ht="33.75">
      <c r="B433" s="1642">
        <v>3017</v>
      </c>
      <c r="C433" s="1643" t="s">
        <v>1111</v>
      </c>
      <c r="D433" s="1644" t="s">
        <v>60</v>
      </c>
      <c r="E433" s="1645">
        <v>0.6</v>
      </c>
      <c r="F433" s="1646">
        <v>34351</v>
      </c>
      <c r="G433" s="1646">
        <v>20611</v>
      </c>
    </row>
    <row r="434" spans="2:9">
      <c r="B434" s="1642">
        <v>4273</v>
      </c>
      <c r="C434" s="1643" t="s">
        <v>49</v>
      </c>
      <c r="D434" s="1644" t="s">
        <v>65</v>
      </c>
      <c r="E434" s="1645">
        <v>0.67500000000000004</v>
      </c>
      <c r="F434" s="1646">
        <v>117772</v>
      </c>
      <c r="G434" s="1646">
        <v>79496</v>
      </c>
    </row>
    <row r="435" spans="2:9">
      <c r="B435" s="1642">
        <v>6026</v>
      </c>
      <c r="C435" s="1643" t="s">
        <v>74</v>
      </c>
      <c r="D435" s="1644" t="s">
        <v>50</v>
      </c>
      <c r="E435" s="1645">
        <v>0.15</v>
      </c>
      <c r="F435" s="1646">
        <v>125583</v>
      </c>
      <c r="G435" s="1646">
        <v>18837</v>
      </c>
      <c r="I435" s="1641"/>
    </row>
    <row r="436" spans="2:9">
      <c r="B436" s="1642">
        <v>6092</v>
      </c>
      <c r="C436" s="1643" t="s">
        <v>51</v>
      </c>
      <c r="D436" s="1644" t="s">
        <v>52</v>
      </c>
      <c r="E436" s="1645">
        <v>1.7664500000000001</v>
      </c>
      <c r="F436" s="1646">
        <v>2000</v>
      </c>
      <c r="G436" s="1646">
        <v>3533</v>
      </c>
    </row>
    <row r="437" spans="2:9">
      <c r="B437" s="1642">
        <v>6780</v>
      </c>
      <c r="C437" s="1643" t="s">
        <v>601</v>
      </c>
      <c r="D437" s="1644" t="s">
        <v>67</v>
      </c>
      <c r="E437" s="1645">
        <v>0.5</v>
      </c>
      <c r="F437" s="1646">
        <v>31900</v>
      </c>
      <c r="G437" s="1646">
        <v>15950</v>
      </c>
    </row>
    <row r="438" spans="2:9">
      <c r="B438" s="1636">
        <v>3708</v>
      </c>
      <c r="C438" s="1637" t="s">
        <v>89</v>
      </c>
      <c r="D438" s="1636" t="s">
        <v>79</v>
      </c>
      <c r="E438" s="1638"/>
      <c r="F438" s="1639"/>
      <c r="G438" s="1640">
        <v>3272</v>
      </c>
    </row>
    <row r="439" spans="2:9">
      <c r="B439" s="1642">
        <v>1794</v>
      </c>
      <c r="C439" s="1643" t="s">
        <v>90</v>
      </c>
      <c r="D439" s="1644" t="s">
        <v>79</v>
      </c>
      <c r="E439" s="1645">
        <v>6.6699999999999995E-2</v>
      </c>
      <c r="F439" s="1646">
        <v>3773</v>
      </c>
      <c r="G439" s="1646">
        <v>252</v>
      </c>
    </row>
    <row r="440" spans="2:9">
      <c r="B440" s="1642">
        <v>6092</v>
      </c>
      <c r="C440" s="1643" t="s">
        <v>51</v>
      </c>
      <c r="D440" s="1644" t="s">
        <v>52</v>
      </c>
      <c r="E440" s="1645">
        <v>0.02</v>
      </c>
      <c r="F440" s="1646">
        <v>2000</v>
      </c>
      <c r="G440" s="1646">
        <v>40</v>
      </c>
    </row>
    <row r="441" spans="2:9">
      <c r="B441" s="1642">
        <v>7057</v>
      </c>
      <c r="C441" s="1643" t="s">
        <v>1022</v>
      </c>
      <c r="D441" s="1644" t="s">
        <v>50</v>
      </c>
      <c r="E441" s="1645">
        <v>0.05</v>
      </c>
      <c r="F441" s="1646">
        <v>6038</v>
      </c>
      <c r="G441" s="1646">
        <v>302</v>
      </c>
    </row>
    <row r="442" spans="2:9">
      <c r="B442" s="1642">
        <v>7309</v>
      </c>
      <c r="C442" s="1643" t="s">
        <v>1470</v>
      </c>
      <c r="D442" s="1644" t="s">
        <v>79</v>
      </c>
      <c r="E442" s="1645">
        <v>1</v>
      </c>
      <c r="F442" s="1646">
        <v>2678</v>
      </c>
      <c r="G442" s="1646">
        <v>2678</v>
      </c>
      <c r="I442" s="1641"/>
    </row>
    <row r="443" spans="2:9">
      <c r="B443" s="1636">
        <v>3710</v>
      </c>
      <c r="C443" s="1637" t="s">
        <v>1448</v>
      </c>
      <c r="D443" s="1636" t="s">
        <v>60</v>
      </c>
      <c r="E443" s="1638"/>
      <c r="F443" s="1639"/>
      <c r="G443" s="1640">
        <v>4508</v>
      </c>
    </row>
    <row r="444" spans="2:9">
      <c r="B444" s="1642">
        <v>4278</v>
      </c>
      <c r="C444" s="1643" t="s">
        <v>49</v>
      </c>
      <c r="D444" s="1644" t="s">
        <v>50</v>
      </c>
      <c r="E444" s="1645">
        <v>2.5000000000000001E-2</v>
      </c>
      <c r="F444" s="1646">
        <v>14722</v>
      </c>
      <c r="G444" s="1646">
        <v>368</v>
      </c>
    </row>
    <row r="445" spans="2:9">
      <c r="B445" s="1642">
        <v>6026</v>
      </c>
      <c r="C445" s="1643" t="s">
        <v>74</v>
      </c>
      <c r="D445" s="1644" t="s">
        <v>50</v>
      </c>
      <c r="E445" s="1645">
        <v>2.5000000000000001E-2</v>
      </c>
      <c r="F445" s="1646">
        <v>125583</v>
      </c>
      <c r="G445" s="1646">
        <v>3140</v>
      </c>
    </row>
    <row r="446" spans="2:9">
      <c r="B446" s="1642">
        <v>6092</v>
      </c>
      <c r="C446" s="1643" t="s">
        <v>51</v>
      </c>
      <c r="D446" s="1644" t="s">
        <v>52</v>
      </c>
      <c r="E446" s="1645">
        <v>0.5</v>
      </c>
      <c r="F446" s="1646">
        <v>2000</v>
      </c>
      <c r="G446" s="1646">
        <v>1000</v>
      </c>
    </row>
    <row r="447" spans="2:9" ht="20.25" customHeight="1">
      <c r="B447" s="1636">
        <v>3721</v>
      </c>
      <c r="C447" s="1637" t="s">
        <v>264</v>
      </c>
      <c r="D447" s="1636" t="s">
        <v>48</v>
      </c>
      <c r="E447" s="1638"/>
      <c r="F447" s="1639"/>
      <c r="G447" s="1640">
        <v>13624</v>
      </c>
    </row>
    <row r="448" spans="2:9">
      <c r="B448" s="1642">
        <v>1512</v>
      </c>
      <c r="C448" s="1643" t="s">
        <v>742</v>
      </c>
      <c r="D448" s="1644" t="s">
        <v>48</v>
      </c>
      <c r="E448" s="1645">
        <v>1.1000000000000001</v>
      </c>
      <c r="F448" s="1646">
        <v>5355</v>
      </c>
      <c r="G448" s="1646">
        <v>5891</v>
      </c>
    </row>
    <row r="449" spans="2:9">
      <c r="B449" s="1642">
        <v>4274</v>
      </c>
      <c r="C449" s="1643" t="s">
        <v>57</v>
      </c>
      <c r="D449" s="1644" t="s">
        <v>65</v>
      </c>
      <c r="E449" s="1645">
        <v>6.7000000000000002E-3</v>
      </c>
      <c r="F449" s="1646">
        <v>166065</v>
      </c>
      <c r="G449" s="1646">
        <v>1113</v>
      </c>
      <c r="I449" s="1641"/>
    </row>
    <row r="450" spans="2:9">
      <c r="B450" s="1642">
        <v>6092</v>
      </c>
      <c r="C450" s="1643" t="s">
        <v>51</v>
      </c>
      <c r="D450" s="1644" t="s">
        <v>52</v>
      </c>
      <c r="E450" s="1645">
        <v>1</v>
      </c>
      <c r="F450" s="1646">
        <v>2000</v>
      </c>
      <c r="G450" s="1646">
        <v>2000</v>
      </c>
    </row>
    <row r="451" spans="2:9">
      <c r="B451" s="1642">
        <v>7229</v>
      </c>
      <c r="C451" s="1643" t="s">
        <v>743</v>
      </c>
      <c r="D451" s="1644" t="s">
        <v>60</v>
      </c>
      <c r="E451" s="1645">
        <v>0.11</v>
      </c>
      <c r="F451" s="1646">
        <v>42000</v>
      </c>
      <c r="G451" s="1646">
        <v>4620</v>
      </c>
      <c r="I451" s="1641"/>
    </row>
    <row r="452" spans="2:9" ht="24">
      <c r="B452" s="1636">
        <v>3729</v>
      </c>
      <c r="C452" s="1637" t="s">
        <v>1483</v>
      </c>
      <c r="D452" s="1636" t="s">
        <v>60</v>
      </c>
      <c r="E452" s="1638"/>
      <c r="F452" s="1639"/>
      <c r="G452" s="1640">
        <v>410560</v>
      </c>
    </row>
    <row r="453" spans="2:9">
      <c r="B453" s="1642">
        <v>4274</v>
      </c>
      <c r="C453" s="1643" t="s">
        <v>57</v>
      </c>
      <c r="D453" s="1644" t="s">
        <v>65</v>
      </c>
      <c r="E453" s="1645">
        <v>0.19320000000000001</v>
      </c>
      <c r="F453" s="1646">
        <v>166065</v>
      </c>
      <c r="G453" s="1646">
        <v>32084</v>
      </c>
    </row>
    <row r="454" spans="2:9">
      <c r="B454" s="1642">
        <v>6092</v>
      </c>
      <c r="C454" s="1643" t="s">
        <v>51</v>
      </c>
      <c r="D454" s="1644" t="s">
        <v>52</v>
      </c>
      <c r="E454" s="1645">
        <v>4</v>
      </c>
      <c r="F454" s="1646">
        <v>2000</v>
      </c>
      <c r="G454" s="1646">
        <v>8000</v>
      </c>
    </row>
    <row r="455" spans="2:9">
      <c r="B455" s="1642">
        <v>6285</v>
      </c>
      <c r="C455" s="1643" t="s">
        <v>1281</v>
      </c>
      <c r="D455" s="1644" t="s">
        <v>60</v>
      </c>
      <c r="E455" s="1645">
        <v>1.05</v>
      </c>
      <c r="F455" s="1646">
        <v>352834</v>
      </c>
      <c r="G455" s="1646">
        <v>370476</v>
      </c>
    </row>
    <row r="456" spans="2:9" ht="24">
      <c r="B456" s="1636">
        <v>3745</v>
      </c>
      <c r="C456" s="1637" t="s">
        <v>265</v>
      </c>
      <c r="D456" s="1636" t="s">
        <v>48</v>
      </c>
      <c r="E456" s="1638"/>
      <c r="F456" s="1639"/>
      <c r="G456" s="1640">
        <v>56180</v>
      </c>
      <c r="I456" s="1641"/>
    </row>
    <row r="457" spans="2:9">
      <c r="B457" s="1642">
        <v>4274</v>
      </c>
      <c r="C457" s="1643" t="s">
        <v>57</v>
      </c>
      <c r="D457" s="1644" t="s">
        <v>65</v>
      </c>
      <c r="E457" s="1645">
        <v>6.25E-2</v>
      </c>
      <c r="F457" s="1646">
        <v>166065</v>
      </c>
      <c r="G457" s="1646">
        <v>10379</v>
      </c>
    </row>
    <row r="458" spans="2:9">
      <c r="B458" s="1642">
        <v>5661</v>
      </c>
      <c r="C458" s="1643" t="s">
        <v>66</v>
      </c>
      <c r="D458" s="1644" t="s">
        <v>67</v>
      </c>
      <c r="E458" s="1645">
        <v>6.25E-2</v>
      </c>
      <c r="F458" s="1646">
        <v>46157</v>
      </c>
      <c r="G458" s="1646">
        <v>2885</v>
      </c>
    </row>
    <row r="459" spans="2:9">
      <c r="B459" s="1642">
        <v>6092</v>
      </c>
      <c r="C459" s="1643" t="s">
        <v>51</v>
      </c>
      <c r="D459" s="1644" t="s">
        <v>52</v>
      </c>
      <c r="E459" s="1645">
        <v>0.5</v>
      </c>
      <c r="F459" s="1646">
        <v>2000</v>
      </c>
      <c r="G459" s="1646">
        <v>1000</v>
      </c>
    </row>
    <row r="460" spans="2:9">
      <c r="B460" s="1642">
        <v>6853</v>
      </c>
      <c r="C460" s="1643" t="s">
        <v>647</v>
      </c>
      <c r="D460" s="1644" t="s">
        <v>54</v>
      </c>
      <c r="E460" s="1645">
        <v>52</v>
      </c>
      <c r="F460" s="1646">
        <v>707</v>
      </c>
      <c r="G460" s="1646">
        <v>36764</v>
      </c>
    </row>
    <row r="461" spans="2:9">
      <c r="B461" s="1642">
        <v>7461</v>
      </c>
      <c r="C461" s="1643" t="s">
        <v>97</v>
      </c>
      <c r="D461" s="1644" t="s">
        <v>60</v>
      </c>
      <c r="E461" s="1645">
        <v>4.7E-2</v>
      </c>
      <c r="F461" s="1646">
        <v>80920</v>
      </c>
      <c r="G461" s="1646">
        <v>3803</v>
      </c>
    </row>
    <row r="462" spans="2:9">
      <c r="B462" s="1642">
        <v>7462</v>
      </c>
      <c r="C462" s="1643" t="s">
        <v>62</v>
      </c>
      <c r="D462" s="1644" t="s">
        <v>63</v>
      </c>
      <c r="E462" s="1645">
        <v>0.94499999999999995</v>
      </c>
      <c r="F462" s="1646">
        <v>1428</v>
      </c>
      <c r="G462" s="1646">
        <v>1349</v>
      </c>
    </row>
    <row r="463" spans="2:9" ht="24">
      <c r="B463" s="1636">
        <v>3748</v>
      </c>
      <c r="C463" s="1637" t="s">
        <v>135</v>
      </c>
      <c r="D463" s="1636" t="s">
        <v>60</v>
      </c>
      <c r="E463" s="1638"/>
      <c r="F463" s="1639"/>
      <c r="G463" s="1640">
        <v>493816</v>
      </c>
    </row>
    <row r="464" spans="2:9">
      <c r="B464" s="1642">
        <v>1515</v>
      </c>
      <c r="C464" s="1643" t="s">
        <v>1276</v>
      </c>
      <c r="D464" s="1644" t="s">
        <v>67</v>
      </c>
      <c r="E464" s="1645">
        <v>37.5</v>
      </c>
      <c r="F464" s="1646">
        <v>321</v>
      </c>
      <c r="G464" s="1646">
        <v>12038</v>
      </c>
      <c r="I464" s="1641"/>
    </row>
    <row r="465" spans="2:9">
      <c r="B465" s="1642">
        <v>4286</v>
      </c>
      <c r="C465" s="1643" t="s">
        <v>138</v>
      </c>
      <c r="D465" s="1644" t="s">
        <v>65</v>
      </c>
      <c r="E465" s="1645">
        <v>0.1</v>
      </c>
      <c r="F465" s="1646">
        <v>498196</v>
      </c>
      <c r="G465" s="1646">
        <v>49820</v>
      </c>
    </row>
    <row r="466" spans="2:9">
      <c r="B466" s="1642">
        <v>6092</v>
      </c>
      <c r="C466" s="1643" t="s">
        <v>51</v>
      </c>
      <c r="D466" s="1644" t="s">
        <v>52</v>
      </c>
      <c r="E466" s="1645">
        <v>1</v>
      </c>
      <c r="F466" s="1646">
        <v>2000</v>
      </c>
      <c r="G466" s="1646">
        <v>2000</v>
      </c>
    </row>
    <row r="467" spans="2:9">
      <c r="B467" s="1642">
        <v>6356</v>
      </c>
      <c r="C467" s="1643" t="s">
        <v>599</v>
      </c>
      <c r="D467" s="1644" t="s">
        <v>67</v>
      </c>
      <c r="E467" s="1645">
        <v>0.1</v>
      </c>
      <c r="F467" s="1646">
        <v>35047</v>
      </c>
      <c r="G467" s="1646">
        <v>3505</v>
      </c>
    </row>
    <row r="468" spans="2:9">
      <c r="B468" s="1642">
        <v>6859</v>
      </c>
      <c r="C468" s="1643" t="s">
        <v>1285</v>
      </c>
      <c r="D468" s="1644" t="s">
        <v>60</v>
      </c>
      <c r="E468" s="1645">
        <v>1.05</v>
      </c>
      <c r="F468" s="1646">
        <v>404600</v>
      </c>
      <c r="G468" s="1646">
        <v>424830</v>
      </c>
    </row>
    <row r="469" spans="2:9">
      <c r="B469" s="1642">
        <v>7313</v>
      </c>
      <c r="C469" s="1643" t="s">
        <v>602</v>
      </c>
      <c r="D469" s="1644" t="s">
        <v>67</v>
      </c>
      <c r="E469" s="1645">
        <v>0.1</v>
      </c>
      <c r="F469" s="1646">
        <v>16227</v>
      </c>
      <c r="G469" s="1646">
        <v>1623</v>
      </c>
    </row>
    <row r="470" spans="2:9">
      <c r="B470" s="1636">
        <v>3751</v>
      </c>
      <c r="C470" s="1637" t="s">
        <v>266</v>
      </c>
      <c r="D470" s="1636" t="s">
        <v>71</v>
      </c>
      <c r="E470" s="1638"/>
      <c r="F470" s="1639"/>
      <c r="G470" s="1640">
        <v>39236</v>
      </c>
      <c r="I470" s="1641"/>
    </row>
    <row r="471" spans="2:9">
      <c r="B471" s="1642">
        <v>3874</v>
      </c>
      <c r="C471" s="1643" t="s">
        <v>276</v>
      </c>
      <c r="D471" s="1644" t="s">
        <v>60</v>
      </c>
      <c r="E471" s="1645">
        <v>9.9000000000000008E-3</v>
      </c>
      <c r="F471" s="1646">
        <v>245704</v>
      </c>
      <c r="G471" s="1646">
        <v>2432</v>
      </c>
    </row>
    <row r="472" spans="2:9">
      <c r="B472" s="1642">
        <v>4279</v>
      </c>
      <c r="C472" s="1643" t="s">
        <v>57</v>
      </c>
      <c r="D472" s="1644" t="s">
        <v>50</v>
      </c>
      <c r="E472" s="1645">
        <v>0.4</v>
      </c>
      <c r="F472" s="1646">
        <v>20759</v>
      </c>
      <c r="G472" s="1646">
        <v>8304</v>
      </c>
    </row>
    <row r="473" spans="2:9">
      <c r="B473" s="1642">
        <v>6092</v>
      </c>
      <c r="C473" s="1643" t="s">
        <v>51</v>
      </c>
      <c r="D473" s="1644" t="s">
        <v>52</v>
      </c>
      <c r="E473" s="1645">
        <v>0.5</v>
      </c>
      <c r="F473" s="1646">
        <v>2000</v>
      </c>
      <c r="G473" s="1646">
        <v>1000</v>
      </c>
    </row>
    <row r="474" spans="2:9">
      <c r="B474" s="1642">
        <v>6863</v>
      </c>
      <c r="C474" s="1643" t="s">
        <v>660</v>
      </c>
      <c r="D474" s="1644" t="s">
        <v>54</v>
      </c>
      <c r="E474" s="1645">
        <v>1.25</v>
      </c>
      <c r="F474" s="1646">
        <v>22000</v>
      </c>
      <c r="G474" s="1646">
        <v>27500</v>
      </c>
    </row>
    <row r="475" spans="2:9" ht="72.75" customHeight="1">
      <c r="B475" s="1636">
        <v>3761</v>
      </c>
      <c r="C475" s="1637" t="s">
        <v>1484</v>
      </c>
      <c r="D475" s="1636" t="s">
        <v>71</v>
      </c>
      <c r="E475" s="1638"/>
      <c r="F475" s="1639"/>
      <c r="G475" s="1640">
        <v>481826</v>
      </c>
    </row>
    <row r="476" spans="2:9" ht="33.75">
      <c r="B476" s="1642">
        <v>3017</v>
      </c>
      <c r="C476" s="1643" t="s">
        <v>1111</v>
      </c>
      <c r="D476" s="1644" t="s">
        <v>60</v>
      </c>
      <c r="E476" s="1645">
        <v>0.36759999999999998</v>
      </c>
      <c r="F476" s="1646">
        <v>34351</v>
      </c>
      <c r="G476" s="1646">
        <v>12627</v>
      </c>
    </row>
    <row r="477" spans="2:9">
      <c r="B477" s="1642">
        <v>4274</v>
      </c>
      <c r="C477" s="1643" t="s">
        <v>57</v>
      </c>
      <c r="D477" s="1644" t="s">
        <v>65</v>
      </c>
      <c r="E477" s="1645">
        <v>0.5</v>
      </c>
      <c r="F477" s="1646">
        <v>166065</v>
      </c>
      <c r="G477" s="1646">
        <v>83033</v>
      </c>
    </row>
    <row r="478" spans="2:9">
      <c r="B478" s="1642">
        <v>6092</v>
      </c>
      <c r="C478" s="1643" t="s">
        <v>51</v>
      </c>
      <c r="D478" s="1644" t="s">
        <v>52</v>
      </c>
      <c r="E478" s="1645">
        <v>1</v>
      </c>
      <c r="F478" s="1646">
        <v>2000</v>
      </c>
      <c r="G478" s="1646">
        <v>2000</v>
      </c>
      <c r="I478" s="1641"/>
    </row>
    <row r="479" spans="2:9">
      <c r="B479" s="1642">
        <v>6865</v>
      </c>
      <c r="C479" s="1643" t="s">
        <v>1286</v>
      </c>
      <c r="D479" s="1644" t="s">
        <v>60</v>
      </c>
      <c r="E479" s="1645">
        <v>0.2969</v>
      </c>
      <c r="F479" s="1646">
        <v>416500</v>
      </c>
      <c r="G479" s="1646">
        <v>123659</v>
      </c>
    </row>
    <row r="480" spans="2:9">
      <c r="B480" s="1642">
        <v>6867</v>
      </c>
      <c r="C480" s="1643" t="s">
        <v>596</v>
      </c>
      <c r="D480" s="1644" t="s">
        <v>50</v>
      </c>
      <c r="E480" s="1645">
        <v>0.5</v>
      </c>
      <c r="F480" s="1646">
        <v>511490</v>
      </c>
      <c r="G480" s="1646">
        <v>255745</v>
      </c>
    </row>
    <row r="481" spans="2:9">
      <c r="B481" s="1642">
        <v>8969</v>
      </c>
      <c r="C481" s="1643" t="s">
        <v>461</v>
      </c>
      <c r="D481" s="1644" t="s">
        <v>52</v>
      </c>
      <c r="E481" s="1645">
        <v>4.7619999999999996</v>
      </c>
      <c r="F481" s="1646">
        <v>1000</v>
      </c>
      <c r="G481" s="1646">
        <v>4762</v>
      </c>
    </row>
    <row r="482" spans="2:9" ht="27" customHeight="1">
      <c r="B482" s="1636">
        <v>3776</v>
      </c>
      <c r="C482" s="1637" t="s">
        <v>268</v>
      </c>
      <c r="D482" s="1636" t="s">
        <v>48</v>
      </c>
      <c r="E482" s="1638"/>
      <c r="F482" s="1639"/>
      <c r="G482" s="1640">
        <v>29424</v>
      </c>
    </row>
    <row r="483" spans="2:9">
      <c r="B483" s="1642">
        <v>4273</v>
      </c>
      <c r="C483" s="1643" t="s">
        <v>49</v>
      </c>
      <c r="D483" s="1644" t="s">
        <v>65</v>
      </c>
      <c r="E483" s="1645">
        <v>2.5000000000000001E-2</v>
      </c>
      <c r="F483" s="1646">
        <v>117772</v>
      </c>
      <c r="G483" s="1646">
        <v>2944</v>
      </c>
    </row>
    <row r="484" spans="2:9">
      <c r="B484" s="1642">
        <v>6092</v>
      </c>
      <c r="C484" s="1643" t="s">
        <v>51</v>
      </c>
      <c r="D484" s="1644" t="s">
        <v>52</v>
      </c>
      <c r="E484" s="1645">
        <v>0.1666</v>
      </c>
      <c r="F484" s="1646">
        <v>2000</v>
      </c>
      <c r="G484" s="1646">
        <v>333</v>
      </c>
    </row>
    <row r="485" spans="2:9">
      <c r="B485" s="1642">
        <v>7260</v>
      </c>
      <c r="C485" s="1643" t="s">
        <v>53</v>
      </c>
      <c r="D485" s="1644" t="s">
        <v>54</v>
      </c>
      <c r="E485" s="1645">
        <v>1</v>
      </c>
      <c r="F485" s="1646">
        <v>4165</v>
      </c>
      <c r="G485" s="1646">
        <v>4165</v>
      </c>
    </row>
    <row r="486" spans="2:9">
      <c r="B486" s="1642">
        <v>7266</v>
      </c>
      <c r="C486" s="1643" t="s">
        <v>158</v>
      </c>
      <c r="D486" s="1644" t="s">
        <v>54</v>
      </c>
      <c r="E486" s="1645">
        <v>1.2315</v>
      </c>
      <c r="F486" s="1646">
        <v>17850</v>
      </c>
      <c r="G486" s="1646">
        <v>21982</v>
      </c>
    </row>
    <row r="487" spans="2:9" ht="24">
      <c r="B487" s="1636">
        <v>3779</v>
      </c>
      <c r="C487" s="1637" t="s">
        <v>269</v>
      </c>
      <c r="D487" s="1636" t="s">
        <v>54</v>
      </c>
      <c r="E487" s="1638"/>
      <c r="F487" s="1639"/>
      <c r="G487" s="1640">
        <v>328649</v>
      </c>
    </row>
    <row r="488" spans="2:9">
      <c r="B488" s="1642">
        <v>324</v>
      </c>
      <c r="C488" s="1643" t="s">
        <v>1270</v>
      </c>
      <c r="D488" s="1644" t="s">
        <v>60</v>
      </c>
      <c r="E488" s="1645">
        <v>8.8900000000000007E-2</v>
      </c>
      <c r="F488" s="1646">
        <v>369495</v>
      </c>
      <c r="G488" s="1646">
        <v>32848</v>
      </c>
    </row>
    <row r="489" spans="2:9">
      <c r="B489" s="1642">
        <v>2273</v>
      </c>
      <c r="C489" s="1643" t="s">
        <v>644</v>
      </c>
      <c r="D489" s="1644" t="s">
        <v>54</v>
      </c>
      <c r="E489" s="1645">
        <v>76</v>
      </c>
      <c r="F489" s="1646">
        <v>500</v>
      </c>
      <c r="G489" s="1646">
        <v>38000</v>
      </c>
    </row>
    <row r="490" spans="2:9">
      <c r="B490" s="1642">
        <v>2551</v>
      </c>
      <c r="C490" s="1643" t="s">
        <v>711</v>
      </c>
      <c r="D490" s="1644" t="s">
        <v>54</v>
      </c>
      <c r="E490" s="1645">
        <v>1</v>
      </c>
      <c r="F490" s="1646">
        <v>120904</v>
      </c>
      <c r="G490" s="1646">
        <v>120904</v>
      </c>
      <c r="I490" s="1641"/>
    </row>
    <row r="491" spans="2:9">
      <c r="B491" s="1642">
        <v>3476</v>
      </c>
      <c r="C491" s="1643" t="s">
        <v>77</v>
      </c>
      <c r="D491" s="1644" t="s">
        <v>60</v>
      </c>
      <c r="E491" s="1645">
        <v>5.6500000000000002E-2</v>
      </c>
      <c r="F491" s="1646">
        <v>310601</v>
      </c>
      <c r="G491" s="1646">
        <v>17549</v>
      </c>
    </row>
    <row r="492" spans="2:9">
      <c r="B492" s="1642">
        <v>4261</v>
      </c>
      <c r="C492" s="1643" t="s">
        <v>300</v>
      </c>
      <c r="D492" s="1644" t="s">
        <v>60</v>
      </c>
      <c r="E492" s="1645">
        <v>7.6600000000000001E-2</v>
      </c>
      <c r="F492" s="1646">
        <v>459706</v>
      </c>
      <c r="G492" s="1646">
        <v>35213</v>
      </c>
    </row>
    <row r="493" spans="2:9">
      <c r="B493" s="1642">
        <v>4274</v>
      </c>
      <c r="C493" s="1643" t="s">
        <v>57</v>
      </c>
      <c r="D493" s="1644" t="s">
        <v>65</v>
      </c>
      <c r="E493" s="1645">
        <v>0.4</v>
      </c>
      <c r="F493" s="1646">
        <v>166065</v>
      </c>
      <c r="G493" s="1646">
        <v>66426</v>
      </c>
    </row>
    <row r="494" spans="2:9">
      <c r="B494" s="1642">
        <v>5038</v>
      </c>
      <c r="C494" s="1643" t="s">
        <v>78</v>
      </c>
      <c r="D494" s="1644" t="s">
        <v>79</v>
      </c>
      <c r="E494" s="1645">
        <v>5.5103999999999997</v>
      </c>
      <c r="F494" s="1646">
        <v>2678</v>
      </c>
      <c r="G494" s="1646">
        <v>14757</v>
      </c>
      <c r="I494" s="1641"/>
    </row>
    <row r="495" spans="2:9">
      <c r="B495" s="1642">
        <v>6092</v>
      </c>
      <c r="C495" s="1643" t="s">
        <v>51</v>
      </c>
      <c r="D495" s="1644" t="s">
        <v>52</v>
      </c>
      <c r="E495" s="1645">
        <v>1.4759249999999999</v>
      </c>
      <c r="F495" s="1646">
        <v>2000</v>
      </c>
      <c r="G495" s="1646">
        <v>2952</v>
      </c>
    </row>
    <row r="496" spans="2:9" ht="24">
      <c r="B496" s="1636">
        <v>3784</v>
      </c>
      <c r="C496" s="1637" t="s">
        <v>270</v>
      </c>
      <c r="D496" s="1636" t="s">
        <v>71</v>
      </c>
      <c r="E496" s="1638"/>
      <c r="F496" s="1639"/>
      <c r="G496" s="1640">
        <v>23173</v>
      </c>
    </row>
    <row r="497" spans="2:9">
      <c r="B497" s="1642">
        <v>1515</v>
      </c>
      <c r="C497" s="1643" t="s">
        <v>1276</v>
      </c>
      <c r="D497" s="1644" t="s">
        <v>67</v>
      </c>
      <c r="E497" s="1645">
        <v>1</v>
      </c>
      <c r="F497" s="1646">
        <v>321</v>
      </c>
      <c r="G497" s="1646">
        <v>321</v>
      </c>
    </row>
    <row r="498" spans="2:9">
      <c r="B498" s="1642">
        <v>3465</v>
      </c>
      <c r="C498" s="1643" t="s">
        <v>247</v>
      </c>
      <c r="D498" s="1644" t="s">
        <v>60</v>
      </c>
      <c r="E498" s="1645">
        <v>3.9399999999999998E-2</v>
      </c>
      <c r="F498" s="1646">
        <v>382749</v>
      </c>
      <c r="G498" s="1646">
        <v>15080</v>
      </c>
    </row>
    <row r="499" spans="2:9">
      <c r="B499" s="1642">
        <v>4278</v>
      </c>
      <c r="C499" s="1643" t="s">
        <v>49</v>
      </c>
      <c r="D499" s="1644" t="s">
        <v>50</v>
      </c>
      <c r="E499" s="1645">
        <v>0.46</v>
      </c>
      <c r="F499" s="1646">
        <v>14722</v>
      </c>
      <c r="G499" s="1646">
        <v>6772</v>
      </c>
    </row>
    <row r="500" spans="2:9">
      <c r="B500" s="1642">
        <v>6092</v>
      </c>
      <c r="C500" s="1643" t="s">
        <v>51</v>
      </c>
      <c r="D500" s="1644" t="s">
        <v>52</v>
      </c>
      <c r="E500" s="1645">
        <v>0.5</v>
      </c>
      <c r="F500" s="1646">
        <v>2000</v>
      </c>
      <c r="G500" s="1646">
        <v>1000</v>
      </c>
    </row>
    <row r="501" spans="2:9">
      <c r="B501" s="1636">
        <v>3806</v>
      </c>
      <c r="C501" s="1637" t="s">
        <v>272</v>
      </c>
      <c r="D501" s="1636" t="s">
        <v>48</v>
      </c>
      <c r="E501" s="1638"/>
      <c r="F501" s="1639"/>
      <c r="G501" s="1640">
        <v>1516</v>
      </c>
    </row>
    <row r="502" spans="2:9">
      <c r="B502" s="1642">
        <v>6092</v>
      </c>
      <c r="C502" s="1643" t="s">
        <v>51</v>
      </c>
      <c r="D502" s="1644" t="s">
        <v>52</v>
      </c>
      <c r="E502" s="1645">
        <v>0.25</v>
      </c>
      <c r="F502" s="1646">
        <v>2000</v>
      </c>
      <c r="G502" s="1646">
        <v>500</v>
      </c>
    </row>
    <row r="503" spans="2:9">
      <c r="B503" s="1642">
        <v>6914</v>
      </c>
      <c r="C503" s="1643" t="s">
        <v>140</v>
      </c>
      <c r="D503" s="1644" t="s">
        <v>79</v>
      </c>
      <c r="E503" s="1645">
        <v>0.2</v>
      </c>
      <c r="F503" s="1646">
        <v>4778</v>
      </c>
      <c r="G503" s="1646">
        <v>956</v>
      </c>
    </row>
    <row r="504" spans="2:9">
      <c r="B504" s="1642">
        <v>7057</v>
      </c>
      <c r="C504" s="1643" t="s">
        <v>1022</v>
      </c>
      <c r="D504" s="1644" t="s">
        <v>50</v>
      </c>
      <c r="E504" s="1645">
        <v>0.01</v>
      </c>
      <c r="F504" s="1646">
        <v>6038</v>
      </c>
      <c r="G504" s="1646">
        <v>60</v>
      </c>
    </row>
    <row r="505" spans="2:9" ht="24">
      <c r="B505" s="1636">
        <v>3851</v>
      </c>
      <c r="C505" s="1637" t="s">
        <v>1085</v>
      </c>
      <c r="D505" s="1636" t="s">
        <v>60</v>
      </c>
      <c r="E505" s="1638"/>
      <c r="F505" s="1639"/>
      <c r="G505" s="1640">
        <v>79548</v>
      </c>
      <c r="I505" s="1641"/>
    </row>
    <row r="506" spans="2:9">
      <c r="B506" s="1642">
        <v>4274</v>
      </c>
      <c r="C506" s="1643" t="s">
        <v>57</v>
      </c>
      <c r="D506" s="1644" t="s">
        <v>65</v>
      </c>
      <c r="E506" s="1645">
        <v>8.3299999999999999E-2</v>
      </c>
      <c r="F506" s="1646">
        <v>166065</v>
      </c>
      <c r="G506" s="1646">
        <v>13833</v>
      </c>
    </row>
    <row r="507" spans="2:9">
      <c r="B507" s="1642">
        <v>5661</v>
      </c>
      <c r="C507" s="1643" t="s">
        <v>66</v>
      </c>
      <c r="D507" s="1644" t="s">
        <v>67</v>
      </c>
      <c r="E507" s="1645">
        <v>8.3299999999999999E-2</v>
      </c>
      <c r="F507" s="1646">
        <v>46157</v>
      </c>
      <c r="G507" s="1646">
        <v>3845</v>
      </c>
    </row>
    <row r="508" spans="2:9">
      <c r="B508" s="1642">
        <v>6092</v>
      </c>
      <c r="C508" s="1643" t="s">
        <v>51</v>
      </c>
      <c r="D508" s="1644" t="s">
        <v>52</v>
      </c>
      <c r="E508" s="1645">
        <v>0.5</v>
      </c>
      <c r="F508" s="1646">
        <v>2000</v>
      </c>
      <c r="G508" s="1646">
        <v>1000</v>
      </c>
    </row>
    <row r="509" spans="2:9">
      <c r="B509" s="1642">
        <v>6098</v>
      </c>
      <c r="C509" s="1643" t="s">
        <v>68</v>
      </c>
      <c r="D509" s="1644" t="s">
        <v>69</v>
      </c>
      <c r="E509" s="1645">
        <v>10</v>
      </c>
      <c r="F509" s="1646">
        <v>18</v>
      </c>
      <c r="G509" s="1646">
        <v>180</v>
      </c>
    </row>
    <row r="510" spans="2:9">
      <c r="B510" s="1642">
        <v>6722</v>
      </c>
      <c r="C510" s="1643" t="s">
        <v>465</v>
      </c>
      <c r="D510" s="1644" t="s">
        <v>60</v>
      </c>
      <c r="E510" s="1645">
        <v>1.3</v>
      </c>
      <c r="F510" s="1646">
        <v>17850</v>
      </c>
      <c r="G510" s="1646">
        <v>23205</v>
      </c>
    </row>
    <row r="511" spans="2:9">
      <c r="B511" s="1642">
        <v>7462</v>
      </c>
      <c r="C511" s="1643" t="s">
        <v>62</v>
      </c>
      <c r="D511" s="1644" t="s">
        <v>63</v>
      </c>
      <c r="E511" s="1645">
        <v>26.25</v>
      </c>
      <c r="F511" s="1646">
        <v>1428</v>
      </c>
      <c r="G511" s="1646">
        <v>37485</v>
      </c>
    </row>
    <row r="512" spans="2:9" ht="27.75" customHeight="1">
      <c r="B512" s="1636">
        <v>3864</v>
      </c>
      <c r="C512" s="1637" t="s">
        <v>274</v>
      </c>
      <c r="D512" s="1636" t="s">
        <v>48</v>
      </c>
      <c r="E512" s="1638"/>
      <c r="F512" s="1639"/>
      <c r="G512" s="1640">
        <v>1934</v>
      </c>
    </row>
    <row r="513" spans="2:9">
      <c r="B513" s="1642">
        <v>4479</v>
      </c>
      <c r="C513" s="1643" t="s">
        <v>92</v>
      </c>
      <c r="D513" s="1644" t="s">
        <v>50</v>
      </c>
      <c r="E513" s="1645">
        <v>4.0000000000000001E-3</v>
      </c>
      <c r="F513" s="1646">
        <v>12075</v>
      </c>
      <c r="G513" s="1646">
        <v>48</v>
      </c>
      <c r="I513" s="1641"/>
    </row>
    <row r="514" spans="2:9">
      <c r="B514" s="1642">
        <v>6092</v>
      </c>
      <c r="C514" s="1643" t="s">
        <v>51</v>
      </c>
      <c r="D514" s="1644" t="s">
        <v>52</v>
      </c>
      <c r="E514" s="1645">
        <v>0.05</v>
      </c>
      <c r="F514" s="1646">
        <v>2000</v>
      </c>
      <c r="G514" s="1646">
        <v>100</v>
      </c>
    </row>
    <row r="515" spans="2:9">
      <c r="B515" s="1642">
        <v>6567</v>
      </c>
      <c r="C515" s="1643" t="s">
        <v>93</v>
      </c>
      <c r="D515" s="1644" t="s">
        <v>50</v>
      </c>
      <c r="E515" s="1645">
        <v>4.0000000000000001E-3</v>
      </c>
      <c r="F515" s="1646">
        <v>30000</v>
      </c>
      <c r="G515" s="1646">
        <v>120</v>
      </c>
    </row>
    <row r="516" spans="2:9">
      <c r="B516" s="1642">
        <v>7071</v>
      </c>
      <c r="C516" s="1643" t="s">
        <v>481</v>
      </c>
      <c r="D516" s="1644" t="s">
        <v>69</v>
      </c>
      <c r="E516" s="1645">
        <v>1</v>
      </c>
      <c r="F516" s="1646">
        <v>1666</v>
      </c>
      <c r="G516" s="1646">
        <v>1666</v>
      </c>
      <c r="I516" s="1641"/>
    </row>
    <row r="517" spans="2:9" ht="22.5" customHeight="1">
      <c r="B517" s="1636">
        <v>3866</v>
      </c>
      <c r="C517" s="1637" t="s">
        <v>91</v>
      </c>
      <c r="D517" s="1636" t="s">
        <v>48</v>
      </c>
      <c r="E517" s="1638"/>
      <c r="F517" s="1639"/>
      <c r="G517" s="1640">
        <v>1432</v>
      </c>
    </row>
    <row r="518" spans="2:9">
      <c r="B518" s="1642">
        <v>4479</v>
      </c>
      <c r="C518" s="1643" t="s">
        <v>92</v>
      </c>
      <c r="D518" s="1644" t="s">
        <v>50</v>
      </c>
      <c r="E518" s="1645">
        <v>4.0000000000000001E-3</v>
      </c>
      <c r="F518" s="1646">
        <v>12075</v>
      </c>
      <c r="G518" s="1646">
        <v>48</v>
      </c>
    </row>
    <row r="519" spans="2:9">
      <c r="B519" s="1642">
        <v>6092</v>
      </c>
      <c r="C519" s="1643" t="s">
        <v>51</v>
      </c>
      <c r="D519" s="1644" t="s">
        <v>52</v>
      </c>
      <c r="E519" s="1645">
        <v>0.05</v>
      </c>
      <c r="F519" s="1646">
        <v>2000</v>
      </c>
      <c r="G519" s="1646">
        <v>100</v>
      </c>
      <c r="I519" s="1641"/>
    </row>
    <row r="520" spans="2:9">
      <c r="B520" s="1642">
        <v>6567</v>
      </c>
      <c r="C520" s="1643" t="s">
        <v>93</v>
      </c>
      <c r="D520" s="1644" t="s">
        <v>50</v>
      </c>
      <c r="E520" s="1645">
        <v>4.0000000000000001E-3</v>
      </c>
      <c r="F520" s="1646">
        <v>30000</v>
      </c>
      <c r="G520" s="1646">
        <v>120</v>
      </c>
    </row>
    <row r="521" spans="2:9">
      <c r="B521" s="1642">
        <v>6963</v>
      </c>
      <c r="C521" s="1643" t="s">
        <v>94</v>
      </c>
      <c r="D521" s="1644" t="s">
        <v>69</v>
      </c>
      <c r="E521" s="1645">
        <v>1</v>
      </c>
      <c r="F521" s="1646">
        <v>1164</v>
      </c>
      <c r="G521" s="1646">
        <v>1164</v>
      </c>
    </row>
    <row r="522" spans="2:9" ht="23.25" customHeight="1">
      <c r="B522" s="1636">
        <v>3867</v>
      </c>
      <c r="C522" s="1637" t="s">
        <v>275</v>
      </c>
      <c r="D522" s="1636" t="s">
        <v>48</v>
      </c>
      <c r="E522" s="1638"/>
      <c r="F522" s="1639"/>
      <c r="G522" s="1640">
        <v>1508</v>
      </c>
    </row>
    <row r="523" spans="2:9">
      <c r="B523" s="1642">
        <v>4479</v>
      </c>
      <c r="C523" s="1643" t="s">
        <v>92</v>
      </c>
      <c r="D523" s="1644" t="s">
        <v>50</v>
      </c>
      <c r="E523" s="1645">
        <v>4.0000000000000001E-3</v>
      </c>
      <c r="F523" s="1646">
        <v>12075</v>
      </c>
      <c r="G523" s="1646">
        <v>48</v>
      </c>
    </row>
    <row r="524" spans="2:9">
      <c r="B524" s="1642">
        <v>6092</v>
      </c>
      <c r="C524" s="1643" t="s">
        <v>51</v>
      </c>
      <c r="D524" s="1644" t="s">
        <v>52</v>
      </c>
      <c r="E524" s="1645">
        <v>0.05</v>
      </c>
      <c r="F524" s="1646">
        <v>2000</v>
      </c>
      <c r="G524" s="1646">
        <v>100</v>
      </c>
    </row>
    <row r="525" spans="2:9">
      <c r="B525" s="1642">
        <v>6567</v>
      </c>
      <c r="C525" s="1643" t="s">
        <v>93</v>
      </c>
      <c r="D525" s="1644" t="s">
        <v>50</v>
      </c>
      <c r="E525" s="1645">
        <v>4.0000000000000001E-3</v>
      </c>
      <c r="F525" s="1646">
        <v>30000</v>
      </c>
      <c r="G525" s="1646">
        <v>120</v>
      </c>
    </row>
    <row r="526" spans="2:9">
      <c r="B526" s="1642">
        <v>6964</v>
      </c>
      <c r="C526" s="1643" t="s">
        <v>480</v>
      </c>
      <c r="D526" s="1644" t="s">
        <v>69</v>
      </c>
      <c r="E526" s="1645">
        <v>1</v>
      </c>
      <c r="F526" s="1646">
        <v>1240</v>
      </c>
      <c r="G526" s="1646">
        <v>1240</v>
      </c>
    </row>
    <row r="527" spans="2:9" ht="24">
      <c r="B527" s="1636">
        <v>3878</v>
      </c>
      <c r="C527" s="1637" t="s">
        <v>278</v>
      </c>
      <c r="D527" s="1636" t="s">
        <v>54</v>
      </c>
      <c r="E527" s="1638"/>
      <c r="F527" s="1639"/>
      <c r="G527" s="1640">
        <v>1117956</v>
      </c>
    </row>
    <row r="528" spans="2:9">
      <c r="B528" s="1642">
        <v>4278</v>
      </c>
      <c r="C528" s="1643" t="s">
        <v>49</v>
      </c>
      <c r="D528" s="1644" t="s">
        <v>50</v>
      </c>
      <c r="E528" s="1645">
        <v>0.2</v>
      </c>
      <c r="F528" s="1646">
        <v>14722</v>
      </c>
      <c r="G528" s="1646">
        <v>2944</v>
      </c>
    </row>
    <row r="529" spans="2:9">
      <c r="B529" s="1642">
        <v>6026</v>
      </c>
      <c r="C529" s="1643" t="s">
        <v>74</v>
      </c>
      <c r="D529" s="1644" t="s">
        <v>50</v>
      </c>
      <c r="E529" s="1645">
        <v>0.2</v>
      </c>
      <c r="F529" s="1646">
        <v>125583</v>
      </c>
      <c r="G529" s="1646">
        <v>25117</v>
      </c>
    </row>
    <row r="530" spans="2:9">
      <c r="B530" s="1642">
        <v>6092</v>
      </c>
      <c r="C530" s="1643" t="s">
        <v>51</v>
      </c>
      <c r="D530" s="1644" t="s">
        <v>52</v>
      </c>
      <c r="E530" s="1645">
        <v>0.5</v>
      </c>
      <c r="F530" s="1646">
        <v>2000</v>
      </c>
      <c r="G530" s="1646">
        <v>1000</v>
      </c>
      <c r="I530" s="1641"/>
    </row>
    <row r="531" spans="2:9">
      <c r="B531" s="1642">
        <v>7082</v>
      </c>
      <c r="C531" s="1643" t="s">
        <v>949</v>
      </c>
      <c r="D531" s="1644" t="s">
        <v>54</v>
      </c>
      <c r="E531" s="1645">
        <v>1</v>
      </c>
      <c r="F531" s="1646">
        <v>932722</v>
      </c>
      <c r="G531" s="1646">
        <v>932722</v>
      </c>
    </row>
    <row r="532" spans="2:9">
      <c r="B532" s="1642">
        <v>7363</v>
      </c>
      <c r="C532" s="1643" t="s">
        <v>611</v>
      </c>
      <c r="D532" s="1644" t="s">
        <v>54</v>
      </c>
      <c r="E532" s="1645">
        <v>1</v>
      </c>
      <c r="F532" s="1646">
        <v>156173</v>
      </c>
      <c r="G532" s="1646">
        <v>156173</v>
      </c>
    </row>
    <row r="533" spans="2:9" ht="21" customHeight="1">
      <c r="B533" s="1636">
        <v>3905</v>
      </c>
      <c r="C533" s="1637" t="s">
        <v>279</v>
      </c>
      <c r="D533" s="1636" t="s">
        <v>71</v>
      </c>
      <c r="E533" s="1638"/>
      <c r="F533" s="1639"/>
      <c r="G533" s="1640">
        <v>43291</v>
      </c>
    </row>
    <row r="534" spans="2:9">
      <c r="B534" s="1642">
        <v>6087</v>
      </c>
      <c r="C534" s="1643" t="s">
        <v>1019</v>
      </c>
      <c r="D534" s="1644" t="s">
        <v>65</v>
      </c>
      <c r="E534" s="1645">
        <v>0.125</v>
      </c>
      <c r="F534" s="1646">
        <v>48294</v>
      </c>
      <c r="G534" s="1646">
        <v>6037</v>
      </c>
    </row>
    <row r="535" spans="2:9">
      <c r="B535" s="1642">
        <v>6092</v>
      </c>
      <c r="C535" s="1643" t="s">
        <v>51</v>
      </c>
      <c r="D535" s="1644" t="s">
        <v>52</v>
      </c>
      <c r="E535" s="1645">
        <v>0.2</v>
      </c>
      <c r="F535" s="1646">
        <v>2000</v>
      </c>
      <c r="G535" s="1646">
        <v>400</v>
      </c>
    </row>
    <row r="536" spans="2:9">
      <c r="B536" s="1642">
        <v>7111</v>
      </c>
      <c r="C536" s="1643" t="s">
        <v>524</v>
      </c>
      <c r="D536" s="1644" t="s">
        <v>71</v>
      </c>
      <c r="E536" s="1645">
        <v>1.05</v>
      </c>
      <c r="F536" s="1646">
        <v>35099</v>
      </c>
      <c r="G536" s="1646">
        <v>36854</v>
      </c>
    </row>
    <row r="537" spans="2:9">
      <c r="B537" s="1636">
        <v>3910</v>
      </c>
      <c r="C537" s="1637" t="s">
        <v>280</v>
      </c>
      <c r="D537" s="1636" t="s">
        <v>60</v>
      </c>
      <c r="E537" s="1638"/>
      <c r="F537" s="1639"/>
      <c r="G537" s="1640">
        <v>480371</v>
      </c>
    </row>
    <row r="538" spans="2:9">
      <c r="B538" s="1642">
        <v>2308</v>
      </c>
      <c r="C538" s="1643" t="s">
        <v>462</v>
      </c>
      <c r="D538" s="1644" t="s">
        <v>60</v>
      </c>
      <c r="E538" s="1645">
        <v>0.67</v>
      </c>
      <c r="F538" s="1646">
        <v>101150</v>
      </c>
      <c r="G538" s="1646">
        <v>67771</v>
      </c>
    </row>
    <row r="539" spans="2:9">
      <c r="B539" s="1642">
        <v>4285</v>
      </c>
      <c r="C539" s="1643" t="s">
        <v>64</v>
      </c>
      <c r="D539" s="1644" t="s">
        <v>65</v>
      </c>
      <c r="E539" s="1645">
        <v>0.125</v>
      </c>
      <c r="F539" s="1646">
        <v>262653</v>
      </c>
      <c r="G539" s="1646">
        <v>32832</v>
      </c>
    </row>
    <row r="540" spans="2:9">
      <c r="B540" s="1642">
        <v>4675</v>
      </c>
      <c r="C540" s="1643" t="s">
        <v>1277</v>
      </c>
      <c r="D540" s="1644" t="s">
        <v>54</v>
      </c>
      <c r="E540" s="1645">
        <v>9</v>
      </c>
      <c r="F540" s="1646">
        <v>23500</v>
      </c>
      <c r="G540" s="1646">
        <v>211500</v>
      </c>
    </row>
    <row r="541" spans="2:9">
      <c r="B541" s="1642">
        <v>6092</v>
      </c>
      <c r="C541" s="1643" t="s">
        <v>51</v>
      </c>
      <c r="D541" s="1644" t="s">
        <v>52</v>
      </c>
      <c r="E541" s="1645">
        <v>0.5</v>
      </c>
      <c r="F541" s="1646">
        <v>2000</v>
      </c>
      <c r="G541" s="1646">
        <v>1000</v>
      </c>
      <c r="I541" s="1641"/>
    </row>
    <row r="542" spans="2:9">
      <c r="B542" s="1642">
        <v>6098</v>
      </c>
      <c r="C542" s="1643" t="s">
        <v>68</v>
      </c>
      <c r="D542" s="1644" t="s">
        <v>69</v>
      </c>
      <c r="E542" s="1645">
        <v>200</v>
      </c>
      <c r="F542" s="1646">
        <v>18</v>
      </c>
      <c r="G542" s="1646">
        <v>3600</v>
      </c>
    </row>
    <row r="543" spans="2:9">
      <c r="B543" s="1642">
        <v>6578</v>
      </c>
      <c r="C543" s="1643" t="s">
        <v>464</v>
      </c>
      <c r="D543" s="1644" t="s">
        <v>60</v>
      </c>
      <c r="E543" s="1645">
        <v>0.67</v>
      </c>
      <c r="F543" s="1646">
        <v>49980</v>
      </c>
      <c r="G543" s="1646">
        <v>33487</v>
      </c>
    </row>
    <row r="544" spans="2:9">
      <c r="B544" s="1642">
        <v>6625</v>
      </c>
      <c r="C544" s="1643" t="s">
        <v>600</v>
      </c>
      <c r="D544" s="1644" t="s">
        <v>67</v>
      </c>
      <c r="E544" s="1645">
        <v>0.125</v>
      </c>
      <c r="F544" s="1646">
        <v>31802</v>
      </c>
      <c r="G544" s="1646">
        <v>3975</v>
      </c>
    </row>
    <row r="545" spans="2:9">
      <c r="B545" s="1642">
        <v>7115</v>
      </c>
      <c r="C545" s="1643" t="s">
        <v>1287</v>
      </c>
      <c r="D545" s="1644" t="s">
        <v>79</v>
      </c>
      <c r="E545" s="1645">
        <v>13.5</v>
      </c>
      <c r="F545" s="1646">
        <v>6372</v>
      </c>
      <c r="G545" s="1646">
        <v>86022</v>
      </c>
    </row>
    <row r="546" spans="2:9">
      <c r="B546" s="1642">
        <v>7462</v>
      </c>
      <c r="C546" s="1643" t="s">
        <v>62</v>
      </c>
      <c r="D546" s="1644" t="s">
        <v>63</v>
      </c>
      <c r="E546" s="1645">
        <v>28.14</v>
      </c>
      <c r="F546" s="1646">
        <v>1428</v>
      </c>
      <c r="G546" s="1646">
        <v>40184</v>
      </c>
    </row>
    <row r="547" spans="2:9" ht="24">
      <c r="B547" s="1636">
        <v>4023</v>
      </c>
      <c r="C547" s="1637" t="s">
        <v>281</v>
      </c>
      <c r="D547" s="1636" t="s">
        <v>48</v>
      </c>
      <c r="E547" s="1638"/>
      <c r="F547" s="1639"/>
      <c r="G547" s="1640">
        <v>11619</v>
      </c>
    </row>
    <row r="548" spans="2:9">
      <c r="B548" s="1642">
        <v>4278</v>
      </c>
      <c r="C548" s="1643" t="s">
        <v>49</v>
      </c>
      <c r="D548" s="1644" t="s">
        <v>50</v>
      </c>
      <c r="E548" s="1645">
        <v>0.05</v>
      </c>
      <c r="F548" s="1646">
        <v>14722</v>
      </c>
      <c r="G548" s="1646">
        <v>736</v>
      </c>
      <c r="I548" s="1641"/>
    </row>
    <row r="549" spans="2:9">
      <c r="B549" s="1642">
        <v>6092</v>
      </c>
      <c r="C549" s="1643" t="s">
        <v>51</v>
      </c>
      <c r="D549" s="1644" t="s">
        <v>52</v>
      </c>
      <c r="E549" s="1645">
        <v>0.5</v>
      </c>
      <c r="F549" s="1646">
        <v>2000</v>
      </c>
      <c r="G549" s="1646">
        <v>1000</v>
      </c>
    </row>
    <row r="550" spans="2:9">
      <c r="B550" s="1642">
        <v>6703</v>
      </c>
      <c r="C550" s="1643" t="s">
        <v>634</v>
      </c>
      <c r="D550" s="1644" t="s">
        <v>48</v>
      </c>
      <c r="E550" s="1645">
        <v>1.1499999999999999</v>
      </c>
      <c r="F550" s="1646">
        <v>8594</v>
      </c>
      <c r="G550" s="1646">
        <v>9883</v>
      </c>
    </row>
    <row r="551" spans="2:9" ht="24">
      <c r="B551" s="1636">
        <v>4032</v>
      </c>
      <c r="C551" s="1637" t="s">
        <v>282</v>
      </c>
      <c r="D551" s="1636" t="s">
        <v>48</v>
      </c>
      <c r="E551" s="1638"/>
      <c r="F551" s="1639"/>
      <c r="G551" s="1640">
        <v>9902</v>
      </c>
    </row>
    <row r="552" spans="2:9">
      <c r="B552" s="1642">
        <v>4278</v>
      </c>
      <c r="C552" s="1643" t="s">
        <v>49</v>
      </c>
      <c r="D552" s="1644" t="s">
        <v>50</v>
      </c>
      <c r="E552" s="1645">
        <v>0.05</v>
      </c>
      <c r="F552" s="1646">
        <v>14722</v>
      </c>
      <c r="G552" s="1646">
        <v>736</v>
      </c>
      <c r="I552" s="1641"/>
    </row>
    <row r="553" spans="2:9">
      <c r="B553" s="1642">
        <v>6092</v>
      </c>
      <c r="C553" s="1643" t="s">
        <v>51</v>
      </c>
      <c r="D553" s="1644" t="s">
        <v>52</v>
      </c>
      <c r="E553" s="1645">
        <v>0.5</v>
      </c>
      <c r="F553" s="1646">
        <v>2000</v>
      </c>
      <c r="G553" s="1646">
        <v>1000</v>
      </c>
    </row>
    <row r="554" spans="2:9">
      <c r="B554" s="1642">
        <v>7131</v>
      </c>
      <c r="C554" s="1643" t="s">
        <v>635</v>
      </c>
      <c r="D554" s="1644" t="s">
        <v>48</v>
      </c>
      <c r="E554" s="1645">
        <v>1.1499999999999999</v>
      </c>
      <c r="F554" s="1646">
        <v>7101</v>
      </c>
      <c r="G554" s="1646">
        <v>8166</v>
      </c>
    </row>
    <row r="555" spans="2:9" ht="24">
      <c r="B555" s="1636">
        <v>4052</v>
      </c>
      <c r="C555" s="1637" t="s">
        <v>283</v>
      </c>
      <c r="D555" s="1636" t="s">
        <v>54</v>
      </c>
      <c r="E555" s="1638"/>
      <c r="F555" s="1639"/>
      <c r="G555" s="1640">
        <v>38770</v>
      </c>
    </row>
    <row r="556" spans="2:9">
      <c r="B556" s="1642">
        <v>366</v>
      </c>
      <c r="C556" s="1643" t="s">
        <v>1275</v>
      </c>
      <c r="D556" s="1644" t="s">
        <v>60</v>
      </c>
      <c r="E556" s="1645">
        <v>4.0000000000000001E-3</v>
      </c>
      <c r="F556" s="1646">
        <v>366520</v>
      </c>
      <c r="G556" s="1646">
        <v>1466</v>
      </c>
      <c r="I556" s="1641"/>
    </row>
    <row r="557" spans="2:9">
      <c r="B557" s="1642">
        <v>4279</v>
      </c>
      <c r="C557" s="1643" t="s">
        <v>57</v>
      </c>
      <c r="D557" s="1644" t="s">
        <v>50</v>
      </c>
      <c r="E557" s="1645">
        <v>0.4</v>
      </c>
      <c r="F557" s="1646">
        <v>20759</v>
      </c>
      <c r="G557" s="1646">
        <v>8304</v>
      </c>
    </row>
    <row r="558" spans="2:9">
      <c r="B558" s="1642">
        <v>6092</v>
      </c>
      <c r="C558" s="1643" t="s">
        <v>51</v>
      </c>
      <c r="D558" s="1644" t="s">
        <v>52</v>
      </c>
      <c r="E558" s="1645">
        <v>0.5</v>
      </c>
      <c r="F558" s="1646">
        <v>2000</v>
      </c>
      <c r="G558" s="1646">
        <v>1000</v>
      </c>
    </row>
    <row r="559" spans="2:9">
      <c r="B559" s="1642">
        <v>6118</v>
      </c>
      <c r="C559" s="1643" t="s">
        <v>659</v>
      </c>
      <c r="D559" s="1644" t="s">
        <v>54</v>
      </c>
      <c r="E559" s="1645">
        <v>1</v>
      </c>
      <c r="F559" s="1646">
        <v>28000</v>
      </c>
      <c r="G559" s="1646">
        <v>28000</v>
      </c>
    </row>
    <row r="560" spans="2:9">
      <c r="B560" s="1636">
        <v>4054</v>
      </c>
      <c r="C560" s="1637" t="s">
        <v>95</v>
      </c>
      <c r="D560" s="1636" t="s">
        <v>71</v>
      </c>
      <c r="E560" s="1638"/>
      <c r="F560" s="1639"/>
      <c r="G560" s="1640">
        <v>51386</v>
      </c>
    </row>
    <row r="561" spans="2:9">
      <c r="B561" s="1642">
        <v>366</v>
      </c>
      <c r="C561" s="1643" t="s">
        <v>1275</v>
      </c>
      <c r="D561" s="1644" t="s">
        <v>60</v>
      </c>
      <c r="E561" s="1645">
        <v>6.6E-3</v>
      </c>
      <c r="F561" s="1646">
        <v>366520</v>
      </c>
      <c r="G561" s="1646">
        <v>2419</v>
      </c>
      <c r="I561" s="1641"/>
    </row>
    <row r="562" spans="2:9">
      <c r="B562" s="1642">
        <v>4279</v>
      </c>
      <c r="C562" s="1643" t="s">
        <v>57</v>
      </c>
      <c r="D562" s="1644" t="s">
        <v>50</v>
      </c>
      <c r="E562" s="1645">
        <v>0.45</v>
      </c>
      <c r="F562" s="1646">
        <v>20759</v>
      </c>
      <c r="G562" s="1646">
        <v>9342</v>
      </c>
    </row>
    <row r="563" spans="2:9">
      <c r="B563" s="1642">
        <v>6092</v>
      </c>
      <c r="C563" s="1643" t="s">
        <v>51</v>
      </c>
      <c r="D563" s="1644" t="s">
        <v>52</v>
      </c>
      <c r="E563" s="1645">
        <v>0.5</v>
      </c>
      <c r="F563" s="1646">
        <v>2000</v>
      </c>
      <c r="G563" s="1646">
        <v>1000</v>
      </c>
    </row>
    <row r="564" spans="2:9">
      <c r="B564" s="1642">
        <v>6109</v>
      </c>
      <c r="C564" s="1643" t="s">
        <v>96</v>
      </c>
      <c r="D564" s="1644" t="s">
        <v>54</v>
      </c>
      <c r="E564" s="1645">
        <v>1.25</v>
      </c>
      <c r="F564" s="1646">
        <v>30900</v>
      </c>
      <c r="G564" s="1646">
        <v>38625</v>
      </c>
    </row>
    <row r="565" spans="2:9" ht="24">
      <c r="B565" s="1636">
        <v>4073</v>
      </c>
      <c r="C565" s="1637" t="s">
        <v>98</v>
      </c>
      <c r="D565" s="1636" t="s">
        <v>48</v>
      </c>
      <c r="E565" s="1638"/>
      <c r="F565" s="1639"/>
      <c r="G565" s="1640">
        <v>66775</v>
      </c>
    </row>
    <row r="566" spans="2:9">
      <c r="B566" s="1642">
        <v>366</v>
      </c>
      <c r="C566" s="1643" t="s">
        <v>1275</v>
      </c>
      <c r="D566" s="1644" t="s">
        <v>60</v>
      </c>
      <c r="E566" s="1645">
        <v>4.2000000000000003E-2</v>
      </c>
      <c r="F566" s="1646">
        <v>366520</v>
      </c>
      <c r="G566" s="1646">
        <v>15394</v>
      </c>
    </row>
    <row r="567" spans="2:9">
      <c r="B567" s="1642">
        <v>4279</v>
      </c>
      <c r="C567" s="1643" t="s">
        <v>57</v>
      </c>
      <c r="D567" s="1644" t="s">
        <v>50</v>
      </c>
      <c r="E567" s="1645">
        <v>0.4</v>
      </c>
      <c r="F567" s="1646">
        <v>20759</v>
      </c>
      <c r="G567" s="1646">
        <v>8304</v>
      </c>
      <c r="I567" s="1641"/>
    </row>
    <row r="568" spans="2:9" ht="22.5">
      <c r="B568" s="1642">
        <v>4391</v>
      </c>
      <c r="C568" s="1643" t="s">
        <v>99</v>
      </c>
      <c r="D568" s="1644" t="s">
        <v>60</v>
      </c>
      <c r="E568" s="1645">
        <v>0.01</v>
      </c>
      <c r="F568" s="1646">
        <v>132745</v>
      </c>
      <c r="G568" s="1646">
        <v>1327</v>
      </c>
    </row>
    <row r="569" spans="2:9">
      <c r="B569" s="1642">
        <v>6092</v>
      </c>
      <c r="C569" s="1643" t="s">
        <v>51</v>
      </c>
      <c r="D569" s="1644" t="s">
        <v>52</v>
      </c>
      <c r="E569" s="1645">
        <v>0.25</v>
      </c>
      <c r="F569" s="1646">
        <v>2000</v>
      </c>
      <c r="G569" s="1646">
        <v>500</v>
      </c>
    </row>
    <row r="570" spans="2:9">
      <c r="B570" s="1642">
        <v>6861</v>
      </c>
      <c r="C570" s="1643" t="s">
        <v>1660</v>
      </c>
      <c r="D570" s="1644" t="s">
        <v>48</v>
      </c>
      <c r="E570" s="1645">
        <v>1</v>
      </c>
      <c r="F570" s="1646">
        <v>41250</v>
      </c>
      <c r="G570" s="1646">
        <v>41250</v>
      </c>
    </row>
    <row r="571" spans="2:9" ht="24">
      <c r="B571" s="1636">
        <v>4078</v>
      </c>
      <c r="C571" s="1637" t="s">
        <v>87</v>
      </c>
      <c r="D571" s="1636" t="s">
        <v>48</v>
      </c>
      <c r="E571" s="1638"/>
      <c r="F571" s="1639"/>
      <c r="G571" s="1640">
        <v>65942</v>
      </c>
    </row>
    <row r="572" spans="2:9">
      <c r="B572" s="1642">
        <v>3874</v>
      </c>
      <c r="C572" s="1643" t="s">
        <v>276</v>
      </c>
      <c r="D572" s="1644" t="s">
        <v>60</v>
      </c>
      <c r="E572" s="1645">
        <v>4.3999999999999997E-2</v>
      </c>
      <c r="F572" s="1646">
        <v>245704</v>
      </c>
      <c r="G572" s="1646">
        <v>10811</v>
      </c>
    </row>
    <row r="573" spans="2:9">
      <c r="B573" s="1642">
        <v>4279</v>
      </c>
      <c r="C573" s="1643" t="s">
        <v>57</v>
      </c>
      <c r="D573" s="1644" t="s">
        <v>50</v>
      </c>
      <c r="E573" s="1645">
        <v>0.4</v>
      </c>
      <c r="F573" s="1646">
        <v>20759</v>
      </c>
      <c r="G573" s="1646">
        <v>8304</v>
      </c>
      <c r="I573" s="1641"/>
    </row>
    <row r="574" spans="2:9" ht="22.5">
      <c r="B574" s="1642">
        <v>4391</v>
      </c>
      <c r="C574" s="1643" t="s">
        <v>99</v>
      </c>
      <c r="D574" s="1644" t="s">
        <v>60</v>
      </c>
      <c r="E574" s="1645">
        <v>0.01</v>
      </c>
      <c r="F574" s="1646">
        <v>132745</v>
      </c>
      <c r="G574" s="1646">
        <v>1327</v>
      </c>
    </row>
    <row r="575" spans="2:9">
      <c r="B575" s="1642">
        <v>6092</v>
      </c>
      <c r="C575" s="1643" t="s">
        <v>51</v>
      </c>
      <c r="D575" s="1644" t="s">
        <v>52</v>
      </c>
      <c r="E575" s="1645">
        <v>0.25</v>
      </c>
      <c r="F575" s="1646">
        <v>2000</v>
      </c>
      <c r="G575" s="1646">
        <v>500</v>
      </c>
    </row>
    <row r="576" spans="2:9">
      <c r="B576" s="1642">
        <v>6115</v>
      </c>
      <c r="C576" s="1643" t="s">
        <v>658</v>
      </c>
      <c r="D576" s="1644" t="s">
        <v>48</v>
      </c>
      <c r="E576" s="1645">
        <v>1</v>
      </c>
      <c r="F576" s="1646">
        <v>45000</v>
      </c>
      <c r="G576" s="1646">
        <v>45000</v>
      </c>
    </row>
    <row r="577" spans="2:9" ht="24">
      <c r="B577" s="1636">
        <v>4088</v>
      </c>
      <c r="C577" s="1637" t="s">
        <v>284</v>
      </c>
      <c r="D577" s="1636" t="s">
        <v>71</v>
      </c>
      <c r="E577" s="1638"/>
      <c r="F577" s="1639"/>
      <c r="G577" s="1640">
        <v>37973</v>
      </c>
    </row>
    <row r="578" spans="2:9">
      <c r="B578" s="1642">
        <v>366</v>
      </c>
      <c r="C578" s="1643" t="s">
        <v>1275</v>
      </c>
      <c r="D578" s="1644" t="s">
        <v>60</v>
      </c>
      <c r="E578" s="1645">
        <v>6.6E-3</v>
      </c>
      <c r="F578" s="1646">
        <v>366520</v>
      </c>
      <c r="G578" s="1646">
        <v>2419</v>
      </c>
    </row>
    <row r="579" spans="2:9">
      <c r="B579" s="1642">
        <v>4279</v>
      </c>
      <c r="C579" s="1643" t="s">
        <v>57</v>
      </c>
      <c r="D579" s="1644" t="s">
        <v>50</v>
      </c>
      <c r="E579" s="1645">
        <v>0.4</v>
      </c>
      <c r="F579" s="1646">
        <v>20759</v>
      </c>
      <c r="G579" s="1646">
        <v>8304</v>
      </c>
      <c r="I579" s="1641"/>
    </row>
    <row r="580" spans="2:9">
      <c r="B580" s="1642">
        <v>6092</v>
      </c>
      <c r="C580" s="1643" t="s">
        <v>51</v>
      </c>
      <c r="D580" s="1644" t="s">
        <v>52</v>
      </c>
      <c r="E580" s="1645">
        <v>0.5</v>
      </c>
      <c r="F580" s="1646">
        <v>2000</v>
      </c>
      <c r="G580" s="1646">
        <v>1000</v>
      </c>
    </row>
    <row r="581" spans="2:9">
      <c r="B581" s="1642">
        <v>7141</v>
      </c>
      <c r="C581" s="1643" t="s">
        <v>661</v>
      </c>
      <c r="D581" s="1644" t="s">
        <v>54</v>
      </c>
      <c r="E581" s="1645">
        <v>1.25</v>
      </c>
      <c r="F581" s="1646">
        <v>21000</v>
      </c>
      <c r="G581" s="1646">
        <v>26250</v>
      </c>
    </row>
    <row r="582" spans="2:9" ht="22.5" customHeight="1">
      <c r="B582" s="1636">
        <v>4089</v>
      </c>
      <c r="C582" s="1637" t="s">
        <v>88</v>
      </c>
      <c r="D582" s="1636" t="s">
        <v>71</v>
      </c>
      <c r="E582" s="1638"/>
      <c r="F582" s="1639"/>
      <c r="G582" s="1640">
        <v>37176</v>
      </c>
    </row>
    <row r="583" spans="2:9">
      <c r="B583" s="1642">
        <v>3874</v>
      </c>
      <c r="C583" s="1643" t="s">
        <v>276</v>
      </c>
      <c r="D583" s="1644" t="s">
        <v>60</v>
      </c>
      <c r="E583" s="1645">
        <v>6.6E-3</v>
      </c>
      <c r="F583" s="1646">
        <v>245704</v>
      </c>
      <c r="G583" s="1646">
        <v>1622</v>
      </c>
    </row>
    <row r="584" spans="2:9">
      <c r="B584" s="1642">
        <v>4279</v>
      </c>
      <c r="C584" s="1643" t="s">
        <v>57</v>
      </c>
      <c r="D584" s="1644" t="s">
        <v>50</v>
      </c>
      <c r="E584" s="1645">
        <v>0.4</v>
      </c>
      <c r="F584" s="1646">
        <v>20759</v>
      </c>
      <c r="G584" s="1646">
        <v>8304</v>
      </c>
    </row>
    <row r="585" spans="2:9">
      <c r="B585" s="1642">
        <v>6092</v>
      </c>
      <c r="C585" s="1643" t="s">
        <v>51</v>
      </c>
      <c r="D585" s="1644" t="s">
        <v>52</v>
      </c>
      <c r="E585" s="1645">
        <v>0.5</v>
      </c>
      <c r="F585" s="1646">
        <v>2000</v>
      </c>
      <c r="G585" s="1646">
        <v>1000</v>
      </c>
      <c r="I585" s="1641"/>
    </row>
    <row r="586" spans="2:9">
      <c r="B586" s="1642">
        <v>7141</v>
      </c>
      <c r="C586" s="1643" t="s">
        <v>661</v>
      </c>
      <c r="D586" s="1644" t="s">
        <v>54</v>
      </c>
      <c r="E586" s="1645">
        <v>1.25</v>
      </c>
      <c r="F586" s="1646">
        <v>21000</v>
      </c>
      <c r="G586" s="1646">
        <v>26250</v>
      </c>
    </row>
    <row r="587" spans="2:9" ht="27.75" customHeight="1">
      <c r="B587" s="1636">
        <v>4101</v>
      </c>
      <c r="C587" s="1637" t="s">
        <v>285</v>
      </c>
      <c r="D587" s="1636" t="s">
        <v>54</v>
      </c>
      <c r="E587" s="1638"/>
      <c r="F587" s="1639"/>
      <c r="G587" s="1640">
        <v>237661</v>
      </c>
    </row>
    <row r="588" spans="2:9" ht="33.75">
      <c r="B588" s="1642">
        <v>3017</v>
      </c>
      <c r="C588" s="1643" t="s">
        <v>1111</v>
      </c>
      <c r="D588" s="1644" t="s">
        <v>60</v>
      </c>
      <c r="E588" s="1645">
        <v>1</v>
      </c>
      <c r="F588" s="1646">
        <v>34351</v>
      </c>
      <c r="G588" s="1646">
        <v>34351</v>
      </c>
    </row>
    <row r="589" spans="2:9">
      <c r="B589" s="1642">
        <v>4273</v>
      </c>
      <c r="C589" s="1643" t="s">
        <v>49</v>
      </c>
      <c r="D589" s="1644" t="s">
        <v>65</v>
      </c>
      <c r="E589" s="1645">
        <v>1.5</v>
      </c>
      <c r="F589" s="1646">
        <v>117772</v>
      </c>
      <c r="G589" s="1646">
        <v>176658</v>
      </c>
    </row>
    <row r="590" spans="2:9">
      <c r="B590" s="1642">
        <v>6026</v>
      </c>
      <c r="C590" s="1643" t="s">
        <v>74</v>
      </c>
      <c r="D590" s="1644" t="s">
        <v>50</v>
      </c>
      <c r="E590" s="1645">
        <v>0.02</v>
      </c>
      <c r="F590" s="1646">
        <v>125583</v>
      </c>
      <c r="G590" s="1646">
        <v>2512</v>
      </c>
    </row>
    <row r="591" spans="2:9">
      <c r="B591" s="1642">
        <v>6092</v>
      </c>
      <c r="C591" s="1643" t="s">
        <v>51</v>
      </c>
      <c r="D591" s="1644" t="s">
        <v>52</v>
      </c>
      <c r="E591" s="1645">
        <v>2.5</v>
      </c>
      <c r="F591" s="1646">
        <v>2000</v>
      </c>
      <c r="G591" s="1646">
        <v>5000</v>
      </c>
      <c r="I591" s="1641"/>
    </row>
    <row r="592" spans="2:9">
      <c r="B592" s="1642">
        <v>6780</v>
      </c>
      <c r="C592" s="1643" t="s">
        <v>601</v>
      </c>
      <c r="D592" s="1644" t="s">
        <v>67</v>
      </c>
      <c r="E592" s="1645">
        <v>0.6</v>
      </c>
      <c r="F592" s="1646">
        <v>31900</v>
      </c>
      <c r="G592" s="1646">
        <v>19140</v>
      </c>
    </row>
    <row r="593" spans="2:9" ht="36">
      <c r="B593" s="1636">
        <v>4104</v>
      </c>
      <c r="C593" s="1637" t="s">
        <v>286</v>
      </c>
      <c r="D593" s="1636" t="s">
        <v>54</v>
      </c>
      <c r="E593" s="1638"/>
      <c r="F593" s="1639"/>
      <c r="G593" s="1640">
        <v>404704</v>
      </c>
      <c r="I593" s="1641"/>
    </row>
    <row r="594" spans="2:9">
      <c r="B594" s="1642">
        <v>2273</v>
      </c>
      <c r="C594" s="1643" t="s">
        <v>644</v>
      </c>
      <c r="D594" s="1644" t="s">
        <v>54</v>
      </c>
      <c r="E594" s="1645">
        <v>118</v>
      </c>
      <c r="F594" s="1646">
        <v>500</v>
      </c>
      <c r="G594" s="1646">
        <v>59000</v>
      </c>
    </row>
    <row r="595" spans="2:9">
      <c r="B595" s="1642">
        <v>3649</v>
      </c>
      <c r="C595" s="1643" t="s">
        <v>258</v>
      </c>
      <c r="D595" s="1644" t="s">
        <v>60</v>
      </c>
      <c r="E595" s="1645">
        <v>9.4500000000000001E-2</v>
      </c>
      <c r="F595" s="1646">
        <v>319587</v>
      </c>
      <c r="G595" s="1646">
        <v>30201</v>
      </c>
      <c r="I595" s="1641"/>
    </row>
    <row r="596" spans="2:9">
      <c r="B596" s="1642">
        <v>3650</v>
      </c>
      <c r="C596" s="1643" t="s">
        <v>141</v>
      </c>
      <c r="D596" s="1644" t="s">
        <v>60</v>
      </c>
      <c r="E596" s="1645">
        <v>2.87E-2</v>
      </c>
      <c r="F596" s="1646">
        <v>292905</v>
      </c>
      <c r="G596" s="1646">
        <v>8406</v>
      </c>
    </row>
    <row r="597" spans="2:9">
      <c r="B597" s="1642">
        <v>3874</v>
      </c>
      <c r="C597" s="1643" t="s">
        <v>276</v>
      </c>
      <c r="D597" s="1644" t="s">
        <v>60</v>
      </c>
      <c r="E597" s="1645">
        <v>9.8500000000000004E-2</v>
      </c>
      <c r="F597" s="1646">
        <v>245704</v>
      </c>
      <c r="G597" s="1646">
        <v>24202</v>
      </c>
      <c r="I597" s="1641"/>
    </row>
    <row r="598" spans="2:9">
      <c r="B598" s="1642">
        <v>4273</v>
      </c>
      <c r="C598" s="1643" t="s">
        <v>49</v>
      </c>
      <c r="D598" s="1644" t="s">
        <v>65</v>
      </c>
      <c r="E598" s="1645">
        <v>1</v>
      </c>
      <c r="F598" s="1646">
        <v>117772</v>
      </c>
      <c r="G598" s="1646">
        <v>117772</v>
      </c>
    </row>
    <row r="599" spans="2:9">
      <c r="B599" s="1642">
        <v>6578</v>
      </c>
      <c r="C599" s="1643" t="s">
        <v>464</v>
      </c>
      <c r="D599" s="1644" t="s">
        <v>60</v>
      </c>
      <c r="E599" s="1645">
        <v>5.1999999999999998E-3</v>
      </c>
      <c r="F599" s="1646">
        <v>49980</v>
      </c>
      <c r="G599" s="1646">
        <v>260</v>
      </c>
      <c r="I599" s="1641"/>
    </row>
    <row r="600" spans="2:9">
      <c r="B600" s="1642">
        <v>7145</v>
      </c>
      <c r="C600" s="1643" t="s">
        <v>716</v>
      </c>
      <c r="D600" s="1644" t="s">
        <v>54</v>
      </c>
      <c r="E600" s="1645">
        <v>1</v>
      </c>
      <c r="F600" s="1646">
        <v>163625</v>
      </c>
      <c r="G600" s="1646">
        <v>163625</v>
      </c>
    </row>
    <row r="601" spans="2:9">
      <c r="B601" s="1642">
        <v>7444</v>
      </c>
      <c r="C601" s="1643" t="s">
        <v>525</v>
      </c>
      <c r="D601" s="1644" t="s">
        <v>71</v>
      </c>
      <c r="E601" s="1645">
        <v>0.15</v>
      </c>
      <c r="F601" s="1646">
        <v>8254</v>
      </c>
      <c r="G601" s="1646">
        <v>1238</v>
      </c>
      <c r="I601" s="1641"/>
    </row>
    <row r="602" spans="2:9" ht="36">
      <c r="B602" s="1636">
        <v>4108</v>
      </c>
      <c r="C602" s="1637" t="s">
        <v>287</v>
      </c>
      <c r="D602" s="1636" t="s">
        <v>54</v>
      </c>
      <c r="E602" s="1638"/>
      <c r="F602" s="1639"/>
      <c r="G602" s="1640">
        <v>993219</v>
      </c>
    </row>
    <row r="603" spans="2:9">
      <c r="B603" s="1642">
        <v>2273</v>
      </c>
      <c r="C603" s="1643" t="s">
        <v>644</v>
      </c>
      <c r="D603" s="1644" t="s">
        <v>54</v>
      </c>
      <c r="E603" s="1645">
        <v>294</v>
      </c>
      <c r="F603" s="1646">
        <v>500</v>
      </c>
      <c r="G603" s="1646">
        <v>147000</v>
      </c>
    </row>
    <row r="604" spans="2:9">
      <c r="B604" s="1642">
        <v>3649</v>
      </c>
      <c r="C604" s="1643" t="s">
        <v>258</v>
      </c>
      <c r="D604" s="1644" t="s">
        <v>60</v>
      </c>
      <c r="E604" s="1645">
        <v>0.1069</v>
      </c>
      <c r="F604" s="1646">
        <v>319587</v>
      </c>
      <c r="G604" s="1646">
        <v>34164</v>
      </c>
    </row>
    <row r="605" spans="2:9">
      <c r="B605" s="1642">
        <v>3650</v>
      </c>
      <c r="C605" s="1643" t="s">
        <v>141</v>
      </c>
      <c r="D605" s="1644" t="s">
        <v>60</v>
      </c>
      <c r="E605" s="1645">
        <v>0.14000000000000001</v>
      </c>
      <c r="F605" s="1646">
        <v>292905</v>
      </c>
      <c r="G605" s="1646">
        <v>41007</v>
      </c>
      <c r="I605" s="1641"/>
    </row>
    <row r="606" spans="2:9">
      <c r="B606" s="1642">
        <v>3874</v>
      </c>
      <c r="C606" s="1643" t="s">
        <v>276</v>
      </c>
      <c r="D606" s="1644" t="s">
        <v>60</v>
      </c>
      <c r="E606" s="1645">
        <v>0.31730000000000003</v>
      </c>
      <c r="F606" s="1646">
        <v>245704</v>
      </c>
      <c r="G606" s="1646">
        <v>77962</v>
      </c>
    </row>
    <row r="607" spans="2:9">
      <c r="B607" s="1642">
        <v>4273</v>
      </c>
      <c r="C607" s="1643" t="s">
        <v>49</v>
      </c>
      <c r="D607" s="1644" t="s">
        <v>65</v>
      </c>
      <c r="E607" s="1645">
        <v>1</v>
      </c>
      <c r="F607" s="1646">
        <v>117772</v>
      </c>
      <c r="G607" s="1646">
        <v>117772</v>
      </c>
    </row>
    <row r="608" spans="2:9">
      <c r="B608" s="1642">
        <v>6578</v>
      </c>
      <c r="C608" s="1643" t="s">
        <v>464</v>
      </c>
      <c r="D608" s="1644" t="s">
        <v>60</v>
      </c>
      <c r="E608" s="1645">
        <v>4.1999999999999997E-3</v>
      </c>
      <c r="F608" s="1646">
        <v>49980</v>
      </c>
      <c r="G608" s="1646">
        <v>210</v>
      </c>
    </row>
    <row r="609" spans="2:9">
      <c r="B609" s="1642">
        <v>7219</v>
      </c>
      <c r="C609" s="1643" t="s">
        <v>719</v>
      </c>
      <c r="D609" s="1644" t="s">
        <v>54</v>
      </c>
      <c r="E609" s="1645">
        <v>1</v>
      </c>
      <c r="F609" s="1646">
        <v>572628</v>
      </c>
      <c r="G609" s="1646">
        <v>572628</v>
      </c>
    </row>
    <row r="610" spans="2:9" ht="21.75" customHeight="1">
      <c r="B610" s="1642">
        <v>7444</v>
      </c>
      <c r="C610" s="1643" t="s">
        <v>525</v>
      </c>
      <c r="D610" s="1644" t="s">
        <v>71</v>
      </c>
      <c r="E610" s="1645">
        <v>0.3</v>
      </c>
      <c r="F610" s="1646">
        <v>8254</v>
      </c>
      <c r="G610" s="1646">
        <v>2476</v>
      </c>
      <c r="I610" s="1641"/>
    </row>
    <row r="611" spans="2:9" ht="23.25" customHeight="1">
      <c r="B611" s="1636">
        <v>4128</v>
      </c>
      <c r="C611" s="1637" t="s">
        <v>289</v>
      </c>
      <c r="D611" s="1636" t="s">
        <v>71</v>
      </c>
      <c r="E611" s="1638"/>
      <c r="F611" s="1639"/>
      <c r="G611" s="1640">
        <v>70698</v>
      </c>
    </row>
    <row r="612" spans="2:9">
      <c r="B612" s="1642">
        <v>4278</v>
      </c>
      <c r="C612" s="1643" t="s">
        <v>49</v>
      </c>
      <c r="D612" s="1644" t="s">
        <v>50</v>
      </c>
      <c r="E612" s="1645">
        <v>0.12</v>
      </c>
      <c r="F612" s="1646">
        <v>14722</v>
      </c>
      <c r="G612" s="1646">
        <v>1767</v>
      </c>
    </row>
    <row r="613" spans="2:9">
      <c r="B613" s="1642">
        <v>4521</v>
      </c>
      <c r="C613" s="1643" t="s">
        <v>527</v>
      </c>
      <c r="D613" s="1644" t="s">
        <v>71</v>
      </c>
      <c r="E613" s="1645">
        <v>4.12</v>
      </c>
      <c r="F613" s="1646">
        <v>16488</v>
      </c>
      <c r="G613" s="1646">
        <v>67931</v>
      </c>
    </row>
    <row r="614" spans="2:9">
      <c r="B614" s="1642">
        <v>6092</v>
      </c>
      <c r="C614" s="1643" t="s">
        <v>51</v>
      </c>
      <c r="D614" s="1644" t="s">
        <v>52</v>
      </c>
      <c r="E614" s="1645">
        <v>0.5</v>
      </c>
      <c r="F614" s="1646">
        <v>2000</v>
      </c>
      <c r="G614" s="1646">
        <v>1000</v>
      </c>
    </row>
    <row r="615" spans="2:9">
      <c r="B615" s="1636">
        <v>4129</v>
      </c>
      <c r="C615" s="1637" t="s">
        <v>290</v>
      </c>
      <c r="D615" s="1636" t="s">
        <v>71</v>
      </c>
      <c r="E615" s="1638"/>
      <c r="F615" s="1639"/>
      <c r="G615" s="1640">
        <v>142750</v>
      </c>
    </row>
    <row r="616" spans="2:9">
      <c r="B616" s="1642">
        <v>4278</v>
      </c>
      <c r="C616" s="1643" t="s">
        <v>49</v>
      </c>
      <c r="D616" s="1644" t="s">
        <v>50</v>
      </c>
      <c r="E616" s="1645">
        <v>0.4</v>
      </c>
      <c r="F616" s="1646">
        <v>14722</v>
      </c>
      <c r="G616" s="1646">
        <v>5889</v>
      </c>
    </row>
    <row r="617" spans="2:9">
      <c r="B617" s="1642">
        <v>4521</v>
      </c>
      <c r="C617" s="1643" t="s">
        <v>527</v>
      </c>
      <c r="D617" s="1644" t="s">
        <v>71</v>
      </c>
      <c r="E617" s="1645">
        <v>8.24</v>
      </c>
      <c r="F617" s="1646">
        <v>16488</v>
      </c>
      <c r="G617" s="1646">
        <v>135861</v>
      </c>
    </row>
    <row r="618" spans="2:9">
      <c r="B618" s="1642">
        <v>6092</v>
      </c>
      <c r="C618" s="1643" t="s">
        <v>51</v>
      </c>
      <c r="D618" s="1644" t="s">
        <v>52</v>
      </c>
      <c r="E618" s="1645">
        <v>0.5</v>
      </c>
      <c r="F618" s="1646">
        <v>2000</v>
      </c>
      <c r="G618" s="1646">
        <v>1000</v>
      </c>
      <c r="I618" s="1641"/>
    </row>
    <row r="619" spans="2:9" ht="36">
      <c r="B619" s="1636">
        <v>4130</v>
      </c>
      <c r="C619" s="1637" t="s">
        <v>291</v>
      </c>
      <c r="D619" s="1636" t="s">
        <v>54</v>
      </c>
      <c r="E619" s="1638"/>
      <c r="F619" s="1639"/>
      <c r="G619" s="1640">
        <v>440317</v>
      </c>
    </row>
    <row r="620" spans="2:9">
      <c r="B620" s="1642">
        <v>323</v>
      </c>
      <c r="C620" s="1643" t="s">
        <v>1269</v>
      </c>
      <c r="D620" s="1644" t="s">
        <v>60</v>
      </c>
      <c r="E620" s="1645">
        <v>7.4999999999999997E-2</v>
      </c>
      <c r="F620" s="1646">
        <v>354442</v>
      </c>
      <c r="G620" s="1646">
        <v>26583</v>
      </c>
    </row>
    <row r="621" spans="2:9">
      <c r="B621" s="1642">
        <v>324</v>
      </c>
      <c r="C621" s="1643" t="s">
        <v>1270</v>
      </c>
      <c r="D621" s="1644" t="s">
        <v>60</v>
      </c>
      <c r="E621" s="1645">
        <v>1.6E-2</v>
      </c>
      <c r="F621" s="1646">
        <v>369495</v>
      </c>
      <c r="G621" s="1646">
        <v>5912</v>
      </c>
    </row>
    <row r="622" spans="2:9">
      <c r="B622" s="1642">
        <v>2273</v>
      </c>
      <c r="C622" s="1643" t="s">
        <v>644</v>
      </c>
      <c r="D622" s="1644" t="s">
        <v>54</v>
      </c>
      <c r="E622" s="1645">
        <v>118</v>
      </c>
      <c r="F622" s="1646">
        <v>500</v>
      </c>
      <c r="G622" s="1646">
        <v>59000</v>
      </c>
    </row>
    <row r="623" spans="2:9">
      <c r="B623" s="1642">
        <v>3476</v>
      </c>
      <c r="C623" s="1643" t="s">
        <v>77</v>
      </c>
      <c r="D623" s="1644" t="s">
        <v>60</v>
      </c>
      <c r="E623" s="1645">
        <v>8.7999999999999995E-2</v>
      </c>
      <c r="F623" s="1646">
        <v>310601</v>
      </c>
      <c r="G623" s="1646">
        <v>27333</v>
      </c>
    </row>
    <row r="624" spans="2:9">
      <c r="B624" s="1642">
        <v>4273</v>
      </c>
      <c r="C624" s="1643" t="s">
        <v>49</v>
      </c>
      <c r="D624" s="1644" t="s">
        <v>65</v>
      </c>
      <c r="E624" s="1645">
        <v>1</v>
      </c>
      <c r="F624" s="1646">
        <v>117772</v>
      </c>
      <c r="G624" s="1646">
        <v>117772</v>
      </c>
    </row>
    <row r="625" spans="2:11">
      <c r="B625" s="1642">
        <v>6092</v>
      </c>
      <c r="C625" s="1643" t="s">
        <v>51</v>
      </c>
      <c r="D625" s="1644" t="s">
        <v>52</v>
      </c>
      <c r="E625" s="1645">
        <v>0.5</v>
      </c>
      <c r="F625" s="1646">
        <v>2000</v>
      </c>
      <c r="G625" s="1646">
        <v>1000</v>
      </c>
      <c r="I625" s="1641"/>
    </row>
    <row r="626" spans="2:11">
      <c r="B626" s="1642">
        <v>6543</v>
      </c>
      <c r="C626" s="1643" t="s">
        <v>712</v>
      </c>
      <c r="D626" s="1644" t="s">
        <v>54</v>
      </c>
      <c r="E626" s="1645">
        <v>1</v>
      </c>
      <c r="F626" s="1646">
        <v>194803</v>
      </c>
      <c r="G626" s="1646">
        <v>194803</v>
      </c>
    </row>
    <row r="627" spans="2:11">
      <c r="B627" s="1642">
        <v>7275</v>
      </c>
      <c r="C627" s="1643" t="s">
        <v>688</v>
      </c>
      <c r="D627" s="1644" t="s">
        <v>54</v>
      </c>
      <c r="E627" s="1645">
        <v>1.33</v>
      </c>
      <c r="F627" s="1646">
        <v>5950</v>
      </c>
      <c r="G627" s="1646">
        <v>7914</v>
      </c>
      <c r="K627" s="1630">
        <v>109986000</v>
      </c>
    </row>
    <row r="628" spans="2:11" ht="36">
      <c r="B628" s="1636">
        <v>4131</v>
      </c>
      <c r="C628" s="1637" t="s">
        <v>292</v>
      </c>
      <c r="D628" s="1636" t="s">
        <v>54</v>
      </c>
      <c r="E628" s="1638"/>
      <c r="F628" s="1639"/>
      <c r="G628" s="1640">
        <v>732573</v>
      </c>
      <c r="K628" s="1630">
        <v>9165500</v>
      </c>
    </row>
    <row r="629" spans="2:11">
      <c r="B629" s="1642">
        <v>323</v>
      </c>
      <c r="C629" s="1643" t="s">
        <v>1269</v>
      </c>
      <c r="D629" s="1644" t="s">
        <v>60</v>
      </c>
      <c r="E629" s="1645">
        <v>0.1192</v>
      </c>
      <c r="F629" s="1646">
        <v>354442</v>
      </c>
      <c r="G629" s="1646">
        <v>42249</v>
      </c>
    </row>
    <row r="630" spans="2:11">
      <c r="B630" s="1642">
        <v>326</v>
      </c>
      <c r="C630" s="1643" t="s">
        <v>1272</v>
      </c>
      <c r="D630" s="1644" t="s">
        <v>60</v>
      </c>
      <c r="E630" s="1645">
        <v>0.20599999999999999</v>
      </c>
      <c r="F630" s="1646">
        <v>409182</v>
      </c>
      <c r="G630" s="1646">
        <v>84291</v>
      </c>
    </row>
    <row r="631" spans="2:11">
      <c r="B631" s="1642">
        <v>2273</v>
      </c>
      <c r="C631" s="1643" t="s">
        <v>644</v>
      </c>
      <c r="D631" s="1644" t="s">
        <v>54</v>
      </c>
      <c r="E631" s="1645">
        <v>151</v>
      </c>
      <c r="F631" s="1646">
        <v>500</v>
      </c>
      <c r="G631" s="1646">
        <v>75500</v>
      </c>
    </row>
    <row r="632" spans="2:11">
      <c r="B632" s="1642">
        <v>3476</v>
      </c>
      <c r="C632" s="1643" t="s">
        <v>77</v>
      </c>
      <c r="D632" s="1644" t="s">
        <v>60</v>
      </c>
      <c r="E632" s="1645">
        <v>0.1673</v>
      </c>
      <c r="F632" s="1646">
        <v>310601</v>
      </c>
      <c r="G632" s="1646">
        <v>51964</v>
      </c>
      <c r="I632" s="1641"/>
    </row>
    <row r="633" spans="2:11">
      <c r="B633" s="1642">
        <v>4273</v>
      </c>
      <c r="C633" s="1643" t="s">
        <v>49</v>
      </c>
      <c r="D633" s="1644" t="s">
        <v>65</v>
      </c>
      <c r="E633" s="1645">
        <v>1</v>
      </c>
      <c r="F633" s="1646">
        <v>117772</v>
      </c>
      <c r="G633" s="1646">
        <v>117772</v>
      </c>
    </row>
    <row r="634" spans="2:11">
      <c r="B634" s="1642">
        <v>6092</v>
      </c>
      <c r="C634" s="1643" t="s">
        <v>51</v>
      </c>
      <c r="D634" s="1644" t="s">
        <v>52</v>
      </c>
      <c r="E634" s="1645">
        <v>0.5</v>
      </c>
      <c r="F634" s="1646">
        <v>2000</v>
      </c>
      <c r="G634" s="1646">
        <v>1000</v>
      </c>
    </row>
    <row r="635" spans="2:11">
      <c r="B635" s="1642">
        <v>6545</v>
      </c>
      <c r="C635" s="1643" t="s">
        <v>713</v>
      </c>
      <c r="D635" s="1644" t="s">
        <v>54</v>
      </c>
      <c r="E635" s="1645">
        <v>1</v>
      </c>
      <c r="F635" s="1646">
        <v>349860</v>
      </c>
      <c r="G635" s="1646">
        <v>349860</v>
      </c>
    </row>
    <row r="636" spans="2:11">
      <c r="B636" s="1642">
        <v>7275</v>
      </c>
      <c r="C636" s="1643" t="s">
        <v>688</v>
      </c>
      <c r="D636" s="1644" t="s">
        <v>54</v>
      </c>
      <c r="E636" s="1645">
        <v>1.67</v>
      </c>
      <c r="F636" s="1646">
        <v>5950</v>
      </c>
      <c r="G636" s="1646">
        <v>9937</v>
      </c>
    </row>
    <row r="637" spans="2:11" ht="24">
      <c r="B637" s="1636">
        <v>4140</v>
      </c>
      <c r="C637" s="1637" t="s">
        <v>1086</v>
      </c>
      <c r="D637" s="1636" t="s">
        <v>60</v>
      </c>
      <c r="E637" s="1638"/>
      <c r="F637" s="1639"/>
      <c r="G637" s="1640">
        <v>147386</v>
      </c>
    </row>
    <row r="638" spans="2:11">
      <c r="B638" s="1642">
        <v>4279</v>
      </c>
      <c r="C638" s="1643" t="s">
        <v>57</v>
      </c>
      <c r="D638" s="1644" t="s">
        <v>50</v>
      </c>
      <c r="E638" s="1645">
        <v>0.04</v>
      </c>
      <c r="F638" s="1646">
        <v>20759</v>
      </c>
      <c r="G638" s="1646">
        <v>830</v>
      </c>
    </row>
    <row r="639" spans="2:11">
      <c r="B639" s="1642">
        <v>6013</v>
      </c>
      <c r="C639" s="1643" t="s">
        <v>102</v>
      </c>
      <c r="D639" s="1644" t="s">
        <v>50</v>
      </c>
      <c r="E639" s="1645">
        <v>0.04</v>
      </c>
      <c r="F639" s="1646">
        <v>212711</v>
      </c>
      <c r="G639" s="1646">
        <v>8508</v>
      </c>
      <c r="I639" s="1641"/>
    </row>
    <row r="640" spans="2:11">
      <c r="B640" s="1642">
        <v>6092</v>
      </c>
      <c r="C640" s="1643" t="s">
        <v>51</v>
      </c>
      <c r="D640" s="1644" t="s">
        <v>52</v>
      </c>
      <c r="E640" s="1645">
        <v>8.3569999999999993</v>
      </c>
      <c r="F640" s="1646">
        <v>2000</v>
      </c>
      <c r="G640" s="1646">
        <v>16714</v>
      </c>
    </row>
    <row r="641" spans="2:9">
      <c r="B641" s="1642">
        <v>6567</v>
      </c>
      <c r="C641" s="1643" t="s">
        <v>93</v>
      </c>
      <c r="D641" s="1644" t="s">
        <v>50</v>
      </c>
      <c r="E641" s="1645">
        <v>0.04</v>
      </c>
      <c r="F641" s="1646">
        <v>30000</v>
      </c>
      <c r="G641" s="1646">
        <v>1200</v>
      </c>
    </row>
    <row r="642" spans="2:9">
      <c r="B642" s="1642">
        <v>7159</v>
      </c>
      <c r="C642" s="1643" t="s">
        <v>469</v>
      </c>
      <c r="D642" s="1644" t="s">
        <v>60</v>
      </c>
      <c r="E642" s="1645">
        <v>1.3</v>
      </c>
      <c r="F642" s="1646">
        <v>59500</v>
      </c>
      <c r="G642" s="1646">
        <v>77350</v>
      </c>
    </row>
    <row r="643" spans="2:9">
      <c r="B643" s="1642">
        <v>7438</v>
      </c>
      <c r="C643" s="1643" t="s">
        <v>604</v>
      </c>
      <c r="D643" s="1644" t="s">
        <v>67</v>
      </c>
      <c r="E643" s="1645">
        <v>2.0008999999999999E-2</v>
      </c>
      <c r="F643" s="1646">
        <v>264812</v>
      </c>
      <c r="G643" s="1646">
        <v>5299</v>
      </c>
      <c r="I643" s="1641"/>
    </row>
    <row r="644" spans="2:9">
      <c r="B644" s="1642">
        <v>7462</v>
      </c>
      <c r="C644" s="1643" t="s">
        <v>62</v>
      </c>
      <c r="D644" s="1644" t="s">
        <v>63</v>
      </c>
      <c r="E644" s="1645">
        <v>26.25</v>
      </c>
      <c r="F644" s="1646">
        <v>1428</v>
      </c>
      <c r="G644" s="1646">
        <v>37485</v>
      </c>
    </row>
    <row r="645" spans="2:9" ht="24">
      <c r="B645" s="1636">
        <v>4158</v>
      </c>
      <c r="C645" s="1637" t="s">
        <v>1015</v>
      </c>
      <c r="D645" s="1636" t="s">
        <v>60</v>
      </c>
      <c r="E645" s="1638"/>
      <c r="F645" s="1639"/>
      <c r="G645" s="1640">
        <v>128548</v>
      </c>
    </row>
    <row r="646" spans="2:9">
      <c r="B646" s="1642">
        <v>4279</v>
      </c>
      <c r="C646" s="1643" t="s">
        <v>57</v>
      </c>
      <c r="D646" s="1644" t="s">
        <v>50</v>
      </c>
      <c r="E646" s="1645">
        <v>0.04</v>
      </c>
      <c r="F646" s="1646">
        <v>20759</v>
      </c>
      <c r="G646" s="1646">
        <v>830</v>
      </c>
    </row>
    <row r="647" spans="2:9">
      <c r="B647" s="1642">
        <v>6013</v>
      </c>
      <c r="C647" s="1643" t="s">
        <v>102</v>
      </c>
      <c r="D647" s="1644" t="s">
        <v>50</v>
      </c>
      <c r="E647" s="1645">
        <v>0.04</v>
      </c>
      <c r="F647" s="1646">
        <v>212711</v>
      </c>
      <c r="G647" s="1646">
        <v>8508</v>
      </c>
    </row>
    <row r="648" spans="2:9">
      <c r="B648" s="1642">
        <v>6062</v>
      </c>
      <c r="C648" s="1643" t="s">
        <v>103</v>
      </c>
      <c r="D648" s="1644" t="s">
        <v>50</v>
      </c>
      <c r="E648" s="1645">
        <v>0.04</v>
      </c>
      <c r="F648" s="1646">
        <v>78455</v>
      </c>
      <c r="G648" s="1646">
        <v>3138</v>
      </c>
      <c r="I648" s="1641"/>
    </row>
    <row r="649" spans="2:9">
      <c r="B649" s="1642">
        <v>6092</v>
      </c>
      <c r="C649" s="1643" t="s">
        <v>51</v>
      </c>
      <c r="D649" s="1644" t="s">
        <v>52</v>
      </c>
      <c r="E649" s="1645">
        <v>1.8450000000000001E-2</v>
      </c>
      <c r="F649" s="1646">
        <v>2000</v>
      </c>
      <c r="G649" s="1646">
        <v>37</v>
      </c>
    </row>
    <row r="650" spans="2:9">
      <c r="B650" s="1642">
        <v>6567</v>
      </c>
      <c r="C650" s="1643" t="s">
        <v>93</v>
      </c>
      <c r="D650" s="1644" t="s">
        <v>50</v>
      </c>
      <c r="E650" s="1645">
        <v>0.04</v>
      </c>
      <c r="F650" s="1646">
        <v>30000</v>
      </c>
      <c r="G650" s="1646">
        <v>1200</v>
      </c>
    </row>
    <row r="651" spans="2:9">
      <c r="B651" s="1642">
        <v>7159</v>
      </c>
      <c r="C651" s="1643" t="s">
        <v>469</v>
      </c>
      <c r="D651" s="1644" t="s">
        <v>60</v>
      </c>
      <c r="E651" s="1645">
        <v>1.3</v>
      </c>
      <c r="F651" s="1646">
        <v>59500</v>
      </c>
      <c r="G651" s="1646">
        <v>77350</v>
      </c>
    </row>
    <row r="652" spans="2:9">
      <c r="B652" s="1642">
        <v>7462</v>
      </c>
      <c r="C652" s="1643" t="s">
        <v>62</v>
      </c>
      <c r="D652" s="1644" t="s">
        <v>63</v>
      </c>
      <c r="E652" s="1645">
        <v>26.25</v>
      </c>
      <c r="F652" s="1646">
        <v>1428</v>
      </c>
      <c r="G652" s="1646">
        <v>37485</v>
      </c>
    </row>
    <row r="653" spans="2:9" ht="36">
      <c r="B653" s="1636">
        <v>4200</v>
      </c>
      <c r="C653" s="1637" t="s">
        <v>986</v>
      </c>
      <c r="D653" s="1636" t="s">
        <v>60</v>
      </c>
      <c r="E653" s="1638"/>
      <c r="F653" s="1639"/>
      <c r="G653" s="1640">
        <v>585494</v>
      </c>
    </row>
    <row r="654" spans="2:9">
      <c r="B654" s="1642">
        <v>1505</v>
      </c>
      <c r="C654" s="1643" t="s">
        <v>104</v>
      </c>
      <c r="D654" s="1644" t="s">
        <v>50</v>
      </c>
      <c r="E654" s="1645">
        <v>6.6699999999999995E-2</v>
      </c>
      <c r="F654" s="1646">
        <v>138159</v>
      </c>
      <c r="G654" s="1646">
        <v>9215</v>
      </c>
      <c r="I654" s="1641"/>
    </row>
    <row r="655" spans="2:9">
      <c r="B655" s="1642">
        <v>3770</v>
      </c>
      <c r="C655" s="1643" t="s">
        <v>267</v>
      </c>
      <c r="D655" s="1644" t="s">
        <v>65</v>
      </c>
      <c r="E655" s="1645">
        <v>0.14546799999999999</v>
      </c>
      <c r="F655" s="1646">
        <v>359240</v>
      </c>
      <c r="G655" s="1646">
        <v>52258</v>
      </c>
    </row>
    <row r="656" spans="2:9">
      <c r="B656" s="1642">
        <v>6062</v>
      </c>
      <c r="C656" s="1643" t="s">
        <v>103</v>
      </c>
      <c r="D656" s="1644" t="s">
        <v>50</v>
      </c>
      <c r="E656" s="1645">
        <v>6.6699999999999995E-2</v>
      </c>
      <c r="F656" s="1646">
        <v>78455</v>
      </c>
      <c r="G656" s="1646">
        <v>5233</v>
      </c>
    </row>
    <row r="657" spans="2:9">
      <c r="B657" s="1642">
        <v>6092</v>
      </c>
      <c r="C657" s="1643" t="s">
        <v>51</v>
      </c>
      <c r="D657" s="1644" t="s">
        <v>52</v>
      </c>
      <c r="E657" s="1645">
        <v>0.132025</v>
      </c>
      <c r="F657" s="1646">
        <v>2000</v>
      </c>
      <c r="G657" s="1646">
        <v>264</v>
      </c>
    </row>
    <row r="658" spans="2:9">
      <c r="B658" s="1642">
        <v>6507</v>
      </c>
      <c r="C658" s="1643" t="s">
        <v>106</v>
      </c>
      <c r="D658" s="1644" t="s">
        <v>50</v>
      </c>
      <c r="E658" s="1645">
        <v>6.6699999999999995E-2</v>
      </c>
      <c r="F658" s="1646">
        <v>118204</v>
      </c>
      <c r="G658" s="1646">
        <v>7884</v>
      </c>
    </row>
    <row r="659" spans="2:9">
      <c r="B659" s="1642">
        <v>6878</v>
      </c>
      <c r="C659" s="1643" t="s">
        <v>107</v>
      </c>
      <c r="D659" s="1644" t="s">
        <v>63</v>
      </c>
      <c r="E659" s="1645">
        <v>26.25</v>
      </c>
      <c r="F659" s="1646">
        <v>1428</v>
      </c>
      <c r="G659" s="1646">
        <v>37485</v>
      </c>
    </row>
    <row r="660" spans="2:9">
      <c r="B660" s="1642">
        <v>9673</v>
      </c>
      <c r="C660" s="1643" t="s">
        <v>1302</v>
      </c>
      <c r="D660" s="1644" t="s">
        <v>60</v>
      </c>
      <c r="E660" s="1645">
        <v>1.25</v>
      </c>
      <c r="F660" s="1646">
        <v>378524</v>
      </c>
      <c r="G660" s="1646">
        <v>473155</v>
      </c>
    </row>
    <row r="661" spans="2:9" ht="24">
      <c r="B661" s="1636">
        <v>4242</v>
      </c>
      <c r="C661" s="1637" t="s">
        <v>295</v>
      </c>
      <c r="D661" s="1636" t="s">
        <v>71</v>
      </c>
      <c r="E661" s="1638"/>
      <c r="F661" s="1639"/>
      <c r="G661" s="1640">
        <v>16725</v>
      </c>
      <c r="I661" s="1641"/>
    </row>
    <row r="662" spans="2:9">
      <c r="B662" s="1642">
        <v>7216</v>
      </c>
      <c r="C662" s="1643" t="s">
        <v>108</v>
      </c>
      <c r="D662" s="1644" t="s">
        <v>48</v>
      </c>
      <c r="E662" s="1645">
        <v>0.15</v>
      </c>
      <c r="F662" s="1646">
        <v>111499</v>
      </c>
      <c r="G662" s="1646">
        <v>16725</v>
      </c>
    </row>
    <row r="663" spans="2:9" ht="36">
      <c r="B663" s="1636">
        <v>4244</v>
      </c>
      <c r="C663" s="1637" t="s">
        <v>296</v>
      </c>
      <c r="D663" s="1636" t="s">
        <v>54</v>
      </c>
      <c r="E663" s="1638"/>
      <c r="F663" s="1639"/>
      <c r="G663" s="1640">
        <v>168363</v>
      </c>
    </row>
    <row r="664" spans="2:9">
      <c r="B664" s="1642">
        <v>7216</v>
      </c>
      <c r="C664" s="1643" t="s">
        <v>108</v>
      </c>
      <c r="D664" s="1644" t="s">
        <v>48</v>
      </c>
      <c r="E664" s="1645">
        <v>1.51</v>
      </c>
      <c r="F664" s="1646">
        <v>111499</v>
      </c>
      <c r="G664" s="1646">
        <v>168363</v>
      </c>
    </row>
    <row r="665" spans="2:9" ht="36">
      <c r="B665" s="1636">
        <v>4246</v>
      </c>
      <c r="C665" s="1637" t="s">
        <v>297</v>
      </c>
      <c r="D665" s="1636" t="s">
        <v>54</v>
      </c>
      <c r="E665" s="1638"/>
      <c r="F665" s="1639"/>
      <c r="G665" s="1640">
        <v>133799</v>
      </c>
    </row>
    <row r="666" spans="2:9">
      <c r="B666" s="1642">
        <v>7216</v>
      </c>
      <c r="C666" s="1643" t="s">
        <v>108</v>
      </c>
      <c r="D666" s="1644" t="s">
        <v>48</v>
      </c>
      <c r="E666" s="1645">
        <v>1.2</v>
      </c>
      <c r="F666" s="1646">
        <v>111499</v>
      </c>
      <c r="G666" s="1646">
        <v>133799</v>
      </c>
    </row>
    <row r="667" spans="2:9" ht="24">
      <c r="B667" s="1636">
        <v>4247</v>
      </c>
      <c r="C667" s="1637" t="s">
        <v>298</v>
      </c>
      <c r="D667" s="1636" t="s">
        <v>48</v>
      </c>
      <c r="E667" s="1638"/>
      <c r="F667" s="1639"/>
      <c r="G667" s="1640">
        <v>111499</v>
      </c>
      <c r="I667" s="1641"/>
    </row>
    <row r="668" spans="2:9">
      <c r="B668" s="1642">
        <v>7216</v>
      </c>
      <c r="C668" s="1643" t="s">
        <v>108</v>
      </c>
      <c r="D668" s="1644" t="s">
        <v>48</v>
      </c>
      <c r="E668" s="1645">
        <v>1</v>
      </c>
      <c r="F668" s="1646">
        <v>111499</v>
      </c>
      <c r="G668" s="1646">
        <v>111499</v>
      </c>
    </row>
    <row r="669" spans="2:9" ht="24">
      <c r="B669" s="1636">
        <v>4248</v>
      </c>
      <c r="C669" s="1637" t="s">
        <v>299</v>
      </c>
      <c r="D669" s="1636" t="s">
        <v>48</v>
      </c>
      <c r="E669" s="1638"/>
      <c r="F669" s="1639"/>
      <c r="G669" s="1640">
        <v>111499</v>
      </c>
    </row>
    <row r="670" spans="2:9">
      <c r="B670" s="1642">
        <v>7216</v>
      </c>
      <c r="C670" s="1643" t="s">
        <v>108</v>
      </c>
      <c r="D670" s="1644" t="s">
        <v>48</v>
      </c>
      <c r="E670" s="1645">
        <v>1</v>
      </c>
      <c r="F670" s="1646">
        <v>111499</v>
      </c>
      <c r="G670" s="1646">
        <v>111499</v>
      </c>
    </row>
    <row r="671" spans="2:9" ht="22.5" customHeight="1">
      <c r="B671" s="1636">
        <v>4262</v>
      </c>
      <c r="C671" s="1637" t="s">
        <v>301</v>
      </c>
      <c r="D671" s="1636" t="s">
        <v>60</v>
      </c>
      <c r="E671" s="1638"/>
      <c r="F671" s="1639"/>
      <c r="G671" s="1640">
        <v>4508</v>
      </c>
    </row>
    <row r="672" spans="2:9">
      <c r="B672" s="1642">
        <v>4278</v>
      </c>
      <c r="C672" s="1643" t="s">
        <v>49</v>
      </c>
      <c r="D672" s="1644" t="s">
        <v>50</v>
      </c>
      <c r="E672" s="1645">
        <v>2.5000000000000001E-2</v>
      </c>
      <c r="F672" s="1646">
        <v>14722</v>
      </c>
      <c r="G672" s="1646">
        <v>368</v>
      </c>
      <c r="I672" s="1641"/>
    </row>
    <row r="673" spans="2:9">
      <c r="B673" s="1642">
        <v>6026</v>
      </c>
      <c r="C673" s="1643" t="s">
        <v>74</v>
      </c>
      <c r="D673" s="1644" t="s">
        <v>50</v>
      </c>
      <c r="E673" s="1645">
        <v>2.5000000000000001E-2</v>
      </c>
      <c r="F673" s="1646">
        <v>125583</v>
      </c>
      <c r="G673" s="1646">
        <v>3140</v>
      </c>
    </row>
    <row r="674" spans="2:9">
      <c r="B674" s="1642">
        <v>6092</v>
      </c>
      <c r="C674" s="1643" t="s">
        <v>51</v>
      </c>
      <c r="D674" s="1644" t="s">
        <v>52</v>
      </c>
      <c r="E674" s="1645">
        <v>0.5</v>
      </c>
      <c r="F674" s="1646">
        <v>2000</v>
      </c>
      <c r="G674" s="1646">
        <v>1000</v>
      </c>
    </row>
    <row r="675" spans="2:9">
      <c r="B675" s="1636">
        <v>4328</v>
      </c>
      <c r="C675" s="1637" t="s">
        <v>306</v>
      </c>
      <c r="D675" s="1636" t="s">
        <v>54</v>
      </c>
      <c r="E675" s="1638"/>
      <c r="F675" s="1639"/>
      <c r="G675" s="1640">
        <v>2655491</v>
      </c>
    </row>
    <row r="676" spans="2:9">
      <c r="B676" s="1642">
        <v>324</v>
      </c>
      <c r="C676" s="1643" t="s">
        <v>1270</v>
      </c>
      <c r="D676" s="1644" t="s">
        <v>60</v>
      </c>
      <c r="E676" s="1645">
        <v>2.7256</v>
      </c>
      <c r="F676" s="1646">
        <v>369495</v>
      </c>
      <c r="G676" s="1646">
        <v>1007096</v>
      </c>
    </row>
    <row r="677" spans="2:9">
      <c r="B677" s="1642">
        <v>366</v>
      </c>
      <c r="C677" s="1643" t="s">
        <v>1275</v>
      </c>
      <c r="D677" s="1644" t="s">
        <v>60</v>
      </c>
      <c r="E677" s="1645">
        <v>0.12</v>
      </c>
      <c r="F677" s="1646">
        <v>366520</v>
      </c>
      <c r="G677" s="1646">
        <v>43982</v>
      </c>
      <c r="I677" s="1641"/>
    </row>
    <row r="678" spans="2:9">
      <c r="B678" s="1642">
        <v>1794</v>
      </c>
      <c r="C678" s="1643" t="s">
        <v>90</v>
      </c>
      <c r="D678" s="1644" t="s">
        <v>79</v>
      </c>
      <c r="E678" s="1645">
        <v>3</v>
      </c>
      <c r="F678" s="1646">
        <v>3773</v>
      </c>
      <c r="G678" s="1646">
        <v>11319</v>
      </c>
    </row>
    <row r="679" spans="2:9">
      <c r="B679" s="1642">
        <v>4274</v>
      </c>
      <c r="C679" s="1643" t="s">
        <v>57</v>
      </c>
      <c r="D679" s="1644" t="s">
        <v>65</v>
      </c>
      <c r="E679" s="1645">
        <v>1.5</v>
      </c>
      <c r="F679" s="1646">
        <v>166065</v>
      </c>
      <c r="G679" s="1646">
        <v>249098</v>
      </c>
    </row>
    <row r="680" spans="2:9">
      <c r="B680" s="1642">
        <v>5038</v>
      </c>
      <c r="C680" s="1643" t="s">
        <v>78</v>
      </c>
      <c r="D680" s="1644" t="s">
        <v>79</v>
      </c>
      <c r="E680" s="1645">
        <v>45</v>
      </c>
      <c r="F680" s="1646">
        <v>2678</v>
      </c>
      <c r="G680" s="1646">
        <v>120510</v>
      </c>
    </row>
    <row r="681" spans="2:9">
      <c r="B681" s="1642">
        <v>6092</v>
      </c>
      <c r="C681" s="1643" t="s">
        <v>51</v>
      </c>
      <c r="D681" s="1644" t="s">
        <v>52</v>
      </c>
      <c r="E681" s="1645">
        <v>1.9370000000000001</v>
      </c>
      <c r="F681" s="1646">
        <v>2000</v>
      </c>
      <c r="G681" s="1646">
        <v>3874</v>
      </c>
    </row>
    <row r="682" spans="2:9">
      <c r="B682" s="1642">
        <v>6578</v>
      </c>
      <c r="C682" s="1643" t="s">
        <v>464</v>
      </c>
      <c r="D682" s="1644" t="s">
        <v>60</v>
      </c>
      <c r="E682" s="1645">
        <v>0.05</v>
      </c>
      <c r="F682" s="1646">
        <v>49980</v>
      </c>
      <c r="G682" s="1646">
        <v>2499</v>
      </c>
      <c r="I682" s="1641"/>
    </row>
    <row r="683" spans="2:9">
      <c r="B683" s="1642">
        <v>7088</v>
      </c>
      <c r="C683" s="1643" t="s">
        <v>82</v>
      </c>
      <c r="D683" s="1644" t="s">
        <v>79</v>
      </c>
      <c r="E683" s="1645">
        <v>61</v>
      </c>
      <c r="F683" s="1646">
        <v>2678</v>
      </c>
      <c r="G683" s="1646">
        <v>163358</v>
      </c>
    </row>
    <row r="684" spans="2:9">
      <c r="B684" s="1642">
        <v>7256</v>
      </c>
      <c r="C684" s="1643" t="s">
        <v>685</v>
      </c>
      <c r="D684" s="1644" t="s">
        <v>54</v>
      </c>
      <c r="E684" s="1645">
        <v>9</v>
      </c>
      <c r="F684" s="1646">
        <v>8925</v>
      </c>
      <c r="G684" s="1646">
        <v>80325</v>
      </c>
    </row>
    <row r="685" spans="2:9">
      <c r="B685" s="1642">
        <v>7266</v>
      </c>
      <c r="C685" s="1643" t="s">
        <v>158</v>
      </c>
      <c r="D685" s="1644" t="s">
        <v>54</v>
      </c>
      <c r="E685" s="1645">
        <v>4.5</v>
      </c>
      <c r="F685" s="1646">
        <v>17850</v>
      </c>
      <c r="G685" s="1646">
        <v>80325</v>
      </c>
    </row>
    <row r="686" spans="2:9">
      <c r="B686" s="1642">
        <v>7282</v>
      </c>
      <c r="C686" s="1643" t="s">
        <v>691</v>
      </c>
      <c r="D686" s="1644" t="s">
        <v>54</v>
      </c>
      <c r="E686" s="1645">
        <v>4</v>
      </c>
      <c r="F686" s="1646">
        <v>8400</v>
      </c>
      <c r="G686" s="1646">
        <v>33600</v>
      </c>
    </row>
    <row r="687" spans="2:9">
      <c r="B687" s="1642">
        <v>7289</v>
      </c>
      <c r="C687" s="1643" t="s">
        <v>648</v>
      </c>
      <c r="D687" s="1644" t="s">
        <v>54</v>
      </c>
      <c r="E687" s="1645">
        <v>125</v>
      </c>
      <c r="F687" s="1646">
        <v>4358</v>
      </c>
      <c r="G687" s="1646">
        <v>544750</v>
      </c>
    </row>
    <row r="688" spans="2:9">
      <c r="B688" s="1642">
        <v>7291</v>
      </c>
      <c r="C688" s="1643" t="s">
        <v>721</v>
      </c>
      <c r="D688" s="1644" t="s">
        <v>54</v>
      </c>
      <c r="E688" s="1645">
        <v>1</v>
      </c>
      <c r="F688" s="1646">
        <v>314755</v>
      </c>
      <c r="G688" s="1646">
        <v>314755</v>
      </c>
      <c r="I688" s="1641"/>
    </row>
    <row r="689" spans="2:9">
      <c r="B689" s="1636">
        <v>4329</v>
      </c>
      <c r="C689" s="1637" t="s">
        <v>307</v>
      </c>
      <c r="D689" s="1636" t="s">
        <v>54</v>
      </c>
      <c r="E689" s="1638"/>
      <c r="F689" s="1639"/>
      <c r="G689" s="1640">
        <v>615123</v>
      </c>
    </row>
    <row r="690" spans="2:9">
      <c r="B690" s="1642">
        <v>324</v>
      </c>
      <c r="C690" s="1643" t="s">
        <v>1270</v>
      </c>
      <c r="D690" s="1644" t="s">
        <v>60</v>
      </c>
      <c r="E690" s="1645">
        <v>7.4999999999999997E-2</v>
      </c>
      <c r="F690" s="1646">
        <v>369495</v>
      </c>
      <c r="G690" s="1646">
        <v>27712</v>
      </c>
    </row>
    <row r="691" spans="2:9">
      <c r="B691" s="1642">
        <v>366</v>
      </c>
      <c r="C691" s="1643" t="s">
        <v>1275</v>
      </c>
      <c r="D691" s="1644" t="s">
        <v>60</v>
      </c>
      <c r="E691" s="1645">
        <v>0.1</v>
      </c>
      <c r="F691" s="1646">
        <v>366520</v>
      </c>
      <c r="G691" s="1646">
        <v>36652</v>
      </c>
    </row>
    <row r="692" spans="2:9">
      <c r="B692" s="1642">
        <v>2798</v>
      </c>
      <c r="C692" s="1643" t="s">
        <v>645</v>
      </c>
      <c r="D692" s="1644" t="s">
        <v>54</v>
      </c>
      <c r="E692" s="1645">
        <v>110</v>
      </c>
      <c r="F692" s="1646">
        <v>400</v>
      </c>
      <c r="G692" s="1646">
        <v>44000</v>
      </c>
      <c r="I692" s="1641"/>
    </row>
    <row r="693" spans="2:9">
      <c r="B693" s="1642">
        <v>4274</v>
      </c>
      <c r="C693" s="1643" t="s">
        <v>57</v>
      </c>
      <c r="D693" s="1644" t="s">
        <v>65</v>
      </c>
      <c r="E693" s="1645">
        <v>0.33329999999999999</v>
      </c>
      <c r="F693" s="1646">
        <v>166065</v>
      </c>
      <c r="G693" s="1646">
        <v>55349</v>
      </c>
    </row>
    <row r="694" spans="2:9">
      <c r="B694" s="1642">
        <v>6092</v>
      </c>
      <c r="C694" s="1643" t="s">
        <v>51</v>
      </c>
      <c r="D694" s="1644" t="s">
        <v>52</v>
      </c>
      <c r="E694" s="1645">
        <v>0.2</v>
      </c>
      <c r="F694" s="1646">
        <v>2000</v>
      </c>
      <c r="G694" s="1646">
        <v>400</v>
      </c>
    </row>
    <row r="695" spans="2:9">
      <c r="B695" s="1642">
        <v>7293</v>
      </c>
      <c r="C695" s="1643" t="s">
        <v>722</v>
      </c>
      <c r="D695" s="1644" t="s">
        <v>54</v>
      </c>
      <c r="E695" s="1645">
        <v>1</v>
      </c>
      <c r="F695" s="1646">
        <v>451010</v>
      </c>
      <c r="G695" s="1646">
        <v>451010</v>
      </c>
    </row>
    <row r="696" spans="2:9" ht="27" customHeight="1">
      <c r="B696" s="1636">
        <v>4330</v>
      </c>
      <c r="C696" s="1637" t="s">
        <v>308</v>
      </c>
      <c r="D696" s="1636" t="s">
        <v>54</v>
      </c>
      <c r="E696" s="1638"/>
      <c r="F696" s="1639"/>
      <c r="G696" s="1640">
        <v>646300</v>
      </c>
    </row>
    <row r="697" spans="2:9">
      <c r="B697" s="1642">
        <v>324</v>
      </c>
      <c r="C697" s="1643" t="s">
        <v>1270</v>
      </c>
      <c r="D697" s="1644" t="s">
        <v>60</v>
      </c>
      <c r="E697" s="1645">
        <v>0.15</v>
      </c>
      <c r="F697" s="1646">
        <v>369495</v>
      </c>
      <c r="G697" s="1646">
        <v>55424</v>
      </c>
    </row>
    <row r="698" spans="2:9">
      <c r="B698" s="1642">
        <v>366</v>
      </c>
      <c r="C698" s="1643" t="s">
        <v>1275</v>
      </c>
      <c r="D698" s="1644" t="s">
        <v>60</v>
      </c>
      <c r="E698" s="1645">
        <v>0.16</v>
      </c>
      <c r="F698" s="1646">
        <v>366520</v>
      </c>
      <c r="G698" s="1646">
        <v>58643</v>
      </c>
    </row>
    <row r="699" spans="2:9">
      <c r="B699" s="1642">
        <v>2798</v>
      </c>
      <c r="C699" s="1643" t="s">
        <v>645</v>
      </c>
      <c r="D699" s="1644" t="s">
        <v>54</v>
      </c>
      <c r="E699" s="1645">
        <v>170</v>
      </c>
      <c r="F699" s="1646">
        <v>400</v>
      </c>
      <c r="G699" s="1646">
        <v>68000</v>
      </c>
    </row>
    <row r="700" spans="2:9">
      <c r="B700" s="1642">
        <v>4274</v>
      </c>
      <c r="C700" s="1643" t="s">
        <v>57</v>
      </c>
      <c r="D700" s="1644" t="s">
        <v>65</v>
      </c>
      <c r="E700" s="1645">
        <v>0.5</v>
      </c>
      <c r="F700" s="1646">
        <v>166065</v>
      </c>
      <c r="G700" s="1646">
        <v>83033</v>
      </c>
    </row>
    <row r="701" spans="2:9">
      <c r="B701" s="1642">
        <v>6092</v>
      </c>
      <c r="C701" s="1643" t="s">
        <v>51</v>
      </c>
      <c r="D701" s="1644" t="s">
        <v>52</v>
      </c>
      <c r="E701" s="1645">
        <v>0.2</v>
      </c>
      <c r="F701" s="1646">
        <v>2000</v>
      </c>
      <c r="G701" s="1646">
        <v>400</v>
      </c>
    </row>
    <row r="702" spans="2:9">
      <c r="B702" s="1642">
        <v>7295</v>
      </c>
      <c r="C702" s="1643" t="s">
        <v>723</v>
      </c>
      <c r="D702" s="1644" t="s">
        <v>54</v>
      </c>
      <c r="E702" s="1645">
        <v>1</v>
      </c>
      <c r="F702" s="1646">
        <v>380800</v>
      </c>
      <c r="G702" s="1646">
        <v>380800</v>
      </c>
    </row>
    <row r="703" spans="2:9" ht="24">
      <c r="B703" s="1636">
        <v>4390</v>
      </c>
      <c r="C703" s="1637" t="s">
        <v>312</v>
      </c>
      <c r="D703" s="1636" t="s">
        <v>60</v>
      </c>
      <c r="E703" s="1638"/>
      <c r="F703" s="1639"/>
      <c r="G703" s="1640">
        <v>72744</v>
      </c>
    </row>
    <row r="704" spans="2:9">
      <c r="B704" s="1642">
        <v>4278</v>
      </c>
      <c r="C704" s="1643" t="s">
        <v>49</v>
      </c>
      <c r="D704" s="1644" t="s">
        <v>50</v>
      </c>
      <c r="E704" s="1645">
        <v>1.84</v>
      </c>
      <c r="F704" s="1646">
        <v>14722</v>
      </c>
      <c r="G704" s="1646">
        <v>27088</v>
      </c>
    </row>
    <row r="705" spans="2:7">
      <c r="B705" s="1642">
        <v>6092</v>
      </c>
      <c r="C705" s="1643" t="s">
        <v>51</v>
      </c>
      <c r="D705" s="1644" t="s">
        <v>52</v>
      </c>
      <c r="E705" s="1645">
        <v>0.5</v>
      </c>
      <c r="F705" s="1646">
        <v>2000</v>
      </c>
      <c r="G705" s="1646">
        <v>1000</v>
      </c>
    </row>
    <row r="706" spans="2:7">
      <c r="B706" s="1642">
        <v>7231</v>
      </c>
      <c r="C706" s="1643" t="s">
        <v>61</v>
      </c>
      <c r="D706" s="1644" t="s">
        <v>60</v>
      </c>
      <c r="E706" s="1645">
        <v>1.3</v>
      </c>
      <c r="F706" s="1646">
        <v>4363</v>
      </c>
      <c r="G706" s="1646">
        <v>5672</v>
      </c>
    </row>
    <row r="707" spans="2:7">
      <c r="B707" s="1642">
        <v>7462</v>
      </c>
      <c r="C707" s="1643" t="s">
        <v>62</v>
      </c>
      <c r="D707" s="1644" t="s">
        <v>63</v>
      </c>
      <c r="E707" s="1645">
        <v>27.3</v>
      </c>
      <c r="F707" s="1646">
        <v>1428</v>
      </c>
      <c r="G707" s="1646">
        <v>38984</v>
      </c>
    </row>
    <row r="708" spans="2:7" ht="24">
      <c r="B708" s="1636">
        <v>4396</v>
      </c>
      <c r="C708" s="1637" t="s">
        <v>111</v>
      </c>
      <c r="D708" s="1636" t="s">
        <v>48</v>
      </c>
      <c r="E708" s="1638"/>
      <c r="F708" s="1639"/>
      <c r="G708" s="1640">
        <v>48704</v>
      </c>
    </row>
    <row r="709" spans="2:7">
      <c r="B709" s="1642">
        <v>4274</v>
      </c>
      <c r="C709" s="1643" t="s">
        <v>57</v>
      </c>
      <c r="D709" s="1644" t="s">
        <v>65</v>
      </c>
      <c r="E709" s="1645">
        <v>6.25E-2</v>
      </c>
      <c r="F709" s="1646">
        <v>166065</v>
      </c>
      <c r="G709" s="1646">
        <v>10379</v>
      </c>
    </row>
    <row r="710" spans="2:7">
      <c r="B710" s="1642">
        <v>5661</v>
      </c>
      <c r="C710" s="1643" t="s">
        <v>66</v>
      </c>
      <c r="D710" s="1644" t="s">
        <v>67</v>
      </c>
      <c r="E710" s="1645">
        <v>6.25E-2</v>
      </c>
      <c r="F710" s="1646">
        <v>46157</v>
      </c>
      <c r="G710" s="1646">
        <v>2885</v>
      </c>
    </row>
    <row r="711" spans="2:7">
      <c r="B711" s="1642">
        <v>6092</v>
      </c>
      <c r="C711" s="1643" t="s">
        <v>51</v>
      </c>
      <c r="D711" s="1644" t="s">
        <v>52</v>
      </c>
      <c r="E711" s="1645">
        <v>0.5</v>
      </c>
      <c r="F711" s="1646">
        <v>2000</v>
      </c>
      <c r="G711" s="1646">
        <v>1000</v>
      </c>
    </row>
    <row r="712" spans="2:7">
      <c r="B712" s="1642">
        <v>7135</v>
      </c>
      <c r="C712" s="1643" t="s">
        <v>110</v>
      </c>
      <c r="D712" s="1644" t="s">
        <v>54</v>
      </c>
      <c r="E712" s="1645">
        <v>52</v>
      </c>
      <c r="F712" s="1646">
        <v>545</v>
      </c>
      <c r="G712" s="1646">
        <v>28340</v>
      </c>
    </row>
    <row r="713" spans="2:7">
      <c r="B713" s="1642">
        <v>7461</v>
      </c>
      <c r="C713" s="1643" t="s">
        <v>97</v>
      </c>
      <c r="D713" s="1644" t="s">
        <v>60</v>
      </c>
      <c r="E713" s="1645">
        <v>5.5E-2</v>
      </c>
      <c r="F713" s="1646">
        <v>80920</v>
      </c>
      <c r="G713" s="1646">
        <v>4451</v>
      </c>
    </row>
    <row r="714" spans="2:7">
      <c r="B714" s="1642">
        <v>7462</v>
      </c>
      <c r="C714" s="1643" t="s">
        <v>62</v>
      </c>
      <c r="D714" s="1644" t="s">
        <v>63</v>
      </c>
      <c r="E714" s="1645">
        <v>1.155</v>
      </c>
      <c r="F714" s="1646">
        <v>1428</v>
      </c>
      <c r="G714" s="1646">
        <v>1649</v>
      </c>
    </row>
    <row r="715" spans="2:7" ht="24">
      <c r="B715" s="1636">
        <v>4402</v>
      </c>
      <c r="C715" s="1637" t="s">
        <v>313</v>
      </c>
      <c r="D715" s="1636" t="s">
        <v>54</v>
      </c>
      <c r="E715" s="1638"/>
      <c r="F715" s="1639"/>
      <c r="G715" s="1640">
        <v>719087</v>
      </c>
    </row>
    <row r="716" spans="2:7">
      <c r="B716" s="1642">
        <v>4281</v>
      </c>
      <c r="C716" s="1643" t="s">
        <v>303</v>
      </c>
      <c r="D716" s="1644" t="s">
        <v>50</v>
      </c>
      <c r="E716" s="1645">
        <v>0.25</v>
      </c>
      <c r="F716" s="1646">
        <v>22084</v>
      </c>
      <c r="G716" s="1646">
        <v>5521</v>
      </c>
    </row>
    <row r="717" spans="2:7">
      <c r="B717" s="1642">
        <v>6026</v>
      </c>
      <c r="C717" s="1643" t="s">
        <v>74</v>
      </c>
      <c r="D717" s="1644" t="s">
        <v>50</v>
      </c>
      <c r="E717" s="1645">
        <v>0.25</v>
      </c>
      <c r="F717" s="1646">
        <v>125583</v>
      </c>
      <c r="G717" s="1646">
        <v>31396</v>
      </c>
    </row>
    <row r="718" spans="2:7">
      <c r="B718" s="1642">
        <v>6092</v>
      </c>
      <c r="C718" s="1643" t="s">
        <v>51</v>
      </c>
      <c r="D718" s="1644" t="s">
        <v>52</v>
      </c>
      <c r="E718" s="1645">
        <v>0.15</v>
      </c>
      <c r="F718" s="1646">
        <v>2000</v>
      </c>
      <c r="G718" s="1646">
        <v>300</v>
      </c>
    </row>
    <row r="719" spans="2:7">
      <c r="B719" s="1642">
        <v>7374</v>
      </c>
      <c r="C719" s="1643" t="s">
        <v>573</v>
      </c>
      <c r="D719" s="1644" t="s">
        <v>54</v>
      </c>
      <c r="E719" s="1645">
        <v>1</v>
      </c>
      <c r="F719" s="1646">
        <v>681870</v>
      </c>
      <c r="G719" s="1646">
        <v>681870</v>
      </c>
    </row>
    <row r="720" spans="2:7" ht="24">
      <c r="B720" s="1636">
        <v>4403</v>
      </c>
      <c r="C720" s="1637" t="s">
        <v>314</v>
      </c>
      <c r="D720" s="1636" t="s">
        <v>54</v>
      </c>
      <c r="E720" s="1638"/>
      <c r="F720" s="1639"/>
      <c r="G720" s="1640">
        <v>4572434</v>
      </c>
    </row>
    <row r="721" spans="2:7">
      <c r="B721" s="1642">
        <v>4281</v>
      </c>
      <c r="C721" s="1643" t="s">
        <v>303</v>
      </c>
      <c r="D721" s="1644" t="s">
        <v>50</v>
      </c>
      <c r="E721" s="1645">
        <v>0.5</v>
      </c>
      <c r="F721" s="1646">
        <v>22084</v>
      </c>
      <c r="G721" s="1646">
        <v>11042</v>
      </c>
    </row>
    <row r="722" spans="2:7">
      <c r="B722" s="1642">
        <v>6026</v>
      </c>
      <c r="C722" s="1643" t="s">
        <v>74</v>
      </c>
      <c r="D722" s="1644" t="s">
        <v>50</v>
      </c>
      <c r="E722" s="1645">
        <v>0.5</v>
      </c>
      <c r="F722" s="1646">
        <v>125583</v>
      </c>
      <c r="G722" s="1646">
        <v>62792</v>
      </c>
    </row>
    <row r="723" spans="2:7">
      <c r="B723" s="1642">
        <v>6092</v>
      </c>
      <c r="C723" s="1643" t="s">
        <v>51</v>
      </c>
      <c r="D723" s="1644" t="s">
        <v>52</v>
      </c>
      <c r="E723" s="1645">
        <v>0.2</v>
      </c>
      <c r="F723" s="1646">
        <v>2000</v>
      </c>
      <c r="G723" s="1646">
        <v>400</v>
      </c>
    </row>
    <row r="724" spans="2:7">
      <c r="B724" s="1642">
        <v>7376</v>
      </c>
      <c r="C724" s="1643" t="s">
        <v>574</v>
      </c>
      <c r="D724" s="1644" t="s">
        <v>54</v>
      </c>
      <c r="E724" s="1645">
        <v>1</v>
      </c>
      <c r="F724" s="1646">
        <v>4498200</v>
      </c>
      <c r="G724" s="1646">
        <v>4498200</v>
      </c>
    </row>
    <row r="725" spans="2:7" ht="23.25" customHeight="1">
      <c r="B725" s="1636">
        <v>4406</v>
      </c>
      <c r="C725" s="1637" t="s">
        <v>315</v>
      </c>
      <c r="D725" s="1636" t="s">
        <v>54</v>
      </c>
      <c r="E725" s="1638"/>
      <c r="F725" s="1639"/>
      <c r="G725" s="1640">
        <v>353173</v>
      </c>
    </row>
    <row r="726" spans="2:7">
      <c r="B726" s="1642">
        <v>4280</v>
      </c>
      <c r="C726" s="1643" t="s">
        <v>302</v>
      </c>
      <c r="D726" s="1644" t="s">
        <v>50</v>
      </c>
      <c r="E726" s="1645">
        <v>1.5</v>
      </c>
      <c r="F726" s="1646">
        <v>16047</v>
      </c>
      <c r="G726" s="1646">
        <v>24071</v>
      </c>
    </row>
    <row r="727" spans="2:7">
      <c r="B727" s="1642">
        <v>6092</v>
      </c>
      <c r="C727" s="1643" t="s">
        <v>51</v>
      </c>
      <c r="D727" s="1644" t="s">
        <v>52</v>
      </c>
      <c r="E727" s="1645">
        <v>0.1</v>
      </c>
      <c r="F727" s="1646">
        <v>2000</v>
      </c>
      <c r="G727" s="1646">
        <v>200</v>
      </c>
    </row>
    <row r="728" spans="2:7">
      <c r="B728" s="1642">
        <v>7236</v>
      </c>
      <c r="C728" s="1643" t="s">
        <v>505</v>
      </c>
      <c r="D728" s="1644" t="s">
        <v>54</v>
      </c>
      <c r="E728" s="1645">
        <v>2.2200000000000001E-2</v>
      </c>
      <c r="F728" s="1646">
        <v>20789</v>
      </c>
      <c r="G728" s="1646">
        <v>462</v>
      </c>
    </row>
    <row r="729" spans="2:7">
      <c r="B729" s="1642">
        <v>7380</v>
      </c>
      <c r="C729" s="1643" t="s">
        <v>576</v>
      </c>
      <c r="D729" s="1644" t="s">
        <v>54</v>
      </c>
      <c r="E729" s="1645">
        <v>1</v>
      </c>
      <c r="F729" s="1646">
        <v>328440</v>
      </c>
      <c r="G729" s="1646">
        <v>328440</v>
      </c>
    </row>
    <row r="730" spans="2:7" ht="23.25" customHeight="1">
      <c r="B730" s="1636">
        <v>4407</v>
      </c>
      <c r="C730" s="1637" t="s">
        <v>316</v>
      </c>
      <c r="D730" s="1636" t="s">
        <v>54</v>
      </c>
      <c r="E730" s="1638"/>
      <c r="F730" s="1639"/>
      <c r="G730" s="1640">
        <v>185129</v>
      </c>
    </row>
    <row r="731" spans="2:7">
      <c r="B731" s="1642">
        <v>4280</v>
      </c>
      <c r="C731" s="1643" t="s">
        <v>302</v>
      </c>
      <c r="D731" s="1644" t="s">
        <v>50</v>
      </c>
      <c r="E731" s="1645">
        <v>1.5</v>
      </c>
      <c r="F731" s="1646">
        <v>16047</v>
      </c>
      <c r="G731" s="1646">
        <v>24071</v>
      </c>
    </row>
    <row r="732" spans="2:7">
      <c r="B732" s="1642">
        <v>6092</v>
      </c>
      <c r="C732" s="1643" t="s">
        <v>51</v>
      </c>
      <c r="D732" s="1644" t="s">
        <v>52</v>
      </c>
      <c r="E732" s="1645">
        <v>0.1</v>
      </c>
      <c r="F732" s="1646">
        <v>2000</v>
      </c>
      <c r="G732" s="1646">
        <v>200</v>
      </c>
    </row>
    <row r="733" spans="2:7">
      <c r="B733" s="1642">
        <v>7236</v>
      </c>
      <c r="C733" s="1643" t="s">
        <v>505</v>
      </c>
      <c r="D733" s="1644" t="s">
        <v>54</v>
      </c>
      <c r="E733" s="1645">
        <v>0.01</v>
      </c>
      <c r="F733" s="1646">
        <v>20789</v>
      </c>
      <c r="G733" s="1646">
        <v>208</v>
      </c>
    </row>
    <row r="734" spans="2:7">
      <c r="B734" s="1642">
        <v>7379</v>
      </c>
      <c r="C734" s="1643" t="s">
        <v>575</v>
      </c>
      <c r="D734" s="1644" t="s">
        <v>54</v>
      </c>
      <c r="E734" s="1645">
        <v>1</v>
      </c>
      <c r="F734" s="1646">
        <v>160650</v>
      </c>
      <c r="G734" s="1646">
        <v>160650</v>
      </c>
    </row>
    <row r="735" spans="2:7">
      <c r="B735" s="1636">
        <v>4416</v>
      </c>
      <c r="C735" s="1637" t="s">
        <v>317</v>
      </c>
      <c r="D735" s="1636" t="s">
        <v>54</v>
      </c>
      <c r="E735" s="1638"/>
      <c r="F735" s="1639"/>
      <c r="G735" s="1640">
        <v>66028</v>
      </c>
    </row>
    <row r="736" spans="2:7">
      <c r="B736" s="1642">
        <v>4280</v>
      </c>
      <c r="C736" s="1643" t="s">
        <v>302</v>
      </c>
      <c r="D736" s="1644" t="s">
        <v>50</v>
      </c>
      <c r="E736" s="1645">
        <v>0.25</v>
      </c>
      <c r="F736" s="1646">
        <v>16047</v>
      </c>
      <c r="G736" s="1646">
        <v>4012</v>
      </c>
    </row>
    <row r="737" spans="2:7">
      <c r="B737" s="1642">
        <v>6092</v>
      </c>
      <c r="C737" s="1643" t="s">
        <v>51</v>
      </c>
      <c r="D737" s="1644" t="s">
        <v>52</v>
      </c>
      <c r="E737" s="1645">
        <v>0.5</v>
      </c>
      <c r="F737" s="1646">
        <v>2000</v>
      </c>
      <c r="G737" s="1646">
        <v>1000</v>
      </c>
    </row>
    <row r="738" spans="2:7">
      <c r="B738" s="1642">
        <v>7236</v>
      </c>
      <c r="C738" s="1643" t="s">
        <v>505</v>
      </c>
      <c r="D738" s="1644" t="s">
        <v>54</v>
      </c>
      <c r="E738" s="1645">
        <v>0.01</v>
      </c>
      <c r="F738" s="1646">
        <v>20789</v>
      </c>
      <c r="G738" s="1646">
        <v>208</v>
      </c>
    </row>
    <row r="739" spans="2:7">
      <c r="B739" s="1642">
        <v>7388</v>
      </c>
      <c r="C739" s="1643" t="s">
        <v>506</v>
      </c>
      <c r="D739" s="1644" t="s">
        <v>54</v>
      </c>
      <c r="E739" s="1645">
        <v>1</v>
      </c>
      <c r="F739" s="1646">
        <v>60808</v>
      </c>
      <c r="G739" s="1646">
        <v>60808</v>
      </c>
    </row>
    <row r="740" spans="2:7">
      <c r="B740" s="1636">
        <v>4417</v>
      </c>
      <c r="C740" s="1637" t="s">
        <v>318</v>
      </c>
      <c r="D740" s="1636" t="s">
        <v>54</v>
      </c>
      <c r="E740" s="1638"/>
      <c r="F740" s="1639"/>
      <c r="G740" s="1640">
        <v>147004</v>
      </c>
    </row>
    <row r="741" spans="2:7">
      <c r="B741" s="1642">
        <v>4280</v>
      </c>
      <c r="C741" s="1643" t="s">
        <v>302</v>
      </c>
      <c r="D741" s="1644" t="s">
        <v>50</v>
      </c>
      <c r="E741" s="1645">
        <v>0.4</v>
      </c>
      <c r="F741" s="1646">
        <v>16047</v>
      </c>
      <c r="G741" s="1646">
        <v>6419</v>
      </c>
    </row>
    <row r="742" spans="2:7">
      <c r="B742" s="1642">
        <v>6092</v>
      </c>
      <c r="C742" s="1643" t="s">
        <v>51</v>
      </c>
      <c r="D742" s="1644" t="s">
        <v>52</v>
      </c>
      <c r="E742" s="1645">
        <v>0.5</v>
      </c>
      <c r="F742" s="1646">
        <v>2000</v>
      </c>
      <c r="G742" s="1646">
        <v>1000</v>
      </c>
    </row>
    <row r="743" spans="2:7">
      <c r="B743" s="1642">
        <v>7236</v>
      </c>
      <c r="C743" s="1643" t="s">
        <v>505</v>
      </c>
      <c r="D743" s="1644" t="s">
        <v>54</v>
      </c>
      <c r="E743" s="1645">
        <v>2.2200000000000001E-2</v>
      </c>
      <c r="F743" s="1646">
        <v>20789</v>
      </c>
      <c r="G743" s="1646">
        <v>462</v>
      </c>
    </row>
    <row r="744" spans="2:7">
      <c r="B744" s="1642">
        <v>7389</v>
      </c>
      <c r="C744" s="1643" t="s">
        <v>507</v>
      </c>
      <c r="D744" s="1644" t="s">
        <v>54</v>
      </c>
      <c r="E744" s="1645">
        <v>1</v>
      </c>
      <c r="F744" s="1646">
        <v>139123</v>
      </c>
      <c r="G744" s="1646">
        <v>139123</v>
      </c>
    </row>
    <row r="745" spans="2:7">
      <c r="B745" s="1636">
        <v>4481</v>
      </c>
      <c r="C745" s="1637" t="s">
        <v>319</v>
      </c>
      <c r="D745" s="1636" t="s">
        <v>71</v>
      </c>
      <c r="E745" s="1638"/>
      <c r="F745" s="1639"/>
      <c r="G745" s="1640">
        <v>188974</v>
      </c>
    </row>
    <row r="746" spans="2:7">
      <c r="B746" s="1642">
        <v>324</v>
      </c>
      <c r="C746" s="1643" t="s">
        <v>1270</v>
      </c>
      <c r="D746" s="1644" t="s">
        <v>60</v>
      </c>
      <c r="E746" s="1645">
        <v>9.1999999999999998E-2</v>
      </c>
      <c r="F746" s="1646">
        <v>369495</v>
      </c>
      <c r="G746" s="1646">
        <v>33994</v>
      </c>
    </row>
    <row r="747" spans="2:7">
      <c r="B747" s="1642">
        <v>1794</v>
      </c>
      <c r="C747" s="1643" t="s">
        <v>90</v>
      </c>
      <c r="D747" s="1644" t="s">
        <v>79</v>
      </c>
      <c r="E747" s="1645">
        <v>0.63200000000000001</v>
      </c>
      <c r="F747" s="1646">
        <v>3773</v>
      </c>
      <c r="G747" s="1646">
        <v>2385</v>
      </c>
    </row>
    <row r="748" spans="2:7">
      <c r="B748" s="1642">
        <v>2273</v>
      </c>
      <c r="C748" s="1643" t="s">
        <v>644</v>
      </c>
      <c r="D748" s="1644" t="s">
        <v>54</v>
      </c>
      <c r="E748" s="1645">
        <v>106</v>
      </c>
      <c r="F748" s="1646">
        <v>500</v>
      </c>
      <c r="G748" s="1646">
        <v>53000</v>
      </c>
    </row>
    <row r="749" spans="2:7">
      <c r="B749" s="1642">
        <v>3476</v>
      </c>
      <c r="C749" s="1643" t="s">
        <v>77</v>
      </c>
      <c r="D749" s="1644" t="s">
        <v>60</v>
      </c>
      <c r="E749" s="1645">
        <v>7.6999999999999999E-2</v>
      </c>
      <c r="F749" s="1646">
        <v>310601</v>
      </c>
      <c r="G749" s="1646">
        <v>23916</v>
      </c>
    </row>
    <row r="750" spans="2:7">
      <c r="B750" s="1642">
        <v>4274</v>
      </c>
      <c r="C750" s="1643" t="s">
        <v>57</v>
      </c>
      <c r="D750" s="1644" t="s">
        <v>65</v>
      </c>
      <c r="E750" s="1645">
        <v>0.25</v>
      </c>
      <c r="F750" s="1646">
        <v>166065</v>
      </c>
      <c r="G750" s="1646">
        <v>41516</v>
      </c>
    </row>
    <row r="751" spans="2:7">
      <c r="B751" s="1642">
        <v>5038</v>
      </c>
      <c r="C751" s="1643" t="s">
        <v>78</v>
      </c>
      <c r="D751" s="1644" t="s">
        <v>79</v>
      </c>
      <c r="E751" s="1645">
        <v>3.3519999999999999</v>
      </c>
      <c r="F751" s="1646">
        <v>2678</v>
      </c>
      <c r="G751" s="1646">
        <v>8977</v>
      </c>
    </row>
    <row r="752" spans="2:7">
      <c r="B752" s="1642">
        <v>6092</v>
      </c>
      <c r="C752" s="1643" t="s">
        <v>51</v>
      </c>
      <c r="D752" s="1644" t="s">
        <v>52</v>
      </c>
      <c r="E752" s="1645">
        <v>0.5</v>
      </c>
      <c r="F752" s="1646">
        <v>2000</v>
      </c>
      <c r="G752" s="1646">
        <v>1000</v>
      </c>
    </row>
    <row r="753" spans="2:7">
      <c r="B753" s="1642">
        <v>7088</v>
      </c>
      <c r="C753" s="1643" t="s">
        <v>82</v>
      </c>
      <c r="D753" s="1644" t="s">
        <v>79</v>
      </c>
      <c r="E753" s="1645">
        <v>6.0759999999999996</v>
      </c>
      <c r="F753" s="1646">
        <v>2678</v>
      </c>
      <c r="G753" s="1646">
        <v>16272</v>
      </c>
    </row>
    <row r="754" spans="2:7">
      <c r="B754" s="1642">
        <v>7275</v>
      </c>
      <c r="C754" s="1643" t="s">
        <v>688</v>
      </c>
      <c r="D754" s="1644" t="s">
        <v>54</v>
      </c>
      <c r="E754" s="1645">
        <v>1.33</v>
      </c>
      <c r="F754" s="1646">
        <v>5950</v>
      </c>
      <c r="G754" s="1646">
        <v>7914</v>
      </c>
    </row>
    <row r="755" spans="2:7" ht="24">
      <c r="B755" s="1636">
        <v>4487</v>
      </c>
      <c r="C755" s="1637" t="s">
        <v>1088</v>
      </c>
      <c r="D755" s="1636" t="s">
        <v>60</v>
      </c>
      <c r="E755" s="1638"/>
      <c r="F755" s="1639"/>
      <c r="G755" s="1640">
        <v>133693</v>
      </c>
    </row>
    <row r="756" spans="2:7">
      <c r="B756" s="1642">
        <v>4274</v>
      </c>
      <c r="C756" s="1643" t="s">
        <v>57</v>
      </c>
      <c r="D756" s="1644" t="s">
        <v>65</v>
      </c>
      <c r="E756" s="1645">
        <v>8.3299999999999999E-2</v>
      </c>
      <c r="F756" s="1646">
        <v>166065</v>
      </c>
      <c r="G756" s="1646">
        <v>13833</v>
      </c>
    </row>
    <row r="757" spans="2:7">
      <c r="B757" s="1642">
        <v>5661</v>
      </c>
      <c r="C757" s="1643" t="s">
        <v>66</v>
      </c>
      <c r="D757" s="1644" t="s">
        <v>67</v>
      </c>
      <c r="E757" s="1645">
        <v>8.3299999999999999E-2</v>
      </c>
      <c r="F757" s="1646">
        <v>46157</v>
      </c>
      <c r="G757" s="1646">
        <v>3845</v>
      </c>
    </row>
    <row r="758" spans="2:7">
      <c r="B758" s="1642">
        <v>6092</v>
      </c>
      <c r="C758" s="1643" t="s">
        <v>51</v>
      </c>
      <c r="D758" s="1644" t="s">
        <v>52</v>
      </c>
      <c r="E758" s="1645">
        <v>0.5</v>
      </c>
      <c r="F758" s="1646">
        <v>2000</v>
      </c>
      <c r="G758" s="1646">
        <v>1000</v>
      </c>
    </row>
    <row r="759" spans="2:7">
      <c r="B759" s="1642">
        <v>6098</v>
      </c>
      <c r="C759" s="1643" t="s">
        <v>68</v>
      </c>
      <c r="D759" s="1644" t="s">
        <v>69</v>
      </c>
      <c r="E759" s="1645">
        <v>10</v>
      </c>
      <c r="F759" s="1646">
        <v>18</v>
      </c>
      <c r="G759" s="1646">
        <v>180</v>
      </c>
    </row>
    <row r="760" spans="2:7">
      <c r="B760" s="1642">
        <v>7159</v>
      </c>
      <c r="C760" s="1643" t="s">
        <v>469</v>
      </c>
      <c r="D760" s="1644" t="s">
        <v>60</v>
      </c>
      <c r="E760" s="1645">
        <v>1.3</v>
      </c>
      <c r="F760" s="1646">
        <v>59500</v>
      </c>
      <c r="G760" s="1646">
        <v>77350</v>
      </c>
    </row>
    <row r="761" spans="2:7">
      <c r="B761" s="1642">
        <v>7462</v>
      </c>
      <c r="C761" s="1643" t="s">
        <v>62</v>
      </c>
      <c r="D761" s="1644" t="s">
        <v>63</v>
      </c>
      <c r="E761" s="1645">
        <v>26.25</v>
      </c>
      <c r="F761" s="1646">
        <v>1428</v>
      </c>
      <c r="G761" s="1646">
        <v>37485</v>
      </c>
    </row>
    <row r="762" spans="2:7" ht="24">
      <c r="B762" s="1636">
        <v>4513</v>
      </c>
      <c r="C762" s="1637" t="s">
        <v>1089</v>
      </c>
      <c r="D762" s="1636" t="s">
        <v>60</v>
      </c>
      <c r="E762" s="1638"/>
      <c r="F762" s="1639"/>
      <c r="G762" s="1640">
        <v>141428</v>
      </c>
    </row>
    <row r="763" spans="2:7">
      <c r="B763" s="1642">
        <v>4274</v>
      </c>
      <c r="C763" s="1643" t="s">
        <v>57</v>
      </c>
      <c r="D763" s="1644" t="s">
        <v>65</v>
      </c>
      <c r="E763" s="1645">
        <v>8.3299999999999999E-2</v>
      </c>
      <c r="F763" s="1646">
        <v>166065</v>
      </c>
      <c r="G763" s="1646">
        <v>13833</v>
      </c>
    </row>
    <row r="764" spans="2:7">
      <c r="B764" s="1642">
        <v>5661</v>
      </c>
      <c r="C764" s="1643" t="s">
        <v>66</v>
      </c>
      <c r="D764" s="1644" t="s">
        <v>67</v>
      </c>
      <c r="E764" s="1645">
        <v>8.3299999999999999E-2</v>
      </c>
      <c r="F764" s="1646">
        <v>46157</v>
      </c>
      <c r="G764" s="1646">
        <v>3845</v>
      </c>
    </row>
    <row r="765" spans="2:7">
      <c r="B765" s="1642">
        <v>6092</v>
      </c>
      <c r="C765" s="1643" t="s">
        <v>51</v>
      </c>
      <c r="D765" s="1644" t="s">
        <v>52</v>
      </c>
      <c r="E765" s="1645">
        <v>0.5</v>
      </c>
      <c r="F765" s="1646">
        <v>2000</v>
      </c>
      <c r="G765" s="1646">
        <v>1000</v>
      </c>
    </row>
    <row r="766" spans="2:7">
      <c r="B766" s="1642">
        <v>6098</v>
      </c>
      <c r="C766" s="1643" t="s">
        <v>68</v>
      </c>
      <c r="D766" s="1644" t="s">
        <v>69</v>
      </c>
      <c r="E766" s="1645">
        <v>10</v>
      </c>
      <c r="F766" s="1646">
        <v>18</v>
      </c>
      <c r="G766" s="1646">
        <v>180</v>
      </c>
    </row>
    <row r="767" spans="2:7">
      <c r="B767" s="1642">
        <v>7157</v>
      </c>
      <c r="C767" s="1643" t="s">
        <v>468</v>
      </c>
      <c r="D767" s="1644" t="s">
        <v>60</v>
      </c>
      <c r="E767" s="1645">
        <v>1.3</v>
      </c>
      <c r="F767" s="1646">
        <v>65450</v>
      </c>
      <c r="G767" s="1646">
        <v>85085</v>
      </c>
    </row>
    <row r="768" spans="2:7">
      <c r="B768" s="1642">
        <v>7462</v>
      </c>
      <c r="C768" s="1643" t="s">
        <v>62</v>
      </c>
      <c r="D768" s="1644" t="s">
        <v>63</v>
      </c>
      <c r="E768" s="1645">
        <v>26.25</v>
      </c>
      <c r="F768" s="1646">
        <v>1428</v>
      </c>
      <c r="G768" s="1646">
        <v>37485</v>
      </c>
    </row>
    <row r="769" spans="2:7" ht="24">
      <c r="B769" s="1636">
        <v>4544</v>
      </c>
      <c r="C769" s="1637" t="s">
        <v>321</v>
      </c>
      <c r="D769" s="1636" t="s">
        <v>71</v>
      </c>
      <c r="E769" s="1638"/>
      <c r="F769" s="1639"/>
      <c r="G769" s="1640">
        <v>37973</v>
      </c>
    </row>
    <row r="770" spans="2:7">
      <c r="B770" s="1642">
        <v>366</v>
      </c>
      <c r="C770" s="1643" t="s">
        <v>1275</v>
      </c>
      <c r="D770" s="1644" t="s">
        <v>60</v>
      </c>
      <c r="E770" s="1645">
        <v>6.6E-3</v>
      </c>
      <c r="F770" s="1646">
        <v>366520</v>
      </c>
      <c r="G770" s="1646">
        <v>2419</v>
      </c>
    </row>
    <row r="771" spans="2:7">
      <c r="B771" s="1642">
        <v>4279</v>
      </c>
      <c r="C771" s="1643" t="s">
        <v>57</v>
      </c>
      <c r="D771" s="1644" t="s">
        <v>50</v>
      </c>
      <c r="E771" s="1645">
        <v>0.4</v>
      </c>
      <c r="F771" s="1646">
        <v>20759</v>
      </c>
      <c r="G771" s="1646">
        <v>8304</v>
      </c>
    </row>
    <row r="772" spans="2:7">
      <c r="B772" s="1642">
        <v>6092</v>
      </c>
      <c r="C772" s="1643" t="s">
        <v>51</v>
      </c>
      <c r="D772" s="1644" t="s">
        <v>52</v>
      </c>
      <c r="E772" s="1645">
        <v>0.5</v>
      </c>
      <c r="F772" s="1646">
        <v>2000</v>
      </c>
      <c r="G772" s="1646">
        <v>1000</v>
      </c>
    </row>
    <row r="773" spans="2:7">
      <c r="B773" s="1642">
        <v>7585</v>
      </c>
      <c r="C773" s="1643" t="s">
        <v>662</v>
      </c>
      <c r="D773" s="1644" t="s">
        <v>71</v>
      </c>
      <c r="E773" s="1645">
        <v>1.25</v>
      </c>
      <c r="F773" s="1646">
        <v>21000</v>
      </c>
      <c r="G773" s="1646">
        <v>26250</v>
      </c>
    </row>
    <row r="774" spans="2:7" ht="24">
      <c r="B774" s="1636">
        <v>4553</v>
      </c>
      <c r="C774" s="1637" t="s">
        <v>324</v>
      </c>
      <c r="D774" s="1636" t="s">
        <v>54</v>
      </c>
      <c r="E774" s="1638"/>
      <c r="F774" s="1639"/>
      <c r="G774" s="1640">
        <v>2467317</v>
      </c>
    </row>
    <row r="775" spans="2:7" ht="22.5">
      <c r="B775" s="1642">
        <v>3470</v>
      </c>
      <c r="C775" s="1643" t="s">
        <v>248</v>
      </c>
      <c r="D775" s="1644" t="s">
        <v>71</v>
      </c>
      <c r="E775" s="1645">
        <v>2</v>
      </c>
      <c r="F775" s="1646">
        <v>646222</v>
      </c>
      <c r="G775" s="1646">
        <v>1292444</v>
      </c>
    </row>
    <row r="776" spans="2:7" ht="22.5">
      <c r="B776" s="1642">
        <v>3473</v>
      </c>
      <c r="C776" s="1643" t="s">
        <v>250</v>
      </c>
      <c r="D776" s="1644" t="s">
        <v>54</v>
      </c>
      <c r="E776" s="1645">
        <v>1</v>
      </c>
      <c r="F776" s="1646">
        <v>549513</v>
      </c>
      <c r="G776" s="1646">
        <v>549513</v>
      </c>
    </row>
    <row r="777" spans="2:7" ht="22.5">
      <c r="B777" s="1642">
        <v>6185</v>
      </c>
      <c r="C777" s="1643" t="s">
        <v>455</v>
      </c>
      <c r="D777" s="1644" t="s">
        <v>54</v>
      </c>
      <c r="E777" s="1645">
        <v>1</v>
      </c>
      <c r="F777" s="1646">
        <v>625360</v>
      </c>
      <c r="G777" s="1646">
        <v>625360</v>
      </c>
    </row>
    <row r="778" spans="2:7" ht="24">
      <c r="B778" s="1636">
        <v>4557</v>
      </c>
      <c r="C778" s="1637" t="s">
        <v>1090</v>
      </c>
      <c r="D778" s="1636" t="s">
        <v>60</v>
      </c>
      <c r="E778" s="1638"/>
      <c r="F778" s="1639"/>
      <c r="G778" s="1640">
        <v>133693</v>
      </c>
    </row>
    <row r="779" spans="2:7">
      <c r="B779" s="1642">
        <v>4274</v>
      </c>
      <c r="C779" s="1643" t="s">
        <v>57</v>
      </c>
      <c r="D779" s="1644" t="s">
        <v>65</v>
      </c>
      <c r="E779" s="1645">
        <v>8.3299999999999999E-2</v>
      </c>
      <c r="F779" s="1646">
        <v>166065</v>
      </c>
      <c r="G779" s="1646">
        <v>13833</v>
      </c>
    </row>
    <row r="780" spans="2:7">
      <c r="B780" s="1642">
        <v>5661</v>
      </c>
      <c r="C780" s="1643" t="s">
        <v>66</v>
      </c>
      <c r="D780" s="1644" t="s">
        <v>67</v>
      </c>
      <c r="E780" s="1645">
        <v>8.3299999999999999E-2</v>
      </c>
      <c r="F780" s="1646">
        <v>46157</v>
      </c>
      <c r="G780" s="1646">
        <v>3845</v>
      </c>
    </row>
    <row r="781" spans="2:7">
      <c r="B781" s="1642">
        <v>6092</v>
      </c>
      <c r="C781" s="1643" t="s">
        <v>51</v>
      </c>
      <c r="D781" s="1644" t="s">
        <v>52</v>
      </c>
      <c r="E781" s="1645">
        <v>0.5</v>
      </c>
      <c r="F781" s="1646">
        <v>2000</v>
      </c>
      <c r="G781" s="1646">
        <v>1000</v>
      </c>
    </row>
    <row r="782" spans="2:7">
      <c r="B782" s="1642">
        <v>6098</v>
      </c>
      <c r="C782" s="1643" t="s">
        <v>68</v>
      </c>
      <c r="D782" s="1644" t="s">
        <v>69</v>
      </c>
      <c r="E782" s="1645">
        <v>10</v>
      </c>
      <c r="F782" s="1646">
        <v>18</v>
      </c>
      <c r="G782" s="1646">
        <v>180</v>
      </c>
    </row>
    <row r="783" spans="2:7">
      <c r="B783" s="1642">
        <v>7160</v>
      </c>
      <c r="C783" s="1643" t="s">
        <v>470</v>
      </c>
      <c r="D783" s="1644" t="s">
        <v>60</v>
      </c>
      <c r="E783" s="1645">
        <v>1.3</v>
      </c>
      <c r="F783" s="1646">
        <v>59500</v>
      </c>
      <c r="G783" s="1646">
        <v>77350</v>
      </c>
    </row>
    <row r="784" spans="2:7">
      <c r="B784" s="1642">
        <v>7462</v>
      </c>
      <c r="C784" s="1643" t="s">
        <v>62</v>
      </c>
      <c r="D784" s="1644" t="s">
        <v>63</v>
      </c>
      <c r="E784" s="1645">
        <v>26.25</v>
      </c>
      <c r="F784" s="1646">
        <v>1428</v>
      </c>
      <c r="G784" s="1646">
        <v>37485</v>
      </c>
    </row>
    <row r="785" spans="2:7">
      <c r="B785" s="1636">
        <v>4558</v>
      </c>
      <c r="C785" s="1637" t="s">
        <v>325</v>
      </c>
      <c r="D785" s="1636" t="s">
        <v>54</v>
      </c>
      <c r="E785" s="1638"/>
      <c r="F785" s="1639"/>
      <c r="G785" s="1640">
        <v>4397585</v>
      </c>
    </row>
    <row r="786" spans="2:7">
      <c r="B786" s="1642">
        <v>326</v>
      </c>
      <c r="C786" s="1643" t="s">
        <v>1272</v>
      </c>
      <c r="D786" s="1644" t="s">
        <v>60</v>
      </c>
      <c r="E786" s="1645">
        <v>3.54</v>
      </c>
      <c r="F786" s="1646">
        <v>409182</v>
      </c>
      <c r="G786" s="1646">
        <v>1448504</v>
      </c>
    </row>
    <row r="787" spans="2:7">
      <c r="B787" s="1642">
        <v>4274</v>
      </c>
      <c r="C787" s="1643" t="s">
        <v>57</v>
      </c>
      <c r="D787" s="1644" t="s">
        <v>65</v>
      </c>
      <c r="E787" s="1645">
        <v>3</v>
      </c>
      <c r="F787" s="1646">
        <v>166065</v>
      </c>
      <c r="G787" s="1646">
        <v>498195</v>
      </c>
    </row>
    <row r="788" spans="2:7">
      <c r="B788" s="1642">
        <v>5038</v>
      </c>
      <c r="C788" s="1643" t="s">
        <v>78</v>
      </c>
      <c r="D788" s="1644" t="s">
        <v>79</v>
      </c>
      <c r="E788" s="1645">
        <v>13.2615</v>
      </c>
      <c r="F788" s="1646">
        <v>2678</v>
      </c>
      <c r="G788" s="1646">
        <v>35514</v>
      </c>
    </row>
    <row r="789" spans="2:7">
      <c r="B789" s="1642">
        <v>5042</v>
      </c>
      <c r="C789" s="1643" t="s">
        <v>627</v>
      </c>
      <c r="D789" s="1644" t="s">
        <v>79</v>
      </c>
      <c r="E789" s="1645">
        <v>2.2400000000000002</v>
      </c>
      <c r="F789" s="1646">
        <v>2678</v>
      </c>
      <c r="G789" s="1646">
        <v>5999</v>
      </c>
    </row>
    <row r="790" spans="2:7">
      <c r="B790" s="1642">
        <v>6092</v>
      </c>
      <c r="C790" s="1643" t="s">
        <v>51</v>
      </c>
      <c r="D790" s="1644" t="s">
        <v>52</v>
      </c>
      <c r="E790" s="1645">
        <v>4.4277600000000001</v>
      </c>
      <c r="F790" s="1646">
        <v>2000</v>
      </c>
      <c r="G790" s="1646">
        <v>8856</v>
      </c>
    </row>
    <row r="791" spans="2:7">
      <c r="B791" s="1642">
        <v>6807</v>
      </c>
      <c r="C791" s="1643" t="s">
        <v>692</v>
      </c>
      <c r="D791" s="1644" t="s">
        <v>48</v>
      </c>
      <c r="E791" s="1645">
        <v>16</v>
      </c>
      <c r="F791" s="1646">
        <v>21983</v>
      </c>
      <c r="G791" s="1646">
        <v>351728</v>
      </c>
    </row>
    <row r="792" spans="2:7">
      <c r="B792" s="1642">
        <v>7088</v>
      </c>
      <c r="C792" s="1643" t="s">
        <v>82</v>
      </c>
      <c r="D792" s="1644" t="s">
        <v>79</v>
      </c>
      <c r="E792" s="1645">
        <v>645.00450000000001</v>
      </c>
      <c r="F792" s="1646">
        <v>2678</v>
      </c>
      <c r="G792" s="1646">
        <v>1727322</v>
      </c>
    </row>
    <row r="793" spans="2:7">
      <c r="B793" s="1642">
        <v>7104</v>
      </c>
      <c r="C793" s="1643" t="s">
        <v>613</v>
      </c>
      <c r="D793" s="1644" t="s">
        <v>54</v>
      </c>
      <c r="E793" s="1645">
        <v>1</v>
      </c>
      <c r="F793" s="1646">
        <v>168671</v>
      </c>
      <c r="G793" s="1646">
        <v>168671</v>
      </c>
    </row>
    <row r="794" spans="2:7">
      <c r="B794" s="1642">
        <v>7224</v>
      </c>
      <c r="C794" s="1643" t="s">
        <v>720</v>
      </c>
      <c r="D794" s="1644" t="s">
        <v>54</v>
      </c>
      <c r="E794" s="1645">
        <v>1</v>
      </c>
      <c r="F794" s="1646">
        <v>152796</v>
      </c>
      <c r="G794" s="1646">
        <v>152796</v>
      </c>
    </row>
    <row r="795" spans="2:7" ht="45.75" customHeight="1">
      <c r="B795" s="1636">
        <v>4567</v>
      </c>
      <c r="C795" s="1637" t="s">
        <v>989</v>
      </c>
      <c r="D795" s="1636" t="s">
        <v>60</v>
      </c>
      <c r="E795" s="1638"/>
      <c r="F795" s="1639"/>
      <c r="G795" s="1640">
        <v>890045</v>
      </c>
    </row>
    <row r="796" spans="2:7">
      <c r="B796" s="1642">
        <v>3770</v>
      </c>
      <c r="C796" s="1643" t="s">
        <v>267</v>
      </c>
      <c r="D796" s="1644" t="s">
        <v>65</v>
      </c>
      <c r="E796" s="1645">
        <v>0.1429</v>
      </c>
      <c r="F796" s="1646">
        <v>359240</v>
      </c>
      <c r="G796" s="1646">
        <v>51335</v>
      </c>
    </row>
    <row r="797" spans="2:7">
      <c r="B797" s="1642">
        <v>6092</v>
      </c>
      <c r="C797" s="1643" t="s">
        <v>51</v>
      </c>
      <c r="D797" s="1644" t="s">
        <v>52</v>
      </c>
      <c r="E797" s="1645">
        <v>1</v>
      </c>
      <c r="F797" s="1646">
        <v>2000</v>
      </c>
      <c r="G797" s="1646">
        <v>2000</v>
      </c>
    </row>
    <row r="798" spans="2:7">
      <c r="B798" s="1642">
        <v>6878</v>
      </c>
      <c r="C798" s="1643" t="s">
        <v>107</v>
      </c>
      <c r="D798" s="1644" t="s">
        <v>63</v>
      </c>
      <c r="E798" s="1645">
        <v>26.25</v>
      </c>
      <c r="F798" s="1646">
        <v>1428</v>
      </c>
      <c r="G798" s="1646">
        <v>37485</v>
      </c>
    </row>
    <row r="799" spans="2:7">
      <c r="B799" s="1642">
        <v>7174</v>
      </c>
      <c r="C799" s="1643" t="s">
        <v>951</v>
      </c>
      <c r="D799" s="1644" t="s">
        <v>60</v>
      </c>
      <c r="E799" s="1645">
        <v>1.25</v>
      </c>
      <c r="F799" s="1646">
        <v>609106</v>
      </c>
      <c r="G799" s="1646">
        <v>761383</v>
      </c>
    </row>
    <row r="800" spans="2:7">
      <c r="B800" s="1642">
        <v>7438</v>
      </c>
      <c r="C800" s="1643" t="s">
        <v>604</v>
      </c>
      <c r="D800" s="1644" t="s">
        <v>67</v>
      </c>
      <c r="E800" s="1645">
        <v>0.1429</v>
      </c>
      <c r="F800" s="1646">
        <v>264812</v>
      </c>
      <c r="G800" s="1646">
        <v>37842</v>
      </c>
    </row>
    <row r="801" spans="2:7">
      <c r="B801" s="1636">
        <v>4569</v>
      </c>
      <c r="C801" s="1637" t="s">
        <v>327</v>
      </c>
      <c r="D801" s="1636" t="s">
        <v>54</v>
      </c>
      <c r="E801" s="1638"/>
      <c r="F801" s="1639"/>
      <c r="G801" s="1640">
        <v>5682</v>
      </c>
    </row>
    <row r="802" spans="2:7">
      <c r="B802" s="1642">
        <v>4273</v>
      </c>
      <c r="C802" s="1643" t="s">
        <v>49</v>
      </c>
      <c r="D802" s="1644" t="s">
        <v>65</v>
      </c>
      <c r="E802" s="1645">
        <v>1.2999999999999999E-3</v>
      </c>
      <c r="F802" s="1646">
        <v>117772</v>
      </c>
      <c r="G802" s="1646">
        <v>153</v>
      </c>
    </row>
    <row r="803" spans="2:7">
      <c r="B803" s="1642">
        <v>6092</v>
      </c>
      <c r="C803" s="1643" t="s">
        <v>51</v>
      </c>
      <c r="D803" s="1644" t="s">
        <v>52</v>
      </c>
      <c r="E803" s="1645">
        <v>3.4020000000000001E-3</v>
      </c>
      <c r="F803" s="1646">
        <v>2000</v>
      </c>
      <c r="G803" s="1646">
        <v>7</v>
      </c>
    </row>
    <row r="804" spans="2:7">
      <c r="B804" s="1642">
        <v>7586</v>
      </c>
      <c r="C804" s="1643" t="s">
        <v>664</v>
      </c>
      <c r="D804" s="1644" t="s">
        <v>54</v>
      </c>
      <c r="E804" s="1645">
        <v>1</v>
      </c>
      <c r="F804" s="1646">
        <v>1547</v>
      </c>
      <c r="G804" s="1646">
        <v>1547</v>
      </c>
    </row>
    <row r="805" spans="2:7">
      <c r="B805" s="1642">
        <v>7587</v>
      </c>
      <c r="C805" s="1643" t="s">
        <v>116</v>
      </c>
      <c r="D805" s="1644" t="s">
        <v>79</v>
      </c>
      <c r="E805" s="1645">
        <v>0.05</v>
      </c>
      <c r="F805" s="1646">
        <v>79500</v>
      </c>
      <c r="G805" s="1646">
        <v>3975</v>
      </c>
    </row>
    <row r="806" spans="2:7">
      <c r="B806" s="1636">
        <v>4592</v>
      </c>
      <c r="C806" s="1637" t="s">
        <v>109</v>
      </c>
      <c r="D806" s="1636" t="s">
        <v>48</v>
      </c>
      <c r="E806" s="1638"/>
      <c r="F806" s="1639"/>
      <c r="G806" s="1640">
        <v>1291</v>
      </c>
    </row>
    <row r="807" spans="2:7">
      <c r="B807" s="1642">
        <v>4279</v>
      </c>
      <c r="C807" s="1643" t="s">
        <v>57</v>
      </c>
      <c r="D807" s="1644" t="s">
        <v>50</v>
      </c>
      <c r="E807" s="1645">
        <v>3.3300000000000003E-2</v>
      </c>
      <c r="F807" s="1646">
        <v>20759</v>
      </c>
      <c r="G807" s="1646">
        <v>691</v>
      </c>
    </row>
    <row r="808" spans="2:7">
      <c r="B808" s="1642">
        <v>6092</v>
      </c>
      <c r="C808" s="1643" t="s">
        <v>51</v>
      </c>
      <c r="D808" s="1644" t="s">
        <v>52</v>
      </c>
      <c r="E808" s="1645">
        <v>0.3</v>
      </c>
      <c r="F808" s="1646">
        <v>2000</v>
      </c>
      <c r="G808" s="1646">
        <v>600</v>
      </c>
    </row>
    <row r="809" spans="2:7" ht="24">
      <c r="B809" s="1636">
        <v>4613</v>
      </c>
      <c r="C809" s="1637" t="s">
        <v>121</v>
      </c>
      <c r="D809" s="1636" t="s">
        <v>60</v>
      </c>
      <c r="E809" s="1638"/>
      <c r="F809" s="1639"/>
      <c r="G809" s="1640">
        <v>44347</v>
      </c>
    </row>
    <row r="810" spans="2:7">
      <c r="B810" s="1642">
        <v>7231</v>
      </c>
      <c r="C810" s="1643" t="s">
        <v>61</v>
      </c>
      <c r="D810" s="1644" t="s">
        <v>60</v>
      </c>
      <c r="E810" s="1645">
        <v>1</v>
      </c>
      <c r="F810" s="1646">
        <v>4363</v>
      </c>
      <c r="G810" s="1646">
        <v>4363</v>
      </c>
    </row>
    <row r="811" spans="2:7">
      <c r="B811" s="1642">
        <v>7462</v>
      </c>
      <c r="C811" s="1643" t="s">
        <v>62</v>
      </c>
      <c r="D811" s="1644" t="s">
        <v>63</v>
      </c>
      <c r="E811" s="1645">
        <v>28</v>
      </c>
      <c r="F811" s="1646">
        <v>1428</v>
      </c>
      <c r="G811" s="1646">
        <v>39984</v>
      </c>
    </row>
    <row r="812" spans="2:7" ht="24" customHeight="1">
      <c r="B812" s="1636">
        <v>4676</v>
      </c>
      <c r="C812" s="1637" t="s">
        <v>328</v>
      </c>
      <c r="D812" s="1636" t="s">
        <v>48</v>
      </c>
      <c r="E812" s="1638"/>
      <c r="F812" s="1639"/>
      <c r="G812" s="1640">
        <v>7226</v>
      </c>
    </row>
    <row r="813" spans="2:7">
      <c r="B813" s="1642">
        <v>4278</v>
      </c>
      <c r="C813" s="1643" t="s">
        <v>49</v>
      </c>
      <c r="D813" s="1644" t="s">
        <v>50</v>
      </c>
      <c r="E813" s="1645">
        <v>0.05</v>
      </c>
      <c r="F813" s="1646">
        <v>14722</v>
      </c>
      <c r="G813" s="1646">
        <v>736</v>
      </c>
    </row>
    <row r="814" spans="2:7">
      <c r="B814" s="1642">
        <v>6092</v>
      </c>
      <c r="C814" s="1643" t="s">
        <v>51</v>
      </c>
      <c r="D814" s="1644" t="s">
        <v>52</v>
      </c>
      <c r="E814" s="1645">
        <v>0.5</v>
      </c>
      <c r="F814" s="1646">
        <v>2000</v>
      </c>
      <c r="G814" s="1646">
        <v>1000</v>
      </c>
    </row>
    <row r="815" spans="2:7">
      <c r="B815" s="1642">
        <v>7317</v>
      </c>
      <c r="C815" s="1643" t="s">
        <v>636</v>
      </c>
      <c r="D815" s="1644" t="s">
        <v>48</v>
      </c>
      <c r="E815" s="1645">
        <v>1.1499999999999999</v>
      </c>
      <c r="F815" s="1646">
        <v>4774</v>
      </c>
      <c r="G815" s="1646">
        <v>5490</v>
      </c>
    </row>
    <row r="816" spans="2:7" ht="24">
      <c r="B816" s="1636">
        <v>4697</v>
      </c>
      <c r="C816" s="1637" t="s">
        <v>329</v>
      </c>
      <c r="D816" s="1636" t="s">
        <v>54</v>
      </c>
      <c r="E816" s="1638"/>
      <c r="F816" s="1639"/>
      <c r="G816" s="1640">
        <v>143341</v>
      </c>
    </row>
    <row r="817" spans="2:7">
      <c r="B817" s="1642">
        <v>324</v>
      </c>
      <c r="C817" s="1643" t="s">
        <v>1270</v>
      </c>
      <c r="D817" s="1644" t="s">
        <v>60</v>
      </c>
      <c r="E817" s="1645">
        <v>1.6799999999999999E-2</v>
      </c>
      <c r="F817" s="1646">
        <v>369495</v>
      </c>
      <c r="G817" s="1646">
        <v>6208</v>
      </c>
    </row>
    <row r="818" spans="2:7">
      <c r="B818" s="1642">
        <v>4278</v>
      </c>
      <c r="C818" s="1643" t="s">
        <v>49</v>
      </c>
      <c r="D818" s="1644" t="s">
        <v>50</v>
      </c>
      <c r="E818" s="1645">
        <v>1.5</v>
      </c>
      <c r="F818" s="1646">
        <v>14722</v>
      </c>
      <c r="G818" s="1646">
        <v>22083</v>
      </c>
    </row>
    <row r="819" spans="2:7">
      <c r="B819" s="1642">
        <v>6092</v>
      </c>
      <c r="C819" s="1643" t="s">
        <v>51</v>
      </c>
      <c r="D819" s="1644" t="s">
        <v>52</v>
      </c>
      <c r="E819" s="1645">
        <v>1</v>
      </c>
      <c r="F819" s="1646">
        <v>2000</v>
      </c>
      <c r="G819" s="1646">
        <v>2000</v>
      </c>
    </row>
    <row r="820" spans="2:7">
      <c r="B820" s="1642">
        <v>6682</v>
      </c>
      <c r="C820" s="1643" t="s">
        <v>656</v>
      </c>
      <c r="D820" s="1644" t="s">
        <v>54</v>
      </c>
      <c r="E820" s="1645">
        <v>1</v>
      </c>
      <c r="F820" s="1646">
        <v>113050</v>
      </c>
      <c r="G820" s="1646">
        <v>113050</v>
      </c>
    </row>
    <row r="821" spans="2:7" ht="24">
      <c r="B821" s="1636">
        <v>4699</v>
      </c>
      <c r="C821" s="1637" t="s">
        <v>330</v>
      </c>
      <c r="D821" s="1636" t="s">
        <v>54</v>
      </c>
      <c r="E821" s="1638"/>
      <c r="F821" s="1639"/>
      <c r="G821" s="1640">
        <v>141935</v>
      </c>
    </row>
    <row r="822" spans="2:7">
      <c r="B822" s="1642">
        <v>324</v>
      </c>
      <c r="C822" s="1643" t="s">
        <v>1270</v>
      </c>
      <c r="D822" s="1644" t="s">
        <v>60</v>
      </c>
      <c r="E822" s="1645">
        <v>2.9100000000000001E-2</v>
      </c>
      <c r="F822" s="1646">
        <v>369495</v>
      </c>
      <c r="G822" s="1646">
        <v>10752</v>
      </c>
    </row>
    <row r="823" spans="2:7">
      <c r="B823" s="1642">
        <v>4278</v>
      </c>
      <c r="C823" s="1643" t="s">
        <v>49</v>
      </c>
      <c r="D823" s="1644" t="s">
        <v>50</v>
      </c>
      <c r="E823" s="1645">
        <v>1.5</v>
      </c>
      <c r="F823" s="1646">
        <v>14722</v>
      </c>
      <c r="G823" s="1646">
        <v>22083</v>
      </c>
    </row>
    <row r="824" spans="2:7">
      <c r="B824" s="1642">
        <v>6092</v>
      </c>
      <c r="C824" s="1643" t="s">
        <v>51</v>
      </c>
      <c r="D824" s="1644" t="s">
        <v>52</v>
      </c>
      <c r="E824" s="1645">
        <v>1</v>
      </c>
      <c r="F824" s="1646">
        <v>2000</v>
      </c>
      <c r="G824" s="1646">
        <v>2000</v>
      </c>
    </row>
    <row r="825" spans="2:7">
      <c r="B825" s="1642">
        <v>6335</v>
      </c>
      <c r="C825" s="1643" t="s">
        <v>101</v>
      </c>
      <c r="D825" s="1644" t="s">
        <v>54</v>
      </c>
      <c r="E825" s="1645">
        <v>1</v>
      </c>
      <c r="F825" s="1646">
        <v>107100</v>
      </c>
      <c r="G825" s="1646">
        <v>107100</v>
      </c>
    </row>
    <row r="826" spans="2:7" ht="24">
      <c r="B826" s="1636">
        <v>4705</v>
      </c>
      <c r="C826" s="1637" t="s">
        <v>1857</v>
      </c>
      <c r="D826" s="1636" t="s">
        <v>48</v>
      </c>
      <c r="E826" s="1638"/>
      <c r="F826" s="1639"/>
      <c r="G826" s="1640">
        <v>61992</v>
      </c>
    </row>
    <row r="827" spans="2:7" ht="33.75">
      <c r="B827" s="1642">
        <v>3017</v>
      </c>
      <c r="C827" s="1643" t="s">
        <v>1111</v>
      </c>
      <c r="D827" s="1644" t="s">
        <v>60</v>
      </c>
      <c r="E827" s="1645">
        <v>0.1</v>
      </c>
      <c r="F827" s="1646">
        <v>34351</v>
      </c>
      <c r="G827" s="1646">
        <v>3435</v>
      </c>
    </row>
    <row r="828" spans="2:7" ht="22.5">
      <c r="B828" s="1642">
        <v>4074</v>
      </c>
      <c r="C828" s="1643" t="s">
        <v>100</v>
      </c>
      <c r="D828" s="1644" t="s">
        <v>48</v>
      </c>
      <c r="E828" s="1645">
        <v>1</v>
      </c>
      <c r="F828" s="1646">
        <v>56260</v>
      </c>
      <c r="G828" s="1646">
        <v>56260</v>
      </c>
    </row>
    <row r="829" spans="2:7">
      <c r="B829" s="1642">
        <v>4703</v>
      </c>
      <c r="C829" s="1643" t="s">
        <v>331</v>
      </c>
      <c r="D829" s="1644" t="s">
        <v>48</v>
      </c>
      <c r="E829" s="1645">
        <v>1</v>
      </c>
      <c r="F829" s="1646">
        <v>2297</v>
      </c>
      <c r="G829" s="1646">
        <v>2297</v>
      </c>
    </row>
    <row r="830" spans="2:7" ht="24">
      <c r="B830" s="1636">
        <v>4711</v>
      </c>
      <c r="C830" s="1637" t="s">
        <v>332</v>
      </c>
      <c r="D830" s="1636" t="s">
        <v>54</v>
      </c>
      <c r="E830" s="1638"/>
      <c r="F830" s="1639"/>
      <c r="G830" s="1640">
        <v>32781</v>
      </c>
    </row>
    <row r="831" spans="2:7">
      <c r="B831" s="1642">
        <v>7216</v>
      </c>
      <c r="C831" s="1643" t="s">
        <v>108</v>
      </c>
      <c r="D831" s="1644" t="s">
        <v>48</v>
      </c>
      <c r="E831" s="1645">
        <v>0.29399999999999998</v>
      </c>
      <c r="F831" s="1646">
        <v>111499</v>
      </c>
      <c r="G831" s="1646">
        <v>32781</v>
      </c>
    </row>
    <row r="832" spans="2:7" ht="24">
      <c r="B832" s="1636">
        <v>4745</v>
      </c>
      <c r="C832" s="1637" t="s">
        <v>1091</v>
      </c>
      <c r="D832" s="1636" t="s">
        <v>60</v>
      </c>
      <c r="E832" s="1638"/>
      <c r="F832" s="1639"/>
      <c r="G832" s="1640">
        <v>136283</v>
      </c>
    </row>
    <row r="833" spans="2:7">
      <c r="B833" s="1642">
        <v>4279</v>
      </c>
      <c r="C833" s="1643" t="s">
        <v>57</v>
      </c>
      <c r="D833" s="1644" t="s">
        <v>50</v>
      </c>
      <c r="E833" s="1645">
        <v>0.04</v>
      </c>
      <c r="F833" s="1646">
        <v>20759</v>
      </c>
      <c r="G833" s="1646">
        <v>830</v>
      </c>
    </row>
    <row r="834" spans="2:7">
      <c r="B834" s="1642">
        <v>6013</v>
      </c>
      <c r="C834" s="1643" t="s">
        <v>102</v>
      </c>
      <c r="D834" s="1644" t="s">
        <v>50</v>
      </c>
      <c r="E834" s="1645">
        <v>0.04</v>
      </c>
      <c r="F834" s="1646">
        <v>212711</v>
      </c>
      <c r="G834" s="1646">
        <v>8508</v>
      </c>
    </row>
    <row r="835" spans="2:7">
      <c r="B835" s="1642">
        <v>6062</v>
      </c>
      <c r="C835" s="1643" t="s">
        <v>103</v>
      </c>
      <c r="D835" s="1644" t="s">
        <v>50</v>
      </c>
      <c r="E835" s="1645">
        <v>0.04</v>
      </c>
      <c r="F835" s="1646">
        <v>78455</v>
      </c>
      <c r="G835" s="1646">
        <v>3138</v>
      </c>
    </row>
    <row r="836" spans="2:7">
      <c r="B836" s="1642">
        <v>6092</v>
      </c>
      <c r="C836" s="1643" t="s">
        <v>51</v>
      </c>
      <c r="D836" s="1644" t="s">
        <v>52</v>
      </c>
      <c r="E836" s="1645">
        <v>1.8450000000000001E-2</v>
      </c>
      <c r="F836" s="1646">
        <v>2000</v>
      </c>
      <c r="G836" s="1646">
        <v>37</v>
      </c>
    </row>
    <row r="837" spans="2:7">
      <c r="B837" s="1642">
        <v>6567</v>
      </c>
      <c r="C837" s="1643" t="s">
        <v>93</v>
      </c>
      <c r="D837" s="1644" t="s">
        <v>50</v>
      </c>
      <c r="E837" s="1645">
        <v>0.04</v>
      </c>
      <c r="F837" s="1646">
        <v>30000</v>
      </c>
      <c r="G837" s="1646">
        <v>1200</v>
      </c>
    </row>
    <row r="838" spans="2:7">
      <c r="B838" s="1642">
        <v>7462</v>
      </c>
      <c r="C838" s="1643" t="s">
        <v>62</v>
      </c>
      <c r="D838" s="1644" t="s">
        <v>63</v>
      </c>
      <c r="E838" s="1645">
        <v>26.25</v>
      </c>
      <c r="F838" s="1646">
        <v>1428</v>
      </c>
      <c r="G838" s="1646">
        <v>37485</v>
      </c>
    </row>
    <row r="839" spans="2:7">
      <c r="B839" s="1642">
        <v>7688</v>
      </c>
      <c r="C839" s="1643" t="s">
        <v>474</v>
      </c>
      <c r="D839" s="1644" t="s">
        <v>60</v>
      </c>
      <c r="E839" s="1645">
        <v>1.3</v>
      </c>
      <c r="F839" s="1646">
        <v>65450</v>
      </c>
      <c r="G839" s="1646">
        <v>85085</v>
      </c>
    </row>
    <row r="840" spans="2:7" ht="23.25" customHeight="1">
      <c r="B840" s="1636">
        <v>4751</v>
      </c>
      <c r="C840" s="1637" t="s">
        <v>334</v>
      </c>
      <c r="D840" s="1636" t="s">
        <v>71</v>
      </c>
      <c r="E840" s="1638"/>
      <c r="F840" s="1639"/>
      <c r="G840" s="1640">
        <v>10194</v>
      </c>
    </row>
    <row r="841" spans="2:7">
      <c r="B841" s="1642">
        <v>324</v>
      </c>
      <c r="C841" s="1643" t="s">
        <v>1270</v>
      </c>
      <c r="D841" s="1644" t="s">
        <v>60</v>
      </c>
      <c r="E841" s="1645">
        <v>1.5800000000000002E-2</v>
      </c>
      <c r="F841" s="1646">
        <v>369495</v>
      </c>
      <c r="G841" s="1646">
        <v>5838</v>
      </c>
    </row>
    <row r="842" spans="2:7">
      <c r="B842" s="1642">
        <v>4278</v>
      </c>
      <c r="C842" s="1643" t="s">
        <v>49</v>
      </c>
      <c r="D842" s="1644" t="s">
        <v>50</v>
      </c>
      <c r="E842" s="1645">
        <v>0.16</v>
      </c>
      <c r="F842" s="1646">
        <v>14722</v>
      </c>
      <c r="G842" s="1646">
        <v>2356</v>
      </c>
    </row>
    <row r="843" spans="2:7">
      <c r="B843" s="1642">
        <v>6092</v>
      </c>
      <c r="C843" s="1643" t="s">
        <v>51</v>
      </c>
      <c r="D843" s="1644" t="s">
        <v>52</v>
      </c>
      <c r="E843" s="1645">
        <v>1</v>
      </c>
      <c r="F843" s="1646">
        <v>2000</v>
      </c>
      <c r="G843" s="1646">
        <v>2000</v>
      </c>
    </row>
    <row r="844" spans="2:7">
      <c r="B844" s="1636">
        <v>4758</v>
      </c>
      <c r="C844" s="1637" t="s">
        <v>114</v>
      </c>
      <c r="D844" s="1636" t="s">
        <v>71</v>
      </c>
      <c r="E844" s="1638"/>
      <c r="F844" s="1639"/>
      <c r="G844" s="1640">
        <v>5868</v>
      </c>
    </row>
    <row r="845" spans="2:7">
      <c r="B845" s="1642">
        <v>4279</v>
      </c>
      <c r="C845" s="1643" t="s">
        <v>57</v>
      </c>
      <c r="D845" s="1644" t="s">
        <v>50</v>
      </c>
      <c r="E845" s="1645">
        <v>0.16669999999999999</v>
      </c>
      <c r="F845" s="1646">
        <v>20759</v>
      </c>
      <c r="G845" s="1646">
        <v>3461</v>
      </c>
    </row>
    <row r="846" spans="2:7">
      <c r="B846" s="1642">
        <v>6092</v>
      </c>
      <c r="C846" s="1643" t="s">
        <v>51</v>
      </c>
      <c r="D846" s="1644" t="s">
        <v>52</v>
      </c>
      <c r="E846" s="1645">
        <v>7.6874999999999999E-2</v>
      </c>
      <c r="F846" s="1646">
        <v>2000</v>
      </c>
      <c r="G846" s="1646">
        <v>154</v>
      </c>
    </row>
    <row r="847" spans="2:7">
      <c r="B847" s="1642">
        <v>6140</v>
      </c>
      <c r="C847" s="1643" t="s">
        <v>58</v>
      </c>
      <c r="D847" s="1644" t="s">
        <v>50</v>
      </c>
      <c r="E847" s="1645">
        <v>3.3000000000000002E-2</v>
      </c>
      <c r="F847" s="1646">
        <v>57198</v>
      </c>
      <c r="G847" s="1646">
        <v>1888</v>
      </c>
    </row>
    <row r="848" spans="2:7">
      <c r="B848" s="1642">
        <v>7154</v>
      </c>
      <c r="C848" s="1643" t="s">
        <v>482</v>
      </c>
      <c r="D848" s="1644" t="s">
        <v>69</v>
      </c>
      <c r="E848" s="1645">
        <v>0.24</v>
      </c>
      <c r="F848" s="1646">
        <v>1522</v>
      </c>
      <c r="G848" s="1646">
        <v>365</v>
      </c>
    </row>
    <row r="849" spans="2:7" ht="24">
      <c r="B849" s="1636">
        <v>4770</v>
      </c>
      <c r="C849" s="1637" t="s">
        <v>1092</v>
      </c>
      <c r="D849" s="1636" t="s">
        <v>60</v>
      </c>
      <c r="E849" s="1638"/>
      <c r="F849" s="1639"/>
      <c r="G849" s="1640">
        <v>124748</v>
      </c>
    </row>
    <row r="850" spans="2:7">
      <c r="B850" s="1642">
        <v>1505</v>
      </c>
      <c r="C850" s="1643" t="s">
        <v>104</v>
      </c>
      <c r="D850" s="1644" t="s">
        <v>50</v>
      </c>
      <c r="E850" s="1645">
        <v>0.04</v>
      </c>
      <c r="F850" s="1646">
        <v>138159</v>
      </c>
      <c r="G850" s="1646">
        <v>5526</v>
      </c>
    </row>
    <row r="851" spans="2:7">
      <c r="B851" s="1642">
        <v>4279</v>
      </c>
      <c r="C851" s="1643" t="s">
        <v>57</v>
      </c>
      <c r="D851" s="1644" t="s">
        <v>50</v>
      </c>
      <c r="E851" s="1645">
        <v>0.04</v>
      </c>
      <c r="F851" s="1646">
        <v>20759</v>
      </c>
      <c r="G851" s="1646">
        <v>830</v>
      </c>
    </row>
    <row r="852" spans="2:7">
      <c r="B852" s="1642">
        <v>6013</v>
      </c>
      <c r="C852" s="1643" t="s">
        <v>102</v>
      </c>
      <c r="D852" s="1644" t="s">
        <v>50</v>
      </c>
      <c r="E852" s="1645">
        <v>0.04</v>
      </c>
      <c r="F852" s="1646">
        <v>212711</v>
      </c>
      <c r="G852" s="1646">
        <v>8508</v>
      </c>
    </row>
    <row r="853" spans="2:7">
      <c r="B853" s="1642">
        <v>6092</v>
      </c>
      <c r="C853" s="1643" t="s">
        <v>51</v>
      </c>
      <c r="D853" s="1644" t="s">
        <v>52</v>
      </c>
      <c r="E853" s="1645">
        <v>1.8450000000000001E-2</v>
      </c>
      <c r="F853" s="1646">
        <v>2000</v>
      </c>
      <c r="G853" s="1646">
        <v>37</v>
      </c>
    </row>
    <row r="854" spans="2:7">
      <c r="B854" s="1642">
        <v>6567</v>
      </c>
      <c r="C854" s="1643" t="s">
        <v>93</v>
      </c>
      <c r="D854" s="1644" t="s">
        <v>50</v>
      </c>
      <c r="E854" s="1645">
        <v>0.04</v>
      </c>
      <c r="F854" s="1646">
        <v>30000</v>
      </c>
      <c r="G854" s="1646">
        <v>1200</v>
      </c>
    </row>
    <row r="855" spans="2:7">
      <c r="B855" s="1642">
        <v>7162</v>
      </c>
      <c r="C855" s="1643" t="s">
        <v>471</v>
      </c>
      <c r="D855" s="1644" t="s">
        <v>60</v>
      </c>
      <c r="E855" s="1645">
        <v>1.3</v>
      </c>
      <c r="F855" s="1646">
        <v>54740</v>
      </c>
      <c r="G855" s="1646">
        <v>71162</v>
      </c>
    </row>
    <row r="856" spans="2:7">
      <c r="B856" s="1642">
        <v>7462</v>
      </c>
      <c r="C856" s="1643" t="s">
        <v>62</v>
      </c>
      <c r="D856" s="1644" t="s">
        <v>63</v>
      </c>
      <c r="E856" s="1645">
        <v>26.25</v>
      </c>
      <c r="F856" s="1646">
        <v>1428</v>
      </c>
      <c r="G856" s="1646">
        <v>37485</v>
      </c>
    </row>
    <row r="857" spans="2:7" ht="24">
      <c r="B857" s="1636">
        <v>4786</v>
      </c>
      <c r="C857" s="1637" t="s">
        <v>1485</v>
      </c>
      <c r="D857" s="1636" t="s">
        <v>71</v>
      </c>
      <c r="E857" s="1638"/>
      <c r="F857" s="1639"/>
      <c r="G857" s="1640">
        <v>174429</v>
      </c>
    </row>
    <row r="858" spans="2:7">
      <c r="B858" s="1642">
        <v>324</v>
      </c>
      <c r="C858" s="1643" t="s">
        <v>1270</v>
      </c>
      <c r="D858" s="1644" t="s">
        <v>60</v>
      </c>
      <c r="E858" s="1645">
        <v>0.126</v>
      </c>
      <c r="F858" s="1646">
        <v>369495</v>
      </c>
      <c r="G858" s="1646">
        <v>46556</v>
      </c>
    </row>
    <row r="859" spans="2:7">
      <c r="B859" s="1642">
        <v>3995</v>
      </c>
      <c r="C859" s="1643" t="s">
        <v>126</v>
      </c>
      <c r="D859" s="1644" t="s">
        <v>48</v>
      </c>
      <c r="E859" s="1645">
        <v>0.8</v>
      </c>
      <c r="F859" s="1646">
        <v>21983</v>
      </c>
      <c r="G859" s="1646">
        <v>17586</v>
      </c>
    </row>
    <row r="860" spans="2:7">
      <c r="B860" s="1642">
        <v>4273</v>
      </c>
      <c r="C860" s="1643" t="s">
        <v>49</v>
      </c>
      <c r="D860" s="1644" t="s">
        <v>65</v>
      </c>
      <c r="E860" s="1645">
        <v>0.5</v>
      </c>
      <c r="F860" s="1646">
        <v>117772</v>
      </c>
      <c r="G860" s="1646">
        <v>58886</v>
      </c>
    </row>
    <row r="861" spans="2:7">
      <c r="B861" s="1642">
        <v>6092</v>
      </c>
      <c r="C861" s="1643" t="s">
        <v>51</v>
      </c>
      <c r="D861" s="1644" t="s">
        <v>52</v>
      </c>
      <c r="E861" s="1645">
        <v>1</v>
      </c>
      <c r="F861" s="1646">
        <v>2000</v>
      </c>
      <c r="G861" s="1646">
        <v>2000</v>
      </c>
    </row>
    <row r="862" spans="2:7">
      <c r="B862" s="1642">
        <v>7596</v>
      </c>
      <c r="C862" s="1643" t="s">
        <v>127</v>
      </c>
      <c r="D862" s="1644" t="s">
        <v>67</v>
      </c>
      <c r="E862" s="1645">
        <v>0.03</v>
      </c>
      <c r="F862" s="1646">
        <v>17850</v>
      </c>
      <c r="G862" s="1646">
        <v>536</v>
      </c>
    </row>
    <row r="863" spans="2:7">
      <c r="B863" s="1642">
        <v>7710</v>
      </c>
      <c r="C863" s="1643" t="s">
        <v>1819</v>
      </c>
      <c r="D863" s="1644" t="s">
        <v>54</v>
      </c>
      <c r="E863" s="1645">
        <v>2.5</v>
      </c>
      <c r="F863" s="1646">
        <v>19546</v>
      </c>
      <c r="G863" s="1646">
        <v>48865</v>
      </c>
    </row>
    <row r="864" spans="2:7" ht="24.75" customHeight="1">
      <c r="B864" s="1636">
        <v>4789</v>
      </c>
      <c r="C864" s="1637" t="s">
        <v>335</v>
      </c>
      <c r="D864" s="1636" t="s">
        <v>71</v>
      </c>
      <c r="E864" s="1638"/>
      <c r="F864" s="1639"/>
      <c r="G864" s="1640">
        <v>8407</v>
      </c>
    </row>
    <row r="865" spans="2:7">
      <c r="B865" s="1642">
        <v>4273</v>
      </c>
      <c r="C865" s="1643" t="s">
        <v>49</v>
      </c>
      <c r="D865" s="1644" t="s">
        <v>65</v>
      </c>
      <c r="E865" s="1645">
        <v>0.01</v>
      </c>
      <c r="F865" s="1646">
        <v>117772</v>
      </c>
      <c r="G865" s="1646">
        <v>1178</v>
      </c>
    </row>
    <row r="866" spans="2:7">
      <c r="B866" s="1642">
        <v>6092</v>
      </c>
      <c r="C866" s="1643" t="s">
        <v>51</v>
      </c>
      <c r="D866" s="1644" t="s">
        <v>52</v>
      </c>
      <c r="E866" s="1645">
        <v>0.23180000000000001</v>
      </c>
      <c r="F866" s="1646">
        <v>2000</v>
      </c>
      <c r="G866" s="1646">
        <v>464</v>
      </c>
    </row>
    <row r="867" spans="2:7">
      <c r="B867" s="1642">
        <v>6474</v>
      </c>
      <c r="C867" s="1643" t="s">
        <v>528</v>
      </c>
      <c r="D867" s="1644" t="s">
        <v>71</v>
      </c>
      <c r="E867" s="1645">
        <v>1.03</v>
      </c>
      <c r="F867" s="1646">
        <v>6568</v>
      </c>
      <c r="G867" s="1646">
        <v>6765</v>
      </c>
    </row>
    <row r="868" spans="2:7" ht="24.75" customHeight="1">
      <c r="B868" s="1636">
        <v>4790</v>
      </c>
      <c r="C868" s="1637" t="s">
        <v>336</v>
      </c>
      <c r="D868" s="1636" t="s">
        <v>71</v>
      </c>
      <c r="E868" s="1638"/>
      <c r="F868" s="1639"/>
      <c r="G868" s="1640">
        <v>8388</v>
      </c>
    </row>
    <row r="869" spans="2:7">
      <c r="B869" s="1642">
        <v>4273</v>
      </c>
      <c r="C869" s="1643" t="s">
        <v>49</v>
      </c>
      <c r="D869" s="1644" t="s">
        <v>65</v>
      </c>
      <c r="E869" s="1645">
        <v>0.01</v>
      </c>
      <c r="F869" s="1646">
        <v>117772</v>
      </c>
      <c r="G869" s="1646">
        <v>1178</v>
      </c>
    </row>
    <row r="870" spans="2:7">
      <c r="B870" s="1642">
        <v>6092</v>
      </c>
      <c r="C870" s="1643" t="s">
        <v>51</v>
      </c>
      <c r="D870" s="1644" t="s">
        <v>52</v>
      </c>
      <c r="E870" s="1645">
        <v>0.26850000000000002</v>
      </c>
      <c r="F870" s="1646">
        <v>2000</v>
      </c>
      <c r="G870" s="1646">
        <v>537</v>
      </c>
    </row>
    <row r="871" spans="2:7">
      <c r="B871" s="1642">
        <v>7302</v>
      </c>
      <c r="C871" s="1643" t="s">
        <v>531</v>
      </c>
      <c r="D871" s="1644" t="s">
        <v>71</v>
      </c>
      <c r="E871" s="1645">
        <v>1.03</v>
      </c>
      <c r="F871" s="1646">
        <v>6479</v>
      </c>
      <c r="G871" s="1646">
        <v>6673</v>
      </c>
    </row>
    <row r="872" spans="2:7" ht="21" customHeight="1">
      <c r="B872" s="1636">
        <v>4791</v>
      </c>
      <c r="C872" s="1637" t="s">
        <v>337</v>
      </c>
      <c r="D872" s="1636" t="s">
        <v>71</v>
      </c>
      <c r="E872" s="1638"/>
      <c r="F872" s="1639"/>
      <c r="G872" s="1640">
        <v>19644</v>
      </c>
    </row>
    <row r="873" spans="2:7">
      <c r="B873" s="1642">
        <v>4273</v>
      </c>
      <c r="C873" s="1643" t="s">
        <v>49</v>
      </c>
      <c r="D873" s="1644" t="s">
        <v>65</v>
      </c>
      <c r="E873" s="1645">
        <v>1.11E-2</v>
      </c>
      <c r="F873" s="1646">
        <v>117772</v>
      </c>
      <c r="G873" s="1646">
        <v>1307</v>
      </c>
    </row>
    <row r="874" spans="2:7">
      <c r="B874" s="1642">
        <v>4521</v>
      </c>
      <c r="C874" s="1643" t="s">
        <v>527</v>
      </c>
      <c r="D874" s="1644" t="s">
        <v>71</v>
      </c>
      <c r="E874" s="1645">
        <v>1.03</v>
      </c>
      <c r="F874" s="1646">
        <v>16488</v>
      </c>
      <c r="G874" s="1646">
        <v>16983</v>
      </c>
    </row>
    <row r="875" spans="2:7">
      <c r="B875" s="1642">
        <v>6092</v>
      </c>
      <c r="C875" s="1643" t="s">
        <v>51</v>
      </c>
      <c r="D875" s="1644" t="s">
        <v>52</v>
      </c>
      <c r="E875" s="1645">
        <v>0.67700000000000005</v>
      </c>
      <c r="F875" s="1646">
        <v>2000</v>
      </c>
      <c r="G875" s="1646">
        <v>1354</v>
      </c>
    </row>
    <row r="876" spans="2:7" ht="24">
      <c r="B876" s="1636">
        <v>4792</v>
      </c>
      <c r="C876" s="1637" t="s">
        <v>1016</v>
      </c>
      <c r="D876" s="1636" t="s">
        <v>60</v>
      </c>
      <c r="E876" s="1638"/>
      <c r="F876" s="1639"/>
      <c r="G876" s="1640">
        <v>73826</v>
      </c>
    </row>
    <row r="877" spans="2:7">
      <c r="B877" s="1642">
        <v>2910</v>
      </c>
      <c r="C877" s="1643" t="s">
        <v>463</v>
      </c>
      <c r="D877" s="1644" t="s">
        <v>60</v>
      </c>
      <c r="E877" s="1645">
        <v>1.3</v>
      </c>
      <c r="F877" s="1646">
        <v>4760</v>
      </c>
      <c r="G877" s="1646">
        <v>6188</v>
      </c>
    </row>
    <row r="878" spans="2:7">
      <c r="B878" s="1642">
        <v>4274</v>
      </c>
      <c r="C878" s="1643" t="s">
        <v>57</v>
      </c>
      <c r="D878" s="1644" t="s">
        <v>65</v>
      </c>
      <c r="E878" s="1645">
        <v>0.08</v>
      </c>
      <c r="F878" s="1646">
        <v>166065</v>
      </c>
      <c r="G878" s="1646">
        <v>13285</v>
      </c>
    </row>
    <row r="879" spans="2:7">
      <c r="B879" s="1642">
        <v>5661</v>
      </c>
      <c r="C879" s="1643" t="s">
        <v>66</v>
      </c>
      <c r="D879" s="1644" t="s">
        <v>67</v>
      </c>
      <c r="E879" s="1645">
        <v>0.08</v>
      </c>
      <c r="F879" s="1646">
        <v>46157</v>
      </c>
      <c r="G879" s="1646">
        <v>3693</v>
      </c>
    </row>
    <row r="880" spans="2:7">
      <c r="B880" s="1642">
        <v>6092</v>
      </c>
      <c r="C880" s="1643" t="s">
        <v>51</v>
      </c>
      <c r="D880" s="1644" t="s">
        <v>52</v>
      </c>
      <c r="E880" s="1645">
        <v>0.25</v>
      </c>
      <c r="F880" s="1646">
        <v>2000</v>
      </c>
      <c r="G880" s="1646">
        <v>500</v>
      </c>
    </row>
    <row r="881" spans="2:7">
      <c r="B881" s="1642">
        <v>6098</v>
      </c>
      <c r="C881" s="1643" t="s">
        <v>68</v>
      </c>
      <c r="D881" s="1644" t="s">
        <v>69</v>
      </c>
      <c r="E881" s="1645">
        <v>10</v>
      </c>
      <c r="F881" s="1646">
        <v>18</v>
      </c>
      <c r="G881" s="1646">
        <v>180</v>
      </c>
    </row>
    <row r="882" spans="2:7">
      <c r="B882" s="1642">
        <v>7462</v>
      </c>
      <c r="C882" s="1643" t="s">
        <v>62</v>
      </c>
      <c r="D882" s="1644" t="s">
        <v>63</v>
      </c>
      <c r="E882" s="1645">
        <v>35</v>
      </c>
      <c r="F882" s="1646">
        <v>1428</v>
      </c>
      <c r="G882" s="1646">
        <v>49980</v>
      </c>
    </row>
    <row r="883" spans="2:7" ht="24">
      <c r="B883" s="1636">
        <v>4800</v>
      </c>
      <c r="C883" s="1637" t="s">
        <v>338</v>
      </c>
      <c r="D883" s="1636" t="s">
        <v>54</v>
      </c>
      <c r="E883" s="1638"/>
      <c r="F883" s="1639"/>
      <c r="G883" s="1640">
        <v>207651</v>
      </c>
    </row>
    <row r="884" spans="2:7" ht="22.5">
      <c r="B884" s="1642">
        <v>4613</v>
      </c>
      <c r="C884" s="1643" t="s">
        <v>121</v>
      </c>
      <c r="D884" s="1644" t="s">
        <v>60</v>
      </c>
      <c r="E884" s="1645">
        <v>1.3</v>
      </c>
      <c r="F884" s="1646">
        <v>44347</v>
      </c>
      <c r="G884" s="1646">
        <v>57651</v>
      </c>
    </row>
    <row r="885" spans="2:7">
      <c r="B885" s="1642">
        <v>7720</v>
      </c>
      <c r="C885" s="1643" t="s">
        <v>745</v>
      </c>
      <c r="D885" s="1644" t="s">
        <v>54</v>
      </c>
      <c r="E885" s="1645">
        <v>1</v>
      </c>
      <c r="F885" s="1646">
        <v>150000</v>
      </c>
      <c r="G885" s="1646">
        <v>150000</v>
      </c>
    </row>
    <row r="886" spans="2:7" ht="26.25" customHeight="1">
      <c r="B886" s="1636">
        <v>4802</v>
      </c>
      <c r="C886" s="1637" t="s">
        <v>339</v>
      </c>
      <c r="D886" s="1636" t="s">
        <v>54</v>
      </c>
      <c r="E886" s="1638"/>
      <c r="F886" s="1639"/>
      <c r="G886" s="1640">
        <v>850000</v>
      </c>
    </row>
    <row r="887" spans="2:7">
      <c r="B887" s="1642">
        <v>7723</v>
      </c>
      <c r="C887" s="1643" t="s">
        <v>746</v>
      </c>
      <c r="D887" s="1644" t="s">
        <v>54</v>
      </c>
      <c r="E887" s="1645">
        <v>1</v>
      </c>
      <c r="F887" s="1646">
        <v>850000</v>
      </c>
      <c r="G887" s="1646">
        <v>850000</v>
      </c>
    </row>
    <row r="888" spans="2:7" ht="26.25" customHeight="1">
      <c r="B888" s="1636">
        <v>4803</v>
      </c>
      <c r="C888" s="1637" t="s">
        <v>340</v>
      </c>
      <c r="D888" s="1636" t="s">
        <v>54</v>
      </c>
      <c r="E888" s="1638"/>
      <c r="F888" s="1639"/>
      <c r="G888" s="1640">
        <v>1300000</v>
      </c>
    </row>
    <row r="889" spans="2:7">
      <c r="B889" s="1642">
        <v>7724</v>
      </c>
      <c r="C889" s="1643" t="s">
        <v>747</v>
      </c>
      <c r="D889" s="1644" t="s">
        <v>54</v>
      </c>
      <c r="E889" s="1645">
        <v>1</v>
      </c>
      <c r="F889" s="1646">
        <v>1300000</v>
      </c>
      <c r="G889" s="1646">
        <v>1300000</v>
      </c>
    </row>
    <row r="890" spans="2:7" ht="26.25" customHeight="1">
      <c r="B890" s="1636">
        <v>4804</v>
      </c>
      <c r="C890" s="1637" t="s">
        <v>341</v>
      </c>
      <c r="D890" s="1636" t="s">
        <v>54</v>
      </c>
      <c r="E890" s="1638"/>
      <c r="F890" s="1639"/>
      <c r="G890" s="1640">
        <v>2000000</v>
      </c>
    </row>
    <row r="891" spans="2:7">
      <c r="B891" s="1642">
        <v>7725</v>
      </c>
      <c r="C891" s="1643" t="s">
        <v>748</v>
      </c>
      <c r="D891" s="1644" t="s">
        <v>54</v>
      </c>
      <c r="E891" s="1645">
        <v>1</v>
      </c>
      <c r="F891" s="1646">
        <v>2000000</v>
      </c>
      <c r="G891" s="1646">
        <v>2000000</v>
      </c>
    </row>
    <row r="892" spans="2:7" ht="46.5" customHeight="1">
      <c r="B892" s="1636">
        <v>4819</v>
      </c>
      <c r="C892" s="1637" t="s">
        <v>1858</v>
      </c>
      <c r="D892" s="1636" t="s">
        <v>71</v>
      </c>
      <c r="E892" s="1638"/>
      <c r="F892" s="1639"/>
      <c r="G892" s="1640">
        <v>127826</v>
      </c>
    </row>
    <row r="893" spans="2:7" ht="33.75">
      <c r="B893" s="1642">
        <v>3017</v>
      </c>
      <c r="C893" s="1643" t="s">
        <v>1111</v>
      </c>
      <c r="D893" s="1644" t="s">
        <v>60</v>
      </c>
      <c r="E893" s="1645">
        <v>0.13</v>
      </c>
      <c r="F893" s="1646">
        <v>34351</v>
      </c>
      <c r="G893" s="1646">
        <v>4466</v>
      </c>
    </row>
    <row r="894" spans="2:7" ht="22.5">
      <c r="B894" s="1642">
        <v>3021</v>
      </c>
      <c r="C894" s="1643" t="s">
        <v>1364</v>
      </c>
      <c r="D894" s="1644" t="s">
        <v>48</v>
      </c>
      <c r="E894" s="1645">
        <v>1.25</v>
      </c>
      <c r="F894" s="1646">
        <v>5495</v>
      </c>
      <c r="G894" s="1646">
        <v>6869</v>
      </c>
    </row>
    <row r="895" spans="2:7" ht="33.75">
      <c r="B895" s="1642">
        <v>3811</v>
      </c>
      <c r="C895" s="1643" t="s">
        <v>137</v>
      </c>
      <c r="D895" s="1644" t="s">
        <v>71</v>
      </c>
      <c r="E895" s="1645">
        <v>6</v>
      </c>
      <c r="F895" s="1646">
        <v>1733</v>
      </c>
      <c r="G895" s="1646">
        <v>10398</v>
      </c>
    </row>
    <row r="896" spans="2:7">
      <c r="B896" s="1642">
        <v>3864</v>
      </c>
      <c r="C896" s="1643" t="s">
        <v>274</v>
      </c>
      <c r="D896" s="1644" t="s">
        <v>48</v>
      </c>
      <c r="E896" s="1645">
        <v>1.25</v>
      </c>
      <c r="F896" s="1646">
        <v>1934</v>
      </c>
      <c r="G896" s="1646">
        <v>2418</v>
      </c>
    </row>
    <row r="897" spans="2:7" ht="33.75">
      <c r="B897" s="1642">
        <v>4567</v>
      </c>
      <c r="C897" s="1643" t="s">
        <v>989</v>
      </c>
      <c r="D897" s="1644" t="s">
        <v>60</v>
      </c>
      <c r="E897" s="1645">
        <v>0.1</v>
      </c>
      <c r="F897" s="1646">
        <v>890045</v>
      </c>
      <c r="G897" s="1646">
        <v>89005</v>
      </c>
    </row>
    <row r="898" spans="2:7">
      <c r="B898" s="1642">
        <v>4758</v>
      </c>
      <c r="C898" s="1643" t="s">
        <v>114</v>
      </c>
      <c r="D898" s="1644" t="s">
        <v>71</v>
      </c>
      <c r="E898" s="1645">
        <v>2.5</v>
      </c>
      <c r="F898" s="1646">
        <v>5868</v>
      </c>
      <c r="G898" s="1646">
        <v>14670</v>
      </c>
    </row>
    <row r="899" spans="2:7" ht="24">
      <c r="B899" s="1636">
        <v>4827</v>
      </c>
      <c r="C899" s="1637" t="s">
        <v>342</v>
      </c>
      <c r="D899" s="1636" t="s">
        <v>54</v>
      </c>
      <c r="E899" s="1638"/>
      <c r="F899" s="1639"/>
      <c r="G899" s="1640">
        <v>2800</v>
      </c>
    </row>
    <row r="900" spans="2:7" ht="22.5">
      <c r="B900" s="1642">
        <v>10009</v>
      </c>
      <c r="C900" s="1643" t="s">
        <v>1079</v>
      </c>
      <c r="D900" s="1644" t="s">
        <v>48</v>
      </c>
      <c r="E900" s="1645">
        <v>0.16</v>
      </c>
      <c r="F900" s="1646">
        <v>17500</v>
      </c>
      <c r="G900" s="1646">
        <v>2800</v>
      </c>
    </row>
    <row r="901" spans="2:7" ht="48">
      <c r="B901" s="1668">
        <v>4832</v>
      </c>
      <c r="C901" s="1669" t="s">
        <v>115</v>
      </c>
      <c r="D901" s="1668" t="s">
        <v>54</v>
      </c>
      <c r="E901" s="1670"/>
      <c r="F901" s="1639"/>
      <c r="G901" s="1640">
        <v>34682</v>
      </c>
    </row>
    <row r="902" spans="2:7">
      <c r="B902" s="1671">
        <v>4273</v>
      </c>
      <c r="C902" s="1672" t="s">
        <v>49</v>
      </c>
      <c r="D902" s="1673" t="s">
        <v>65</v>
      </c>
      <c r="E902" s="1674">
        <v>0.02</v>
      </c>
      <c r="F902" s="1646">
        <v>117772</v>
      </c>
      <c r="G902" s="1646">
        <v>2355</v>
      </c>
    </row>
    <row r="903" spans="2:7">
      <c r="B903" s="1671">
        <v>6092</v>
      </c>
      <c r="C903" s="1672" t="s">
        <v>51</v>
      </c>
      <c r="D903" s="1673" t="s">
        <v>52</v>
      </c>
      <c r="E903" s="1674">
        <v>1</v>
      </c>
      <c r="F903" s="1646">
        <v>2000</v>
      </c>
      <c r="G903" s="1646">
        <v>2000</v>
      </c>
    </row>
    <row r="904" spans="2:7">
      <c r="B904" s="1671">
        <v>7587</v>
      </c>
      <c r="C904" s="1672" t="s">
        <v>116</v>
      </c>
      <c r="D904" s="1673" t="s">
        <v>79</v>
      </c>
      <c r="E904" s="1674">
        <v>0.05</v>
      </c>
      <c r="F904" s="1646">
        <v>79500</v>
      </c>
      <c r="G904" s="1646">
        <v>3975</v>
      </c>
    </row>
    <row r="905" spans="2:7">
      <c r="B905" s="1671">
        <v>7697</v>
      </c>
      <c r="C905" s="1672" t="s">
        <v>117</v>
      </c>
      <c r="D905" s="1673" t="s">
        <v>50</v>
      </c>
      <c r="E905" s="1674">
        <v>0.16</v>
      </c>
      <c r="F905" s="1646">
        <v>5354</v>
      </c>
      <c r="G905" s="1646">
        <v>857</v>
      </c>
    </row>
    <row r="906" spans="2:7">
      <c r="B906" s="1671">
        <v>7701</v>
      </c>
      <c r="C906" s="1672" t="s">
        <v>118</v>
      </c>
      <c r="D906" s="1673" t="s">
        <v>50</v>
      </c>
      <c r="E906" s="1674">
        <v>0.16</v>
      </c>
      <c r="F906" s="1646">
        <v>2083</v>
      </c>
      <c r="G906" s="1646">
        <v>333</v>
      </c>
    </row>
    <row r="907" spans="2:7" ht="22.5">
      <c r="B907" s="1671">
        <v>7926</v>
      </c>
      <c r="C907" s="1672" t="s">
        <v>1922</v>
      </c>
      <c r="D907" s="1673" t="s">
        <v>54</v>
      </c>
      <c r="E907" s="1674">
        <v>1</v>
      </c>
      <c r="F907" s="1646">
        <v>21420</v>
      </c>
      <c r="G907" s="1646">
        <v>21420</v>
      </c>
    </row>
    <row r="908" spans="2:7">
      <c r="B908" s="1671">
        <v>9172</v>
      </c>
      <c r="C908" s="1672" t="s">
        <v>966</v>
      </c>
      <c r="D908" s="1673" t="s">
        <v>120</v>
      </c>
      <c r="E908" s="1674">
        <v>3.1442999999999999E-2</v>
      </c>
      <c r="F908" s="1646">
        <v>119000</v>
      </c>
      <c r="G908" s="1646">
        <v>3742</v>
      </c>
    </row>
    <row r="909" spans="2:7" ht="36">
      <c r="B909" s="1636">
        <v>4837</v>
      </c>
      <c r="C909" s="1637" t="s">
        <v>343</v>
      </c>
      <c r="D909" s="1636" t="s">
        <v>60</v>
      </c>
      <c r="E909" s="1638"/>
      <c r="F909" s="1639"/>
      <c r="G909" s="1640">
        <v>152087</v>
      </c>
    </row>
    <row r="910" spans="2:7">
      <c r="B910" s="1642">
        <v>2308</v>
      </c>
      <c r="C910" s="1643" t="s">
        <v>462</v>
      </c>
      <c r="D910" s="1644" t="s">
        <v>60</v>
      </c>
      <c r="E910" s="1645">
        <v>0.62509999999999999</v>
      </c>
      <c r="F910" s="1646">
        <v>101150</v>
      </c>
      <c r="G910" s="1646">
        <v>63229</v>
      </c>
    </row>
    <row r="911" spans="2:7">
      <c r="B911" s="1642">
        <v>4273</v>
      </c>
      <c r="C911" s="1643" t="s">
        <v>49</v>
      </c>
      <c r="D911" s="1644" t="s">
        <v>65</v>
      </c>
      <c r="E911" s="1645">
        <v>4.5999999999999999E-2</v>
      </c>
      <c r="F911" s="1646">
        <v>117772</v>
      </c>
      <c r="G911" s="1646">
        <v>5418</v>
      </c>
    </row>
    <row r="912" spans="2:7">
      <c r="B912" s="1642">
        <v>5661</v>
      </c>
      <c r="C912" s="1643" t="s">
        <v>66</v>
      </c>
      <c r="D912" s="1644" t="s">
        <v>67</v>
      </c>
      <c r="E912" s="1645">
        <v>4.5999999999999999E-2</v>
      </c>
      <c r="F912" s="1646">
        <v>46157</v>
      </c>
      <c r="G912" s="1646">
        <v>2123</v>
      </c>
    </row>
    <row r="913" spans="2:7">
      <c r="B913" s="1642">
        <v>6092</v>
      </c>
      <c r="C913" s="1643" t="s">
        <v>51</v>
      </c>
      <c r="D913" s="1644" t="s">
        <v>52</v>
      </c>
      <c r="E913" s="1645">
        <v>4.7699999999999999E-2</v>
      </c>
      <c r="F913" s="1646">
        <v>2000</v>
      </c>
      <c r="G913" s="1646">
        <v>95</v>
      </c>
    </row>
    <row r="914" spans="2:7">
      <c r="B914" s="1642">
        <v>6578</v>
      </c>
      <c r="C914" s="1643" t="s">
        <v>464</v>
      </c>
      <c r="D914" s="1644" t="s">
        <v>60</v>
      </c>
      <c r="E914" s="1645">
        <v>0.62509999999999999</v>
      </c>
      <c r="F914" s="1646">
        <v>49980</v>
      </c>
      <c r="G914" s="1646">
        <v>31242</v>
      </c>
    </row>
    <row r="915" spans="2:7">
      <c r="B915" s="1642">
        <v>7462</v>
      </c>
      <c r="C915" s="1643" t="s">
        <v>62</v>
      </c>
      <c r="D915" s="1644" t="s">
        <v>63</v>
      </c>
      <c r="E915" s="1645">
        <v>35</v>
      </c>
      <c r="F915" s="1646">
        <v>1428</v>
      </c>
      <c r="G915" s="1646">
        <v>49980</v>
      </c>
    </row>
    <row r="916" spans="2:7" ht="24">
      <c r="B916" s="1636">
        <v>4839</v>
      </c>
      <c r="C916" s="1637" t="s">
        <v>344</v>
      </c>
      <c r="D916" s="1636" t="s">
        <v>54</v>
      </c>
      <c r="E916" s="1638"/>
      <c r="F916" s="1639"/>
      <c r="G916" s="1640">
        <v>402108</v>
      </c>
    </row>
    <row r="917" spans="2:7">
      <c r="B917" s="1642">
        <v>4273</v>
      </c>
      <c r="C917" s="1643" t="s">
        <v>49</v>
      </c>
      <c r="D917" s="1644" t="s">
        <v>65</v>
      </c>
      <c r="E917" s="1645">
        <v>0.01</v>
      </c>
      <c r="F917" s="1646">
        <v>117772</v>
      </c>
      <c r="G917" s="1646">
        <v>1178</v>
      </c>
    </row>
    <row r="918" spans="2:7">
      <c r="B918" s="1642">
        <v>4611</v>
      </c>
      <c r="C918" s="1643" t="s">
        <v>488</v>
      </c>
      <c r="D918" s="1644" t="s">
        <v>54</v>
      </c>
      <c r="E918" s="1645">
        <v>1</v>
      </c>
      <c r="F918" s="1646">
        <v>139263</v>
      </c>
      <c r="G918" s="1646">
        <v>139263</v>
      </c>
    </row>
    <row r="919" spans="2:7">
      <c r="B919" s="1642">
        <v>6092</v>
      </c>
      <c r="C919" s="1643" t="s">
        <v>51</v>
      </c>
      <c r="D919" s="1644" t="s">
        <v>52</v>
      </c>
      <c r="E919" s="1645">
        <v>0.01</v>
      </c>
      <c r="F919" s="1646">
        <v>2000</v>
      </c>
      <c r="G919" s="1646">
        <v>20</v>
      </c>
    </row>
    <row r="920" spans="2:7">
      <c r="B920" s="1642">
        <v>6261</v>
      </c>
      <c r="C920" s="1643" t="s">
        <v>494</v>
      </c>
      <c r="D920" s="1644" t="s">
        <v>71</v>
      </c>
      <c r="E920" s="1645">
        <v>1</v>
      </c>
      <c r="F920" s="1646">
        <v>80675</v>
      </c>
      <c r="G920" s="1646">
        <v>80675</v>
      </c>
    </row>
    <row r="921" spans="2:7">
      <c r="B921" s="1642">
        <v>6527</v>
      </c>
      <c r="C921" s="1643" t="s">
        <v>498</v>
      </c>
      <c r="D921" s="1644" t="s">
        <v>54</v>
      </c>
      <c r="E921" s="1645">
        <v>1</v>
      </c>
      <c r="F921" s="1646">
        <v>163086</v>
      </c>
      <c r="G921" s="1646">
        <v>163086</v>
      </c>
    </row>
    <row r="922" spans="2:7">
      <c r="B922" s="1642">
        <v>8328</v>
      </c>
      <c r="C922" s="1643" t="s">
        <v>134</v>
      </c>
      <c r="D922" s="1644" t="s">
        <v>52</v>
      </c>
      <c r="E922" s="1645">
        <v>17.8855</v>
      </c>
      <c r="F922" s="1646">
        <v>1000</v>
      </c>
      <c r="G922" s="1646">
        <v>17886</v>
      </c>
    </row>
    <row r="923" spans="2:7" ht="24">
      <c r="B923" s="1636">
        <v>4840</v>
      </c>
      <c r="C923" s="1637" t="s">
        <v>345</v>
      </c>
      <c r="D923" s="1636" t="s">
        <v>54</v>
      </c>
      <c r="E923" s="1638"/>
      <c r="F923" s="1639"/>
      <c r="G923" s="1640">
        <v>106400</v>
      </c>
    </row>
    <row r="924" spans="2:7">
      <c r="B924" s="1642">
        <v>4273</v>
      </c>
      <c r="C924" s="1643" t="s">
        <v>49</v>
      </c>
      <c r="D924" s="1644" t="s">
        <v>65</v>
      </c>
      <c r="E924" s="1645">
        <v>1.2500000000000001E-2</v>
      </c>
      <c r="F924" s="1646">
        <v>117772</v>
      </c>
      <c r="G924" s="1646">
        <v>1472</v>
      </c>
    </row>
    <row r="925" spans="2:7">
      <c r="B925" s="1642">
        <v>4609</v>
      </c>
      <c r="C925" s="1643" t="s">
        <v>486</v>
      </c>
      <c r="D925" s="1644" t="s">
        <v>54</v>
      </c>
      <c r="E925" s="1645">
        <v>1</v>
      </c>
      <c r="F925" s="1646">
        <v>36675</v>
      </c>
      <c r="G925" s="1646">
        <v>36675</v>
      </c>
    </row>
    <row r="926" spans="2:7">
      <c r="B926" s="1642">
        <v>6092</v>
      </c>
      <c r="C926" s="1643" t="s">
        <v>51</v>
      </c>
      <c r="D926" s="1644" t="s">
        <v>52</v>
      </c>
      <c r="E926" s="1645">
        <v>5.0500000000000003E-2</v>
      </c>
      <c r="F926" s="1646">
        <v>2000</v>
      </c>
      <c r="G926" s="1646">
        <v>101</v>
      </c>
    </row>
    <row r="927" spans="2:7">
      <c r="B927" s="1642">
        <v>6259</v>
      </c>
      <c r="C927" s="1643" t="s">
        <v>492</v>
      </c>
      <c r="D927" s="1644" t="s">
        <v>71</v>
      </c>
      <c r="E927" s="1645">
        <v>1</v>
      </c>
      <c r="F927" s="1646">
        <v>22393</v>
      </c>
      <c r="G927" s="1646">
        <v>22393</v>
      </c>
    </row>
    <row r="928" spans="2:7">
      <c r="B928" s="1642">
        <v>7409</v>
      </c>
      <c r="C928" s="1643" t="s">
        <v>509</v>
      </c>
      <c r="D928" s="1644" t="s">
        <v>54</v>
      </c>
      <c r="E928" s="1645">
        <v>1</v>
      </c>
      <c r="F928" s="1646">
        <v>41079</v>
      </c>
      <c r="G928" s="1646">
        <v>41079</v>
      </c>
    </row>
    <row r="929" spans="2:7">
      <c r="B929" s="1642">
        <v>8328</v>
      </c>
      <c r="C929" s="1643" t="s">
        <v>134</v>
      </c>
      <c r="D929" s="1644" t="s">
        <v>52</v>
      </c>
      <c r="E929" s="1645">
        <v>4.68</v>
      </c>
      <c r="F929" s="1646">
        <v>1000</v>
      </c>
      <c r="G929" s="1646">
        <v>4680</v>
      </c>
    </row>
    <row r="930" spans="2:7" ht="24">
      <c r="B930" s="1636">
        <v>4841</v>
      </c>
      <c r="C930" s="1637" t="s">
        <v>346</v>
      </c>
      <c r="D930" s="1636" t="s">
        <v>54</v>
      </c>
      <c r="E930" s="1638"/>
      <c r="F930" s="1639"/>
      <c r="G930" s="1640">
        <v>175011</v>
      </c>
    </row>
    <row r="931" spans="2:7">
      <c r="B931" s="1642">
        <v>4273</v>
      </c>
      <c r="C931" s="1643" t="s">
        <v>49</v>
      </c>
      <c r="D931" s="1644" t="s">
        <v>65</v>
      </c>
      <c r="E931" s="1645">
        <v>1E-3</v>
      </c>
      <c r="F931" s="1646">
        <v>117772</v>
      </c>
      <c r="G931" s="1646">
        <v>118</v>
      </c>
    </row>
    <row r="932" spans="2:7">
      <c r="B932" s="1642">
        <v>4610</v>
      </c>
      <c r="C932" s="1643" t="s">
        <v>487</v>
      </c>
      <c r="D932" s="1644" t="s">
        <v>54</v>
      </c>
      <c r="E932" s="1645">
        <v>1</v>
      </c>
      <c r="F932" s="1646">
        <v>59644</v>
      </c>
      <c r="G932" s="1646">
        <v>59644</v>
      </c>
    </row>
    <row r="933" spans="2:7">
      <c r="B933" s="1642">
        <v>6092</v>
      </c>
      <c r="C933" s="1643" t="s">
        <v>51</v>
      </c>
      <c r="D933" s="1644" t="s">
        <v>52</v>
      </c>
      <c r="E933" s="1645">
        <v>0.03</v>
      </c>
      <c r="F933" s="1646">
        <v>2000</v>
      </c>
      <c r="G933" s="1646">
        <v>60</v>
      </c>
    </row>
    <row r="934" spans="2:7">
      <c r="B934" s="1642">
        <v>6260</v>
      </c>
      <c r="C934" s="1643" t="s">
        <v>493</v>
      </c>
      <c r="D934" s="1644" t="s">
        <v>71</v>
      </c>
      <c r="E934" s="1645">
        <v>1</v>
      </c>
      <c r="F934" s="1646">
        <v>36948</v>
      </c>
      <c r="G934" s="1646">
        <v>36948</v>
      </c>
    </row>
    <row r="935" spans="2:7">
      <c r="B935" s="1642">
        <v>7410</v>
      </c>
      <c r="C935" s="1643" t="s">
        <v>510</v>
      </c>
      <c r="D935" s="1644" t="s">
        <v>54</v>
      </c>
      <c r="E935" s="1645">
        <v>1</v>
      </c>
      <c r="F935" s="1646">
        <v>70441</v>
      </c>
      <c r="G935" s="1646">
        <v>70441</v>
      </c>
    </row>
    <row r="936" spans="2:7">
      <c r="B936" s="1642">
        <v>8328</v>
      </c>
      <c r="C936" s="1643" t="s">
        <v>134</v>
      </c>
      <c r="D936" s="1644" t="s">
        <v>52</v>
      </c>
      <c r="E936" s="1645">
        <v>7.7999000000000001</v>
      </c>
      <c r="F936" s="1646">
        <v>1000</v>
      </c>
      <c r="G936" s="1646">
        <v>7800</v>
      </c>
    </row>
    <row r="937" spans="2:7" ht="24">
      <c r="B937" s="1636">
        <v>4842</v>
      </c>
      <c r="C937" s="1637" t="s">
        <v>347</v>
      </c>
      <c r="D937" s="1636" t="s">
        <v>54</v>
      </c>
      <c r="E937" s="1638"/>
      <c r="F937" s="1639"/>
      <c r="G937" s="1640">
        <v>272156</v>
      </c>
    </row>
    <row r="938" spans="2:7">
      <c r="B938" s="1642">
        <v>4273</v>
      </c>
      <c r="C938" s="1643" t="s">
        <v>49</v>
      </c>
      <c r="D938" s="1644" t="s">
        <v>65</v>
      </c>
      <c r="E938" s="1645">
        <v>1E-3</v>
      </c>
      <c r="F938" s="1646">
        <v>117772</v>
      </c>
      <c r="G938" s="1646">
        <v>118</v>
      </c>
    </row>
    <row r="939" spans="2:7">
      <c r="B939" s="1642">
        <v>6092</v>
      </c>
      <c r="C939" s="1643" t="s">
        <v>51</v>
      </c>
      <c r="D939" s="1644" t="s">
        <v>52</v>
      </c>
      <c r="E939" s="1645">
        <v>0.03</v>
      </c>
      <c r="F939" s="1646">
        <v>2000</v>
      </c>
      <c r="G939" s="1646">
        <v>60</v>
      </c>
    </row>
    <row r="940" spans="2:7">
      <c r="B940" s="1642">
        <v>6260</v>
      </c>
      <c r="C940" s="1643" t="s">
        <v>493</v>
      </c>
      <c r="D940" s="1644" t="s">
        <v>71</v>
      </c>
      <c r="E940" s="1645">
        <v>1</v>
      </c>
      <c r="F940" s="1646">
        <v>36948</v>
      </c>
      <c r="G940" s="1646">
        <v>36948</v>
      </c>
    </row>
    <row r="941" spans="2:7">
      <c r="B941" s="1642">
        <v>6561</v>
      </c>
      <c r="C941" s="1643" t="s">
        <v>503</v>
      </c>
      <c r="D941" s="1644" t="s">
        <v>54</v>
      </c>
      <c r="E941" s="1645">
        <v>1</v>
      </c>
      <c r="F941" s="1646">
        <v>39488</v>
      </c>
      <c r="G941" s="1646">
        <v>39488</v>
      </c>
    </row>
    <row r="942" spans="2:7">
      <c r="B942" s="1642">
        <v>7022</v>
      </c>
      <c r="C942" s="1643" t="s">
        <v>566</v>
      </c>
      <c r="D942" s="1644" t="s">
        <v>54</v>
      </c>
      <c r="E942" s="1645">
        <v>1</v>
      </c>
      <c r="F942" s="1646">
        <v>118072</v>
      </c>
      <c r="G942" s="1646">
        <v>118072</v>
      </c>
    </row>
    <row r="943" spans="2:7">
      <c r="B943" s="1642">
        <v>7410</v>
      </c>
      <c r="C943" s="1643" t="s">
        <v>510</v>
      </c>
      <c r="D943" s="1644" t="s">
        <v>54</v>
      </c>
      <c r="E943" s="1645">
        <v>1</v>
      </c>
      <c r="F943" s="1646">
        <v>70441</v>
      </c>
      <c r="G943" s="1646">
        <v>70441</v>
      </c>
    </row>
    <row r="944" spans="2:7">
      <c r="B944" s="1642">
        <v>8328</v>
      </c>
      <c r="C944" s="1643" t="s">
        <v>134</v>
      </c>
      <c r="D944" s="1644" t="s">
        <v>52</v>
      </c>
      <c r="E944" s="1645">
        <v>7.0288000000000004</v>
      </c>
      <c r="F944" s="1646">
        <v>1000</v>
      </c>
      <c r="G944" s="1646">
        <v>7029</v>
      </c>
    </row>
    <row r="945" spans="2:7" ht="24">
      <c r="B945" s="1636">
        <v>4843</v>
      </c>
      <c r="C945" s="1637" t="s">
        <v>348</v>
      </c>
      <c r="D945" s="1636" t="s">
        <v>54</v>
      </c>
      <c r="E945" s="1638"/>
      <c r="F945" s="1639"/>
      <c r="G945" s="1640">
        <v>196509</v>
      </c>
    </row>
    <row r="946" spans="2:7">
      <c r="B946" s="1642">
        <v>4273</v>
      </c>
      <c r="C946" s="1643" t="s">
        <v>49</v>
      </c>
      <c r="D946" s="1644" t="s">
        <v>65</v>
      </c>
      <c r="E946" s="1645">
        <v>1.8800000000000001E-2</v>
      </c>
      <c r="F946" s="1646">
        <v>117772</v>
      </c>
      <c r="G946" s="1646">
        <v>2214</v>
      </c>
    </row>
    <row r="947" spans="2:7">
      <c r="B947" s="1642">
        <v>6092</v>
      </c>
      <c r="C947" s="1643" t="s">
        <v>51</v>
      </c>
      <c r="D947" s="1644" t="s">
        <v>52</v>
      </c>
      <c r="E947" s="1645">
        <v>9.9599999999999994E-2</v>
      </c>
      <c r="F947" s="1646">
        <v>2000</v>
      </c>
      <c r="G947" s="1646">
        <v>199</v>
      </c>
    </row>
    <row r="948" spans="2:7">
      <c r="B948" s="1642">
        <v>6259</v>
      </c>
      <c r="C948" s="1643" t="s">
        <v>492</v>
      </c>
      <c r="D948" s="1644" t="s">
        <v>71</v>
      </c>
      <c r="E948" s="1645">
        <v>1</v>
      </c>
      <c r="F948" s="1646">
        <v>22393</v>
      </c>
      <c r="G948" s="1646">
        <v>22393</v>
      </c>
    </row>
    <row r="949" spans="2:7">
      <c r="B949" s="1642">
        <v>6560</v>
      </c>
      <c r="C949" s="1643" t="s">
        <v>502</v>
      </c>
      <c r="D949" s="1644" t="s">
        <v>54</v>
      </c>
      <c r="E949" s="1645">
        <v>1</v>
      </c>
      <c r="F949" s="1646">
        <v>21455</v>
      </c>
      <c r="G949" s="1646">
        <v>21455</v>
      </c>
    </row>
    <row r="950" spans="2:7">
      <c r="B950" s="1642">
        <v>7021</v>
      </c>
      <c r="C950" s="1643" t="s">
        <v>565</v>
      </c>
      <c r="D950" s="1644" t="s">
        <v>54</v>
      </c>
      <c r="E950" s="1645">
        <v>1</v>
      </c>
      <c r="F950" s="1646">
        <v>105113</v>
      </c>
      <c r="G950" s="1646">
        <v>105113</v>
      </c>
    </row>
    <row r="951" spans="2:7">
      <c r="B951" s="1642">
        <v>7409</v>
      </c>
      <c r="C951" s="1643" t="s">
        <v>509</v>
      </c>
      <c r="D951" s="1644" t="s">
        <v>54</v>
      </c>
      <c r="E951" s="1645">
        <v>1</v>
      </c>
      <c r="F951" s="1646">
        <v>41079</v>
      </c>
      <c r="G951" s="1646">
        <v>41079</v>
      </c>
    </row>
    <row r="952" spans="2:7">
      <c r="B952" s="1642">
        <v>8328</v>
      </c>
      <c r="C952" s="1643" t="s">
        <v>134</v>
      </c>
      <c r="D952" s="1644" t="s">
        <v>52</v>
      </c>
      <c r="E952" s="1645">
        <v>4.056</v>
      </c>
      <c r="F952" s="1646">
        <v>1000</v>
      </c>
      <c r="G952" s="1646">
        <v>4056</v>
      </c>
    </row>
    <row r="953" spans="2:7" ht="24">
      <c r="B953" s="1636">
        <v>4844</v>
      </c>
      <c r="C953" s="1637" t="s">
        <v>349</v>
      </c>
      <c r="D953" s="1636" t="s">
        <v>54</v>
      </c>
      <c r="E953" s="1638"/>
      <c r="F953" s="1639"/>
      <c r="G953" s="1640">
        <v>2067530</v>
      </c>
    </row>
    <row r="954" spans="2:7">
      <c r="B954" s="1642">
        <v>4273</v>
      </c>
      <c r="C954" s="1643" t="s">
        <v>49</v>
      </c>
      <c r="D954" s="1644" t="s">
        <v>65</v>
      </c>
      <c r="E954" s="1645">
        <v>1.8800000000000001E-2</v>
      </c>
      <c r="F954" s="1646">
        <v>117772</v>
      </c>
      <c r="G954" s="1646">
        <v>2214</v>
      </c>
    </row>
    <row r="955" spans="2:7">
      <c r="B955" s="1642">
        <v>4614</v>
      </c>
      <c r="C955" s="1643" t="s">
        <v>490</v>
      </c>
      <c r="D955" s="1644" t="s">
        <v>54</v>
      </c>
      <c r="E955" s="1645">
        <v>1</v>
      </c>
      <c r="F955" s="1646">
        <v>708465</v>
      </c>
      <c r="G955" s="1646">
        <v>708465</v>
      </c>
    </row>
    <row r="956" spans="2:7">
      <c r="B956" s="1642">
        <v>6092</v>
      </c>
      <c r="C956" s="1643" t="s">
        <v>51</v>
      </c>
      <c r="D956" s="1644" t="s">
        <v>52</v>
      </c>
      <c r="E956" s="1645">
        <v>5</v>
      </c>
      <c r="F956" s="1646">
        <v>2000</v>
      </c>
      <c r="G956" s="1646">
        <v>10000</v>
      </c>
    </row>
    <row r="957" spans="2:7">
      <c r="B957" s="1642">
        <v>6264</v>
      </c>
      <c r="C957" s="1643" t="s">
        <v>496</v>
      </c>
      <c r="D957" s="1644" t="s">
        <v>71</v>
      </c>
      <c r="E957" s="1645">
        <v>1</v>
      </c>
      <c r="F957" s="1646">
        <v>300993</v>
      </c>
      <c r="G957" s="1646">
        <v>300993</v>
      </c>
    </row>
    <row r="958" spans="2:7">
      <c r="B958" s="1642">
        <v>6530</v>
      </c>
      <c r="C958" s="1643" t="s">
        <v>500</v>
      </c>
      <c r="D958" s="1644" t="s">
        <v>54</v>
      </c>
      <c r="E958" s="1645">
        <v>1</v>
      </c>
      <c r="F958" s="1646">
        <v>937549</v>
      </c>
      <c r="G958" s="1646">
        <v>937549</v>
      </c>
    </row>
    <row r="959" spans="2:7">
      <c r="B959" s="1642">
        <v>8328</v>
      </c>
      <c r="C959" s="1643" t="s">
        <v>134</v>
      </c>
      <c r="D959" s="1644" t="s">
        <v>52</v>
      </c>
      <c r="E959" s="1645">
        <v>108.3085</v>
      </c>
      <c r="F959" s="1646">
        <v>1000</v>
      </c>
      <c r="G959" s="1646">
        <v>108309</v>
      </c>
    </row>
    <row r="960" spans="2:7" ht="24">
      <c r="B960" s="1636">
        <v>4845</v>
      </c>
      <c r="C960" s="1637" t="s">
        <v>350</v>
      </c>
      <c r="D960" s="1636" t="s">
        <v>54</v>
      </c>
      <c r="E960" s="1638"/>
      <c r="F960" s="1639"/>
      <c r="G960" s="1640">
        <v>730028</v>
      </c>
    </row>
    <row r="961" spans="2:7">
      <c r="B961" s="1642">
        <v>4275</v>
      </c>
      <c r="C961" s="1643" t="s">
        <v>302</v>
      </c>
      <c r="D961" s="1644" t="s">
        <v>65</v>
      </c>
      <c r="E961" s="1645">
        <v>0.04</v>
      </c>
      <c r="F961" s="1646">
        <v>128363</v>
      </c>
      <c r="G961" s="1646">
        <v>5135</v>
      </c>
    </row>
    <row r="962" spans="2:7">
      <c r="B962" s="1642">
        <v>4612</v>
      </c>
      <c r="C962" s="1643" t="s">
        <v>489</v>
      </c>
      <c r="D962" s="1644" t="s">
        <v>54</v>
      </c>
      <c r="E962" s="1645">
        <v>1</v>
      </c>
      <c r="F962" s="1646">
        <v>255857</v>
      </c>
      <c r="G962" s="1646">
        <v>255857</v>
      </c>
    </row>
    <row r="963" spans="2:7">
      <c r="B963" s="1642">
        <v>6092</v>
      </c>
      <c r="C963" s="1643" t="s">
        <v>51</v>
      </c>
      <c r="D963" s="1644" t="s">
        <v>52</v>
      </c>
      <c r="E963" s="1645">
        <v>5</v>
      </c>
      <c r="F963" s="1646">
        <v>2000</v>
      </c>
      <c r="G963" s="1646">
        <v>10000</v>
      </c>
    </row>
    <row r="964" spans="2:7">
      <c r="B964" s="1642">
        <v>6262</v>
      </c>
      <c r="C964" s="1643" t="s">
        <v>495</v>
      </c>
      <c r="D964" s="1644" t="s">
        <v>71</v>
      </c>
      <c r="E964" s="1645">
        <v>1</v>
      </c>
      <c r="F964" s="1646">
        <v>136653</v>
      </c>
      <c r="G964" s="1646">
        <v>136653</v>
      </c>
    </row>
    <row r="965" spans="2:7">
      <c r="B965" s="1642">
        <v>6528</v>
      </c>
      <c r="C965" s="1643" t="s">
        <v>499</v>
      </c>
      <c r="D965" s="1644" t="s">
        <v>54</v>
      </c>
      <c r="E965" s="1645">
        <v>1</v>
      </c>
      <c r="F965" s="1646">
        <v>299860</v>
      </c>
      <c r="G965" s="1646">
        <v>299860</v>
      </c>
    </row>
    <row r="966" spans="2:7">
      <c r="B966" s="1642">
        <v>8328</v>
      </c>
      <c r="C966" s="1643" t="s">
        <v>134</v>
      </c>
      <c r="D966" s="1644" t="s">
        <v>52</v>
      </c>
      <c r="E966" s="1645">
        <v>22.523399999999999</v>
      </c>
      <c r="F966" s="1646">
        <v>1000</v>
      </c>
      <c r="G966" s="1646">
        <v>22523</v>
      </c>
    </row>
    <row r="967" spans="2:7" ht="24">
      <c r="B967" s="1636">
        <v>4848</v>
      </c>
      <c r="C967" s="1637" t="s">
        <v>352</v>
      </c>
      <c r="D967" s="1636" t="s">
        <v>71</v>
      </c>
      <c r="E967" s="1638"/>
      <c r="F967" s="1639"/>
      <c r="G967" s="1640">
        <v>7022</v>
      </c>
    </row>
    <row r="968" spans="2:7">
      <c r="B968" s="1642">
        <v>4478</v>
      </c>
      <c r="C968" s="1643" t="s">
        <v>92</v>
      </c>
      <c r="D968" s="1644" t="s">
        <v>65</v>
      </c>
      <c r="E968" s="1645">
        <v>0.05</v>
      </c>
      <c r="F968" s="1646">
        <v>96587</v>
      </c>
      <c r="G968" s="1646">
        <v>4829</v>
      </c>
    </row>
    <row r="969" spans="2:7">
      <c r="B969" s="1642">
        <v>6092</v>
      </c>
      <c r="C969" s="1643" t="s">
        <v>51</v>
      </c>
      <c r="D969" s="1644" t="s">
        <v>52</v>
      </c>
      <c r="E969" s="1645">
        <v>8.5000000000000006E-2</v>
      </c>
      <c r="F969" s="1646">
        <v>2000</v>
      </c>
      <c r="G969" s="1646">
        <v>170</v>
      </c>
    </row>
    <row r="970" spans="2:7">
      <c r="B970" s="1642">
        <v>7439</v>
      </c>
      <c r="C970" s="1643" t="s">
        <v>59</v>
      </c>
      <c r="D970" s="1644" t="s">
        <v>50</v>
      </c>
      <c r="E970" s="1645">
        <v>0.4</v>
      </c>
      <c r="F970" s="1646">
        <v>5058</v>
      </c>
      <c r="G970" s="1646">
        <v>2023</v>
      </c>
    </row>
    <row r="971" spans="2:7" ht="24">
      <c r="B971" s="1636">
        <v>4850</v>
      </c>
      <c r="C971" s="1637" t="s">
        <v>353</v>
      </c>
      <c r="D971" s="1636" t="s">
        <v>60</v>
      </c>
      <c r="E971" s="1638"/>
      <c r="F971" s="1639"/>
      <c r="G971" s="1640">
        <v>224501</v>
      </c>
    </row>
    <row r="972" spans="2:7">
      <c r="B972" s="1642">
        <v>4478</v>
      </c>
      <c r="C972" s="1643" t="s">
        <v>92</v>
      </c>
      <c r="D972" s="1644" t="s">
        <v>65</v>
      </c>
      <c r="E972" s="1645">
        <v>1</v>
      </c>
      <c r="F972" s="1646">
        <v>96587</v>
      </c>
      <c r="G972" s="1646">
        <v>96587</v>
      </c>
    </row>
    <row r="973" spans="2:7">
      <c r="B973" s="1642">
        <v>6092</v>
      </c>
      <c r="C973" s="1643" t="s">
        <v>51</v>
      </c>
      <c r="D973" s="1644" t="s">
        <v>52</v>
      </c>
      <c r="E973" s="1645">
        <v>1.7008000000000001</v>
      </c>
      <c r="F973" s="1646">
        <v>2000</v>
      </c>
      <c r="G973" s="1646">
        <v>3402</v>
      </c>
    </row>
    <row r="974" spans="2:7">
      <c r="B974" s="1642">
        <v>6140</v>
      </c>
      <c r="C974" s="1643" t="s">
        <v>58</v>
      </c>
      <c r="D974" s="1644" t="s">
        <v>50</v>
      </c>
      <c r="E974" s="1645">
        <v>2</v>
      </c>
      <c r="F974" s="1646">
        <v>57198</v>
      </c>
      <c r="G974" s="1646">
        <v>114396</v>
      </c>
    </row>
    <row r="975" spans="2:7">
      <c r="B975" s="1642">
        <v>7439</v>
      </c>
      <c r="C975" s="1643" t="s">
        <v>59</v>
      </c>
      <c r="D975" s="1644" t="s">
        <v>50</v>
      </c>
      <c r="E975" s="1645">
        <v>2</v>
      </c>
      <c r="F975" s="1646">
        <v>5058</v>
      </c>
      <c r="G975" s="1646">
        <v>10116</v>
      </c>
    </row>
    <row r="976" spans="2:7" ht="36">
      <c r="B976" s="1636">
        <v>4854</v>
      </c>
      <c r="C976" s="1637" t="s">
        <v>354</v>
      </c>
      <c r="D976" s="1636" t="s">
        <v>60</v>
      </c>
      <c r="E976" s="1638"/>
      <c r="F976" s="1639"/>
      <c r="G976" s="1640">
        <v>498764</v>
      </c>
    </row>
    <row r="977" spans="2:7">
      <c r="B977" s="1642">
        <v>326</v>
      </c>
      <c r="C977" s="1643" t="s">
        <v>1272</v>
      </c>
      <c r="D977" s="1644" t="s">
        <v>60</v>
      </c>
      <c r="E977" s="1645">
        <v>1.05</v>
      </c>
      <c r="F977" s="1646">
        <v>409182</v>
      </c>
      <c r="G977" s="1646">
        <v>429641</v>
      </c>
    </row>
    <row r="978" spans="2:7">
      <c r="B978" s="1642">
        <v>3995</v>
      </c>
      <c r="C978" s="1643" t="s">
        <v>126</v>
      </c>
      <c r="D978" s="1644" t="s">
        <v>48</v>
      </c>
      <c r="E978" s="1645">
        <v>1.25</v>
      </c>
      <c r="F978" s="1646">
        <v>21983</v>
      </c>
      <c r="G978" s="1646">
        <v>27479</v>
      </c>
    </row>
    <row r="979" spans="2:7">
      <c r="B979" s="1642">
        <v>4273</v>
      </c>
      <c r="C979" s="1643" t="s">
        <v>49</v>
      </c>
      <c r="D979" s="1644" t="s">
        <v>65</v>
      </c>
      <c r="E979" s="1645">
        <v>0.33</v>
      </c>
      <c r="F979" s="1646">
        <v>117772</v>
      </c>
      <c r="G979" s="1646">
        <v>38865</v>
      </c>
    </row>
    <row r="980" spans="2:7">
      <c r="B980" s="1642">
        <v>6092</v>
      </c>
      <c r="C980" s="1643" t="s">
        <v>51</v>
      </c>
      <c r="D980" s="1644" t="s">
        <v>52</v>
      </c>
      <c r="E980" s="1645">
        <v>0.76439999999999997</v>
      </c>
      <c r="F980" s="1646">
        <v>2000</v>
      </c>
      <c r="G980" s="1646">
        <v>1529</v>
      </c>
    </row>
    <row r="981" spans="2:7">
      <c r="B981" s="1642">
        <v>7596</v>
      </c>
      <c r="C981" s="1643" t="s">
        <v>127</v>
      </c>
      <c r="D981" s="1644" t="s">
        <v>67</v>
      </c>
      <c r="E981" s="1645">
        <v>7.0000000000000007E-2</v>
      </c>
      <c r="F981" s="1646">
        <v>17850</v>
      </c>
      <c r="G981" s="1646">
        <v>1250</v>
      </c>
    </row>
    <row r="982" spans="2:7" ht="36">
      <c r="B982" s="1636">
        <v>4856</v>
      </c>
      <c r="C982" s="1637" t="s">
        <v>990</v>
      </c>
      <c r="D982" s="1636" t="s">
        <v>48</v>
      </c>
      <c r="E982" s="1638"/>
      <c r="F982" s="1639"/>
      <c r="G982" s="1640">
        <v>61707</v>
      </c>
    </row>
    <row r="983" spans="2:7">
      <c r="B983" s="1642">
        <v>2307</v>
      </c>
      <c r="C983" s="1643" t="s">
        <v>113</v>
      </c>
      <c r="D983" s="1644" t="s">
        <v>60</v>
      </c>
      <c r="E983" s="1645">
        <v>0.01</v>
      </c>
      <c r="F983" s="1646">
        <v>32725</v>
      </c>
      <c r="G983" s="1646">
        <v>327</v>
      </c>
    </row>
    <row r="984" spans="2:7">
      <c r="B984" s="1642">
        <v>3874</v>
      </c>
      <c r="C984" s="1643" t="s">
        <v>276</v>
      </c>
      <c r="D984" s="1644" t="s">
        <v>60</v>
      </c>
      <c r="E984" s="1645">
        <v>4.3999999999999997E-2</v>
      </c>
      <c r="F984" s="1646">
        <v>245704</v>
      </c>
      <c r="G984" s="1646">
        <v>10811</v>
      </c>
    </row>
    <row r="985" spans="2:7">
      <c r="B985" s="1642">
        <v>4274</v>
      </c>
      <c r="C985" s="1643" t="s">
        <v>57</v>
      </c>
      <c r="D985" s="1644" t="s">
        <v>65</v>
      </c>
      <c r="E985" s="1645">
        <v>4.9000000000000002E-2</v>
      </c>
      <c r="F985" s="1646">
        <v>166065</v>
      </c>
      <c r="G985" s="1646">
        <v>8137</v>
      </c>
    </row>
    <row r="986" spans="2:7">
      <c r="B986" s="1642">
        <v>6092</v>
      </c>
      <c r="C986" s="1643" t="s">
        <v>51</v>
      </c>
      <c r="D986" s="1644" t="s">
        <v>52</v>
      </c>
      <c r="E986" s="1645">
        <v>1.37E-2</v>
      </c>
      <c r="F986" s="1646">
        <v>2000</v>
      </c>
      <c r="G986" s="1646">
        <v>27</v>
      </c>
    </row>
    <row r="987" spans="2:7">
      <c r="B987" s="1642">
        <v>6861</v>
      </c>
      <c r="C987" s="1643" t="s">
        <v>1660</v>
      </c>
      <c r="D987" s="1644" t="s">
        <v>48</v>
      </c>
      <c r="E987" s="1645">
        <v>1.028</v>
      </c>
      <c r="F987" s="1646">
        <v>41250</v>
      </c>
      <c r="G987" s="1646">
        <v>42405</v>
      </c>
    </row>
    <row r="988" spans="2:7" ht="36">
      <c r="B988" s="1636">
        <v>4860</v>
      </c>
      <c r="C988" s="1637" t="s">
        <v>357</v>
      </c>
      <c r="D988" s="1636" t="s">
        <v>54</v>
      </c>
      <c r="E988" s="1638"/>
      <c r="F988" s="1639"/>
      <c r="G988" s="1640">
        <v>159890</v>
      </c>
    </row>
    <row r="989" spans="2:7">
      <c r="B989" s="1642">
        <v>7216</v>
      </c>
      <c r="C989" s="1643" t="s">
        <v>108</v>
      </c>
      <c r="D989" s="1644" t="s">
        <v>48</v>
      </c>
      <c r="E989" s="1645">
        <v>1.4339999999999999</v>
      </c>
      <c r="F989" s="1646">
        <v>111499</v>
      </c>
      <c r="G989" s="1646">
        <v>159890</v>
      </c>
    </row>
    <row r="990" spans="2:7" ht="36">
      <c r="B990" s="1636">
        <v>4863</v>
      </c>
      <c r="C990" s="1637" t="s">
        <v>358</v>
      </c>
      <c r="D990" s="1636" t="s">
        <v>71</v>
      </c>
      <c r="E990" s="1638"/>
      <c r="F990" s="1639"/>
      <c r="G990" s="1640">
        <v>33450</v>
      </c>
    </row>
    <row r="991" spans="2:7">
      <c r="B991" s="1642">
        <v>7216</v>
      </c>
      <c r="C991" s="1643" t="s">
        <v>108</v>
      </c>
      <c r="D991" s="1644" t="s">
        <v>48</v>
      </c>
      <c r="E991" s="1645">
        <v>0.3</v>
      </c>
      <c r="F991" s="1646">
        <v>111499</v>
      </c>
      <c r="G991" s="1646">
        <v>33450</v>
      </c>
    </row>
    <row r="992" spans="2:7" ht="36">
      <c r="B992" s="1636">
        <v>4864</v>
      </c>
      <c r="C992" s="1637" t="s">
        <v>359</v>
      </c>
      <c r="D992" s="1636" t="s">
        <v>71</v>
      </c>
      <c r="E992" s="1638"/>
      <c r="F992" s="1639"/>
      <c r="G992" s="1640">
        <v>44600</v>
      </c>
    </row>
    <row r="993" spans="2:7">
      <c r="B993" s="1642">
        <v>7216</v>
      </c>
      <c r="C993" s="1643" t="s">
        <v>108</v>
      </c>
      <c r="D993" s="1644" t="s">
        <v>48</v>
      </c>
      <c r="E993" s="1645">
        <v>0.4</v>
      </c>
      <c r="F993" s="1646">
        <v>111499</v>
      </c>
      <c r="G993" s="1646">
        <v>44600</v>
      </c>
    </row>
    <row r="994" spans="2:7" ht="24">
      <c r="B994" s="1636">
        <v>4867</v>
      </c>
      <c r="C994" s="1637" t="s">
        <v>360</v>
      </c>
      <c r="D994" s="1636" t="s">
        <v>71</v>
      </c>
      <c r="E994" s="1638"/>
      <c r="F994" s="1639"/>
      <c r="G994" s="1640">
        <v>66899</v>
      </c>
    </row>
    <row r="995" spans="2:7">
      <c r="B995" s="1642">
        <v>7216</v>
      </c>
      <c r="C995" s="1643" t="s">
        <v>108</v>
      </c>
      <c r="D995" s="1644" t="s">
        <v>48</v>
      </c>
      <c r="E995" s="1645">
        <v>0.6</v>
      </c>
      <c r="F995" s="1646">
        <v>111499</v>
      </c>
      <c r="G995" s="1646">
        <v>66899</v>
      </c>
    </row>
    <row r="996" spans="2:7" ht="24">
      <c r="B996" s="1636">
        <v>4869</v>
      </c>
      <c r="C996" s="1637" t="s">
        <v>361</v>
      </c>
      <c r="D996" s="1636" t="s">
        <v>54</v>
      </c>
      <c r="E996" s="1638"/>
      <c r="F996" s="1639"/>
      <c r="G996" s="1640">
        <v>49995</v>
      </c>
    </row>
    <row r="997" spans="2:7">
      <c r="B997" s="1642">
        <v>4478</v>
      </c>
      <c r="C997" s="1643" t="s">
        <v>92</v>
      </c>
      <c r="D997" s="1644" t="s">
        <v>65</v>
      </c>
      <c r="E997" s="1645">
        <v>0.5</v>
      </c>
      <c r="F997" s="1646">
        <v>96587</v>
      </c>
      <c r="G997" s="1646">
        <v>48294</v>
      </c>
    </row>
    <row r="998" spans="2:7">
      <c r="B998" s="1642">
        <v>6092</v>
      </c>
      <c r="C998" s="1643" t="s">
        <v>51</v>
      </c>
      <c r="D998" s="1644" t="s">
        <v>52</v>
      </c>
      <c r="E998" s="1645">
        <v>0.85050000000000003</v>
      </c>
      <c r="F998" s="1646">
        <v>2000</v>
      </c>
      <c r="G998" s="1646">
        <v>1701</v>
      </c>
    </row>
    <row r="999" spans="2:7">
      <c r="B999" s="1636">
        <v>4872</v>
      </c>
      <c r="C999" s="1637" t="s">
        <v>1449</v>
      </c>
      <c r="D999" s="1636" t="s">
        <v>54</v>
      </c>
      <c r="E999" s="1638"/>
      <c r="F999" s="1639"/>
      <c r="G999" s="1640">
        <v>147791</v>
      </c>
    </row>
    <row r="1000" spans="2:7">
      <c r="B1000" s="1642">
        <v>4280</v>
      </c>
      <c r="C1000" s="1643" t="s">
        <v>302</v>
      </c>
      <c r="D1000" s="1644" t="s">
        <v>50</v>
      </c>
      <c r="E1000" s="1645">
        <v>1.5</v>
      </c>
      <c r="F1000" s="1646">
        <v>16047</v>
      </c>
      <c r="G1000" s="1646">
        <v>24071</v>
      </c>
    </row>
    <row r="1001" spans="2:7">
      <c r="B1001" s="1642">
        <v>6092</v>
      </c>
      <c r="C1001" s="1643" t="s">
        <v>51</v>
      </c>
      <c r="D1001" s="1644" t="s">
        <v>52</v>
      </c>
      <c r="E1001" s="1645">
        <v>0.4652</v>
      </c>
      <c r="F1001" s="1646">
        <v>2000</v>
      </c>
      <c r="G1001" s="1646">
        <v>930</v>
      </c>
    </row>
    <row r="1002" spans="2:7">
      <c r="B1002" s="1642">
        <v>7236</v>
      </c>
      <c r="C1002" s="1643" t="s">
        <v>505</v>
      </c>
      <c r="D1002" s="1644" t="s">
        <v>54</v>
      </c>
      <c r="E1002" s="1645">
        <v>1.06E-2</v>
      </c>
      <c r="F1002" s="1646">
        <v>20789</v>
      </c>
      <c r="G1002" s="1646">
        <v>220</v>
      </c>
    </row>
    <row r="1003" spans="2:7">
      <c r="B1003" s="1642">
        <v>7939</v>
      </c>
      <c r="C1003" s="1643" t="s">
        <v>512</v>
      </c>
      <c r="D1003" s="1644" t="s">
        <v>54</v>
      </c>
      <c r="E1003" s="1645">
        <v>1</v>
      </c>
      <c r="F1003" s="1646">
        <v>122570</v>
      </c>
      <c r="G1003" s="1646">
        <v>122570</v>
      </c>
    </row>
    <row r="1004" spans="2:7">
      <c r="B1004" s="1636">
        <v>4873</v>
      </c>
      <c r="C1004" s="1637" t="s">
        <v>362</v>
      </c>
      <c r="D1004" s="1636" t="s">
        <v>54</v>
      </c>
      <c r="E1004" s="1638"/>
      <c r="F1004" s="1639"/>
      <c r="G1004" s="1640">
        <v>424976</v>
      </c>
    </row>
    <row r="1005" spans="2:7">
      <c r="B1005" s="1642">
        <v>4280</v>
      </c>
      <c r="C1005" s="1643" t="s">
        <v>302</v>
      </c>
      <c r="D1005" s="1644" t="s">
        <v>50</v>
      </c>
      <c r="E1005" s="1645">
        <v>1.5</v>
      </c>
      <c r="F1005" s="1646">
        <v>16047</v>
      </c>
      <c r="G1005" s="1646">
        <v>24071</v>
      </c>
    </row>
    <row r="1006" spans="2:7">
      <c r="B1006" s="1642">
        <v>6092</v>
      </c>
      <c r="C1006" s="1643" t="s">
        <v>51</v>
      </c>
      <c r="D1006" s="1644" t="s">
        <v>52</v>
      </c>
      <c r="E1006" s="1645">
        <v>0.43290000000000001</v>
      </c>
      <c r="F1006" s="1646">
        <v>2000</v>
      </c>
      <c r="G1006" s="1646">
        <v>866</v>
      </c>
    </row>
    <row r="1007" spans="2:7">
      <c r="B1007" s="1642">
        <v>7236</v>
      </c>
      <c r="C1007" s="1643" t="s">
        <v>505</v>
      </c>
      <c r="D1007" s="1644" t="s">
        <v>54</v>
      </c>
      <c r="E1007" s="1645">
        <v>6.6799999999999998E-2</v>
      </c>
      <c r="F1007" s="1646">
        <v>20789</v>
      </c>
      <c r="G1007" s="1646">
        <v>1389</v>
      </c>
    </row>
    <row r="1008" spans="2:7">
      <c r="B1008" s="1642">
        <v>7397</v>
      </c>
      <c r="C1008" s="1643" t="s">
        <v>579</v>
      </c>
      <c r="D1008" s="1644" t="s">
        <v>54</v>
      </c>
      <c r="E1008" s="1645">
        <v>1</v>
      </c>
      <c r="F1008" s="1646">
        <v>398650</v>
      </c>
      <c r="G1008" s="1646">
        <v>398650</v>
      </c>
    </row>
    <row r="1009" spans="2:7" ht="42.75" customHeight="1">
      <c r="B1009" s="1636">
        <v>4877</v>
      </c>
      <c r="C1009" s="1637" t="s">
        <v>364</v>
      </c>
      <c r="D1009" s="1636" t="s">
        <v>54</v>
      </c>
      <c r="E1009" s="1638"/>
      <c r="F1009" s="1639"/>
      <c r="G1009" s="1640">
        <v>220046</v>
      </c>
    </row>
    <row r="1010" spans="2:7">
      <c r="B1010" s="1642">
        <v>4273</v>
      </c>
      <c r="C1010" s="1643" t="s">
        <v>49</v>
      </c>
      <c r="D1010" s="1644" t="s">
        <v>65</v>
      </c>
      <c r="E1010" s="1645">
        <v>0.18629999999999999</v>
      </c>
      <c r="F1010" s="1646">
        <v>117772</v>
      </c>
      <c r="G1010" s="1646">
        <v>21941</v>
      </c>
    </row>
    <row r="1011" spans="2:7">
      <c r="B1011" s="1642">
        <v>6092</v>
      </c>
      <c r="C1011" s="1643" t="s">
        <v>51</v>
      </c>
      <c r="D1011" s="1644" t="s">
        <v>52</v>
      </c>
      <c r="E1011" s="1645">
        <v>0.31690000000000002</v>
      </c>
      <c r="F1011" s="1646">
        <v>2000</v>
      </c>
      <c r="G1011" s="1646">
        <v>634</v>
      </c>
    </row>
    <row r="1012" spans="2:7">
      <c r="B1012" s="1642">
        <v>7945</v>
      </c>
      <c r="C1012" s="1643" t="s">
        <v>1291</v>
      </c>
      <c r="D1012" s="1644" t="s">
        <v>71</v>
      </c>
      <c r="E1012" s="1645">
        <v>1</v>
      </c>
      <c r="F1012" s="1646">
        <v>129</v>
      </c>
      <c r="G1012" s="1646">
        <v>129</v>
      </c>
    </row>
    <row r="1013" spans="2:7">
      <c r="B1013" s="1642">
        <v>7946</v>
      </c>
      <c r="C1013" s="1643" t="s">
        <v>730</v>
      </c>
      <c r="D1013" s="1644" t="s">
        <v>731</v>
      </c>
      <c r="E1013" s="1645">
        <v>0.05</v>
      </c>
      <c r="F1013" s="1646">
        <v>63300</v>
      </c>
      <c r="G1013" s="1646">
        <v>3165</v>
      </c>
    </row>
    <row r="1014" spans="2:7">
      <c r="B1014" s="1642">
        <v>7947</v>
      </c>
      <c r="C1014" s="1643" t="s">
        <v>704</v>
      </c>
      <c r="D1014" s="1644" t="s">
        <v>54</v>
      </c>
      <c r="E1014" s="1645">
        <v>1</v>
      </c>
      <c r="F1014" s="1646">
        <v>189210</v>
      </c>
      <c r="G1014" s="1646">
        <v>189210</v>
      </c>
    </row>
    <row r="1015" spans="2:7">
      <c r="B1015" s="1642">
        <v>7948</v>
      </c>
      <c r="C1015" s="1643" t="s">
        <v>1821</v>
      </c>
      <c r="D1015" s="1644" t="s">
        <v>71</v>
      </c>
      <c r="E1015" s="1645">
        <v>1</v>
      </c>
      <c r="F1015" s="1646">
        <v>4967</v>
      </c>
      <c r="G1015" s="1646">
        <v>4967</v>
      </c>
    </row>
    <row r="1016" spans="2:7" ht="36">
      <c r="B1016" s="1636">
        <v>4882</v>
      </c>
      <c r="C1016" s="1637" t="s">
        <v>365</v>
      </c>
      <c r="D1016" s="1636" t="s">
        <v>54</v>
      </c>
      <c r="E1016" s="1638"/>
      <c r="F1016" s="1639"/>
      <c r="G1016" s="1640">
        <v>112651</v>
      </c>
    </row>
    <row r="1017" spans="2:7" ht="22.5">
      <c r="B1017" s="1642">
        <v>4613</v>
      </c>
      <c r="C1017" s="1643" t="s">
        <v>121</v>
      </c>
      <c r="D1017" s="1644" t="s">
        <v>60</v>
      </c>
      <c r="E1017" s="1645">
        <v>1.3</v>
      </c>
      <c r="F1017" s="1646">
        <v>44347</v>
      </c>
      <c r="G1017" s="1646">
        <v>57651</v>
      </c>
    </row>
    <row r="1018" spans="2:7">
      <c r="B1018" s="1642">
        <v>7717</v>
      </c>
      <c r="C1018" s="1643" t="s">
        <v>744</v>
      </c>
      <c r="D1018" s="1644" t="s">
        <v>54</v>
      </c>
      <c r="E1018" s="1645">
        <v>1</v>
      </c>
      <c r="F1018" s="1646">
        <v>55000</v>
      </c>
      <c r="G1018" s="1646">
        <v>55000</v>
      </c>
    </row>
    <row r="1019" spans="2:7" ht="36">
      <c r="B1019" s="1636">
        <v>4883</v>
      </c>
      <c r="C1019" s="1637" t="s">
        <v>366</v>
      </c>
      <c r="D1019" s="1636" t="s">
        <v>48</v>
      </c>
      <c r="E1019" s="1638"/>
      <c r="F1019" s="1639"/>
      <c r="G1019" s="1640">
        <v>51170</v>
      </c>
    </row>
    <row r="1020" spans="2:7" ht="22.5">
      <c r="B1020" s="1642">
        <v>7953</v>
      </c>
      <c r="C1020" s="1643" t="s">
        <v>749</v>
      </c>
      <c r="D1020" s="1644" t="s">
        <v>48</v>
      </c>
      <c r="E1020" s="1645">
        <v>1</v>
      </c>
      <c r="F1020" s="1646">
        <v>51170</v>
      </c>
      <c r="G1020" s="1646">
        <v>51170</v>
      </c>
    </row>
    <row r="1021" spans="2:7" ht="36">
      <c r="B1021" s="1636">
        <v>4884</v>
      </c>
      <c r="C1021" s="1637" t="s">
        <v>367</v>
      </c>
      <c r="D1021" s="1636" t="s">
        <v>54</v>
      </c>
      <c r="E1021" s="1638"/>
      <c r="F1021" s="1639"/>
      <c r="G1021" s="1640">
        <v>257651</v>
      </c>
    </row>
    <row r="1022" spans="2:7" ht="22.5">
      <c r="B1022" s="1642">
        <v>4613</v>
      </c>
      <c r="C1022" s="1643" t="s">
        <v>121</v>
      </c>
      <c r="D1022" s="1644" t="s">
        <v>60</v>
      </c>
      <c r="E1022" s="1645">
        <v>1.3</v>
      </c>
      <c r="F1022" s="1646">
        <v>44347</v>
      </c>
      <c r="G1022" s="1646">
        <v>57651</v>
      </c>
    </row>
    <row r="1023" spans="2:7">
      <c r="B1023" s="1642">
        <v>7955</v>
      </c>
      <c r="C1023" s="1643" t="s">
        <v>750</v>
      </c>
      <c r="D1023" s="1644" t="s">
        <v>54</v>
      </c>
      <c r="E1023" s="1645">
        <v>1</v>
      </c>
      <c r="F1023" s="1646">
        <v>200000</v>
      </c>
      <c r="G1023" s="1646">
        <v>200000</v>
      </c>
    </row>
    <row r="1024" spans="2:7" ht="36">
      <c r="B1024" s="1636">
        <v>4885</v>
      </c>
      <c r="C1024" s="1637" t="s">
        <v>368</v>
      </c>
      <c r="D1024" s="1636" t="s">
        <v>54</v>
      </c>
      <c r="E1024" s="1638"/>
      <c r="F1024" s="1639"/>
      <c r="G1024" s="1640">
        <v>207651</v>
      </c>
    </row>
    <row r="1025" spans="2:7" ht="22.5">
      <c r="B1025" s="1642">
        <v>4613</v>
      </c>
      <c r="C1025" s="1643" t="s">
        <v>121</v>
      </c>
      <c r="D1025" s="1644" t="s">
        <v>60</v>
      </c>
      <c r="E1025" s="1645">
        <v>1.3</v>
      </c>
      <c r="F1025" s="1646">
        <v>44347</v>
      </c>
      <c r="G1025" s="1646">
        <v>57651</v>
      </c>
    </row>
    <row r="1026" spans="2:7">
      <c r="B1026" s="1642">
        <v>7956</v>
      </c>
      <c r="C1026" s="1643" t="s">
        <v>751</v>
      </c>
      <c r="D1026" s="1644" t="s">
        <v>54</v>
      </c>
      <c r="E1026" s="1645">
        <v>1</v>
      </c>
      <c r="F1026" s="1646">
        <v>150000</v>
      </c>
      <c r="G1026" s="1646">
        <v>150000</v>
      </c>
    </row>
    <row r="1027" spans="2:7" ht="36">
      <c r="B1027" s="1636">
        <v>4888</v>
      </c>
      <c r="C1027" s="1637" t="s">
        <v>369</v>
      </c>
      <c r="D1027" s="1636" t="s">
        <v>54</v>
      </c>
      <c r="E1027" s="1638"/>
      <c r="F1027" s="1639"/>
      <c r="G1027" s="1640">
        <v>283275</v>
      </c>
    </row>
    <row r="1028" spans="2:7" ht="22.5">
      <c r="B1028" s="1642">
        <v>4613</v>
      </c>
      <c r="C1028" s="1643" t="s">
        <v>121</v>
      </c>
      <c r="D1028" s="1644" t="s">
        <v>60</v>
      </c>
      <c r="E1028" s="1645">
        <v>1.3</v>
      </c>
      <c r="F1028" s="1646">
        <v>44347</v>
      </c>
      <c r="G1028" s="1646">
        <v>57651</v>
      </c>
    </row>
    <row r="1029" spans="2:7">
      <c r="B1029" s="1642">
        <v>7959</v>
      </c>
      <c r="C1029" s="1643" t="s">
        <v>752</v>
      </c>
      <c r="D1029" s="1644" t="s">
        <v>54</v>
      </c>
      <c r="E1029" s="1645">
        <v>1</v>
      </c>
      <c r="F1029" s="1646">
        <v>225624</v>
      </c>
      <c r="G1029" s="1646">
        <v>225624</v>
      </c>
    </row>
    <row r="1030" spans="2:7" ht="36">
      <c r="B1030" s="1636">
        <v>4901</v>
      </c>
      <c r="C1030" s="1637" t="s">
        <v>372</v>
      </c>
      <c r="D1030" s="1636" t="s">
        <v>54</v>
      </c>
      <c r="E1030" s="1638"/>
      <c r="F1030" s="1639"/>
      <c r="G1030" s="1640">
        <v>787732</v>
      </c>
    </row>
    <row r="1031" spans="2:7">
      <c r="B1031" s="1642">
        <v>4275</v>
      </c>
      <c r="C1031" s="1643" t="s">
        <v>302</v>
      </c>
      <c r="D1031" s="1644" t="s">
        <v>65</v>
      </c>
      <c r="E1031" s="1645">
        <v>0.125</v>
      </c>
      <c r="F1031" s="1646">
        <v>128363</v>
      </c>
      <c r="G1031" s="1646">
        <v>16045</v>
      </c>
    </row>
    <row r="1032" spans="2:7">
      <c r="B1032" s="1642">
        <v>6092</v>
      </c>
      <c r="C1032" s="1643" t="s">
        <v>51</v>
      </c>
      <c r="D1032" s="1644" t="s">
        <v>52</v>
      </c>
      <c r="E1032" s="1645">
        <v>0.28349999999999997</v>
      </c>
      <c r="F1032" s="1646">
        <v>2000</v>
      </c>
      <c r="G1032" s="1646">
        <v>567</v>
      </c>
    </row>
    <row r="1033" spans="2:7" ht="22.5">
      <c r="B1033" s="1642">
        <v>7967</v>
      </c>
      <c r="C1033" s="1643" t="s">
        <v>586</v>
      </c>
      <c r="D1033" s="1644" t="s">
        <v>54</v>
      </c>
      <c r="E1033" s="1645">
        <v>1</v>
      </c>
      <c r="F1033" s="1646">
        <v>771120</v>
      </c>
      <c r="G1033" s="1646">
        <v>771120</v>
      </c>
    </row>
    <row r="1034" spans="2:7" ht="24">
      <c r="B1034" s="1636">
        <v>4907</v>
      </c>
      <c r="C1034" s="1637" t="s">
        <v>1017</v>
      </c>
      <c r="D1034" s="1636" t="s">
        <v>60</v>
      </c>
      <c r="E1034" s="1638"/>
      <c r="F1034" s="1639"/>
      <c r="G1034" s="1640">
        <v>110488</v>
      </c>
    </row>
    <row r="1035" spans="2:7">
      <c r="B1035" s="1642">
        <v>4274</v>
      </c>
      <c r="C1035" s="1643" t="s">
        <v>57</v>
      </c>
      <c r="D1035" s="1644" t="s">
        <v>65</v>
      </c>
      <c r="E1035" s="1645">
        <v>8.3299999999999999E-2</v>
      </c>
      <c r="F1035" s="1646">
        <v>166065</v>
      </c>
      <c r="G1035" s="1646">
        <v>13833</v>
      </c>
    </row>
    <row r="1036" spans="2:7">
      <c r="B1036" s="1642">
        <v>5661</v>
      </c>
      <c r="C1036" s="1643" t="s">
        <v>66</v>
      </c>
      <c r="D1036" s="1644" t="s">
        <v>67</v>
      </c>
      <c r="E1036" s="1645">
        <v>8.3299999999999999E-2</v>
      </c>
      <c r="F1036" s="1646">
        <v>46157</v>
      </c>
      <c r="G1036" s="1646">
        <v>3845</v>
      </c>
    </row>
    <row r="1037" spans="2:7">
      <c r="B1037" s="1642">
        <v>6092</v>
      </c>
      <c r="C1037" s="1643" t="s">
        <v>51</v>
      </c>
      <c r="D1037" s="1644" t="s">
        <v>52</v>
      </c>
      <c r="E1037" s="1645">
        <v>0.5</v>
      </c>
      <c r="F1037" s="1646">
        <v>2000</v>
      </c>
      <c r="G1037" s="1646">
        <v>1000</v>
      </c>
    </row>
    <row r="1038" spans="2:7">
      <c r="B1038" s="1642">
        <v>6098</v>
      </c>
      <c r="C1038" s="1643" t="s">
        <v>68</v>
      </c>
      <c r="D1038" s="1644" t="s">
        <v>69</v>
      </c>
      <c r="E1038" s="1645">
        <v>10</v>
      </c>
      <c r="F1038" s="1646">
        <v>18</v>
      </c>
      <c r="G1038" s="1646">
        <v>180</v>
      </c>
    </row>
    <row r="1039" spans="2:7">
      <c r="B1039" s="1642">
        <v>7462</v>
      </c>
      <c r="C1039" s="1643" t="s">
        <v>62</v>
      </c>
      <c r="D1039" s="1644" t="s">
        <v>63</v>
      </c>
      <c r="E1039" s="1645">
        <v>26.25</v>
      </c>
      <c r="F1039" s="1646">
        <v>1428</v>
      </c>
      <c r="G1039" s="1646">
        <v>37485</v>
      </c>
    </row>
    <row r="1040" spans="2:7">
      <c r="B1040" s="1642">
        <v>7976</v>
      </c>
      <c r="C1040" s="1643" t="s">
        <v>476</v>
      </c>
      <c r="D1040" s="1644" t="s">
        <v>60</v>
      </c>
      <c r="E1040" s="1645">
        <v>1.3</v>
      </c>
      <c r="F1040" s="1646">
        <v>41650</v>
      </c>
      <c r="G1040" s="1646">
        <v>54145</v>
      </c>
    </row>
    <row r="1041" spans="2:7" ht="24">
      <c r="B1041" s="1636">
        <v>4919</v>
      </c>
      <c r="C1041" s="1637" t="s">
        <v>373</v>
      </c>
      <c r="D1041" s="1636" t="s">
        <v>48</v>
      </c>
      <c r="E1041" s="1638"/>
      <c r="F1041" s="1639"/>
      <c r="G1041" s="1640">
        <v>66219</v>
      </c>
    </row>
    <row r="1042" spans="2:7">
      <c r="B1042" s="1642">
        <v>366</v>
      </c>
      <c r="C1042" s="1643" t="s">
        <v>1275</v>
      </c>
      <c r="D1042" s="1644" t="s">
        <v>60</v>
      </c>
      <c r="E1042" s="1645">
        <v>0.04</v>
      </c>
      <c r="F1042" s="1646">
        <v>366520</v>
      </c>
      <c r="G1042" s="1646">
        <v>14661</v>
      </c>
    </row>
    <row r="1043" spans="2:7">
      <c r="B1043" s="1642">
        <v>4274</v>
      </c>
      <c r="C1043" s="1643" t="s">
        <v>57</v>
      </c>
      <c r="D1043" s="1644" t="s">
        <v>65</v>
      </c>
      <c r="E1043" s="1645">
        <v>6.25E-2</v>
      </c>
      <c r="F1043" s="1646">
        <v>166065</v>
      </c>
      <c r="G1043" s="1646">
        <v>10379</v>
      </c>
    </row>
    <row r="1044" spans="2:7">
      <c r="B1044" s="1642">
        <v>5661</v>
      </c>
      <c r="C1044" s="1643" t="s">
        <v>66</v>
      </c>
      <c r="D1044" s="1644" t="s">
        <v>67</v>
      </c>
      <c r="E1044" s="1645">
        <v>6.5000000000000002E-2</v>
      </c>
      <c r="F1044" s="1646">
        <v>46157</v>
      </c>
      <c r="G1044" s="1646">
        <v>3000</v>
      </c>
    </row>
    <row r="1045" spans="2:7">
      <c r="B1045" s="1642">
        <v>6092</v>
      </c>
      <c r="C1045" s="1643" t="s">
        <v>51</v>
      </c>
      <c r="D1045" s="1644" t="s">
        <v>52</v>
      </c>
      <c r="E1045" s="1645">
        <v>0.10299999999999999</v>
      </c>
      <c r="F1045" s="1646">
        <v>2000</v>
      </c>
      <c r="G1045" s="1646">
        <v>206</v>
      </c>
    </row>
    <row r="1046" spans="2:7">
      <c r="B1046" s="1642">
        <v>6853</v>
      </c>
      <c r="C1046" s="1643" t="s">
        <v>647</v>
      </c>
      <c r="D1046" s="1644" t="s">
        <v>54</v>
      </c>
      <c r="E1046" s="1645">
        <v>52</v>
      </c>
      <c r="F1046" s="1646">
        <v>707</v>
      </c>
      <c r="G1046" s="1646">
        <v>36764</v>
      </c>
    </row>
    <row r="1047" spans="2:7">
      <c r="B1047" s="1642">
        <v>7461</v>
      </c>
      <c r="C1047" s="1643" t="s">
        <v>97</v>
      </c>
      <c r="D1047" s="1644" t="s">
        <v>60</v>
      </c>
      <c r="E1047" s="1645">
        <v>0.01</v>
      </c>
      <c r="F1047" s="1646">
        <v>80920</v>
      </c>
      <c r="G1047" s="1646">
        <v>809</v>
      </c>
    </row>
    <row r="1048" spans="2:7">
      <c r="B1048" s="1642">
        <v>7462</v>
      </c>
      <c r="C1048" s="1643" t="s">
        <v>62</v>
      </c>
      <c r="D1048" s="1644" t="s">
        <v>63</v>
      </c>
      <c r="E1048" s="1645">
        <v>0.28000000000000003</v>
      </c>
      <c r="F1048" s="1646">
        <v>1428</v>
      </c>
      <c r="G1048" s="1646">
        <v>400</v>
      </c>
    </row>
    <row r="1049" spans="2:7" ht="24">
      <c r="B1049" s="1636">
        <v>4920</v>
      </c>
      <c r="C1049" s="1637" t="s">
        <v>1486</v>
      </c>
      <c r="D1049" s="1636" t="s">
        <v>54</v>
      </c>
      <c r="E1049" s="1638"/>
      <c r="F1049" s="1639"/>
      <c r="G1049" s="1640">
        <v>483209</v>
      </c>
    </row>
    <row r="1050" spans="2:7">
      <c r="B1050" s="1642">
        <v>324</v>
      </c>
      <c r="C1050" s="1643" t="s">
        <v>1270</v>
      </c>
      <c r="D1050" s="1644" t="s">
        <v>60</v>
      </c>
      <c r="E1050" s="1645">
        <v>0.01</v>
      </c>
      <c r="F1050" s="1646">
        <v>369495</v>
      </c>
      <c r="G1050" s="1646">
        <v>3695</v>
      </c>
    </row>
    <row r="1051" spans="2:7">
      <c r="B1051" s="1642">
        <v>4273</v>
      </c>
      <c r="C1051" s="1643" t="s">
        <v>49</v>
      </c>
      <c r="D1051" s="1644" t="s">
        <v>65</v>
      </c>
      <c r="E1051" s="1645">
        <v>0.13</v>
      </c>
      <c r="F1051" s="1646">
        <v>117772</v>
      </c>
      <c r="G1051" s="1646">
        <v>15310</v>
      </c>
    </row>
    <row r="1052" spans="2:7">
      <c r="B1052" s="1642">
        <v>6092</v>
      </c>
      <c r="C1052" s="1643" t="s">
        <v>51</v>
      </c>
      <c r="D1052" s="1644" t="s">
        <v>52</v>
      </c>
      <c r="E1052" s="1645">
        <v>5.1999999999999998E-2</v>
      </c>
      <c r="F1052" s="1646">
        <v>2000</v>
      </c>
      <c r="G1052" s="1646">
        <v>104</v>
      </c>
    </row>
    <row r="1053" spans="2:7">
      <c r="B1053" s="1642">
        <v>7345</v>
      </c>
      <c r="C1053" s="1643" t="s">
        <v>657</v>
      </c>
      <c r="D1053" s="1644" t="s">
        <v>54</v>
      </c>
      <c r="E1053" s="1645">
        <v>1</v>
      </c>
      <c r="F1053" s="1646">
        <v>464100</v>
      </c>
      <c r="G1053" s="1646">
        <v>464100</v>
      </c>
    </row>
    <row r="1054" spans="2:7" ht="50.25" customHeight="1">
      <c r="B1054" s="1636">
        <v>4949</v>
      </c>
      <c r="C1054" s="1637" t="s">
        <v>1487</v>
      </c>
      <c r="D1054" s="1636" t="s">
        <v>54</v>
      </c>
      <c r="E1054" s="1638"/>
      <c r="F1054" s="1639"/>
      <c r="G1054" s="1640">
        <v>677965</v>
      </c>
    </row>
    <row r="1055" spans="2:7">
      <c r="B1055" s="1642">
        <v>323</v>
      </c>
      <c r="C1055" s="1643" t="s">
        <v>1269</v>
      </c>
      <c r="D1055" s="1644" t="s">
        <v>60</v>
      </c>
      <c r="E1055" s="1645">
        <v>0.21</v>
      </c>
      <c r="F1055" s="1646">
        <v>354442</v>
      </c>
      <c r="G1055" s="1646">
        <v>74433</v>
      </c>
    </row>
    <row r="1056" spans="2:7">
      <c r="B1056" s="1642">
        <v>324</v>
      </c>
      <c r="C1056" s="1643" t="s">
        <v>1270</v>
      </c>
      <c r="D1056" s="1644" t="s">
        <v>60</v>
      </c>
      <c r="E1056" s="1645">
        <v>0.76</v>
      </c>
      <c r="F1056" s="1646">
        <v>369495</v>
      </c>
      <c r="G1056" s="1646">
        <v>280816</v>
      </c>
    </row>
    <row r="1057" spans="2:7">
      <c r="B1057" s="1642">
        <v>3995</v>
      </c>
      <c r="C1057" s="1643" t="s">
        <v>126</v>
      </c>
      <c r="D1057" s="1644" t="s">
        <v>48</v>
      </c>
      <c r="E1057" s="1645">
        <v>5.57</v>
      </c>
      <c r="F1057" s="1646">
        <v>21983</v>
      </c>
      <c r="G1057" s="1646">
        <v>122445</v>
      </c>
    </row>
    <row r="1058" spans="2:7">
      <c r="B1058" s="1642">
        <v>4278</v>
      </c>
      <c r="C1058" s="1643" t="s">
        <v>49</v>
      </c>
      <c r="D1058" s="1644" t="s">
        <v>50</v>
      </c>
      <c r="E1058" s="1645">
        <v>2.8</v>
      </c>
      <c r="F1058" s="1646">
        <v>14722</v>
      </c>
      <c r="G1058" s="1646">
        <v>41222</v>
      </c>
    </row>
    <row r="1059" spans="2:7">
      <c r="B1059" s="1642">
        <v>5038</v>
      </c>
      <c r="C1059" s="1643" t="s">
        <v>78</v>
      </c>
      <c r="D1059" s="1644" t="s">
        <v>79</v>
      </c>
      <c r="E1059" s="1645">
        <v>12.54</v>
      </c>
      <c r="F1059" s="1646">
        <v>2678</v>
      </c>
      <c r="G1059" s="1646">
        <v>33582</v>
      </c>
    </row>
    <row r="1060" spans="2:7">
      <c r="B1060" s="1642">
        <v>5915</v>
      </c>
      <c r="C1060" s="1643" t="s">
        <v>80</v>
      </c>
      <c r="D1060" s="1644" t="s">
        <v>60</v>
      </c>
      <c r="E1060" s="1645">
        <v>0.189</v>
      </c>
      <c r="F1060" s="1646">
        <v>63000</v>
      </c>
      <c r="G1060" s="1646">
        <v>11907</v>
      </c>
    </row>
    <row r="1061" spans="2:7">
      <c r="B1061" s="1642">
        <v>6092</v>
      </c>
      <c r="C1061" s="1643" t="s">
        <v>51</v>
      </c>
      <c r="D1061" s="1644" t="s">
        <v>52</v>
      </c>
      <c r="E1061" s="1645">
        <v>0.4</v>
      </c>
      <c r="F1061" s="1646">
        <v>2000</v>
      </c>
      <c r="G1061" s="1646">
        <v>800</v>
      </c>
    </row>
    <row r="1062" spans="2:7">
      <c r="B1062" s="1642">
        <v>7138</v>
      </c>
      <c r="C1062" s="1643" t="s">
        <v>83</v>
      </c>
      <c r="D1062" s="1644" t="s">
        <v>54</v>
      </c>
      <c r="E1062" s="1645">
        <v>4.7</v>
      </c>
      <c r="F1062" s="1646">
        <v>17717</v>
      </c>
      <c r="G1062" s="1646">
        <v>83270</v>
      </c>
    </row>
    <row r="1063" spans="2:7">
      <c r="B1063" s="1642">
        <v>7202</v>
      </c>
      <c r="C1063" s="1643" t="s">
        <v>628</v>
      </c>
      <c r="D1063" s="1644" t="s">
        <v>79</v>
      </c>
      <c r="E1063" s="1645">
        <v>5.54</v>
      </c>
      <c r="F1063" s="1646">
        <v>3154</v>
      </c>
      <c r="G1063" s="1646">
        <v>17473</v>
      </c>
    </row>
    <row r="1064" spans="2:7">
      <c r="B1064" s="1642">
        <v>7462</v>
      </c>
      <c r="C1064" s="1643" t="s">
        <v>62</v>
      </c>
      <c r="D1064" s="1644" t="s">
        <v>63</v>
      </c>
      <c r="E1064" s="1645">
        <v>5.29</v>
      </c>
      <c r="F1064" s="1646">
        <v>1428</v>
      </c>
      <c r="G1064" s="1646">
        <v>7554</v>
      </c>
    </row>
    <row r="1065" spans="2:7">
      <c r="B1065" s="1642">
        <v>7596</v>
      </c>
      <c r="C1065" s="1643" t="s">
        <v>127</v>
      </c>
      <c r="D1065" s="1644" t="s">
        <v>67</v>
      </c>
      <c r="E1065" s="1645">
        <v>0.25</v>
      </c>
      <c r="F1065" s="1646">
        <v>17850</v>
      </c>
      <c r="G1065" s="1646">
        <v>4463</v>
      </c>
    </row>
    <row r="1066" spans="2:7" ht="24">
      <c r="B1066" s="1636">
        <v>4951</v>
      </c>
      <c r="C1066" s="1637" t="s">
        <v>1450</v>
      </c>
      <c r="D1066" s="1636" t="s">
        <v>54</v>
      </c>
      <c r="E1066" s="1638"/>
      <c r="F1066" s="1639"/>
      <c r="G1066" s="1640">
        <v>2483530</v>
      </c>
    </row>
    <row r="1067" spans="2:7" ht="22.5">
      <c r="B1067" s="1642">
        <v>8034</v>
      </c>
      <c r="C1067" s="1643" t="s">
        <v>774</v>
      </c>
      <c r="D1067" s="1644" t="s">
        <v>54</v>
      </c>
      <c r="E1067" s="1645">
        <v>1</v>
      </c>
      <c r="F1067" s="1646">
        <v>2483530</v>
      </c>
      <c r="G1067" s="1646">
        <v>2483530</v>
      </c>
    </row>
    <row r="1068" spans="2:7" ht="24">
      <c r="B1068" s="1636">
        <v>4953</v>
      </c>
      <c r="C1068" s="1637" t="s">
        <v>374</v>
      </c>
      <c r="D1068" s="1636" t="s">
        <v>54</v>
      </c>
      <c r="E1068" s="1638"/>
      <c r="F1068" s="1639"/>
      <c r="G1068" s="1640">
        <v>2779840</v>
      </c>
    </row>
    <row r="1069" spans="2:7" ht="22.5">
      <c r="B1069" s="1642">
        <v>8036</v>
      </c>
      <c r="C1069" s="1643" t="s">
        <v>775</v>
      </c>
      <c r="D1069" s="1644" t="s">
        <v>54</v>
      </c>
      <c r="E1069" s="1645">
        <v>1</v>
      </c>
      <c r="F1069" s="1646">
        <v>2779840</v>
      </c>
      <c r="G1069" s="1646">
        <v>2779840</v>
      </c>
    </row>
    <row r="1070" spans="2:7" ht="24">
      <c r="B1070" s="1636">
        <v>4959</v>
      </c>
      <c r="C1070" s="1637" t="s">
        <v>378</v>
      </c>
      <c r="D1070" s="1636" t="s">
        <v>79</v>
      </c>
      <c r="E1070" s="1638"/>
      <c r="F1070" s="1639"/>
      <c r="G1070" s="1640">
        <v>3034</v>
      </c>
    </row>
    <row r="1071" spans="2:7">
      <c r="B1071" s="1642">
        <v>6087</v>
      </c>
      <c r="C1071" s="1643" t="s">
        <v>1019</v>
      </c>
      <c r="D1071" s="1644" t="s">
        <v>65</v>
      </c>
      <c r="E1071" s="1645">
        <v>0.01</v>
      </c>
      <c r="F1071" s="1646">
        <v>48294</v>
      </c>
      <c r="G1071" s="1646">
        <v>483</v>
      </c>
    </row>
    <row r="1072" spans="2:7">
      <c r="B1072" s="1642">
        <v>6092</v>
      </c>
      <c r="C1072" s="1643" t="s">
        <v>51</v>
      </c>
      <c r="D1072" s="1644" t="s">
        <v>52</v>
      </c>
      <c r="E1072" s="1645">
        <v>8.6E-3</v>
      </c>
      <c r="F1072" s="1646">
        <v>2000</v>
      </c>
      <c r="G1072" s="1646">
        <v>17</v>
      </c>
    </row>
    <row r="1073" spans="2:7">
      <c r="B1073" s="1642">
        <v>8041</v>
      </c>
      <c r="C1073" s="1643" t="s">
        <v>631</v>
      </c>
      <c r="D1073" s="1644" t="s">
        <v>79</v>
      </c>
      <c r="E1073" s="1645">
        <v>1</v>
      </c>
      <c r="F1073" s="1646">
        <v>2534</v>
      </c>
      <c r="G1073" s="1646">
        <v>2534</v>
      </c>
    </row>
    <row r="1074" spans="2:7" ht="36">
      <c r="B1074" s="1636">
        <v>4962</v>
      </c>
      <c r="C1074" s="1637" t="s">
        <v>128</v>
      </c>
      <c r="D1074" s="1636" t="s">
        <v>71</v>
      </c>
      <c r="E1074" s="1638"/>
      <c r="F1074" s="1639"/>
      <c r="G1074" s="1640">
        <v>11150</v>
      </c>
    </row>
    <row r="1075" spans="2:7">
      <c r="B1075" s="1642">
        <v>7216</v>
      </c>
      <c r="C1075" s="1643" t="s">
        <v>108</v>
      </c>
      <c r="D1075" s="1644" t="s">
        <v>48</v>
      </c>
      <c r="E1075" s="1645">
        <v>0.1</v>
      </c>
      <c r="F1075" s="1646">
        <v>111499</v>
      </c>
      <c r="G1075" s="1646">
        <v>11150</v>
      </c>
    </row>
    <row r="1076" spans="2:7" ht="46.5" customHeight="1">
      <c r="B1076" s="1636">
        <v>4972</v>
      </c>
      <c r="C1076" s="1637" t="s">
        <v>379</v>
      </c>
      <c r="D1076" s="1636" t="s">
        <v>54</v>
      </c>
      <c r="E1076" s="1638"/>
      <c r="F1076" s="1639"/>
      <c r="G1076" s="1640">
        <v>804043</v>
      </c>
    </row>
    <row r="1077" spans="2:7">
      <c r="B1077" s="1642">
        <v>4275</v>
      </c>
      <c r="C1077" s="1643" t="s">
        <v>302</v>
      </c>
      <c r="D1077" s="1644" t="s">
        <v>65</v>
      </c>
      <c r="E1077" s="1645">
        <v>0.06</v>
      </c>
      <c r="F1077" s="1646">
        <v>128363</v>
      </c>
      <c r="G1077" s="1646">
        <v>7702</v>
      </c>
    </row>
    <row r="1078" spans="2:7">
      <c r="B1078" s="1642">
        <v>4611</v>
      </c>
      <c r="C1078" s="1643" t="s">
        <v>488</v>
      </c>
      <c r="D1078" s="1644" t="s">
        <v>54</v>
      </c>
      <c r="E1078" s="1645">
        <v>1</v>
      </c>
      <c r="F1078" s="1646">
        <v>139263</v>
      </c>
      <c r="G1078" s="1646">
        <v>139263</v>
      </c>
    </row>
    <row r="1079" spans="2:7">
      <c r="B1079" s="1642">
        <v>6092</v>
      </c>
      <c r="C1079" s="1643" t="s">
        <v>51</v>
      </c>
      <c r="D1079" s="1644" t="s">
        <v>52</v>
      </c>
      <c r="E1079" s="1645">
        <v>5</v>
      </c>
      <c r="F1079" s="1646">
        <v>2000</v>
      </c>
      <c r="G1079" s="1646">
        <v>10000</v>
      </c>
    </row>
    <row r="1080" spans="2:7">
      <c r="B1080" s="1642">
        <v>6261</v>
      </c>
      <c r="C1080" s="1643" t="s">
        <v>494</v>
      </c>
      <c r="D1080" s="1644" t="s">
        <v>71</v>
      </c>
      <c r="E1080" s="1645">
        <v>1</v>
      </c>
      <c r="F1080" s="1646">
        <v>80675</v>
      </c>
      <c r="G1080" s="1646">
        <v>80675</v>
      </c>
    </row>
    <row r="1081" spans="2:7">
      <c r="B1081" s="1642">
        <v>6527</v>
      </c>
      <c r="C1081" s="1643" t="s">
        <v>498</v>
      </c>
      <c r="D1081" s="1644" t="s">
        <v>54</v>
      </c>
      <c r="E1081" s="1645">
        <v>1</v>
      </c>
      <c r="F1081" s="1646">
        <v>163086</v>
      </c>
      <c r="G1081" s="1646">
        <v>163086</v>
      </c>
    </row>
    <row r="1082" spans="2:7">
      <c r="B1082" s="1642">
        <v>7024</v>
      </c>
      <c r="C1082" s="1643" t="s">
        <v>568</v>
      </c>
      <c r="D1082" s="1644" t="s">
        <v>54</v>
      </c>
      <c r="E1082" s="1645">
        <v>1</v>
      </c>
      <c r="F1082" s="1646">
        <v>198706</v>
      </c>
      <c r="G1082" s="1646">
        <v>198706</v>
      </c>
    </row>
    <row r="1083" spans="2:7">
      <c r="B1083" s="1642">
        <v>7414</v>
      </c>
      <c r="C1083" s="1643" t="s">
        <v>581</v>
      </c>
      <c r="D1083" s="1644" t="s">
        <v>54</v>
      </c>
      <c r="E1083" s="1645">
        <v>1</v>
      </c>
      <c r="F1083" s="1646">
        <v>196350</v>
      </c>
      <c r="G1083" s="1646">
        <v>196350</v>
      </c>
    </row>
    <row r="1084" spans="2:7">
      <c r="B1084" s="1642">
        <v>8328</v>
      </c>
      <c r="C1084" s="1643" t="s">
        <v>134</v>
      </c>
      <c r="D1084" s="1644" t="s">
        <v>52</v>
      </c>
      <c r="E1084" s="1645">
        <v>8.2609999999999992</v>
      </c>
      <c r="F1084" s="1646">
        <v>1000</v>
      </c>
      <c r="G1084" s="1646">
        <v>8261</v>
      </c>
    </row>
    <row r="1085" spans="2:7" ht="45.75" customHeight="1">
      <c r="B1085" s="1636">
        <v>4973</v>
      </c>
      <c r="C1085" s="1637" t="s">
        <v>380</v>
      </c>
      <c r="D1085" s="1636" t="s">
        <v>54</v>
      </c>
      <c r="E1085" s="1638"/>
      <c r="F1085" s="1639"/>
      <c r="G1085" s="1640">
        <v>1395532</v>
      </c>
    </row>
    <row r="1086" spans="2:7">
      <c r="B1086" s="1642">
        <v>4275</v>
      </c>
      <c r="C1086" s="1643" t="s">
        <v>302</v>
      </c>
      <c r="D1086" s="1644" t="s">
        <v>65</v>
      </c>
      <c r="E1086" s="1645">
        <v>6.6000000000000003E-2</v>
      </c>
      <c r="F1086" s="1646">
        <v>128363</v>
      </c>
      <c r="G1086" s="1646">
        <v>8472</v>
      </c>
    </row>
    <row r="1087" spans="2:7">
      <c r="B1087" s="1642">
        <v>4612</v>
      </c>
      <c r="C1087" s="1643" t="s">
        <v>489</v>
      </c>
      <c r="D1087" s="1644" t="s">
        <v>54</v>
      </c>
      <c r="E1087" s="1645">
        <v>1</v>
      </c>
      <c r="F1087" s="1646">
        <v>255857</v>
      </c>
      <c r="G1087" s="1646">
        <v>255857</v>
      </c>
    </row>
    <row r="1088" spans="2:7">
      <c r="B1088" s="1642">
        <v>6092</v>
      </c>
      <c r="C1088" s="1643" t="s">
        <v>51</v>
      </c>
      <c r="D1088" s="1644" t="s">
        <v>52</v>
      </c>
      <c r="E1088" s="1645">
        <v>5</v>
      </c>
      <c r="F1088" s="1646">
        <v>2000</v>
      </c>
      <c r="G1088" s="1646">
        <v>10000</v>
      </c>
    </row>
    <row r="1089" spans="2:7">
      <c r="B1089" s="1642">
        <v>6262</v>
      </c>
      <c r="C1089" s="1643" t="s">
        <v>495</v>
      </c>
      <c r="D1089" s="1644" t="s">
        <v>71</v>
      </c>
      <c r="E1089" s="1645">
        <v>1</v>
      </c>
      <c r="F1089" s="1646">
        <v>136653</v>
      </c>
      <c r="G1089" s="1646">
        <v>136653</v>
      </c>
    </row>
    <row r="1090" spans="2:7">
      <c r="B1090" s="1642">
        <v>6528</v>
      </c>
      <c r="C1090" s="1643" t="s">
        <v>499</v>
      </c>
      <c r="D1090" s="1644" t="s">
        <v>54</v>
      </c>
      <c r="E1090" s="1645">
        <v>1</v>
      </c>
      <c r="F1090" s="1646">
        <v>299860</v>
      </c>
      <c r="G1090" s="1646">
        <v>299860</v>
      </c>
    </row>
    <row r="1091" spans="2:7">
      <c r="B1091" s="1642">
        <v>7023</v>
      </c>
      <c r="C1091" s="1643" t="s">
        <v>567</v>
      </c>
      <c r="D1091" s="1644" t="s">
        <v>54</v>
      </c>
      <c r="E1091" s="1645">
        <v>1</v>
      </c>
      <c r="F1091" s="1646">
        <v>300939</v>
      </c>
      <c r="G1091" s="1646">
        <v>300939</v>
      </c>
    </row>
    <row r="1092" spans="2:7">
      <c r="B1092" s="1642">
        <v>8047</v>
      </c>
      <c r="C1092" s="1643" t="s">
        <v>587</v>
      </c>
      <c r="D1092" s="1644" t="s">
        <v>54</v>
      </c>
      <c r="E1092" s="1645">
        <v>1</v>
      </c>
      <c r="F1092" s="1646">
        <v>361127</v>
      </c>
      <c r="G1092" s="1646">
        <v>361127</v>
      </c>
    </row>
    <row r="1093" spans="2:7">
      <c r="B1093" s="1642">
        <v>8328</v>
      </c>
      <c r="C1093" s="1643" t="s">
        <v>134</v>
      </c>
      <c r="D1093" s="1644" t="s">
        <v>52</v>
      </c>
      <c r="E1093" s="1645">
        <v>22.623999999999999</v>
      </c>
      <c r="F1093" s="1646">
        <v>1000</v>
      </c>
      <c r="G1093" s="1646">
        <v>22624</v>
      </c>
    </row>
    <row r="1094" spans="2:7" ht="45.75" customHeight="1">
      <c r="B1094" s="1636">
        <v>4974</v>
      </c>
      <c r="C1094" s="1637" t="s">
        <v>381</v>
      </c>
      <c r="D1094" s="1636" t="s">
        <v>54</v>
      </c>
      <c r="E1094" s="1638"/>
      <c r="F1094" s="1639"/>
      <c r="G1094" s="1640">
        <v>3403353</v>
      </c>
    </row>
    <row r="1095" spans="2:7">
      <c r="B1095" s="1642">
        <v>4275</v>
      </c>
      <c r="C1095" s="1643" t="s">
        <v>302</v>
      </c>
      <c r="D1095" s="1644" t="s">
        <v>65</v>
      </c>
      <c r="E1095" s="1645">
        <v>8.3000000000000004E-2</v>
      </c>
      <c r="F1095" s="1646">
        <v>128363</v>
      </c>
      <c r="G1095" s="1646">
        <v>10654</v>
      </c>
    </row>
    <row r="1096" spans="2:7">
      <c r="B1096" s="1642">
        <v>4614</v>
      </c>
      <c r="C1096" s="1643" t="s">
        <v>490</v>
      </c>
      <c r="D1096" s="1644" t="s">
        <v>54</v>
      </c>
      <c r="E1096" s="1645">
        <v>1</v>
      </c>
      <c r="F1096" s="1646">
        <v>708465</v>
      </c>
      <c r="G1096" s="1646">
        <v>708465</v>
      </c>
    </row>
    <row r="1097" spans="2:7">
      <c r="B1097" s="1642">
        <v>6092</v>
      </c>
      <c r="C1097" s="1643" t="s">
        <v>51</v>
      </c>
      <c r="D1097" s="1644" t="s">
        <v>52</v>
      </c>
      <c r="E1097" s="1645">
        <v>20</v>
      </c>
      <c r="F1097" s="1646">
        <v>2000</v>
      </c>
      <c r="G1097" s="1646">
        <v>40000</v>
      </c>
    </row>
    <row r="1098" spans="2:7">
      <c r="B1098" s="1642">
        <v>6264</v>
      </c>
      <c r="C1098" s="1643" t="s">
        <v>496</v>
      </c>
      <c r="D1098" s="1644" t="s">
        <v>71</v>
      </c>
      <c r="E1098" s="1645">
        <v>1</v>
      </c>
      <c r="F1098" s="1646">
        <v>300993</v>
      </c>
      <c r="G1098" s="1646">
        <v>300993</v>
      </c>
    </row>
    <row r="1099" spans="2:7">
      <c r="B1099" s="1642">
        <v>6530</v>
      </c>
      <c r="C1099" s="1643" t="s">
        <v>500</v>
      </c>
      <c r="D1099" s="1644" t="s">
        <v>54</v>
      </c>
      <c r="E1099" s="1645">
        <v>1</v>
      </c>
      <c r="F1099" s="1646">
        <v>937549</v>
      </c>
      <c r="G1099" s="1646">
        <v>937549</v>
      </c>
    </row>
    <row r="1100" spans="2:7">
      <c r="B1100" s="1642">
        <v>7026</v>
      </c>
      <c r="C1100" s="1643" t="s">
        <v>569</v>
      </c>
      <c r="D1100" s="1644" t="s">
        <v>54</v>
      </c>
      <c r="E1100" s="1645">
        <v>1</v>
      </c>
      <c r="F1100" s="1646">
        <v>619157</v>
      </c>
      <c r="G1100" s="1646">
        <v>619157</v>
      </c>
    </row>
    <row r="1101" spans="2:7">
      <c r="B1101" s="1642">
        <v>8048</v>
      </c>
      <c r="C1101" s="1643" t="s">
        <v>588</v>
      </c>
      <c r="D1101" s="1644" t="s">
        <v>54</v>
      </c>
      <c r="E1101" s="1645">
        <v>1</v>
      </c>
      <c r="F1101" s="1646">
        <v>708050</v>
      </c>
      <c r="G1101" s="1646">
        <v>708050</v>
      </c>
    </row>
    <row r="1102" spans="2:7">
      <c r="B1102" s="1642">
        <v>8328</v>
      </c>
      <c r="C1102" s="1643" t="s">
        <v>134</v>
      </c>
      <c r="D1102" s="1644" t="s">
        <v>52</v>
      </c>
      <c r="E1102" s="1645">
        <v>78.484999999999999</v>
      </c>
      <c r="F1102" s="1646">
        <v>1000</v>
      </c>
      <c r="G1102" s="1646">
        <v>78485</v>
      </c>
    </row>
    <row r="1103" spans="2:7" ht="24">
      <c r="B1103" s="1636">
        <v>4978</v>
      </c>
      <c r="C1103" s="1637" t="s">
        <v>382</v>
      </c>
      <c r="D1103" s="1636" t="s">
        <v>54</v>
      </c>
      <c r="E1103" s="1638"/>
      <c r="F1103" s="1639"/>
      <c r="G1103" s="1640">
        <v>473003</v>
      </c>
    </row>
    <row r="1104" spans="2:7">
      <c r="B1104" s="1642">
        <v>2551</v>
      </c>
      <c r="C1104" s="1643" t="s">
        <v>711</v>
      </c>
      <c r="D1104" s="1644" t="s">
        <v>54</v>
      </c>
      <c r="E1104" s="1645">
        <v>1</v>
      </c>
      <c r="F1104" s="1646">
        <v>120904</v>
      </c>
      <c r="G1104" s="1646">
        <v>120904</v>
      </c>
    </row>
    <row r="1105" spans="2:7">
      <c r="B1105" s="1642">
        <v>2798</v>
      </c>
      <c r="C1105" s="1643" t="s">
        <v>645</v>
      </c>
      <c r="D1105" s="1644" t="s">
        <v>54</v>
      </c>
      <c r="E1105" s="1645">
        <v>198</v>
      </c>
      <c r="F1105" s="1646">
        <v>400</v>
      </c>
      <c r="G1105" s="1646">
        <v>79200</v>
      </c>
    </row>
    <row r="1106" spans="2:7">
      <c r="B1106" s="1642">
        <v>3476</v>
      </c>
      <c r="C1106" s="1643" t="s">
        <v>77</v>
      </c>
      <c r="D1106" s="1644" t="s">
        <v>60</v>
      </c>
      <c r="E1106" s="1645">
        <v>0.62</v>
      </c>
      <c r="F1106" s="1646">
        <v>310601</v>
      </c>
      <c r="G1106" s="1646">
        <v>192573</v>
      </c>
    </row>
    <row r="1107" spans="2:7">
      <c r="B1107" s="1642">
        <v>4273</v>
      </c>
      <c r="C1107" s="1643" t="s">
        <v>49</v>
      </c>
      <c r="D1107" s="1644" t="s">
        <v>65</v>
      </c>
      <c r="E1107" s="1645">
        <v>0.33</v>
      </c>
      <c r="F1107" s="1646">
        <v>117772</v>
      </c>
      <c r="G1107" s="1646">
        <v>38865</v>
      </c>
    </row>
    <row r="1108" spans="2:7">
      <c r="B1108" s="1642">
        <v>4561</v>
      </c>
      <c r="C1108" s="1643" t="s">
        <v>112</v>
      </c>
      <c r="D1108" s="1644" t="s">
        <v>60</v>
      </c>
      <c r="E1108" s="1645">
        <v>0.06</v>
      </c>
      <c r="F1108" s="1646">
        <v>391472</v>
      </c>
      <c r="G1108" s="1646">
        <v>23488</v>
      </c>
    </row>
    <row r="1109" spans="2:7">
      <c r="B1109" s="1642">
        <v>6092</v>
      </c>
      <c r="C1109" s="1643" t="s">
        <v>51</v>
      </c>
      <c r="D1109" s="1644" t="s">
        <v>52</v>
      </c>
      <c r="E1109" s="1645">
        <v>0.83199999999999996</v>
      </c>
      <c r="F1109" s="1646">
        <v>2000</v>
      </c>
      <c r="G1109" s="1646">
        <v>1664</v>
      </c>
    </row>
    <row r="1110" spans="2:7">
      <c r="B1110" s="1642">
        <v>7088</v>
      </c>
      <c r="C1110" s="1643" t="s">
        <v>82</v>
      </c>
      <c r="D1110" s="1644" t="s">
        <v>79</v>
      </c>
      <c r="E1110" s="1645">
        <v>6.09</v>
      </c>
      <c r="F1110" s="1646">
        <v>2678</v>
      </c>
      <c r="G1110" s="1646">
        <v>16309</v>
      </c>
    </row>
    <row r="1111" spans="2:7" ht="24">
      <c r="B1111" s="1636">
        <v>4979</v>
      </c>
      <c r="C1111" s="1637" t="s">
        <v>383</v>
      </c>
      <c r="D1111" s="1636" t="s">
        <v>54</v>
      </c>
      <c r="E1111" s="1638"/>
      <c r="F1111" s="1639"/>
      <c r="G1111" s="1640">
        <v>513330</v>
      </c>
    </row>
    <row r="1112" spans="2:7">
      <c r="B1112" s="1642">
        <v>2798</v>
      </c>
      <c r="C1112" s="1643" t="s">
        <v>645</v>
      </c>
      <c r="D1112" s="1644" t="s">
        <v>54</v>
      </c>
      <c r="E1112" s="1645">
        <v>309</v>
      </c>
      <c r="F1112" s="1646">
        <v>400</v>
      </c>
      <c r="G1112" s="1646">
        <v>123600</v>
      </c>
    </row>
    <row r="1113" spans="2:7">
      <c r="B1113" s="1642">
        <v>3476</v>
      </c>
      <c r="C1113" s="1643" t="s">
        <v>77</v>
      </c>
      <c r="D1113" s="1644" t="s">
        <v>60</v>
      </c>
      <c r="E1113" s="1645">
        <v>0.113</v>
      </c>
      <c r="F1113" s="1646">
        <v>310601</v>
      </c>
      <c r="G1113" s="1646">
        <v>35098</v>
      </c>
    </row>
    <row r="1114" spans="2:7">
      <c r="B1114" s="1642">
        <v>4273</v>
      </c>
      <c r="C1114" s="1643" t="s">
        <v>49</v>
      </c>
      <c r="D1114" s="1644" t="s">
        <v>65</v>
      </c>
      <c r="E1114" s="1645">
        <v>0.4</v>
      </c>
      <c r="F1114" s="1646">
        <v>117772</v>
      </c>
      <c r="G1114" s="1646">
        <v>47109</v>
      </c>
    </row>
    <row r="1115" spans="2:7">
      <c r="B1115" s="1642">
        <v>4565</v>
      </c>
      <c r="C1115" s="1643" t="s">
        <v>326</v>
      </c>
      <c r="D1115" s="1644" t="s">
        <v>60</v>
      </c>
      <c r="E1115" s="1645">
        <v>0.16109999999999999</v>
      </c>
      <c r="F1115" s="1646">
        <v>390964</v>
      </c>
      <c r="G1115" s="1646">
        <v>62984</v>
      </c>
    </row>
    <row r="1116" spans="2:7">
      <c r="B1116" s="1642">
        <v>6092</v>
      </c>
      <c r="C1116" s="1643" t="s">
        <v>51</v>
      </c>
      <c r="D1116" s="1644" t="s">
        <v>52</v>
      </c>
      <c r="E1116" s="1645">
        <v>0.77200000000000002</v>
      </c>
      <c r="F1116" s="1646">
        <v>2000</v>
      </c>
      <c r="G1116" s="1646">
        <v>1544</v>
      </c>
    </row>
    <row r="1117" spans="2:7">
      <c r="B1117" s="1642">
        <v>7088</v>
      </c>
      <c r="C1117" s="1643" t="s">
        <v>82</v>
      </c>
      <c r="D1117" s="1644" t="s">
        <v>79</v>
      </c>
      <c r="E1117" s="1645">
        <v>8.15</v>
      </c>
      <c r="F1117" s="1646">
        <v>2678</v>
      </c>
      <c r="G1117" s="1646">
        <v>21826</v>
      </c>
    </row>
    <row r="1118" spans="2:7">
      <c r="B1118" s="1642">
        <v>8049</v>
      </c>
      <c r="C1118" s="1643" t="s">
        <v>589</v>
      </c>
      <c r="D1118" s="1644" t="s">
        <v>54</v>
      </c>
      <c r="E1118" s="1645">
        <v>1</v>
      </c>
      <c r="F1118" s="1646">
        <v>221169</v>
      </c>
      <c r="G1118" s="1646">
        <v>221169</v>
      </c>
    </row>
    <row r="1119" spans="2:7" ht="48.75" customHeight="1">
      <c r="B1119" s="1636">
        <v>4984</v>
      </c>
      <c r="C1119" s="1637" t="s">
        <v>384</v>
      </c>
      <c r="D1119" s="1636" t="s">
        <v>54</v>
      </c>
      <c r="E1119" s="1638"/>
      <c r="F1119" s="1639"/>
      <c r="G1119" s="1640">
        <v>216505</v>
      </c>
    </row>
    <row r="1120" spans="2:7">
      <c r="B1120" s="1642">
        <v>4273</v>
      </c>
      <c r="C1120" s="1643" t="s">
        <v>49</v>
      </c>
      <c r="D1120" s="1644" t="s">
        <v>65</v>
      </c>
      <c r="E1120" s="1645">
        <v>0.17</v>
      </c>
      <c r="F1120" s="1646">
        <v>117772</v>
      </c>
      <c r="G1120" s="1646">
        <v>20021</v>
      </c>
    </row>
    <row r="1121" spans="2:7">
      <c r="B1121" s="1642">
        <v>6092</v>
      </c>
      <c r="C1121" s="1643" t="s">
        <v>51</v>
      </c>
      <c r="D1121" s="1644" t="s">
        <v>52</v>
      </c>
      <c r="E1121" s="1645">
        <v>0.20749999999999999</v>
      </c>
      <c r="F1121" s="1646">
        <v>2000</v>
      </c>
      <c r="G1121" s="1646">
        <v>415</v>
      </c>
    </row>
    <row r="1122" spans="2:7">
      <c r="B1122" s="1642">
        <v>7945</v>
      </c>
      <c r="C1122" s="1643" t="s">
        <v>1291</v>
      </c>
      <c r="D1122" s="1644" t="s">
        <v>71</v>
      </c>
      <c r="E1122" s="1645">
        <v>1</v>
      </c>
      <c r="F1122" s="1646">
        <v>129</v>
      </c>
      <c r="G1122" s="1646">
        <v>129</v>
      </c>
    </row>
    <row r="1123" spans="2:7">
      <c r="B1123" s="1642">
        <v>7946</v>
      </c>
      <c r="C1123" s="1643" t="s">
        <v>730</v>
      </c>
      <c r="D1123" s="1644" t="s">
        <v>731</v>
      </c>
      <c r="E1123" s="1645">
        <v>0.05</v>
      </c>
      <c r="F1123" s="1646">
        <v>63300</v>
      </c>
      <c r="G1123" s="1646">
        <v>3165</v>
      </c>
    </row>
    <row r="1124" spans="2:7">
      <c r="B1124" s="1642">
        <v>7947</v>
      </c>
      <c r="C1124" s="1643" t="s">
        <v>704</v>
      </c>
      <c r="D1124" s="1644" t="s">
        <v>54</v>
      </c>
      <c r="E1124" s="1645">
        <v>1</v>
      </c>
      <c r="F1124" s="1646">
        <v>189210</v>
      </c>
      <c r="G1124" s="1646">
        <v>189210</v>
      </c>
    </row>
    <row r="1125" spans="2:7">
      <c r="B1125" s="1642">
        <v>8057</v>
      </c>
      <c r="C1125" s="1643" t="s">
        <v>1823</v>
      </c>
      <c r="D1125" s="1644" t="s">
        <v>71</v>
      </c>
      <c r="E1125" s="1645">
        <v>1.03</v>
      </c>
      <c r="F1125" s="1646">
        <v>3461</v>
      </c>
      <c r="G1125" s="1646">
        <v>3565</v>
      </c>
    </row>
    <row r="1126" spans="2:7" ht="27" customHeight="1">
      <c r="B1126" s="1636">
        <v>4987</v>
      </c>
      <c r="C1126" s="1637" t="s">
        <v>385</v>
      </c>
      <c r="D1126" s="1636" t="s">
        <v>54</v>
      </c>
      <c r="E1126" s="1638"/>
      <c r="F1126" s="1639"/>
      <c r="G1126" s="1640">
        <v>1108860</v>
      </c>
    </row>
    <row r="1127" spans="2:7">
      <c r="B1127" s="1642">
        <v>325</v>
      </c>
      <c r="C1127" s="1643" t="s">
        <v>1271</v>
      </c>
      <c r="D1127" s="1644" t="s">
        <v>60</v>
      </c>
      <c r="E1127" s="1645">
        <v>1.05</v>
      </c>
      <c r="F1127" s="1646">
        <v>392760</v>
      </c>
      <c r="G1127" s="1646">
        <v>412398</v>
      </c>
    </row>
    <row r="1128" spans="2:7">
      <c r="B1128" s="1642">
        <v>3995</v>
      </c>
      <c r="C1128" s="1643" t="s">
        <v>126</v>
      </c>
      <c r="D1128" s="1644" t="s">
        <v>48</v>
      </c>
      <c r="E1128" s="1645">
        <v>4</v>
      </c>
      <c r="F1128" s="1646">
        <v>21983</v>
      </c>
      <c r="G1128" s="1646">
        <v>87932</v>
      </c>
    </row>
    <row r="1129" spans="2:7">
      <c r="B1129" s="1642">
        <v>4285</v>
      </c>
      <c r="C1129" s="1643" t="s">
        <v>64</v>
      </c>
      <c r="D1129" s="1644" t="s">
        <v>65</v>
      </c>
      <c r="E1129" s="1645">
        <v>1</v>
      </c>
      <c r="F1129" s="1646">
        <v>262653</v>
      </c>
      <c r="G1129" s="1646">
        <v>262653</v>
      </c>
    </row>
    <row r="1130" spans="2:7">
      <c r="B1130" s="1642">
        <v>5038</v>
      </c>
      <c r="C1130" s="1643" t="s">
        <v>78</v>
      </c>
      <c r="D1130" s="1644" t="s">
        <v>79</v>
      </c>
      <c r="E1130" s="1645">
        <v>35</v>
      </c>
      <c r="F1130" s="1646">
        <v>2678</v>
      </c>
      <c r="G1130" s="1646">
        <v>93730</v>
      </c>
    </row>
    <row r="1131" spans="2:7">
      <c r="B1131" s="1642">
        <v>6092</v>
      </c>
      <c r="C1131" s="1643" t="s">
        <v>51</v>
      </c>
      <c r="D1131" s="1644" t="s">
        <v>52</v>
      </c>
      <c r="E1131" s="1645">
        <v>10</v>
      </c>
      <c r="F1131" s="1646">
        <v>2000</v>
      </c>
      <c r="G1131" s="1646">
        <v>20000</v>
      </c>
    </row>
    <row r="1132" spans="2:7">
      <c r="B1132" s="1642">
        <v>6260</v>
      </c>
      <c r="C1132" s="1643" t="s">
        <v>493</v>
      </c>
      <c r="D1132" s="1644" t="s">
        <v>71</v>
      </c>
      <c r="E1132" s="1645">
        <v>6</v>
      </c>
      <c r="F1132" s="1646">
        <v>36948</v>
      </c>
      <c r="G1132" s="1646">
        <v>221688</v>
      </c>
    </row>
    <row r="1133" spans="2:7">
      <c r="B1133" s="1642">
        <v>8328</v>
      </c>
      <c r="C1133" s="1643" t="s">
        <v>134</v>
      </c>
      <c r="D1133" s="1644" t="s">
        <v>52</v>
      </c>
      <c r="E1133" s="1645">
        <v>10.459</v>
      </c>
      <c r="F1133" s="1646">
        <v>1000</v>
      </c>
      <c r="G1133" s="1646">
        <v>10459</v>
      </c>
    </row>
    <row r="1134" spans="2:7">
      <c r="B1134" s="1636">
        <v>4996</v>
      </c>
      <c r="C1134" s="1637" t="s">
        <v>1093</v>
      </c>
      <c r="D1134" s="1636" t="s">
        <v>54</v>
      </c>
      <c r="E1134" s="1638"/>
      <c r="F1134" s="1639"/>
      <c r="G1134" s="1640">
        <v>463229</v>
      </c>
    </row>
    <row r="1135" spans="2:7">
      <c r="B1135" s="1642">
        <v>4280</v>
      </c>
      <c r="C1135" s="1643" t="s">
        <v>302</v>
      </c>
      <c r="D1135" s="1644" t="s">
        <v>50</v>
      </c>
      <c r="E1135" s="1645">
        <v>1.5</v>
      </c>
      <c r="F1135" s="1646">
        <v>16047</v>
      </c>
      <c r="G1135" s="1646">
        <v>24071</v>
      </c>
    </row>
    <row r="1136" spans="2:7">
      <c r="B1136" s="1642">
        <v>6092</v>
      </c>
      <c r="C1136" s="1643" t="s">
        <v>51</v>
      </c>
      <c r="D1136" s="1644" t="s">
        <v>52</v>
      </c>
      <c r="E1136" s="1645">
        <v>0.42459999999999998</v>
      </c>
      <c r="F1136" s="1646">
        <v>2000</v>
      </c>
      <c r="G1136" s="1646">
        <v>849</v>
      </c>
    </row>
    <row r="1137" spans="2:7">
      <c r="B1137" s="1642">
        <v>7236</v>
      </c>
      <c r="C1137" s="1643" t="s">
        <v>505</v>
      </c>
      <c r="D1137" s="1644" t="s">
        <v>54</v>
      </c>
      <c r="E1137" s="1645">
        <v>1.8700000000000001E-2</v>
      </c>
      <c r="F1137" s="1646">
        <v>20789</v>
      </c>
      <c r="G1137" s="1646">
        <v>389</v>
      </c>
    </row>
    <row r="1138" spans="2:7">
      <c r="B1138" s="1642">
        <v>7455</v>
      </c>
      <c r="C1138" s="1643" t="s">
        <v>584</v>
      </c>
      <c r="D1138" s="1644" t="s">
        <v>54</v>
      </c>
      <c r="E1138" s="1645">
        <v>1</v>
      </c>
      <c r="F1138" s="1646">
        <v>437920</v>
      </c>
      <c r="G1138" s="1646">
        <v>437920</v>
      </c>
    </row>
    <row r="1139" spans="2:7" ht="36">
      <c r="B1139" s="1636">
        <v>4997</v>
      </c>
      <c r="C1139" s="1637" t="s">
        <v>386</v>
      </c>
      <c r="D1139" s="1636" t="s">
        <v>71</v>
      </c>
      <c r="E1139" s="1638"/>
      <c r="F1139" s="1639"/>
      <c r="G1139" s="1640">
        <v>17817</v>
      </c>
    </row>
    <row r="1140" spans="2:7">
      <c r="B1140" s="1642">
        <v>4478</v>
      </c>
      <c r="C1140" s="1643" t="s">
        <v>92</v>
      </c>
      <c r="D1140" s="1644" t="s">
        <v>65</v>
      </c>
      <c r="E1140" s="1645">
        <v>0.125</v>
      </c>
      <c r="F1140" s="1646">
        <v>96587</v>
      </c>
      <c r="G1140" s="1646">
        <v>12073</v>
      </c>
    </row>
    <row r="1141" spans="2:7" ht="22.5">
      <c r="B1141" s="1642">
        <v>4613</v>
      </c>
      <c r="C1141" s="1643" t="s">
        <v>121</v>
      </c>
      <c r="D1141" s="1644" t="s">
        <v>60</v>
      </c>
      <c r="E1141" s="1645">
        <v>0.03</v>
      </c>
      <c r="F1141" s="1646">
        <v>44347</v>
      </c>
      <c r="G1141" s="1646">
        <v>1330</v>
      </c>
    </row>
    <row r="1142" spans="2:7">
      <c r="B1142" s="1642">
        <v>6092</v>
      </c>
      <c r="C1142" s="1643" t="s">
        <v>51</v>
      </c>
      <c r="D1142" s="1644" t="s">
        <v>52</v>
      </c>
      <c r="E1142" s="1645">
        <v>0.21299999999999999</v>
      </c>
      <c r="F1142" s="1646">
        <v>2000</v>
      </c>
      <c r="G1142" s="1646">
        <v>426</v>
      </c>
    </row>
    <row r="1143" spans="2:7">
      <c r="B1143" s="1642">
        <v>6780</v>
      </c>
      <c r="C1143" s="1643" t="s">
        <v>601</v>
      </c>
      <c r="D1143" s="1644" t="s">
        <v>67</v>
      </c>
      <c r="E1143" s="1645">
        <v>0.125</v>
      </c>
      <c r="F1143" s="1646">
        <v>31900</v>
      </c>
      <c r="G1143" s="1646">
        <v>3988</v>
      </c>
    </row>
    <row r="1144" spans="2:7">
      <c r="B1144" s="1636">
        <v>5023</v>
      </c>
      <c r="C1144" s="1637" t="s">
        <v>388</v>
      </c>
      <c r="D1144" s="1636" t="s">
        <v>71</v>
      </c>
      <c r="E1144" s="1638"/>
      <c r="F1144" s="1639"/>
      <c r="G1144" s="1640">
        <v>17318</v>
      </c>
    </row>
    <row r="1145" spans="2:7">
      <c r="B1145" s="1642">
        <v>4273</v>
      </c>
      <c r="C1145" s="1643" t="s">
        <v>49</v>
      </c>
      <c r="D1145" s="1644" t="s">
        <v>65</v>
      </c>
      <c r="E1145" s="1645">
        <v>2.5000000000000001E-2</v>
      </c>
      <c r="F1145" s="1646">
        <v>117772</v>
      </c>
      <c r="G1145" s="1646">
        <v>2944</v>
      </c>
    </row>
    <row r="1146" spans="2:7">
      <c r="B1146" s="1642">
        <v>6092</v>
      </c>
      <c r="C1146" s="1643" t="s">
        <v>51</v>
      </c>
      <c r="D1146" s="1644" t="s">
        <v>52</v>
      </c>
      <c r="E1146" s="1645">
        <v>0.54600000000000004</v>
      </c>
      <c r="F1146" s="1646">
        <v>2000</v>
      </c>
      <c r="G1146" s="1646">
        <v>1092</v>
      </c>
    </row>
    <row r="1147" spans="2:7">
      <c r="B1147" s="1642">
        <v>7302</v>
      </c>
      <c r="C1147" s="1643" t="s">
        <v>531</v>
      </c>
      <c r="D1147" s="1644" t="s">
        <v>71</v>
      </c>
      <c r="E1147" s="1645">
        <v>2.0499999999999998</v>
      </c>
      <c r="F1147" s="1646">
        <v>6479</v>
      </c>
      <c r="G1147" s="1646">
        <v>13282</v>
      </c>
    </row>
    <row r="1148" spans="2:7" ht="24">
      <c r="B1148" s="1636">
        <v>5033</v>
      </c>
      <c r="C1148" s="1637" t="s">
        <v>389</v>
      </c>
      <c r="D1148" s="1636" t="s">
        <v>54</v>
      </c>
      <c r="E1148" s="1638"/>
      <c r="F1148" s="1639"/>
      <c r="G1148" s="1640">
        <v>207651</v>
      </c>
    </row>
    <row r="1149" spans="2:7" ht="22.5">
      <c r="B1149" s="1642">
        <v>4613</v>
      </c>
      <c r="C1149" s="1643" t="s">
        <v>121</v>
      </c>
      <c r="D1149" s="1644" t="s">
        <v>60</v>
      </c>
      <c r="E1149" s="1645">
        <v>1.3</v>
      </c>
      <c r="F1149" s="1646">
        <v>44347</v>
      </c>
      <c r="G1149" s="1646">
        <v>57651</v>
      </c>
    </row>
    <row r="1150" spans="2:7">
      <c r="B1150" s="1642">
        <v>8086</v>
      </c>
      <c r="C1150" s="1643" t="s">
        <v>753</v>
      </c>
      <c r="D1150" s="1644" t="s">
        <v>54</v>
      </c>
      <c r="E1150" s="1645">
        <v>1</v>
      </c>
      <c r="F1150" s="1646">
        <v>150000</v>
      </c>
      <c r="G1150" s="1646">
        <v>150000</v>
      </c>
    </row>
    <row r="1151" spans="2:7" ht="24">
      <c r="B1151" s="1636">
        <v>5036</v>
      </c>
      <c r="C1151" s="1637" t="s">
        <v>390</v>
      </c>
      <c r="D1151" s="1636" t="s">
        <v>54</v>
      </c>
      <c r="E1151" s="1638"/>
      <c r="F1151" s="1639"/>
      <c r="G1151" s="1640">
        <v>195651</v>
      </c>
    </row>
    <row r="1152" spans="2:7" ht="22.5">
      <c r="B1152" s="1642">
        <v>4613</v>
      </c>
      <c r="C1152" s="1643" t="s">
        <v>121</v>
      </c>
      <c r="D1152" s="1644" t="s">
        <v>60</v>
      </c>
      <c r="E1152" s="1645">
        <v>1.3</v>
      </c>
      <c r="F1152" s="1646">
        <v>44347</v>
      </c>
      <c r="G1152" s="1646">
        <v>57651</v>
      </c>
    </row>
    <row r="1153" spans="2:7">
      <c r="B1153" s="1642">
        <v>8089</v>
      </c>
      <c r="C1153" s="1643" t="s">
        <v>754</v>
      </c>
      <c r="D1153" s="1644" t="s">
        <v>54</v>
      </c>
      <c r="E1153" s="1645">
        <v>1</v>
      </c>
      <c r="F1153" s="1646">
        <v>138000</v>
      </c>
      <c r="G1153" s="1646">
        <v>138000</v>
      </c>
    </row>
    <row r="1154" spans="2:7" ht="24">
      <c r="B1154" s="1636">
        <v>5037</v>
      </c>
      <c r="C1154" s="1637" t="s">
        <v>391</v>
      </c>
      <c r="D1154" s="1636" t="s">
        <v>54</v>
      </c>
      <c r="E1154" s="1638"/>
      <c r="F1154" s="1639"/>
      <c r="G1154" s="1640">
        <v>207651</v>
      </c>
    </row>
    <row r="1155" spans="2:7" ht="22.5">
      <c r="B1155" s="1642">
        <v>4613</v>
      </c>
      <c r="C1155" s="1643" t="s">
        <v>121</v>
      </c>
      <c r="D1155" s="1644" t="s">
        <v>60</v>
      </c>
      <c r="E1155" s="1645">
        <v>1.3</v>
      </c>
      <c r="F1155" s="1646">
        <v>44347</v>
      </c>
      <c r="G1155" s="1646">
        <v>57651</v>
      </c>
    </row>
    <row r="1156" spans="2:7">
      <c r="B1156" s="1642">
        <v>8090</v>
      </c>
      <c r="C1156" s="1643" t="s">
        <v>755</v>
      </c>
      <c r="D1156" s="1644" t="s">
        <v>54</v>
      </c>
      <c r="E1156" s="1645">
        <v>1</v>
      </c>
      <c r="F1156" s="1646">
        <v>150000</v>
      </c>
      <c r="G1156" s="1646">
        <v>150000</v>
      </c>
    </row>
    <row r="1157" spans="2:7" ht="24">
      <c r="B1157" s="1636">
        <v>5038</v>
      </c>
      <c r="C1157" s="1637" t="s">
        <v>392</v>
      </c>
      <c r="D1157" s="1636" t="s">
        <v>54</v>
      </c>
      <c r="E1157" s="1638"/>
      <c r="F1157" s="1639"/>
      <c r="G1157" s="1640">
        <v>207651</v>
      </c>
    </row>
    <row r="1158" spans="2:7" ht="22.5">
      <c r="B1158" s="1642">
        <v>4613</v>
      </c>
      <c r="C1158" s="1643" t="s">
        <v>121</v>
      </c>
      <c r="D1158" s="1644" t="s">
        <v>60</v>
      </c>
      <c r="E1158" s="1645">
        <v>1.3</v>
      </c>
      <c r="F1158" s="1646">
        <v>44347</v>
      </c>
      <c r="G1158" s="1646">
        <v>57651</v>
      </c>
    </row>
    <row r="1159" spans="2:7">
      <c r="B1159" s="1642">
        <v>8091</v>
      </c>
      <c r="C1159" s="1643" t="s">
        <v>756</v>
      </c>
      <c r="D1159" s="1644" t="s">
        <v>54</v>
      </c>
      <c r="E1159" s="1645">
        <v>1</v>
      </c>
      <c r="F1159" s="1646">
        <v>150000</v>
      </c>
      <c r="G1159" s="1646">
        <v>150000</v>
      </c>
    </row>
    <row r="1160" spans="2:7" ht="24">
      <c r="B1160" s="1636">
        <v>5055</v>
      </c>
      <c r="C1160" s="1637" t="s">
        <v>393</v>
      </c>
      <c r="D1160" s="1636" t="s">
        <v>60</v>
      </c>
      <c r="E1160" s="1638"/>
      <c r="F1160" s="1639"/>
      <c r="G1160" s="1640">
        <v>149901</v>
      </c>
    </row>
    <row r="1161" spans="2:7" ht="33.75">
      <c r="B1161" s="1642">
        <v>3017</v>
      </c>
      <c r="C1161" s="1643" t="s">
        <v>1111</v>
      </c>
      <c r="D1161" s="1644" t="s">
        <v>60</v>
      </c>
      <c r="E1161" s="1645">
        <v>1.3</v>
      </c>
      <c r="F1161" s="1646">
        <v>34351</v>
      </c>
      <c r="G1161" s="1646">
        <v>44656</v>
      </c>
    </row>
    <row r="1162" spans="2:7">
      <c r="B1162" s="1642">
        <v>6087</v>
      </c>
      <c r="C1162" s="1643" t="s">
        <v>1019</v>
      </c>
      <c r="D1162" s="1644" t="s">
        <v>65</v>
      </c>
      <c r="E1162" s="1645">
        <v>2</v>
      </c>
      <c r="F1162" s="1646">
        <v>48294</v>
      </c>
      <c r="G1162" s="1646">
        <v>96587</v>
      </c>
    </row>
    <row r="1163" spans="2:7">
      <c r="B1163" s="1642">
        <v>6092</v>
      </c>
      <c r="C1163" s="1643" t="s">
        <v>51</v>
      </c>
      <c r="D1163" s="1644" t="s">
        <v>52</v>
      </c>
      <c r="E1163" s="1645">
        <v>1.8</v>
      </c>
      <c r="F1163" s="1646">
        <v>2000</v>
      </c>
      <c r="G1163" s="1646">
        <v>3600</v>
      </c>
    </row>
    <row r="1164" spans="2:7">
      <c r="B1164" s="1642">
        <v>7439</v>
      </c>
      <c r="C1164" s="1643" t="s">
        <v>59</v>
      </c>
      <c r="D1164" s="1644" t="s">
        <v>50</v>
      </c>
      <c r="E1164" s="1645">
        <v>1</v>
      </c>
      <c r="F1164" s="1646">
        <v>5058</v>
      </c>
      <c r="G1164" s="1646">
        <v>5058</v>
      </c>
    </row>
    <row r="1165" spans="2:7" ht="24">
      <c r="B1165" s="1636">
        <v>5072</v>
      </c>
      <c r="C1165" s="1637" t="s">
        <v>1306</v>
      </c>
      <c r="D1165" s="1636" t="s">
        <v>60</v>
      </c>
      <c r="E1165" s="1638"/>
      <c r="F1165" s="1639"/>
      <c r="G1165" s="1640">
        <v>805843</v>
      </c>
    </row>
    <row r="1166" spans="2:7">
      <c r="B1166" s="1642">
        <v>326</v>
      </c>
      <c r="C1166" s="1643" t="s">
        <v>1272</v>
      </c>
      <c r="D1166" s="1644" t="s">
        <v>60</v>
      </c>
      <c r="E1166" s="1645">
        <v>1.05</v>
      </c>
      <c r="F1166" s="1646">
        <v>409182</v>
      </c>
      <c r="G1166" s="1646">
        <v>429641</v>
      </c>
    </row>
    <row r="1167" spans="2:7">
      <c r="B1167" s="1642">
        <v>3386</v>
      </c>
      <c r="C1167" s="1643" t="s">
        <v>946</v>
      </c>
      <c r="D1167" s="1644" t="s">
        <v>133</v>
      </c>
      <c r="E1167" s="1645">
        <v>1</v>
      </c>
      <c r="F1167" s="1646">
        <v>5712</v>
      </c>
      <c r="G1167" s="1646">
        <v>5712</v>
      </c>
    </row>
    <row r="1168" spans="2:7">
      <c r="B1168" s="1642">
        <v>3995</v>
      </c>
      <c r="C1168" s="1643" t="s">
        <v>126</v>
      </c>
      <c r="D1168" s="1644" t="s">
        <v>48</v>
      </c>
      <c r="E1168" s="1645">
        <v>5</v>
      </c>
      <c r="F1168" s="1646">
        <v>21983</v>
      </c>
      <c r="G1168" s="1646">
        <v>109915</v>
      </c>
    </row>
    <row r="1169" spans="2:7">
      <c r="B1169" s="1642">
        <v>4288</v>
      </c>
      <c r="C1169" s="1643" t="s">
        <v>139</v>
      </c>
      <c r="D1169" s="1644" t="s">
        <v>65</v>
      </c>
      <c r="E1169" s="1645">
        <v>1</v>
      </c>
      <c r="F1169" s="1646">
        <v>214359</v>
      </c>
      <c r="G1169" s="1646">
        <v>214359</v>
      </c>
    </row>
    <row r="1170" spans="2:7">
      <c r="B1170" s="1642">
        <v>6092</v>
      </c>
      <c r="C1170" s="1643" t="s">
        <v>51</v>
      </c>
      <c r="D1170" s="1644" t="s">
        <v>52</v>
      </c>
      <c r="E1170" s="1645">
        <v>3.8</v>
      </c>
      <c r="F1170" s="1646">
        <v>2000</v>
      </c>
      <c r="G1170" s="1646">
        <v>7600</v>
      </c>
    </row>
    <row r="1171" spans="2:7">
      <c r="B1171" s="1642">
        <v>6739</v>
      </c>
      <c r="C1171" s="1643" t="s">
        <v>477</v>
      </c>
      <c r="D1171" s="1644" t="s">
        <v>60</v>
      </c>
      <c r="E1171" s="1645">
        <v>1</v>
      </c>
      <c r="F1171" s="1646">
        <v>38080</v>
      </c>
      <c r="G1171" s="1646">
        <v>38080</v>
      </c>
    </row>
    <row r="1172" spans="2:7">
      <c r="B1172" s="1642">
        <v>7596</v>
      </c>
      <c r="C1172" s="1643" t="s">
        <v>127</v>
      </c>
      <c r="D1172" s="1644" t="s">
        <v>67</v>
      </c>
      <c r="E1172" s="1645">
        <v>0.03</v>
      </c>
      <c r="F1172" s="1646">
        <v>17850</v>
      </c>
      <c r="G1172" s="1646">
        <v>536</v>
      </c>
    </row>
    <row r="1173" spans="2:7" ht="24">
      <c r="B1173" s="1636">
        <v>5131</v>
      </c>
      <c r="C1173" s="1637" t="s">
        <v>394</v>
      </c>
      <c r="D1173" s="1636" t="s">
        <v>71</v>
      </c>
      <c r="E1173" s="1638"/>
      <c r="F1173" s="1639"/>
      <c r="G1173" s="1640">
        <v>128128</v>
      </c>
    </row>
    <row r="1174" spans="2:7">
      <c r="B1174" s="1642">
        <v>324</v>
      </c>
      <c r="C1174" s="1643" t="s">
        <v>1270</v>
      </c>
      <c r="D1174" s="1644" t="s">
        <v>60</v>
      </c>
      <c r="E1174" s="1645">
        <v>0.02</v>
      </c>
      <c r="F1174" s="1646">
        <v>369495</v>
      </c>
      <c r="G1174" s="1646">
        <v>7390</v>
      </c>
    </row>
    <row r="1175" spans="2:7">
      <c r="B1175" s="1642">
        <v>4285</v>
      </c>
      <c r="C1175" s="1643" t="s">
        <v>64</v>
      </c>
      <c r="D1175" s="1644" t="s">
        <v>65</v>
      </c>
      <c r="E1175" s="1645">
        <v>0.2</v>
      </c>
      <c r="F1175" s="1646">
        <v>262653</v>
      </c>
      <c r="G1175" s="1646">
        <v>52531</v>
      </c>
    </row>
    <row r="1176" spans="2:7">
      <c r="B1176" s="1642">
        <v>6092</v>
      </c>
      <c r="C1176" s="1643" t="s">
        <v>51</v>
      </c>
      <c r="D1176" s="1644" t="s">
        <v>52</v>
      </c>
      <c r="E1176" s="1645">
        <v>1</v>
      </c>
      <c r="F1176" s="1646">
        <v>2000</v>
      </c>
      <c r="G1176" s="1646">
        <v>2000</v>
      </c>
    </row>
    <row r="1177" spans="2:7">
      <c r="B1177" s="1642">
        <v>7650</v>
      </c>
      <c r="C1177" s="1643" t="s">
        <v>673</v>
      </c>
      <c r="D1177" s="1644" t="s">
        <v>56</v>
      </c>
      <c r="E1177" s="1645">
        <v>2.1999999999999999E-2</v>
      </c>
      <c r="F1177" s="1646">
        <v>136713</v>
      </c>
      <c r="G1177" s="1646">
        <v>3008</v>
      </c>
    </row>
    <row r="1178" spans="2:7">
      <c r="B1178" s="1642">
        <v>7651</v>
      </c>
      <c r="C1178" s="1643" t="s">
        <v>642</v>
      </c>
      <c r="D1178" s="1644" t="s">
        <v>56</v>
      </c>
      <c r="E1178" s="1645">
        <v>2.1999999999999999E-2</v>
      </c>
      <c r="F1178" s="1646">
        <v>97348</v>
      </c>
      <c r="G1178" s="1646">
        <v>2142</v>
      </c>
    </row>
    <row r="1179" spans="2:7">
      <c r="B1179" s="1642">
        <v>7652</v>
      </c>
      <c r="C1179" s="1643" t="s">
        <v>1290</v>
      </c>
      <c r="D1179" s="1644" t="s">
        <v>56</v>
      </c>
      <c r="E1179" s="1645">
        <v>3.5000000000000003E-2</v>
      </c>
      <c r="F1179" s="1646">
        <v>207095</v>
      </c>
      <c r="G1179" s="1646">
        <v>7248</v>
      </c>
    </row>
    <row r="1180" spans="2:7">
      <c r="B1180" s="1642">
        <v>7653</v>
      </c>
      <c r="C1180" s="1643" t="s">
        <v>674</v>
      </c>
      <c r="D1180" s="1644" t="s">
        <v>56</v>
      </c>
      <c r="E1180" s="1645">
        <v>8.0000000000000002E-3</v>
      </c>
      <c r="F1180" s="1646">
        <v>260617</v>
      </c>
      <c r="G1180" s="1646">
        <v>2085</v>
      </c>
    </row>
    <row r="1181" spans="2:7">
      <c r="B1181" s="1642">
        <v>7654</v>
      </c>
      <c r="C1181" s="1643" t="s">
        <v>675</v>
      </c>
      <c r="D1181" s="1644" t="s">
        <v>56</v>
      </c>
      <c r="E1181" s="1645">
        <v>1.2999999999999999E-2</v>
      </c>
      <c r="F1181" s="1646">
        <v>42900</v>
      </c>
      <c r="G1181" s="1646">
        <v>558</v>
      </c>
    </row>
    <row r="1182" spans="2:7">
      <c r="B1182" s="1642">
        <v>7655</v>
      </c>
      <c r="C1182" s="1643" t="s">
        <v>676</v>
      </c>
      <c r="D1182" s="1644" t="s">
        <v>56</v>
      </c>
      <c r="E1182" s="1645">
        <v>6.0000000000000001E-3</v>
      </c>
      <c r="F1182" s="1646">
        <v>61008</v>
      </c>
      <c r="G1182" s="1646">
        <v>366</v>
      </c>
    </row>
    <row r="1183" spans="2:7">
      <c r="B1183" s="1642">
        <v>7656</v>
      </c>
      <c r="C1183" s="1643" t="s">
        <v>677</v>
      </c>
      <c r="D1183" s="1644" t="s">
        <v>56</v>
      </c>
      <c r="E1183" s="1645">
        <v>3.5000000000000003E-2</v>
      </c>
      <c r="F1183" s="1646">
        <v>206990</v>
      </c>
      <c r="G1183" s="1646">
        <v>7245</v>
      </c>
    </row>
    <row r="1184" spans="2:7">
      <c r="B1184" s="1642">
        <v>7657</v>
      </c>
      <c r="C1184" s="1643" t="s">
        <v>678</v>
      </c>
      <c r="D1184" s="1644" t="s">
        <v>56</v>
      </c>
      <c r="E1184" s="1645">
        <v>8.9999999999999998E-4</v>
      </c>
      <c r="F1184" s="1646">
        <v>109117</v>
      </c>
      <c r="G1184" s="1646">
        <v>98</v>
      </c>
    </row>
    <row r="1185" spans="2:7">
      <c r="B1185" s="1642">
        <v>7697</v>
      </c>
      <c r="C1185" s="1643" t="s">
        <v>117</v>
      </c>
      <c r="D1185" s="1644" t="s">
        <v>50</v>
      </c>
      <c r="E1185" s="1645">
        <v>1</v>
      </c>
      <c r="F1185" s="1646">
        <v>5354</v>
      </c>
      <c r="G1185" s="1646">
        <v>5354</v>
      </c>
    </row>
    <row r="1186" spans="2:7">
      <c r="B1186" s="1642">
        <v>7919</v>
      </c>
      <c r="C1186" s="1643" t="s">
        <v>606</v>
      </c>
      <c r="D1186" s="1644" t="s">
        <v>67</v>
      </c>
      <c r="E1186" s="1645">
        <v>0.13</v>
      </c>
      <c r="F1186" s="1646">
        <v>45000</v>
      </c>
      <c r="G1186" s="1646">
        <v>5850</v>
      </c>
    </row>
    <row r="1187" spans="2:7">
      <c r="B1187" s="1642">
        <v>8254</v>
      </c>
      <c r="C1187" s="1643" t="s">
        <v>908</v>
      </c>
      <c r="D1187" s="1644" t="s">
        <v>79</v>
      </c>
      <c r="E1187" s="1645">
        <v>1.1299999999999999</v>
      </c>
      <c r="F1187" s="1646">
        <v>9830</v>
      </c>
      <c r="G1187" s="1646">
        <v>11108</v>
      </c>
    </row>
    <row r="1188" spans="2:7">
      <c r="B1188" s="1642">
        <v>8256</v>
      </c>
      <c r="C1188" s="1643" t="s">
        <v>1039</v>
      </c>
      <c r="D1188" s="1644" t="s">
        <v>65</v>
      </c>
      <c r="E1188" s="1645">
        <v>0.13</v>
      </c>
      <c r="F1188" s="1646">
        <v>69478</v>
      </c>
      <c r="G1188" s="1646">
        <v>9032</v>
      </c>
    </row>
    <row r="1189" spans="2:7">
      <c r="B1189" s="1642">
        <v>8258</v>
      </c>
      <c r="C1189" s="1643" t="s">
        <v>1825</v>
      </c>
      <c r="D1189" s="1644" t="s">
        <v>67</v>
      </c>
      <c r="E1189" s="1645">
        <v>0.13</v>
      </c>
      <c r="F1189" s="1646">
        <v>38900</v>
      </c>
      <c r="G1189" s="1646">
        <v>5057</v>
      </c>
    </row>
    <row r="1190" spans="2:7">
      <c r="B1190" s="1642">
        <v>8259</v>
      </c>
      <c r="C1190" s="1643" t="s">
        <v>734</v>
      </c>
      <c r="D1190" s="1644" t="s">
        <v>71</v>
      </c>
      <c r="E1190" s="1645">
        <v>0.33300000000000002</v>
      </c>
      <c r="F1190" s="1646">
        <v>9079</v>
      </c>
      <c r="G1190" s="1646">
        <v>3023</v>
      </c>
    </row>
    <row r="1191" spans="2:7">
      <c r="B1191" s="1642">
        <v>8260</v>
      </c>
      <c r="C1191" s="1643" t="s">
        <v>735</v>
      </c>
      <c r="D1191" s="1644" t="s">
        <v>71</v>
      </c>
      <c r="E1191" s="1645">
        <v>0.75</v>
      </c>
      <c r="F1191" s="1646">
        <v>2940</v>
      </c>
      <c r="G1191" s="1646">
        <v>2205</v>
      </c>
    </row>
    <row r="1192" spans="2:7">
      <c r="B1192" s="1642">
        <v>8262</v>
      </c>
      <c r="C1192" s="1643" t="s">
        <v>679</v>
      </c>
      <c r="D1192" s="1644" t="s">
        <v>56</v>
      </c>
      <c r="E1192" s="1645">
        <v>2.3E-2</v>
      </c>
      <c r="F1192" s="1646">
        <v>69899</v>
      </c>
      <c r="G1192" s="1646">
        <v>1608</v>
      </c>
    </row>
    <row r="1193" spans="2:7">
      <c r="B1193" s="1642">
        <v>8475</v>
      </c>
      <c r="C1193" s="1643" t="s">
        <v>737</v>
      </c>
      <c r="D1193" s="1644" t="s">
        <v>79</v>
      </c>
      <c r="E1193" s="1645">
        <v>6.9599999999999995E-2</v>
      </c>
      <c r="F1193" s="1646">
        <v>3154</v>
      </c>
      <c r="G1193" s="1646">
        <v>220</v>
      </c>
    </row>
    <row r="1194" spans="2:7" ht="24.75" customHeight="1">
      <c r="B1194" s="1636">
        <v>5184</v>
      </c>
      <c r="C1194" s="1637" t="s">
        <v>396</v>
      </c>
      <c r="D1194" s="1636" t="s">
        <v>71</v>
      </c>
      <c r="E1194" s="1638"/>
      <c r="F1194" s="1639"/>
      <c r="G1194" s="1640">
        <v>45009</v>
      </c>
    </row>
    <row r="1195" spans="2:7">
      <c r="B1195" s="1642">
        <v>4278</v>
      </c>
      <c r="C1195" s="1643" t="s">
        <v>49</v>
      </c>
      <c r="D1195" s="1644" t="s">
        <v>50</v>
      </c>
      <c r="E1195" s="1645">
        <v>0.12</v>
      </c>
      <c r="F1195" s="1646">
        <v>14722</v>
      </c>
      <c r="G1195" s="1646">
        <v>1767</v>
      </c>
    </row>
    <row r="1196" spans="2:7">
      <c r="B1196" s="1642">
        <v>4520</v>
      </c>
      <c r="C1196" s="1643" t="s">
        <v>526</v>
      </c>
      <c r="D1196" s="1644" t="s">
        <v>71</v>
      </c>
      <c r="E1196" s="1645">
        <v>3.09</v>
      </c>
      <c r="F1196" s="1646">
        <v>13308</v>
      </c>
      <c r="G1196" s="1646">
        <v>41122</v>
      </c>
    </row>
    <row r="1197" spans="2:7">
      <c r="B1197" s="1642">
        <v>6092</v>
      </c>
      <c r="C1197" s="1643" t="s">
        <v>51</v>
      </c>
      <c r="D1197" s="1644" t="s">
        <v>52</v>
      </c>
      <c r="E1197" s="1645">
        <v>1.0601</v>
      </c>
      <c r="F1197" s="1646">
        <v>2000</v>
      </c>
      <c r="G1197" s="1646">
        <v>2120</v>
      </c>
    </row>
    <row r="1198" spans="2:7" ht="24">
      <c r="B1198" s="1636">
        <v>5189</v>
      </c>
      <c r="C1198" s="1637" t="s">
        <v>1451</v>
      </c>
      <c r="D1198" s="1636" t="s">
        <v>54</v>
      </c>
      <c r="E1198" s="1638"/>
      <c r="F1198" s="1639"/>
      <c r="G1198" s="1640">
        <v>45809</v>
      </c>
    </row>
    <row r="1199" spans="2:7">
      <c r="B1199" s="1642">
        <v>4278</v>
      </c>
      <c r="C1199" s="1643" t="s">
        <v>49</v>
      </c>
      <c r="D1199" s="1644" t="s">
        <v>50</v>
      </c>
      <c r="E1199" s="1645">
        <v>1.3</v>
      </c>
      <c r="F1199" s="1646">
        <v>14722</v>
      </c>
      <c r="G1199" s="1646">
        <v>19139</v>
      </c>
    </row>
    <row r="1200" spans="2:7">
      <c r="B1200" s="1642">
        <v>6092</v>
      </c>
      <c r="C1200" s="1643" t="s">
        <v>51</v>
      </c>
      <c r="D1200" s="1644" t="s">
        <v>52</v>
      </c>
      <c r="E1200" s="1645">
        <v>0.34</v>
      </c>
      <c r="F1200" s="1646">
        <v>2000</v>
      </c>
      <c r="G1200" s="1646">
        <v>680</v>
      </c>
    </row>
    <row r="1201" spans="2:7" ht="22.5">
      <c r="B1201" s="1642">
        <v>8303</v>
      </c>
      <c r="C1201" s="1643" t="s">
        <v>1988</v>
      </c>
      <c r="D1201" s="1644" t="s">
        <v>54</v>
      </c>
      <c r="E1201" s="1645">
        <v>1</v>
      </c>
      <c r="F1201" s="1646">
        <v>25990</v>
      </c>
      <c r="G1201" s="1646">
        <v>25990</v>
      </c>
    </row>
    <row r="1202" spans="2:7" ht="24">
      <c r="B1202" s="1636">
        <v>5191</v>
      </c>
      <c r="C1202" s="1637" t="s">
        <v>397</v>
      </c>
      <c r="D1202" s="1636" t="s">
        <v>54</v>
      </c>
      <c r="E1202" s="1638"/>
      <c r="F1202" s="1639"/>
      <c r="G1202" s="1640">
        <v>222998</v>
      </c>
    </row>
    <row r="1203" spans="2:7">
      <c r="B1203" s="1642">
        <v>7216</v>
      </c>
      <c r="C1203" s="1643" t="s">
        <v>108</v>
      </c>
      <c r="D1203" s="1644" t="s">
        <v>48</v>
      </c>
      <c r="E1203" s="1645">
        <v>2</v>
      </c>
      <c r="F1203" s="1646">
        <v>111499</v>
      </c>
      <c r="G1203" s="1646">
        <v>222998</v>
      </c>
    </row>
    <row r="1204" spans="2:7" ht="48" customHeight="1">
      <c r="B1204" s="1636">
        <v>5211</v>
      </c>
      <c r="C1204" s="1637" t="s">
        <v>398</v>
      </c>
      <c r="D1204" s="1636" t="s">
        <v>48</v>
      </c>
      <c r="E1204" s="1638"/>
      <c r="F1204" s="1639"/>
      <c r="G1204" s="1640">
        <v>30809</v>
      </c>
    </row>
    <row r="1205" spans="2:7">
      <c r="B1205" s="1642">
        <v>6088</v>
      </c>
      <c r="C1205" s="1643" t="s">
        <v>1020</v>
      </c>
      <c r="D1205" s="1644" t="s">
        <v>65</v>
      </c>
      <c r="E1205" s="1645">
        <v>0.14299999999999999</v>
      </c>
      <c r="F1205" s="1646">
        <v>69478</v>
      </c>
      <c r="G1205" s="1646">
        <v>9935</v>
      </c>
    </row>
    <row r="1206" spans="2:7">
      <c r="B1206" s="1642">
        <v>6092</v>
      </c>
      <c r="C1206" s="1643" t="s">
        <v>51</v>
      </c>
      <c r="D1206" s="1644" t="s">
        <v>52</v>
      </c>
      <c r="E1206" s="1645">
        <v>0.17499999999999999</v>
      </c>
      <c r="F1206" s="1646">
        <v>2000</v>
      </c>
      <c r="G1206" s="1646">
        <v>350</v>
      </c>
    </row>
    <row r="1207" spans="2:7">
      <c r="B1207" s="1642">
        <v>6914</v>
      </c>
      <c r="C1207" s="1643" t="s">
        <v>140</v>
      </c>
      <c r="D1207" s="1644" t="s">
        <v>79</v>
      </c>
      <c r="E1207" s="1645">
        <v>0.02</v>
      </c>
      <c r="F1207" s="1646">
        <v>4778</v>
      </c>
      <c r="G1207" s="1646">
        <v>96</v>
      </c>
    </row>
    <row r="1208" spans="2:7">
      <c r="B1208" s="1642">
        <v>8044</v>
      </c>
      <c r="C1208" s="1643" t="s">
        <v>129</v>
      </c>
      <c r="D1208" s="1644" t="s">
        <v>67</v>
      </c>
      <c r="E1208" s="1645">
        <v>0.2</v>
      </c>
      <c r="F1208" s="1646">
        <v>3570</v>
      </c>
      <c r="G1208" s="1646">
        <v>714</v>
      </c>
    </row>
    <row r="1209" spans="2:7">
      <c r="B1209" s="1642">
        <v>8313</v>
      </c>
      <c r="C1209" s="1643" t="s">
        <v>1292</v>
      </c>
      <c r="D1209" s="1644" t="s">
        <v>79</v>
      </c>
      <c r="E1209" s="1645">
        <v>6.6</v>
      </c>
      <c r="F1209" s="1646">
        <v>2987</v>
      </c>
      <c r="G1209" s="1646">
        <v>19714</v>
      </c>
    </row>
    <row r="1210" spans="2:7" ht="36">
      <c r="B1210" s="1636">
        <v>5218</v>
      </c>
      <c r="C1210" s="1637" t="s">
        <v>399</v>
      </c>
      <c r="D1210" s="1636" t="s">
        <v>71</v>
      </c>
      <c r="E1210" s="1638"/>
      <c r="F1210" s="1639"/>
      <c r="G1210" s="1640">
        <v>2200</v>
      </c>
    </row>
    <row r="1211" spans="2:7">
      <c r="B1211" s="1642">
        <v>4922</v>
      </c>
      <c r="C1211" s="1643" t="s">
        <v>130</v>
      </c>
      <c r="D1211" s="1644" t="s">
        <v>65</v>
      </c>
      <c r="E1211" s="1645">
        <v>1E-4</v>
      </c>
      <c r="F1211" s="1646">
        <v>144881</v>
      </c>
      <c r="G1211" s="1646">
        <v>14</v>
      </c>
    </row>
    <row r="1212" spans="2:7" ht="22.5">
      <c r="B1212" s="1642">
        <v>8321</v>
      </c>
      <c r="C1212" s="1643" t="s">
        <v>1042</v>
      </c>
      <c r="D1212" s="1644" t="s">
        <v>65</v>
      </c>
      <c r="E1212" s="1645">
        <v>1.4E-3</v>
      </c>
      <c r="F1212" s="1646">
        <v>61383</v>
      </c>
      <c r="G1212" s="1646">
        <v>86</v>
      </c>
    </row>
    <row r="1213" spans="2:7">
      <c r="B1213" s="1642">
        <v>8322</v>
      </c>
      <c r="C1213" s="1643" t="s">
        <v>1043</v>
      </c>
      <c r="D1213" s="1644" t="s">
        <v>71</v>
      </c>
      <c r="E1213" s="1645">
        <v>1</v>
      </c>
      <c r="F1213" s="1646">
        <v>1160</v>
      </c>
      <c r="G1213" s="1646">
        <v>1160</v>
      </c>
    </row>
    <row r="1214" spans="2:7">
      <c r="B1214" s="1642">
        <v>8324</v>
      </c>
      <c r="C1214" s="1643" t="s">
        <v>1826</v>
      </c>
      <c r="D1214" s="1644" t="s">
        <v>67</v>
      </c>
      <c r="E1214" s="1645">
        <v>1.4E-3</v>
      </c>
      <c r="F1214" s="1646">
        <v>291775</v>
      </c>
      <c r="G1214" s="1646">
        <v>408</v>
      </c>
    </row>
    <row r="1215" spans="2:7">
      <c r="B1215" s="1642">
        <v>8404</v>
      </c>
      <c r="C1215" s="1643" t="s">
        <v>132</v>
      </c>
      <c r="D1215" s="1644" t="s">
        <v>56</v>
      </c>
      <c r="E1215" s="1645">
        <v>0.01</v>
      </c>
      <c r="F1215" s="1646">
        <v>53200</v>
      </c>
      <c r="G1215" s="1646">
        <v>532</v>
      </c>
    </row>
    <row r="1216" spans="2:7" ht="36">
      <c r="B1216" s="1636">
        <v>5220</v>
      </c>
      <c r="C1216" s="1637" t="s">
        <v>400</v>
      </c>
      <c r="D1216" s="1636" t="s">
        <v>71</v>
      </c>
      <c r="E1216" s="1638"/>
      <c r="F1216" s="1639"/>
      <c r="G1216" s="1640">
        <v>7774</v>
      </c>
    </row>
    <row r="1217" spans="2:7">
      <c r="B1217" s="1642">
        <v>4922</v>
      </c>
      <c r="C1217" s="1643" t="s">
        <v>130</v>
      </c>
      <c r="D1217" s="1644" t="s">
        <v>65</v>
      </c>
      <c r="E1217" s="1645">
        <v>6.9999999999999999E-4</v>
      </c>
      <c r="F1217" s="1646">
        <v>144881</v>
      </c>
      <c r="G1217" s="1646">
        <v>101</v>
      </c>
    </row>
    <row r="1218" spans="2:7">
      <c r="B1218" s="1642">
        <v>6092</v>
      </c>
      <c r="C1218" s="1643" t="s">
        <v>51</v>
      </c>
      <c r="D1218" s="1644" t="s">
        <v>52</v>
      </c>
      <c r="E1218" s="1645">
        <v>3.2499999999999999E-3</v>
      </c>
      <c r="F1218" s="1646">
        <v>2000</v>
      </c>
      <c r="G1218" s="1646">
        <v>7</v>
      </c>
    </row>
    <row r="1219" spans="2:7">
      <c r="B1219" s="1642">
        <v>6143</v>
      </c>
      <c r="C1219" s="1643" t="s">
        <v>131</v>
      </c>
      <c r="D1219" s="1644" t="s">
        <v>79</v>
      </c>
      <c r="E1219" s="1645">
        <v>3.5999999999999997E-2</v>
      </c>
      <c r="F1219" s="1646">
        <v>6084</v>
      </c>
      <c r="G1219" s="1646">
        <v>219</v>
      </c>
    </row>
    <row r="1220" spans="2:7" ht="22.5">
      <c r="B1220" s="1642">
        <v>8321</v>
      </c>
      <c r="C1220" s="1643" t="s">
        <v>1042</v>
      </c>
      <c r="D1220" s="1644" t="s">
        <v>65</v>
      </c>
      <c r="E1220" s="1645">
        <v>6.9999999999999999E-4</v>
      </c>
      <c r="F1220" s="1646">
        <v>61383</v>
      </c>
      <c r="G1220" s="1646">
        <v>43</v>
      </c>
    </row>
    <row r="1221" spans="2:7">
      <c r="B1221" s="1642">
        <v>8324</v>
      </c>
      <c r="C1221" s="1643" t="s">
        <v>1826</v>
      </c>
      <c r="D1221" s="1644" t="s">
        <v>67</v>
      </c>
      <c r="E1221" s="1645">
        <v>6.9999999999999999E-4</v>
      </c>
      <c r="F1221" s="1646">
        <v>291775</v>
      </c>
      <c r="G1221" s="1646">
        <v>204</v>
      </c>
    </row>
    <row r="1222" spans="2:7">
      <c r="B1222" s="1642">
        <v>8329</v>
      </c>
      <c r="C1222" s="1643" t="s">
        <v>1044</v>
      </c>
      <c r="D1222" s="1644" t="s">
        <v>71</v>
      </c>
      <c r="E1222" s="1645">
        <v>1</v>
      </c>
      <c r="F1222" s="1646">
        <v>3363</v>
      </c>
      <c r="G1222" s="1646">
        <v>3363</v>
      </c>
    </row>
    <row r="1223" spans="2:7">
      <c r="B1223" s="1642">
        <v>8330</v>
      </c>
      <c r="C1223" s="1643" t="s">
        <v>680</v>
      </c>
      <c r="D1223" s="1644" t="s">
        <v>56</v>
      </c>
      <c r="E1223" s="1645">
        <v>0.04</v>
      </c>
      <c r="F1223" s="1646">
        <v>95920</v>
      </c>
      <c r="G1223" s="1646">
        <v>3837</v>
      </c>
    </row>
    <row r="1224" spans="2:7" ht="36">
      <c r="B1224" s="1636">
        <v>5221</v>
      </c>
      <c r="C1224" s="1637" t="s">
        <v>401</v>
      </c>
      <c r="D1224" s="1636" t="s">
        <v>71</v>
      </c>
      <c r="E1224" s="1638"/>
      <c r="F1224" s="1639"/>
      <c r="G1224" s="1640">
        <v>8884</v>
      </c>
    </row>
    <row r="1225" spans="2:7">
      <c r="B1225" s="1642">
        <v>4922</v>
      </c>
      <c r="C1225" s="1643" t="s">
        <v>130</v>
      </c>
      <c r="D1225" s="1644" t="s">
        <v>65</v>
      </c>
      <c r="E1225" s="1645">
        <v>6.9999999999999999E-4</v>
      </c>
      <c r="F1225" s="1646">
        <v>144881</v>
      </c>
      <c r="G1225" s="1646">
        <v>101</v>
      </c>
    </row>
    <row r="1226" spans="2:7">
      <c r="B1226" s="1642">
        <v>6092</v>
      </c>
      <c r="C1226" s="1643" t="s">
        <v>51</v>
      </c>
      <c r="D1226" s="1644" t="s">
        <v>52</v>
      </c>
      <c r="E1226" s="1645">
        <v>3.2499999999999999E-3</v>
      </c>
      <c r="F1226" s="1646">
        <v>2000</v>
      </c>
      <c r="G1226" s="1646">
        <v>7</v>
      </c>
    </row>
    <row r="1227" spans="2:7">
      <c r="B1227" s="1642">
        <v>6143</v>
      </c>
      <c r="C1227" s="1643" t="s">
        <v>131</v>
      </c>
      <c r="D1227" s="1644" t="s">
        <v>79</v>
      </c>
      <c r="E1227" s="1645">
        <v>4.4999999999999998E-2</v>
      </c>
      <c r="F1227" s="1646">
        <v>6084</v>
      </c>
      <c r="G1227" s="1646">
        <v>274</v>
      </c>
    </row>
    <row r="1228" spans="2:7" ht="22.5">
      <c r="B1228" s="1642">
        <v>8321</v>
      </c>
      <c r="C1228" s="1643" t="s">
        <v>1042</v>
      </c>
      <c r="D1228" s="1644" t="s">
        <v>65</v>
      </c>
      <c r="E1228" s="1645">
        <v>6.9999999999999999E-4</v>
      </c>
      <c r="F1228" s="1646">
        <v>61383</v>
      </c>
      <c r="G1228" s="1646">
        <v>43</v>
      </c>
    </row>
    <row r="1229" spans="2:7">
      <c r="B1229" s="1642">
        <v>8324</v>
      </c>
      <c r="C1229" s="1643" t="s">
        <v>1826</v>
      </c>
      <c r="D1229" s="1644" t="s">
        <v>67</v>
      </c>
      <c r="E1229" s="1645">
        <v>6.9999999999999999E-4</v>
      </c>
      <c r="F1229" s="1646">
        <v>291775</v>
      </c>
      <c r="G1229" s="1646">
        <v>204</v>
      </c>
    </row>
    <row r="1230" spans="2:7">
      <c r="B1230" s="1642">
        <v>8329</v>
      </c>
      <c r="C1230" s="1643" t="s">
        <v>1044</v>
      </c>
      <c r="D1230" s="1644" t="s">
        <v>71</v>
      </c>
      <c r="E1230" s="1645">
        <v>1</v>
      </c>
      <c r="F1230" s="1646">
        <v>3363</v>
      </c>
      <c r="G1230" s="1646">
        <v>3363</v>
      </c>
    </row>
    <row r="1231" spans="2:7">
      <c r="B1231" s="1642">
        <v>8330</v>
      </c>
      <c r="C1231" s="1643" t="s">
        <v>680</v>
      </c>
      <c r="D1231" s="1644" t="s">
        <v>56</v>
      </c>
      <c r="E1231" s="1645">
        <v>5.0999999999999997E-2</v>
      </c>
      <c r="F1231" s="1646">
        <v>95920</v>
      </c>
      <c r="G1231" s="1646">
        <v>4892</v>
      </c>
    </row>
    <row r="1232" spans="2:7" ht="21" customHeight="1">
      <c r="B1232" s="1636">
        <v>5225</v>
      </c>
      <c r="C1232" s="1637" t="s">
        <v>1094</v>
      </c>
      <c r="D1232" s="1636" t="s">
        <v>71</v>
      </c>
      <c r="E1232" s="1638"/>
      <c r="F1232" s="1639"/>
      <c r="G1232" s="1640">
        <v>2405</v>
      </c>
    </row>
    <row r="1233" spans="2:7">
      <c r="B1233" s="1642">
        <v>4922</v>
      </c>
      <c r="C1233" s="1643" t="s">
        <v>130</v>
      </c>
      <c r="D1233" s="1644" t="s">
        <v>65</v>
      </c>
      <c r="E1233" s="1645">
        <v>2.9999999999999997E-4</v>
      </c>
      <c r="F1233" s="1646">
        <v>144881</v>
      </c>
      <c r="G1233" s="1646">
        <v>43</v>
      </c>
    </row>
    <row r="1234" spans="2:7">
      <c r="B1234" s="1642">
        <v>6092</v>
      </c>
      <c r="C1234" s="1643" t="s">
        <v>51</v>
      </c>
      <c r="D1234" s="1644" t="s">
        <v>52</v>
      </c>
      <c r="E1234" s="1645">
        <v>1.5499999999999999E-3</v>
      </c>
      <c r="F1234" s="1646">
        <v>2000</v>
      </c>
      <c r="G1234" s="1646">
        <v>3</v>
      </c>
    </row>
    <row r="1235" spans="2:7" ht="22.5">
      <c r="B1235" s="1642">
        <v>8319</v>
      </c>
      <c r="C1235" s="1643" t="s">
        <v>1041</v>
      </c>
      <c r="D1235" s="1644" t="s">
        <v>71</v>
      </c>
      <c r="E1235" s="1645">
        <v>1</v>
      </c>
      <c r="F1235" s="1646">
        <v>1217</v>
      </c>
      <c r="G1235" s="1646">
        <v>1217</v>
      </c>
    </row>
    <row r="1236" spans="2:7" ht="22.5">
      <c r="B1236" s="1642">
        <v>8321</v>
      </c>
      <c r="C1236" s="1643" t="s">
        <v>1042</v>
      </c>
      <c r="D1236" s="1644" t="s">
        <v>65</v>
      </c>
      <c r="E1236" s="1645">
        <v>4.0000000000000002E-4</v>
      </c>
      <c r="F1236" s="1646">
        <v>61383</v>
      </c>
      <c r="G1236" s="1646">
        <v>25</v>
      </c>
    </row>
    <row r="1237" spans="2:7">
      <c r="B1237" s="1642">
        <v>8324</v>
      </c>
      <c r="C1237" s="1643" t="s">
        <v>1826</v>
      </c>
      <c r="D1237" s="1644" t="s">
        <v>67</v>
      </c>
      <c r="E1237" s="1645">
        <v>4.0000000000000002E-4</v>
      </c>
      <c r="F1237" s="1646">
        <v>291775</v>
      </c>
      <c r="G1237" s="1646">
        <v>117</v>
      </c>
    </row>
    <row r="1238" spans="2:7">
      <c r="B1238" s="1642">
        <v>10011</v>
      </c>
      <c r="C1238" s="1643" t="s">
        <v>1080</v>
      </c>
      <c r="D1238" s="1644" t="s">
        <v>71</v>
      </c>
      <c r="E1238" s="1645">
        <v>1</v>
      </c>
      <c r="F1238" s="1646">
        <v>1000</v>
      </c>
      <c r="G1238" s="1646">
        <v>1000</v>
      </c>
    </row>
    <row r="1239" spans="2:7" ht="23.25" customHeight="1">
      <c r="B1239" s="1636">
        <v>5226</v>
      </c>
      <c r="C1239" s="1637" t="s">
        <v>1095</v>
      </c>
      <c r="D1239" s="1636" t="s">
        <v>71</v>
      </c>
      <c r="E1239" s="1638"/>
      <c r="F1239" s="1639"/>
      <c r="G1239" s="1640">
        <v>3405</v>
      </c>
    </row>
    <row r="1240" spans="2:7">
      <c r="B1240" s="1642">
        <v>4922</v>
      </c>
      <c r="C1240" s="1643" t="s">
        <v>130</v>
      </c>
      <c r="D1240" s="1644" t="s">
        <v>65</v>
      </c>
      <c r="E1240" s="1645">
        <v>2.9999999999999997E-4</v>
      </c>
      <c r="F1240" s="1646">
        <v>144881</v>
      </c>
      <c r="G1240" s="1646">
        <v>43</v>
      </c>
    </row>
    <row r="1241" spans="2:7">
      <c r="B1241" s="1642">
        <v>6092</v>
      </c>
      <c r="C1241" s="1643" t="s">
        <v>51</v>
      </c>
      <c r="D1241" s="1644" t="s">
        <v>52</v>
      </c>
      <c r="E1241" s="1645">
        <v>1.5499999999999999E-3</v>
      </c>
      <c r="F1241" s="1646">
        <v>2000</v>
      </c>
      <c r="G1241" s="1646">
        <v>3</v>
      </c>
    </row>
    <row r="1242" spans="2:7" ht="22.5">
      <c r="B1242" s="1642">
        <v>8319</v>
      </c>
      <c r="C1242" s="1643" t="s">
        <v>1041</v>
      </c>
      <c r="D1242" s="1644" t="s">
        <v>71</v>
      </c>
      <c r="E1242" s="1645">
        <v>1</v>
      </c>
      <c r="F1242" s="1646">
        <v>1217</v>
      </c>
      <c r="G1242" s="1646">
        <v>1217</v>
      </c>
    </row>
    <row r="1243" spans="2:7" ht="22.5">
      <c r="B1243" s="1642">
        <v>8321</v>
      </c>
      <c r="C1243" s="1643" t="s">
        <v>1042</v>
      </c>
      <c r="D1243" s="1644" t="s">
        <v>65</v>
      </c>
      <c r="E1243" s="1645">
        <v>4.0000000000000002E-4</v>
      </c>
      <c r="F1243" s="1646">
        <v>61383</v>
      </c>
      <c r="G1243" s="1646">
        <v>25</v>
      </c>
    </row>
    <row r="1244" spans="2:7">
      <c r="B1244" s="1642">
        <v>8324</v>
      </c>
      <c r="C1244" s="1643" t="s">
        <v>1826</v>
      </c>
      <c r="D1244" s="1644" t="s">
        <v>67</v>
      </c>
      <c r="E1244" s="1645">
        <v>4.0000000000000002E-4</v>
      </c>
      <c r="F1244" s="1646">
        <v>291775</v>
      </c>
      <c r="G1244" s="1646">
        <v>117</v>
      </c>
    </row>
    <row r="1245" spans="2:7">
      <c r="B1245" s="1642">
        <v>10011</v>
      </c>
      <c r="C1245" s="1643" t="s">
        <v>1080</v>
      </c>
      <c r="D1245" s="1644" t="s">
        <v>71</v>
      </c>
      <c r="E1245" s="1645">
        <v>2</v>
      </c>
      <c r="F1245" s="1646">
        <v>1000</v>
      </c>
      <c r="G1245" s="1646">
        <v>2000</v>
      </c>
    </row>
    <row r="1246" spans="2:7">
      <c r="B1246" s="1636">
        <v>5227</v>
      </c>
      <c r="C1246" s="1637" t="s">
        <v>1096</v>
      </c>
      <c r="D1246" s="1636" t="s">
        <v>48</v>
      </c>
      <c r="E1246" s="1638"/>
      <c r="F1246" s="1639"/>
      <c r="G1246" s="1640">
        <v>11115</v>
      </c>
    </row>
    <row r="1247" spans="2:7">
      <c r="B1247" s="1642">
        <v>10012</v>
      </c>
      <c r="C1247" s="1643" t="s">
        <v>1081</v>
      </c>
      <c r="D1247" s="1644" t="s">
        <v>48</v>
      </c>
      <c r="E1247" s="1645">
        <v>1</v>
      </c>
      <c r="F1247" s="1646">
        <v>11115</v>
      </c>
      <c r="G1247" s="1646">
        <v>11115</v>
      </c>
    </row>
    <row r="1248" spans="2:7" ht="24.75" customHeight="1">
      <c r="B1248" s="1636">
        <v>5230</v>
      </c>
      <c r="C1248" s="1637" t="s">
        <v>402</v>
      </c>
      <c r="D1248" s="1636" t="s">
        <v>71</v>
      </c>
      <c r="E1248" s="1638"/>
      <c r="F1248" s="1639"/>
      <c r="G1248" s="1640">
        <v>6622</v>
      </c>
    </row>
    <row r="1249" spans="2:7">
      <c r="B1249" s="1642">
        <v>8334</v>
      </c>
      <c r="C1249" s="1643" t="s">
        <v>666</v>
      </c>
      <c r="D1249" s="1644" t="s">
        <v>71</v>
      </c>
      <c r="E1249" s="1645">
        <v>1.67</v>
      </c>
      <c r="F1249" s="1646">
        <v>3965</v>
      </c>
      <c r="G1249" s="1646">
        <v>6622</v>
      </c>
    </row>
    <row r="1250" spans="2:7">
      <c r="B1250" s="1636">
        <v>5241</v>
      </c>
      <c r="C1250" s="1637" t="s">
        <v>403</v>
      </c>
      <c r="D1250" s="1636" t="s">
        <v>54</v>
      </c>
      <c r="E1250" s="1638"/>
      <c r="F1250" s="1639"/>
      <c r="G1250" s="1640">
        <v>8682</v>
      </c>
    </row>
    <row r="1251" spans="2:7">
      <c r="B1251" s="1642">
        <v>4922</v>
      </c>
      <c r="C1251" s="1643" t="s">
        <v>130</v>
      </c>
      <c r="D1251" s="1644" t="s">
        <v>65</v>
      </c>
      <c r="E1251" s="1645">
        <v>3.3E-3</v>
      </c>
      <c r="F1251" s="1646">
        <v>144881</v>
      </c>
      <c r="G1251" s="1646">
        <v>478</v>
      </c>
    </row>
    <row r="1252" spans="2:7">
      <c r="B1252" s="1642">
        <v>6088</v>
      </c>
      <c r="C1252" s="1643" t="s">
        <v>1020</v>
      </c>
      <c r="D1252" s="1644" t="s">
        <v>65</v>
      </c>
      <c r="E1252" s="1645">
        <v>3.3E-3</v>
      </c>
      <c r="F1252" s="1646">
        <v>69478</v>
      </c>
      <c r="G1252" s="1646">
        <v>229</v>
      </c>
    </row>
    <row r="1253" spans="2:7">
      <c r="B1253" s="1642">
        <v>6092</v>
      </c>
      <c r="C1253" s="1643" t="s">
        <v>51</v>
      </c>
      <c r="D1253" s="1644" t="s">
        <v>52</v>
      </c>
      <c r="E1253" s="1645">
        <v>1.5724999999999999E-2</v>
      </c>
      <c r="F1253" s="1646">
        <v>2000</v>
      </c>
      <c r="G1253" s="1646">
        <v>31</v>
      </c>
    </row>
    <row r="1254" spans="2:7">
      <c r="B1254" s="1642">
        <v>7587</v>
      </c>
      <c r="C1254" s="1643" t="s">
        <v>116</v>
      </c>
      <c r="D1254" s="1644" t="s">
        <v>79</v>
      </c>
      <c r="E1254" s="1645">
        <v>0.05</v>
      </c>
      <c r="F1254" s="1646">
        <v>79500</v>
      </c>
      <c r="G1254" s="1646">
        <v>3975</v>
      </c>
    </row>
    <row r="1255" spans="2:7">
      <c r="B1255" s="1642">
        <v>7989</v>
      </c>
      <c r="C1255" s="1643" t="s">
        <v>1822</v>
      </c>
      <c r="D1255" s="1644" t="s">
        <v>133</v>
      </c>
      <c r="E1255" s="1645">
        <v>1E-4</v>
      </c>
      <c r="F1255" s="1646">
        <v>8753250</v>
      </c>
      <c r="G1255" s="1646">
        <v>875</v>
      </c>
    </row>
    <row r="1256" spans="2:7">
      <c r="B1256" s="1642">
        <v>8357</v>
      </c>
      <c r="C1256" s="1643" t="s">
        <v>667</v>
      </c>
      <c r="D1256" s="1644" t="s">
        <v>54</v>
      </c>
      <c r="E1256" s="1645">
        <v>1</v>
      </c>
      <c r="F1256" s="1646">
        <v>3094</v>
      </c>
      <c r="G1256" s="1646">
        <v>3094</v>
      </c>
    </row>
    <row r="1257" spans="2:7" ht="24">
      <c r="B1257" s="1636">
        <v>5242</v>
      </c>
      <c r="C1257" s="1637" t="s">
        <v>404</v>
      </c>
      <c r="D1257" s="1636" t="s">
        <v>54</v>
      </c>
      <c r="E1257" s="1638"/>
      <c r="F1257" s="1639"/>
      <c r="G1257" s="1640">
        <v>125525</v>
      </c>
    </row>
    <row r="1258" spans="2:7">
      <c r="B1258" s="1642">
        <v>4922</v>
      </c>
      <c r="C1258" s="1643" t="s">
        <v>130</v>
      </c>
      <c r="D1258" s="1644" t="s">
        <v>65</v>
      </c>
      <c r="E1258" s="1645">
        <v>3.1300000000000001E-2</v>
      </c>
      <c r="F1258" s="1646">
        <v>144881</v>
      </c>
      <c r="G1258" s="1646">
        <v>4535</v>
      </c>
    </row>
    <row r="1259" spans="2:7">
      <c r="B1259" s="1642">
        <v>6088</v>
      </c>
      <c r="C1259" s="1643" t="s">
        <v>1020</v>
      </c>
      <c r="D1259" s="1644" t="s">
        <v>65</v>
      </c>
      <c r="E1259" s="1645">
        <v>3.1300000000000001E-2</v>
      </c>
      <c r="F1259" s="1646">
        <v>69478</v>
      </c>
      <c r="G1259" s="1646">
        <v>2175</v>
      </c>
    </row>
    <row r="1260" spans="2:7">
      <c r="B1260" s="1642">
        <v>6092</v>
      </c>
      <c r="C1260" s="1643" t="s">
        <v>51</v>
      </c>
      <c r="D1260" s="1644" t="s">
        <v>52</v>
      </c>
      <c r="E1260" s="1645">
        <v>0.14907500000000001</v>
      </c>
      <c r="F1260" s="1646">
        <v>2000</v>
      </c>
      <c r="G1260" s="1646">
        <v>298</v>
      </c>
    </row>
    <row r="1261" spans="2:7">
      <c r="B1261" s="1642">
        <v>7697</v>
      </c>
      <c r="C1261" s="1643" t="s">
        <v>117</v>
      </c>
      <c r="D1261" s="1644" t="s">
        <v>50</v>
      </c>
      <c r="E1261" s="1645">
        <v>0.2404</v>
      </c>
      <c r="F1261" s="1646">
        <v>5354</v>
      </c>
      <c r="G1261" s="1646">
        <v>1287</v>
      </c>
    </row>
    <row r="1262" spans="2:7">
      <c r="B1262" s="1642">
        <v>7701</v>
      </c>
      <c r="C1262" s="1643" t="s">
        <v>118</v>
      </c>
      <c r="D1262" s="1644" t="s">
        <v>50</v>
      </c>
      <c r="E1262" s="1645">
        <v>0.2404</v>
      </c>
      <c r="F1262" s="1646">
        <v>2083</v>
      </c>
      <c r="G1262" s="1646">
        <v>501</v>
      </c>
    </row>
    <row r="1263" spans="2:7">
      <c r="B1263" s="1642">
        <v>7989</v>
      </c>
      <c r="C1263" s="1643" t="s">
        <v>1822</v>
      </c>
      <c r="D1263" s="1644" t="s">
        <v>133</v>
      </c>
      <c r="E1263" s="1645">
        <v>1.1000000000000001E-3</v>
      </c>
      <c r="F1263" s="1646">
        <v>8753250</v>
      </c>
      <c r="G1263" s="1646">
        <v>9629</v>
      </c>
    </row>
    <row r="1264" spans="2:7">
      <c r="B1264" s="1642">
        <v>8358</v>
      </c>
      <c r="C1264" s="1643" t="s">
        <v>668</v>
      </c>
      <c r="D1264" s="1644" t="s">
        <v>54</v>
      </c>
      <c r="E1264" s="1645">
        <v>1</v>
      </c>
      <c r="F1264" s="1646">
        <v>107100</v>
      </c>
      <c r="G1264" s="1646">
        <v>107100</v>
      </c>
    </row>
    <row r="1265" spans="2:7" ht="24">
      <c r="B1265" s="1636">
        <v>5272</v>
      </c>
      <c r="C1265" s="1637" t="s">
        <v>408</v>
      </c>
      <c r="D1265" s="1636" t="s">
        <v>71</v>
      </c>
      <c r="E1265" s="1638"/>
      <c r="F1265" s="1639"/>
      <c r="G1265" s="1640">
        <v>78727</v>
      </c>
    </row>
    <row r="1266" spans="2:7">
      <c r="B1266" s="1642">
        <v>4279</v>
      </c>
      <c r="C1266" s="1643" t="s">
        <v>57</v>
      </c>
      <c r="D1266" s="1644" t="s">
        <v>50</v>
      </c>
      <c r="E1266" s="1645">
        <v>0.1</v>
      </c>
      <c r="F1266" s="1646">
        <v>20759</v>
      </c>
      <c r="G1266" s="1646">
        <v>2076</v>
      </c>
    </row>
    <row r="1267" spans="2:7">
      <c r="B1267" s="1642">
        <v>6092</v>
      </c>
      <c r="C1267" s="1643" t="s">
        <v>51</v>
      </c>
      <c r="D1267" s="1644" t="s">
        <v>52</v>
      </c>
      <c r="E1267" s="1645">
        <v>3.6499999999999998E-2</v>
      </c>
      <c r="F1267" s="1646">
        <v>2000</v>
      </c>
      <c r="G1267" s="1646">
        <v>73</v>
      </c>
    </row>
    <row r="1268" spans="2:7">
      <c r="B1268" s="1642">
        <v>7142</v>
      </c>
      <c r="C1268" s="1643" t="s">
        <v>530</v>
      </c>
      <c r="D1268" s="1644" t="s">
        <v>71</v>
      </c>
      <c r="E1268" s="1645">
        <v>2.06</v>
      </c>
      <c r="F1268" s="1646">
        <v>37174</v>
      </c>
      <c r="G1268" s="1646">
        <v>76578</v>
      </c>
    </row>
    <row r="1269" spans="2:7" ht="23.25" customHeight="1">
      <c r="B1269" s="1636">
        <v>5340</v>
      </c>
      <c r="C1269" s="1637" t="s">
        <v>410</v>
      </c>
      <c r="D1269" s="1636" t="s">
        <v>54</v>
      </c>
      <c r="E1269" s="1638"/>
      <c r="F1269" s="1639"/>
      <c r="G1269" s="1640">
        <v>1662227</v>
      </c>
    </row>
    <row r="1270" spans="2:7">
      <c r="B1270" s="1642">
        <v>4277</v>
      </c>
      <c r="C1270" s="1643" t="s">
        <v>304</v>
      </c>
      <c r="D1270" s="1644" t="s">
        <v>65</v>
      </c>
      <c r="E1270" s="1645">
        <v>0.3</v>
      </c>
      <c r="F1270" s="1646">
        <v>128363</v>
      </c>
      <c r="G1270" s="1646">
        <v>38509</v>
      </c>
    </row>
    <row r="1271" spans="2:7">
      <c r="B1271" s="1642">
        <v>6092</v>
      </c>
      <c r="C1271" s="1643" t="s">
        <v>51</v>
      </c>
      <c r="D1271" s="1644" t="s">
        <v>52</v>
      </c>
      <c r="E1271" s="1645">
        <v>0.5</v>
      </c>
      <c r="F1271" s="1646">
        <v>2000</v>
      </c>
      <c r="G1271" s="1646">
        <v>1000</v>
      </c>
    </row>
    <row r="1272" spans="2:7">
      <c r="B1272" s="1642">
        <v>8202</v>
      </c>
      <c r="C1272" s="1643" t="s">
        <v>617</v>
      </c>
      <c r="D1272" s="1644" t="s">
        <v>54</v>
      </c>
      <c r="E1272" s="1645">
        <v>5</v>
      </c>
      <c r="F1272" s="1646">
        <v>140900</v>
      </c>
      <c r="G1272" s="1646">
        <v>704500</v>
      </c>
    </row>
    <row r="1273" spans="2:7">
      <c r="B1273" s="1642">
        <v>8460</v>
      </c>
      <c r="C1273" s="1643" t="s">
        <v>618</v>
      </c>
      <c r="D1273" s="1644" t="s">
        <v>54</v>
      </c>
      <c r="E1273" s="1645">
        <v>9</v>
      </c>
      <c r="F1273" s="1646">
        <v>4284</v>
      </c>
      <c r="G1273" s="1646">
        <v>38556</v>
      </c>
    </row>
    <row r="1274" spans="2:7">
      <c r="B1274" s="1642">
        <v>8700</v>
      </c>
      <c r="C1274" s="1643" t="s">
        <v>620</v>
      </c>
      <c r="D1274" s="1644" t="s">
        <v>71</v>
      </c>
      <c r="E1274" s="1645">
        <v>34.75</v>
      </c>
      <c r="F1274" s="1646">
        <v>25314</v>
      </c>
      <c r="G1274" s="1646">
        <v>879662</v>
      </c>
    </row>
    <row r="1275" spans="2:7" ht="22.5" customHeight="1">
      <c r="B1275" s="1636">
        <v>5341</v>
      </c>
      <c r="C1275" s="1637" t="s">
        <v>411</v>
      </c>
      <c r="D1275" s="1636" t="s">
        <v>54</v>
      </c>
      <c r="E1275" s="1638"/>
      <c r="F1275" s="1639"/>
      <c r="G1275" s="1640">
        <v>420993</v>
      </c>
    </row>
    <row r="1276" spans="2:7">
      <c r="B1276" s="1642">
        <v>4277</v>
      </c>
      <c r="C1276" s="1643" t="s">
        <v>304</v>
      </c>
      <c r="D1276" s="1644" t="s">
        <v>65</v>
      </c>
      <c r="E1276" s="1645">
        <v>0.3</v>
      </c>
      <c r="F1276" s="1646">
        <v>128363</v>
      </c>
      <c r="G1276" s="1646">
        <v>38509</v>
      </c>
    </row>
    <row r="1277" spans="2:7">
      <c r="B1277" s="1642">
        <v>6092</v>
      </c>
      <c r="C1277" s="1643" t="s">
        <v>51</v>
      </c>
      <c r="D1277" s="1644" t="s">
        <v>52</v>
      </c>
      <c r="E1277" s="1645">
        <v>0.5</v>
      </c>
      <c r="F1277" s="1646">
        <v>2000</v>
      </c>
      <c r="G1277" s="1646">
        <v>1000</v>
      </c>
    </row>
    <row r="1278" spans="2:7">
      <c r="B1278" s="1642">
        <v>8202</v>
      </c>
      <c r="C1278" s="1643" t="s">
        <v>617</v>
      </c>
      <c r="D1278" s="1644" t="s">
        <v>54</v>
      </c>
      <c r="E1278" s="1645">
        <v>1</v>
      </c>
      <c r="F1278" s="1646">
        <v>140900</v>
      </c>
      <c r="G1278" s="1646">
        <v>140900</v>
      </c>
    </row>
    <row r="1279" spans="2:7">
      <c r="B1279" s="1642">
        <v>8460</v>
      </c>
      <c r="C1279" s="1643" t="s">
        <v>618</v>
      </c>
      <c r="D1279" s="1644" t="s">
        <v>54</v>
      </c>
      <c r="E1279" s="1645">
        <v>1</v>
      </c>
      <c r="F1279" s="1646">
        <v>4284</v>
      </c>
      <c r="G1279" s="1646">
        <v>4284</v>
      </c>
    </row>
    <row r="1280" spans="2:7">
      <c r="B1280" s="1642">
        <v>8461</v>
      </c>
      <c r="C1280" s="1643" t="s">
        <v>619</v>
      </c>
      <c r="D1280" s="1644" t="s">
        <v>71</v>
      </c>
      <c r="E1280" s="1645">
        <v>34.75</v>
      </c>
      <c r="F1280" s="1646">
        <v>6800</v>
      </c>
      <c r="G1280" s="1646">
        <v>236300</v>
      </c>
    </row>
    <row r="1281" spans="2:7" ht="36">
      <c r="B1281" s="1636">
        <v>5388</v>
      </c>
      <c r="C1281" s="1637" t="s">
        <v>412</v>
      </c>
      <c r="D1281" s="1636" t="s">
        <v>54</v>
      </c>
      <c r="E1281" s="1638"/>
      <c r="F1281" s="1639"/>
      <c r="G1281" s="1640">
        <v>496578</v>
      </c>
    </row>
    <row r="1282" spans="2:7">
      <c r="B1282" s="1642">
        <v>324</v>
      </c>
      <c r="C1282" s="1643" t="s">
        <v>1270</v>
      </c>
      <c r="D1282" s="1644" t="s">
        <v>60</v>
      </c>
      <c r="E1282" s="1645">
        <v>0.51200000000000001</v>
      </c>
      <c r="F1282" s="1646">
        <v>369495</v>
      </c>
      <c r="G1282" s="1646">
        <v>189181</v>
      </c>
    </row>
    <row r="1283" spans="2:7">
      <c r="B1283" s="1642">
        <v>4274</v>
      </c>
      <c r="C1283" s="1643" t="s">
        <v>57</v>
      </c>
      <c r="D1283" s="1644" t="s">
        <v>65</v>
      </c>
      <c r="E1283" s="1645">
        <v>0.25</v>
      </c>
      <c r="F1283" s="1646">
        <v>166065</v>
      </c>
      <c r="G1283" s="1646">
        <v>41516</v>
      </c>
    </row>
    <row r="1284" spans="2:7">
      <c r="B1284" s="1642">
        <v>4594</v>
      </c>
      <c r="C1284" s="1643" t="s">
        <v>484</v>
      </c>
      <c r="D1284" s="1644" t="s">
        <v>54</v>
      </c>
      <c r="E1284" s="1645">
        <v>1</v>
      </c>
      <c r="F1284" s="1646">
        <v>28427</v>
      </c>
      <c r="G1284" s="1646">
        <v>28427</v>
      </c>
    </row>
    <row r="1285" spans="2:7">
      <c r="B1285" s="1642">
        <v>6092</v>
      </c>
      <c r="C1285" s="1643" t="s">
        <v>51</v>
      </c>
      <c r="D1285" s="1644" t="s">
        <v>52</v>
      </c>
      <c r="E1285" s="1645">
        <v>0.43</v>
      </c>
      <c r="F1285" s="1646">
        <v>2000</v>
      </c>
      <c r="G1285" s="1646">
        <v>860</v>
      </c>
    </row>
    <row r="1286" spans="2:7">
      <c r="B1286" s="1642">
        <v>7088</v>
      </c>
      <c r="C1286" s="1643" t="s">
        <v>82</v>
      </c>
      <c r="D1286" s="1644" t="s">
        <v>79</v>
      </c>
      <c r="E1286" s="1645">
        <v>14.94</v>
      </c>
      <c r="F1286" s="1646">
        <v>2678</v>
      </c>
      <c r="G1286" s="1646">
        <v>40009</v>
      </c>
    </row>
    <row r="1287" spans="2:7">
      <c r="B1287" s="1642">
        <v>7162</v>
      </c>
      <c r="C1287" s="1643" t="s">
        <v>471</v>
      </c>
      <c r="D1287" s="1644" t="s">
        <v>60</v>
      </c>
      <c r="E1287" s="1645">
        <v>0.08</v>
      </c>
      <c r="F1287" s="1646">
        <v>54740</v>
      </c>
      <c r="G1287" s="1646">
        <v>4379</v>
      </c>
    </row>
    <row r="1288" spans="2:7">
      <c r="B1288" s="1642">
        <v>7596</v>
      </c>
      <c r="C1288" s="1643" t="s">
        <v>127</v>
      </c>
      <c r="D1288" s="1644" t="s">
        <v>67</v>
      </c>
      <c r="E1288" s="1645">
        <v>0.25</v>
      </c>
      <c r="F1288" s="1646">
        <v>17850</v>
      </c>
      <c r="G1288" s="1646">
        <v>4463</v>
      </c>
    </row>
    <row r="1289" spans="2:7">
      <c r="B1289" s="1642">
        <v>7698</v>
      </c>
      <c r="C1289" s="1643" t="s">
        <v>605</v>
      </c>
      <c r="D1289" s="1644" t="s">
        <v>50</v>
      </c>
      <c r="E1289" s="1645">
        <v>2</v>
      </c>
      <c r="F1289" s="1646">
        <v>2112</v>
      </c>
      <c r="G1289" s="1646">
        <v>4224</v>
      </c>
    </row>
    <row r="1290" spans="2:7">
      <c r="B1290" s="1642">
        <v>7989</v>
      </c>
      <c r="C1290" s="1643" t="s">
        <v>1822</v>
      </c>
      <c r="D1290" s="1644" t="s">
        <v>133</v>
      </c>
      <c r="E1290" s="1645">
        <v>8.0000000000000002E-3</v>
      </c>
      <c r="F1290" s="1646">
        <v>8753250</v>
      </c>
      <c r="G1290" s="1646">
        <v>70026</v>
      </c>
    </row>
    <row r="1291" spans="2:7">
      <c r="B1291" s="1642">
        <v>8256</v>
      </c>
      <c r="C1291" s="1643" t="s">
        <v>1039</v>
      </c>
      <c r="D1291" s="1644" t="s">
        <v>65</v>
      </c>
      <c r="E1291" s="1645">
        <v>0.25</v>
      </c>
      <c r="F1291" s="1646">
        <v>69478</v>
      </c>
      <c r="G1291" s="1646">
        <v>17369</v>
      </c>
    </row>
    <row r="1292" spans="2:7">
      <c r="B1292" s="1642">
        <v>8258</v>
      </c>
      <c r="C1292" s="1643" t="s">
        <v>1825</v>
      </c>
      <c r="D1292" s="1644" t="s">
        <v>67</v>
      </c>
      <c r="E1292" s="1645">
        <v>0.25</v>
      </c>
      <c r="F1292" s="1646">
        <v>38900</v>
      </c>
      <c r="G1292" s="1646">
        <v>9725</v>
      </c>
    </row>
    <row r="1293" spans="2:7">
      <c r="B1293" s="1642">
        <v>8304</v>
      </c>
      <c r="C1293" s="1643" t="s">
        <v>609</v>
      </c>
      <c r="D1293" s="1644" t="s">
        <v>133</v>
      </c>
      <c r="E1293" s="1645">
        <v>2E-3</v>
      </c>
      <c r="F1293" s="1646">
        <v>1832600</v>
      </c>
      <c r="G1293" s="1646">
        <v>3665</v>
      </c>
    </row>
    <row r="1294" spans="2:7">
      <c r="B1294" s="1642">
        <v>8340</v>
      </c>
      <c r="C1294" s="1643" t="s">
        <v>706</v>
      </c>
      <c r="D1294" s="1644" t="s">
        <v>79</v>
      </c>
      <c r="E1294" s="1645">
        <v>2.4700000000000002</v>
      </c>
      <c r="F1294" s="1646">
        <v>9669</v>
      </c>
      <c r="G1294" s="1646">
        <v>23882</v>
      </c>
    </row>
    <row r="1295" spans="2:7">
      <c r="B1295" s="1642">
        <v>8475</v>
      </c>
      <c r="C1295" s="1643" t="s">
        <v>737</v>
      </c>
      <c r="D1295" s="1644" t="s">
        <v>79</v>
      </c>
      <c r="E1295" s="1645">
        <v>0.88600000000000001</v>
      </c>
      <c r="F1295" s="1646">
        <v>3154</v>
      </c>
      <c r="G1295" s="1646">
        <v>2794</v>
      </c>
    </row>
    <row r="1296" spans="2:7">
      <c r="B1296" s="1642">
        <v>8486</v>
      </c>
      <c r="C1296" s="1643" t="s">
        <v>610</v>
      </c>
      <c r="D1296" s="1644" t="s">
        <v>67</v>
      </c>
      <c r="E1296" s="1645">
        <v>0.25</v>
      </c>
      <c r="F1296" s="1646">
        <v>21420</v>
      </c>
      <c r="G1296" s="1646">
        <v>5355</v>
      </c>
    </row>
    <row r="1297" spans="2:7">
      <c r="B1297" s="1642">
        <v>8981</v>
      </c>
      <c r="C1297" s="1643" t="s">
        <v>738</v>
      </c>
      <c r="D1297" s="1644" t="s">
        <v>79</v>
      </c>
      <c r="E1297" s="1645">
        <v>6.5</v>
      </c>
      <c r="F1297" s="1646">
        <v>2975</v>
      </c>
      <c r="G1297" s="1646">
        <v>19338</v>
      </c>
    </row>
    <row r="1298" spans="2:7">
      <c r="B1298" s="1642">
        <v>9495</v>
      </c>
      <c r="C1298" s="1643" t="s">
        <v>741</v>
      </c>
      <c r="D1298" s="1644" t="s">
        <v>79</v>
      </c>
      <c r="E1298" s="1645">
        <v>0.22800000000000001</v>
      </c>
      <c r="F1298" s="1646">
        <v>11130</v>
      </c>
      <c r="G1298" s="1646">
        <v>2538</v>
      </c>
    </row>
    <row r="1299" spans="2:7">
      <c r="B1299" s="1642">
        <v>9992</v>
      </c>
      <c r="C1299" s="1643" t="s">
        <v>1073</v>
      </c>
      <c r="D1299" s="1644" t="s">
        <v>71</v>
      </c>
      <c r="E1299" s="1645">
        <v>1.5</v>
      </c>
      <c r="F1299" s="1646">
        <v>19218</v>
      </c>
      <c r="G1299" s="1646">
        <v>28827</v>
      </c>
    </row>
    <row r="1300" spans="2:7" ht="24">
      <c r="B1300" s="1636">
        <v>5412</v>
      </c>
      <c r="C1300" s="1637" t="s">
        <v>413</v>
      </c>
      <c r="D1300" s="1636" t="s">
        <v>60</v>
      </c>
      <c r="E1300" s="1638"/>
      <c r="F1300" s="1639"/>
      <c r="G1300" s="1640">
        <v>105685</v>
      </c>
    </row>
    <row r="1301" spans="2:7">
      <c r="B1301" s="1642">
        <v>4274</v>
      </c>
      <c r="C1301" s="1643" t="s">
        <v>57</v>
      </c>
      <c r="D1301" s="1644" t="s">
        <v>65</v>
      </c>
      <c r="E1301" s="1645">
        <v>3.3300000000000003E-2</v>
      </c>
      <c r="F1301" s="1646">
        <v>166065</v>
      </c>
      <c r="G1301" s="1646">
        <v>5530</v>
      </c>
    </row>
    <row r="1302" spans="2:7">
      <c r="B1302" s="1642">
        <v>6092</v>
      </c>
      <c r="C1302" s="1643" t="s">
        <v>51</v>
      </c>
      <c r="D1302" s="1644" t="s">
        <v>52</v>
      </c>
      <c r="E1302" s="1645">
        <v>9.7600000000000006E-2</v>
      </c>
      <c r="F1302" s="1646">
        <v>2000</v>
      </c>
      <c r="G1302" s="1646">
        <v>195</v>
      </c>
    </row>
    <row r="1303" spans="2:7">
      <c r="B1303" s="1642">
        <v>6578</v>
      </c>
      <c r="C1303" s="1643" t="s">
        <v>464</v>
      </c>
      <c r="D1303" s="1644" t="s">
        <v>60</v>
      </c>
      <c r="E1303" s="1645">
        <v>1.1000000000000001</v>
      </c>
      <c r="F1303" s="1646">
        <v>49980</v>
      </c>
      <c r="G1303" s="1646">
        <v>54978</v>
      </c>
    </row>
    <row r="1304" spans="2:7">
      <c r="B1304" s="1642">
        <v>7462</v>
      </c>
      <c r="C1304" s="1643" t="s">
        <v>62</v>
      </c>
      <c r="D1304" s="1644" t="s">
        <v>63</v>
      </c>
      <c r="E1304" s="1645">
        <v>31.5</v>
      </c>
      <c r="F1304" s="1646">
        <v>1428</v>
      </c>
      <c r="G1304" s="1646">
        <v>44982</v>
      </c>
    </row>
    <row r="1305" spans="2:7" ht="24">
      <c r="B1305" s="1636">
        <v>5421</v>
      </c>
      <c r="C1305" s="1637" t="s">
        <v>1488</v>
      </c>
      <c r="D1305" s="1636" t="s">
        <v>60</v>
      </c>
      <c r="E1305" s="1638"/>
      <c r="F1305" s="1639"/>
      <c r="G1305" s="1640">
        <v>680211</v>
      </c>
    </row>
    <row r="1306" spans="2:7">
      <c r="B1306" s="1642">
        <v>326</v>
      </c>
      <c r="C1306" s="1643" t="s">
        <v>1272</v>
      </c>
      <c r="D1306" s="1644" t="s">
        <v>60</v>
      </c>
      <c r="E1306" s="1645">
        <v>1.05</v>
      </c>
      <c r="F1306" s="1646">
        <v>409182</v>
      </c>
      <c r="G1306" s="1646">
        <v>429641</v>
      </c>
    </row>
    <row r="1307" spans="2:7">
      <c r="B1307" s="1642">
        <v>4285</v>
      </c>
      <c r="C1307" s="1643" t="s">
        <v>64</v>
      </c>
      <c r="D1307" s="1644" t="s">
        <v>65</v>
      </c>
      <c r="E1307" s="1645">
        <v>0.66669999999999996</v>
      </c>
      <c r="F1307" s="1646">
        <v>262653</v>
      </c>
      <c r="G1307" s="1646">
        <v>175111</v>
      </c>
    </row>
    <row r="1308" spans="2:7">
      <c r="B1308" s="1642">
        <v>6092</v>
      </c>
      <c r="C1308" s="1643" t="s">
        <v>51</v>
      </c>
      <c r="D1308" s="1644" t="s">
        <v>52</v>
      </c>
      <c r="E1308" s="1645">
        <v>3.0859999999999999</v>
      </c>
      <c r="F1308" s="1646">
        <v>2000</v>
      </c>
      <c r="G1308" s="1646">
        <v>6172</v>
      </c>
    </row>
    <row r="1309" spans="2:7">
      <c r="B1309" s="1642">
        <v>6739</v>
      </c>
      <c r="C1309" s="1643" t="s">
        <v>477</v>
      </c>
      <c r="D1309" s="1644" t="s">
        <v>60</v>
      </c>
      <c r="E1309" s="1645">
        <v>1.05</v>
      </c>
      <c r="F1309" s="1646">
        <v>38080</v>
      </c>
      <c r="G1309" s="1646">
        <v>39984</v>
      </c>
    </row>
    <row r="1310" spans="2:7">
      <c r="B1310" s="1642">
        <v>6914</v>
      </c>
      <c r="C1310" s="1643" t="s">
        <v>140</v>
      </c>
      <c r="D1310" s="1644" t="s">
        <v>79</v>
      </c>
      <c r="E1310" s="1645">
        <v>0.5</v>
      </c>
      <c r="F1310" s="1646">
        <v>4778</v>
      </c>
      <c r="G1310" s="1646">
        <v>2389</v>
      </c>
    </row>
    <row r="1311" spans="2:7">
      <c r="B1311" s="1642">
        <v>7596</v>
      </c>
      <c r="C1311" s="1643" t="s">
        <v>127</v>
      </c>
      <c r="D1311" s="1644" t="s">
        <v>67</v>
      </c>
      <c r="E1311" s="1645">
        <v>0.125</v>
      </c>
      <c r="F1311" s="1646">
        <v>17850</v>
      </c>
      <c r="G1311" s="1646">
        <v>2231</v>
      </c>
    </row>
    <row r="1312" spans="2:7">
      <c r="B1312" s="1642">
        <v>7769</v>
      </c>
      <c r="C1312" s="1643" t="s">
        <v>693</v>
      </c>
      <c r="D1312" s="1644" t="s">
        <v>67</v>
      </c>
      <c r="E1312" s="1645">
        <v>4</v>
      </c>
      <c r="F1312" s="1646">
        <v>357</v>
      </c>
      <c r="G1312" s="1646">
        <v>1428</v>
      </c>
    </row>
    <row r="1313" spans="2:7">
      <c r="B1313" s="1642">
        <v>8044</v>
      </c>
      <c r="C1313" s="1643" t="s">
        <v>129</v>
      </c>
      <c r="D1313" s="1644" t="s">
        <v>67</v>
      </c>
      <c r="E1313" s="1645">
        <v>4</v>
      </c>
      <c r="F1313" s="1646">
        <v>3570</v>
      </c>
      <c r="G1313" s="1646">
        <v>14280</v>
      </c>
    </row>
    <row r="1314" spans="2:7">
      <c r="B1314" s="1642">
        <v>8515</v>
      </c>
      <c r="C1314" s="1643" t="s">
        <v>1295</v>
      </c>
      <c r="D1314" s="1644" t="s">
        <v>79</v>
      </c>
      <c r="E1314" s="1645">
        <v>0.2</v>
      </c>
      <c r="F1314" s="1646">
        <v>9455</v>
      </c>
      <c r="G1314" s="1646">
        <v>1891</v>
      </c>
    </row>
    <row r="1315" spans="2:7">
      <c r="B1315" s="1642">
        <v>8520</v>
      </c>
      <c r="C1315" s="1643" t="s">
        <v>695</v>
      </c>
      <c r="D1315" s="1644" t="s">
        <v>959</v>
      </c>
      <c r="E1315" s="1645">
        <v>7</v>
      </c>
      <c r="F1315" s="1646">
        <v>1012</v>
      </c>
      <c r="G1315" s="1646">
        <v>7084</v>
      </c>
    </row>
    <row r="1316" spans="2:7" ht="24">
      <c r="B1316" s="1636">
        <v>5556</v>
      </c>
      <c r="C1316" s="1637" t="s">
        <v>415</v>
      </c>
      <c r="D1316" s="1636" t="s">
        <v>71</v>
      </c>
      <c r="E1316" s="1638"/>
      <c r="F1316" s="1639"/>
      <c r="G1316" s="1640">
        <v>21382</v>
      </c>
    </row>
    <row r="1317" spans="2:7">
      <c r="B1317" s="1642">
        <v>4273</v>
      </c>
      <c r="C1317" s="1643" t="s">
        <v>49</v>
      </c>
      <c r="D1317" s="1644" t="s">
        <v>65</v>
      </c>
      <c r="E1317" s="1645">
        <v>0.02</v>
      </c>
      <c r="F1317" s="1646">
        <v>117772</v>
      </c>
      <c r="G1317" s="1646">
        <v>2355</v>
      </c>
    </row>
    <row r="1318" spans="2:7">
      <c r="B1318" s="1642">
        <v>6092</v>
      </c>
      <c r="C1318" s="1643" t="s">
        <v>51</v>
      </c>
      <c r="D1318" s="1644" t="s">
        <v>52</v>
      </c>
      <c r="E1318" s="1645">
        <v>0.5</v>
      </c>
      <c r="F1318" s="1646">
        <v>2000</v>
      </c>
      <c r="G1318" s="1646">
        <v>1000</v>
      </c>
    </row>
    <row r="1319" spans="2:7">
      <c r="B1319" s="1642">
        <v>8688</v>
      </c>
      <c r="C1319" s="1643" t="s">
        <v>707</v>
      </c>
      <c r="D1319" s="1644" t="s">
        <v>52</v>
      </c>
      <c r="E1319" s="1645">
        <v>4.194</v>
      </c>
      <c r="F1319" s="1646">
        <v>1000</v>
      </c>
      <c r="G1319" s="1646">
        <v>4194</v>
      </c>
    </row>
    <row r="1320" spans="2:7">
      <c r="B1320" s="1642">
        <v>8706</v>
      </c>
      <c r="C1320" s="1643" t="s">
        <v>621</v>
      </c>
      <c r="D1320" s="1644" t="s">
        <v>54</v>
      </c>
      <c r="E1320" s="1645">
        <v>0.33</v>
      </c>
      <c r="F1320" s="1646">
        <v>7427</v>
      </c>
      <c r="G1320" s="1646">
        <v>2451</v>
      </c>
    </row>
    <row r="1321" spans="2:7">
      <c r="B1321" s="1642">
        <v>9688</v>
      </c>
      <c r="C1321" s="1643" t="s">
        <v>975</v>
      </c>
      <c r="D1321" s="1644" t="s">
        <v>71</v>
      </c>
      <c r="E1321" s="1645">
        <v>1</v>
      </c>
      <c r="F1321" s="1646">
        <v>11067</v>
      </c>
      <c r="G1321" s="1646">
        <v>11067</v>
      </c>
    </row>
    <row r="1322" spans="2:7">
      <c r="B1322" s="1642">
        <v>9689</v>
      </c>
      <c r="C1322" s="1643" t="s">
        <v>976</v>
      </c>
      <c r="D1322" s="1644" t="s">
        <v>54</v>
      </c>
      <c r="E1322" s="1645">
        <v>0.33</v>
      </c>
      <c r="F1322" s="1646">
        <v>954</v>
      </c>
      <c r="G1322" s="1646">
        <v>315</v>
      </c>
    </row>
    <row r="1323" spans="2:7" ht="24">
      <c r="B1323" s="1636">
        <v>5557</v>
      </c>
      <c r="C1323" s="1637" t="s">
        <v>992</v>
      </c>
      <c r="D1323" s="1636" t="s">
        <v>71</v>
      </c>
      <c r="E1323" s="1638"/>
      <c r="F1323" s="1639"/>
      <c r="G1323" s="1640">
        <v>47312</v>
      </c>
    </row>
    <row r="1324" spans="2:7">
      <c r="B1324" s="1642">
        <v>4273</v>
      </c>
      <c r="C1324" s="1643" t="s">
        <v>49</v>
      </c>
      <c r="D1324" s="1644" t="s">
        <v>65</v>
      </c>
      <c r="E1324" s="1645">
        <v>0.05</v>
      </c>
      <c r="F1324" s="1646">
        <v>117772</v>
      </c>
      <c r="G1324" s="1646">
        <v>5889</v>
      </c>
    </row>
    <row r="1325" spans="2:7">
      <c r="B1325" s="1642">
        <v>6092</v>
      </c>
      <c r="C1325" s="1643" t="s">
        <v>51</v>
      </c>
      <c r="D1325" s="1644" t="s">
        <v>52</v>
      </c>
      <c r="E1325" s="1645">
        <v>0.20780000000000001</v>
      </c>
      <c r="F1325" s="1646">
        <v>2000</v>
      </c>
      <c r="G1325" s="1646">
        <v>416</v>
      </c>
    </row>
    <row r="1326" spans="2:7">
      <c r="B1326" s="1642">
        <v>8688</v>
      </c>
      <c r="C1326" s="1643" t="s">
        <v>707</v>
      </c>
      <c r="D1326" s="1644" t="s">
        <v>52</v>
      </c>
      <c r="E1326" s="1645">
        <v>3.0960200000000002</v>
      </c>
      <c r="F1326" s="1646">
        <v>1000</v>
      </c>
      <c r="G1326" s="1646">
        <v>3096</v>
      </c>
    </row>
    <row r="1327" spans="2:7">
      <c r="B1327" s="1642">
        <v>8708</v>
      </c>
      <c r="C1327" s="1643" t="s">
        <v>961</v>
      </c>
      <c r="D1327" s="1644" t="s">
        <v>54</v>
      </c>
      <c r="E1327" s="1645">
        <v>0.3</v>
      </c>
      <c r="F1327" s="1646">
        <v>16280</v>
      </c>
      <c r="G1327" s="1646">
        <v>4884</v>
      </c>
    </row>
    <row r="1328" spans="2:7">
      <c r="B1328" s="1642">
        <v>9686</v>
      </c>
      <c r="C1328" s="1643" t="s">
        <v>973</v>
      </c>
      <c r="D1328" s="1644" t="s">
        <v>71</v>
      </c>
      <c r="E1328" s="1645">
        <v>1</v>
      </c>
      <c r="F1328" s="1646">
        <v>31585</v>
      </c>
      <c r="G1328" s="1646">
        <v>31585</v>
      </c>
    </row>
    <row r="1329" spans="2:7">
      <c r="B1329" s="1642">
        <v>9687</v>
      </c>
      <c r="C1329" s="1643" t="s">
        <v>974</v>
      </c>
      <c r="D1329" s="1644" t="s">
        <v>54</v>
      </c>
      <c r="E1329" s="1645">
        <v>0.3</v>
      </c>
      <c r="F1329" s="1646">
        <v>4808</v>
      </c>
      <c r="G1329" s="1646">
        <v>1442</v>
      </c>
    </row>
    <row r="1330" spans="2:7" ht="24">
      <c r="B1330" s="1636">
        <v>5684</v>
      </c>
      <c r="C1330" s="1637" t="s">
        <v>1452</v>
      </c>
      <c r="D1330" s="1636" t="s">
        <v>54</v>
      </c>
      <c r="E1330" s="1638"/>
      <c r="F1330" s="1639"/>
      <c r="G1330" s="1640">
        <v>423281</v>
      </c>
    </row>
    <row r="1331" spans="2:7">
      <c r="B1331" s="1642">
        <v>4284</v>
      </c>
      <c r="C1331" s="1643" t="s">
        <v>64</v>
      </c>
      <c r="D1331" s="1644" t="s">
        <v>50</v>
      </c>
      <c r="E1331" s="1645">
        <v>3</v>
      </c>
      <c r="F1331" s="1646">
        <v>32834</v>
      </c>
      <c r="G1331" s="1646">
        <v>98502</v>
      </c>
    </row>
    <row r="1332" spans="2:7">
      <c r="B1332" s="1642">
        <v>6092</v>
      </c>
      <c r="C1332" s="1643" t="s">
        <v>51</v>
      </c>
      <c r="D1332" s="1644" t="s">
        <v>52</v>
      </c>
      <c r="E1332" s="1645">
        <v>1</v>
      </c>
      <c r="F1332" s="1646">
        <v>2000</v>
      </c>
      <c r="G1332" s="1646">
        <v>2000</v>
      </c>
    </row>
    <row r="1333" spans="2:7">
      <c r="B1333" s="1642">
        <v>7146</v>
      </c>
      <c r="C1333" s="1643" t="s">
        <v>597</v>
      </c>
      <c r="D1333" s="1644" t="s">
        <v>50</v>
      </c>
      <c r="E1333" s="1645">
        <v>3</v>
      </c>
      <c r="F1333" s="1646">
        <v>107593</v>
      </c>
      <c r="G1333" s="1646">
        <v>322779</v>
      </c>
    </row>
    <row r="1334" spans="2:7" ht="36">
      <c r="B1334" s="1636">
        <v>5688</v>
      </c>
      <c r="C1334" s="1637" t="s">
        <v>416</v>
      </c>
      <c r="D1334" s="1636" t="s">
        <v>54</v>
      </c>
      <c r="E1334" s="1638"/>
      <c r="F1334" s="1639"/>
      <c r="G1334" s="1640">
        <v>2737944</v>
      </c>
    </row>
    <row r="1335" spans="2:7">
      <c r="B1335" s="1642">
        <v>4283</v>
      </c>
      <c r="C1335" s="1643" t="s">
        <v>305</v>
      </c>
      <c r="D1335" s="1644" t="s">
        <v>65</v>
      </c>
      <c r="E1335" s="1645">
        <v>0.25</v>
      </c>
      <c r="F1335" s="1646">
        <v>176656</v>
      </c>
      <c r="G1335" s="1646">
        <v>44164</v>
      </c>
    </row>
    <row r="1336" spans="2:7">
      <c r="B1336" s="1642">
        <v>6092</v>
      </c>
      <c r="C1336" s="1643" t="s">
        <v>51</v>
      </c>
      <c r="D1336" s="1644" t="s">
        <v>52</v>
      </c>
      <c r="E1336" s="1645">
        <v>1</v>
      </c>
      <c r="F1336" s="1646">
        <v>2000</v>
      </c>
      <c r="G1336" s="1646">
        <v>2000</v>
      </c>
    </row>
    <row r="1337" spans="2:7" ht="22.5">
      <c r="B1337" s="1642">
        <v>8854</v>
      </c>
      <c r="C1337" s="1643" t="s">
        <v>778</v>
      </c>
      <c r="D1337" s="1644" t="s">
        <v>54</v>
      </c>
      <c r="E1337" s="1645">
        <v>1</v>
      </c>
      <c r="F1337" s="1646">
        <v>2691780</v>
      </c>
      <c r="G1337" s="1646">
        <v>2691780</v>
      </c>
    </row>
    <row r="1338" spans="2:7" ht="24">
      <c r="B1338" s="1636">
        <v>5708</v>
      </c>
      <c r="C1338" s="1637" t="s">
        <v>993</v>
      </c>
      <c r="D1338" s="1636" t="s">
        <v>60</v>
      </c>
      <c r="E1338" s="1638"/>
      <c r="F1338" s="1639"/>
      <c r="G1338" s="1640">
        <v>142706</v>
      </c>
    </row>
    <row r="1339" spans="2:7">
      <c r="B1339" s="1642">
        <v>2308</v>
      </c>
      <c r="C1339" s="1643" t="s">
        <v>462</v>
      </c>
      <c r="D1339" s="1644" t="s">
        <v>60</v>
      </c>
      <c r="E1339" s="1645">
        <v>1.3</v>
      </c>
      <c r="F1339" s="1646">
        <v>101150</v>
      </c>
      <c r="G1339" s="1646">
        <v>131495</v>
      </c>
    </row>
    <row r="1340" spans="2:7">
      <c r="B1340" s="1642">
        <v>4273</v>
      </c>
      <c r="C1340" s="1643" t="s">
        <v>49</v>
      </c>
      <c r="D1340" s="1644" t="s">
        <v>65</v>
      </c>
      <c r="E1340" s="1645">
        <v>6.6699999999999995E-2</v>
      </c>
      <c r="F1340" s="1646">
        <v>117772</v>
      </c>
      <c r="G1340" s="1646">
        <v>7855</v>
      </c>
    </row>
    <row r="1341" spans="2:7">
      <c r="B1341" s="1642">
        <v>5661</v>
      </c>
      <c r="C1341" s="1643" t="s">
        <v>66</v>
      </c>
      <c r="D1341" s="1644" t="s">
        <v>67</v>
      </c>
      <c r="E1341" s="1645">
        <v>6.6699999999999995E-2</v>
      </c>
      <c r="F1341" s="1646">
        <v>46157</v>
      </c>
      <c r="G1341" s="1646">
        <v>3079</v>
      </c>
    </row>
    <row r="1342" spans="2:7">
      <c r="B1342" s="1642">
        <v>6092</v>
      </c>
      <c r="C1342" s="1643" t="s">
        <v>51</v>
      </c>
      <c r="D1342" s="1644" t="s">
        <v>52</v>
      </c>
      <c r="E1342" s="1645">
        <v>0.13869999999999999</v>
      </c>
      <c r="F1342" s="1646">
        <v>2000</v>
      </c>
      <c r="G1342" s="1646">
        <v>277</v>
      </c>
    </row>
    <row r="1343" spans="2:7" ht="36">
      <c r="B1343" s="1636">
        <v>5738</v>
      </c>
      <c r="C1343" s="1637" t="s">
        <v>418</v>
      </c>
      <c r="D1343" s="1636" t="s">
        <v>48</v>
      </c>
      <c r="E1343" s="1638"/>
      <c r="F1343" s="1639"/>
      <c r="G1343" s="1640">
        <v>92377</v>
      </c>
    </row>
    <row r="1344" spans="2:7">
      <c r="B1344" s="1642">
        <v>5732</v>
      </c>
      <c r="C1344" s="1643" t="s">
        <v>417</v>
      </c>
      <c r="D1344" s="1644" t="s">
        <v>65</v>
      </c>
      <c r="E1344" s="1645">
        <v>0.04</v>
      </c>
      <c r="F1344" s="1646">
        <v>260786</v>
      </c>
      <c r="G1344" s="1646">
        <v>10431</v>
      </c>
    </row>
    <row r="1345" spans="2:7">
      <c r="B1345" s="1642">
        <v>6092</v>
      </c>
      <c r="C1345" s="1643" t="s">
        <v>51</v>
      </c>
      <c r="D1345" s="1644" t="s">
        <v>52</v>
      </c>
      <c r="E1345" s="1645">
        <v>0.16</v>
      </c>
      <c r="F1345" s="1646">
        <v>2000</v>
      </c>
      <c r="G1345" s="1646">
        <v>320</v>
      </c>
    </row>
    <row r="1346" spans="2:7">
      <c r="B1346" s="1642">
        <v>6143</v>
      </c>
      <c r="C1346" s="1643" t="s">
        <v>131</v>
      </c>
      <c r="D1346" s="1644" t="s">
        <v>79</v>
      </c>
      <c r="E1346" s="1645">
        <v>3.25</v>
      </c>
      <c r="F1346" s="1646">
        <v>6084</v>
      </c>
      <c r="G1346" s="1646">
        <v>19773</v>
      </c>
    </row>
    <row r="1347" spans="2:7">
      <c r="B1347" s="1642">
        <v>7654</v>
      </c>
      <c r="C1347" s="1643" t="s">
        <v>675</v>
      </c>
      <c r="D1347" s="1644" t="s">
        <v>56</v>
      </c>
      <c r="E1347" s="1645">
        <v>0.2</v>
      </c>
      <c r="F1347" s="1646">
        <v>42900</v>
      </c>
      <c r="G1347" s="1646">
        <v>8580</v>
      </c>
    </row>
    <row r="1348" spans="2:7" ht="22.5">
      <c r="B1348" s="1642">
        <v>8300</v>
      </c>
      <c r="C1348" s="1643" t="s">
        <v>1040</v>
      </c>
      <c r="D1348" s="1644" t="s">
        <v>65</v>
      </c>
      <c r="E1348" s="1645">
        <v>0.04</v>
      </c>
      <c r="F1348" s="1646">
        <v>93796</v>
      </c>
      <c r="G1348" s="1646">
        <v>3752</v>
      </c>
    </row>
    <row r="1349" spans="2:7">
      <c r="B1349" s="1642">
        <v>8506</v>
      </c>
      <c r="C1349" s="1643" t="s">
        <v>681</v>
      </c>
      <c r="D1349" s="1644" t="s">
        <v>56</v>
      </c>
      <c r="E1349" s="1645">
        <v>0.2</v>
      </c>
      <c r="F1349" s="1646">
        <v>71900</v>
      </c>
      <c r="G1349" s="1646">
        <v>14380</v>
      </c>
    </row>
    <row r="1350" spans="2:7">
      <c r="B1350" s="1642">
        <v>8508</v>
      </c>
      <c r="C1350" s="1643" t="s">
        <v>682</v>
      </c>
      <c r="D1350" s="1644" t="s">
        <v>56</v>
      </c>
      <c r="E1350" s="1645">
        <v>0.2</v>
      </c>
      <c r="F1350" s="1646">
        <v>71900</v>
      </c>
      <c r="G1350" s="1646">
        <v>14380</v>
      </c>
    </row>
    <row r="1351" spans="2:7" ht="22.5">
      <c r="B1351" s="1642">
        <v>8911</v>
      </c>
      <c r="C1351" s="1643" t="s">
        <v>1047</v>
      </c>
      <c r="D1351" s="1644" t="s">
        <v>65</v>
      </c>
      <c r="E1351" s="1645">
        <v>0.04</v>
      </c>
      <c r="F1351" s="1646">
        <v>82868</v>
      </c>
      <c r="G1351" s="1646">
        <v>3315</v>
      </c>
    </row>
    <row r="1352" spans="2:7">
      <c r="B1352" s="1642">
        <v>9167</v>
      </c>
      <c r="C1352" s="1643" t="s">
        <v>965</v>
      </c>
      <c r="D1352" s="1644" t="s">
        <v>67</v>
      </c>
      <c r="E1352" s="1645">
        <v>2.7027846000000001E-2</v>
      </c>
      <c r="F1352" s="1646">
        <v>389033</v>
      </c>
      <c r="G1352" s="1646">
        <v>10515</v>
      </c>
    </row>
    <row r="1353" spans="2:7" ht="33.75">
      <c r="B1353" s="1642">
        <v>10955</v>
      </c>
      <c r="C1353" s="1643" t="s">
        <v>1304</v>
      </c>
      <c r="D1353" s="1644" t="s">
        <v>67</v>
      </c>
      <c r="E1353" s="1645">
        <v>1.6000000000000001E-3</v>
      </c>
      <c r="F1353" s="1646">
        <v>4331600</v>
      </c>
      <c r="G1353" s="1646">
        <v>6931</v>
      </c>
    </row>
    <row r="1354" spans="2:7">
      <c r="B1354" s="1636">
        <v>5750</v>
      </c>
      <c r="C1354" s="1637" t="s">
        <v>420</v>
      </c>
      <c r="D1354" s="1636" t="s">
        <v>54</v>
      </c>
      <c r="E1354" s="1638"/>
      <c r="F1354" s="1639"/>
      <c r="G1354" s="1640">
        <v>293665</v>
      </c>
    </row>
    <row r="1355" spans="2:7">
      <c r="B1355" s="1642">
        <v>4280</v>
      </c>
      <c r="C1355" s="1643" t="s">
        <v>302</v>
      </c>
      <c r="D1355" s="1644" t="s">
        <v>50</v>
      </c>
      <c r="E1355" s="1645">
        <v>1.5</v>
      </c>
      <c r="F1355" s="1646">
        <v>16047</v>
      </c>
      <c r="G1355" s="1646">
        <v>24071</v>
      </c>
    </row>
    <row r="1356" spans="2:7">
      <c r="B1356" s="1642">
        <v>6092</v>
      </c>
      <c r="C1356" s="1643" t="s">
        <v>51</v>
      </c>
      <c r="D1356" s="1644" t="s">
        <v>52</v>
      </c>
      <c r="E1356" s="1645">
        <v>0.42509999999999998</v>
      </c>
      <c r="F1356" s="1646">
        <v>2000</v>
      </c>
      <c r="G1356" s="1646">
        <v>850</v>
      </c>
    </row>
    <row r="1357" spans="2:7">
      <c r="B1357" s="1642">
        <v>7236</v>
      </c>
      <c r="C1357" s="1643" t="s">
        <v>505</v>
      </c>
      <c r="D1357" s="1644" t="s">
        <v>54</v>
      </c>
      <c r="E1357" s="1645">
        <v>4.4400000000000002E-2</v>
      </c>
      <c r="F1357" s="1646">
        <v>20789</v>
      </c>
      <c r="G1357" s="1646">
        <v>923</v>
      </c>
    </row>
    <row r="1358" spans="2:7">
      <c r="B1358" s="1642">
        <v>7393</v>
      </c>
      <c r="C1358" s="1643" t="s">
        <v>577</v>
      </c>
      <c r="D1358" s="1644" t="s">
        <v>54</v>
      </c>
      <c r="E1358" s="1645">
        <v>1</v>
      </c>
      <c r="F1358" s="1646">
        <v>267821</v>
      </c>
      <c r="G1358" s="1646">
        <v>267821</v>
      </c>
    </row>
    <row r="1359" spans="2:7" ht="36">
      <c r="B1359" s="1636">
        <v>5847</v>
      </c>
      <c r="C1359" s="1637" t="s">
        <v>421</v>
      </c>
      <c r="D1359" s="1636" t="s">
        <v>54</v>
      </c>
      <c r="E1359" s="1638"/>
      <c r="F1359" s="1639"/>
      <c r="G1359" s="1640">
        <v>190623</v>
      </c>
    </row>
    <row r="1360" spans="2:7">
      <c r="B1360" s="1642">
        <v>4274</v>
      </c>
      <c r="C1360" s="1643" t="s">
        <v>57</v>
      </c>
      <c r="D1360" s="1644" t="s">
        <v>65</v>
      </c>
      <c r="E1360" s="1645">
        <v>1.2999999999999999E-3</v>
      </c>
      <c r="F1360" s="1646">
        <v>166065</v>
      </c>
      <c r="G1360" s="1646">
        <v>216</v>
      </c>
    </row>
    <row r="1361" spans="2:7">
      <c r="B1361" s="1642">
        <v>6092</v>
      </c>
      <c r="C1361" s="1643" t="s">
        <v>51</v>
      </c>
      <c r="D1361" s="1644" t="s">
        <v>52</v>
      </c>
      <c r="E1361" s="1645">
        <v>3.5999999999999999E-3</v>
      </c>
      <c r="F1361" s="1646">
        <v>2000</v>
      </c>
      <c r="G1361" s="1646">
        <v>7</v>
      </c>
    </row>
    <row r="1362" spans="2:7">
      <c r="B1362" s="1642">
        <v>9035</v>
      </c>
      <c r="C1362" s="1643" t="s">
        <v>669</v>
      </c>
      <c r="D1362" s="1644" t="s">
        <v>54</v>
      </c>
      <c r="E1362" s="1645">
        <v>1</v>
      </c>
      <c r="F1362" s="1646">
        <v>190400</v>
      </c>
      <c r="G1362" s="1646">
        <v>190400</v>
      </c>
    </row>
    <row r="1363" spans="2:7" ht="36">
      <c r="B1363" s="1636">
        <v>5848</v>
      </c>
      <c r="C1363" s="1637" t="s">
        <v>422</v>
      </c>
      <c r="D1363" s="1636" t="s">
        <v>54</v>
      </c>
      <c r="E1363" s="1638"/>
      <c r="F1363" s="1639"/>
      <c r="G1363" s="1640">
        <v>52583</v>
      </c>
    </row>
    <row r="1364" spans="2:7">
      <c r="B1364" s="1642">
        <v>4274</v>
      </c>
      <c r="C1364" s="1643" t="s">
        <v>57</v>
      </c>
      <c r="D1364" s="1644" t="s">
        <v>65</v>
      </c>
      <c r="E1364" s="1645">
        <v>1.2999999999999999E-3</v>
      </c>
      <c r="F1364" s="1646">
        <v>166065</v>
      </c>
      <c r="G1364" s="1646">
        <v>216</v>
      </c>
    </row>
    <row r="1365" spans="2:7">
      <c r="B1365" s="1642">
        <v>6092</v>
      </c>
      <c r="C1365" s="1643" t="s">
        <v>51</v>
      </c>
      <c r="D1365" s="1644" t="s">
        <v>52</v>
      </c>
      <c r="E1365" s="1645">
        <v>3.5999999999999999E-3</v>
      </c>
      <c r="F1365" s="1646">
        <v>2000</v>
      </c>
      <c r="G1365" s="1646">
        <v>7</v>
      </c>
    </row>
    <row r="1366" spans="2:7">
      <c r="B1366" s="1642">
        <v>9036</v>
      </c>
      <c r="C1366" s="1643" t="s">
        <v>670</v>
      </c>
      <c r="D1366" s="1644" t="s">
        <v>54</v>
      </c>
      <c r="E1366" s="1645">
        <v>1</v>
      </c>
      <c r="F1366" s="1646">
        <v>52360</v>
      </c>
      <c r="G1366" s="1646">
        <v>52360</v>
      </c>
    </row>
    <row r="1367" spans="2:7">
      <c r="B1367" s="1636">
        <v>5876</v>
      </c>
      <c r="C1367" s="1637" t="s">
        <v>423</v>
      </c>
      <c r="D1367" s="1636" t="s">
        <v>54</v>
      </c>
      <c r="E1367" s="1638"/>
      <c r="F1367" s="1639"/>
      <c r="G1367" s="1640">
        <v>268142</v>
      </c>
    </row>
    <row r="1368" spans="2:7">
      <c r="B1368" s="1642">
        <v>4283</v>
      </c>
      <c r="C1368" s="1643" t="s">
        <v>305</v>
      </c>
      <c r="D1368" s="1644" t="s">
        <v>65</v>
      </c>
      <c r="E1368" s="1645">
        <v>0.37659999999999999</v>
      </c>
      <c r="F1368" s="1646">
        <v>176656</v>
      </c>
      <c r="G1368" s="1646">
        <v>66529</v>
      </c>
    </row>
    <row r="1369" spans="2:7">
      <c r="B1369" s="1642">
        <v>5890</v>
      </c>
      <c r="C1369" s="1643" t="s">
        <v>594</v>
      </c>
      <c r="D1369" s="1644" t="s">
        <v>50</v>
      </c>
      <c r="E1369" s="1645">
        <v>2.5640999999999998</v>
      </c>
      <c r="F1369" s="1646">
        <v>77771</v>
      </c>
      <c r="G1369" s="1646">
        <v>199413</v>
      </c>
    </row>
    <row r="1370" spans="2:7">
      <c r="B1370" s="1642">
        <v>6092</v>
      </c>
      <c r="C1370" s="1643" t="s">
        <v>51</v>
      </c>
      <c r="D1370" s="1644" t="s">
        <v>52</v>
      </c>
      <c r="E1370" s="1645">
        <v>1.1001000000000001</v>
      </c>
      <c r="F1370" s="1646">
        <v>2000</v>
      </c>
      <c r="G1370" s="1646">
        <v>2200</v>
      </c>
    </row>
    <row r="1371" spans="2:7">
      <c r="B1371" s="1636">
        <v>5877</v>
      </c>
      <c r="C1371" s="1637" t="s">
        <v>424</v>
      </c>
      <c r="D1371" s="1636" t="s">
        <v>54</v>
      </c>
      <c r="E1371" s="1638"/>
      <c r="F1371" s="1639"/>
      <c r="G1371" s="1640">
        <v>53685</v>
      </c>
    </row>
    <row r="1372" spans="2:7">
      <c r="B1372" s="1642">
        <v>4273</v>
      </c>
      <c r="C1372" s="1643" t="s">
        <v>49</v>
      </c>
      <c r="D1372" s="1644" t="s">
        <v>65</v>
      </c>
      <c r="E1372" s="1645">
        <v>0.16669999999999999</v>
      </c>
      <c r="F1372" s="1646">
        <v>117772</v>
      </c>
      <c r="G1372" s="1646">
        <v>19633</v>
      </c>
    </row>
    <row r="1373" spans="2:7">
      <c r="B1373" s="1642">
        <v>6092</v>
      </c>
      <c r="C1373" s="1643" t="s">
        <v>51</v>
      </c>
      <c r="D1373" s="1644" t="s">
        <v>52</v>
      </c>
      <c r="E1373" s="1645">
        <v>0.34520000000000001</v>
      </c>
      <c r="F1373" s="1646">
        <v>2000</v>
      </c>
      <c r="G1373" s="1646">
        <v>690</v>
      </c>
    </row>
    <row r="1374" spans="2:7">
      <c r="B1374" s="1642">
        <v>8297</v>
      </c>
      <c r="C1374" s="1643" t="s">
        <v>957</v>
      </c>
      <c r="D1374" s="1644" t="s">
        <v>67</v>
      </c>
      <c r="E1374" s="1645">
        <v>0.16669999999999999</v>
      </c>
      <c r="F1374" s="1646">
        <v>200133</v>
      </c>
      <c r="G1374" s="1646">
        <v>33362</v>
      </c>
    </row>
    <row r="1375" spans="2:7">
      <c r="B1375" s="1636">
        <v>5879</v>
      </c>
      <c r="C1375" s="1637" t="s">
        <v>425</v>
      </c>
      <c r="D1375" s="1636" t="s">
        <v>54</v>
      </c>
      <c r="E1375" s="1638"/>
      <c r="F1375" s="1639"/>
      <c r="G1375" s="1640">
        <v>295288</v>
      </c>
    </row>
    <row r="1376" spans="2:7">
      <c r="B1376" s="1642">
        <v>4274</v>
      </c>
      <c r="C1376" s="1643" t="s">
        <v>57</v>
      </c>
      <c r="D1376" s="1644" t="s">
        <v>65</v>
      </c>
      <c r="E1376" s="1645">
        <v>0.28570000000000001</v>
      </c>
      <c r="F1376" s="1646">
        <v>166065</v>
      </c>
      <c r="G1376" s="1646">
        <v>47445</v>
      </c>
    </row>
    <row r="1377" spans="2:7">
      <c r="B1377" s="1642">
        <v>6092</v>
      </c>
      <c r="C1377" s="1643" t="s">
        <v>51</v>
      </c>
      <c r="D1377" s="1644" t="s">
        <v>52</v>
      </c>
      <c r="E1377" s="1645">
        <v>0.83509999999999995</v>
      </c>
      <c r="F1377" s="1646">
        <v>2000</v>
      </c>
      <c r="G1377" s="1646">
        <v>1670</v>
      </c>
    </row>
    <row r="1378" spans="2:7">
      <c r="B1378" s="1642">
        <v>7146</v>
      </c>
      <c r="C1378" s="1643" t="s">
        <v>597</v>
      </c>
      <c r="D1378" s="1644" t="s">
        <v>50</v>
      </c>
      <c r="E1378" s="1645">
        <v>2.2879999999999998</v>
      </c>
      <c r="F1378" s="1646">
        <v>107593</v>
      </c>
      <c r="G1378" s="1646">
        <v>246173</v>
      </c>
    </row>
    <row r="1379" spans="2:7">
      <c r="B1379" s="1636">
        <v>5880</v>
      </c>
      <c r="C1379" s="1637" t="s">
        <v>426</v>
      </c>
      <c r="D1379" s="1636" t="s">
        <v>54</v>
      </c>
      <c r="E1379" s="1638"/>
      <c r="F1379" s="1639"/>
      <c r="G1379" s="1640">
        <v>369109</v>
      </c>
    </row>
    <row r="1380" spans="2:7">
      <c r="B1380" s="1642">
        <v>4274</v>
      </c>
      <c r="C1380" s="1643" t="s">
        <v>57</v>
      </c>
      <c r="D1380" s="1644" t="s">
        <v>65</v>
      </c>
      <c r="E1380" s="1645">
        <v>0.35709999999999997</v>
      </c>
      <c r="F1380" s="1646">
        <v>166065</v>
      </c>
      <c r="G1380" s="1646">
        <v>59302</v>
      </c>
    </row>
    <row r="1381" spans="2:7">
      <c r="B1381" s="1642">
        <v>6092</v>
      </c>
      <c r="C1381" s="1643" t="s">
        <v>51</v>
      </c>
      <c r="D1381" s="1644" t="s">
        <v>52</v>
      </c>
      <c r="E1381" s="1645">
        <v>1.0454000000000001</v>
      </c>
      <c r="F1381" s="1646">
        <v>2000</v>
      </c>
      <c r="G1381" s="1646">
        <v>2091</v>
      </c>
    </row>
    <row r="1382" spans="2:7">
      <c r="B1382" s="1642">
        <v>7146</v>
      </c>
      <c r="C1382" s="1643" t="s">
        <v>597</v>
      </c>
      <c r="D1382" s="1644" t="s">
        <v>50</v>
      </c>
      <c r="E1382" s="1645">
        <v>2.86</v>
      </c>
      <c r="F1382" s="1646">
        <v>107593</v>
      </c>
      <c r="G1382" s="1646">
        <v>307716</v>
      </c>
    </row>
    <row r="1383" spans="2:7" ht="24">
      <c r="B1383" s="1636">
        <v>5923</v>
      </c>
      <c r="C1383" s="1637" t="s">
        <v>431</v>
      </c>
      <c r="D1383" s="1636" t="s">
        <v>54</v>
      </c>
      <c r="E1383" s="1638"/>
      <c r="F1383" s="1639"/>
      <c r="G1383" s="1640">
        <v>75441</v>
      </c>
    </row>
    <row r="1384" spans="2:7">
      <c r="B1384" s="1642">
        <v>4279</v>
      </c>
      <c r="C1384" s="1643" t="s">
        <v>57</v>
      </c>
      <c r="D1384" s="1644" t="s">
        <v>50</v>
      </c>
      <c r="E1384" s="1645">
        <v>1</v>
      </c>
      <c r="F1384" s="1646">
        <v>20759</v>
      </c>
      <c r="G1384" s="1646">
        <v>20759</v>
      </c>
    </row>
    <row r="1385" spans="2:7">
      <c r="B1385" s="1642">
        <v>6026</v>
      </c>
      <c r="C1385" s="1643" t="s">
        <v>74</v>
      </c>
      <c r="D1385" s="1644" t="s">
        <v>50</v>
      </c>
      <c r="E1385" s="1645">
        <v>0.33339999999999997</v>
      </c>
      <c r="F1385" s="1646">
        <v>125583</v>
      </c>
      <c r="G1385" s="1646">
        <v>41869</v>
      </c>
    </row>
    <row r="1386" spans="2:7">
      <c r="B1386" s="1642">
        <v>6092</v>
      </c>
      <c r="C1386" s="1643" t="s">
        <v>51</v>
      </c>
      <c r="D1386" s="1644" t="s">
        <v>52</v>
      </c>
      <c r="E1386" s="1645">
        <v>0.56669999999999998</v>
      </c>
      <c r="F1386" s="1646">
        <v>2000</v>
      </c>
      <c r="G1386" s="1646">
        <v>1133</v>
      </c>
    </row>
    <row r="1387" spans="2:7">
      <c r="B1387" s="1642">
        <v>6824</v>
      </c>
      <c r="C1387" s="1643" t="s">
        <v>944</v>
      </c>
      <c r="D1387" s="1644" t="s">
        <v>79</v>
      </c>
      <c r="E1387" s="1645">
        <v>268</v>
      </c>
      <c r="F1387" s="1646">
        <v>31</v>
      </c>
      <c r="G1387" s="1646">
        <v>8308</v>
      </c>
    </row>
    <row r="1388" spans="2:7">
      <c r="B1388" s="1642">
        <v>7439</v>
      </c>
      <c r="C1388" s="1643" t="s">
        <v>59</v>
      </c>
      <c r="D1388" s="1644" t="s">
        <v>50</v>
      </c>
      <c r="E1388" s="1645">
        <v>0.66669999999999996</v>
      </c>
      <c r="F1388" s="1646">
        <v>5058</v>
      </c>
      <c r="G1388" s="1646">
        <v>3372</v>
      </c>
    </row>
    <row r="1389" spans="2:7" ht="24">
      <c r="B1389" s="1636">
        <v>5940</v>
      </c>
      <c r="C1389" s="1637" t="s">
        <v>1489</v>
      </c>
      <c r="D1389" s="1636" t="s">
        <v>60</v>
      </c>
      <c r="E1389" s="1638"/>
      <c r="F1389" s="1639"/>
      <c r="G1389" s="1640">
        <v>645509</v>
      </c>
    </row>
    <row r="1390" spans="2:7">
      <c r="B1390" s="1642">
        <v>324</v>
      </c>
      <c r="C1390" s="1643" t="s">
        <v>1270</v>
      </c>
      <c r="D1390" s="1644" t="s">
        <v>60</v>
      </c>
      <c r="E1390" s="1645">
        <v>1.05</v>
      </c>
      <c r="F1390" s="1646">
        <v>369495</v>
      </c>
      <c r="G1390" s="1646">
        <v>387970</v>
      </c>
    </row>
    <row r="1391" spans="2:7">
      <c r="B1391" s="1642">
        <v>4285</v>
      </c>
      <c r="C1391" s="1643" t="s">
        <v>64</v>
      </c>
      <c r="D1391" s="1644" t="s">
        <v>65</v>
      </c>
      <c r="E1391" s="1645">
        <v>0.5</v>
      </c>
      <c r="F1391" s="1646">
        <v>262653</v>
      </c>
      <c r="G1391" s="1646">
        <v>131327</v>
      </c>
    </row>
    <row r="1392" spans="2:7">
      <c r="B1392" s="1642">
        <v>6092</v>
      </c>
      <c r="C1392" s="1643" t="s">
        <v>51</v>
      </c>
      <c r="D1392" s="1644" t="s">
        <v>52</v>
      </c>
      <c r="E1392" s="1645">
        <v>2.7345000000000002</v>
      </c>
      <c r="F1392" s="1646">
        <v>2000</v>
      </c>
      <c r="G1392" s="1646">
        <v>5469</v>
      </c>
    </row>
    <row r="1393" spans="2:7">
      <c r="B1393" s="1642">
        <v>6739</v>
      </c>
      <c r="C1393" s="1643" t="s">
        <v>477</v>
      </c>
      <c r="D1393" s="1644" t="s">
        <v>60</v>
      </c>
      <c r="E1393" s="1645">
        <v>1</v>
      </c>
      <c r="F1393" s="1646">
        <v>38080</v>
      </c>
      <c r="G1393" s="1646">
        <v>38080</v>
      </c>
    </row>
    <row r="1394" spans="2:7">
      <c r="B1394" s="1642">
        <v>7256</v>
      </c>
      <c r="C1394" s="1643" t="s">
        <v>685</v>
      </c>
      <c r="D1394" s="1644" t="s">
        <v>54</v>
      </c>
      <c r="E1394" s="1645">
        <v>1.6</v>
      </c>
      <c r="F1394" s="1646">
        <v>8925</v>
      </c>
      <c r="G1394" s="1646">
        <v>14280</v>
      </c>
    </row>
    <row r="1395" spans="2:7">
      <c r="B1395" s="1642">
        <v>7313</v>
      </c>
      <c r="C1395" s="1643" t="s">
        <v>602</v>
      </c>
      <c r="D1395" s="1644" t="s">
        <v>67</v>
      </c>
      <c r="E1395" s="1645">
        <v>0.15</v>
      </c>
      <c r="F1395" s="1646">
        <v>16227</v>
      </c>
      <c r="G1395" s="1646">
        <v>2434</v>
      </c>
    </row>
    <row r="1396" spans="2:7">
      <c r="B1396" s="1642">
        <v>8516</v>
      </c>
      <c r="C1396" s="1643" t="s">
        <v>958</v>
      </c>
      <c r="D1396" s="1644" t="s">
        <v>48</v>
      </c>
      <c r="E1396" s="1645">
        <v>3</v>
      </c>
      <c r="F1396" s="1646">
        <v>21983</v>
      </c>
      <c r="G1396" s="1646">
        <v>65949</v>
      </c>
    </row>
    <row r="1397" spans="2:7">
      <c r="B1397" s="1636">
        <v>5952</v>
      </c>
      <c r="C1397" s="1637" t="s">
        <v>1099</v>
      </c>
      <c r="D1397" s="1636" t="s">
        <v>71</v>
      </c>
      <c r="E1397" s="1638"/>
      <c r="F1397" s="1639"/>
      <c r="G1397" s="1640">
        <v>259301</v>
      </c>
    </row>
    <row r="1398" spans="2:7">
      <c r="B1398" s="1642">
        <v>7344</v>
      </c>
      <c r="C1398" s="1643" t="s">
        <v>432</v>
      </c>
      <c r="D1398" s="1644" t="s">
        <v>71</v>
      </c>
      <c r="E1398" s="1645">
        <v>1</v>
      </c>
      <c r="F1398" s="1646">
        <v>259301</v>
      </c>
      <c r="G1398" s="1646">
        <v>259301</v>
      </c>
    </row>
    <row r="1399" spans="2:7" ht="36">
      <c r="B1399" s="1636">
        <v>5955</v>
      </c>
      <c r="C1399" s="1637" t="s">
        <v>433</v>
      </c>
      <c r="D1399" s="1636" t="s">
        <v>54</v>
      </c>
      <c r="E1399" s="1638"/>
      <c r="F1399" s="1639"/>
      <c r="G1399" s="1640">
        <v>238967</v>
      </c>
    </row>
    <row r="1400" spans="2:7" ht="22.5">
      <c r="B1400" s="1642">
        <v>3875</v>
      </c>
      <c r="C1400" s="1643" t="s">
        <v>171</v>
      </c>
      <c r="D1400" s="1644" t="s">
        <v>60</v>
      </c>
      <c r="E1400" s="1645">
        <v>5.0500000000000003E-2</v>
      </c>
      <c r="F1400" s="1646">
        <v>367009</v>
      </c>
      <c r="G1400" s="1646">
        <v>18534</v>
      </c>
    </row>
    <row r="1401" spans="2:7">
      <c r="B1401" s="1642">
        <v>4278</v>
      </c>
      <c r="C1401" s="1643" t="s">
        <v>49</v>
      </c>
      <c r="D1401" s="1644" t="s">
        <v>50</v>
      </c>
      <c r="E1401" s="1645">
        <v>1.5</v>
      </c>
      <c r="F1401" s="1646">
        <v>14722</v>
      </c>
      <c r="G1401" s="1646">
        <v>22083</v>
      </c>
    </row>
    <row r="1402" spans="2:7">
      <c r="B1402" s="1642">
        <v>6092</v>
      </c>
      <c r="C1402" s="1643" t="s">
        <v>51</v>
      </c>
      <c r="D1402" s="1644" t="s">
        <v>52</v>
      </c>
      <c r="E1402" s="1645">
        <v>1</v>
      </c>
      <c r="F1402" s="1646">
        <v>2000</v>
      </c>
      <c r="G1402" s="1646">
        <v>2000</v>
      </c>
    </row>
    <row r="1403" spans="2:7" ht="22.5">
      <c r="B1403" s="1642">
        <v>9062</v>
      </c>
      <c r="C1403" s="1643" t="s">
        <v>671</v>
      </c>
      <c r="D1403" s="1644" t="s">
        <v>54</v>
      </c>
      <c r="E1403" s="1645">
        <v>1</v>
      </c>
      <c r="F1403" s="1646">
        <v>196350</v>
      </c>
      <c r="G1403" s="1646">
        <v>196350</v>
      </c>
    </row>
    <row r="1404" spans="2:7" ht="23.25" customHeight="1">
      <c r="B1404" s="1636">
        <v>5977</v>
      </c>
      <c r="C1404" s="1637" t="s">
        <v>434</v>
      </c>
      <c r="D1404" s="1636" t="s">
        <v>54</v>
      </c>
      <c r="E1404" s="1638"/>
      <c r="F1404" s="1639"/>
      <c r="G1404" s="1640">
        <v>202303</v>
      </c>
    </row>
    <row r="1405" spans="2:7">
      <c r="B1405" s="1642">
        <v>4278</v>
      </c>
      <c r="C1405" s="1643" t="s">
        <v>49</v>
      </c>
      <c r="D1405" s="1644" t="s">
        <v>50</v>
      </c>
      <c r="E1405" s="1645">
        <v>2.7614000000000001</v>
      </c>
      <c r="F1405" s="1646">
        <v>14722</v>
      </c>
      <c r="G1405" s="1646">
        <v>40653</v>
      </c>
    </row>
    <row r="1406" spans="2:7">
      <c r="B1406" s="1642">
        <v>6092</v>
      </c>
      <c r="C1406" s="1643" t="s">
        <v>51</v>
      </c>
      <c r="D1406" s="1644" t="s">
        <v>52</v>
      </c>
      <c r="E1406" s="1645">
        <v>0.5</v>
      </c>
      <c r="F1406" s="1646">
        <v>2000</v>
      </c>
      <c r="G1406" s="1646">
        <v>1000</v>
      </c>
    </row>
    <row r="1407" spans="2:7">
      <c r="B1407" s="1642">
        <v>9130</v>
      </c>
      <c r="C1407" s="1643" t="s">
        <v>593</v>
      </c>
      <c r="D1407" s="1644" t="s">
        <v>54</v>
      </c>
      <c r="E1407" s="1645">
        <v>1</v>
      </c>
      <c r="F1407" s="1646">
        <v>160650</v>
      </c>
      <c r="G1407" s="1646">
        <v>160650</v>
      </c>
    </row>
    <row r="1408" spans="2:7" ht="24">
      <c r="B1408" s="1636">
        <v>6034</v>
      </c>
      <c r="C1408" s="1637" t="s">
        <v>436</v>
      </c>
      <c r="D1408" s="1636" t="s">
        <v>54</v>
      </c>
      <c r="E1408" s="1638"/>
      <c r="F1408" s="1639"/>
      <c r="G1408" s="1640">
        <v>244282</v>
      </c>
    </row>
    <row r="1409" spans="2:7" ht="22.5">
      <c r="B1409" s="1642">
        <v>3875</v>
      </c>
      <c r="C1409" s="1643" t="s">
        <v>171</v>
      </c>
      <c r="D1409" s="1644" t="s">
        <v>60</v>
      </c>
      <c r="E1409" s="1645">
        <v>5.0500000000000003E-2</v>
      </c>
      <c r="F1409" s="1646">
        <v>367009</v>
      </c>
      <c r="G1409" s="1646">
        <v>18534</v>
      </c>
    </row>
    <row r="1410" spans="2:7">
      <c r="B1410" s="1642">
        <v>4278</v>
      </c>
      <c r="C1410" s="1643" t="s">
        <v>49</v>
      </c>
      <c r="D1410" s="1644" t="s">
        <v>50</v>
      </c>
      <c r="E1410" s="1645">
        <v>1.5385</v>
      </c>
      <c r="F1410" s="1646">
        <v>14722</v>
      </c>
      <c r="G1410" s="1646">
        <v>22650</v>
      </c>
    </row>
    <row r="1411" spans="2:7">
      <c r="B1411" s="1642">
        <v>6092</v>
      </c>
      <c r="C1411" s="1643" t="s">
        <v>51</v>
      </c>
      <c r="D1411" s="1644" t="s">
        <v>52</v>
      </c>
      <c r="E1411" s="1645">
        <v>0.39900000000000002</v>
      </c>
      <c r="F1411" s="1646">
        <v>2000</v>
      </c>
      <c r="G1411" s="1646">
        <v>798</v>
      </c>
    </row>
    <row r="1412" spans="2:7">
      <c r="B1412" s="1642">
        <v>9184</v>
      </c>
      <c r="C1412" s="1643" t="s">
        <v>672</v>
      </c>
      <c r="D1412" s="1644" t="s">
        <v>54</v>
      </c>
      <c r="E1412" s="1645">
        <v>1</v>
      </c>
      <c r="F1412" s="1646">
        <v>202300</v>
      </c>
      <c r="G1412" s="1646">
        <v>202300</v>
      </c>
    </row>
    <row r="1413" spans="2:7" ht="24">
      <c r="B1413" s="1636">
        <v>6038</v>
      </c>
      <c r="C1413" s="1637" t="s">
        <v>437</v>
      </c>
      <c r="D1413" s="1636" t="s">
        <v>54</v>
      </c>
      <c r="E1413" s="1638"/>
      <c r="F1413" s="1639"/>
      <c r="G1413" s="1640">
        <v>3274034</v>
      </c>
    </row>
    <row r="1414" spans="2:7">
      <c r="B1414" s="1642">
        <v>4274</v>
      </c>
      <c r="C1414" s="1643" t="s">
        <v>57</v>
      </c>
      <c r="D1414" s="1644" t="s">
        <v>65</v>
      </c>
      <c r="E1414" s="1645">
        <v>0.5</v>
      </c>
      <c r="F1414" s="1646">
        <v>166065</v>
      </c>
      <c r="G1414" s="1646">
        <v>83033</v>
      </c>
    </row>
    <row r="1415" spans="2:7">
      <c r="B1415" s="1642">
        <v>5890</v>
      </c>
      <c r="C1415" s="1643" t="s">
        <v>594</v>
      </c>
      <c r="D1415" s="1644" t="s">
        <v>50</v>
      </c>
      <c r="E1415" s="1645">
        <v>2</v>
      </c>
      <c r="F1415" s="1646">
        <v>77771</v>
      </c>
      <c r="G1415" s="1646">
        <v>155542</v>
      </c>
    </row>
    <row r="1416" spans="2:7">
      <c r="B1416" s="1642">
        <v>6092</v>
      </c>
      <c r="C1416" s="1643" t="s">
        <v>51</v>
      </c>
      <c r="D1416" s="1644" t="s">
        <v>52</v>
      </c>
      <c r="E1416" s="1645">
        <v>1.46</v>
      </c>
      <c r="F1416" s="1646">
        <v>2000</v>
      </c>
      <c r="G1416" s="1646">
        <v>2920</v>
      </c>
    </row>
    <row r="1417" spans="2:7">
      <c r="B1417" s="1642">
        <v>8968</v>
      </c>
      <c r="C1417" s="1643" t="s">
        <v>460</v>
      </c>
      <c r="D1417" s="1644" t="s">
        <v>52</v>
      </c>
      <c r="E1417" s="1645">
        <v>56.25</v>
      </c>
      <c r="F1417" s="1646">
        <v>1000</v>
      </c>
      <c r="G1417" s="1646">
        <v>56250</v>
      </c>
    </row>
    <row r="1418" spans="2:7">
      <c r="B1418" s="1642">
        <v>9188</v>
      </c>
      <c r="C1418" s="1643" t="s">
        <v>781</v>
      </c>
      <c r="D1418" s="1644" t="s">
        <v>54</v>
      </c>
      <c r="E1418" s="1645">
        <v>1</v>
      </c>
      <c r="F1418" s="1646">
        <v>2976289</v>
      </c>
      <c r="G1418" s="1646">
        <v>2976289</v>
      </c>
    </row>
    <row r="1419" spans="2:7" ht="24">
      <c r="B1419" s="1636">
        <v>6039</v>
      </c>
      <c r="C1419" s="1637" t="s">
        <v>438</v>
      </c>
      <c r="D1419" s="1636" t="s">
        <v>54</v>
      </c>
      <c r="E1419" s="1638"/>
      <c r="F1419" s="1639"/>
      <c r="G1419" s="1640">
        <v>3391626</v>
      </c>
    </row>
    <row r="1420" spans="2:7">
      <c r="B1420" s="1642">
        <v>4274</v>
      </c>
      <c r="C1420" s="1643" t="s">
        <v>57</v>
      </c>
      <c r="D1420" s="1644" t="s">
        <v>65</v>
      </c>
      <c r="E1420" s="1645">
        <v>0.5</v>
      </c>
      <c r="F1420" s="1646">
        <v>166065</v>
      </c>
      <c r="G1420" s="1646">
        <v>83033</v>
      </c>
    </row>
    <row r="1421" spans="2:7">
      <c r="B1421" s="1642">
        <v>5890</v>
      </c>
      <c r="C1421" s="1643" t="s">
        <v>594</v>
      </c>
      <c r="D1421" s="1644" t="s">
        <v>50</v>
      </c>
      <c r="E1421" s="1645">
        <v>2</v>
      </c>
      <c r="F1421" s="1646">
        <v>77771</v>
      </c>
      <c r="G1421" s="1646">
        <v>155542</v>
      </c>
    </row>
    <row r="1422" spans="2:7">
      <c r="B1422" s="1642">
        <v>6092</v>
      </c>
      <c r="C1422" s="1643" t="s">
        <v>51</v>
      </c>
      <c r="D1422" s="1644" t="s">
        <v>52</v>
      </c>
      <c r="E1422" s="1645">
        <v>1.46</v>
      </c>
      <c r="F1422" s="1646">
        <v>2000</v>
      </c>
      <c r="G1422" s="1646">
        <v>2920</v>
      </c>
    </row>
    <row r="1423" spans="2:7">
      <c r="B1423" s="1642">
        <v>8968</v>
      </c>
      <c r="C1423" s="1643" t="s">
        <v>460</v>
      </c>
      <c r="D1423" s="1644" t="s">
        <v>52</v>
      </c>
      <c r="E1423" s="1645">
        <v>56.25</v>
      </c>
      <c r="F1423" s="1646">
        <v>1000</v>
      </c>
      <c r="G1423" s="1646">
        <v>56250</v>
      </c>
    </row>
    <row r="1424" spans="2:7">
      <c r="B1424" s="1642">
        <v>9189</v>
      </c>
      <c r="C1424" s="1643" t="s">
        <v>782</v>
      </c>
      <c r="D1424" s="1644" t="s">
        <v>54</v>
      </c>
      <c r="E1424" s="1645">
        <v>1</v>
      </c>
      <c r="F1424" s="1646">
        <v>3093881</v>
      </c>
      <c r="G1424" s="1646">
        <v>3093881</v>
      </c>
    </row>
    <row r="1425" spans="2:7" ht="36">
      <c r="B1425" s="1636">
        <v>6041</v>
      </c>
      <c r="C1425" s="1637" t="s">
        <v>439</v>
      </c>
      <c r="D1425" s="1636" t="s">
        <v>54</v>
      </c>
      <c r="E1425" s="1638"/>
      <c r="F1425" s="1639"/>
      <c r="G1425" s="1640">
        <v>3484388</v>
      </c>
    </row>
    <row r="1426" spans="2:7">
      <c r="B1426" s="1642">
        <v>4273</v>
      </c>
      <c r="C1426" s="1643" t="s">
        <v>49</v>
      </c>
      <c r="D1426" s="1644" t="s">
        <v>65</v>
      </c>
      <c r="E1426" s="1645">
        <v>0.5</v>
      </c>
      <c r="F1426" s="1646">
        <v>117772</v>
      </c>
      <c r="G1426" s="1646">
        <v>58886</v>
      </c>
    </row>
    <row r="1427" spans="2:7">
      <c r="B1427" s="1642">
        <v>6092</v>
      </c>
      <c r="C1427" s="1643" t="s">
        <v>51</v>
      </c>
      <c r="D1427" s="1644" t="s">
        <v>52</v>
      </c>
      <c r="E1427" s="1645">
        <v>1.038</v>
      </c>
      <c r="F1427" s="1646">
        <v>2000</v>
      </c>
      <c r="G1427" s="1646">
        <v>2076</v>
      </c>
    </row>
    <row r="1428" spans="2:7">
      <c r="B1428" s="1642">
        <v>7146</v>
      </c>
      <c r="C1428" s="1643" t="s">
        <v>597</v>
      </c>
      <c r="D1428" s="1644" t="s">
        <v>50</v>
      </c>
      <c r="E1428" s="1645">
        <v>2</v>
      </c>
      <c r="F1428" s="1646">
        <v>107593</v>
      </c>
      <c r="G1428" s="1646">
        <v>215186</v>
      </c>
    </row>
    <row r="1429" spans="2:7" ht="22.5">
      <c r="B1429" s="1642">
        <v>9194</v>
      </c>
      <c r="C1429" s="1643" t="s">
        <v>786</v>
      </c>
      <c r="D1429" s="1644" t="s">
        <v>54</v>
      </c>
      <c r="E1429" s="1645">
        <v>1</v>
      </c>
      <c r="F1429" s="1646">
        <v>3208240</v>
      </c>
      <c r="G1429" s="1646">
        <v>3208240</v>
      </c>
    </row>
    <row r="1430" spans="2:7" ht="36">
      <c r="B1430" s="1636">
        <v>6042</v>
      </c>
      <c r="C1430" s="1637" t="s">
        <v>440</v>
      </c>
      <c r="D1430" s="1636" t="s">
        <v>54</v>
      </c>
      <c r="E1430" s="1638"/>
      <c r="F1430" s="1639"/>
      <c r="G1430" s="1640">
        <v>3755708</v>
      </c>
    </row>
    <row r="1431" spans="2:7">
      <c r="B1431" s="1642">
        <v>4273</v>
      </c>
      <c r="C1431" s="1643" t="s">
        <v>49</v>
      </c>
      <c r="D1431" s="1644" t="s">
        <v>65</v>
      </c>
      <c r="E1431" s="1645">
        <v>0.5</v>
      </c>
      <c r="F1431" s="1646">
        <v>117772</v>
      </c>
      <c r="G1431" s="1646">
        <v>58886</v>
      </c>
    </row>
    <row r="1432" spans="2:7">
      <c r="B1432" s="1642">
        <v>6092</v>
      </c>
      <c r="C1432" s="1643" t="s">
        <v>51</v>
      </c>
      <c r="D1432" s="1644" t="s">
        <v>52</v>
      </c>
      <c r="E1432" s="1645">
        <v>1.038</v>
      </c>
      <c r="F1432" s="1646">
        <v>2000</v>
      </c>
      <c r="G1432" s="1646">
        <v>2076</v>
      </c>
    </row>
    <row r="1433" spans="2:7">
      <c r="B1433" s="1642">
        <v>7146</v>
      </c>
      <c r="C1433" s="1643" t="s">
        <v>597</v>
      </c>
      <c r="D1433" s="1644" t="s">
        <v>50</v>
      </c>
      <c r="E1433" s="1645">
        <v>2</v>
      </c>
      <c r="F1433" s="1646">
        <v>107593</v>
      </c>
      <c r="G1433" s="1646">
        <v>215186</v>
      </c>
    </row>
    <row r="1434" spans="2:7" ht="22.5">
      <c r="B1434" s="1642">
        <v>9191</v>
      </c>
      <c r="C1434" s="1643" t="s">
        <v>783</v>
      </c>
      <c r="D1434" s="1644" t="s">
        <v>54</v>
      </c>
      <c r="E1434" s="1645">
        <v>1</v>
      </c>
      <c r="F1434" s="1646">
        <v>3479560</v>
      </c>
      <c r="G1434" s="1646">
        <v>3479560</v>
      </c>
    </row>
    <row r="1435" spans="2:7" ht="36">
      <c r="B1435" s="1636">
        <v>6043</v>
      </c>
      <c r="C1435" s="1637" t="s">
        <v>441</v>
      </c>
      <c r="D1435" s="1636" t="s">
        <v>54</v>
      </c>
      <c r="E1435" s="1638"/>
      <c r="F1435" s="1639"/>
      <c r="G1435" s="1640">
        <v>3612908</v>
      </c>
    </row>
    <row r="1436" spans="2:7">
      <c r="B1436" s="1642">
        <v>4273</v>
      </c>
      <c r="C1436" s="1643" t="s">
        <v>49</v>
      </c>
      <c r="D1436" s="1644" t="s">
        <v>65</v>
      </c>
      <c r="E1436" s="1645">
        <v>0.5</v>
      </c>
      <c r="F1436" s="1646">
        <v>117772</v>
      </c>
      <c r="G1436" s="1646">
        <v>58886</v>
      </c>
    </row>
    <row r="1437" spans="2:7">
      <c r="B1437" s="1642">
        <v>6092</v>
      </c>
      <c r="C1437" s="1643" t="s">
        <v>51</v>
      </c>
      <c r="D1437" s="1644" t="s">
        <v>52</v>
      </c>
      <c r="E1437" s="1645">
        <v>1.038</v>
      </c>
      <c r="F1437" s="1646">
        <v>2000</v>
      </c>
      <c r="G1437" s="1646">
        <v>2076</v>
      </c>
    </row>
    <row r="1438" spans="2:7">
      <c r="B1438" s="1642">
        <v>7146</v>
      </c>
      <c r="C1438" s="1643" t="s">
        <v>597</v>
      </c>
      <c r="D1438" s="1644" t="s">
        <v>50</v>
      </c>
      <c r="E1438" s="1645">
        <v>2</v>
      </c>
      <c r="F1438" s="1646">
        <v>107593</v>
      </c>
      <c r="G1438" s="1646">
        <v>215186</v>
      </c>
    </row>
    <row r="1439" spans="2:7" ht="22.5">
      <c r="B1439" s="1642">
        <v>9192</v>
      </c>
      <c r="C1439" s="1643" t="s">
        <v>784</v>
      </c>
      <c r="D1439" s="1644" t="s">
        <v>54</v>
      </c>
      <c r="E1439" s="1645">
        <v>1</v>
      </c>
      <c r="F1439" s="1646">
        <v>3336760</v>
      </c>
      <c r="G1439" s="1646">
        <v>3336760</v>
      </c>
    </row>
    <row r="1440" spans="2:7" ht="36">
      <c r="B1440" s="1636">
        <v>6044</v>
      </c>
      <c r="C1440" s="1637" t="s">
        <v>442</v>
      </c>
      <c r="D1440" s="1636" t="s">
        <v>54</v>
      </c>
      <c r="E1440" s="1638"/>
      <c r="F1440" s="1639"/>
      <c r="G1440" s="1640">
        <v>3336828</v>
      </c>
    </row>
    <row r="1441" spans="2:7">
      <c r="B1441" s="1642">
        <v>4273</v>
      </c>
      <c r="C1441" s="1643" t="s">
        <v>49</v>
      </c>
      <c r="D1441" s="1644" t="s">
        <v>65</v>
      </c>
      <c r="E1441" s="1645">
        <v>0.5</v>
      </c>
      <c r="F1441" s="1646">
        <v>117772</v>
      </c>
      <c r="G1441" s="1646">
        <v>58886</v>
      </c>
    </row>
    <row r="1442" spans="2:7">
      <c r="B1442" s="1642">
        <v>6092</v>
      </c>
      <c r="C1442" s="1643" t="s">
        <v>51</v>
      </c>
      <c r="D1442" s="1644" t="s">
        <v>52</v>
      </c>
      <c r="E1442" s="1645">
        <v>1.038</v>
      </c>
      <c r="F1442" s="1646">
        <v>2000</v>
      </c>
      <c r="G1442" s="1646">
        <v>2076</v>
      </c>
    </row>
    <row r="1443" spans="2:7">
      <c r="B1443" s="1642">
        <v>7146</v>
      </c>
      <c r="C1443" s="1643" t="s">
        <v>597</v>
      </c>
      <c r="D1443" s="1644" t="s">
        <v>50</v>
      </c>
      <c r="E1443" s="1645">
        <v>2</v>
      </c>
      <c r="F1443" s="1646">
        <v>107593</v>
      </c>
      <c r="G1443" s="1646">
        <v>215186</v>
      </c>
    </row>
    <row r="1444" spans="2:7" ht="22.5">
      <c r="B1444" s="1642">
        <v>9193</v>
      </c>
      <c r="C1444" s="1643" t="s">
        <v>785</v>
      </c>
      <c r="D1444" s="1644" t="s">
        <v>54</v>
      </c>
      <c r="E1444" s="1645">
        <v>1</v>
      </c>
      <c r="F1444" s="1646">
        <v>3060680</v>
      </c>
      <c r="G1444" s="1646">
        <v>3060680</v>
      </c>
    </row>
    <row r="1445" spans="2:7">
      <c r="B1445" s="1636">
        <v>6045</v>
      </c>
      <c r="C1445" s="1637" t="s">
        <v>443</v>
      </c>
      <c r="D1445" s="1636" t="s">
        <v>54</v>
      </c>
      <c r="E1445" s="1638"/>
      <c r="F1445" s="1639"/>
      <c r="G1445" s="1640">
        <v>5044682</v>
      </c>
    </row>
    <row r="1446" spans="2:7">
      <c r="B1446" s="1642">
        <v>4273</v>
      </c>
      <c r="C1446" s="1643" t="s">
        <v>49</v>
      </c>
      <c r="D1446" s="1644" t="s">
        <v>65</v>
      </c>
      <c r="E1446" s="1645">
        <v>0.5</v>
      </c>
      <c r="F1446" s="1646">
        <v>117772</v>
      </c>
      <c r="G1446" s="1646">
        <v>58886</v>
      </c>
    </row>
    <row r="1447" spans="2:7">
      <c r="B1447" s="1642">
        <v>6092</v>
      </c>
      <c r="C1447" s="1643" t="s">
        <v>51</v>
      </c>
      <c r="D1447" s="1644" t="s">
        <v>52</v>
      </c>
      <c r="E1447" s="1645">
        <v>1.038</v>
      </c>
      <c r="F1447" s="1646">
        <v>2000</v>
      </c>
      <c r="G1447" s="1646">
        <v>2076</v>
      </c>
    </row>
    <row r="1448" spans="2:7">
      <c r="B1448" s="1642">
        <v>9185</v>
      </c>
      <c r="C1448" s="1643" t="s">
        <v>780</v>
      </c>
      <c r="D1448" s="1644" t="s">
        <v>54</v>
      </c>
      <c r="E1448" s="1645">
        <v>1</v>
      </c>
      <c r="F1448" s="1646">
        <v>4983720</v>
      </c>
      <c r="G1448" s="1646">
        <v>4983720</v>
      </c>
    </row>
    <row r="1449" spans="2:7" ht="60">
      <c r="B1449" s="1636">
        <v>6089</v>
      </c>
      <c r="C1449" s="1637" t="s">
        <v>447</v>
      </c>
      <c r="D1449" s="1636" t="s">
        <v>54</v>
      </c>
      <c r="E1449" s="1638"/>
      <c r="F1449" s="1639"/>
      <c r="G1449" s="1640">
        <v>1917693</v>
      </c>
    </row>
    <row r="1450" spans="2:7">
      <c r="B1450" s="1642">
        <v>325</v>
      </c>
      <c r="C1450" s="1643" t="s">
        <v>1271</v>
      </c>
      <c r="D1450" s="1644" t="s">
        <v>60</v>
      </c>
      <c r="E1450" s="1645">
        <v>0.88700000000000001</v>
      </c>
      <c r="F1450" s="1646">
        <v>392760</v>
      </c>
      <c r="G1450" s="1646">
        <v>348378</v>
      </c>
    </row>
    <row r="1451" spans="2:7">
      <c r="B1451" s="1642">
        <v>1794</v>
      </c>
      <c r="C1451" s="1643" t="s">
        <v>90</v>
      </c>
      <c r="D1451" s="1644" t="s">
        <v>79</v>
      </c>
      <c r="E1451" s="1645">
        <v>8</v>
      </c>
      <c r="F1451" s="1646">
        <v>3773</v>
      </c>
      <c r="G1451" s="1646">
        <v>30184</v>
      </c>
    </row>
    <row r="1452" spans="2:7">
      <c r="B1452" s="1642">
        <v>3995</v>
      </c>
      <c r="C1452" s="1643" t="s">
        <v>126</v>
      </c>
      <c r="D1452" s="1644" t="s">
        <v>48</v>
      </c>
      <c r="E1452" s="1645">
        <v>3.9369999999999998</v>
      </c>
      <c r="F1452" s="1646">
        <v>21983</v>
      </c>
      <c r="G1452" s="1646">
        <v>86547</v>
      </c>
    </row>
    <row r="1453" spans="2:7">
      <c r="B1453" s="1642">
        <v>4261</v>
      </c>
      <c r="C1453" s="1643" t="s">
        <v>300</v>
      </c>
      <c r="D1453" s="1644" t="s">
        <v>60</v>
      </c>
      <c r="E1453" s="1645">
        <v>5.5E-2</v>
      </c>
      <c r="F1453" s="1646">
        <v>459706</v>
      </c>
      <c r="G1453" s="1646">
        <v>25284</v>
      </c>
    </row>
    <row r="1454" spans="2:7">
      <c r="B1454" s="1642">
        <v>4274</v>
      </c>
      <c r="C1454" s="1643" t="s">
        <v>57</v>
      </c>
      <c r="D1454" s="1644" t="s">
        <v>65</v>
      </c>
      <c r="E1454" s="1645">
        <v>1.95</v>
      </c>
      <c r="F1454" s="1646">
        <v>166065</v>
      </c>
      <c r="G1454" s="1646">
        <v>323827</v>
      </c>
    </row>
    <row r="1455" spans="2:7" ht="22.5">
      <c r="B1455" s="1642">
        <v>4613</v>
      </c>
      <c r="C1455" s="1643" t="s">
        <v>121</v>
      </c>
      <c r="D1455" s="1644" t="s">
        <v>60</v>
      </c>
      <c r="E1455" s="1645">
        <v>1.028</v>
      </c>
      <c r="F1455" s="1646">
        <v>44347</v>
      </c>
      <c r="G1455" s="1646">
        <v>45589</v>
      </c>
    </row>
    <row r="1456" spans="2:7">
      <c r="B1456" s="1642">
        <v>5038</v>
      </c>
      <c r="C1456" s="1643" t="s">
        <v>78</v>
      </c>
      <c r="D1456" s="1644" t="s">
        <v>79</v>
      </c>
      <c r="E1456" s="1645">
        <v>99.37</v>
      </c>
      <c r="F1456" s="1646">
        <v>2678</v>
      </c>
      <c r="G1456" s="1646">
        <v>266113</v>
      </c>
    </row>
    <row r="1457" spans="2:7">
      <c r="B1457" s="1642">
        <v>5481</v>
      </c>
      <c r="C1457" s="1643" t="s">
        <v>646</v>
      </c>
      <c r="D1457" s="1644" t="s">
        <v>54</v>
      </c>
      <c r="E1457" s="1645">
        <v>23</v>
      </c>
      <c r="F1457" s="1646">
        <v>5820</v>
      </c>
      <c r="G1457" s="1646">
        <v>133860</v>
      </c>
    </row>
    <row r="1458" spans="2:7">
      <c r="B1458" s="1642">
        <v>6092</v>
      </c>
      <c r="C1458" s="1643" t="s">
        <v>51</v>
      </c>
      <c r="D1458" s="1644" t="s">
        <v>52</v>
      </c>
      <c r="E1458" s="1645">
        <v>0.73260000000000003</v>
      </c>
      <c r="F1458" s="1646">
        <v>2000</v>
      </c>
      <c r="G1458" s="1646">
        <v>1465</v>
      </c>
    </row>
    <row r="1459" spans="2:7">
      <c r="B1459" s="1642">
        <v>6140</v>
      </c>
      <c r="C1459" s="1643" t="s">
        <v>58</v>
      </c>
      <c r="D1459" s="1644" t="s">
        <v>50</v>
      </c>
      <c r="E1459" s="1645">
        <v>2</v>
      </c>
      <c r="F1459" s="1646">
        <v>57198</v>
      </c>
      <c r="G1459" s="1646">
        <v>114396</v>
      </c>
    </row>
    <row r="1460" spans="2:7">
      <c r="B1460" s="1642">
        <v>6824</v>
      </c>
      <c r="C1460" s="1643" t="s">
        <v>944</v>
      </c>
      <c r="D1460" s="1644" t="s">
        <v>79</v>
      </c>
      <c r="E1460" s="1645">
        <v>204.7</v>
      </c>
      <c r="F1460" s="1646">
        <v>31</v>
      </c>
      <c r="G1460" s="1646">
        <v>6346</v>
      </c>
    </row>
    <row r="1461" spans="2:7">
      <c r="B1461" s="1642">
        <v>7088</v>
      </c>
      <c r="C1461" s="1643" t="s">
        <v>82</v>
      </c>
      <c r="D1461" s="1644" t="s">
        <v>79</v>
      </c>
      <c r="E1461" s="1645">
        <v>109.7</v>
      </c>
      <c r="F1461" s="1646">
        <v>2678</v>
      </c>
      <c r="G1461" s="1646">
        <v>293777</v>
      </c>
    </row>
    <row r="1462" spans="2:7">
      <c r="B1462" s="1642">
        <v>9229</v>
      </c>
      <c r="C1462" s="1643" t="s">
        <v>726</v>
      </c>
      <c r="D1462" s="1644" t="s">
        <v>727</v>
      </c>
      <c r="E1462" s="1645">
        <v>1</v>
      </c>
      <c r="F1462" s="1646">
        <v>241927</v>
      </c>
      <c r="G1462" s="1646">
        <v>241927</v>
      </c>
    </row>
    <row r="1463" spans="2:7" ht="60">
      <c r="B1463" s="1636">
        <v>6090</v>
      </c>
      <c r="C1463" s="1637" t="s">
        <v>448</v>
      </c>
      <c r="D1463" s="1636" t="s">
        <v>54</v>
      </c>
      <c r="E1463" s="1638"/>
      <c r="F1463" s="1639"/>
      <c r="G1463" s="1640">
        <v>2055659</v>
      </c>
    </row>
    <row r="1464" spans="2:7">
      <c r="B1464" s="1642">
        <v>1794</v>
      </c>
      <c r="C1464" s="1643" t="s">
        <v>90</v>
      </c>
      <c r="D1464" s="1644" t="s">
        <v>79</v>
      </c>
      <c r="E1464" s="1645">
        <v>6</v>
      </c>
      <c r="F1464" s="1646">
        <v>3773</v>
      </c>
      <c r="G1464" s="1646">
        <v>22638</v>
      </c>
    </row>
    <row r="1465" spans="2:7">
      <c r="B1465" s="1642">
        <v>3465</v>
      </c>
      <c r="C1465" s="1643" t="s">
        <v>247</v>
      </c>
      <c r="D1465" s="1644" t="s">
        <v>60</v>
      </c>
      <c r="E1465" s="1645">
        <v>1.153</v>
      </c>
      <c r="F1465" s="1646">
        <v>382749</v>
      </c>
      <c r="G1465" s="1646">
        <v>441310</v>
      </c>
    </row>
    <row r="1466" spans="2:7">
      <c r="B1466" s="1642">
        <v>3476</v>
      </c>
      <c r="C1466" s="1643" t="s">
        <v>77</v>
      </c>
      <c r="D1466" s="1644" t="s">
        <v>60</v>
      </c>
      <c r="E1466" s="1645">
        <v>0.03</v>
      </c>
      <c r="F1466" s="1646">
        <v>310601</v>
      </c>
      <c r="G1466" s="1646">
        <v>9318</v>
      </c>
    </row>
    <row r="1467" spans="2:7">
      <c r="B1467" s="1642">
        <v>3995</v>
      </c>
      <c r="C1467" s="1643" t="s">
        <v>126</v>
      </c>
      <c r="D1467" s="1644" t="s">
        <v>48</v>
      </c>
      <c r="E1467" s="1645">
        <v>5.165</v>
      </c>
      <c r="F1467" s="1646">
        <v>21983</v>
      </c>
      <c r="G1467" s="1646">
        <v>113542</v>
      </c>
    </row>
    <row r="1468" spans="2:7">
      <c r="B1468" s="1642">
        <v>4274</v>
      </c>
      <c r="C1468" s="1643" t="s">
        <v>57</v>
      </c>
      <c r="D1468" s="1644" t="s">
        <v>65</v>
      </c>
      <c r="E1468" s="1645">
        <v>2.4</v>
      </c>
      <c r="F1468" s="1646">
        <v>166065</v>
      </c>
      <c r="G1468" s="1646">
        <v>398556</v>
      </c>
    </row>
    <row r="1469" spans="2:7" ht="22.5">
      <c r="B1469" s="1642">
        <v>4613</v>
      </c>
      <c r="C1469" s="1643" t="s">
        <v>121</v>
      </c>
      <c r="D1469" s="1644" t="s">
        <v>60</v>
      </c>
      <c r="E1469" s="1645">
        <v>1.373</v>
      </c>
      <c r="F1469" s="1646">
        <v>44347</v>
      </c>
      <c r="G1469" s="1646">
        <v>60888</v>
      </c>
    </row>
    <row r="1470" spans="2:7">
      <c r="B1470" s="1642">
        <v>5038</v>
      </c>
      <c r="C1470" s="1643" t="s">
        <v>78</v>
      </c>
      <c r="D1470" s="1644" t="s">
        <v>79</v>
      </c>
      <c r="E1470" s="1645">
        <v>38</v>
      </c>
      <c r="F1470" s="1646">
        <v>2678</v>
      </c>
      <c r="G1470" s="1646">
        <v>101764</v>
      </c>
    </row>
    <row r="1471" spans="2:7">
      <c r="B1471" s="1642">
        <v>5481</v>
      </c>
      <c r="C1471" s="1643" t="s">
        <v>646</v>
      </c>
      <c r="D1471" s="1644" t="s">
        <v>54</v>
      </c>
      <c r="E1471" s="1645">
        <v>28</v>
      </c>
      <c r="F1471" s="1646">
        <v>5820</v>
      </c>
      <c r="G1471" s="1646">
        <v>162960</v>
      </c>
    </row>
    <row r="1472" spans="2:7">
      <c r="B1472" s="1642">
        <v>6092</v>
      </c>
      <c r="C1472" s="1643" t="s">
        <v>51</v>
      </c>
      <c r="D1472" s="1644" t="s">
        <v>52</v>
      </c>
      <c r="E1472" s="1645">
        <v>1.2865</v>
      </c>
      <c r="F1472" s="1646">
        <v>2000</v>
      </c>
      <c r="G1472" s="1646">
        <v>2573</v>
      </c>
    </row>
    <row r="1473" spans="2:7">
      <c r="B1473" s="1642">
        <v>6140</v>
      </c>
      <c r="C1473" s="1643" t="s">
        <v>58</v>
      </c>
      <c r="D1473" s="1644" t="s">
        <v>50</v>
      </c>
      <c r="E1473" s="1645">
        <v>2.65</v>
      </c>
      <c r="F1473" s="1646">
        <v>57198</v>
      </c>
      <c r="G1473" s="1646">
        <v>151575</v>
      </c>
    </row>
    <row r="1474" spans="2:7">
      <c r="B1474" s="1642">
        <v>6824</v>
      </c>
      <c r="C1474" s="1643" t="s">
        <v>944</v>
      </c>
      <c r="D1474" s="1644" t="s">
        <v>79</v>
      </c>
      <c r="E1474" s="1645">
        <v>249.2</v>
      </c>
      <c r="F1474" s="1646">
        <v>31</v>
      </c>
      <c r="G1474" s="1646">
        <v>7725</v>
      </c>
    </row>
    <row r="1475" spans="2:7">
      <c r="B1475" s="1642">
        <v>7088</v>
      </c>
      <c r="C1475" s="1643" t="s">
        <v>82</v>
      </c>
      <c r="D1475" s="1644" t="s">
        <v>79</v>
      </c>
      <c r="E1475" s="1645">
        <v>127.29</v>
      </c>
      <c r="F1475" s="1646">
        <v>2678</v>
      </c>
      <c r="G1475" s="1646">
        <v>340883</v>
      </c>
    </row>
    <row r="1476" spans="2:7">
      <c r="B1476" s="1642">
        <v>9229</v>
      </c>
      <c r="C1476" s="1643" t="s">
        <v>726</v>
      </c>
      <c r="D1476" s="1644" t="s">
        <v>727</v>
      </c>
      <c r="E1476" s="1645">
        <v>1</v>
      </c>
      <c r="F1476" s="1646">
        <v>241927</v>
      </c>
      <c r="G1476" s="1646">
        <v>241927</v>
      </c>
    </row>
    <row r="1477" spans="2:7" ht="70.5" customHeight="1">
      <c r="B1477" s="1636">
        <v>6091</v>
      </c>
      <c r="C1477" s="1637" t="s">
        <v>449</v>
      </c>
      <c r="D1477" s="1636" t="s">
        <v>54</v>
      </c>
      <c r="E1477" s="1638"/>
      <c r="F1477" s="1639"/>
      <c r="G1477" s="1640">
        <v>924319</v>
      </c>
    </row>
    <row r="1478" spans="2:7">
      <c r="B1478" s="1642">
        <v>366</v>
      </c>
      <c r="C1478" s="1643" t="s">
        <v>1275</v>
      </c>
      <c r="D1478" s="1644" t="s">
        <v>60</v>
      </c>
      <c r="E1478" s="1645">
        <v>3.5000000000000003E-2</v>
      </c>
      <c r="F1478" s="1646">
        <v>366520</v>
      </c>
      <c r="G1478" s="1646">
        <v>12828</v>
      </c>
    </row>
    <row r="1479" spans="2:7">
      <c r="B1479" s="1642">
        <v>1794</v>
      </c>
      <c r="C1479" s="1643" t="s">
        <v>90</v>
      </c>
      <c r="D1479" s="1644" t="s">
        <v>79</v>
      </c>
      <c r="E1479" s="1645">
        <v>1</v>
      </c>
      <c r="F1479" s="1646">
        <v>3773</v>
      </c>
      <c r="G1479" s="1646">
        <v>3773</v>
      </c>
    </row>
    <row r="1480" spans="2:7">
      <c r="B1480" s="1642">
        <v>2798</v>
      </c>
      <c r="C1480" s="1643" t="s">
        <v>645</v>
      </c>
      <c r="D1480" s="1644" t="s">
        <v>54</v>
      </c>
      <c r="E1480" s="1645">
        <v>168</v>
      </c>
      <c r="F1480" s="1646">
        <v>400</v>
      </c>
      <c r="G1480" s="1646">
        <v>67200</v>
      </c>
    </row>
    <row r="1481" spans="2:7">
      <c r="B1481" s="1642">
        <v>3465</v>
      </c>
      <c r="C1481" s="1643" t="s">
        <v>247</v>
      </c>
      <c r="D1481" s="1644" t="s">
        <v>60</v>
      </c>
      <c r="E1481" s="1645">
        <v>0.28999999999999998</v>
      </c>
      <c r="F1481" s="1646">
        <v>382749</v>
      </c>
      <c r="G1481" s="1646">
        <v>110997</v>
      </c>
    </row>
    <row r="1482" spans="2:7">
      <c r="B1482" s="1642">
        <v>3995</v>
      </c>
      <c r="C1482" s="1643" t="s">
        <v>126</v>
      </c>
      <c r="D1482" s="1644" t="s">
        <v>48</v>
      </c>
      <c r="E1482" s="1645">
        <v>2.16</v>
      </c>
      <c r="F1482" s="1646">
        <v>21983</v>
      </c>
      <c r="G1482" s="1646">
        <v>47483</v>
      </c>
    </row>
    <row r="1483" spans="2:7">
      <c r="B1483" s="1642">
        <v>4274</v>
      </c>
      <c r="C1483" s="1643" t="s">
        <v>57</v>
      </c>
      <c r="D1483" s="1644" t="s">
        <v>65</v>
      </c>
      <c r="E1483" s="1645">
        <v>1.1000000000000001</v>
      </c>
      <c r="F1483" s="1646">
        <v>166065</v>
      </c>
      <c r="G1483" s="1646">
        <v>182672</v>
      </c>
    </row>
    <row r="1484" spans="2:7" ht="22.5">
      <c r="B1484" s="1642">
        <v>4613</v>
      </c>
      <c r="C1484" s="1643" t="s">
        <v>121</v>
      </c>
      <c r="D1484" s="1644" t="s">
        <v>60</v>
      </c>
      <c r="E1484" s="1645">
        <v>0.1</v>
      </c>
      <c r="F1484" s="1646">
        <v>44347</v>
      </c>
      <c r="G1484" s="1646">
        <v>4435</v>
      </c>
    </row>
    <row r="1485" spans="2:7">
      <c r="B1485" s="1642">
        <v>5038</v>
      </c>
      <c r="C1485" s="1643" t="s">
        <v>78</v>
      </c>
      <c r="D1485" s="1644" t="s">
        <v>79</v>
      </c>
      <c r="E1485" s="1645">
        <v>6</v>
      </c>
      <c r="F1485" s="1646">
        <v>2678</v>
      </c>
      <c r="G1485" s="1646">
        <v>16068</v>
      </c>
    </row>
    <row r="1486" spans="2:7">
      <c r="B1486" s="1642">
        <v>6092</v>
      </c>
      <c r="C1486" s="1643" t="s">
        <v>51</v>
      </c>
      <c r="D1486" s="1644" t="s">
        <v>52</v>
      </c>
      <c r="E1486" s="1645">
        <v>0.87</v>
      </c>
      <c r="F1486" s="1646">
        <v>2000</v>
      </c>
      <c r="G1486" s="1646">
        <v>1740</v>
      </c>
    </row>
    <row r="1487" spans="2:7">
      <c r="B1487" s="1642">
        <v>6140</v>
      </c>
      <c r="C1487" s="1643" t="s">
        <v>58</v>
      </c>
      <c r="D1487" s="1644" t="s">
        <v>50</v>
      </c>
      <c r="E1487" s="1645">
        <v>0.5</v>
      </c>
      <c r="F1487" s="1646">
        <v>57198</v>
      </c>
      <c r="G1487" s="1646">
        <v>28599</v>
      </c>
    </row>
    <row r="1488" spans="2:7">
      <c r="B1488" s="1642">
        <v>6792</v>
      </c>
      <c r="C1488" s="1643" t="s">
        <v>714</v>
      </c>
      <c r="D1488" s="1644" t="s">
        <v>54</v>
      </c>
      <c r="E1488" s="1645">
        <v>1</v>
      </c>
      <c r="F1488" s="1646">
        <v>238000</v>
      </c>
      <c r="G1488" s="1646">
        <v>238000</v>
      </c>
    </row>
    <row r="1489" spans="2:7">
      <c r="B1489" s="1642">
        <v>7088</v>
      </c>
      <c r="C1489" s="1643" t="s">
        <v>82</v>
      </c>
      <c r="D1489" s="1644" t="s">
        <v>79</v>
      </c>
      <c r="E1489" s="1645">
        <v>30</v>
      </c>
      <c r="F1489" s="1646">
        <v>2678</v>
      </c>
      <c r="G1489" s="1646">
        <v>80340</v>
      </c>
    </row>
    <row r="1490" spans="2:7">
      <c r="B1490" s="1642">
        <v>8328</v>
      </c>
      <c r="C1490" s="1643" t="s">
        <v>134</v>
      </c>
      <c r="D1490" s="1644" t="s">
        <v>52</v>
      </c>
      <c r="E1490" s="1645">
        <v>130.184</v>
      </c>
      <c r="F1490" s="1646">
        <v>1000</v>
      </c>
      <c r="G1490" s="1646">
        <v>130184</v>
      </c>
    </row>
    <row r="1491" spans="2:7" ht="56.25" customHeight="1">
      <c r="B1491" s="1636">
        <v>6099</v>
      </c>
      <c r="C1491" s="1637" t="s">
        <v>450</v>
      </c>
      <c r="D1491" s="1636" t="s">
        <v>48</v>
      </c>
      <c r="E1491" s="1638"/>
      <c r="F1491" s="1639"/>
      <c r="G1491" s="1640">
        <v>35296</v>
      </c>
    </row>
    <row r="1492" spans="2:7">
      <c r="B1492" s="1642">
        <v>4288</v>
      </c>
      <c r="C1492" s="1643" t="s">
        <v>139</v>
      </c>
      <c r="D1492" s="1644" t="s">
        <v>65</v>
      </c>
      <c r="E1492" s="1645">
        <v>7.6999999999999999E-2</v>
      </c>
      <c r="F1492" s="1646">
        <v>214359</v>
      </c>
      <c r="G1492" s="1646">
        <v>16506</v>
      </c>
    </row>
    <row r="1493" spans="2:7">
      <c r="B1493" s="1642">
        <v>6092</v>
      </c>
      <c r="C1493" s="1643" t="s">
        <v>51</v>
      </c>
      <c r="D1493" s="1644" t="s">
        <v>52</v>
      </c>
      <c r="E1493" s="1645">
        <v>0.30349999999999999</v>
      </c>
      <c r="F1493" s="1646">
        <v>2000</v>
      </c>
      <c r="G1493" s="1646">
        <v>607</v>
      </c>
    </row>
    <row r="1494" spans="2:7">
      <c r="B1494" s="1642">
        <v>7968</v>
      </c>
      <c r="C1494" s="1643" t="s">
        <v>122</v>
      </c>
      <c r="D1494" s="1644" t="s">
        <v>54</v>
      </c>
      <c r="E1494" s="1645">
        <v>5.4999999999999997E-3</v>
      </c>
      <c r="F1494" s="1646">
        <v>261800</v>
      </c>
      <c r="G1494" s="1646">
        <v>1440</v>
      </c>
    </row>
    <row r="1495" spans="2:7">
      <c r="B1495" s="1642">
        <v>7969</v>
      </c>
      <c r="C1495" s="1643" t="s">
        <v>123</v>
      </c>
      <c r="D1495" s="1644" t="s">
        <v>48</v>
      </c>
      <c r="E1495" s="1645">
        <v>1.03</v>
      </c>
      <c r="F1495" s="1646">
        <v>7378</v>
      </c>
      <c r="G1495" s="1646">
        <v>7599</v>
      </c>
    </row>
    <row r="1496" spans="2:7">
      <c r="B1496" s="1642">
        <v>7970</v>
      </c>
      <c r="C1496" s="1643" t="s">
        <v>124</v>
      </c>
      <c r="D1496" s="1644" t="s">
        <v>48</v>
      </c>
      <c r="E1496" s="1645">
        <v>1.03</v>
      </c>
      <c r="F1496" s="1646">
        <v>3760</v>
      </c>
      <c r="G1496" s="1646">
        <v>3873</v>
      </c>
    </row>
    <row r="1497" spans="2:7">
      <c r="B1497" s="1642">
        <v>7971</v>
      </c>
      <c r="C1497" s="1643" t="s">
        <v>125</v>
      </c>
      <c r="D1497" s="1644" t="s">
        <v>48</v>
      </c>
      <c r="E1497" s="1645">
        <v>1.03</v>
      </c>
      <c r="F1497" s="1646">
        <v>5117</v>
      </c>
      <c r="G1497" s="1646">
        <v>5271</v>
      </c>
    </row>
    <row r="1498" spans="2:7" ht="36">
      <c r="B1498" s="1636">
        <v>6102</v>
      </c>
      <c r="C1498" s="1637" t="s">
        <v>1490</v>
      </c>
      <c r="D1498" s="1636" t="s">
        <v>71</v>
      </c>
      <c r="E1498" s="1638"/>
      <c r="F1498" s="1639"/>
      <c r="G1498" s="1640">
        <v>22415</v>
      </c>
    </row>
    <row r="1499" spans="2:7">
      <c r="B1499" s="1642">
        <v>2307</v>
      </c>
      <c r="C1499" s="1643" t="s">
        <v>113</v>
      </c>
      <c r="D1499" s="1644" t="s">
        <v>60</v>
      </c>
      <c r="E1499" s="1645">
        <v>1.1999999999999999E-3</v>
      </c>
      <c r="F1499" s="1646">
        <v>32725</v>
      </c>
      <c r="G1499" s="1646">
        <v>39</v>
      </c>
    </row>
    <row r="1500" spans="2:7">
      <c r="B1500" s="1642">
        <v>2308</v>
      </c>
      <c r="C1500" s="1643" t="s">
        <v>462</v>
      </c>
      <c r="D1500" s="1644" t="s">
        <v>60</v>
      </c>
      <c r="E1500" s="1645">
        <v>1.6500000000000001E-2</v>
      </c>
      <c r="F1500" s="1646">
        <v>101150</v>
      </c>
      <c r="G1500" s="1646">
        <v>1669</v>
      </c>
    </row>
    <row r="1501" spans="2:7">
      <c r="B1501" s="1642">
        <v>4288</v>
      </c>
      <c r="C1501" s="1643" t="s">
        <v>139</v>
      </c>
      <c r="D1501" s="1644" t="s">
        <v>65</v>
      </c>
      <c r="E1501" s="1645">
        <v>1.67E-2</v>
      </c>
      <c r="F1501" s="1646">
        <v>214359</v>
      </c>
      <c r="G1501" s="1646">
        <v>3580</v>
      </c>
    </row>
    <row r="1502" spans="2:7">
      <c r="B1502" s="1642">
        <v>6092</v>
      </c>
      <c r="C1502" s="1643" t="s">
        <v>51</v>
      </c>
      <c r="D1502" s="1644" t="s">
        <v>52</v>
      </c>
      <c r="E1502" s="1645">
        <v>6.6000000000000003E-2</v>
      </c>
      <c r="F1502" s="1646">
        <v>2000</v>
      </c>
      <c r="G1502" s="1646">
        <v>132</v>
      </c>
    </row>
    <row r="1503" spans="2:7">
      <c r="B1503" s="1642">
        <v>6861</v>
      </c>
      <c r="C1503" s="1643" t="s">
        <v>1660</v>
      </c>
      <c r="D1503" s="1644" t="s">
        <v>48</v>
      </c>
      <c r="E1503" s="1645">
        <v>0.41199999999999998</v>
      </c>
      <c r="F1503" s="1646">
        <v>41250</v>
      </c>
      <c r="G1503" s="1646">
        <v>16995</v>
      </c>
    </row>
    <row r="1504" spans="2:7" ht="24">
      <c r="B1504" s="1636">
        <v>6167</v>
      </c>
      <c r="C1504" s="1637" t="s">
        <v>1859</v>
      </c>
      <c r="D1504" s="1636" t="s">
        <v>48</v>
      </c>
      <c r="E1504" s="1638"/>
      <c r="F1504" s="1639"/>
      <c r="G1504" s="1640">
        <v>20742</v>
      </c>
    </row>
    <row r="1505" spans="2:7" ht="33.75">
      <c r="B1505" s="1642">
        <v>3017</v>
      </c>
      <c r="C1505" s="1643" t="s">
        <v>1111</v>
      </c>
      <c r="D1505" s="1644" t="s">
        <v>60</v>
      </c>
      <c r="E1505" s="1645">
        <v>0.1</v>
      </c>
      <c r="F1505" s="1646">
        <v>34351</v>
      </c>
      <c r="G1505" s="1646">
        <v>3435</v>
      </c>
    </row>
    <row r="1506" spans="2:7">
      <c r="B1506" s="1642">
        <v>4279</v>
      </c>
      <c r="C1506" s="1643" t="s">
        <v>57</v>
      </c>
      <c r="D1506" s="1644" t="s">
        <v>50</v>
      </c>
      <c r="E1506" s="1645">
        <v>0.4</v>
      </c>
      <c r="F1506" s="1646">
        <v>20759</v>
      </c>
      <c r="G1506" s="1646">
        <v>8304</v>
      </c>
    </row>
    <row r="1507" spans="2:7" ht="22.5">
      <c r="B1507" s="1642">
        <v>4391</v>
      </c>
      <c r="C1507" s="1643" t="s">
        <v>99</v>
      </c>
      <c r="D1507" s="1644" t="s">
        <v>60</v>
      </c>
      <c r="E1507" s="1645">
        <v>0.01</v>
      </c>
      <c r="F1507" s="1646">
        <v>132745</v>
      </c>
      <c r="G1507" s="1646">
        <v>1327</v>
      </c>
    </row>
    <row r="1508" spans="2:7">
      <c r="B1508" s="1642">
        <v>4703</v>
      </c>
      <c r="C1508" s="1643" t="s">
        <v>331</v>
      </c>
      <c r="D1508" s="1644" t="s">
        <v>48</v>
      </c>
      <c r="E1508" s="1645">
        <v>1</v>
      </c>
      <c r="F1508" s="1646">
        <v>2297</v>
      </c>
      <c r="G1508" s="1646">
        <v>2297</v>
      </c>
    </row>
    <row r="1509" spans="2:7">
      <c r="B1509" s="1642">
        <v>6092</v>
      </c>
      <c r="C1509" s="1643" t="s">
        <v>51</v>
      </c>
      <c r="D1509" s="1644" t="s">
        <v>52</v>
      </c>
      <c r="E1509" s="1645">
        <v>0.25</v>
      </c>
      <c r="F1509" s="1646">
        <v>2000</v>
      </c>
      <c r="G1509" s="1646">
        <v>500</v>
      </c>
    </row>
    <row r="1510" spans="2:7">
      <c r="B1510" s="1642">
        <v>7461</v>
      </c>
      <c r="C1510" s="1643" t="s">
        <v>97</v>
      </c>
      <c r="D1510" s="1644" t="s">
        <v>60</v>
      </c>
      <c r="E1510" s="1645">
        <v>4.3999999999999997E-2</v>
      </c>
      <c r="F1510" s="1646">
        <v>80920</v>
      </c>
      <c r="G1510" s="1646">
        <v>3560</v>
      </c>
    </row>
    <row r="1511" spans="2:7">
      <c r="B1511" s="1642">
        <v>7462</v>
      </c>
      <c r="C1511" s="1643" t="s">
        <v>62</v>
      </c>
      <c r="D1511" s="1644" t="s">
        <v>63</v>
      </c>
      <c r="E1511" s="1645">
        <v>0.92400000000000004</v>
      </c>
      <c r="F1511" s="1646">
        <v>1428</v>
      </c>
      <c r="G1511" s="1646">
        <v>1319</v>
      </c>
    </row>
    <row r="1512" spans="2:7" ht="24">
      <c r="B1512" s="1636">
        <v>6185</v>
      </c>
      <c r="C1512" s="1637" t="s">
        <v>455</v>
      </c>
      <c r="D1512" s="1636" t="s">
        <v>54</v>
      </c>
      <c r="E1512" s="1638"/>
      <c r="F1512" s="1639"/>
      <c r="G1512" s="1640">
        <v>625360</v>
      </c>
    </row>
    <row r="1513" spans="2:7">
      <c r="B1513" s="1642">
        <v>4278</v>
      </c>
      <c r="C1513" s="1643" t="s">
        <v>49</v>
      </c>
      <c r="D1513" s="1644" t="s">
        <v>50</v>
      </c>
      <c r="E1513" s="1645">
        <v>0.75</v>
      </c>
      <c r="F1513" s="1646">
        <v>14722</v>
      </c>
      <c r="G1513" s="1646">
        <v>11042</v>
      </c>
    </row>
    <row r="1514" spans="2:7">
      <c r="B1514" s="1642">
        <v>6026</v>
      </c>
      <c r="C1514" s="1643" t="s">
        <v>74</v>
      </c>
      <c r="D1514" s="1644" t="s">
        <v>50</v>
      </c>
      <c r="E1514" s="1645">
        <v>0.75</v>
      </c>
      <c r="F1514" s="1646">
        <v>125583</v>
      </c>
      <c r="G1514" s="1646">
        <v>94187</v>
      </c>
    </row>
    <row r="1515" spans="2:7">
      <c r="B1515" s="1642">
        <v>6092</v>
      </c>
      <c r="C1515" s="1643" t="s">
        <v>51</v>
      </c>
      <c r="D1515" s="1644" t="s">
        <v>52</v>
      </c>
      <c r="E1515" s="1645">
        <v>0.24535000000000001</v>
      </c>
      <c r="F1515" s="1646">
        <v>2000</v>
      </c>
      <c r="G1515" s="1646">
        <v>491</v>
      </c>
    </row>
    <row r="1516" spans="2:7">
      <c r="B1516" s="1642">
        <v>9437</v>
      </c>
      <c r="C1516" s="1643" t="s">
        <v>1827</v>
      </c>
      <c r="D1516" s="1644" t="s">
        <v>54</v>
      </c>
      <c r="E1516" s="1645">
        <v>1</v>
      </c>
      <c r="F1516" s="1646">
        <v>519640</v>
      </c>
      <c r="G1516" s="1646">
        <v>519640</v>
      </c>
    </row>
    <row r="1517" spans="2:7" ht="24">
      <c r="B1517" s="1636">
        <v>6192</v>
      </c>
      <c r="C1517" s="1637" t="s">
        <v>458</v>
      </c>
      <c r="D1517" s="1636" t="s">
        <v>48</v>
      </c>
      <c r="E1517" s="1638"/>
      <c r="F1517" s="1639"/>
      <c r="G1517" s="1640">
        <v>76014</v>
      </c>
    </row>
    <row r="1518" spans="2:7">
      <c r="B1518" s="1642">
        <v>1794</v>
      </c>
      <c r="C1518" s="1643" t="s">
        <v>90</v>
      </c>
      <c r="D1518" s="1644" t="s">
        <v>79</v>
      </c>
      <c r="E1518" s="1645">
        <v>0.1</v>
      </c>
      <c r="F1518" s="1646">
        <v>3773</v>
      </c>
      <c r="G1518" s="1646">
        <v>377</v>
      </c>
    </row>
    <row r="1519" spans="2:7">
      <c r="B1519" s="1642">
        <v>4274</v>
      </c>
      <c r="C1519" s="1643" t="s">
        <v>57</v>
      </c>
      <c r="D1519" s="1644" t="s">
        <v>65</v>
      </c>
      <c r="E1519" s="1645">
        <v>0.08</v>
      </c>
      <c r="F1519" s="1646">
        <v>166065</v>
      </c>
      <c r="G1519" s="1646">
        <v>13285</v>
      </c>
    </row>
    <row r="1520" spans="2:7">
      <c r="B1520" s="1642">
        <v>6092</v>
      </c>
      <c r="C1520" s="1643" t="s">
        <v>51</v>
      </c>
      <c r="D1520" s="1644" t="s">
        <v>52</v>
      </c>
      <c r="E1520" s="1645">
        <v>0.26085999999999998</v>
      </c>
      <c r="F1520" s="1646">
        <v>2000</v>
      </c>
      <c r="G1520" s="1646">
        <v>522</v>
      </c>
    </row>
    <row r="1521" spans="2:7">
      <c r="B1521" s="1642">
        <v>6824</v>
      </c>
      <c r="C1521" s="1643" t="s">
        <v>944</v>
      </c>
      <c r="D1521" s="1644" t="s">
        <v>79</v>
      </c>
      <c r="E1521" s="1645">
        <v>16.32</v>
      </c>
      <c r="F1521" s="1646">
        <v>31</v>
      </c>
      <c r="G1521" s="1646">
        <v>506</v>
      </c>
    </row>
    <row r="1522" spans="2:7">
      <c r="B1522" s="1642">
        <v>9307</v>
      </c>
      <c r="C1522" s="1643" t="s">
        <v>710</v>
      </c>
      <c r="D1522" s="1644" t="s">
        <v>79</v>
      </c>
      <c r="E1522" s="1645">
        <v>7.0000000000000007E-2</v>
      </c>
      <c r="F1522" s="1646">
        <v>6900</v>
      </c>
      <c r="G1522" s="1646">
        <v>483</v>
      </c>
    </row>
    <row r="1523" spans="2:7">
      <c r="B1523" s="1642">
        <v>9501</v>
      </c>
      <c r="C1523" s="1643" t="s">
        <v>1298</v>
      </c>
      <c r="D1523" s="1644" t="s">
        <v>48</v>
      </c>
      <c r="E1523" s="1645">
        <v>1.03</v>
      </c>
      <c r="F1523" s="1646">
        <v>59069</v>
      </c>
      <c r="G1523" s="1646">
        <v>60841</v>
      </c>
    </row>
    <row r="1524" spans="2:7" ht="72">
      <c r="B1524" s="1636">
        <v>6262</v>
      </c>
      <c r="C1524" s="1637" t="s">
        <v>1100</v>
      </c>
      <c r="D1524" s="1636" t="s">
        <v>48</v>
      </c>
      <c r="E1524" s="1638"/>
      <c r="F1524" s="1639"/>
      <c r="G1524" s="1640">
        <v>23235</v>
      </c>
    </row>
    <row r="1525" spans="2:7">
      <c r="B1525" s="1642">
        <v>4479</v>
      </c>
      <c r="C1525" s="1643" t="s">
        <v>92</v>
      </c>
      <c r="D1525" s="1644" t="s">
        <v>50</v>
      </c>
      <c r="E1525" s="1645">
        <v>0.04</v>
      </c>
      <c r="F1525" s="1646">
        <v>12075</v>
      </c>
      <c r="G1525" s="1646">
        <v>483</v>
      </c>
    </row>
    <row r="1526" spans="2:7">
      <c r="B1526" s="1642">
        <v>6092</v>
      </c>
      <c r="C1526" s="1643" t="s">
        <v>51</v>
      </c>
      <c r="D1526" s="1644" t="s">
        <v>52</v>
      </c>
      <c r="E1526" s="1645">
        <v>0.05</v>
      </c>
      <c r="F1526" s="1646">
        <v>2000</v>
      </c>
      <c r="G1526" s="1646">
        <v>100</v>
      </c>
    </row>
    <row r="1527" spans="2:7">
      <c r="B1527" s="1642">
        <v>6140</v>
      </c>
      <c r="C1527" s="1643" t="s">
        <v>58</v>
      </c>
      <c r="D1527" s="1644" t="s">
        <v>50</v>
      </c>
      <c r="E1527" s="1645">
        <v>0.05</v>
      </c>
      <c r="F1527" s="1646">
        <v>57198</v>
      </c>
      <c r="G1527" s="1646">
        <v>2860</v>
      </c>
    </row>
    <row r="1528" spans="2:7">
      <c r="B1528" s="1642">
        <v>7050</v>
      </c>
      <c r="C1528" s="1643" t="s">
        <v>1021</v>
      </c>
      <c r="D1528" s="1644" t="s">
        <v>50</v>
      </c>
      <c r="E1528" s="1645">
        <v>0.05</v>
      </c>
      <c r="F1528" s="1646">
        <v>8684</v>
      </c>
      <c r="G1528" s="1646">
        <v>434</v>
      </c>
    </row>
    <row r="1529" spans="2:7">
      <c r="B1529" s="1642">
        <v>7697</v>
      </c>
      <c r="C1529" s="1643" t="s">
        <v>117</v>
      </c>
      <c r="D1529" s="1644" t="s">
        <v>50</v>
      </c>
      <c r="E1529" s="1645">
        <v>0.04</v>
      </c>
      <c r="F1529" s="1646">
        <v>5354</v>
      </c>
      <c r="G1529" s="1646">
        <v>214</v>
      </c>
    </row>
    <row r="1530" spans="2:7" ht="22.5">
      <c r="B1530" s="1642">
        <v>7922</v>
      </c>
      <c r="C1530" s="1643" t="s">
        <v>607</v>
      </c>
      <c r="D1530" s="1644" t="s">
        <v>50</v>
      </c>
      <c r="E1530" s="1645">
        <v>0.33</v>
      </c>
      <c r="F1530" s="1646">
        <v>3813</v>
      </c>
      <c r="G1530" s="1646">
        <v>1258</v>
      </c>
    </row>
    <row r="1531" spans="2:7">
      <c r="B1531" s="1642">
        <v>8044</v>
      </c>
      <c r="C1531" s="1643" t="s">
        <v>129</v>
      </c>
      <c r="D1531" s="1644" t="s">
        <v>67</v>
      </c>
      <c r="E1531" s="1645">
        <v>0.5</v>
      </c>
      <c r="F1531" s="1646">
        <v>3570</v>
      </c>
      <c r="G1531" s="1646">
        <v>1785</v>
      </c>
    </row>
    <row r="1532" spans="2:7" ht="33.75">
      <c r="B1532" s="1642">
        <v>9682</v>
      </c>
      <c r="C1532" s="1643" t="s">
        <v>1064</v>
      </c>
      <c r="D1532" s="1644" t="s">
        <v>56</v>
      </c>
      <c r="E1532" s="1645">
        <v>0.32</v>
      </c>
      <c r="F1532" s="1646">
        <v>50316</v>
      </c>
      <c r="G1532" s="1646">
        <v>16101</v>
      </c>
    </row>
    <row r="1533" spans="2:7" ht="36">
      <c r="B1533" s="1636">
        <v>6290</v>
      </c>
      <c r="C1533" s="1637" t="s">
        <v>925</v>
      </c>
      <c r="D1533" s="1636" t="s">
        <v>79</v>
      </c>
      <c r="E1533" s="1638"/>
      <c r="F1533" s="1639"/>
      <c r="G1533" s="1640">
        <v>22014</v>
      </c>
    </row>
    <row r="1534" spans="2:7">
      <c r="B1534" s="1642">
        <v>6092</v>
      </c>
      <c r="C1534" s="1643" t="s">
        <v>51</v>
      </c>
      <c r="D1534" s="1644" t="s">
        <v>52</v>
      </c>
      <c r="E1534" s="1645">
        <v>0.05</v>
      </c>
      <c r="F1534" s="1646">
        <v>2000</v>
      </c>
      <c r="G1534" s="1646">
        <v>100</v>
      </c>
    </row>
    <row r="1535" spans="2:7">
      <c r="B1535" s="1642">
        <v>6140</v>
      </c>
      <c r="C1535" s="1643" t="s">
        <v>58</v>
      </c>
      <c r="D1535" s="1644" t="s">
        <v>50</v>
      </c>
      <c r="E1535" s="1645">
        <v>0.25</v>
      </c>
      <c r="F1535" s="1646">
        <v>57198</v>
      </c>
      <c r="G1535" s="1646">
        <v>14300</v>
      </c>
    </row>
    <row r="1536" spans="2:7">
      <c r="B1536" s="1642">
        <v>7057</v>
      </c>
      <c r="C1536" s="1643" t="s">
        <v>1022</v>
      </c>
      <c r="D1536" s="1644" t="s">
        <v>50</v>
      </c>
      <c r="E1536" s="1645">
        <v>2.5000000000000001E-2</v>
      </c>
      <c r="F1536" s="1646">
        <v>6038</v>
      </c>
      <c r="G1536" s="1646">
        <v>151</v>
      </c>
    </row>
    <row r="1537" spans="2:7">
      <c r="B1537" s="1642">
        <v>7439</v>
      </c>
      <c r="C1537" s="1643" t="s">
        <v>59</v>
      </c>
      <c r="D1537" s="1644" t="s">
        <v>50</v>
      </c>
      <c r="E1537" s="1645">
        <v>0.25</v>
      </c>
      <c r="F1537" s="1646">
        <v>5058</v>
      </c>
      <c r="G1537" s="1646">
        <v>1265</v>
      </c>
    </row>
    <row r="1538" spans="2:7">
      <c r="B1538" s="1642">
        <v>7698</v>
      </c>
      <c r="C1538" s="1643" t="s">
        <v>605</v>
      </c>
      <c r="D1538" s="1644" t="s">
        <v>50</v>
      </c>
      <c r="E1538" s="1645">
        <v>2.5000000000000001E-2</v>
      </c>
      <c r="F1538" s="1646">
        <v>2112</v>
      </c>
      <c r="G1538" s="1646">
        <v>53</v>
      </c>
    </row>
    <row r="1539" spans="2:7">
      <c r="B1539" s="1642">
        <v>8475</v>
      </c>
      <c r="C1539" s="1643" t="s">
        <v>737</v>
      </c>
      <c r="D1539" s="1644" t="s">
        <v>79</v>
      </c>
      <c r="E1539" s="1645">
        <v>1.05</v>
      </c>
      <c r="F1539" s="1646">
        <v>3154</v>
      </c>
      <c r="G1539" s="1646">
        <v>3312</v>
      </c>
    </row>
    <row r="1540" spans="2:7">
      <c r="B1540" s="1642">
        <v>9318</v>
      </c>
      <c r="C1540" s="1643" t="s">
        <v>1059</v>
      </c>
      <c r="D1540" s="1644" t="s">
        <v>50</v>
      </c>
      <c r="E1540" s="1645">
        <v>0.25</v>
      </c>
      <c r="F1540" s="1646">
        <v>11332</v>
      </c>
      <c r="G1540" s="1646">
        <v>2833</v>
      </c>
    </row>
    <row r="1541" spans="2:7" ht="104.25" customHeight="1">
      <c r="B1541" s="1636">
        <v>6293</v>
      </c>
      <c r="C1541" s="1637" t="s">
        <v>926</v>
      </c>
      <c r="D1541" s="1636" t="s">
        <v>79</v>
      </c>
      <c r="E1541" s="1638"/>
      <c r="F1541" s="1639"/>
      <c r="G1541" s="1640">
        <v>3463</v>
      </c>
    </row>
    <row r="1542" spans="2:7">
      <c r="B1542" s="1642">
        <v>1794</v>
      </c>
      <c r="C1542" s="1643" t="s">
        <v>90</v>
      </c>
      <c r="D1542" s="1644" t="s">
        <v>79</v>
      </c>
      <c r="E1542" s="1645">
        <v>0.05</v>
      </c>
      <c r="F1542" s="1646">
        <v>3773</v>
      </c>
      <c r="G1542" s="1646">
        <v>189</v>
      </c>
    </row>
    <row r="1543" spans="2:7">
      <c r="B1543" s="1642">
        <v>4479</v>
      </c>
      <c r="C1543" s="1643" t="s">
        <v>92</v>
      </c>
      <c r="D1543" s="1644" t="s">
        <v>50</v>
      </c>
      <c r="E1543" s="1645">
        <v>0.03</v>
      </c>
      <c r="F1543" s="1646">
        <v>12075</v>
      </c>
      <c r="G1543" s="1646">
        <v>362</v>
      </c>
    </row>
    <row r="1544" spans="2:7">
      <c r="B1544" s="1642">
        <v>6092</v>
      </c>
      <c r="C1544" s="1643" t="s">
        <v>51</v>
      </c>
      <c r="D1544" s="1644" t="s">
        <v>52</v>
      </c>
      <c r="E1544" s="1645">
        <v>0.05</v>
      </c>
      <c r="F1544" s="1646">
        <v>2000</v>
      </c>
      <c r="G1544" s="1646">
        <v>100</v>
      </c>
    </row>
    <row r="1545" spans="2:7">
      <c r="B1545" s="1642">
        <v>7088</v>
      </c>
      <c r="C1545" s="1643" t="s">
        <v>82</v>
      </c>
      <c r="D1545" s="1644" t="s">
        <v>79</v>
      </c>
      <c r="E1545" s="1645">
        <v>1.05</v>
      </c>
      <c r="F1545" s="1646">
        <v>2678</v>
      </c>
      <c r="G1545" s="1646">
        <v>2812</v>
      </c>
    </row>
    <row r="1546" spans="2:7" ht="48" customHeight="1">
      <c r="B1546" s="1636">
        <v>6294</v>
      </c>
      <c r="C1546" s="1637" t="s">
        <v>927</v>
      </c>
      <c r="D1546" s="1636" t="s">
        <v>71</v>
      </c>
      <c r="E1546" s="1638"/>
      <c r="F1546" s="1639"/>
      <c r="G1546" s="1640">
        <v>30883</v>
      </c>
    </row>
    <row r="1547" spans="2:7">
      <c r="B1547" s="1642">
        <v>4479</v>
      </c>
      <c r="C1547" s="1643" t="s">
        <v>92</v>
      </c>
      <c r="D1547" s="1644" t="s">
        <v>50</v>
      </c>
      <c r="E1547" s="1645">
        <v>0.2</v>
      </c>
      <c r="F1547" s="1646">
        <v>12075</v>
      </c>
      <c r="G1547" s="1646">
        <v>2415</v>
      </c>
    </row>
    <row r="1548" spans="2:7">
      <c r="B1548" s="1642">
        <v>6092</v>
      </c>
      <c r="C1548" s="1643" t="s">
        <v>51</v>
      </c>
      <c r="D1548" s="1644" t="s">
        <v>52</v>
      </c>
      <c r="E1548" s="1645">
        <v>0.05</v>
      </c>
      <c r="F1548" s="1646">
        <v>2000</v>
      </c>
      <c r="G1548" s="1646">
        <v>100</v>
      </c>
    </row>
    <row r="1549" spans="2:7">
      <c r="B1549" s="1642">
        <v>6140</v>
      </c>
      <c r="C1549" s="1643" t="s">
        <v>58</v>
      </c>
      <c r="D1549" s="1644" t="s">
        <v>50</v>
      </c>
      <c r="E1549" s="1645">
        <v>0.2</v>
      </c>
      <c r="F1549" s="1646">
        <v>57198</v>
      </c>
      <c r="G1549" s="1646">
        <v>11440</v>
      </c>
    </row>
    <row r="1550" spans="2:7">
      <c r="B1550" s="1642">
        <v>7050</v>
      </c>
      <c r="C1550" s="1643" t="s">
        <v>1021</v>
      </c>
      <c r="D1550" s="1644" t="s">
        <v>50</v>
      </c>
      <c r="E1550" s="1645">
        <v>0.2</v>
      </c>
      <c r="F1550" s="1646">
        <v>8684</v>
      </c>
      <c r="G1550" s="1646">
        <v>1737</v>
      </c>
    </row>
    <row r="1551" spans="2:7">
      <c r="B1551" s="1642">
        <v>7420</v>
      </c>
      <c r="C1551" s="1643" t="s">
        <v>1288</v>
      </c>
      <c r="D1551" s="1644" t="s">
        <v>60</v>
      </c>
      <c r="E1551" s="1645">
        <v>0.01</v>
      </c>
      <c r="F1551" s="1646">
        <v>381990</v>
      </c>
      <c r="G1551" s="1646">
        <v>3820</v>
      </c>
    </row>
    <row r="1552" spans="2:7" ht="22.5">
      <c r="B1552" s="1642">
        <v>7922</v>
      </c>
      <c r="C1552" s="1643" t="s">
        <v>607</v>
      </c>
      <c r="D1552" s="1644" t="s">
        <v>50</v>
      </c>
      <c r="E1552" s="1645">
        <v>0.2</v>
      </c>
      <c r="F1552" s="1646">
        <v>3813</v>
      </c>
      <c r="G1552" s="1646">
        <v>763</v>
      </c>
    </row>
    <row r="1553" spans="2:7">
      <c r="B1553" s="1642">
        <v>9636</v>
      </c>
      <c r="C1553" s="1643" t="s">
        <v>1299</v>
      </c>
      <c r="D1553" s="1644" t="s">
        <v>54</v>
      </c>
      <c r="E1553" s="1645">
        <v>0.4</v>
      </c>
      <c r="F1553" s="1646">
        <v>14982</v>
      </c>
      <c r="G1553" s="1646">
        <v>5993</v>
      </c>
    </row>
    <row r="1554" spans="2:7">
      <c r="B1554" s="1642">
        <v>9639</v>
      </c>
      <c r="C1554" s="1643" t="s">
        <v>1300</v>
      </c>
      <c r="D1554" s="1644" t="s">
        <v>79</v>
      </c>
      <c r="E1554" s="1645">
        <v>0.5</v>
      </c>
      <c r="F1554" s="1646">
        <v>6212</v>
      </c>
      <c r="G1554" s="1646">
        <v>3106</v>
      </c>
    </row>
    <row r="1555" spans="2:7" ht="33.75">
      <c r="B1555" s="1642">
        <v>9682</v>
      </c>
      <c r="C1555" s="1643" t="s">
        <v>1064</v>
      </c>
      <c r="D1555" s="1644" t="s">
        <v>56</v>
      </c>
      <c r="E1555" s="1645">
        <v>0.03</v>
      </c>
      <c r="F1555" s="1646">
        <v>50316</v>
      </c>
      <c r="G1555" s="1646">
        <v>1509</v>
      </c>
    </row>
    <row r="1556" spans="2:7" ht="48.75" customHeight="1">
      <c r="B1556" s="1636">
        <v>6308</v>
      </c>
      <c r="C1556" s="1637" t="s">
        <v>994</v>
      </c>
      <c r="D1556" s="1636" t="s">
        <v>48</v>
      </c>
      <c r="E1556" s="1638"/>
      <c r="F1556" s="1639"/>
      <c r="G1556" s="1640">
        <v>2672</v>
      </c>
    </row>
    <row r="1557" spans="2:7">
      <c r="B1557" s="1642">
        <v>4479</v>
      </c>
      <c r="C1557" s="1643" t="s">
        <v>92</v>
      </c>
      <c r="D1557" s="1644" t="s">
        <v>50</v>
      </c>
      <c r="E1557" s="1645">
        <v>0.02</v>
      </c>
      <c r="F1557" s="1646">
        <v>12075</v>
      </c>
      <c r="G1557" s="1646">
        <v>242</v>
      </c>
    </row>
    <row r="1558" spans="2:7">
      <c r="B1558" s="1642">
        <v>6092</v>
      </c>
      <c r="C1558" s="1643" t="s">
        <v>51</v>
      </c>
      <c r="D1558" s="1644" t="s">
        <v>52</v>
      </c>
      <c r="E1558" s="1645">
        <v>0.05</v>
      </c>
      <c r="F1558" s="1646">
        <v>2000</v>
      </c>
      <c r="G1558" s="1646">
        <v>100</v>
      </c>
    </row>
    <row r="1559" spans="2:7">
      <c r="B1559" s="1642">
        <v>7050</v>
      </c>
      <c r="C1559" s="1643" t="s">
        <v>1021</v>
      </c>
      <c r="D1559" s="1644" t="s">
        <v>50</v>
      </c>
      <c r="E1559" s="1645">
        <v>0.02</v>
      </c>
      <c r="F1559" s="1646">
        <v>8684</v>
      </c>
      <c r="G1559" s="1646">
        <v>174</v>
      </c>
    </row>
    <row r="1560" spans="2:7">
      <c r="B1560" s="1642">
        <v>7697</v>
      </c>
      <c r="C1560" s="1643" t="s">
        <v>117</v>
      </c>
      <c r="D1560" s="1644" t="s">
        <v>50</v>
      </c>
      <c r="E1560" s="1645">
        <v>0.02</v>
      </c>
      <c r="F1560" s="1646">
        <v>5354</v>
      </c>
      <c r="G1560" s="1646">
        <v>107</v>
      </c>
    </row>
    <row r="1561" spans="2:7" ht="22.5">
      <c r="B1561" s="1642">
        <v>7922</v>
      </c>
      <c r="C1561" s="1643" t="s">
        <v>607</v>
      </c>
      <c r="D1561" s="1644" t="s">
        <v>50</v>
      </c>
      <c r="E1561" s="1645">
        <v>0.02</v>
      </c>
      <c r="F1561" s="1646">
        <v>3813</v>
      </c>
      <c r="G1561" s="1646">
        <v>76</v>
      </c>
    </row>
    <row r="1562" spans="2:7">
      <c r="B1562" s="1642">
        <v>8044</v>
      </c>
      <c r="C1562" s="1643" t="s">
        <v>129</v>
      </c>
      <c r="D1562" s="1644" t="s">
        <v>67</v>
      </c>
      <c r="E1562" s="1645">
        <v>6.25E-2</v>
      </c>
      <c r="F1562" s="1646">
        <v>3570</v>
      </c>
      <c r="G1562" s="1646">
        <v>223</v>
      </c>
    </row>
    <row r="1563" spans="2:7">
      <c r="B1563" s="1642">
        <v>9325</v>
      </c>
      <c r="C1563" s="1643" t="s">
        <v>968</v>
      </c>
      <c r="D1563" s="1644" t="s">
        <v>120</v>
      </c>
      <c r="E1563" s="1645">
        <v>0.01</v>
      </c>
      <c r="F1563" s="1646">
        <v>175000</v>
      </c>
      <c r="G1563" s="1646">
        <v>1750</v>
      </c>
    </row>
    <row r="1564" spans="2:7">
      <c r="B1564" s="1636">
        <v>6309</v>
      </c>
      <c r="C1564" s="1637" t="s">
        <v>928</v>
      </c>
      <c r="D1564" s="1636" t="s">
        <v>48</v>
      </c>
      <c r="E1564" s="1638"/>
      <c r="F1564" s="1639"/>
      <c r="G1564" s="1640">
        <v>12212</v>
      </c>
    </row>
    <row r="1565" spans="2:7">
      <c r="B1565" s="1642">
        <v>6087</v>
      </c>
      <c r="C1565" s="1643" t="s">
        <v>1019</v>
      </c>
      <c r="D1565" s="1644" t="s">
        <v>65</v>
      </c>
      <c r="E1565" s="1645">
        <v>6.1999999999999998E-3</v>
      </c>
      <c r="F1565" s="1646">
        <v>48294</v>
      </c>
      <c r="G1565" s="1646">
        <v>299</v>
      </c>
    </row>
    <row r="1566" spans="2:7">
      <c r="B1566" s="1642">
        <v>6088</v>
      </c>
      <c r="C1566" s="1643" t="s">
        <v>1020</v>
      </c>
      <c r="D1566" s="1644" t="s">
        <v>65</v>
      </c>
      <c r="E1566" s="1645">
        <v>6.1999999999999998E-3</v>
      </c>
      <c r="F1566" s="1646">
        <v>69478</v>
      </c>
      <c r="G1566" s="1646">
        <v>431</v>
      </c>
    </row>
    <row r="1567" spans="2:7">
      <c r="B1567" s="1642">
        <v>6092</v>
      </c>
      <c r="C1567" s="1643" t="s">
        <v>51</v>
      </c>
      <c r="D1567" s="1644" t="s">
        <v>52</v>
      </c>
      <c r="E1567" s="1645">
        <v>1.2500000000000001E-2</v>
      </c>
      <c r="F1567" s="1646">
        <v>2000</v>
      </c>
      <c r="G1567" s="1646">
        <v>25</v>
      </c>
    </row>
    <row r="1568" spans="2:7">
      <c r="B1568" s="1642">
        <v>9656</v>
      </c>
      <c r="C1568" s="1643" t="s">
        <v>972</v>
      </c>
      <c r="D1568" s="1644" t="s">
        <v>48</v>
      </c>
      <c r="E1568" s="1645">
        <v>1.1499999999999999</v>
      </c>
      <c r="F1568" s="1646">
        <v>9963</v>
      </c>
      <c r="G1568" s="1646">
        <v>11457</v>
      </c>
    </row>
    <row r="1569" spans="2:7" ht="36">
      <c r="B1569" s="1636">
        <v>6321</v>
      </c>
      <c r="C1569" s="1637" t="s">
        <v>1492</v>
      </c>
      <c r="D1569" s="1636" t="s">
        <v>60</v>
      </c>
      <c r="E1569" s="1638"/>
      <c r="F1569" s="1639"/>
      <c r="G1569" s="1640">
        <v>594078</v>
      </c>
    </row>
    <row r="1570" spans="2:7">
      <c r="B1570" s="1642">
        <v>326</v>
      </c>
      <c r="C1570" s="1643" t="s">
        <v>1272</v>
      </c>
      <c r="D1570" s="1644" t="s">
        <v>60</v>
      </c>
      <c r="E1570" s="1645">
        <v>1.05</v>
      </c>
      <c r="F1570" s="1646">
        <v>409182</v>
      </c>
      <c r="G1570" s="1646">
        <v>429641</v>
      </c>
    </row>
    <row r="1571" spans="2:7">
      <c r="B1571" s="1642">
        <v>4285</v>
      </c>
      <c r="C1571" s="1643" t="s">
        <v>64</v>
      </c>
      <c r="D1571" s="1644" t="s">
        <v>65</v>
      </c>
      <c r="E1571" s="1645">
        <v>0.2</v>
      </c>
      <c r="F1571" s="1646">
        <v>262653</v>
      </c>
      <c r="G1571" s="1646">
        <v>52531</v>
      </c>
    </row>
    <row r="1572" spans="2:7">
      <c r="B1572" s="1642">
        <v>6092</v>
      </c>
      <c r="C1572" s="1643" t="s">
        <v>51</v>
      </c>
      <c r="D1572" s="1644" t="s">
        <v>52</v>
      </c>
      <c r="E1572" s="1645">
        <v>0.05</v>
      </c>
      <c r="F1572" s="1646">
        <v>2000</v>
      </c>
      <c r="G1572" s="1646">
        <v>100</v>
      </c>
    </row>
    <row r="1573" spans="2:7">
      <c r="B1573" s="1642">
        <v>6739</v>
      </c>
      <c r="C1573" s="1643" t="s">
        <v>477</v>
      </c>
      <c r="D1573" s="1644" t="s">
        <v>60</v>
      </c>
      <c r="E1573" s="1645">
        <v>1</v>
      </c>
      <c r="F1573" s="1646">
        <v>38080</v>
      </c>
      <c r="G1573" s="1646">
        <v>38080</v>
      </c>
    </row>
    <row r="1574" spans="2:7">
      <c r="B1574" s="1642">
        <v>7337</v>
      </c>
      <c r="C1574" s="1643" t="s">
        <v>641</v>
      </c>
      <c r="D1574" s="1644" t="s">
        <v>79</v>
      </c>
      <c r="E1574" s="1645">
        <v>1</v>
      </c>
      <c r="F1574" s="1646">
        <v>69263</v>
      </c>
      <c r="G1574" s="1646">
        <v>69263</v>
      </c>
    </row>
    <row r="1575" spans="2:7">
      <c r="B1575" s="1642">
        <v>7596</v>
      </c>
      <c r="C1575" s="1643" t="s">
        <v>127</v>
      </c>
      <c r="D1575" s="1644" t="s">
        <v>67</v>
      </c>
      <c r="E1575" s="1645">
        <v>0.25</v>
      </c>
      <c r="F1575" s="1646">
        <v>17850</v>
      </c>
      <c r="G1575" s="1646">
        <v>4463</v>
      </c>
    </row>
    <row r="1576" spans="2:7">
      <c r="B1576" s="1636">
        <v>6343</v>
      </c>
      <c r="C1576" s="1637" t="s">
        <v>930</v>
      </c>
      <c r="D1576" s="1636" t="s">
        <v>71</v>
      </c>
      <c r="E1576" s="1638"/>
      <c r="F1576" s="1639"/>
      <c r="G1576" s="1640">
        <v>945238</v>
      </c>
    </row>
    <row r="1577" spans="2:7">
      <c r="B1577" s="1642">
        <v>4285</v>
      </c>
      <c r="C1577" s="1643" t="s">
        <v>64</v>
      </c>
      <c r="D1577" s="1644" t="s">
        <v>65</v>
      </c>
      <c r="E1577" s="1645">
        <v>0.63</v>
      </c>
      <c r="F1577" s="1646">
        <v>262653</v>
      </c>
      <c r="G1577" s="1646">
        <v>165471</v>
      </c>
    </row>
    <row r="1578" spans="2:7">
      <c r="B1578" s="1642">
        <v>6092</v>
      </c>
      <c r="C1578" s="1643" t="s">
        <v>51</v>
      </c>
      <c r="D1578" s="1644" t="s">
        <v>52</v>
      </c>
      <c r="E1578" s="1645">
        <v>0.05</v>
      </c>
      <c r="F1578" s="1646">
        <v>2000</v>
      </c>
      <c r="G1578" s="1646">
        <v>100</v>
      </c>
    </row>
    <row r="1579" spans="2:7">
      <c r="B1579" s="1642">
        <v>9736</v>
      </c>
      <c r="C1579" s="1643" t="s">
        <v>977</v>
      </c>
      <c r="D1579" s="1644" t="s">
        <v>71</v>
      </c>
      <c r="E1579" s="1645">
        <v>1</v>
      </c>
      <c r="F1579" s="1646">
        <v>779667</v>
      </c>
      <c r="G1579" s="1646">
        <v>779667</v>
      </c>
    </row>
    <row r="1580" spans="2:7" ht="36">
      <c r="B1580" s="1636">
        <v>6354</v>
      </c>
      <c r="C1580" s="1637" t="s">
        <v>931</v>
      </c>
      <c r="D1580" s="1636" t="s">
        <v>54</v>
      </c>
      <c r="E1580" s="1638"/>
      <c r="F1580" s="1639"/>
      <c r="G1580" s="1640">
        <v>487900</v>
      </c>
    </row>
    <row r="1581" spans="2:7" ht="33.75">
      <c r="B1581" s="1642">
        <v>9779</v>
      </c>
      <c r="C1581" s="1643" t="s">
        <v>980</v>
      </c>
      <c r="D1581" s="1644" t="s">
        <v>54</v>
      </c>
      <c r="E1581" s="1645">
        <v>1</v>
      </c>
      <c r="F1581" s="1646">
        <v>487900</v>
      </c>
      <c r="G1581" s="1646">
        <v>487900</v>
      </c>
    </row>
    <row r="1582" spans="2:7" ht="36">
      <c r="B1582" s="1636">
        <v>6377</v>
      </c>
      <c r="C1582" s="1637" t="s">
        <v>932</v>
      </c>
      <c r="D1582" s="1636" t="s">
        <v>54</v>
      </c>
      <c r="E1582" s="1638"/>
      <c r="F1582" s="1639"/>
      <c r="G1582" s="1640">
        <v>333200</v>
      </c>
    </row>
    <row r="1583" spans="2:7" ht="33.75">
      <c r="B1583" s="1642">
        <v>9802</v>
      </c>
      <c r="C1583" s="1643" t="s">
        <v>981</v>
      </c>
      <c r="D1583" s="1644" t="s">
        <v>54</v>
      </c>
      <c r="E1583" s="1645">
        <v>1</v>
      </c>
      <c r="F1583" s="1646">
        <v>333200</v>
      </c>
      <c r="G1583" s="1646">
        <v>333200</v>
      </c>
    </row>
    <row r="1584" spans="2:7" ht="36">
      <c r="B1584" s="1636">
        <v>6379</v>
      </c>
      <c r="C1584" s="1637" t="s">
        <v>933</v>
      </c>
      <c r="D1584" s="1636" t="s">
        <v>54</v>
      </c>
      <c r="E1584" s="1638"/>
      <c r="F1584" s="1639"/>
      <c r="G1584" s="1640">
        <v>624750</v>
      </c>
    </row>
    <row r="1585" spans="2:7" ht="22.5">
      <c r="B1585" s="1642">
        <v>9804</v>
      </c>
      <c r="C1585" s="1643" t="s">
        <v>982</v>
      </c>
      <c r="D1585" s="1644" t="s">
        <v>54</v>
      </c>
      <c r="E1585" s="1645">
        <v>1</v>
      </c>
      <c r="F1585" s="1646">
        <v>624750</v>
      </c>
      <c r="G1585" s="1646">
        <v>624750</v>
      </c>
    </row>
    <row r="1586" spans="2:7" ht="78.75" customHeight="1">
      <c r="B1586" s="1636">
        <v>6433</v>
      </c>
      <c r="C1586" s="1637" t="s">
        <v>1101</v>
      </c>
      <c r="D1586" s="1636" t="s">
        <v>79</v>
      </c>
      <c r="E1586" s="1638"/>
      <c r="F1586" s="1639"/>
      <c r="G1586" s="1640">
        <v>14231</v>
      </c>
    </row>
    <row r="1587" spans="2:7" ht="33.75">
      <c r="B1587" s="1642">
        <v>9651</v>
      </c>
      <c r="C1587" s="1643" t="s">
        <v>971</v>
      </c>
      <c r="D1587" s="1644" t="s">
        <v>79</v>
      </c>
      <c r="E1587" s="1645">
        <v>1</v>
      </c>
      <c r="F1587" s="1646">
        <v>14231</v>
      </c>
      <c r="G1587" s="1646">
        <v>14231</v>
      </c>
    </row>
    <row r="1588" spans="2:7" ht="46.5" customHeight="1">
      <c r="B1588" s="1636">
        <v>6473</v>
      </c>
      <c r="C1588" s="1637" t="s">
        <v>996</v>
      </c>
      <c r="D1588" s="1636" t="s">
        <v>60</v>
      </c>
      <c r="E1588" s="1638"/>
      <c r="F1588" s="1639"/>
      <c r="G1588" s="1640">
        <v>107660</v>
      </c>
    </row>
    <row r="1589" spans="2:7">
      <c r="B1589" s="1642">
        <v>4287</v>
      </c>
      <c r="C1589" s="1643" t="s">
        <v>139</v>
      </c>
      <c r="D1589" s="1644" t="s">
        <v>50</v>
      </c>
      <c r="E1589" s="1645">
        <v>4.1640000000000003E-2</v>
      </c>
      <c r="F1589" s="1646">
        <v>26797</v>
      </c>
      <c r="G1589" s="1646">
        <v>1116</v>
      </c>
    </row>
    <row r="1590" spans="2:7">
      <c r="B1590" s="1642">
        <v>6017</v>
      </c>
      <c r="C1590" s="1643" t="s">
        <v>595</v>
      </c>
      <c r="D1590" s="1644" t="s">
        <v>50</v>
      </c>
      <c r="E1590" s="1645">
        <v>3.1300000000000001E-2</v>
      </c>
      <c r="F1590" s="1646">
        <v>213953</v>
      </c>
      <c r="G1590" s="1646">
        <v>6697</v>
      </c>
    </row>
    <row r="1591" spans="2:7">
      <c r="B1591" s="1642">
        <v>6092</v>
      </c>
      <c r="C1591" s="1643" t="s">
        <v>51</v>
      </c>
      <c r="D1591" s="1644" t="s">
        <v>52</v>
      </c>
      <c r="E1591" s="1645">
        <v>0.70750000000000002</v>
      </c>
      <c r="F1591" s="1646">
        <v>2000</v>
      </c>
      <c r="G1591" s="1646">
        <v>1415</v>
      </c>
    </row>
    <row r="1592" spans="2:7">
      <c r="B1592" s="1642">
        <v>6624</v>
      </c>
      <c r="C1592" s="1643" t="s">
        <v>1282</v>
      </c>
      <c r="D1592" s="1644" t="s">
        <v>60</v>
      </c>
      <c r="E1592" s="1645">
        <v>1.25</v>
      </c>
      <c r="F1592" s="1646">
        <v>32130</v>
      </c>
      <c r="G1592" s="1646">
        <v>40163</v>
      </c>
    </row>
    <row r="1593" spans="2:7">
      <c r="B1593" s="1642">
        <v>7438</v>
      </c>
      <c r="C1593" s="1643" t="s">
        <v>604</v>
      </c>
      <c r="D1593" s="1644" t="s">
        <v>67</v>
      </c>
      <c r="E1593" s="1645">
        <v>3.1300000000000001E-2</v>
      </c>
      <c r="F1593" s="1646">
        <v>264812</v>
      </c>
      <c r="G1593" s="1646">
        <v>8289</v>
      </c>
    </row>
    <row r="1594" spans="2:7">
      <c r="B1594" s="1642">
        <v>7462</v>
      </c>
      <c r="C1594" s="1643" t="s">
        <v>62</v>
      </c>
      <c r="D1594" s="1644" t="s">
        <v>63</v>
      </c>
      <c r="E1594" s="1645">
        <v>35</v>
      </c>
      <c r="F1594" s="1646">
        <v>1428</v>
      </c>
      <c r="G1594" s="1646">
        <v>49980</v>
      </c>
    </row>
    <row r="1595" spans="2:7" ht="36">
      <c r="B1595" s="1636">
        <v>6475</v>
      </c>
      <c r="C1595" s="1637" t="s">
        <v>997</v>
      </c>
      <c r="D1595" s="1636" t="s">
        <v>71</v>
      </c>
      <c r="E1595" s="1638"/>
      <c r="F1595" s="1639"/>
      <c r="G1595" s="1640">
        <v>47376</v>
      </c>
    </row>
    <row r="1596" spans="2:7">
      <c r="B1596" s="1642">
        <v>366</v>
      </c>
      <c r="C1596" s="1643" t="s">
        <v>1275</v>
      </c>
      <c r="D1596" s="1644" t="s">
        <v>60</v>
      </c>
      <c r="E1596" s="1645">
        <v>6.6E-3</v>
      </c>
      <c r="F1596" s="1646">
        <v>366520</v>
      </c>
      <c r="G1596" s="1646">
        <v>2419</v>
      </c>
    </row>
    <row r="1597" spans="2:7" ht="22.5">
      <c r="B1597" s="1642">
        <v>3050</v>
      </c>
      <c r="C1597" s="1643" t="s">
        <v>1014</v>
      </c>
      <c r="D1597" s="1644" t="s">
        <v>60</v>
      </c>
      <c r="E1597" s="1645">
        <v>0.04</v>
      </c>
      <c r="F1597" s="1646">
        <v>24758</v>
      </c>
      <c r="G1597" s="1646">
        <v>990</v>
      </c>
    </row>
    <row r="1598" spans="2:7">
      <c r="B1598" s="1642">
        <v>4279</v>
      </c>
      <c r="C1598" s="1643" t="s">
        <v>57</v>
      </c>
      <c r="D1598" s="1644" t="s">
        <v>50</v>
      </c>
      <c r="E1598" s="1645">
        <v>0.45</v>
      </c>
      <c r="F1598" s="1646">
        <v>20759</v>
      </c>
      <c r="G1598" s="1646">
        <v>9342</v>
      </c>
    </row>
    <row r="1599" spans="2:7">
      <c r="B1599" s="1642">
        <v>6092</v>
      </c>
      <c r="C1599" s="1643" t="s">
        <v>51</v>
      </c>
      <c r="D1599" s="1644" t="s">
        <v>52</v>
      </c>
      <c r="E1599" s="1645">
        <v>2</v>
      </c>
      <c r="F1599" s="1646">
        <v>2000</v>
      </c>
      <c r="G1599" s="1646">
        <v>4000</v>
      </c>
    </row>
    <row r="1600" spans="2:7">
      <c r="B1600" s="1642">
        <v>6116</v>
      </c>
      <c r="C1600" s="1643" t="s">
        <v>72</v>
      </c>
      <c r="D1600" s="1644" t="s">
        <v>54</v>
      </c>
      <c r="E1600" s="1645">
        <v>1.25</v>
      </c>
      <c r="F1600" s="1646">
        <v>24500</v>
      </c>
      <c r="G1600" s="1646">
        <v>30625</v>
      </c>
    </row>
    <row r="1601" spans="2:7" ht="24">
      <c r="B1601" s="1636">
        <v>6512</v>
      </c>
      <c r="C1601" s="1637" t="s">
        <v>1494</v>
      </c>
      <c r="D1601" s="1636" t="s">
        <v>60</v>
      </c>
      <c r="E1601" s="1638"/>
      <c r="F1601" s="1639"/>
      <c r="G1601" s="1640">
        <v>420538</v>
      </c>
    </row>
    <row r="1602" spans="2:7">
      <c r="B1602" s="1642">
        <v>324</v>
      </c>
      <c r="C1602" s="1643" t="s">
        <v>1270</v>
      </c>
      <c r="D1602" s="1644" t="s">
        <v>60</v>
      </c>
      <c r="E1602" s="1645">
        <v>1.05</v>
      </c>
      <c r="F1602" s="1646">
        <v>369495</v>
      </c>
      <c r="G1602" s="1646">
        <v>387970</v>
      </c>
    </row>
    <row r="1603" spans="2:7">
      <c r="B1603" s="1642">
        <v>1515</v>
      </c>
      <c r="C1603" s="1643" t="s">
        <v>1276</v>
      </c>
      <c r="D1603" s="1644" t="s">
        <v>67</v>
      </c>
      <c r="E1603" s="1645">
        <v>3.5</v>
      </c>
      <c r="F1603" s="1646">
        <v>321</v>
      </c>
      <c r="G1603" s="1646">
        <v>1124</v>
      </c>
    </row>
    <row r="1604" spans="2:7">
      <c r="B1604" s="1642">
        <v>4278</v>
      </c>
      <c r="C1604" s="1643" t="s">
        <v>49</v>
      </c>
      <c r="D1604" s="1644" t="s">
        <v>50</v>
      </c>
      <c r="E1604" s="1645">
        <v>2</v>
      </c>
      <c r="F1604" s="1646">
        <v>14722</v>
      </c>
      <c r="G1604" s="1646">
        <v>29444</v>
      </c>
    </row>
    <row r="1605" spans="2:7">
      <c r="B1605" s="1642">
        <v>6092</v>
      </c>
      <c r="C1605" s="1643" t="s">
        <v>51</v>
      </c>
      <c r="D1605" s="1644" t="s">
        <v>52</v>
      </c>
      <c r="E1605" s="1645">
        <v>1</v>
      </c>
      <c r="F1605" s="1646">
        <v>2000</v>
      </c>
      <c r="G1605" s="1646">
        <v>2000</v>
      </c>
    </row>
    <row r="1606" spans="2:7">
      <c r="B1606" s="1636">
        <v>6519</v>
      </c>
      <c r="C1606" s="1637" t="s">
        <v>1203</v>
      </c>
      <c r="D1606" s="1636" t="s">
        <v>54</v>
      </c>
      <c r="E1606" s="1638"/>
      <c r="F1606" s="1639"/>
      <c r="G1606" s="1640">
        <v>30823</v>
      </c>
    </row>
    <row r="1607" spans="2:7">
      <c r="B1607" s="1642">
        <v>6092</v>
      </c>
      <c r="C1607" s="1643" t="s">
        <v>51</v>
      </c>
      <c r="D1607" s="1644" t="s">
        <v>52</v>
      </c>
      <c r="E1607" s="1645">
        <v>0.25</v>
      </c>
      <c r="F1607" s="1646">
        <v>2000</v>
      </c>
      <c r="G1607" s="1646">
        <v>500</v>
      </c>
    </row>
    <row r="1608" spans="2:7">
      <c r="B1608" s="1642">
        <v>7057</v>
      </c>
      <c r="C1608" s="1643" t="s">
        <v>1022</v>
      </c>
      <c r="D1608" s="1644" t="s">
        <v>50</v>
      </c>
      <c r="E1608" s="1645">
        <v>7.0000000000000007E-2</v>
      </c>
      <c r="F1608" s="1646">
        <v>6038</v>
      </c>
      <c r="G1608" s="1646">
        <v>423</v>
      </c>
    </row>
    <row r="1609" spans="2:7">
      <c r="B1609" s="1642">
        <v>9936</v>
      </c>
      <c r="C1609" s="1643" t="s">
        <v>1185</v>
      </c>
      <c r="D1609" s="1644" t="s">
        <v>54</v>
      </c>
      <c r="E1609" s="1645">
        <v>1</v>
      </c>
      <c r="F1609" s="1646">
        <v>29900</v>
      </c>
      <c r="G1609" s="1646">
        <v>29900</v>
      </c>
    </row>
    <row r="1610" spans="2:7" ht="36">
      <c r="B1610" s="1636">
        <v>6547</v>
      </c>
      <c r="C1610" s="1637" t="s">
        <v>1104</v>
      </c>
      <c r="D1610" s="1636" t="s">
        <v>54</v>
      </c>
      <c r="E1610" s="1638"/>
      <c r="F1610" s="1639"/>
      <c r="G1610" s="1640">
        <v>227827</v>
      </c>
    </row>
    <row r="1611" spans="2:7">
      <c r="B1611" s="1642">
        <v>2551</v>
      </c>
      <c r="C1611" s="1643" t="s">
        <v>711</v>
      </c>
      <c r="D1611" s="1644" t="s">
        <v>54</v>
      </c>
      <c r="E1611" s="1645">
        <v>1</v>
      </c>
      <c r="F1611" s="1646">
        <v>120904</v>
      </c>
      <c r="G1611" s="1646">
        <v>120904</v>
      </c>
    </row>
    <row r="1612" spans="2:7">
      <c r="B1612" s="1642">
        <v>3649</v>
      </c>
      <c r="C1612" s="1643" t="s">
        <v>258</v>
      </c>
      <c r="D1612" s="1644" t="s">
        <v>60</v>
      </c>
      <c r="E1612" s="1645">
        <v>0.13</v>
      </c>
      <c r="F1612" s="1646">
        <v>319587</v>
      </c>
      <c r="G1612" s="1646">
        <v>41546</v>
      </c>
    </row>
    <row r="1613" spans="2:7">
      <c r="B1613" s="1642">
        <v>4273</v>
      </c>
      <c r="C1613" s="1643" t="s">
        <v>49</v>
      </c>
      <c r="D1613" s="1644" t="s">
        <v>65</v>
      </c>
      <c r="E1613" s="1645">
        <v>0.33</v>
      </c>
      <c r="F1613" s="1646">
        <v>117772</v>
      </c>
      <c r="G1613" s="1646">
        <v>38865</v>
      </c>
    </row>
    <row r="1614" spans="2:7">
      <c r="B1614" s="1642">
        <v>5038</v>
      </c>
      <c r="C1614" s="1643" t="s">
        <v>78</v>
      </c>
      <c r="D1614" s="1644" t="s">
        <v>79</v>
      </c>
      <c r="E1614" s="1645">
        <v>9.9</v>
      </c>
      <c r="F1614" s="1646">
        <v>2678</v>
      </c>
      <c r="G1614" s="1646">
        <v>26512</v>
      </c>
    </row>
    <row r="1615" spans="2:7" ht="24">
      <c r="B1615" s="1636">
        <v>6564</v>
      </c>
      <c r="C1615" s="1637" t="s">
        <v>1106</v>
      </c>
      <c r="D1615" s="1636" t="s">
        <v>48</v>
      </c>
      <c r="E1615" s="1638"/>
      <c r="F1615" s="1639"/>
      <c r="G1615" s="1640">
        <v>197455</v>
      </c>
    </row>
    <row r="1616" spans="2:7">
      <c r="B1616" s="1642">
        <v>1515</v>
      </c>
      <c r="C1616" s="1643" t="s">
        <v>1276</v>
      </c>
      <c r="D1616" s="1644" t="s">
        <v>67</v>
      </c>
      <c r="E1616" s="1645">
        <v>1</v>
      </c>
      <c r="F1616" s="1646">
        <v>321</v>
      </c>
      <c r="G1616" s="1646">
        <v>321</v>
      </c>
    </row>
    <row r="1617" spans="2:7">
      <c r="B1617" s="1642">
        <v>4288</v>
      </c>
      <c r="C1617" s="1643" t="s">
        <v>139</v>
      </c>
      <c r="D1617" s="1644" t="s">
        <v>65</v>
      </c>
      <c r="E1617" s="1645">
        <v>7.0000000000000007E-2</v>
      </c>
      <c r="F1617" s="1646">
        <v>214359</v>
      </c>
      <c r="G1617" s="1646">
        <v>15005</v>
      </c>
    </row>
    <row r="1618" spans="2:7">
      <c r="B1618" s="1642">
        <v>6092</v>
      </c>
      <c r="C1618" s="1643" t="s">
        <v>51</v>
      </c>
      <c r="D1618" s="1644" t="s">
        <v>52</v>
      </c>
      <c r="E1618" s="1645">
        <v>1</v>
      </c>
      <c r="F1618" s="1646">
        <v>2000</v>
      </c>
      <c r="G1618" s="1646">
        <v>2000</v>
      </c>
    </row>
    <row r="1619" spans="2:7">
      <c r="B1619" s="1642">
        <v>9993</v>
      </c>
      <c r="C1619" s="1643" t="s">
        <v>1074</v>
      </c>
      <c r="D1619" s="1644" t="s">
        <v>60</v>
      </c>
      <c r="E1619" s="1645">
        <v>0.03</v>
      </c>
      <c r="F1619" s="1646">
        <v>72590</v>
      </c>
      <c r="G1619" s="1646">
        <v>2178</v>
      </c>
    </row>
    <row r="1620" spans="2:7">
      <c r="B1620" s="1642">
        <v>9994</v>
      </c>
      <c r="C1620" s="1643" t="s">
        <v>1075</v>
      </c>
      <c r="D1620" s="1644" t="s">
        <v>79</v>
      </c>
      <c r="E1620" s="1645">
        <v>30</v>
      </c>
      <c r="F1620" s="1646">
        <v>4060</v>
      </c>
      <c r="G1620" s="1646">
        <v>121800</v>
      </c>
    </row>
    <row r="1621" spans="2:7" ht="22.5">
      <c r="B1621" s="1642">
        <v>9995</v>
      </c>
      <c r="C1621" s="1643" t="s">
        <v>1076</v>
      </c>
      <c r="D1621" s="1644" t="s">
        <v>50</v>
      </c>
      <c r="E1621" s="1645">
        <v>0.5</v>
      </c>
      <c r="F1621" s="1646">
        <v>85001</v>
      </c>
      <c r="G1621" s="1646">
        <v>42501</v>
      </c>
    </row>
    <row r="1622" spans="2:7" ht="22.5">
      <c r="B1622" s="1642">
        <v>9996</v>
      </c>
      <c r="C1622" s="1643" t="s">
        <v>1077</v>
      </c>
      <c r="D1622" s="1644" t="s">
        <v>50</v>
      </c>
      <c r="E1622" s="1645">
        <v>0.5</v>
      </c>
      <c r="F1622" s="1646">
        <v>27300</v>
      </c>
      <c r="G1622" s="1646">
        <v>13650</v>
      </c>
    </row>
    <row r="1623" spans="2:7" ht="36">
      <c r="B1623" s="1636">
        <v>6569</v>
      </c>
      <c r="C1623" s="1637" t="s">
        <v>1078</v>
      </c>
      <c r="D1623" s="1636" t="s">
        <v>54</v>
      </c>
      <c r="E1623" s="1638"/>
      <c r="F1623" s="1639"/>
      <c r="G1623" s="1640">
        <v>152320</v>
      </c>
    </row>
    <row r="1624" spans="2:7" ht="22.5">
      <c r="B1624" s="1642">
        <v>10000</v>
      </c>
      <c r="C1624" s="1643" t="s">
        <v>1078</v>
      </c>
      <c r="D1624" s="1644" t="s">
        <v>71</v>
      </c>
      <c r="E1624" s="1645">
        <v>1</v>
      </c>
      <c r="F1624" s="1646">
        <v>152320</v>
      </c>
      <c r="G1624" s="1646">
        <v>152320</v>
      </c>
    </row>
    <row r="1625" spans="2:7" ht="24">
      <c r="B1625" s="1636">
        <v>6570</v>
      </c>
      <c r="C1625" s="1637" t="s">
        <v>1107</v>
      </c>
      <c r="D1625" s="1636" t="s">
        <v>48</v>
      </c>
      <c r="E1625" s="1638"/>
      <c r="F1625" s="1639"/>
      <c r="G1625" s="1640">
        <v>17500</v>
      </c>
    </row>
    <row r="1626" spans="2:7" ht="22.5">
      <c r="B1626" s="1642">
        <v>10009</v>
      </c>
      <c r="C1626" s="1643" t="s">
        <v>1079</v>
      </c>
      <c r="D1626" s="1644" t="s">
        <v>48</v>
      </c>
      <c r="E1626" s="1645">
        <v>1</v>
      </c>
      <c r="F1626" s="1646">
        <v>17500</v>
      </c>
      <c r="G1626" s="1646">
        <v>17500</v>
      </c>
    </row>
    <row r="1627" spans="2:7" ht="45.75" customHeight="1">
      <c r="B1627" s="1636">
        <v>6573</v>
      </c>
      <c r="C1627" s="1637" t="s">
        <v>1108</v>
      </c>
      <c r="D1627" s="1636" t="s">
        <v>48</v>
      </c>
      <c r="E1627" s="1638"/>
      <c r="F1627" s="1639"/>
      <c r="G1627" s="1640">
        <v>33626</v>
      </c>
    </row>
    <row r="1628" spans="2:7" ht="22.5">
      <c r="B1628" s="1642">
        <v>8331</v>
      </c>
      <c r="C1628" s="1643" t="s">
        <v>1045</v>
      </c>
      <c r="D1628" s="1644" t="s">
        <v>48</v>
      </c>
      <c r="E1628" s="1645">
        <v>1</v>
      </c>
      <c r="F1628" s="1646">
        <v>33626</v>
      </c>
      <c r="G1628" s="1646">
        <v>33626</v>
      </c>
    </row>
    <row r="1629" spans="2:7" ht="60">
      <c r="B1629" s="1636">
        <v>6574</v>
      </c>
      <c r="C1629" s="1637" t="s">
        <v>1109</v>
      </c>
      <c r="D1629" s="1636" t="s">
        <v>54</v>
      </c>
      <c r="E1629" s="1638"/>
      <c r="F1629" s="1639"/>
      <c r="G1629" s="1640">
        <v>35444</v>
      </c>
    </row>
    <row r="1630" spans="2:7">
      <c r="B1630" s="1642">
        <v>2273</v>
      </c>
      <c r="C1630" s="1643" t="s">
        <v>644</v>
      </c>
      <c r="D1630" s="1644" t="s">
        <v>54</v>
      </c>
      <c r="E1630" s="1645">
        <v>18.312000000000001</v>
      </c>
      <c r="F1630" s="1646">
        <v>500</v>
      </c>
      <c r="G1630" s="1646">
        <v>9156</v>
      </c>
    </row>
    <row r="1631" spans="2:7">
      <c r="B1631" s="1642">
        <v>3874</v>
      </c>
      <c r="C1631" s="1643" t="s">
        <v>276</v>
      </c>
      <c r="D1631" s="1644" t="s">
        <v>60</v>
      </c>
      <c r="E1631" s="1645">
        <v>7.4999999999999997E-3</v>
      </c>
      <c r="F1631" s="1646">
        <v>245704</v>
      </c>
      <c r="G1631" s="1646">
        <v>1843</v>
      </c>
    </row>
    <row r="1632" spans="2:7">
      <c r="B1632" s="1642">
        <v>4273</v>
      </c>
      <c r="C1632" s="1643" t="s">
        <v>49</v>
      </c>
      <c r="D1632" s="1644" t="s">
        <v>65</v>
      </c>
      <c r="E1632" s="1645">
        <v>0.2</v>
      </c>
      <c r="F1632" s="1646">
        <v>117772</v>
      </c>
      <c r="G1632" s="1646">
        <v>23554</v>
      </c>
    </row>
    <row r="1633" spans="2:7">
      <c r="B1633" s="1642">
        <v>6092</v>
      </c>
      <c r="C1633" s="1643" t="s">
        <v>51</v>
      </c>
      <c r="D1633" s="1644" t="s">
        <v>52</v>
      </c>
      <c r="E1633" s="1645">
        <v>0.42</v>
      </c>
      <c r="F1633" s="1646">
        <v>2000</v>
      </c>
      <c r="G1633" s="1646">
        <v>840</v>
      </c>
    </row>
    <row r="1634" spans="2:7">
      <c r="B1634" s="1642">
        <v>6536</v>
      </c>
      <c r="C1634" s="1643" t="s">
        <v>1102</v>
      </c>
      <c r="D1634" s="1644" t="s">
        <v>48</v>
      </c>
      <c r="E1634" s="1645">
        <v>1.6000000000000001E-3</v>
      </c>
      <c r="F1634" s="1646">
        <v>32090</v>
      </c>
      <c r="G1634" s="1646">
        <v>51</v>
      </c>
    </row>
    <row r="1635" spans="2:7">
      <c r="B1635" s="1636">
        <v>6604</v>
      </c>
      <c r="C1635" s="1637" t="s">
        <v>1141</v>
      </c>
      <c r="D1635" s="1636" t="s">
        <v>54</v>
      </c>
      <c r="E1635" s="1638"/>
      <c r="F1635" s="1639"/>
      <c r="G1635" s="1640">
        <v>2058957</v>
      </c>
    </row>
    <row r="1636" spans="2:7">
      <c r="B1636" s="1642">
        <v>6092</v>
      </c>
      <c r="C1636" s="1643" t="s">
        <v>51</v>
      </c>
      <c r="D1636" s="1644" t="s">
        <v>52</v>
      </c>
      <c r="E1636" s="1645">
        <v>0.05</v>
      </c>
      <c r="F1636" s="1646">
        <v>2000</v>
      </c>
      <c r="G1636" s="1646">
        <v>100</v>
      </c>
    </row>
    <row r="1637" spans="2:7">
      <c r="B1637" s="1642">
        <v>7050</v>
      </c>
      <c r="C1637" s="1643" t="s">
        <v>1021</v>
      </c>
      <c r="D1637" s="1644" t="s">
        <v>50</v>
      </c>
      <c r="E1637" s="1645">
        <v>0.15</v>
      </c>
      <c r="F1637" s="1646">
        <v>8684</v>
      </c>
      <c r="G1637" s="1646">
        <v>1303</v>
      </c>
    </row>
    <row r="1638" spans="2:7">
      <c r="B1638" s="1642">
        <v>7057</v>
      </c>
      <c r="C1638" s="1643" t="s">
        <v>1022</v>
      </c>
      <c r="D1638" s="1644" t="s">
        <v>50</v>
      </c>
      <c r="E1638" s="1645">
        <v>0.17</v>
      </c>
      <c r="F1638" s="1646">
        <v>6038</v>
      </c>
      <c r="G1638" s="1646">
        <v>1026</v>
      </c>
    </row>
    <row r="1639" spans="2:7">
      <c r="B1639" s="1642">
        <v>7236</v>
      </c>
      <c r="C1639" s="1643" t="s">
        <v>505</v>
      </c>
      <c r="D1639" s="1644" t="s">
        <v>54</v>
      </c>
      <c r="E1639" s="1645">
        <v>0.01</v>
      </c>
      <c r="F1639" s="1646">
        <v>20789</v>
      </c>
      <c r="G1639" s="1646">
        <v>208</v>
      </c>
    </row>
    <row r="1640" spans="2:7">
      <c r="B1640" s="1642">
        <v>10039</v>
      </c>
      <c r="C1640" s="1643" t="s">
        <v>1112</v>
      </c>
      <c r="D1640" s="1644" t="s">
        <v>54</v>
      </c>
      <c r="E1640" s="1645">
        <v>1</v>
      </c>
      <c r="F1640" s="1646">
        <v>2056320</v>
      </c>
      <c r="G1640" s="1646">
        <v>2056320</v>
      </c>
    </row>
    <row r="1641" spans="2:7">
      <c r="B1641" s="1636">
        <v>6606</v>
      </c>
      <c r="C1641" s="1637" t="s">
        <v>1142</v>
      </c>
      <c r="D1641" s="1636" t="s">
        <v>54</v>
      </c>
      <c r="E1641" s="1638"/>
      <c r="F1641" s="1639"/>
      <c r="G1641" s="1640">
        <v>516910</v>
      </c>
    </row>
    <row r="1642" spans="2:7">
      <c r="B1642" s="1642">
        <v>6092</v>
      </c>
      <c r="C1642" s="1643" t="s">
        <v>51</v>
      </c>
      <c r="D1642" s="1644" t="s">
        <v>52</v>
      </c>
      <c r="E1642" s="1645">
        <v>0.06</v>
      </c>
      <c r="F1642" s="1646">
        <v>2000</v>
      </c>
      <c r="G1642" s="1646">
        <v>120</v>
      </c>
    </row>
    <row r="1643" spans="2:7">
      <c r="B1643" s="1642">
        <v>7050</v>
      </c>
      <c r="C1643" s="1643" t="s">
        <v>1021</v>
      </c>
      <c r="D1643" s="1644" t="s">
        <v>50</v>
      </c>
      <c r="E1643" s="1645">
        <v>0.17</v>
      </c>
      <c r="F1643" s="1646">
        <v>8684</v>
      </c>
      <c r="G1643" s="1646">
        <v>1476</v>
      </c>
    </row>
    <row r="1644" spans="2:7">
      <c r="B1644" s="1642">
        <v>7057</v>
      </c>
      <c r="C1644" s="1643" t="s">
        <v>1022</v>
      </c>
      <c r="D1644" s="1644" t="s">
        <v>50</v>
      </c>
      <c r="E1644" s="1645">
        <v>0.17</v>
      </c>
      <c r="F1644" s="1646">
        <v>6038</v>
      </c>
      <c r="G1644" s="1646">
        <v>1026</v>
      </c>
    </row>
    <row r="1645" spans="2:7">
      <c r="B1645" s="1642">
        <v>7236</v>
      </c>
      <c r="C1645" s="1643" t="s">
        <v>505</v>
      </c>
      <c r="D1645" s="1644" t="s">
        <v>54</v>
      </c>
      <c r="E1645" s="1645">
        <v>0.01</v>
      </c>
      <c r="F1645" s="1646">
        <v>20789</v>
      </c>
      <c r="G1645" s="1646">
        <v>208</v>
      </c>
    </row>
    <row r="1646" spans="2:7">
      <c r="B1646" s="1642">
        <v>10040</v>
      </c>
      <c r="C1646" s="1643" t="s">
        <v>1473</v>
      </c>
      <c r="D1646" s="1644" t="s">
        <v>54</v>
      </c>
      <c r="E1646" s="1645">
        <v>1</v>
      </c>
      <c r="F1646" s="1646">
        <v>514080</v>
      </c>
      <c r="G1646" s="1646">
        <v>514080</v>
      </c>
    </row>
    <row r="1647" spans="2:7">
      <c r="B1647" s="1636">
        <v>6609</v>
      </c>
      <c r="C1647" s="1637" t="s">
        <v>1143</v>
      </c>
      <c r="D1647" s="1636" t="s">
        <v>54</v>
      </c>
      <c r="E1647" s="1638"/>
      <c r="F1647" s="1639"/>
      <c r="G1647" s="1640">
        <v>902470</v>
      </c>
    </row>
    <row r="1648" spans="2:7">
      <c r="B1648" s="1642">
        <v>6092</v>
      </c>
      <c r="C1648" s="1643" t="s">
        <v>51</v>
      </c>
      <c r="D1648" s="1644" t="s">
        <v>52</v>
      </c>
      <c r="E1648" s="1645">
        <v>0.06</v>
      </c>
      <c r="F1648" s="1646">
        <v>2000</v>
      </c>
      <c r="G1648" s="1646">
        <v>120</v>
      </c>
    </row>
    <row r="1649" spans="2:7">
      <c r="B1649" s="1642">
        <v>7050</v>
      </c>
      <c r="C1649" s="1643" t="s">
        <v>1021</v>
      </c>
      <c r="D1649" s="1644" t="s">
        <v>50</v>
      </c>
      <c r="E1649" s="1645">
        <v>0.17</v>
      </c>
      <c r="F1649" s="1646">
        <v>8684</v>
      </c>
      <c r="G1649" s="1646">
        <v>1476</v>
      </c>
    </row>
    <row r="1650" spans="2:7">
      <c r="B1650" s="1642">
        <v>7057</v>
      </c>
      <c r="C1650" s="1643" t="s">
        <v>1022</v>
      </c>
      <c r="D1650" s="1644" t="s">
        <v>50</v>
      </c>
      <c r="E1650" s="1645">
        <v>0.17</v>
      </c>
      <c r="F1650" s="1646">
        <v>6038</v>
      </c>
      <c r="G1650" s="1646">
        <v>1026</v>
      </c>
    </row>
    <row r="1651" spans="2:7">
      <c r="B1651" s="1642">
        <v>7236</v>
      </c>
      <c r="C1651" s="1643" t="s">
        <v>505</v>
      </c>
      <c r="D1651" s="1644" t="s">
        <v>54</v>
      </c>
      <c r="E1651" s="1645">
        <v>0.01</v>
      </c>
      <c r="F1651" s="1646">
        <v>20789</v>
      </c>
      <c r="G1651" s="1646">
        <v>208</v>
      </c>
    </row>
    <row r="1652" spans="2:7">
      <c r="B1652" s="1642">
        <v>10043</v>
      </c>
      <c r="C1652" s="1643" t="s">
        <v>1113</v>
      </c>
      <c r="D1652" s="1644" t="s">
        <v>54</v>
      </c>
      <c r="E1652" s="1645">
        <v>1</v>
      </c>
      <c r="F1652" s="1646">
        <v>899640</v>
      </c>
      <c r="G1652" s="1646">
        <v>899640</v>
      </c>
    </row>
    <row r="1653" spans="2:7" ht="23.25" customHeight="1">
      <c r="B1653" s="1636">
        <v>6632</v>
      </c>
      <c r="C1653" s="1637" t="s">
        <v>1144</v>
      </c>
      <c r="D1653" s="1636" t="s">
        <v>54</v>
      </c>
      <c r="E1653" s="1638"/>
      <c r="F1653" s="1639"/>
      <c r="G1653" s="1640">
        <v>337200</v>
      </c>
    </row>
    <row r="1654" spans="2:7">
      <c r="B1654" s="1642">
        <v>6092</v>
      </c>
      <c r="C1654" s="1643" t="s">
        <v>51</v>
      </c>
      <c r="D1654" s="1644" t="s">
        <v>52</v>
      </c>
      <c r="E1654" s="1645">
        <v>0.05</v>
      </c>
      <c r="F1654" s="1646">
        <v>2000</v>
      </c>
      <c r="G1654" s="1646">
        <v>100</v>
      </c>
    </row>
    <row r="1655" spans="2:7">
      <c r="B1655" s="1642">
        <v>7050</v>
      </c>
      <c r="C1655" s="1643" t="s">
        <v>1021</v>
      </c>
      <c r="D1655" s="1644" t="s">
        <v>50</v>
      </c>
      <c r="E1655" s="1645">
        <v>0.17</v>
      </c>
      <c r="F1655" s="1646">
        <v>8684</v>
      </c>
      <c r="G1655" s="1646">
        <v>1476</v>
      </c>
    </row>
    <row r="1656" spans="2:7">
      <c r="B1656" s="1642">
        <v>7057</v>
      </c>
      <c r="C1656" s="1643" t="s">
        <v>1022</v>
      </c>
      <c r="D1656" s="1644" t="s">
        <v>50</v>
      </c>
      <c r="E1656" s="1645">
        <v>0.17</v>
      </c>
      <c r="F1656" s="1646">
        <v>6038</v>
      </c>
      <c r="G1656" s="1646">
        <v>1026</v>
      </c>
    </row>
    <row r="1657" spans="2:7">
      <c r="B1657" s="1642">
        <v>7236</v>
      </c>
      <c r="C1657" s="1643" t="s">
        <v>505</v>
      </c>
      <c r="D1657" s="1644" t="s">
        <v>54</v>
      </c>
      <c r="E1657" s="1645">
        <v>0.01</v>
      </c>
      <c r="F1657" s="1646">
        <v>20789</v>
      </c>
      <c r="G1657" s="1646">
        <v>208</v>
      </c>
    </row>
    <row r="1658" spans="2:7">
      <c r="B1658" s="1642">
        <v>10064</v>
      </c>
      <c r="C1658" s="1643" t="s">
        <v>1114</v>
      </c>
      <c r="D1658" s="1644" t="s">
        <v>54</v>
      </c>
      <c r="E1658" s="1645">
        <v>1</v>
      </c>
      <c r="F1658" s="1646">
        <v>334390</v>
      </c>
      <c r="G1658" s="1646">
        <v>334390</v>
      </c>
    </row>
    <row r="1659" spans="2:7">
      <c r="B1659" s="1636">
        <v>6639</v>
      </c>
      <c r="C1659" s="1637" t="s">
        <v>1145</v>
      </c>
      <c r="D1659" s="1636" t="s">
        <v>54</v>
      </c>
      <c r="E1659" s="1638"/>
      <c r="F1659" s="1639"/>
      <c r="G1659" s="1640">
        <v>414570</v>
      </c>
    </row>
    <row r="1660" spans="2:7">
      <c r="B1660" s="1642">
        <v>6092</v>
      </c>
      <c r="C1660" s="1643" t="s">
        <v>51</v>
      </c>
      <c r="D1660" s="1644" t="s">
        <v>52</v>
      </c>
      <c r="E1660" s="1645">
        <v>0.06</v>
      </c>
      <c r="F1660" s="1646">
        <v>2000</v>
      </c>
      <c r="G1660" s="1646">
        <v>120</v>
      </c>
    </row>
    <row r="1661" spans="2:7">
      <c r="B1661" s="1642">
        <v>7050</v>
      </c>
      <c r="C1661" s="1643" t="s">
        <v>1021</v>
      </c>
      <c r="D1661" s="1644" t="s">
        <v>50</v>
      </c>
      <c r="E1661" s="1645">
        <v>0.17</v>
      </c>
      <c r="F1661" s="1646">
        <v>8684</v>
      </c>
      <c r="G1661" s="1646">
        <v>1476</v>
      </c>
    </row>
    <row r="1662" spans="2:7">
      <c r="B1662" s="1642">
        <v>7057</v>
      </c>
      <c r="C1662" s="1643" t="s">
        <v>1022</v>
      </c>
      <c r="D1662" s="1644" t="s">
        <v>50</v>
      </c>
      <c r="E1662" s="1645">
        <v>0.17</v>
      </c>
      <c r="F1662" s="1646">
        <v>6038</v>
      </c>
      <c r="G1662" s="1646">
        <v>1026</v>
      </c>
    </row>
    <row r="1663" spans="2:7">
      <c r="B1663" s="1642">
        <v>7236</v>
      </c>
      <c r="C1663" s="1643" t="s">
        <v>505</v>
      </c>
      <c r="D1663" s="1644" t="s">
        <v>54</v>
      </c>
      <c r="E1663" s="1645">
        <v>0.01</v>
      </c>
      <c r="F1663" s="1646">
        <v>20789</v>
      </c>
      <c r="G1663" s="1646">
        <v>208</v>
      </c>
    </row>
    <row r="1664" spans="2:7">
      <c r="B1664" s="1642">
        <v>10071</v>
      </c>
      <c r="C1664" s="1643" t="s">
        <v>1115</v>
      </c>
      <c r="D1664" s="1644" t="s">
        <v>54</v>
      </c>
      <c r="E1664" s="1645">
        <v>1</v>
      </c>
      <c r="F1664" s="1646">
        <v>411740</v>
      </c>
      <c r="G1664" s="1646">
        <v>411740</v>
      </c>
    </row>
    <row r="1665" spans="2:7" ht="24">
      <c r="B1665" s="1636">
        <v>6650</v>
      </c>
      <c r="C1665" s="1637" t="s">
        <v>1495</v>
      </c>
      <c r="D1665" s="1636" t="s">
        <v>60</v>
      </c>
      <c r="E1665" s="1638"/>
      <c r="F1665" s="1639"/>
      <c r="G1665" s="1640">
        <v>574163</v>
      </c>
    </row>
    <row r="1666" spans="2:7">
      <c r="B1666" s="1642">
        <v>326</v>
      </c>
      <c r="C1666" s="1643" t="s">
        <v>1272</v>
      </c>
      <c r="D1666" s="1644" t="s">
        <v>60</v>
      </c>
      <c r="E1666" s="1645">
        <v>1.05</v>
      </c>
      <c r="F1666" s="1646">
        <v>409182</v>
      </c>
      <c r="G1666" s="1646">
        <v>429641</v>
      </c>
    </row>
    <row r="1667" spans="2:7">
      <c r="B1667" s="1642">
        <v>3386</v>
      </c>
      <c r="C1667" s="1643" t="s">
        <v>946</v>
      </c>
      <c r="D1667" s="1644" t="s">
        <v>133</v>
      </c>
      <c r="E1667" s="1645">
        <v>4.17</v>
      </c>
      <c r="F1667" s="1646">
        <v>5712</v>
      </c>
      <c r="G1667" s="1646">
        <v>23819</v>
      </c>
    </row>
    <row r="1668" spans="2:7">
      <c r="B1668" s="1642">
        <v>6092</v>
      </c>
      <c r="C1668" s="1643" t="s">
        <v>51</v>
      </c>
      <c r="D1668" s="1644" t="s">
        <v>52</v>
      </c>
      <c r="E1668" s="1645">
        <v>1.2995000000000001</v>
      </c>
      <c r="F1668" s="1646">
        <v>2000</v>
      </c>
      <c r="G1668" s="1646">
        <v>2599</v>
      </c>
    </row>
    <row r="1669" spans="2:7">
      <c r="B1669" s="1642">
        <v>6739</v>
      </c>
      <c r="C1669" s="1643" t="s">
        <v>477</v>
      </c>
      <c r="D1669" s="1644" t="s">
        <v>60</v>
      </c>
      <c r="E1669" s="1645">
        <v>1</v>
      </c>
      <c r="F1669" s="1646">
        <v>38080</v>
      </c>
      <c r="G1669" s="1646">
        <v>38080</v>
      </c>
    </row>
    <row r="1670" spans="2:7">
      <c r="B1670" s="1642">
        <v>6914</v>
      </c>
      <c r="C1670" s="1643" t="s">
        <v>140</v>
      </c>
      <c r="D1670" s="1644" t="s">
        <v>79</v>
      </c>
      <c r="E1670" s="1645">
        <v>0.6</v>
      </c>
      <c r="F1670" s="1646">
        <v>4778</v>
      </c>
      <c r="G1670" s="1646">
        <v>2867</v>
      </c>
    </row>
    <row r="1671" spans="2:7">
      <c r="B1671" s="1642">
        <v>7050</v>
      </c>
      <c r="C1671" s="1643" t="s">
        <v>1021</v>
      </c>
      <c r="D1671" s="1644" t="s">
        <v>50</v>
      </c>
      <c r="E1671" s="1645">
        <v>1.5</v>
      </c>
      <c r="F1671" s="1646">
        <v>8684</v>
      </c>
      <c r="G1671" s="1646">
        <v>13027</v>
      </c>
    </row>
    <row r="1672" spans="2:7">
      <c r="B1672" s="1642">
        <v>7057</v>
      </c>
      <c r="C1672" s="1643" t="s">
        <v>1022</v>
      </c>
      <c r="D1672" s="1644" t="s">
        <v>50</v>
      </c>
      <c r="E1672" s="1645">
        <v>7.5</v>
      </c>
      <c r="F1672" s="1646">
        <v>6038</v>
      </c>
      <c r="G1672" s="1646">
        <v>45281</v>
      </c>
    </row>
    <row r="1673" spans="2:7">
      <c r="B1673" s="1642">
        <v>7596</v>
      </c>
      <c r="C1673" s="1643" t="s">
        <v>127</v>
      </c>
      <c r="D1673" s="1644" t="s">
        <v>67</v>
      </c>
      <c r="E1673" s="1645">
        <v>7.0000000000000007E-2</v>
      </c>
      <c r="F1673" s="1646">
        <v>17850</v>
      </c>
      <c r="G1673" s="1646">
        <v>1250</v>
      </c>
    </row>
    <row r="1674" spans="2:7">
      <c r="B1674" s="1642">
        <v>7769</v>
      </c>
      <c r="C1674" s="1643" t="s">
        <v>693</v>
      </c>
      <c r="D1674" s="1644" t="s">
        <v>67</v>
      </c>
      <c r="E1674" s="1645">
        <v>4</v>
      </c>
      <c r="F1674" s="1646">
        <v>357</v>
      </c>
      <c r="G1674" s="1646">
        <v>1428</v>
      </c>
    </row>
    <row r="1675" spans="2:7">
      <c r="B1675" s="1642">
        <v>8044</v>
      </c>
      <c r="C1675" s="1643" t="s">
        <v>129</v>
      </c>
      <c r="D1675" s="1644" t="s">
        <v>67</v>
      </c>
      <c r="E1675" s="1645">
        <v>4</v>
      </c>
      <c r="F1675" s="1646">
        <v>3570</v>
      </c>
      <c r="G1675" s="1646">
        <v>14280</v>
      </c>
    </row>
    <row r="1676" spans="2:7">
      <c r="B1676" s="1642">
        <v>8515</v>
      </c>
      <c r="C1676" s="1643" t="s">
        <v>1295</v>
      </c>
      <c r="D1676" s="1644" t="s">
        <v>79</v>
      </c>
      <c r="E1676" s="1645">
        <v>0.2</v>
      </c>
      <c r="F1676" s="1646">
        <v>9455</v>
      </c>
      <c r="G1676" s="1646">
        <v>1891</v>
      </c>
    </row>
    <row r="1677" spans="2:7" ht="24">
      <c r="B1677" s="1636">
        <v>6661</v>
      </c>
      <c r="C1677" s="1637" t="s">
        <v>1496</v>
      </c>
      <c r="D1677" s="1636" t="s">
        <v>60</v>
      </c>
      <c r="E1677" s="1638"/>
      <c r="F1677" s="1639"/>
      <c r="G1677" s="1640">
        <v>470527</v>
      </c>
    </row>
    <row r="1678" spans="2:7">
      <c r="B1678" s="1642">
        <v>324</v>
      </c>
      <c r="C1678" s="1643" t="s">
        <v>1270</v>
      </c>
      <c r="D1678" s="1644" t="s">
        <v>60</v>
      </c>
      <c r="E1678" s="1645">
        <v>1.05</v>
      </c>
      <c r="F1678" s="1646">
        <v>369495</v>
      </c>
      <c r="G1678" s="1646">
        <v>387970</v>
      </c>
    </row>
    <row r="1679" spans="2:7">
      <c r="B1679" s="1642">
        <v>4284</v>
      </c>
      <c r="C1679" s="1643" t="s">
        <v>64</v>
      </c>
      <c r="D1679" s="1644" t="s">
        <v>50</v>
      </c>
      <c r="E1679" s="1645">
        <v>1</v>
      </c>
      <c r="F1679" s="1646">
        <v>32834</v>
      </c>
      <c r="G1679" s="1646">
        <v>32834</v>
      </c>
    </row>
    <row r="1680" spans="2:7">
      <c r="B1680" s="1642">
        <v>6092</v>
      </c>
      <c r="C1680" s="1643" t="s">
        <v>51</v>
      </c>
      <c r="D1680" s="1644" t="s">
        <v>52</v>
      </c>
      <c r="E1680" s="1645">
        <v>0.88</v>
      </c>
      <c r="F1680" s="1646">
        <v>2000</v>
      </c>
      <c r="G1680" s="1646">
        <v>1760</v>
      </c>
    </row>
    <row r="1681" spans="2:7">
      <c r="B1681" s="1642">
        <v>6739</v>
      </c>
      <c r="C1681" s="1643" t="s">
        <v>477</v>
      </c>
      <c r="D1681" s="1644" t="s">
        <v>60</v>
      </c>
      <c r="E1681" s="1645">
        <v>1</v>
      </c>
      <c r="F1681" s="1646">
        <v>38080</v>
      </c>
      <c r="G1681" s="1646">
        <v>38080</v>
      </c>
    </row>
    <row r="1682" spans="2:7">
      <c r="B1682" s="1642">
        <v>6914</v>
      </c>
      <c r="C1682" s="1643" t="s">
        <v>140</v>
      </c>
      <c r="D1682" s="1644" t="s">
        <v>79</v>
      </c>
      <c r="E1682" s="1645">
        <v>0.5</v>
      </c>
      <c r="F1682" s="1646">
        <v>4778</v>
      </c>
      <c r="G1682" s="1646">
        <v>2389</v>
      </c>
    </row>
    <row r="1683" spans="2:7">
      <c r="B1683" s="1642">
        <v>7313</v>
      </c>
      <c r="C1683" s="1643" t="s">
        <v>602</v>
      </c>
      <c r="D1683" s="1644" t="s">
        <v>67</v>
      </c>
      <c r="E1683" s="1645">
        <v>0.15</v>
      </c>
      <c r="F1683" s="1646">
        <v>16227</v>
      </c>
      <c r="G1683" s="1646">
        <v>2434</v>
      </c>
    </row>
    <row r="1684" spans="2:7">
      <c r="B1684" s="1642">
        <v>8520</v>
      </c>
      <c r="C1684" s="1643" t="s">
        <v>695</v>
      </c>
      <c r="D1684" s="1644" t="s">
        <v>959</v>
      </c>
      <c r="E1684" s="1645">
        <v>5</v>
      </c>
      <c r="F1684" s="1646">
        <v>1012</v>
      </c>
      <c r="G1684" s="1646">
        <v>5060</v>
      </c>
    </row>
    <row r="1685" spans="2:7">
      <c r="B1685" s="1636">
        <v>6683</v>
      </c>
      <c r="C1685" s="1637" t="s">
        <v>1147</v>
      </c>
      <c r="D1685" s="1636" t="s">
        <v>54</v>
      </c>
      <c r="E1685" s="1638"/>
      <c r="F1685" s="1639"/>
      <c r="G1685" s="1640">
        <v>1994551</v>
      </c>
    </row>
    <row r="1686" spans="2:7">
      <c r="B1686" s="1642">
        <v>6092</v>
      </c>
      <c r="C1686" s="1643" t="s">
        <v>51</v>
      </c>
      <c r="D1686" s="1644" t="s">
        <v>52</v>
      </c>
      <c r="E1686" s="1645">
        <v>0.05</v>
      </c>
      <c r="F1686" s="1646">
        <v>2000</v>
      </c>
      <c r="G1686" s="1646">
        <v>100</v>
      </c>
    </row>
    <row r="1687" spans="2:7">
      <c r="B1687" s="1642">
        <v>7050</v>
      </c>
      <c r="C1687" s="1643" t="s">
        <v>1021</v>
      </c>
      <c r="D1687" s="1644" t="s">
        <v>50</v>
      </c>
      <c r="E1687" s="1645">
        <v>0.15</v>
      </c>
      <c r="F1687" s="1646">
        <v>8684</v>
      </c>
      <c r="G1687" s="1646">
        <v>1303</v>
      </c>
    </row>
    <row r="1688" spans="2:7">
      <c r="B1688" s="1642">
        <v>7057</v>
      </c>
      <c r="C1688" s="1643" t="s">
        <v>1022</v>
      </c>
      <c r="D1688" s="1644" t="s">
        <v>50</v>
      </c>
      <c r="E1688" s="1645">
        <v>0.17</v>
      </c>
      <c r="F1688" s="1646">
        <v>6038</v>
      </c>
      <c r="G1688" s="1646">
        <v>1026</v>
      </c>
    </row>
    <row r="1689" spans="2:7">
      <c r="B1689" s="1642">
        <v>7236</v>
      </c>
      <c r="C1689" s="1643" t="s">
        <v>505</v>
      </c>
      <c r="D1689" s="1644" t="s">
        <v>54</v>
      </c>
      <c r="E1689" s="1645">
        <v>3.0000000000000001E-3</v>
      </c>
      <c r="F1689" s="1646">
        <v>20789</v>
      </c>
      <c r="G1689" s="1646">
        <v>62</v>
      </c>
    </row>
    <row r="1690" spans="2:7">
      <c r="B1690" s="1642">
        <v>10095</v>
      </c>
      <c r="C1690" s="1643" t="s">
        <v>1116</v>
      </c>
      <c r="D1690" s="1644" t="s">
        <v>54</v>
      </c>
      <c r="E1690" s="1645">
        <v>1</v>
      </c>
      <c r="F1690" s="1646">
        <v>1992060</v>
      </c>
      <c r="G1690" s="1646">
        <v>1992060</v>
      </c>
    </row>
    <row r="1691" spans="2:7" ht="24">
      <c r="B1691" s="1636">
        <v>6687</v>
      </c>
      <c r="C1691" s="1637" t="s">
        <v>1148</v>
      </c>
      <c r="D1691" s="1636" t="s">
        <v>54</v>
      </c>
      <c r="E1691" s="1638"/>
      <c r="F1691" s="1639"/>
      <c r="G1691" s="1640">
        <v>1539869</v>
      </c>
    </row>
    <row r="1692" spans="2:7">
      <c r="B1692" s="1642">
        <v>323</v>
      </c>
      <c r="C1692" s="1643" t="s">
        <v>1269</v>
      </c>
      <c r="D1692" s="1644" t="s">
        <v>60</v>
      </c>
      <c r="E1692" s="1645">
        <v>0.6</v>
      </c>
      <c r="F1692" s="1646">
        <v>354442</v>
      </c>
      <c r="G1692" s="1646">
        <v>212665</v>
      </c>
    </row>
    <row r="1693" spans="2:7">
      <c r="B1693" s="1642">
        <v>333</v>
      </c>
      <c r="C1693" s="1643" t="s">
        <v>1274</v>
      </c>
      <c r="D1693" s="1644" t="s">
        <v>60</v>
      </c>
      <c r="E1693" s="1645">
        <v>0.5</v>
      </c>
      <c r="F1693" s="1646">
        <v>381812</v>
      </c>
      <c r="G1693" s="1646">
        <v>190906</v>
      </c>
    </row>
    <row r="1694" spans="2:7">
      <c r="B1694" s="1642">
        <v>1794</v>
      </c>
      <c r="C1694" s="1643" t="s">
        <v>90</v>
      </c>
      <c r="D1694" s="1644" t="s">
        <v>79</v>
      </c>
      <c r="E1694" s="1645">
        <v>4</v>
      </c>
      <c r="F1694" s="1646">
        <v>3773</v>
      </c>
      <c r="G1694" s="1646">
        <v>15092</v>
      </c>
    </row>
    <row r="1695" spans="2:7">
      <c r="B1695" s="1642">
        <v>5481</v>
      </c>
      <c r="C1695" s="1643" t="s">
        <v>646</v>
      </c>
      <c r="D1695" s="1644" t="s">
        <v>54</v>
      </c>
      <c r="E1695" s="1645">
        <v>60.32</v>
      </c>
      <c r="F1695" s="1646">
        <v>5820</v>
      </c>
      <c r="G1695" s="1646">
        <v>351062</v>
      </c>
    </row>
    <row r="1696" spans="2:7">
      <c r="B1696" s="1642">
        <v>6092</v>
      </c>
      <c r="C1696" s="1643" t="s">
        <v>51</v>
      </c>
      <c r="D1696" s="1644" t="s">
        <v>52</v>
      </c>
      <c r="E1696" s="1645">
        <v>7</v>
      </c>
      <c r="F1696" s="1646">
        <v>2000</v>
      </c>
      <c r="G1696" s="1646">
        <v>14000</v>
      </c>
    </row>
    <row r="1697" spans="2:7">
      <c r="B1697" s="1642">
        <v>7050</v>
      </c>
      <c r="C1697" s="1643" t="s">
        <v>1021</v>
      </c>
      <c r="D1697" s="1644" t="s">
        <v>50</v>
      </c>
      <c r="E1697" s="1645">
        <v>15.96</v>
      </c>
      <c r="F1697" s="1646">
        <v>8684</v>
      </c>
      <c r="G1697" s="1646">
        <v>138602</v>
      </c>
    </row>
    <row r="1698" spans="2:7">
      <c r="B1698" s="1642">
        <v>7057</v>
      </c>
      <c r="C1698" s="1643" t="s">
        <v>1022</v>
      </c>
      <c r="D1698" s="1644" t="s">
        <v>50</v>
      </c>
      <c r="E1698" s="1645">
        <v>31.92</v>
      </c>
      <c r="F1698" s="1646">
        <v>6038</v>
      </c>
      <c r="G1698" s="1646">
        <v>192718</v>
      </c>
    </row>
    <row r="1699" spans="2:7">
      <c r="B1699" s="1642">
        <v>7088</v>
      </c>
      <c r="C1699" s="1643" t="s">
        <v>82</v>
      </c>
      <c r="D1699" s="1644" t="s">
        <v>79</v>
      </c>
      <c r="E1699" s="1645">
        <v>65</v>
      </c>
      <c r="F1699" s="1646">
        <v>2678</v>
      </c>
      <c r="G1699" s="1646">
        <v>174070</v>
      </c>
    </row>
    <row r="1700" spans="2:7">
      <c r="B1700" s="1642">
        <v>7306</v>
      </c>
      <c r="C1700" s="1643" t="s">
        <v>146</v>
      </c>
      <c r="D1700" s="1644" t="s">
        <v>54</v>
      </c>
      <c r="E1700" s="1645">
        <v>0.1</v>
      </c>
      <c r="F1700" s="1646">
        <v>20439</v>
      </c>
      <c r="G1700" s="1646">
        <v>2044</v>
      </c>
    </row>
    <row r="1701" spans="2:7">
      <c r="B1701" s="1642">
        <v>7596</v>
      </c>
      <c r="C1701" s="1643" t="s">
        <v>127</v>
      </c>
      <c r="D1701" s="1644" t="s">
        <v>67</v>
      </c>
      <c r="E1701" s="1645">
        <v>0.38</v>
      </c>
      <c r="F1701" s="1646">
        <v>17850</v>
      </c>
      <c r="G1701" s="1646">
        <v>6783</v>
      </c>
    </row>
    <row r="1702" spans="2:7">
      <c r="B1702" s="1642">
        <v>9229</v>
      </c>
      <c r="C1702" s="1643" t="s">
        <v>726</v>
      </c>
      <c r="D1702" s="1644" t="s">
        <v>727</v>
      </c>
      <c r="E1702" s="1645">
        <v>1</v>
      </c>
      <c r="F1702" s="1646">
        <v>241927</v>
      </c>
      <c r="G1702" s="1646">
        <v>241927</v>
      </c>
    </row>
    <row r="1703" spans="2:7" ht="24">
      <c r="B1703" s="1636">
        <v>6715</v>
      </c>
      <c r="C1703" s="1637" t="s">
        <v>1149</v>
      </c>
      <c r="D1703" s="1636" t="s">
        <v>54</v>
      </c>
      <c r="E1703" s="1638"/>
      <c r="F1703" s="1639"/>
      <c r="G1703" s="1640">
        <v>1937219</v>
      </c>
    </row>
    <row r="1704" spans="2:7">
      <c r="B1704" s="1642">
        <v>323</v>
      </c>
      <c r="C1704" s="1643" t="s">
        <v>1269</v>
      </c>
      <c r="D1704" s="1644" t="s">
        <v>60</v>
      </c>
      <c r="E1704" s="1645">
        <v>1.05</v>
      </c>
      <c r="F1704" s="1646">
        <v>354442</v>
      </c>
      <c r="G1704" s="1646">
        <v>372164</v>
      </c>
    </row>
    <row r="1705" spans="2:7">
      <c r="B1705" s="1642">
        <v>333</v>
      </c>
      <c r="C1705" s="1643" t="s">
        <v>1274</v>
      </c>
      <c r="D1705" s="1644" t="s">
        <v>60</v>
      </c>
      <c r="E1705" s="1645">
        <v>1.05</v>
      </c>
      <c r="F1705" s="1646">
        <v>381812</v>
      </c>
      <c r="G1705" s="1646">
        <v>400903</v>
      </c>
    </row>
    <row r="1706" spans="2:7">
      <c r="B1706" s="1642">
        <v>1794</v>
      </c>
      <c r="C1706" s="1643" t="s">
        <v>90</v>
      </c>
      <c r="D1706" s="1644" t="s">
        <v>79</v>
      </c>
      <c r="E1706" s="1645">
        <v>5</v>
      </c>
      <c r="F1706" s="1646">
        <v>3773</v>
      </c>
      <c r="G1706" s="1646">
        <v>18865</v>
      </c>
    </row>
    <row r="1707" spans="2:7">
      <c r="B1707" s="1642">
        <v>5481</v>
      </c>
      <c r="C1707" s="1643" t="s">
        <v>646</v>
      </c>
      <c r="D1707" s="1644" t="s">
        <v>54</v>
      </c>
      <c r="E1707" s="1645">
        <v>79.2</v>
      </c>
      <c r="F1707" s="1646">
        <v>5820</v>
      </c>
      <c r="G1707" s="1646">
        <v>460944</v>
      </c>
    </row>
    <row r="1708" spans="2:7">
      <c r="B1708" s="1642">
        <v>6092</v>
      </c>
      <c r="C1708" s="1643" t="s">
        <v>51</v>
      </c>
      <c r="D1708" s="1644" t="s">
        <v>52</v>
      </c>
      <c r="E1708" s="1645">
        <v>9.1999999999999993</v>
      </c>
      <c r="F1708" s="1646">
        <v>2000</v>
      </c>
      <c r="G1708" s="1646">
        <v>18400</v>
      </c>
    </row>
    <row r="1709" spans="2:7">
      <c r="B1709" s="1642">
        <v>7050</v>
      </c>
      <c r="C1709" s="1643" t="s">
        <v>1021</v>
      </c>
      <c r="D1709" s="1644" t="s">
        <v>50</v>
      </c>
      <c r="E1709" s="1645">
        <v>20</v>
      </c>
      <c r="F1709" s="1646">
        <v>8684</v>
      </c>
      <c r="G1709" s="1646">
        <v>173687</v>
      </c>
    </row>
    <row r="1710" spans="2:7">
      <c r="B1710" s="1642">
        <v>7057</v>
      </c>
      <c r="C1710" s="1643" t="s">
        <v>1022</v>
      </c>
      <c r="D1710" s="1644" t="s">
        <v>50</v>
      </c>
      <c r="E1710" s="1645">
        <v>40</v>
      </c>
      <c r="F1710" s="1646">
        <v>6038</v>
      </c>
      <c r="G1710" s="1646">
        <v>241501</v>
      </c>
    </row>
    <row r="1711" spans="2:7">
      <c r="B1711" s="1642">
        <v>7306</v>
      </c>
      <c r="C1711" s="1643" t="s">
        <v>146</v>
      </c>
      <c r="D1711" s="1644" t="s">
        <v>54</v>
      </c>
      <c r="E1711" s="1645">
        <v>0.10007000000000001</v>
      </c>
      <c r="F1711" s="1646">
        <v>20439</v>
      </c>
      <c r="G1711" s="1646">
        <v>2045</v>
      </c>
    </row>
    <row r="1712" spans="2:7">
      <c r="B1712" s="1642">
        <v>7596</v>
      </c>
      <c r="C1712" s="1643" t="s">
        <v>127</v>
      </c>
      <c r="D1712" s="1644" t="s">
        <v>67</v>
      </c>
      <c r="E1712" s="1645">
        <v>0.38</v>
      </c>
      <c r="F1712" s="1646">
        <v>17850</v>
      </c>
      <c r="G1712" s="1646">
        <v>6783</v>
      </c>
    </row>
    <row r="1713" spans="2:7">
      <c r="B1713" s="1642">
        <v>9229</v>
      </c>
      <c r="C1713" s="1643" t="s">
        <v>726</v>
      </c>
      <c r="D1713" s="1644" t="s">
        <v>727</v>
      </c>
      <c r="E1713" s="1645">
        <v>1</v>
      </c>
      <c r="F1713" s="1646">
        <v>241927</v>
      </c>
      <c r="G1713" s="1646">
        <v>241927</v>
      </c>
    </row>
    <row r="1714" spans="2:7" ht="24">
      <c r="B1714" s="1636">
        <v>6717</v>
      </c>
      <c r="C1714" s="1637" t="s">
        <v>1150</v>
      </c>
      <c r="D1714" s="1636" t="s">
        <v>54</v>
      </c>
      <c r="E1714" s="1638"/>
      <c r="F1714" s="1639"/>
      <c r="G1714" s="1640">
        <v>1729720</v>
      </c>
    </row>
    <row r="1715" spans="2:7">
      <c r="B1715" s="1642">
        <v>323</v>
      </c>
      <c r="C1715" s="1643" t="s">
        <v>1269</v>
      </c>
      <c r="D1715" s="1644" t="s">
        <v>60</v>
      </c>
      <c r="E1715" s="1645">
        <v>0.85</v>
      </c>
      <c r="F1715" s="1646">
        <v>354442</v>
      </c>
      <c r="G1715" s="1646">
        <v>301276</v>
      </c>
    </row>
    <row r="1716" spans="2:7">
      <c r="B1716" s="1642">
        <v>324</v>
      </c>
      <c r="C1716" s="1643" t="s">
        <v>1270</v>
      </c>
      <c r="D1716" s="1644" t="s">
        <v>60</v>
      </c>
      <c r="E1716" s="1645">
        <v>0.7</v>
      </c>
      <c r="F1716" s="1646">
        <v>369495</v>
      </c>
      <c r="G1716" s="1646">
        <v>258646</v>
      </c>
    </row>
    <row r="1717" spans="2:7">
      <c r="B1717" s="1642">
        <v>1794</v>
      </c>
      <c r="C1717" s="1643" t="s">
        <v>90</v>
      </c>
      <c r="D1717" s="1644" t="s">
        <v>79</v>
      </c>
      <c r="E1717" s="1645">
        <v>5</v>
      </c>
      <c r="F1717" s="1646">
        <v>3773</v>
      </c>
      <c r="G1717" s="1646">
        <v>18865</v>
      </c>
    </row>
    <row r="1718" spans="2:7">
      <c r="B1718" s="1642">
        <v>5481</v>
      </c>
      <c r="C1718" s="1643" t="s">
        <v>646</v>
      </c>
      <c r="D1718" s="1644" t="s">
        <v>54</v>
      </c>
      <c r="E1718" s="1645">
        <v>80.64</v>
      </c>
      <c r="F1718" s="1646">
        <v>5820</v>
      </c>
      <c r="G1718" s="1646">
        <v>469325</v>
      </c>
    </row>
    <row r="1719" spans="2:7">
      <c r="B1719" s="1642">
        <v>6092</v>
      </c>
      <c r="C1719" s="1643" t="s">
        <v>51</v>
      </c>
      <c r="D1719" s="1644" t="s">
        <v>52</v>
      </c>
      <c r="E1719" s="1645">
        <v>7.3005000000000004</v>
      </c>
      <c r="F1719" s="1646">
        <v>2000</v>
      </c>
      <c r="G1719" s="1646">
        <v>14601</v>
      </c>
    </row>
    <row r="1720" spans="2:7">
      <c r="B1720" s="1642">
        <v>7050</v>
      </c>
      <c r="C1720" s="1643" t="s">
        <v>1021</v>
      </c>
      <c r="D1720" s="1644" t="s">
        <v>50</v>
      </c>
      <c r="E1720" s="1645">
        <v>16.059999999999999</v>
      </c>
      <c r="F1720" s="1646">
        <v>8684</v>
      </c>
      <c r="G1720" s="1646">
        <v>139471</v>
      </c>
    </row>
    <row r="1721" spans="2:7">
      <c r="B1721" s="1642">
        <v>7057</v>
      </c>
      <c r="C1721" s="1643" t="s">
        <v>1022</v>
      </c>
      <c r="D1721" s="1644" t="s">
        <v>50</v>
      </c>
      <c r="E1721" s="1645">
        <v>32.119999999999997</v>
      </c>
      <c r="F1721" s="1646">
        <v>6038</v>
      </c>
      <c r="G1721" s="1646">
        <v>193925</v>
      </c>
    </row>
    <row r="1722" spans="2:7">
      <c r="B1722" s="1642">
        <v>7306</v>
      </c>
      <c r="C1722" s="1643" t="s">
        <v>146</v>
      </c>
      <c r="D1722" s="1644" t="s">
        <v>54</v>
      </c>
      <c r="E1722" s="1645">
        <v>0.1</v>
      </c>
      <c r="F1722" s="1646">
        <v>20439</v>
      </c>
      <c r="G1722" s="1646">
        <v>2044</v>
      </c>
    </row>
    <row r="1723" spans="2:7">
      <c r="B1723" s="1642">
        <v>7451</v>
      </c>
      <c r="C1723" s="1643" t="s">
        <v>630</v>
      </c>
      <c r="D1723" s="1644" t="s">
        <v>79</v>
      </c>
      <c r="E1723" s="1645">
        <v>30.94</v>
      </c>
      <c r="F1723" s="1646">
        <v>2678</v>
      </c>
      <c r="G1723" s="1646">
        <v>82857</v>
      </c>
    </row>
    <row r="1724" spans="2:7">
      <c r="B1724" s="1642">
        <v>7596</v>
      </c>
      <c r="C1724" s="1643" t="s">
        <v>127</v>
      </c>
      <c r="D1724" s="1644" t="s">
        <v>67</v>
      </c>
      <c r="E1724" s="1645">
        <v>0.38</v>
      </c>
      <c r="F1724" s="1646">
        <v>17850</v>
      </c>
      <c r="G1724" s="1646">
        <v>6783</v>
      </c>
    </row>
    <row r="1725" spans="2:7">
      <c r="B1725" s="1642">
        <v>9229</v>
      </c>
      <c r="C1725" s="1643" t="s">
        <v>726</v>
      </c>
      <c r="D1725" s="1644" t="s">
        <v>727</v>
      </c>
      <c r="E1725" s="1645">
        <v>1</v>
      </c>
      <c r="F1725" s="1646">
        <v>241927</v>
      </c>
      <c r="G1725" s="1646">
        <v>241927</v>
      </c>
    </row>
    <row r="1726" spans="2:7" ht="24">
      <c r="B1726" s="1636">
        <v>6718</v>
      </c>
      <c r="C1726" s="1637" t="s">
        <v>1151</v>
      </c>
      <c r="D1726" s="1636" t="s">
        <v>54</v>
      </c>
      <c r="E1726" s="1638"/>
      <c r="F1726" s="1639"/>
      <c r="G1726" s="1640">
        <v>1793648</v>
      </c>
    </row>
    <row r="1727" spans="2:7">
      <c r="B1727" s="1642">
        <v>323</v>
      </c>
      <c r="C1727" s="1643" t="s">
        <v>1269</v>
      </c>
      <c r="D1727" s="1644" t="s">
        <v>60</v>
      </c>
      <c r="E1727" s="1645">
        <v>0.9</v>
      </c>
      <c r="F1727" s="1646">
        <v>354442</v>
      </c>
      <c r="G1727" s="1646">
        <v>318998</v>
      </c>
    </row>
    <row r="1728" spans="2:7">
      <c r="B1728" s="1642">
        <v>1794</v>
      </c>
      <c r="C1728" s="1643" t="s">
        <v>90</v>
      </c>
      <c r="D1728" s="1644" t="s">
        <v>79</v>
      </c>
      <c r="E1728" s="1645">
        <v>4</v>
      </c>
      <c r="F1728" s="1646">
        <v>3773</v>
      </c>
      <c r="G1728" s="1646">
        <v>15092</v>
      </c>
    </row>
    <row r="1729" spans="2:7">
      <c r="B1729" s="1642">
        <v>5481</v>
      </c>
      <c r="C1729" s="1643" t="s">
        <v>646</v>
      </c>
      <c r="D1729" s="1644" t="s">
        <v>54</v>
      </c>
      <c r="E1729" s="1645">
        <v>100.8</v>
      </c>
      <c r="F1729" s="1646">
        <v>5820</v>
      </c>
      <c r="G1729" s="1646">
        <v>586656</v>
      </c>
    </row>
    <row r="1730" spans="2:7">
      <c r="B1730" s="1642">
        <v>6092</v>
      </c>
      <c r="C1730" s="1643" t="s">
        <v>51</v>
      </c>
      <c r="D1730" s="1644" t="s">
        <v>52</v>
      </c>
      <c r="E1730" s="1645">
        <v>9.1999999999999993</v>
      </c>
      <c r="F1730" s="1646">
        <v>2000</v>
      </c>
      <c r="G1730" s="1646">
        <v>18400</v>
      </c>
    </row>
    <row r="1731" spans="2:7">
      <c r="B1731" s="1642">
        <v>7050</v>
      </c>
      <c r="C1731" s="1643" t="s">
        <v>1021</v>
      </c>
      <c r="D1731" s="1644" t="s">
        <v>50</v>
      </c>
      <c r="E1731" s="1645">
        <v>16.170000000000002</v>
      </c>
      <c r="F1731" s="1646">
        <v>8684</v>
      </c>
      <c r="G1731" s="1646">
        <v>140426</v>
      </c>
    </row>
    <row r="1732" spans="2:7">
      <c r="B1732" s="1642">
        <v>7057</v>
      </c>
      <c r="C1732" s="1643" t="s">
        <v>1022</v>
      </c>
      <c r="D1732" s="1644" t="s">
        <v>50</v>
      </c>
      <c r="E1732" s="1645">
        <v>32.340000000000003</v>
      </c>
      <c r="F1732" s="1646">
        <v>6038</v>
      </c>
      <c r="G1732" s="1646">
        <v>195254</v>
      </c>
    </row>
    <row r="1733" spans="2:7">
      <c r="B1733" s="1642">
        <v>7306</v>
      </c>
      <c r="C1733" s="1643" t="s">
        <v>146</v>
      </c>
      <c r="D1733" s="1644" t="s">
        <v>54</v>
      </c>
      <c r="E1733" s="1645">
        <v>0.1</v>
      </c>
      <c r="F1733" s="1646">
        <v>20439</v>
      </c>
      <c r="G1733" s="1646">
        <v>2044</v>
      </c>
    </row>
    <row r="1734" spans="2:7">
      <c r="B1734" s="1642">
        <v>7451</v>
      </c>
      <c r="C1734" s="1643" t="s">
        <v>630</v>
      </c>
      <c r="D1734" s="1644" t="s">
        <v>79</v>
      </c>
      <c r="E1734" s="1645">
        <v>100.1</v>
      </c>
      <c r="F1734" s="1646">
        <v>2678</v>
      </c>
      <c r="G1734" s="1646">
        <v>268068</v>
      </c>
    </row>
    <row r="1735" spans="2:7">
      <c r="B1735" s="1642">
        <v>7596</v>
      </c>
      <c r="C1735" s="1643" t="s">
        <v>127</v>
      </c>
      <c r="D1735" s="1644" t="s">
        <v>67</v>
      </c>
      <c r="E1735" s="1645">
        <v>0.38</v>
      </c>
      <c r="F1735" s="1646">
        <v>17850</v>
      </c>
      <c r="G1735" s="1646">
        <v>6783</v>
      </c>
    </row>
    <row r="1736" spans="2:7">
      <c r="B1736" s="1642">
        <v>9229</v>
      </c>
      <c r="C1736" s="1643" t="s">
        <v>726</v>
      </c>
      <c r="D1736" s="1644" t="s">
        <v>727</v>
      </c>
      <c r="E1736" s="1645">
        <v>1</v>
      </c>
      <c r="F1736" s="1646">
        <v>241927</v>
      </c>
      <c r="G1736" s="1646">
        <v>241927</v>
      </c>
    </row>
    <row r="1737" spans="2:7" ht="24">
      <c r="B1737" s="1636">
        <v>6719</v>
      </c>
      <c r="C1737" s="1637" t="s">
        <v>1152</v>
      </c>
      <c r="D1737" s="1636" t="s">
        <v>54</v>
      </c>
      <c r="E1737" s="1638"/>
      <c r="F1737" s="1639"/>
      <c r="G1737" s="1640">
        <v>2098777</v>
      </c>
    </row>
    <row r="1738" spans="2:7">
      <c r="B1738" s="1642">
        <v>323</v>
      </c>
      <c r="C1738" s="1643" t="s">
        <v>1269</v>
      </c>
      <c r="D1738" s="1644" t="s">
        <v>60</v>
      </c>
      <c r="E1738" s="1645">
        <v>0.7</v>
      </c>
      <c r="F1738" s="1646">
        <v>354442</v>
      </c>
      <c r="G1738" s="1646">
        <v>248109</v>
      </c>
    </row>
    <row r="1739" spans="2:7">
      <c r="B1739" s="1642">
        <v>324</v>
      </c>
      <c r="C1739" s="1643" t="s">
        <v>1270</v>
      </c>
      <c r="D1739" s="1644" t="s">
        <v>60</v>
      </c>
      <c r="E1739" s="1645">
        <v>0.85</v>
      </c>
      <c r="F1739" s="1646">
        <v>369495</v>
      </c>
      <c r="G1739" s="1646">
        <v>314071</v>
      </c>
    </row>
    <row r="1740" spans="2:7">
      <c r="B1740" s="1642">
        <v>1794</v>
      </c>
      <c r="C1740" s="1643" t="s">
        <v>90</v>
      </c>
      <c r="D1740" s="1644" t="s">
        <v>79</v>
      </c>
      <c r="E1740" s="1645">
        <v>6.98</v>
      </c>
      <c r="F1740" s="1646">
        <v>3773</v>
      </c>
      <c r="G1740" s="1646">
        <v>26336</v>
      </c>
    </row>
    <row r="1741" spans="2:7">
      <c r="B1741" s="1642">
        <v>5481</v>
      </c>
      <c r="C1741" s="1643" t="s">
        <v>646</v>
      </c>
      <c r="D1741" s="1644" t="s">
        <v>54</v>
      </c>
      <c r="E1741" s="1645">
        <v>100.64</v>
      </c>
      <c r="F1741" s="1646">
        <v>5820</v>
      </c>
      <c r="G1741" s="1646">
        <v>585725</v>
      </c>
    </row>
    <row r="1742" spans="2:7">
      <c r="B1742" s="1642">
        <v>6092</v>
      </c>
      <c r="C1742" s="1643" t="s">
        <v>51</v>
      </c>
      <c r="D1742" s="1644" t="s">
        <v>52</v>
      </c>
      <c r="E1742" s="1645">
        <v>7.3</v>
      </c>
      <c r="F1742" s="1646">
        <v>2000</v>
      </c>
      <c r="G1742" s="1646">
        <v>14600</v>
      </c>
    </row>
    <row r="1743" spans="2:7">
      <c r="B1743" s="1642">
        <v>7050</v>
      </c>
      <c r="C1743" s="1643" t="s">
        <v>1021</v>
      </c>
      <c r="D1743" s="1644" t="s">
        <v>50</v>
      </c>
      <c r="E1743" s="1645">
        <v>16.170000000000002</v>
      </c>
      <c r="F1743" s="1646">
        <v>8684</v>
      </c>
      <c r="G1743" s="1646">
        <v>140426</v>
      </c>
    </row>
    <row r="1744" spans="2:7">
      <c r="B1744" s="1642">
        <v>7057</v>
      </c>
      <c r="C1744" s="1643" t="s">
        <v>1022</v>
      </c>
      <c r="D1744" s="1644" t="s">
        <v>50</v>
      </c>
      <c r="E1744" s="1645">
        <v>32.340000000000003</v>
      </c>
      <c r="F1744" s="1646">
        <v>6038</v>
      </c>
      <c r="G1744" s="1646">
        <v>195254</v>
      </c>
    </row>
    <row r="1745" spans="2:7">
      <c r="B1745" s="1642">
        <v>7306</v>
      </c>
      <c r="C1745" s="1643" t="s">
        <v>146</v>
      </c>
      <c r="D1745" s="1644" t="s">
        <v>54</v>
      </c>
      <c r="E1745" s="1645">
        <v>0.1</v>
      </c>
      <c r="F1745" s="1646">
        <v>20439</v>
      </c>
      <c r="G1745" s="1646">
        <v>2044</v>
      </c>
    </row>
    <row r="1746" spans="2:7">
      <c r="B1746" s="1642">
        <v>7451</v>
      </c>
      <c r="C1746" s="1643" t="s">
        <v>630</v>
      </c>
      <c r="D1746" s="1644" t="s">
        <v>79</v>
      </c>
      <c r="E1746" s="1645">
        <v>120</v>
      </c>
      <c r="F1746" s="1646">
        <v>2678</v>
      </c>
      <c r="G1746" s="1646">
        <v>321360</v>
      </c>
    </row>
    <row r="1747" spans="2:7">
      <c r="B1747" s="1642">
        <v>7596</v>
      </c>
      <c r="C1747" s="1643" t="s">
        <v>127</v>
      </c>
      <c r="D1747" s="1644" t="s">
        <v>67</v>
      </c>
      <c r="E1747" s="1645">
        <v>0.5</v>
      </c>
      <c r="F1747" s="1646">
        <v>17850</v>
      </c>
      <c r="G1747" s="1646">
        <v>8925</v>
      </c>
    </row>
    <row r="1748" spans="2:7">
      <c r="B1748" s="1642">
        <v>9229</v>
      </c>
      <c r="C1748" s="1643" t="s">
        <v>726</v>
      </c>
      <c r="D1748" s="1644" t="s">
        <v>727</v>
      </c>
      <c r="E1748" s="1645">
        <v>1</v>
      </c>
      <c r="F1748" s="1646">
        <v>241927</v>
      </c>
      <c r="G1748" s="1646">
        <v>241927</v>
      </c>
    </row>
    <row r="1749" spans="2:7" ht="24">
      <c r="B1749" s="1636">
        <v>6720</v>
      </c>
      <c r="C1749" s="1637" t="s">
        <v>1153</v>
      </c>
      <c r="D1749" s="1636" t="s">
        <v>54</v>
      </c>
      <c r="E1749" s="1638"/>
      <c r="F1749" s="1639"/>
      <c r="G1749" s="1640">
        <v>2393195</v>
      </c>
    </row>
    <row r="1750" spans="2:7">
      <c r="B1750" s="1642">
        <v>323</v>
      </c>
      <c r="C1750" s="1643" t="s">
        <v>1269</v>
      </c>
      <c r="D1750" s="1644" t="s">
        <v>60</v>
      </c>
      <c r="E1750" s="1645">
        <v>1.05</v>
      </c>
      <c r="F1750" s="1646">
        <v>354442</v>
      </c>
      <c r="G1750" s="1646">
        <v>372164</v>
      </c>
    </row>
    <row r="1751" spans="2:7">
      <c r="B1751" s="1642">
        <v>324</v>
      </c>
      <c r="C1751" s="1643" t="s">
        <v>1270</v>
      </c>
      <c r="D1751" s="1644" t="s">
        <v>60</v>
      </c>
      <c r="E1751" s="1645">
        <v>1.2</v>
      </c>
      <c r="F1751" s="1646">
        <v>369495</v>
      </c>
      <c r="G1751" s="1646">
        <v>443394</v>
      </c>
    </row>
    <row r="1752" spans="2:7">
      <c r="B1752" s="1642">
        <v>5481</v>
      </c>
      <c r="C1752" s="1643" t="s">
        <v>646</v>
      </c>
      <c r="D1752" s="1644" t="s">
        <v>54</v>
      </c>
      <c r="E1752" s="1645">
        <v>140.4</v>
      </c>
      <c r="F1752" s="1646">
        <v>5820</v>
      </c>
      <c r="G1752" s="1646">
        <v>817128</v>
      </c>
    </row>
    <row r="1753" spans="2:7">
      <c r="B1753" s="1642">
        <v>6092</v>
      </c>
      <c r="C1753" s="1643" t="s">
        <v>51</v>
      </c>
      <c r="D1753" s="1644" t="s">
        <v>52</v>
      </c>
      <c r="E1753" s="1645">
        <v>9.2025000000000006</v>
      </c>
      <c r="F1753" s="1646">
        <v>2000</v>
      </c>
      <c r="G1753" s="1646">
        <v>18405</v>
      </c>
    </row>
    <row r="1754" spans="2:7">
      <c r="B1754" s="1642">
        <v>7050</v>
      </c>
      <c r="C1754" s="1643" t="s">
        <v>1021</v>
      </c>
      <c r="D1754" s="1644" t="s">
        <v>50</v>
      </c>
      <c r="E1754" s="1645">
        <v>20.02</v>
      </c>
      <c r="F1754" s="1646">
        <v>8684</v>
      </c>
      <c r="G1754" s="1646">
        <v>173860</v>
      </c>
    </row>
    <row r="1755" spans="2:7">
      <c r="B1755" s="1642">
        <v>7057</v>
      </c>
      <c r="C1755" s="1643" t="s">
        <v>1022</v>
      </c>
      <c r="D1755" s="1644" t="s">
        <v>50</v>
      </c>
      <c r="E1755" s="1645">
        <v>40.04</v>
      </c>
      <c r="F1755" s="1646">
        <v>6038</v>
      </c>
      <c r="G1755" s="1646">
        <v>241743</v>
      </c>
    </row>
    <row r="1756" spans="2:7">
      <c r="B1756" s="1642">
        <v>7276</v>
      </c>
      <c r="C1756" s="1643" t="s">
        <v>689</v>
      </c>
      <c r="D1756" s="1644" t="s">
        <v>54</v>
      </c>
      <c r="E1756" s="1645">
        <v>6.67</v>
      </c>
      <c r="F1756" s="1646">
        <v>10500</v>
      </c>
      <c r="G1756" s="1646">
        <v>70035</v>
      </c>
    </row>
    <row r="1757" spans="2:7">
      <c r="B1757" s="1642">
        <v>7306</v>
      </c>
      <c r="C1757" s="1643" t="s">
        <v>146</v>
      </c>
      <c r="D1757" s="1644" t="s">
        <v>54</v>
      </c>
      <c r="E1757" s="1645">
        <v>0.1</v>
      </c>
      <c r="F1757" s="1646">
        <v>20439</v>
      </c>
      <c r="G1757" s="1646">
        <v>2044</v>
      </c>
    </row>
    <row r="1758" spans="2:7">
      <c r="B1758" s="1642">
        <v>7596</v>
      </c>
      <c r="C1758" s="1643" t="s">
        <v>127</v>
      </c>
      <c r="D1758" s="1644" t="s">
        <v>67</v>
      </c>
      <c r="E1758" s="1645">
        <v>0.7</v>
      </c>
      <c r="F1758" s="1646">
        <v>17850</v>
      </c>
      <c r="G1758" s="1646">
        <v>12495</v>
      </c>
    </row>
    <row r="1759" spans="2:7">
      <c r="B1759" s="1642">
        <v>9229</v>
      </c>
      <c r="C1759" s="1643" t="s">
        <v>726</v>
      </c>
      <c r="D1759" s="1644" t="s">
        <v>727</v>
      </c>
      <c r="E1759" s="1645">
        <v>1</v>
      </c>
      <c r="F1759" s="1646">
        <v>241927</v>
      </c>
      <c r="G1759" s="1646">
        <v>241927</v>
      </c>
    </row>
    <row r="1760" spans="2:7" ht="23.25" customHeight="1">
      <c r="B1760" s="1636">
        <v>6735</v>
      </c>
      <c r="C1760" s="1637" t="s">
        <v>1155</v>
      </c>
      <c r="D1760" s="1636" t="s">
        <v>54</v>
      </c>
      <c r="E1760" s="1638"/>
      <c r="F1760" s="1639"/>
      <c r="G1760" s="1640">
        <v>671662</v>
      </c>
    </row>
    <row r="1761" spans="2:7">
      <c r="B1761" s="1642">
        <v>6092</v>
      </c>
      <c r="C1761" s="1643" t="s">
        <v>51</v>
      </c>
      <c r="D1761" s="1644" t="s">
        <v>52</v>
      </c>
      <c r="E1761" s="1645">
        <v>0.06</v>
      </c>
      <c r="F1761" s="1646">
        <v>2000</v>
      </c>
      <c r="G1761" s="1646">
        <v>120</v>
      </c>
    </row>
    <row r="1762" spans="2:7">
      <c r="B1762" s="1642">
        <v>7050</v>
      </c>
      <c r="C1762" s="1643" t="s">
        <v>1021</v>
      </c>
      <c r="D1762" s="1644" t="s">
        <v>50</v>
      </c>
      <c r="E1762" s="1645">
        <v>0.17</v>
      </c>
      <c r="F1762" s="1646">
        <v>8684</v>
      </c>
      <c r="G1762" s="1646">
        <v>1476</v>
      </c>
    </row>
    <row r="1763" spans="2:7">
      <c r="B1763" s="1642">
        <v>7057</v>
      </c>
      <c r="C1763" s="1643" t="s">
        <v>1022</v>
      </c>
      <c r="D1763" s="1644" t="s">
        <v>50</v>
      </c>
      <c r="E1763" s="1645">
        <v>0.17</v>
      </c>
      <c r="F1763" s="1646">
        <v>6038</v>
      </c>
      <c r="G1763" s="1646">
        <v>1026</v>
      </c>
    </row>
    <row r="1764" spans="2:7">
      <c r="B1764" s="1642">
        <v>7336</v>
      </c>
      <c r="C1764" s="1643" t="s">
        <v>729</v>
      </c>
      <c r="D1764" s="1644" t="s">
        <v>54</v>
      </c>
      <c r="E1764" s="1645">
        <v>0.01</v>
      </c>
      <c r="F1764" s="1646">
        <v>25967</v>
      </c>
      <c r="G1764" s="1646">
        <v>260</v>
      </c>
    </row>
    <row r="1765" spans="2:7">
      <c r="B1765" s="1642">
        <v>10132</v>
      </c>
      <c r="C1765" s="1643" t="s">
        <v>1117</v>
      </c>
      <c r="D1765" s="1644" t="s">
        <v>54</v>
      </c>
      <c r="E1765" s="1645">
        <v>1</v>
      </c>
      <c r="F1765" s="1646">
        <v>668780</v>
      </c>
      <c r="G1765" s="1646">
        <v>668780</v>
      </c>
    </row>
    <row r="1766" spans="2:7" ht="22.5" customHeight="1">
      <c r="B1766" s="1636">
        <v>6737</v>
      </c>
      <c r="C1766" s="1637" t="s">
        <v>1156</v>
      </c>
      <c r="D1766" s="1636" t="s">
        <v>71</v>
      </c>
      <c r="E1766" s="1638"/>
      <c r="F1766" s="1639"/>
      <c r="G1766" s="1640">
        <v>312577</v>
      </c>
    </row>
    <row r="1767" spans="2:7">
      <c r="B1767" s="1642">
        <v>4278</v>
      </c>
      <c r="C1767" s="1643" t="s">
        <v>49</v>
      </c>
      <c r="D1767" s="1644" t="s">
        <v>50</v>
      </c>
      <c r="E1767" s="1645">
        <v>0.4</v>
      </c>
      <c r="F1767" s="1646">
        <v>14722</v>
      </c>
      <c r="G1767" s="1646">
        <v>5889</v>
      </c>
    </row>
    <row r="1768" spans="2:7">
      <c r="B1768" s="1642">
        <v>4521</v>
      </c>
      <c r="C1768" s="1643" t="s">
        <v>527</v>
      </c>
      <c r="D1768" s="1644" t="s">
        <v>71</v>
      </c>
      <c r="E1768" s="1645">
        <v>18.54</v>
      </c>
      <c r="F1768" s="1646">
        <v>16488</v>
      </c>
      <c r="G1768" s="1646">
        <v>305688</v>
      </c>
    </row>
    <row r="1769" spans="2:7">
      <c r="B1769" s="1642">
        <v>6092</v>
      </c>
      <c r="C1769" s="1643" t="s">
        <v>51</v>
      </c>
      <c r="D1769" s="1644" t="s">
        <v>52</v>
      </c>
      <c r="E1769" s="1645">
        <v>0.5</v>
      </c>
      <c r="F1769" s="1646">
        <v>2000</v>
      </c>
      <c r="G1769" s="1646">
        <v>1000</v>
      </c>
    </row>
    <row r="1770" spans="2:7" ht="24">
      <c r="B1770" s="1636">
        <v>6765</v>
      </c>
      <c r="C1770" s="1637" t="s">
        <v>1497</v>
      </c>
      <c r="D1770" s="1636" t="s">
        <v>60</v>
      </c>
      <c r="E1770" s="1638"/>
      <c r="F1770" s="1639"/>
      <c r="G1770" s="1640">
        <v>551272</v>
      </c>
    </row>
    <row r="1771" spans="2:7">
      <c r="B1771" s="1642">
        <v>326</v>
      </c>
      <c r="C1771" s="1643" t="s">
        <v>1272</v>
      </c>
      <c r="D1771" s="1644" t="s">
        <v>60</v>
      </c>
      <c r="E1771" s="1645">
        <v>1.05</v>
      </c>
      <c r="F1771" s="1646">
        <v>409182</v>
      </c>
      <c r="G1771" s="1646">
        <v>429641</v>
      </c>
    </row>
    <row r="1772" spans="2:7">
      <c r="B1772" s="1642">
        <v>3386</v>
      </c>
      <c r="C1772" s="1643" t="s">
        <v>946</v>
      </c>
      <c r="D1772" s="1644" t="s">
        <v>133</v>
      </c>
      <c r="E1772" s="1645">
        <v>4.5</v>
      </c>
      <c r="F1772" s="1646">
        <v>5712</v>
      </c>
      <c r="G1772" s="1646">
        <v>25704</v>
      </c>
    </row>
    <row r="1773" spans="2:7">
      <c r="B1773" s="1642">
        <v>4284</v>
      </c>
      <c r="C1773" s="1643" t="s">
        <v>64</v>
      </c>
      <c r="D1773" s="1644" t="s">
        <v>50</v>
      </c>
      <c r="E1773" s="1645">
        <v>1</v>
      </c>
      <c r="F1773" s="1646">
        <v>32834</v>
      </c>
      <c r="G1773" s="1646">
        <v>32834</v>
      </c>
    </row>
    <row r="1774" spans="2:7">
      <c r="B1774" s="1642">
        <v>6092</v>
      </c>
      <c r="C1774" s="1643" t="s">
        <v>51</v>
      </c>
      <c r="D1774" s="1644" t="s">
        <v>52</v>
      </c>
      <c r="E1774" s="1645">
        <v>0.73</v>
      </c>
      <c r="F1774" s="1646">
        <v>2000</v>
      </c>
      <c r="G1774" s="1646">
        <v>1460</v>
      </c>
    </row>
    <row r="1775" spans="2:7">
      <c r="B1775" s="1642">
        <v>6739</v>
      </c>
      <c r="C1775" s="1643" t="s">
        <v>477</v>
      </c>
      <c r="D1775" s="1644" t="s">
        <v>60</v>
      </c>
      <c r="E1775" s="1645">
        <v>1</v>
      </c>
      <c r="F1775" s="1646">
        <v>38080</v>
      </c>
      <c r="G1775" s="1646">
        <v>38080</v>
      </c>
    </row>
    <row r="1776" spans="2:7">
      <c r="B1776" s="1642">
        <v>6914</v>
      </c>
      <c r="C1776" s="1643" t="s">
        <v>140</v>
      </c>
      <c r="D1776" s="1644" t="s">
        <v>79</v>
      </c>
      <c r="E1776" s="1645">
        <v>0.2</v>
      </c>
      <c r="F1776" s="1646">
        <v>4778</v>
      </c>
      <c r="G1776" s="1646">
        <v>956</v>
      </c>
    </row>
    <row r="1777" spans="2:7">
      <c r="B1777" s="1642">
        <v>7596</v>
      </c>
      <c r="C1777" s="1643" t="s">
        <v>127</v>
      </c>
      <c r="D1777" s="1644" t="s">
        <v>67</v>
      </c>
      <c r="E1777" s="1645">
        <v>0.06</v>
      </c>
      <c r="F1777" s="1646">
        <v>17850</v>
      </c>
      <c r="G1777" s="1646">
        <v>1071</v>
      </c>
    </row>
    <row r="1778" spans="2:7">
      <c r="B1778" s="1642">
        <v>7769</v>
      </c>
      <c r="C1778" s="1643" t="s">
        <v>693</v>
      </c>
      <c r="D1778" s="1644" t="s">
        <v>67</v>
      </c>
      <c r="E1778" s="1645">
        <v>5</v>
      </c>
      <c r="F1778" s="1646">
        <v>357</v>
      </c>
      <c r="G1778" s="1646">
        <v>1785</v>
      </c>
    </row>
    <row r="1779" spans="2:7">
      <c r="B1779" s="1642">
        <v>8044</v>
      </c>
      <c r="C1779" s="1643" t="s">
        <v>129</v>
      </c>
      <c r="D1779" s="1644" t="s">
        <v>67</v>
      </c>
      <c r="E1779" s="1645">
        <v>5</v>
      </c>
      <c r="F1779" s="1646">
        <v>3570</v>
      </c>
      <c r="G1779" s="1646">
        <v>17850</v>
      </c>
    </row>
    <row r="1780" spans="2:7">
      <c r="B1780" s="1642">
        <v>8515</v>
      </c>
      <c r="C1780" s="1643" t="s">
        <v>1295</v>
      </c>
      <c r="D1780" s="1644" t="s">
        <v>79</v>
      </c>
      <c r="E1780" s="1645">
        <v>0.2</v>
      </c>
      <c r="F1780" s="1646">
        <v>9455</v>
      </c>
      <c r="G1780" s="1646">
        <v>1891</v>
      </c>
    </row>
    <row r="1781" spans="2:7" ht="24">
      <c r="B1781" s="1636">
        <v>6774</v>
      </c>
      <c r="C1781" s="1637" t="s">
        <v>1498</v>
      </c>
      <c r="D1781" s="1636" t="s">
        <v>60</v>
      </c>
      <c r="E1781" s="1638"/>
      <c r="F1781" s="1639"/>
      <c r="G1781" s="1640">
        <v>475229</v>
      </c>
    </row>
    <row r="1782" spans="2:7">
      <c r="B1782" s="1642">
        <v>324</v>
      </c>
      <c r="C1782" s="1643" t="s">
        <v>1270</v>
      </c>
      <c r="D1782" s="1644" t="s">
        <v>60</v>
      </c>
      <c r="E1782" s="1645">
        <v>1.05</v>
      </c>
      <c r="F1782" s="1646">
        <v>369495</v>
      </c>
      <c r="G1782" s="1646">
        <v>387970</v>
      </c>
    </row>
    <row r="1783" spans="2:7">
      <c r="B1783" s="1642">
        <v>4284</v>
      </c>
      <c r="C1783" s="1643" t="s">
        <v>64</v>
      </c>
      <c r="D1783" s="1644" t="s">
        <v>50</v>
      </c>
      <c r="E1783" s="1645">
        <v>1.2</v>
      </c>
      <c r="F1783" s="1646">
        <v>32834</v>
      </c>
      <c r="G1783" s="1646">
        <v>39401</v>
      </c>
    </row>
    <row r="1784" spans="2:7">
      <c r="B1784" s="1642">
        <v>6092</v>
      </c>
      <c r="C1784" s="1643" t="s">
        <v>51</v>
      </c>
      <c r="D1784" s="1644" t="s">
        <v>52</v>
      </c>
      <c r="E1784" s="1645">
        <v>0.88</v>
      </c>
      <c r="F1784" s="1646">
        <v>2000</v>
      </c>
      <c r="G1784" s="1646">
        <v>1760</v>
      </c>
    </row>
    <row r="1785" spans="2:7">
      <c r="B1785" s="1642">
        <v>6739</v>
      </c>
      <c r="C1785" s="1643" t="s">
        <v>477</v>
      </c>
      <c r="D1785" s="1644" t="s">
        <v>60</v>
      </c>
      <c r="E1785" s="1645">
        <v>1</v>
      </c>
      <c r="F1785" s="1646">
        <v>38080</v>
      </c>
      <c r="G1785" s="1646">
        <v>38080</v>
      </c>
    </row>
    <row r="1786" spans="2:7">
      <c r="B1786" s="1642">
        <v>6914</v>
      </c>
      <c r="C1786" s="1643" t="s">
        <v>140</v>
      </c>
      <c r="D1786" s="1644" t="s">
        <v>79</v>
      </c>
      <c r="E1786" s="1645">
        <v>0.5</v>
      </c>
      <c r="F1786" s="1646">
        <v>4778</v>
      </c>
      <c r="G1786" s="1646">
        <v>2389</v>
      </c>
    </row>
    <row r="1787" spans="2:7">
      <c r="B1787" s="1642">
        <v>7313</v>
      </c>
      <c r="C1787" s="1643" t="s">
        <v>602</v>
      </c>
      <c r="D1787" s="1644" t="s">
        <v>67</v>
      </c>
      <c r="E1787" s="1645">
        <v>0.06</v>
      </c>
      <c r="F1787" s="1646">
        <v>16227</v>
      </c>
      <c r="G1787" s="1646">
        <v>974</v>
      </c>
    </row>
    <row r="1788" spans="2:7">
      <c r="B1788" s="1642">
        <v>8520</v>
      </c>
      <c r="C1788" s="1643" t="s">
        <v>695</v>
      </c>
      <c r="D1788" s="1644" t="s">
        <v>959</v>
      </c>
      <c r="E1788" s="1645">
        <v>4.5999999999999996</v>
      </c>
      <c r="F1788" s="1646">
        <v>1012</v>
      </c>
      <c r="G1788" s="1646">
        <v>4655</v>
      </c>
    </row>
    <row r="1789" spans="2:7">
      <c r="B1789" s="1636">
        <v>6787</v>
      </c>
      <c r="C1789" s="1637" t="s">
        <v>1157</v>
      </c>
      <c r="D1789" s="1636" t="s">
        <v>54</v>
      </c>
      <c r="E1789" s="1638"/>
      <c r="F1789" s="1639"/>
      <c r="G1789" s="1640">
        <v>305090</v>
      </c>
    </row>
    <row r="1790" spans="2:7">
      <c r="B1790" s="1642">
        <v>6092</v>
      </c>
      <c r="C1790" s="1643" t="s">
        <v>51</v>
      </c>
      <c r="D1790" s="1644" t="s">
        <v>52</v>
      </c>
      <c r="E1790" s="1645">
        <v>0.06</v>
      </c>
      <c r="F1790" s="1646">
        <v>2000</v>
      </c>
      <c r="G1790" s="1646">
        <v>120</v>
      </c>
    </row>
    <row r="1791" spans="2:7">
      <c r="B1791" s="1642">
        <v>7050</v>
      </c>
      <c r="C1791" s="1643" t="s">
        <v>1021</v>
      </c>
      <c r="D1791" s="1644" t="s">
        <v>50</v>
      </c>
      <c r="E1791" s="1645">
        <v>0.17</v>
      </c>
      <c r="F1791" s="1646">
        <v>8684</v>
      </c>
      <c r="G1791" s="1646">
        <v>1476</v>
      </c>
    </row>
    <row r="1792" spans="2:7">
      <c r="B1792" s="1642">
        <v>7057</v>
      </c>
      <c r="C1792" s="1643" t="s">
        <v>1022</v>
      </c>
      <c r="D1792" s="1644" t="s">
        <v>50</v>
      </c>
      <c r="E1792" s="1645">
        <v>0.17</v>
      </c>
      <c r="F1792" s="1646">
        <v>6038</v>
      </c>
      <c r="G1792" s="1646">
        <v>1026</v>
      </c>
    </row>
    <row r="1793" spans="2:7">
      <c r="B1793" s="1642">
        <v>7236</v>
      </c>
      <c r="C1793" s="1643" t="s">
        <v>505</v>
      </c>
      <c r="D1793" s="1644" t="s">
        <v>54</v>
      </c>
      <c r="E1793" s="1645">
        <v>0.01</v>
      </c>
      <c r="F1793" s="1646">
        <v>20789</v>
      </c>
      <c r="G1793" s="1646">
        <v>208</v>
      </c>
    </row>
    <row r="1794" spans="2:7">
      <c r="B1794" s="1642">
        <v>10145</v>
      </c>
      <c r="C1794" s="1643" t="s">
        <v>1118</v>
      </c>
      <c r="D1794" s="1644" t="s">
        <v>54</v>
      </c>
      <c r="E1794" s="1645">
        <v>1</v>
      </c>
      <c r="F1794" s="1646">
        <v>302260</v>
      </c>
      <c r="G1794" s="1646">
        <v>302260</v>
      </c>
    </row>
    <row r="1795" spans="2:7" ht="24">
      <c r="B1795" s="1636">
        <v>6848</v>
      </c>
      <c r="C1795" s="1637" t="s">
        <v>1159</v>
      </c>
      <c r="D1795" s="1636" t="s">
        <v>54</v>
      </c>
      <c r="E1795" s="1638"/>
      <c r="F1795" s="1639"/>
      <c r="G1795" s="1640">
        <v>232606</v>
      </c>
    </row>
    <row r="1796" spans="2:7" ht="22.5">
      <c r="B1796" s="1642">
        <v>3875</v>
      </c>
      <c r="C1796" s="1643" t="s">
        <v>171</v>
      </c>
      <c r="D1796" s="1644" t="s">
        <v>60</v>
      </c>
      <c r="E1796" s="1645">
        <v>5.0500000000000003E-2</v>
      </c>
      <c r="F1796" s="1646">
        <v>367009</v>
      </c>
      <c r="G1796" s="1646">
        <v>18534</v>
      </c>
    </row>
    <row r="1797" spans="2:7">
      <c r="B1797" s="1642">
        <v>6092</v>
      </c>
      <c r="C1797" s="1643" t="s">
        <v>51</v>
      </c>
      <c r="D1797" s="1644" t="s">
        <v>52</v>
      </c>
      <c r="E1797" s="1645">
        <v>0.5</v>
      </c>
      <c r="F1797" s="1646">
        <v>2000</v>
      </c>
      <c r="G1797" s="1646">
        <v>1000</v>
      </c>
    </row>
    <row r="1798" spans="2:7">
      <c r="B1798" s="1642">
        <v>7050</v>
      </c>
      <c r="C1798" s="1643" t="s">
        <v>1021</v>
      </c>
      <c r="D1798" s="1644" t="s">
        <v>50</v>
      </c>
      <c r="E1798" s="1645">
        <v>1.54</v>
      </c>
      <c r="F1798" s="1646">
        <v>8684</v>
      </c>
      <c r="G1798" s="1646">
        <v>13374</v>
      </c>
    </row>
    <row r="1799" spans="2:7">
      <c r="B1799" s="1642">
        <v>7057</v>
      </c>
      <c r="C1799" s="1643" t="s">
        <v>1022</v>
      </c>
      <c r="D1799" s="1644" t="s">
        <v>50</v>
      </c>
      <c r="E1799" s="1645">
        <v>1.54</v>
      </c>
      <c r="F1799" s="1646">
        <v>6038</v>
      </c>
      <c r="G1799" s="1646">
        <v>9298</v>
      </c>
    </row>
    <row r="1800" spans="2:7">
      <c r="B1800" s="1642">
        <v>10163</v>
      </c>
      <c r="C1800" s="1643" t="s">
        <v>1119</v>
      </c>
      <c r="D1800" s="1644" t="s">
        <v>54</v>
      </c>
      <c r="E1800" s="1645">
        <v>1</v>
      </c>
      <c r="F1800" s="1646">
        <v>190400</v>
      </c>
      <c r="G1800" s="1646">
        <v>190400</v>
      </c>
    </row>
    <row r="1801" spans="2:7" ht="24">
      <c r="B1801" s="1636">
        <v>6862</v>
      </c>
      <c r="C1801" s="1637" t="s">
        <v>1162</v>
      </c>
      <c r="D1801" s="1636" t="s">
        <v>638</v>
      </c>
      <c r="E1801" s="1638"/>
      <c r="F1801" s="1639"/>
      <c r="G1801" s="1640">
        <v>74621</v>
      </c>
    </row>
    <row r="1802" spans="2:7">
      <c r="B1802" s="1642">
        <v>6092</v>
      </c>
      <c r="C1802" s="1643" t="s">
        <v>51</v>
      </c>
      <c r="D1802" s="1644" t="s">
        <v>52</v>
      </c>
      <c r="E1802" s="1645">
        <v>0.01</v>
      </c>
      <c r="F1802" s="1646">
        <v>2000</v>
      </c>
      <c r="G1802" s="1646">
        <v>20</v>
      </c>
    </row>
    <row r="1803" spans="2:7">
      <c r="B1803" s="1642">
        <v>7050</v>
      </c>
      <c r="C1803" s="1643" t="s">
        <v>1021</v>
      </c>
      <c r="D1803" s="1644" t="s">
        <v>50</v>
      </c>
      <c r="E1803" s="1645">
        <v>0.05</v>
      </c>
      <c r="F1803" s="1646">
        <v>8684</v>
      </c>
      <c r="G1803" s="1646">
        <v>434</v>
      </c>
    </row>
    <row r="1804" spans="2:7">
      <c r="B1804" s="1642">
        <v>9631</v>
      </c>
      <c r="C1804" s="1643" t="s">
        <v>909</v>
      </c>
      <c r="D1804" s="1644" t="s">
        <v>638</v>
      </c>
      <c r="E1804" s="1645">
        <v>1</v>
      </c>
      <c r="F1804" s="1646">
        <v>74167</v>
      </c>
      <c r="G1804" s="1646">
        <v>74167</v>
      </c>
    </row>
    <row r="1805" spans="2:7" ht="27" customHeight="1">
      <c r="B1805" s="1636">
        <v>6863</v>
      </c>
      <c r="C1805" s="1637" t="s">
        <v>1163</v>
      </c>
      <c r="D1805" s="1636" t="s">
        <v>54</v>
      </c>
      <c r="E1805" s="1638"/>
      <c r="F1805" s="1639"/>
      <c r="G1805" s="1640">
        <v>356857</v>
      </c>
    </row>
    <row r="1806" spans="2:7">
      <c r="B1806" s="1642">
        <v>6092</v>
      </c>
      <c r="C1806" s="1643" t="s">
        <v>51</v>
      </c>
      <c r="D1806" s="1644" t="s">
        <v>52</v>
      </c>
      <c r="E1806" s="1645">
        <v>0.03</v>
      </c>
      <c r="F1806" s="1646">
        <v>2000</v>
      </c>
      <c r="G1806" s="1646">
        <v>60</v>
      </c>
    </row>
    <row r="1807" spans="2:7">
      <c r="B1807" s="1642">
        <v>7216</v>
      </c>
      <c r="C1807" s="1643" t="s">
        <v>108</v>
      </c>
      <c r="D1807" s="1644" t="s">
        <v>48</v>
      </c>
      <c r="E1807" s="1645">
        <v>3.2</v>
      </c>
      <c r="F1807" s="1646">
        <v>111499</v>
      </c>
      <c r="G1807" s="1646">
        <v>356797</v>
      </c>
    </row>
    <row r="1808" spans="2:7" ht="39" customHeight="1">
      <c r="B1808" s="1636">
        <v>6864</v>
      </c>
      <c r="C1808" s="1637" t="s">
        <v>1164</v>
      </c>
      <c r="D1808" s="1636" t="s">
        <v>54</v>
      </c>
      <c r="E1808" s="1638"/>
      <c r="F1808" s="1639"/>
      <c r="G1808" s="1640">
        <v>40985</v>
      </c>
    </row>
    <row r="1809" spans="2:7">
      <c r="B1809" s="1642">
        <v>6092</v>
      </c>
      <c r="C1809" s="1643" t="s">
        <v>51</v>
      </c>
      <c r="D1809" s="1644" t="s">
        <v>52</v>
      </c>
      <c r="E1809" s="1645">
        <v>0.98</v>
      </c>
      <c r="F1809" s="1646">
        <v>2000</v>
      </c>
      <c r="G1809" s="1646">
        <v>1960</v>
      </c>
    </row>
    <row r="1810" spans="2:7">
      <c r="B1810" s="1642">
        <v>7216</v>
      </c>
      <c r="C1810" s="1643" t="s">
        <v>108</v>
      </c>
      <c r="D1810" s="1644" t="s">
        <v>48</v>
      </c>
      <c r="E1810" s="1645">
        <v>0.35</v>
      </c>
      <c r="F1810" s="1646">
        <v>111499</v>
      </c>
      <c r="G1810" s="1646">
        <v>39025</v>
      </c>
    </row>
    <row r="1811" spans="2:7" ht="39" customHeight="1">
      <c r="B1811" s="1636">
        <v>6868</v>
      </c>
      <c r="C1811" s="1637" t="s">
        <v>1499</v>
      </c>
      <c r="D1811" s="1636" t="s">
        <v>60</v>
      </c>
      <c r="E1811" s="1638"/>
      <c r="F1811" s="1639"/>
      <c r="G1811" s="1640">
        <v>686279</v>
      </c>
    </row>
    <row r="1812" spans="2:7">
      <c r="B1812" s="1642">
        <v>328</v>
      </c>
      <c r="C1812" s="1643" t="s">
        <v>1273</v>
      </c>
      <c r="D1812" s="1644" t="s">
        <v>60</v>
      </c>
      <c r="E1812" s="1645">
        <v>1.05</v>
      </c>
      <c r="F1812" s="1646">
        <v>448435</v>
      </c>
      <c r="G1812" s="1646">
        <v>470857</v>
      </c>
    </row>
    <row r="1813" spans="2:7">
      <c r="B1813" s="1642">
        <v>3386</v>
      </c>
      <c r="C1813" s="1643" t="s">
        <v>946</v>
      </c>
      <c r="D1813" s="1644" t="s">
        <v>133</v>
      </c>
      <c r="E1813" s="1645">
        <v>1</v>
      </c>
      <c r="F1813" s="1646">
        <v>5712</v>
      </c>
      <c r="G1813" s="1646">
        <v>5712</v>
      </c>
    </row>
    <row r="1814" spans="2:7">
      <c r="B1814" s="1642">
        <v>3995</v>
      </c>
      <c r="C1814" s="1643" t="s">
        <v>126</v>
      </c>
      <c r="D1814" s="1644" t="s">
        <v>48</v>
      </c>
      <c r="E1814" s="1645">
        <v>5.2</v>
      </c>
      <c r="F1814" s="1646">
        <v>21983</v>
      </c>
      <c r="G1814" s="1646">
        <v>114312</v>
      </c>
    </row>
    <row r="1815" spans="2:7">
      <c r="B1815" s="1642">
        <v>6092</v>
      </c>
      <c r="C1815" s="1643" t="s">
        <v>51</v>
      </c>
      <c r="D1815" s="1644" t="s">
        <v>52</v>
      </c>
      <c r="E1815" s="1645">
        <v>1.0896999999999999</v>
      </c>
      <c r="F1815" s="1646">
        <v>2000</v>
      </c>
      <c r="G1815" s="1646">
        <v>2179</v>
      </c>
    </row>
    <row r="1816" spans="2:7">
      <c r="B1816" s="1642">
        <v>6739</v>
      </c>
      <c r="C1816" s="1643" t="s">
        <v>477</v>
      </c>
      <c r="D1816" s="1644" t="s">
        <v>60</v>
      </c>
      <c r="E1816" s="1645">
        <v>1</v>
      </c>
      <c r="F1816" s="1646">
        <v>38080</v>
      </c>
      <c r="G1816" s="1646">
        <v>38080</v>
      </c>
    </row>
    <row r="1817" spans="2:7">
      <c r="B1817" s="1642">
        <v>6914</v>
      </c>
      <c r="C1817" s="1643" t="s">
        <v>140</v>
      </c>
      <c r="D1817" s="1644" t="s">
        <v>79</v>
      </c>
      <c r="E1817" s="1645">
        <v>0.5</v>
      </c>
      <c r="F1817" s="1646">
        <v>4778</v>
      </c>
      <c r="G1817" s="1646">
        <v>2389</v>
      </c>
    </row>
    <row r="1818" spans="2:7">
      <c r="B1818" s="1642">
        <v>7050</v>
      </c>
      <c r="C1818" s="1643" t="s">
        <v>1021</v>
      </c>
      <c r="D1818" s="1644" t="s">
        <v>50</v>
      </c>
      <c r="E1818" s="1645">
        <v>1.5</v>
      </c>
      <c r="F1818" s="1646">
        <v>8684</v>
      </c>
      <c r="G1818" s="1646">
        <v>13027</v>
      </c>
    </row>
    <row r="1819" spans="2:7">
      <c r="B1819" s="1642">
        <v>7057</v>
      </c>
      <c r="C1819" s="1643" t="s">
        <v>1022</v>
      </c>
      <c r="D1819" s="1644" t="s">
        <v>50</v>
      </c>
      <c r="E1819" s="1645">
        <v>6</v>
      </c>
      <c r="F1819" s="1646">
        <v>6038</v>
      </c>
      <c r="G1819" s="1646">
        <v>36225</v>
      </c>
    </row>
    <row r="1820" spans="2:7">
      <c r="B1820" s="1642">
        <v>7596</v>
      </c>
      <c r="C1820" s="1643" t="s">
        <v>127</v>
      </c>
      <c r="D1820" s="1644" t="s">
        <v>67</v>
      </c>
      <c r="E1820" s="1645">
        <v>0.09</v>
      </c>
      <c r="F1820" s="1646">
        <v>17850</v>
      </c>
      <c r="G1820" s="1646">
        <v>1607</v>
      </c>
    </row>
    <row r="1821" spans="2:7">
      <c r="B1821" s="1642">
        <v>8515</v>
      </c>
      <c r="C1821" s="1643" t="s">
        <v>1295</v>
      </c>
      <c r="D1821" s="1644" t="s">
        <v>79</v>
      </c>
      <c r="E1821" s="1645">
        <v>0.2</v>
      </c>
      <c r="F1821" s="1646">
        <v>9455</v>
      </c>
      <c r="G1821" s="1646">
        <v>1891</v>
      </c>
    </row>
    <row r="1822" spans="2:7" ht="24">
      <c r="B1822" s="1636">
        <v>6870</v>
      </c>
      <c r="C1822" s="1637" t="s">
        <v>1500</v>
      </c>
      <c r="D1822" s="1636" t="s">
        <v>60</v>
      </c>
      <c r="E1822" s="1638"/>
      <c r="F1822" s="1639"/>
      <c r="G1822" s="1640">
        <v>606668</v>
      </c>
    </row>
    <row r="1823" spans="2:7">
      <c r="B1823" s="1642">
        <v>326</v>
      </c>
      <c r="C1823" s="1643" t="s">
        <v>1272</v>
      </c>
      <c r="D1823" s="1644" t="s">
        <v>60</v>
      </c>
      <c r="E1823" s="1645">
        <v>1.05</v>
      </c>
      <c r="F1823" s="1646">
        <v>409182</v>
      </c>
      <c r="G1823" s="1646">
        <v>429641</v>
      </c>
    </row>
    <row r="1824" spans="2:7">
      <c r="B1824" s="1642">
        <v>4284</v>
      </c>
      <c r="C1824" s="1643" t="s">
        <v>64</v>
      </c>
      <c r="D1824" s="1644" t="s">
        <v>50</v>
      </c>
      <c r="E1824" s="1645">
        <v>1.5</v>
      </c>
      <c r="F1824" s="1646">
        <v>32834</v>
      </c>
      <c r="G1824" s="1646">
        <v>49251</v>
      </c>
    </row>
    <row r="1825" spans="2:7">
      <c r="B1825" s="1642">
        <v>6092</v>
      </c>
      <c r="C1825" s="1643" t="s">
        <v>51</v>
      </c>
      <c r="D1825" s="1644" t="s">
        <v>52</v>
      </c>
      <c r="E1825" s="1645">
        <v>1.19</v>
      </c>
      <c r="F1825" s="1646">
        <v>2000</v>
      </c>
      <c r="G1825" s="1646">
        <v>2380</v>
      </c>
    </row>
    <row r="1826" spans="2:7">
      <c r="B1826" s="1642">
        <v>6739</v>
      </c>
      <c r="C1826" s="1643" t="s">
        <v>477</v>
      </c>
      <c r="D1826" s="1644" t="s">
        <v>60</v>
      </c>
      <c r="E1826" s="1645">
        <v>1</v>
      </c>
      <c r="F1826" s="1646">
        <v>38080</v>
      </c>
      <c r="G1826" s="1646">
        <v>38080</v>
      </c>
    </row>
    <row r="1827" spans="2:7">
      <c r="B1827" s="1642">
        <v>7256</v>
      </c>
      <c r="C1827" s="1643" t="s">
        <v>685</v>
      </c>
      <c r="D1827" s="1644" t="s">
        <v>54</v>
      </c>
      <c r="E1827" s="1645">
        <v>1.81</v>
      </c>
      <c r="F1827" s="1646">
        <v>8925</v>
      </c>
      <c r="G1827" s="1646">
        <v>16154</v>
      </c>
    </row>
    <row r="1828" spans="2:7">
      <c r="B1828" s="1642">
        <v>7267</v>
      </c>
      <c r="C1828" s="1643" t="s">
        <v>687</v>
      </c>
      <c r="D1828" s="1644" t="s">
        <v>54</v>
      </c>
      <c r="E1828" s="1645">
        <v>3.5</v>
      </c>
      <c r="F1828" s="1646">
        <v>14875</v>
      </c>
      <c r="G1828" s="1646">
        <v>52063</v>
      </c>
    </row>
    <row r="1829" spans="2:7">
      <c r="B1829" s="1642">
        <v>7596</v>
      </c>
      <c r="C1829" s="1643" t="s">
        <v>127</v>
      </c>
      <c r="D1829" s="1644" t="s">
        <v>67</v>
      </c>
      <c r="E1829" s="1645">
        <v>0.06</v>
      </c>
      <c r="F1829" s="1646">
        <v>17850</v>
      </c>
      <c r="G1829" s="1646">
        <v>1071</v>
      </c>
    </row>
    <row r="1830" spans="2:7">
      <c r="B1830" s="1642">
        <v>7769</v>
      </c>
      <c r="C1830" s="1643" t="s">
        <v>693</v>
      </c>
      <c r="D1830" s="1644" t="s">
        <v>67</v>
      </c>
      <c r="E1830" s="1645">
        <v>3.5</v>
      </c>
      <c r="F1830" s="1646">
        <v>357</v>
      </c>
      <c r="G1830" s="1646">
        <v>1250</v>
      </c>
    </row>
    <row r="1831" spans="2:7">
      <c r="B1831" s="1642">
        <v>8044</v>
      </c>
      <c r="C1831" s="1643" t="s">
        <v>129</v>
      </c>
      <c r="D1831" s="1644" t="s">
        <v>67</v>
      </c>
      <c r="E1831" s="1645">
        <v>4.17</v>
      </c>
      <c r="F1831" s="1646">
        <v>3570</v>
      </c>
      <c r="G1831" s="1646">
        <v>14887</v>
      </c>
    </row>
    <row r="1832" spans="2:7">
      <c r="B1832" s="1642">
        <v>8515</v>
      </c>
      <c r="C1832" s="1643" t="s">
        <v>1295</v>
      </c>
      <c r="D1832" s="1644" t="s">
        <v>79</v>
      </c>
      <c r="E1832" s="1645">
        <v>0.2</v>
      </c>
      <c r="F1832" s="1646">
        <v>9455</v>
      </c>
      <c r="G1832" s="1646">
        <v>1891</v>
      </c>
    </row>
    <row r="1833" spans="2:7" ht="39" customHeight="1">
      <c r="B1833" s="1636">
        <v>6871</v>
      </c>
      <c r="C1833" s="1637" t="s">
        <v>1501</v>
      </c>
      <c r="D1833" s="1636" t="s">
        <v>60</v>
      </c>
      <c r="E1833" s="1638"/>
      <c r="F1833" s="1639"/>
      <c r="G1833" s="1640">
        <v>506506</v>
      </c>
    </row>
    <row r="1834" spans="2:7">
      <c r="B1834" s="1642">
        <v>324</v>
      </c>
      <c r="C1834" s="1643" t="s">
        <v>1270</v>
      </c>
      <c r="D1834" s="1644" t="s">
        <v>60</v>
      </c>
      <c r="E1834" s="1645">
        <v>1.05</v>
      </c>
      <c r="F1834" s="1646">
        <v>369495</v>
      </c>
      <c r="G1834" s="1646">
        <v>387970</v>
      </c>
    </row>
    <row r="1835" spans="2:7">
      <c r="B1835" s="1642">
        <v>4284</v>
      </c>
      <c r="C1835" s="1643" t="s">
        <v>64</v>
      </c>
      <c r="D1835" s="1644" t="s">
        <v>50</v>
      </c>
      <c r="E1835" s="1645">
        <v>1.5</v>
      </c>
      <c r="F1835" s="1646">
        <v>32834</v>
      </c>
      <c r="G1835" s="1646">
        <v>49251</v>
      </c>
    </row>
    <row r="1836" spans="2:7">
      <c r="B1836" s="1642">
        <v>6092</v>
      </c>
      <c r="C1836" s="1643" t="s">
        <v>51</v>
      </c>
      <c r="D1836" s="1644" t="s">
        <v>52</v>
      </c>
      <c r="E1836" s="1645">
        <v>0.57999999999999996</v>
      </c>
      <c r="F1836" s="1646">
        <v>2000</v>
      </c>
      <c r="G1836" s="1646">
        <v>1160</v>
      </c>
    </row>
    <row r="1837" spans="2:7">
      <c r="B1837" s="1642">
        <v>6739</v>
      </c>
      <c r="C1837" s="1643" t="s">
        <v>477</v>
      </c>
      <c r="D1837" s="1644" t="s">
        <v>60</v>
      </c>
      <c r="E1837" s="1645">
        <v>1</v>
      </c>
      <c r="F1837" s="1646">
        <v>38080</v>
      </c>
      <c r="G1837" s="1646">
        <v>38080</v>
      </c>
    </row>
    <row r="1838" spans="2:7">
      <c r="B1838" s="1642">
        <v>7596</v>
      </c>
      <c r="C1838" s="1643" t="s">
        <v>127</v>
      </c>
      <c r="D1838" s="1644" t="s">
        <v>67</v>
      </c>
      <c r="E1838" s="1645">
        <v>0.15</v>
      </c>
      <c r="F1838" s="1646">
        <v>17850</v>
      </c>
      <c r="G1838" s="1646">
        <v>2678</v>
      </c>
    </row>
    <row r="1839" spans="2:7">
      <c r="B1839" s="1642">
        <v>7769</v>
      </c>
      <c r="C1839" s="1643" t="s">
        <v>693</v>
      </c>
      <c r="D1839" s="1644" t="s">
        <v>67</v>
      </c>
      <c r="E1839" s="1645">
        <v>3.5</v>
      </c>
      <c r="F1839" s="1646">
        <v>357</v>
      </c>
      <c r="G1839" s="1646">
        <v>1250</v>
      </c>
    </row>
    <row r="1840" spans="2:7">
      <c r="B1840" s="1642">
        <v>8044</v>
      </c>
      <c r="C1840" s="1643" t="s">
        <v>129</v>
      </c>
      <c r="D1840" s="1644" t="s">
        <v>67</v>
      </c>
      <c r="E1840" s="1645">
        <v>3.5</v>
      </c>
      <c r="F1840" s="1646">
        <v>3570</v>
      </c>
      <c r="G1840" s="1646">
        <v>12495</v>
      </c>
    </row>
    <row r="1841" spans="2:7">
      <c r="B1841" s="1642">
        <v>8050</v>
      </c>
      <c r="C1841" s="1643" t="s">
        <v>694</v>
      </c>
      <c r="D1841" s="1644" t="s">
        <v>67</v>
      </c>
      <c r="E1841" s="1645">
        <v>9</v>
      </c>
      <c r="F1841" s="1646">
        <v>179</v>
      </c>
      <c r="G1841" s="1646">
        <v>1611</v>
      </c>
    </row>
    <row r="1842" spans="2:7">
      <c r="B1842" s="1642">
        <v>8515</v>
      </c>
      <c r="C1842" s="1643" t="s">
        <v>1295</v>
      </c>
      <c r="D1842" s="1644" t="s">
        <v>79</v>
      </c>
      <c r="E1842" s="1645">
        <v>0.2</v>
      </c>
      <c r="F1842" s="1646">
        <v>9455</v>
      </c>
      <c r="G1842" s="1646">
        <v>1891</v>
      </c>
    </row>
    <row r="1843" spans="2:7">
      <c r="B1843" s="1642">
        <v>8520</v>
      </c>
      <c r="C1843" s="1643" t="s">
        <v>695</v>
      </c>
      <c r="D1843" s="1644" t="s">
        <v>959</v>
      </c>
      <c r="E1843" s="1645">
        <v>10</v>
      </c>
      <c r="F1843" s="1646">
        <v>1012</v>
      </c>
      <c r="G1843" s="1646">
        <v>10120</v>
      </c>
    </row>
    <row r="1844" spans="2:7" ht="24">
      <c r="B1844" s="1636">
        <v>6878</v>
      </c>
      <c r="C1844" s="1637" t="s">
        <v>1502</v>
      </c>
      <c r="D1844" s="1636" t="s">
        <v>60</v>
      </c>
      <c r="E1844" s="1638"/>
      <c r="F1844" s="1639"/>
      <c r="G1844" s="1640">
        <v>437241</v>
      </c>
    </row>
    <row r="1845" spans="2:7">
      <c r="B1845" s="1642">
        <v>324</v>
      </c>
      <c r="C1845" s="1643" t="s">
        <v>1270</v>
      </c>
      <c r="D1845" s="1644" t="s">
        <v>60</v>
      </c>
      <c r="E1845" s="1645">
        <v>1.05</v>
      </c>
      <c r="F1845" s="1646">
        <v>369495</v>
      </c>
      <c r="G1845" s="1646">
        <v>387970</v>
      </c>
    </row>
    <row r="1846" spans="2:7">
      <c r="B1846" s="1642">
        <v>4287</v>
      </c>
      <c r="C1846" s="1643" t="s">
        <v>139</v>
      </c>
      <c r="D1846" s="1644" t="s">
        <v>50</v>
      </c>
      <c r="E1846" s="1645">
        <v>1.5</v>
      </c>
      <c r="F1846" s="1646">
        <v>26797</v>
      </c>
      <c r="G1846" s="1646">
        <v>40196</v>
      </c>
    </row>
    <row r="1847" spans="2:7">
      <c r="B1847" s="1642">
        <v>6092</v>
      </c>
      <c r="C1847" s="1643" t="s">
        <v>51</v>
      </c>
      <c r="D1847" s="1644" t="s">
        <v>52</v>
      </c>
      <c r="E1847" s="1645">
        <v>0.48</v>
      </c>
      <c r="F1847" s="1646">
        <v>2000</v>
      </c>
      <c r="G1847" s="1646">
        <v>960</v>
      </c>
    </row>
    <row r="1848" spans="2:7">
      <c r="B1848" s="1642">
        <v>6914</v>
      </c>
      <c r="C1848" s="1643" t="s">
        <v>140</v>
      </c>
      <c r="D1848" s="1644" t="s">
        <v>79</v>
      </c>
      <c r="E1848" s="1645">
        <v>0.5</v>
      </c>
      <c r="F1848" s="1646">
        <v>4778</v>
      </c>
      <c r="G1848" s="1646">
        <v>2389</v>
      </c>
    </row>
    <row r="1849" spans="2:7">
      <c r="B1849" s="1642">
        <v>7596</v>
      </c>
      <c r="C1849" s="1643" t="s">
        <v>127</v>
      </c>
      <c r="D1849" s="1644" t="s">
        <v>67</v>
      </c>
      <c r="E1849" s="1645">
        <v>0.06</v>
      </c>
      <c r="F1849" s="1646">
        <v>17850</v>
      </c>
      <c r="G1849" s="1646">
        <v>1071</v>
      </c>
    </row>
    <row r="1850" spans="2:7">
      <c r="B1850" s="1642">
        <v>8520</v>
      </c>
      <c r="C1850" s="1643" t="s">
        <v>695</v>
      </c>
      <c r="D1850" s="1644" t="s">
        <v>959</v>
      </c>
      <c r="E1850" s="1645">
        <v>4.5999999999999996</v>
      </c>
      <c r="F1850" s="1646">
        <v>1012</v>
      </c>
      <c r="G1850" s="1646">
        <v>4655</v>
      </c>
    </row>
    <row r="1851" spans="2:7" ht="27" customHeight="1">
      <c r="B1851" s="1636">
        <v>6918</v>
      </c>
      <c r="C1851" s="1637" t="s">
        <v>1165</v>
      </c>
      <c r="D1851" s="1636" t="s">
        <v>54</v>
      </c>
      <c r="E1851" s="1638"/>
      <c r="F1851" s="1639"/>
      <c r="G1851" s="1640">
        <v>369402</v>
      </c>
    </row>
    <row r="1852" spans="2:7">
      <c r="B1852" s="1642">
        <v>6092</v>
      </c>
      <c r="C1852" s="1643" t="s">
        <v>51</v>
      </c>
      <c r="D1852" s="1644" t="s">
        <v>52</v>
      </c>
      <c r="E1852" s="1645">
        <v>0.06</v>
      </c>
      <c r="F1852" s="1646">
        <v>2000</v>
      </c>
      <c r="G1852" s="1646">
        <v>120</v>
      </c>
    </row>
    <row r="1853" spans="2:7">
      <c r="B1853" s="1642">
        <v>7050</v>
      </c>
      <c r="C1853" s="1643" t="s">
        <v>1021</v>
      </c>
      <c r="D1853" s="1644" t="s">
        <v>50</v>
      </c>
      <c r="E1853" s="1645">
        <v>0.17</v>
      </c>
      <c r="F1853" s="1646">
        <v>8684</v>
      </c>
      <c r="G1853" s="1646">
        <v>1476</v>
      </c>
    </row>
    <row r="1854" spans="2:7">
      <c r="B1854" s="1642">
        <v>7057</v>
      </c>
      <c r="C1854" s="1643" t="s">
        <v>1022</v>
      </c>
      <c r="D1854" s="1644" t="s">
        <v>50</v>
      </c>
      <c r="E1854" s="1645">
        <v>0.17</v>
      </c>
      <c r="F1854" s="1646">
        <v>6038</v>
      </c>
      <c r="G1854" s="1646">
        <v>1026</v>
      </c>
    </row>
    <row r="1855" spans="2:7">
      <c r="B1855" s="1642">
        <v>7336</v>
      </c>
      <c r="C1855" s="1643" t="s">
        <v>729</v>
      </c>
      <c r="D1855" s="1644" t="s">
        <v>54</v>
      </c>
      <c r="E1855" s="1645">
        <v>0.01</v>
      </c>
      <c r="F1855" s="1646">
        <v>25967</v>
      </c>
      <c r="G1855" s="1646">
        <v>260</v>
      </c>
    </row>
    <row r="1856" spans="2:7">
      <c r="B1856" s="1642">
        <v>10238</v>
      </c>
      <c r="C1856" s="1643" t="s">
        <v>1123</v>
      </c>
      <c r="D1856" s="1644" t="s">
        <v>54</v>
      </c>
      <c r="E1856" s="1645">
        <v>1</v>
      </c>
      <c r="F1856" s="1646">
        <v>366520</v>
      </c>
      <c r="G1856" s="1646">
        <v>366520</v>
      </c>
    </row>
    <row r="1857" spans="2:7" ht="21" customHeight="1">
      <c r="B1857" s="1636">
        <v>6920</v>
      </c>
      <c r="C1857" s="1637" t="s">
        <v>1166</v>
      </c>
      <c r="D1857" s="1636" t="s">
        <v>54</v>
      </c>
      <c r="E1857" s="1638"/>
      <c r="F1857" s="1639"/>
      <c r="G1857" s="1640">
        <v>1573856</v>
      </c>
    </row>
    <row r="1858" spans="2:7">
      <c r="B1858" s="1642">
        <v>6026</v>
      </c>
      <c r="C1858" s="1643" t="s">
        <v>74</v>
      </c>
      <c r="D1858" s="1644" t="s">
        <v>50</v>
      </c>
      <c r="E1858" s="1645">
        <v>0.32</v>
      </c>
      <c r="F1858" s="1646">
        <v>125583</v>
      </c>
      <c r="G1858" s="1646">
        <v>40187</v>
      </c>
    </row>
    <row r="1859" spans="2:7">
      <c r="B1859" s="1642">
        <v>6092</v>
      </c>
      <c r="C1859" s="1643" t="s">
        <v>51</v>
      </c>
      <c r="D1859" s="1644" t="s">
        <v>52</v>
      </c>
      <c r="E1859" s="1645">
        <v>1.18</v>
      </c>
      <c r="F1859" s="1646">
        <v>2000</v>
      </c>
      <c r="G1859" s="1646">
        <v>2360</v>
      </c>
    </row>
    <row r="1860" spans="2:7">
      <c r="B1860" s="1642">
        <v>7050</v>
      </c>
      <c r="C1860" s="1643" t="s">
        <v>1021</v>
      </c>
      <c r="D1860" s="1644" t="s">
        <v>50</v>
      </c>
      <c r="E1860" s="1645">
        <v>3.33</v>
      </c>
      <c r="F1860" s="1646">
        <v>8684</v>
      </c>
      <c r="G1860" s="1646">
        <v>28919</v>
      </c>
    </row>
    <row r="1861" spans="2:7">
      <c r="B1861" s="1642">
        <v>7057</v>
      </c>
      <c r="C1861" s="1643" t="s">
        <v>1022</v>
      </c>
      <c r="D1861" s="1644" t="s">
        <v>50</v>
      </c>
      <c r="E1861" s="1645">
        <v>4</v>
      </c>
      <c r="F1861" s="1646">
        <v>6038</v>
      </c>
      <c r="G1861" s="1646">
        <v>24150</v>
      </c>
    </row>
    <row r="1862" spans="2:7">
      <c r="B1862" s="1642">
        <v>7336</v>
      </c>
      <c r="C1862" s="1643" t="s">
        <v>729</v>
      </c>
      <c r="D1862" s="1644" t="s">
        <v>54</v>
      </c>
      <c r="E1862" s="1645">
        <v>0.01</v>
      </c>
      <c r="F1862" s="1646">
        <v>25967</v>
      </c>
      <c r="G1862" s="1646">
        <v>260</v>
      </c>
    </row>
    <row r="1863" spans="2:7">
      <c r="B1863" s="1642">
        <v>10240</v>
      </c>
      <c r="C1863" s="1643" t="s">
        <v>1124</v>
      </c>
      <c r="D1863" s="1644" t="s">
        <v>54</v>
      </c>
      <c r="E1863" s="1645">
        <v>1</v>
      </c>
      <c r="F1863" s="1646">
        <v>1477980</v>
      </c>
      <c r="G1863" s="1646">
        <v>1477980</v>
      </c>
    </row>
    <row r="1864" spans="2:7" ht="27.75" customHeight="1">
      <c r="B1864" s="1636">
        <v>6922</v>
      </c>
      <c r="C1864" s="1637" t="s">
        <v>1167</v>
      </c>
      <c r="D1864" s="1636" t="s">
        <v>54</v>
      </c>
      <c r="E1864" s="1638"/>
      <c r="F1864" s="1639"/>
      <c r="G1864" s="1640">
        <v>1537595</v>
      </c>
    </row>
    <row r="1865" spans="2:7">
      <c r="B1865" s="1642">
        <v>6026</v>
      </c>
      <c r="C1865" s="1643" t="s">
        <v>74</v>
      </c>
      <c r="D1865" s="1644" t="s">
        <v>50</v>
      </c>
      <c r="E1865" s="1645">
        <v>0.32</v>
      </c>
      <c r="F1865" s="1646">
        <v>125583</v>
      </c>
      <c r="G1865" s="1646">
        <v>40187</v>
      </c>
    </row>
    <row r="1866" spans="2:7">
      <c r="B1866" s="1642">
        <v>6092</v>
      </c>
      <c r="C1866" s="1643" t="s">
        <v>51</v>
      </c>
      <c r="D1866" s="1644" t="s">
        <v>52</v>
      </c>
      <c r="E1866" s="1645">
        <v>1.18</v>
      </c>
      <c r="F1866" s="1646">
        <v>2000</v>
      </c>
      <c r="G1866" s="1646">
        <v>2360</v>
      </c>
    </row>
    <row r="1867" spans="2:7">
      <c r="B1867" s="1642">
        <v>7050</v>
      </c>
      <c r="C1867" s="1643" t="s">
        <v>1021</v>
      </c>
      <c r="D1867" s="1644" t="s">
        <v>50</v>
      </c>
      <c r="E1867" s="1645">
        <v>3.33</v>
      </c>
      <c r="F1867" s="1646">
        <v>8684</v>
      </c>
      <c r="G1867" s="1646">
        <v>28919</v>
      </c>
    </row>
    <row r="1868" spans="2:7">
      <c r="B1868" s="1642">
        <v>7057</v>
      </c>
      <c r="C1868" s="1643" t="s">
        <v>1022</v>
      </c>
      <c r="D1868" s="1644" t="s">
        <v>50</v>
      </c>
      <c r="E1868" s="1645">
        <v>4</v>
      </c>
      <c r="F1868" s="1646">
        <v>6038</v>
      </c>
      <c r="G1868" s="1646">
        <v>24150</v>
      </c>
    </row>
    <row r="1869" spans="2:7">
      <c r="B1869" s="1642">
        <v>7236</v>
      </c>
      <c r="C1869" s="1643" t="s">
        <v>505</v>
      </c>
      <c r="D1869" s="1644" t="s">
        <v>54</v>
      </c>
      <c r="E1869" s="1645">
        <v>0.1</v>
      </c>
      <c r="F1869" s="1646">
        <v>20789</v>
      </c>
      <c r="G1869" s="1646">
        <v>2079</v>
      </c>
    </row>
    <row r="1870" spans="2:7">
      <c r="B1870" s="1642">
        <v>10242</v>
      </c>
      <c r="C1870" s="1643" t="s">
        <v>1125</v>
      </c>
      <c r="D1870" s="1644" t="s">
        <v>54</v>
      </c>
      <c r="E1870" s="1645">
        <v>1</v>
      </c>
      <c r="F1870" s="1646">
        <v>1439900</v>
      </c>
      <c r="G1870" s="1646">
        <v>1439900</v>
      </c>
    </row>
    <row r="1871" spans="2:7" ht="25.5" customHeight="1">
      <c r="B1871" s="1636">
        <v>6928</v>
      </c>
      <c r="C1871" s="1637" t="s">
        <v>1168</v>
      </c>
      <c r="D1871" s="1636" t="s">
        <v>54</v>
      </c>
      <c r="E1871" s="1638"/>
      <c r="F1871" s="1639"/>
      <c r="G1871" s="1640">
        <v>234880</v>
      </c>
    </row>
    <row r="1872" spans="2:7">
      <c r="B1872" s="1642">
        <v>6092</v>
      </c>
      <c r="C1872" s="1643" t="s">
        <v>51</v>
      </c>
      <c r="D1872" s="1644" t="s">
        <v>52</v>
      </c>
      <c r="E1872" s="1645">
        <v>0.06</v>
      </c>
      <c r="F1872" s="1646">
        <v>2000</v>
      </c>
      <c r="G1872" s="1646">
        <v>120</v>
      </c>
    </row>
    <row r="1873" spans="2:7">
      <c r="B1873" s="1642">
        <v>7050</v>
      </c>
      <c r="C1873" s="1643" t="s">
        <v>1021</v>
      </c>
      <c r="D1873" s="1644" t="s">
        <v>50</v>
      </c>
      <c r="E1873" s="1645">
        <v>0.17</v>
      </c>
      <c r="F1873" s="1646">
        <v>8684</v>
      </c>
      <c r="G1873" s="1646">
        <v>1476</v>
      </c>
    </row>
    <row r="1874" spans="2:7">
      <c r="B1874" s="1642">
        <v>7057</v>
      </c>
      <c r="C1874" s="1643" t="s">
        <v>1022</v>
      </c>
      <c r="D1874" s="1644" t="s">
        <v>50</v>
      </c>
      <c r="E1874" s="1645">
        <v>0.17</v>
      </c>
      <c r="F1874" s="1646">
        <v>6038</v>
      </c>
      <c r="G1874" s="1646">
        <v>1026</v>
      </c>
    </row>
    <row r="1875" spans="2:7">
      <c r="B1875" s="1642">
        <v>7236</v>
      </c>
      <c r="C1875" s="1643" t="s">
        <v>505</v>
      </c>
      <c r="D1875" s="1644" t="s">
        <v>54</v>
      </c>
      <c r="E1875" s="1645">
        <v>0.01</v>
      </c>
      <c r="F1875" s="1646">
        <v>20789</v>
      </c>
      <c r="G1875" s="1646">
        <v>208</v>
      </c>
    </row>
    <row r="1876" spans="2:7">
      <c r="B1876" s="1642">
        <v>10246</v>
      </c>
      <c r="C1876" s="1643" t="s">
        <v>1126</v>
      </c>
      <c r="D1876" s="1644" t="s">
        <v>54</v>
      </c>
      <c r="E1876" s="1645">
        <v>1</v>
      </c>
      <c r="F1876" s="1646">
        <v>232050</v>
      </c>
      <c r="G1876" s="1646">
        <v>232050</v>
      </c>
    </row>
    <row r="1877" spans="2:7" ht="21" customHeight="1">
      <c r="B1877" s="1636">
        <v>6938</v>
      </c>
      <c r="C1877" s="1637" t="s">
        <v>1169</v>
      </c>
      <c r="D1877" s="1636" t="s">
        <v>54</v>
      </c>
      <c r="E1877" s="1638"/>
      <c r="F1877" s="1639"/>
      <c r="G1877" s="1640">
        <v>170620</v>
      </c>
    </row>
    <row r="1878" spans="2:7">
      <c r="B1878" s="1642">
        <v>6092</v>
      </c>
      <c r="C1878" s="1643" t="s">
        <v>51</v>
      </c>
      <c r="D1878" s="1644" t="s">
        <v>52</v>
      </c>
      <c r="E1878" s="1645">
        <v>0.06</v>
      </c>
      <c r="F1878" s="1646">
        <v>2000</v>
      </c>
      <c r="G1878" s="1646">
        <v>120</v>
      </c>
    </row>
    <row r="1879" spans="2:7">
      <c r="B1879" s="1642">
        <v>7050</v>
      </c>
      <c r="C1879" s="1643" t="s">
        <v>1021</v>
      </c>
      <c r="D1879" s="1644" t="s">
        <v>50</v>
      </c>
      <c r="E1879" s="1645">
        <v>0.17</v>
      </c>
      <c r="F1879" s="1646">
        <v>8684</v>
      </c>
      <c r="G1879" s="1646">
        <v>1476</v>
      </c>
    </row>
    <row r="1880" spans="2:7">
      <c r="B1880" s="1642">
        <v>7057</v>
      </c>
      <c r="C1880" s="1643" t="s">
        <v>1022</v>
      </c>
      <c r="D1880" s="1644" t="s">
        <v>50</v>
      </c>
      <c r="E1880" s="1645">
        <v>0.17</v>
      </c>
      <c r="F1880" s="1646">
        <v>6038</v>
      </c>
      <c r="G1880" s="1646">
        <v>1026</v>
      </c>
    </row>
    <row r="1881" spans="2:7">
      <c r="B1881" s="1642">
        <v>7236</v>
      </c>
      <c r="C1881" s="1643" t="s">
        <v>505</v>
      </c>
      <c r="D1881" s="1644" t="s">
        <v>54</v>
      </c>
      <c r="E1881" s="1645">
        <v>0.01</v>
      </c>
      <c r="F1881" s="1646">
        <v>20789</v>
      </c>
      <c r="G1881" s="1646">
        <v>208</v>
      </c>
    </row>
    <row r="1882" spans="2:7">
      <c r="B1882" s="1642">
        <v>10258</v>
      </c>
      <c r="C1882" s="1643" t="s">
        <v>1127</v>
      </c>
      <c r="D1882" s="1644" t="s">
        <v>54</v>
      </c>
      <c r="E1882" s="1645">
        <v>1</v>
      </c>
      <c r="F1882" s="1646">
        <v>167790</v>
      </c>
      <c r="G1882" s="1646">
        <v>167790</v>
      </c>
    </row>
    <row r="1883" spans="2:7" ht="20.25" customHeight="1">
      <c r="B1883" s="1636">
        <v>6940</v>
      </c>
      <c r="C1883" s="1637" t="s">
        <v>1170</v>
      </c>
      <c r="D1883" s="1636" t="s">
        <v>54</v>
      </c>
      <c r="E1883" s="1638"/>
      <c r="F1883" s="1639"/>
      <c r="G1883" s="1640">
        <v>427660</v>
      </c>
    </row>
    <row r="1884" spans="2:7">
      <c r="B1884" s="1642">
        <v>6092</v>
      </c>
      <c r="C1884" s="1643" t="s">
        <v>51</v>
      </c>
      <c r="D1884" s="1644" t="s">
        <v>52</v>
      </c>
      <c r="E1884" s="1645">
        <v>0.06</v>
      </c>
      <c r="F1884" s="1646">
        <v>2000</v>
      </c>
      <c r="G1884" s="1646">
        <v>120</v>
      </c>
    </row>
    <row r="1885" spans="2:7">
      <c r="B1885" s="1642">
        <v>7050</v>
      </c>
      <c r="C1885" s="1643" t="s">
        <v>1021</v>
      </c>
      <c r="D1885" s="1644" t="s">
        <v>50</v>
      </c>
      <c r="E1885" s="1645">
        <v>0.17</v>
      </c>
      <c r="F1885" s="1646">
        <v>8684</v>
      </c>
      <c r="G1885" s="1646">
        <v>1476</v>
      </c>
    </row>
    <row r="1886" spans="2:7">
      <c r="B1886" s="1642">
        <v>7057</v>
      </c>
      <c r="C1886" s="1643" t="s">
        <v>1022</v>
      </c>
      <c r="D1886" s="1644" t="s">
        <v>50</v>
      </c>
      <c r="E1886" s="1645">
        <v>0.17</v>
      </c>
      <c r="F1886" s="1646">
        <v>6038</v>
      </c>
      <c r="G1886" s="1646">
        <v>1026</v>
      </c>
    </row>
    <row r="1887" spans="2:7">
      <c r="B1887" s="1642">
        <v>7236</v>
      </c>
      <c r="C1887" s="1643" t="s">
        <v>505</v>
      </c>
      <c r="D1887" s="1644" t="s">
        <v>54</v>
      </c>
      <c r="E1887" s="1645">
        <v>0.01</v>
      </c>
      <c r="F1887" s="1646">
        <v>20789</v>
      </c>
      <c r="G1887" s="1646">
        <v>208</v>
      </c>
    </row>
    <row r="1888" spans="2:7">
      <c r="B1888" s="1642">
        <v>10260</v>
      </c>
      <c r="C1888" s="1643" t="s">
        <v>1128</v>
      </c>
      <c r="D1888" s="1644" t="s">
        <v>54</v>
      </c>
      <c r="E1888" s="1645">
        <v>1</v>
      </c>
      <c r="F1888" s="1646">
        <v>424830</v>
      </c>
      <c r="G1888" s="1646">
        <v>424830</v>
      </c>
    </row>
    <row r="1889" spans="2:7" ht="21" customHeight="1">
      <c r="B1889" s="1636">
        <v>6942</v>
      </c>
      <c r="C1889" s="1637" t="s">
        <v>1171</v>
      </c>
      <c r="D1889" s="1636" t="s">
        <v>54</v>
      </c>
      <c r="E1889" s="1638"/>
      <c r="F1889" s="1639"/>
      <c r="G1889" s="1640">
        <v>170620</v>
      </c>
    </row>
    <row r="1890" spans="2:7">
      <c r="B1890" s="1642">
        <v>6092</v>
      </c>
      <c r="C1890" s="1643" t="s">
        <v>51</v>
      </c>
      <c r="D1890" s="1644" t="s">
        <v>52</v>
      </c>
      <c r="E1890" s="1645">
        <v>0.06</v>
      </c>
      <c r="F1890" s="1646">
        <v>2000</v>
      </c>
      <c r="G1890" s="1646">
        <v>120</v>
      </c>
    </row>
    <row r="1891" spans="2:7">
      <c r="B1891" s="1642">
        <v>7050</v>
      </c>
      <c r="C1891" s="1643" t="s">
        <v>1021</v>
      </c>
      <c r="D1891" s="1644" t="s">
        <v>50</v>
      </c>
      <c r="E1891" s="1645">
        <v>0.17</v>
      </c>
      <c r="F1891" s="1646">
        <v>8684</v>
      </c>
      <c r="G1891" s="1646">
        <v>1476</v>
      </c>
    </row>
    <row r="1892" spans="2:7">
      <c r="B1892" s="1642">
        <v>7057</v>
      </c>
      <c r="C1892" s="1643" t="s">
        <v>1022</v>
      </c>
      <c r="D1892" s="1644" t="s">
        <v>50</v>
      </c>
      <c r="E1892" s="1645">
        <v>0.17</v>
      </c>
      <c r="F1892" s="1646">
        <v>6038</v>
      </c>
      <c r="G1892" s="1646">
        <v>1026</v>
      </c>
    </row>
    <row r="1893" spans="2:7">
      <c r="B1893" s="1642">
        <v>7236</v>
      </c>
      <c r="C1893" s="1643" t="s">
        <v>505</v>
      </c>
      <c r="D1893" s="1644" t="s">
        <v>54</v>
      </c>
      <c r="E1893" s="1645">
        <v>0.01</v>
      </c>
      <c r="F1893" s="1646">
        <v>20789</v>
      </c>
      <c r="G1893" s="1646">
        <v>208</v>
      </c>
    </row>
    <row r="1894" spans="2:7">
      <c r="B1894" s="1642">
        <v>10262</v>
      </c>
      <c r="C1894" s="1643" t="s">
        <v>1129</v>
      </c>
      <c r="D1894" s="1644" t="s">
        <v>54</v>
      </c>
      <c r="E1894" s="1645">
        <v>1</v>
      </c>
      <c r="F1894" s="1646">
        <v>167790</v>
      </c>
      <c r="G1894" s="1646">
        <v>167790</v>
      </c>
    </row>
    <row r="1895" spans="2:7" ht="22.5" customHeight="1">
      <c r="B1895" s="1636">
        <v>6954</v>
      </c>
      <c r="C1895" s="1637" t="s">
        <v>1172</v>
      </c>
      <c r="D1895" s="1636" t="s">
        <v>54</v>
      </c>
      <c r="E1895" s="1638"/>
      <c r="F1895" s="1639"/>
      <c r="G1895" s="1640">
        <v>1370995</v>
      </c>
    </row>
    <row r="1896" spans="2:7">
      <c r="B1896" s="1642">
        <v>6026</v>
      </c>
      <c r="C1896" s="1643" t="s">
        <v>74</v>
      </c>
      <c r="D1896" s="1644" t="s">
        <v>50</v>
      </c>
      <c r="E1896" s="1645">
        <v>0.32</v>
      </c>
      <c r="F1896" s="1646">
        <v>125583</v>
      </c>
      <c r="G1896" s="1646">
        <v>40187</v>
      </c>
    </row>
    <row r="1897" spans="2:7">
      <c r="B1897" s="1642">
        <v>6092</v>
      </c>
      <c r="C1897" s="1643" t="s">
        <v>51</v>
      </c>
      <c r="D1897" s="1644" t="s">
        <v>52</v>
      </c>
      <c r="E1897" s="1645">
        <v>1.18</v>
      </c>
      <c r="F1897" s="1646">
        <v>2000</v>
      </c>
      <c r="G1897" s="1646">
        <v>2360</v>
      </c>
    </row>
    <row r="1898" spans="2:7">
      <c r="B1898" s="1642">
        <v>7050</v>
      </c>
      <c r="C1898" s="1643" t="s">
        <v>1021</v>
      </c>
      <c r="D1898" s="1644" t="s">
        <v>50</v>
      </c>
      <c r="E1898" s="1645">
        <v>3.33</v>
      </c>
      <c r="F1898" s="1646">
        <v>8684</v>
      </c>
      <c r="G1898" s="1646">
        <v>28919</v>
      </c>
    </row>
    <row r="1899" spans="2:7">
      <c r="B1899" s="1642">
        <v>7057</v>
      </c>
      <c r="C1899" s="1643" t="s">
        <v>1022</v>
      </c>
      <c r="D1899" s="1644" t="s">
        <v>50</v>
      </c>
      <c r="E1899" s="1645">
        <v>4</v>
      </c>
      <c r="F1899" s="1646">
        <v>6038</v>
      </c>
      <c r="G1899" s="1646">
        <v>24150</v>
      </c>
    </row>
    <row r="1900" spans="2:7">
      <c r="B1900" s="1642">
        <v>7236</v>
      </c>
      <c r="C1900" s="1643" t="s">
        <v>505</v>
      </c>
      <c r="D1900" s="1644" t="s">
        <v>54</v>
      </c>
      <c r="E1900" s="1645">
        <v>0.1</v>
      </c>
      <c r="F1900" s="1646">
        <v>20789</v>
      </c>
      <c r="G1900" s="1646">
        <v>2079</v>
      </c>
    </row>
    <row r="1901" spans="2:7">
      <c r="B1901" s="1642">
        <v>10287</v>
      </c>
      <c r="C1901" s="1643" t="s">
        <v>1130</v>
      </c>
      <c r="D1901" s="1644" t="s">
        <v>54</v>
      </c>
      <c r="E1901" s="1645">
        <v>1</v>
      </c>
      <c r="F1901" s="1646">
        <v>1273300</v>
      </c>
      <c r="G1901" s="1646">
        <v>1273300</v>
      </c>
    </row>
    <row r="1902" spans="2:7" ht="24">
      <c r="B1902" s="1636">
        <v>7028</v>
      </c>
      <c r="C1902" s="1637" t="s">
        <v>1173</v>
      </c>
      <c r="D1902" s="1636" t="s">
        <v>71</v>
      </c>
      <c r="E1902" s="1638"/>
      <c r="F1902" s="1639"/>
      <c r="G1902" s="1640">
        <v>50955</v>
      </c>
    </row>
    <row r="1903" spans="2:7">
      <c r="B1903" s="1642">
        <v>366</v>
      </c>
      <c r="C1903" s="1643" t="s">
        <v>1275</v>
      </c>
      <c r="D1903" s="1644" t="s">
        <v>60</v>
      </c>
      <c r="E1903" s="1645">
        <v>0.01</v>
      </c>
      <c r="F1903" s="1646">
        <v>366520</v>
      </c>
      <c r="G1903" s="1646">
        <v>3665</v>
      </c>
    </row>
    <row r="1904" spans="2:7">
      <c r="B1904" s="1642">
        <v>4279</v>
      </c>
      <c r="C1904" s="1643" t="s">
        <v>57</v>
      </c>
      <c r="D1904" s="1644" t="s">
        <v>50</v>
      </c>
      <c r="E1904" s="1645">
        <v>0.4</v>
      </c>
      <c r="F1904" s="1646">
        <v>20759</v>
      </c>
      <c r="G1904" s="1646">
        <v>8304</v>
      </c>
    </row>
    <row r="1905" spans="2:7">
      <c r="B1905" s="1642">
        <v>6092</v>
      </c>
      <c r="C1905" s="1643" t="s">
        <v>51</v>
      </c>
      <c r="D1905" s="1644" t="s">
        <v>52</v>
      </c>
      <c r="E1905" s="1645">
        <v>0.5</v>
      </c>
      <c r="F1905" s="1646">
        <v>2000</v>
      </c>
      <c r="G1905" s="1646">
        <v>1000</v>
      </c>
    </row>
    <row r="1906" spans="2:7">
      <c r="B1906" s="1642">
        <v>7050</v>
      </c>
      <c r="C1906" s="1643" t="s">
        <v>1021</v>
      </c>
      <c r="D1906" s="1644" t="s">
        <v>50</v>
      </c>
      <c r="E1906" s="1645">
        <v>0.5</v>
      </c>
      <c r="F1906" s="1646">
        <v>8684</v>
      </c>
      <c r="G1906" s="1646">
        <v>4342</v>
      </c>
    </row>
    <row r="1907" spans="2:7">
      <c r="B1907" s="1642">
        <v>7057</v>
      </c>
      <c r="C1907" s="1643" t="s">
        <v>1022</v>
      </c>
      <c r="D1907" s="1644" t="s">
        <v>50</v>
      </c>
      <c r="E1907" s="1645">
        <v>0.5</v>
      </c>
      <c r="F1907" s="1646">
        <v>6038</v>
      </c>
      <c r="G1907" s="1646">
        <v>3019</v>
      </c>
    </row>
    <row r="1908" spans="2:7">
      <c r="B1908" s="1642">
        <v>10359</v>
      </c>
      <c r="C1908" s="1643" t="s">
        <v>1131</v>
      </c>
      <c r="D1908" s="1644" t="s">
        <v>54</v>
      </c>
      <c r="E1908" s="1645">
        <v>1.25</v>
      </c>
      <c r="F1908" s="1646">
        <v>24500</v>
      </c>
      <c r="G1908" s="1646">
        <v>30625</v>
      </c>
    </row>
    <row r="1909" spans="2:7" ht="36">
      <c r="B1909" s="1636">
        <v>7047</v>
      </c>
      <c r="C1909" s="1637" t="s">
        <v>1174</v>
      </c>
      <c r="D1909" s="1636" t="s">
        <v>54</v>
      </c>
      <c r="E1909" s="1638"/>
      <c r="F1909" s="1639"/>
      <c r="G1909" s="1640">
        <v>221923</v>
      </c>
    </row>
    <row r="1910" spans="2:7">
      <c r="B1910" s="1642">
        <v>3464</v>
      </c>
      <c r="C1910" s="1643" t="s">
        <v>84</v>
      </c>
      <c r="D1910" s="1644" t="s">
        <v>60</v>
      </c>
      <c r="E1910" s="1645">
        <v>1</v>
      </c>
      <c r="F1910" s="1646">
        <v>28088</v>
      </c>
      <c r="G1910" s="1646">
        <v>28088</v>
      </c>
    </row>
    <row r="1911" spans="2:7" ht="22.5">
      <c r="B1911" s="1642">
        <v>4613</v>
      </c>
      <c r="C1911" s="1643" t="s">
        <v>121</v>
      </c>
      <c r="D1911" s="1644" t="s">
        <v>60</v>
      </c>
      <c r="E1911" s="1645">
        <v>1.3</v>
      </c>
      <c r="F1911" s="1646">
        <v>44347</v>
      </c>
      <c r="G1911" s="1646">
        <v>57651</v>
      </c>
    </row>
    <row r="1912" spans="2:7">
      <c r="B1912" s="1642">
        <v>6092</v>
      </c>
      <c r="C1912" s="1643" t="s">
        <v>51</v>
      </c>
      <c r="D1912" s="1644" t="s">
        <v>52</v>
      </c>
      <c r="E1912" s="1645">
        <v>0.3</v>
      </c>
      <c r="F1912" s="1646">
        <v>2000</v>
      </c>
      <c r="G1912" s="1646">
        <v>600</v>
      </c>
    </row>
    <row r="1913" spans="2:7">
      <c r="B1913" s="1642">
        <v>7057</v>
      </c>
      <c r="C1913" s="1643" t="s">
        <v>1022</v>
      </c>
      <c r="D1913" s="1644" t="s">
        <v>50</v>
      </c>
      <c r="E1913" s="1645">
        <v>2.25</v>
      </c>
      <c r="F1913" s="1646">
        <v>6038</v>
      </c>
      <c r="G1913" s="1646">
        <v>13584</v>
      </c>
    </row>
    <row r="1914" spans="2:7">
      <c r="B1914" s="1642">
        <v>7229</v>
      </c>
      <c r="C1914" s="1643" t="s">
        <v>743</v>
      </c>
      <c r="D1914" s="1644" t="s">
        <v>60</v>
      </c>
      <c r="E1914" s="1645">
        <v>1</v>
      </c>
      <c r="F1914" s="1646">
        <v>42000</v>
      </c>
      <c r="G1914" s="1646">
        <v>42000</v>
      </c>
    </row>
    <row r="1915" spans="2:7">
      <c r="B1915" s="1642">
        <v>10375</v>
      </c>
      <c r="C1915" s="1643" t="s">
        <v>1132</v>
      </c>
      <c r="D1915" s="1644" t="s">
        <v>54</v>
      </c>
      <c r="E1915" s="1645">
        <v>1</v>
      </c>
      <c r="F1915" s="1646">
        <v>80000</v>
      </c>
      <c r="G1915" s="1646">
        <v>80000</v>
      </c>
    </row>
    <row r="1916" spans="2:7" ht="36">
      <c r="B1916" s="1636">
        <v>7049</v>
      </c>
      <c r="C1916" s="1637" t="s">
        <v>1175</v>
      </c>
      <c r="D1916" s="1636" t="s">
        <v>54</v>
      </c>
      <c r="E1916" s="1638"/>
      <c r="F1916" s="1639"/>
      <c r="G1916" s="1640">
        <v>558423</v>
      </c>
    </row>
    <row r="1917" spans="2:7">
      <c r="B1917" s="1642">
        <v>3464</v>
      </c>
      <c r="C1917" s="1643" t="s">
        <v>84</v>
      </c>
      <c r="D1917" s="1644" t="s">
        <v>60</v>
      </c>
      <c r="E1917" s="1645">
        <v>1</v>
      </c>
      <c r="F1917" s="1646">
        <v>28088</v>
      </c>
      <c r="G1917" s="1646">
        <v>28088</v>
      </c>
    </row>
    <row r="1918" spans="2:7" ht="22.5">
      <c r="B1918" s="1642">
        <v>4613</v>
      </c>
      <c r="C1918" s="1643" t="s">
        <v>121</v>
      </c>
      <c r="D1918" s="1644" t="s">
        <v>60</v>
      </c>
      <c r="E1918" s="1645">
        <v>1.3</v>
      </c>
      <c r="F1918" s="1646">
        <v>44347</v>
      </c>
      <c r="G1918" s="1646">
        <v>57651</v>
      </c>
    </row>
    <row r="1919" spans="2:7">
      <c r="B1919" s="1642">
        <v>6092</v>
      </c>
      <c r="C1919" s="1643" t="s">
        <v>51</v>
      </c>
      <c r="D1919" s="1644" t="s">
        <v>52</v>
      </c>
      <c r="E1919" s="1645">
        <v>0.3</v>
      </c>
      <c r="F1919" s="1646">
        <v>2000</v>
      </c>
      <c r="G1919" s="1646">
        <v>600</v>
      </c>
    </row>
    <row r="1920" spans="2:7">
      <c r="B1920" s="1642">
        <v>7057</v>
      </c>
      <c r="C1920" s="1643" t="s">
        <v>1022</v>
      </c>
      <c r="D1920" s="1644" t="s">
        <v>50</v>
      </c>
      <c r="E1920" s="1645">
        <v>2.25</v>
      </c>
      <c r="F1920" s="1646">
        <v>6038</v>
      </c>
      <c r="G1920" s="1646">
        <v>13584</v>
      </c>
    </row>
    <row r="1921" spans="2:7">
      <c r="B1921" s="1642">
        <v>7229</v>
      </c>
      <c r="C1921" s="1643" t="s">
        <v>743</v>
      </c>
      <c r="D1921" s="1644" t="s">
        <v>60</v>
      </c>
      <c r="E1921" s="1645">
        <v>1</v>
      </c>
      <c r="F1921" s="1646">
        <v>42000</v>
      </c>
      <c r="G1921" s="1646">
        <v>42000</v>
      </c>
    </row>
    <row r="1922" spans="2:7">
      <c r="B1922" s="1642">
        <v>10381</v>
      </c>
      <c r="C1922" s="1643" t="s">
        <v>1133</v>
      </c>
      <c r="D1922" s="1644" t="s">
        <v>54</v>
      </c>
      <c r="E1922" s="1645">
        <v>1</v>
      </c>
      <c r="F1922" s="1646">
        <v>416500</v>
      </c>
      <c r="G1922" s="1646">
        <v>416500</v>
      </c>
    </row>
    <row r="1923" spans="2:7" ht="36">
      <c r="B1923" s="1636">
        <v>7056</v>
      </c>
      <c r="C1923" s="1637" t="s">
        <v>1176</v>
      </c>
      <c r="D1923" s="1636" t="s">
        <v>54</v>
      </c>
      <c r="E1923" s="1638"/>
      <c r="F1923" s="1639"/>
      <c r="G1923" s="1640">
        <v>214156</v>
      </c>
    </row>
    <row r="1924" spans="2:7">
      <c r="B1924" s="1642">
        <v>3464</v>
      </c>
      <c r="C1924" s="1643" t="s">
        <v>84</v>
      </c>
      <c r="D1924" s="1644" t="s">
        <v>60</v>
      </c>
      <c r="E1924" s="1645">
        <v>1</v>
      </c>
      <c r="F1924" s="1646">
        <v>28088</v>
      </c>
      <c r="G1924" s="1646">
        <v>28088</v>
      </c>
    </row>
    <row r="1925" spans="2:7" ht="22.5">
      <c r="B1925" s="1642">
        <v>4613</v>
      </c>
      <c r="C1925" s="1643" t="s">
        <v>121</v>
      </c>
      <c r="D1925" s="1644" t="s">
        <v>60</v>
      </c>
      <c r="E1925" s="1645">
        <v>1.3</v>
      </c>
      <c r="F1925" s="1646">
        <v>44347</v>
      </c>
      <c r="G1925" s="1646">
        <v>57651</v>
      </c>
    </row>
    <row r="1926" spans="2:7">
      <c r="B1926" s="1642">
        <v>6092</v>
      </c>
      <c r="C1926" s="1643" t="s">
        <v>51</v>
      </c>
      <c r="D1926" s="1644" t="s">
        <v>52</v>
      </c>
      <c r="E1926" s="1645">
        <v>0.3</v>
      </c>
      <c r="F1926" s="1646">
        <v>2000</v>
      </c>
      <c r="G1926" s="1646">
        <v>600</v>
      </c>
    </row>
    <row r="1927" spans="2:7">
      <c r="B1927" s="1642">
        <v>7057</v>
      </c>
      <c r="C1927" s="1643" t="s">
        <v>1022</v>
      </c>
      <c r="D1927" s="1644" t="s">
        <v>50</v>
      </c>
      <c r="E1927" s="1645">
        <v>2.25</v>
      </c>
      <c r="F1927" s="1646">
        <v>6038</v>
      </c>
      <c r="G1927" s="1646">
        <v>13584</v>
      </c>
    </row>
    <row r="1928" spans="2:7">
      <c r="B1928" s="1642">
        <v>7229</v>
      </c>
      <c r="C1928" s="1643" t="s">
        <v>743</v>
      </c>
      <c r="D1928" s="1644" t="s">
        <v>60</v>
      </c>
      <c r="E1928" s="1645">
        <v>1</v>
      </c>
      <c r="F1928" s="1646">
        <v>42000</v>
      </c>
      <c r="G1928" s="1646">
        <v>42000</v>
      </c>
    </row>
    <row r="1929" spans="2:7">
      <c r="B1929" s="1642">
        <v>10388</v>
      </c>
      <c r="C1929" s="1643" t="s">
        <v>1134</v>
      </c>
      <c r="D1929" s="1644" t="s">
        <v>54</v>
      </c>
      <c r="E1929" s="1645">
        <v>1</v>
      </c>
      <c r="F1929" s="1646">
        <v>72233</v>
      </c>
      <c r="G1929" s="1646">
        <v>72233</v>
      </c>
    </row>
    <row r="1930" spans="2:7" ht="24">
      <c r="B1930" s="1636">
        <v>7087</v>
      </c>
      <c r="C1930" s="1637" t="s">
        <v>1177</v>
      </c>
      <c r="D1930" s="1636" t="s">
        <v>54</v>
      </c>
      <c r="E1930" s="1638"/>
      <c r="F1930" s="1639"/>
      <c r="G1930" s="1640">
        <v>451870</v>
      </c>
    </row>
    <row r="1931" spans="2:7">
      <c r="B1931" s="1642">
        <v>3464</v>
      </c>
      <c r="C1931" s="1643" t="s">
        <v>84</v>
      </c>
      <c r="D1931" s="1644" t="s">
        <v>60</v>
      </c>
      <c r="E1931" s="1645">
        <v>1</v>
      </c>
      <c r="F1931" s="1646">
        <v>28088</v>
      </c>
      <c r="G1931" s="1646">
        <v>28088</v>
      </c>
    </row>
    <row r="1932" spans="2:7" ht="22.5">
      <c r="B1932" s="1642">
        <v>4613</v>
      </c>
      <c r="C1932" s="1643" t="s">
        <v>121</v>
      </c>
      <c r="D1932" s="1644" t="s">
        <v>60</v>
      </c>
      <c r="E1932" s="1645">
        <v>1.3</v>
      </c>
      <c r="F1932" s="1646">
        <v>44347</v>
      </c>
      <c r="G1932" s="1646">
        <v>57651</v>
      </c>
    </row>
    <row r="1933" spans="2:7">
      <c r="B1933" s="1642">
        <v>6092</v>
      </c>
      <c r="C1933" s="1643" t="s">
        <v>51</v>
      </c>
      <c r="D1933" s="1644" t="s">
        <v>52</v>
      </c>
      <c r="E1933" s="1645">
        <v>1.5</v>
      </c>
      <c r="F1933" s="1646">
        <v>2000</v>
      </c>
      <c r="G1933" s="1646">
        <v>3000</v>
      </c>
    </row>
    <row r="1934" spans="2:7">
      <c r="B1934" s="1642">
        <v>7057</v>
      </c>
      <c r="C1934" s="1643" t="s">
        <v>1022</v>
      </c>
      <c r="D1934" s="1644" t="s">
        <v>50</v>
      </c>
      <c r="E1934" s="1645">
        <v>3.5</v>
      </c>
      <c r="F1934" s="1646">
        <v>6038</v>
      </c>
      <c r="G1934" s="1646">
        <v>21131</v>
      </c>
    </row>
    <row r="1935" spans="2:7">
      <c r="B1935" s="1642">
        <v>7229</v>
      </c>
      <c r="C1935" s="1643" t="s">
        <v>743</v>
      </c>
      <c r="D1935" s="1644" t="s">
        <v>60</v>
      </c>
      <c r="E1935" s="1645">
        <v>1</v>
      </c>
      <c r="F1935" s="1646">
        <v>42000</v>
      </c>
      <c r="G1935" s="1646">
        <v>42000</v>
      </c>
    </row>
    <row r="1936" spans="2:7">
      <c r="B1936" s="1642">
        <v>10419</v>
      </c>
      <c r="C1936" s="1643" t="s">
        <v>1135</v>
      </c>
      <c r="D1936" s="1644" t="s">
        <v>54</v>
      </c>
      <c r="E1936" s="1645">
        <v>1</v>
      </c>
      <c r="F1936" s="1646">
        <v>300000</v>
      </c>
      <c r="G1936" s="1646">
        <v>300000</v>
      </c>
    </row>
    <row r="1937" spans="2:7" ht="24">
      <c r="B1937" s="1636">
        <v>7090</v>
      </c>
      <c r="C1937" s="1637" t="s">
        <v>1366</v>
      </c>
      <c r="D1937" s="1636" t="s">
        <v>48</v>
      </c>
      <c r="E1937" s="1638"/>
      <c r="F1937" s="1639"/>
      <c r="G1937" s="1640">
        <v>55860</v>
      </c>
    </row>
    <row r="1938" spans="2:7">
      <c r="B1938" s="1642">
        <v>3464</v>
      </c>
      <c r="C1938" s="1643" t="s">
        <v>84</v>
      </c>
      <c r="D1938" s="1644" t="s">
        <v>60</v>
      </c>
      <c r="E1938" s="1645">
        <v>0.2</v>
      </c>
      <c r="F1938" s="1646">
        <v>28088</v>
      </c>
      <c r="G1938" s="1646">
        <v>5618</v>
      </c>
    </row>
    <row r="1939" spans="2:7" ht="22.5">
      <c r="B1939" s="1642">
        <v>4613</v>
      </c>
      <c r="C1939" s="1643" t="s">
        <v>121</v>
      </c>
      <c r="D1939" s="1644" t="s">
        <v>60</v>
      </c>
      <c r="E1939" s="1645">
        <v>0.26</v>
      </c>
      <c r="F1939" s="1646">
        <v>44347</v>
      </c>
      <c r="G1939" s="1646">
        <v>11530</v>
      </c>
    </row>
    <row r="1940" spans="2:7">
      <c r="B1940" s="1642">
        <v>6092</v>
      </c>
      <c r="C1940" s="1643" t="s">
        <v>51</v>
      </c>
      <c r="D1940" s="1644" t="s">
        <v>52</v>
      </c>
      <c r="E1940" s="1645">
        <v>1.1080000000000001</v>
      </c>
      <c r="F1940" s="1646">
        <v>2000</v>
      </c>
      <c r="G1940" s="1646">
        <v>2216</v>
      </c>
    </row>
    <row r="1941" spans="2:7">
      <c r="B1941" s="1642">
        <v>7057</v>
      </c>
      <c r="C1941" s="1643" t="s">
        <v>1022</v>
      </c>
      <c r="D1941" s="1644" t="s">
        <v>50</v>
      </c>
      <c r="E1941" s="1645">
        <v>1.5</v>
      </c>
      <c r="F1941" s="1646">
        <v>6038</v>
      </c>
      <c r="G1941" s="1646">
        <v>9056</v>
      </c>
    </row>
    <row r="1942" spans="2:7">
      <c r="B1942" s="1642">
        <v>7229</v>
      </c>
      <c r="C1942" s="1643" t="s">
        <v>743</v>
      </c>
      <c r="D1942" s="1644" t="s">
        <v>60</v>
      </c>
      <c r="E1942" s="1645">
        <v>0.2</v>
      </c>
      <c r="F1942" s="1646">
        <v>42000</v>
      </c>
      <c r="G1942" s="1646">
        <v>8400</v>
      </c>
    </row>
    <row r="1943" spans="2:7">
      <c r="B1943" s="1642">
        <v>10421</v>
      </c>
      <c r="C1943" s="1643" t="s">
        <v>1137</v>
      </c>
      <c r="D1943" s="1644" t="s">
        <v>48</v>
      </c>
      <c r="E1943" s="1645">
        <v>1</v>
      </c>
      <c r="F1943" s="1646">
        <v>19040</v>
      </c>
      <c r="G1943" s="1646">
        <v>19040</v>
      </c>
    </row>
    <row r="1944" spans="2:7" ht="24">
      <c r="B1944" s="1636">
        <v>7114</v>
      </c>
      <c r="C1944" s="1637" t="s">
        <v>1179</v>
      </c>
      <c r="D1944" s="1636" t="s">
        <v>54</v>
      </c>
      <c r="E1944" s="1638"/>
      <c r="F1944" s="1639"/>
      <c r="G1944" s="1640">
        <v>1801529</v>
      </c>
    </row>
    <row r="1945" spans="2:7">
      <c r="B1945" s="1642">
        <v>6092</v>
      </c>
      <c r="C1945" s="1643" t="s">
        <v>51</v>
      </c>
      <c r="D1945" s="1644" t="s">
        <v>52</v>
      </c>
      <c r="E1945" s="1645">
        <v>0.2</v>
      </c>
      <c r="F1945" s="1646">
        <v>2000</v>
      </c>
      <c r="G1945" s="1646">
        <v>400</v>
      </c>
    </row>
    <row r="1946" spans="2:7">
      <c r="B1946" s="1642">
        <v>7246</v>
      </c>
      <c r="C1946" s="1643" t="s">
        <v>1023</v>
      </c>
      <c r="D1946" s="1644" t="s">
        <v>65</v>
      </c>
      <c r="E1946" s="1645">
        <v>0.13</v>
      </c>
      <c r="F1946" s="1646">
        <v>80069</v>
      </c>
      <c r="G1946" s="1646">
        <v>10409</v>
      </c>
    </row>
    <row r="1947" spans="2:7">
      <c r="B1947" s="1642">
        <v>10443</v>
      </c>
      <c r="C1947" s="1643" t="s">
        <v>1138</v>
      </c>
      <c r="D1947" s="1644" t="s">
        <v>54</v>
      </c>
      <c r="E1947" s="1645">
        <v>1</v>
      </c>
      <c r="F1947" s="1646">
        <v>1790720</v>
      </c>
      <c r="G1947" s="1646">
        <v>1790720</v>
      </c>
    </row>
    <row r="1948" spans="2:7">
      <c r="B1948" s="1636">
        <v>7116</v>
      </c>
      <c r="C1948" s="1637" t="s">
        <v>1180</v>
      </c>
      <c r="D1948" s="1636" t="s">
        <v>48</v>
      </c>
      <c r="E1948" s="1638"/>
      <c r="F1948" s="1639"/>
      <c r="G1948" s="1640">
        <v>54218</v>
      </c>
    </row>
    <row r="1949" spans="2:7">
      <c r="B1949" s="1642">
        <v>6017</v>
      </c>
      <c r="C1949" s="1643" t="s">
        <v>595</v>
      </c>
      <c r="D1949" s="1644" t="s">
        <v>50</v>
      </c>
      <c r="E1949" s="1645">
        <v>0.05</v>
      </c>
      <c r="F1949" s="1646">
        <v>213953</v>
      </c>
      <c r="G1949" s="1646">
        <v>10698</v>
      </c>
    </row>
    <row r="1950" spans="2:7">
      <c r="B1950" s="1642">
        <v>6092</v>
      </c>
      <c r="C1950" s="1643" t="s">
        <v>51</v>
      </c>
      <c r="D1950" s="1644" t="s">
        <v>52</v>
      </c>
      <c r="E1950" s="1645">
        <v>0.1</v>
      </c>
      <c r="F1950" s="1646">
        <v>2000</v>
      </c>
      <c r="G1950" s="1646">
        <v>200</v>
      </c>
    </row>
    <row r="1951" spans="2:7">
      <c r="B1951" s="1642">
        <v>7050</v>
      </c>
      <c r="C1951" s="1643" t="s">
        <v>1021</v>
      </c>
      <c r="D1951" s="1644" t="s">
        <v>50</v>
      </c>
      <c r="E1951" s="1645">
        <v>0.2</v>
      </c>
      <c r="F1951" s="1646">
        <v>8684</v>
      </c>
      <c r="G1951" s="1646">
        <v>1737</v>
      </c>
    </row>
    <row r="1952" spans="2:7">
      <c r="B1952" s="1642">
        <v>7057</v>
      </c>
      <c r="C1952" s="1643" t="s">
        <v>1022</v>
      </c>
      <c r="D1952" s="1644" t="s">
        <v>50</v>
      </c>
      <c r="E1952" s="1645">
        <v>0.4</v>
      </c>
      <c r="F1952" s="1646">
        <v>6038</v>
      </c>
      <c r="G1952" s="1646">
        <v>2415</v>
      </c>
    </row>
    <row r="1953" spans="2:7">
      <c r="B1953" s="1642">
        <v>10445</v>
      </c>
      <c r="C1953" s="1643" t="s">
        <v>1139</v>
      </c>
      <c r="D1953" s="1644" t="s">
        <v>48</v>
      </c>
      <c r="E1953" s="1645">
        <v>1.02</v>
      </c>
      <c r="F1953" s="1646">
        <v>38400</v>
      </c>
      <c r="G1953" s="1646">
        <v>39168</v>
      </c>
    </row>
    <row r="1954" spans="2:7" ht="72">
      <c r="B1954" s="1636">
        <v>7143</v>
      </c>
      <c r="C1954" s="1637" t="s">
        <v>1181</v>
      </c>
      <c r="D1954" s="1636" t="s">
        <v>79</v>
      </c>
      <c r="E1954" s="1638"/>
      <c r="F1954" s="1639"/>
      <c r="G1954" s="1640">
        <v>16048</v>
      </c>
    </row>
    <row r="1955" spans="2:7">
      <c r="B1955" s="1642">
        <v>6092</v>
      </c>
      <c r="C1955" s="1643" t="s">
        <v>51</v>
      </c>
      <c r="D1955" s="1644" t="s">
        <v>52</v>
      </c>
      <c r="E1955" s="1645">
        <v>0.04</v>
      </c>
      <c r="F1955" s="1646">
        <v>2000</v>
      </c>
      <c r="G1955" s="1646">
        <v>80</v>
      </c>
    </row>
    <row r="1956" spans="2:7">
      <c r="B1956" s="1642">
        <v>7050</v>
      </c>
      <c r="C1956" s="1643" t="s">
        <v>1021</v>
      </c>
      <c r="D1956" s="1644" t="s">
        <v>50</v>
      </c>
      <c r="E1956" s="1645">
        <v>0.2</v>
      </c>
      <c r="F1956" s="1646">
        <v>8684</v>
      </c>
      <c r="G1956" s="1646">
        <v>1737</v>
      </c>
    </row>
    <row r="1957" spans="2:7" ht="33.75">
      <c r="B1957" s="1642">
        <v>9651</v>
      </c>
      <c r="C1957" s="1643" t="s">
        <v>971</v>
      </c>
      <c r="D1957" s="1644" t="s">
        <v>79</v>
      </c>
      <c r="E1957" s="1645">
        <v>1</v>
      </c>
      <c r="F1957" s="1646">
        <v>14231</v>
      </c>
      <c r="G1957" s="1646">
        <v>14231</v>
      </c>
    </row>
    <row r="1958" spans="2:7">
      <c r="B1958" s="1636">
        <v>7336</v>
      </c>
      <c r="C1958" s="1637" t="s">
        <v>1204</v>
      </c>
      <c r="D1958" s="1636" t="s">
        <v>79</v>
      </c>
      <c r="E1958" s="1638"/>
      <c r="F1958" s="1639"/>
      <c r="G1958" s="1640">
        <v>3687</v>
      </c>
    </row>
    <row r="1959" spans="2:7">
      <c r="B1959" s="1642">
        <v>4478</v>
      </c>
      <c r="C1959" s="1643" t="s">
        <v>92</v>
      </c>
      <c r="D1959" s="1644" t="s">
        <v>65</v>
      </c>
      <c r="E1959" s="1645">
        <v>0.01</v>
      </c>
      <c r="F1959" s="1646">
        <v>96587</v>
      </c>
      <c r="G1959" s="1646">
        <v>966</v>
      </c>
    </row>
    <row r="1960" spans="2:7">
      <c r="B1960" s="1642">
        <v>5041</v>
      </c>
      <c r="C1960" s="1643" t="s">
        <v>626</v>
      </c>
      <c r="D1960" s="1644" t="s">
        <v>79</v>
      </c>
      <c r="E1960" s="1645">
        <v>1</v>
      </c>
      <c r="F1960" s="1646">
        <v>2678</v>
      </c>
      <c r="G1960" s="1646">
        <v>2678</v>
      </c>
    </row>
    <row r="1961" spans="2:7">
      <c r="B1961" s="1642">
        <v>6092</v>
      </c>
      <c r="C1961" s="1643" t="s">
        <v>51</v>
      </c>
      <c r="D1961" s="1644" t="s">
        <v>52</v>
      </c>
      <c r="E1961" s="1645">
        <v>2.1499999999999998E-2</v>
      </c>
      <c r="F1961" s="1646">
        <v>2000</v>
      </c>
      <c r="G1961" s="1646">
        <v>43</v>
      </c>
    </row>
    <row r="1962" spans="2:7" ht="41.25" customHeight="1">
      <c r="B1962" s="1636">
        <v>7351</v>
      </c>
      <c r="C1962" s="1637" t="s">
        <v>1503</v>
      </c>
      <c r="D1962" s="1636" t="s">
        <v>60</v>
      </c>
      <c r="E1962" s="1638"/>
      <c r="F1962" s="1639"/>
      <c r="G1962" s="1640">
        <v>556021</v>
      </c>
    </row>
    <row r="1963" spans="2:7">
      <c r="B1963" s="1642">
        <v>326</v>
      </c>
      <c r="C1963" s="1643" t="s">
        <v>1272</v>
      </c>
      <c r="D1963" s="1644" t="s">
        <v>60</v>
      </c>
      <c r="E1963" s="1645">
        <v>1.05</v>
      </c>
      <c r="F1963" s="1646">
        <v>409182</v>
      </c>
      <c r="G1963" s="1646">
        <v>429641</v>
      </c>
    </row>
    <row r="1964" spans="2:7">
      <c r="B1964" s="1642">
        <v>4274</v>
      </c>
      <c r="C1964" s="1643" t="s">
        <v>57</v>
      </c>
      <c r="D1964" s="1644" t="s">
        <v>65</v>
      </c>
      <c r="E1964" s="1645">
        <v>0.5</v>
      </c>
      <c r="F1964" s="1646">
        <v>166065</v>
      </c>
      <c r="G1964" s="1646">
        <v>83033</v>
      </c>
    </row>
    <row r="1965" spans="2:7">
      <c r="B1965" s="1642">
        <v>6092</v>
      </c>
      <c r="C1965" s="1643" t="s">
        <v>51</v>
      </c>
      <c r="D1965" s="1644" t="s">
        <v>52</v>
      </c>
      <c r="E1965" s="1645">
        <v>1.845</v>
      </c>
      <c r="F1965" s="1646">
        <v>2000</v>
      </c>
      <c r="G1965" s="1646">
        <v>3690</v>
      </c>
    </row>
    <row r="1966" spans="2:7">
      <c r="B1966" s="1642">
        <v>6914</v>
      </c>
      <c r="C1966" s="1643" t="s">
        <v>140</v>
      </c>
      <c r="D1966" s="1644" t="s">
        <v>79</v>
      </c>
      <c r="E1966" s="1645">
        <v>1.2</v>
      </c>
      <c r="F1966" s="1646">
        <v>4778</v>
      </c>
      <c r="G1966" s="1646">
        <v>5734</v>
      </c>
    </row>
    <row r="1967" spans="2:7">
      <c r="B1967" s="1642">
        <v>7596</v>
      </c>
      <c r="C1967" s="1643" t="s">
        <v>127</v>
      </c>
      <c r="D1967" s="1644" t="s">
        <v>67</v>
      </c>
      <c r="E1967" s="1645">
        <v>0.1429</v>
      </c>
      <c r="F1967" s="1646">
        <v>17850</v>
      </c>
      <c r="G1967" s="1646">
        <v>2551</v>
      </c>
    </row>
    <row r="1968" spans="2:7">
      <c r="B1968" s="1642">
        <v>8520</v>
      </c>
      <c r="C1968" s="1643" t="s">
        <v>695</v>
      </c>
      <c r="D1968" s="1644" t="s">
        <v>959</v>
      </c>
      <c r="E1968" s="1645">
        <v>31</v>
      </c>
      <c r="F1968" s="1646">
        <v>1012</v>
      </c>
      <c r="G1968" s="1646">
        <v>31372</v>
      </c>
    </row>
    <row r="1969" spans="2:7" ht="24">
      <c r="B1969" s="1636">
        <v>7356</v>
      </c>
      <c r="C1969" s="1637" t="s">
        <v>1205</v>
      </c>
      <c r="D1969" s="1636" t="s">
        <v>54</v>
      </c>
      <c r="E1969" s="1638"/>
      <c r="F1969" s="1639"/>
      <c r="G1969" s="1640">
        <v>1454481</v>
      </c>
    </row>
    <row r="1970" spans="2:7">
      <c r="B1970" s="1642">
        <v>4277</v>
      </c>
      <c r="C1970" s="1643" t="s">
        <v>304</v>
      </c>
      <c r="D1970" s="1644" t="s">
        <v>65</v>
      </c>
      <c r="E1970" s="1645">
        <v>0.02</v>
      </c>
      <c r="F1970" s="1646">
        <v>128363</v>
      </c>
      <c r="G1970" s="1646">
        <v>2567</v>
      </c>
    </row>
    <row r="1971" spans="2:7">
      <c r="B1971" s="1642">
        <v>6092</v>
      </c>
      <c r="C1971" s="1643" t="s">
        <v>51</v>
      </c>
      <c r="D1971" s="1644" t="s">
        <v>52</v>
      </c>
      <c r="E1971" s="1645">
        <v>5.7000000000000002E-2</v>
      </c>
      <c r="F1971" s="1646">
        <v>2000</v>
      </c>
      <c r="G1971" s="1646">
        <v>114</v>
      </c>
    </row>
    <row r="1972" spans="2:7">
      <c r="B1972" s="1642">
        <v>9147</v>
      </c>
      <c r="C1972" s="1643" t="s">
        <v>779</v>
      </c>
      <c r="D1972" s="1644" t="s">
        <v>54</v>
      </c>
      <c r="E1972" s="1645">
        <v>1</v>
      </c>
      <c r="F1972" s="1646">
        <v>1451800</v>
      </c>
      <c r="G1972" s="1646">
        <v>1451800</v>
      </c>
    </row>
    <row r="1973" spans="2:7" ht="24">
      <c r="B1973" s="1636">
        <v>7359</v>
      </c>
      <c r="C1973" s="1637" t="s">
        <v>1206</v>
      </c>
      <c r="D1973" s="1636" t="s">
        <v>54</v>
      </c>
      <c r="E1973" s="1638"/>
      <c r="F1973" s="1639"/>
      <c r="G1973" s="1640">
        <v>233116</v>
      </c>
    </row>
    <row r="1974" spans="2:7">
      <c r="B1974" s="1642">
        <v>322</v>
      </c>
      <c r="C1974" s="1643" t="s">
        <v>1268</v>
      </c>
      <c r="D1974" s="1644" t="s">
        <v>60</v>
      </c>
      <c r="E1974" s="1645">
        <v>4.2000000000000003E-2</v>
      </c>
      <c r="F1974" s="1646">
        <v>333914</v>
      </c>
      <c r="G1974" s="1646">
        <v>14024</v>
      </c>
    </row>
    <row r="1975" spans="2:7">
      <c r="B1975" s="1642">
        <v>4273</v>
      </c>
      <c r="C1975" s="1643" t="s">
        <v>49</v>
      </c>
      <c r="D1975" s="1644" t="s">
        <v>65</v>
      </c>
      <c r="E1975" s="1645">
        <v>0.33</v>
      </c>
      <c r="F1975" s="1646">
        <v>117772</v>
      </c>
      <c r="G1975" s="1646">
        <v>38865</v>
      </c>
    </row>
    <row r="1976" spans="2:7">
      <c r="B1976" s="1642">
        <v>6092</v>
      </c>
      <c r="C1976" s="1643" t="s">
        <v>51</v>
      </c>
      <c r="D1976" s="1644" t="s">
        <v>52</v>
      </c>
      <c r="E1976" s="1645">
        <v>0.86350000000000005</v>
      </c>
      <c r="F1976" s="1646">
        <v>2000</v>
      </c>
      <c r="G1976" s="1646">
        <v>1727</v>
      </c>
    </row>
    <row r="1977" spans="2:7">
      <c r="B1977" s="1642">
        <v>10614</v>
      </c>
      <c r="C1977" s="1643" t="s">
        <v>1187</v>
      </c>
      <c r="D1977" s="1644" t="s">
        <v>54</v>
      </c>
      <c r="E1977" s="1645">
        <v>1</v>
      </c>
      <c r="F1977" s="1646">
        <v>178500</v>
      </c>
      <c r="G1977" s="1646">
        <v>178500</v>
      </c>
    </row>
    <row r="1978" spans="2:7" ht="24">
      <c r="B1978" s="1636">
        <v>7369</v>
      </c>
      <c r="C1978" s="1637" t="s">
        <v>1207</v>
      </c>
      <c r="D1978" s="1636" t="s">
        <v>71</v>
      </c>
      <c r="E1978" s="1638"/>
      <c r="F1978" s="1639"/>
      <c r="G1978" s="1640">
        <v>7332</v>
      </c>
    </row>
    <row r="1979" spans="2:7">
      <c r="B1979" s="1642">
        <v>4478</v>
      </c>
      <c r="C1979" s="1643" t="s">
        <v>92</v>
      </c>
      <c r="D1979" s="1644" t="s">
        <v>65</v>
      </c>
      <c r="E1979" s="1645">
        <v>0.01</v>
      </c>
      <c r="F1979" s="1646">
        <v>96587</v>
      </c>
      <c r="G1979" s="1646">
        <v>966</v>
      </c>
    </row>
    <row r="1980" spans="2:7" ht="22.5">
      <c r="B1980" s="1642">
        <v>4613</v>
      </c>
      <c r="C1980" s="1643" t="s">
        <v>121</v>
      </c>
      <c r="D1980" s="1644" t="s">
        <v>60</v>
      </c>
      <c r="E1980" s="1645">
        <v>1E-3</v>
      </c>
      <c r="F1980" s="1646">
        <v>44347</v>
      </c>
      <c r="G1980" s="1646">
        <v>44</v>
      </c>
    </row>
    <row r="1981" spans="2:7">
      <c r="B1981" s="1642">
        <v>6026</v>
      </c>
      <c r="C1981" s="1643" t="s">
        <v>74</v>
      </c>
      <c r="D1981" s="1644" t="s">
        <v>50</v>
      </c>
      <c r="E1981" s="1645">
        <v>0.05</v>
      </c>
      <c r="F1981" s="1646">
        <v>125583</v>
      </c>
      <c r="G1981" s="1646">
        <v>6279</v>
      </c>
    </row>
    <row r="1982" spans="2:7">
      <c r="B1982" s="1642">
        <v>6092</v>
      </c>
      <c r="C1982" s="1643" t="s">
        <v>51</v>
      </c>
      <c r="D1982" s="1644" t="s">
        <v>52</v>
      </c>
      <c r="E1982" s="1645">
        <v>2.1499999999999998E-2</v>
      </c>
      <c r="F1982" s="1646">
        <v>2000</v>
      </c>
      <c r="G1982" s="1646">
        <v>43</v>
      </c>
    </row>
    <row r="1983" spans="2:7" ht="24">
      <c r="B1983" s="1636">
        <v>7373</v>
      </c>
      <c r="C1983" s="1637" t="s">
        <v>1208</v>
      </c>
      <c r="D1983" s="1636" t="s">
        <v>48</v>
      </c>
      <c r="E1983" s="1638"/>
      <c r="F1983" s="1639"/>
      <c r="G1983" s="1640">
        <v>50133</v>
      </c>
    </row>
    <row r="1984" spans="2:7">
      <c r="B1984" s="1642">
        <v>4478</v>
      </c>
      <c r="C1984" s="1643" t="s">
        <v>92</v>
      </c>
      <c r="D1984" s="1644" t="s">
        <v>65</v>
      </c>
      <c r="E1984" s="1645">
        <v>0.1</v>
      </c>
      <c r="F1984" s="1646">
        <v>96587</v>
      </c>
      <c r="G1984" s="1646">
        <v>9659</v>
      </c>
    </row>
    <row r="1985" spans="2:7" ht="22.5">
      <c r="B1985" s="1642">
        <v>4613</v>
      </c>
      <c r="C1985" s="1643" t="s">
        <v>121</v>
      </c>
      <c r="D1985" s="1644" t="s">
        <v>60</v>
      </c>
      <c r="E1985" s="1645">
        <v>0.13</v>
      </c>
      <c r="F1985" s="1646">
        <v>44347</v>
      </c>
      <c r="G1985" s="1646">
        <v>5765</v>
      </c>
    </row>
    <row r="1986" spans="2:7">
      <c r="B1986" s="1642">
        <v>6092</v>
      </c>
      <c r="C1986" s="1643" t="s">
        <v>51</v>
      </c>
      <c r="D1986" s="1644" t="s">
        <v>52</v>
      </c>
      <c r="E1986" s="1645">
        <v>0.2145</v>
      </c>
      <c r="F1986" s="1646">
        <v>2000</v>
      </c>
      <c r="G1986" s="1646">
        <v>429</v>
      </c>
    </row>
    <row r="1987" spans="2:7">
      <c r="B1987" s="1642">
        <v>6098</v>
      </c>
      <c r="C1987" s="1643" t="s">
        <v>68</v>
      </c>
      <c r="D1987" s="1644" t="s">
        <v>69</v>
      </c>
      <c r="E1987" s="1645">
        <v>10</v>
      </c>
      <c r="F1987" s="1646">
        <v>18</v>
      </c>
      <c r="G1987" s="1646">
        <v>180</v>
      </c>
    </row>
    <row r="1988" spans="2:7">
      <c r="B1988" s="1642">
        <v>7229</v>
      </c>
      <c r="C1988" s="1643" t="s">
        <v>743</v>
      </c>
      <c r="D1988" s="1644" t="s">
        <v>60</v>
      </c>
      <c r="E1988" s="1645">
        <v>0.1</v>
      </c>
      <c r="F1988" s="1646">
        <v>42000</v>
      </c>
      <c r="G1988" s="1646">
        <v>4200</v>
      </c>
    </row>
    <row r="1989" spans="2:7">
      <c r="B1989" s="1642">
        <v>10598</v>
      </c>
      <c r="C1989" s="1643" t="s">
        <v>1186</v>
      </c>
      <c r="D1989" s="1644" t="s">
        <v>54</v>
      </c>
      <c r="E1989" s="1645">
        <v>1</v>
      </c>
      <c r="F1989" s="1646">
        <v>29900</v>
      </c>
      <c r="G1989" s="1646">
        <v>29900</v>
      </c>
    </row>
    <row r="1990" spans="2:7" ht="36">
      <c r="B1990" s="1636">
        <v>7401</v>
      </c>
      <c r="C1990" s="1637" t="s">
        <v>1209</v>
      </c>
      <c r="D1990" s="1636" t="s">
        <v>54</v>
      </c>
      <c r="E1990" s="1638"/>
      <c r="F1990" s="1639"/>
      <c r="G1990" s="1640">
        <v>607765</v>
      </c>
    </row>
    <row r="1991" spans="2:7">
      <c r="B1991" s="1642">
        <v>324</v>
      </c>
      <c r="C1991" s="1643" t="s">
        <v>1270</v>
      </c>
      <c r="D1991" s="1644" t="s">
        <v>60</v>
      </c>
      <c r="E1991" s="1645">
        <v>0.35</v>
      </c>
      <c r="F1991" s="1646">
        <v>369495</v>
      </c>
      <c r="G1991" s="1646">
        <v>129323</v>
      </c>
    </row>
    <row r="1992" spans="2:7">
      <c r="B1992" s="1642">
        <v>4288</v>
      </c>
      <c r="C1992" s="1643" t="s">
        <v>139</v>
      </c>
      <c r="D1992" s="1644" t="s">
        <v>65</v>
      </c>
      <c r="E1992" s="1645">
        <v>0.25</v>
      </c>
      <c r="F1992" s="1646">
        <v>214359</v>
      </c>
      <c r="G1992" s="1646">
        <v>53590</v>
      </c>
    </row>
    <row r="1993" spans="2:7">
      <c r="B1993" s="1642">
        <v>6092</v>
      </c>
      <c r="C1993" s="1643" t="s">
        <v>51</v>
      </c>
      <c r="D1993" s="1644" t="s">
        <v>52</v>
      </c>
      <c r="E1993" s="1645">
        <v>1.1904999999999999</v>
      </c>
      <c r="F1993" s="1646">
        <v>2000</v>
      </c>
      <c r="G1993" s="1646">
        <v>2381</v>
      </c>
    </row>
    <row r="1994" spans="2:7">
      <c r="B1994" s="1642">
        <v>9164</v>
      </c>
      <c r="C1994" s="1643" t="s">
        <v>964</v>
      </c>
      <c r="D1994" s="1644" t="s">
        <v>67</v>
      </c>
      <c r="E1994" s="1645">
        <v>6.25E-2</v>
      </c>
      <c r="F1994" s="1646">
        <v>285933</v>
      </c>
      <c r="G1994" s="1646">
        <v>17871</v>
      </c>
    </row>
    <row r="1995" spans="2:7" ht="22.5">
      <c r="B1995" s="1642">
        <v>10629</v>
      </c>
      <c r="C1995" s="1643" t="s">
        <v>1188</v>
      </c>
      <c r="D1995" s="1644" t="s">
        <v>54</v>
      </c>
      <c r="E1995" s="1645">
        <v>1</v>
      </c>
      <c r="F1995" s="1646">
        <v>404600</v>
      </c>
      <c r="G1995" s="1646">
        <v>404600</v>
      </c>
    </row>
    <row r="1996" spans="2:7" ht="36">
      <c r="B1996" s="1636">
        <v>7410</v>
      </c>
      <c r="C1996" s="1637" t="s">
        <v>1210</v>
      </c>
      <c r="D1996" s="1636" t="s">
        <v>54</v>
      </c>
      <c r="E1996" s="1638"/>
      <c r="F1996" s="1639"/>
      <c r="G1996" s="1640">
        <v>1201700</v>
      </c>
    </row>
    <row r="1997" spans="2:7">
      <c r="B1997" s="1642">
        <v>333</v>
      </c>
      <c r="C1997" s="1643" t="s">
        <v>1274</v>
      </c>
      <c r="D1997" s="1644" t="s">
        <v>60</v>
      </c>
      <c r="E1997" s="1645">
        <v>0.1192</v>
      </c>
      <c r="F1997" s="1646">
        <v>381812</v>
      </c>
      <c r="G1997" s="1646">
        <v>45512</v>
      </c>
    </row>
    <row r="1998" spans="2:7">
      <c r="B1998" s="1642">
        <v>2273</v>
      </c>
      <c r="C1998" s="1643" t="s">
        <v>644</v>
      </c>
      <c r="D1998" s="1644" t="s">
        <v>54</v>
      </c>
      <c r="E1998" s="1645">
        <v>611.26</v>
      </c>
      <c r="F1998" s="1646">
        <v>500</v>
      </c>
      <c r="G1998" s="1646">
        <v>305630</v>
      </c>
    </row>
    <row r="1999" spans="2:7">
      <c r="B1999" s="1642">
        <v>2307</v>
      </c>
      <c r="C1999" s="1643" t="s">
        <v>113</v>
      </c>
      <c r="D1999" s="1644" t="s">
        <v>60</v>
      </c>
      <c r="E1999" s="1645">
        <v>0.33779999999999999</v>
      </c>
      <c r="F1999" s="1646">
        <v>32725</v>
      </c>
      <c r="G1999" s="1646">
        <v>11055</v>
      </c>
    </row>
    <row r="2000" spans="2:7">
      <c r="B2000" s="1642">
        <v>2308</v>
      </c>
      <c r="C2000" s="1643" t="s">
        <v>462</v>
      </c>
      <c r="D2000" s="1644" t="s">
        <v>60</v>
      </c>
      <c r="E2000" s="1645">
        <v>5.8900000000000001E-2</v>
      </c>
      <c r="F2000" s="1646">
        <v>101150</v>
      </c>
      <c r="G2000" s="1646">
        <v>5958</v>
      </c>
    </row>
    <row r="2001" spans="2:7">
      <c r="B2001" s="1642">
        <v>4274</v>
      </c>
      <c r="C2001" s="1643" t="s">
        <v>57</v>
      </c>
      <c r="D2001" s="1644" t="s">
        <v>65</v>
      </c>
      <c r="E2001" s="1645">
        <v>1</v>
      </c>
      <c r="F2001" s="1646">
        <v>166065</v>
      </c>
      <c r="G2001" s="1646">
        <v>166065</v>
      </c>
    </row>
    <row r="2002" spans="2:7">
      <c r="B2002" s="1642">
        <v>4675</v>
      </c>
      <c r="C2002" s="1643" t="s">
        <v>1277</v>
      </c>
      <c r="D2002" s="1644" t="s">
        <v>54</v>
      </c>
      <c r="E2002" s="1645">
        <v>3.0846</v>
      </c>
      <c r="F2002" s="1646">
        <v>23500</v>
      </c>
      <c r="G2002" s="1646">
        <v>72488</v>
      </c>
    </row>
    <row r="2003" spans="2:7">
      <c r="B2003" s="1642">
        <v>6092</v>
      </c>
      <c r="C2003" s="1643" t="s">
        <v>51</v>
      </c>
      <c r="D2003" s="1644" t="s">
        <v>52</v>
      </c>
      <c r="E2003" s="1645">
        <v>3.69</v>
      </c>
      <c r="F2003" s="1646">
        <v>2000</v>
      </c>
      <c r="G2003" s="1646">
        <v>7380</v>
      </c>
    </row>
    <row r="2004" spans="2:7">
      <c r="B2004" s="1642">
        <v>6098</v>
      </c>
      <c r="C2004" s="1643" t="s">
        <v>68</v>
      </c>
      <c r="D2004" s="1644" t="s">
        <v>69</v>
      </c>
      <c r="E2004" s="1645">
        <v>77.114999999999995</v>
      </c>
      <c r="F2004" s="1646">
        <v>18</v>
      </c>
      <c r="G2004" s="1646">
        <v>1388</v>
      </c>
    </row>
    <row r="2005" spans="2:7">
      <c r="B2005" s="1642">
        <v>7219</v>
      </c>
      <c r="C2005" s="1643" t="s">
        <v>719</v>
      </c>
      <c r="D2005" s="1644" t="s">
        <v>54</v>
      </c>
      <c r="E2005" s="1645">
        <v>1</v>
      </c>
      <c r="F2005" s="1646">
        <v>572628</v>
      </c>
      <c r="G2005" s="1646">
        <v>572628</v>
      </c>
    </row>
    <row r="2006" spans="2:7">
      <c r="B2006" s="1642">
        <v>7462</v>
      </c>
      <c r="C2006" s="1643" t="s">
        <v>62</v>
      </c>
      <c r="D2006" s="1644" t="s">
        <v>63</v>
      </c>
      <c r="E2006" s="1645">
        <v>9.5207999999999995</v>
      </c>
      <c r="F2006" s="1646">
        <v>1428</v>
      </c>
      <c r="G2006" s="1646">
        <v>13596</v>
      </c>
    </row>
    <row r="2007" spans="2:7" ht="48" customHeight="1">
      <c r="B2007" s="1636">
        <v>7469</v>
      </c>
      <c r="C2007" s="1637" t="s">
        <v>1213</v>
      </c>
      <c r="D2007" s="1636" t="s">
        <v>54</v>
      </c>
      <c r="E2007" s="1638"/>
      <c r="F2007" s="1639"/>
      <c r="G2007" s="1640">
        <v>237427</v>
      </c>
    </row>
    <row r="2008" spans="2:7">
      <c r="B2008" s="1642">
        <v>324</v>
      </c>
      <c r="C2008" s="1643" t="s">
        <v>1270</v>
      </c>
      <c r="D2008" s="1644" t="s">
        <v>60</v>
      </c>
      <c r="E2008" s="1645">
        <v>8.0000000000000002E-3</v>
      </c>
      <c r="F2008" s="1646">
        <v>369495</v>
      </c>
      <c r="G2008" s="1646">
        <v>2956</v>
      </c>
    </row>
    <row r="2009" spans="2:7">
      <c r="B2009" s="1642">
        <v>4288</v>
      </c>
      <c r="C2009" s="1643" t="s">
        <v>139</v>
      </c>
      <c r="D2009" s="1644" t="s">
        <v>65</v>
      </c>
      <c r="E2009" s="1645">
        <v>0.25</v>
      </c>
      <c r="F2009" s="1646">
        <v>214359</v>
      </c>
      <c r="G2009" s="1646">
        <v>53590</v>
      </c>
    </row>
    <row r="2010" spans="2:7">
      <c r="B2010" s="1642">
        <v>6092</v>
      </c>
      <c r="C2010" s="1643" t="s">
        <v>51</v>
      </c>
      <c r="D2010" s="1644" t="s">
        <v>52</v>
      </c>
      <c r="E2010" s="1645">
        <v>1.1904999999999999</v>
      </c>
      <c r="F2010" s="1646">
        <v>2000</v>
      </c>
      <c r="G2010" s="1646">
        <v>2381</v>
      </c>
    </row>
    <row r="2011" spans="2:7" ht="22.5">
      <c r="B2011" s="1642">
        <v>10669</v>
      </c>
      <c r="C2011" s="1643" t="s">
        <v>1194</v>
      </c>
      <c r="D2011" s="1644" t="s">
        <v>54</v>
      </c>
      <c r="E2011" s="1645">
        <v>1</v>
      </c>
      <c r="F2011" s="1646">
        <v>178500</v>
      </c>
      <c r="G2011" s="1646">
        <v>178500</v>
      </c>
    </row>
    <row r="2012" spans="2:7" ht="36.75" customHeight="1">
      <c r="B2012" s="1636">
        <v>7494</v>
      </c>
      <c r="C2012" s="1637" t="s">
        <v>1215</v>
      </c>
      <c r="D2012" s="1636" t="s">
        <v>54</v>
      </c>
      <c r="E2012" s="1638"/>
      <c r="F2012" s="1639"/>
      <c r="G2012" s="1640">
        <v>505726</v>
      </c>
    </row>
    <row r="2013" spans="2:7">
      <c r="B2013" s="1642">
        <v>324</v>
      </c>
      <c r="C2013" s="1643" t="s">
        <v>1270</v>
      </c>
      <c r="D2013" s="1644" t="s">
        <v>60</v>
      </c>
      <c r="E2013" s="1645">
        <v>7.5600000000000001E-2</v>
      </c>
      <c r="F2013" s="1646">
        <v>369495</v>
      </c>
      <c r="G2013" s="1646">
        <v>27934</v>
      </c>
    </row>
    <row r="2014" spans="2:7">
      <c r="B2014" s="1642">
        <v>4274</v>
      </c>
      <c r="C2014" s="1643" t="s">
        <v>57</v>
      </c>
      <c r="D2014" s="1644" t="s">
        <v>65</v>
      </c>
      <c r="E2014" s="1645">
        <v>0.25</v>
      </c>
      <c r="F2014" s="1646">
        <v>166065</v>
      </c>
      <c r="G2014" s="1646">
        <v>41516</v>
      </c>
    </row>
    <row r="2015" spans="2:7">
      <c r="B2015" s="1642">
        <v>6092</v>
      </c>
      <c r="C2015" s="1643" t="s">
        <v>51</v>
      </c>
      <c r="D2015" s="1644" t="s">
        <v>52</v>
      </c>
      <c r="E2015" s="1645">
        <v>0.95250000000000001</v>
      </c>
      <c r="F2015" s="1646">
        <v>2000</v>
      </c>
      <c r="G2015" s="1646">
        <v>1905</v>
      </c>
    </row>
    <row r="2016" spans="2:7">
      <c r="B2016" s="1642">
        <v>9164</v>
      </c>
      <c r="C2016" s="1643" t="s">
        <v>964</v>
      </c>
      <c r="D2016" s="1644" t="s">
        <v>67</v>
      </c>
      <c r="E2016" s="1645">
        <v>6.25E-2</v>
      </c>
      <c r="F2016" s="1646">
        <v>285933</v>
      </c>
      <c r="G2016" s="1646">
        <v>17871</v>
      </c>
    </row>
    <row r="2017" spans="2:7" ht="22.5">
      <c r="B2017" s="1642">
        <v>10689</v>
      </c>
      <c r="C2017" s="1643" t="s">
        <v>1195</v>
      </c>
      <c r="D2017" s="1644" t="s">
        <v>54</v>
      </c>
      <c r="E2017" s="1645">
        <v>1</v>
      </c>
      <c r="F2017" s="1646">
        <v>416500</v>
      </c>
      <c r="G2017" s="1646">
        <v>416500</v>
      </c>
    </row>
    <row r="2018" spans="2:7" ht="39" customHeight="1">
      <c r="B2018" s="1636">
        <v>7497</v>
      </c>
      <c r="C2018" s="1637" t="s">
        <v>1216</v>
      </c>
      <c r="D2018" s="1636" t="s">
        <v>54</v>
      </c>
      <c r="E2018" s="1638"/>
      <c r="F2018" s="1639"/>
      <c r="G2018" s="1640">
        <v>273700</v>
      </c>
    </row>
    <row r="2019" spans="2:7" ht="22.5">
      <c r="B2019" s="1642">
        <v>10692</v>
      </c>
      <c r="C2019" s="1643" t="s">
        <v>1196</v>
      </c>
      <c r="D2019" s="1644" t="s">
        <v>54</v>
      </c>
      <c r="E2019" s="1645">
        <v>1</v>
      </c>
      <c r="F2019" s="1646">
        <v>273700</v>
      </c>
      <c r="G2019" s="1646">
        <v>273700</v>
      </c>
    </row>
    <row r="2020" spans="2:7" ht="24">
      <c r="B2020" s="1636">
        <v>7498</v>
      </c>
      <c r="C2020" s="1637" t="s">
        <v>1217</v>
      </c>
      <c r="D2020" s="1636" t="s">
        <v>54</v>
      </c>
      <c r="E2020" s="1638"/>
      <c r="F2020" s="1639"/>
      <c r="G2020" s="1640">
        <v>345507</v>
      </c>
    </row>
    <row r="2021" spans="2:7">
      <c r="B2021" s="1642">
        <v>322</v>
      </c>
      <c r="C2021" s="1643" t="s">
        <v>1268</v>
      </c>
      <c r="D2021" s="1644" t="s">
        <v>60</v>
      </c>
      <c r="E2021" s="1645">
        <v>7.5600000000000001E-2</v>
      </c>
      <c r="F2021" s="1646">
        <v>333914</v>
      </c>
      <c r="G2021" s="1646">
        <v>25244</v>
      </c>
    </row>
    <row r="2022" spans="2:7">
      <c r="B2022" s="1642">
        <v>4273</v>
      </c>
      <c r="C2022" s="1643" t="s">
        <v>49</v>
      </c>
      <c r="D2022" s="1644" t="s">
        <v>65</v>
      </c>
      <c r="E2022" s="1645">
        <v>0.33</v>
      </c>
      <c r="F2022" s="1646">
        <v>117772</v>
      </c>
      <c r="G2022" s="1646">
        <v>38865</v>
      </c>
    </row>
    <row r="2023" spans="2:7">
      <c r="B2023" s="1642">
        <v>6092</v>
      </c>
      <c r="C2023" s="1643" t="s">
        <v>51</v>
      </c>
      <c r="D2023" s="1644" t="s">
        <v>52</v>
      </c>
      <c r="E2023" s="1645">
        <v>0.86350000000000005</v>
      </c>
      <c r="F2023" s="1646">
        <v>2000</v>
      </c>
      <c r="G2023" s="1646">
        <v>1727</v>
      </c>
    </row>
    <row r="2024" spans="2:7">
      <c r="B2024" s="1642">
        <v>9164</v>
      </c>
      <c r="C2024" s="1643" t="s">
        <v>964</v>
      </c>
      <c r="D2024" s="1644" t="s">
        <v>67</v>
      </c>
      <c r="E2024" s="1645">
        <v>6.25E-2</v>
      </c>
      <c r="F2024" s="1646">
        <v>285933</v>
      </c>
      <c r="G2024" s="1646">
        <v>17871</v>
      </c>
    </row>
    <row r="2025" spans="2:7">
      <c r="B2025" s="1642">
        <v>10694</v>
      </c>
      <c r="C2025" s="1643" t="s">
        <v>1197</v>
      </c>
      <c r="D2025" s="1644" t="s">
        <v>54</v>
      </c>
      <c r="E2025" s="1645">
        <v>1</v>
      </c>
      <c r="F2025" s="1646">
        <v>261800</v>
      </c>
      <c r="G2025" s="1646">
        <v>261800</v>
      </c>
    </row>
    <row r="2026" spans="2:7" ht="24">
      <c r="B2026" s="1636">
        <v>7501</v>
      </c>
      <c r="C2026" s="1637" t="s">
        <v>1218</v>
      </c>
      <c r="D2026" s="1636" t="s">
        <v>54</v>
      </c>
      <c r="E2026" s="1638"/>
      <c r="F2026" s="1639"/>
      <c r="G2026" s="1640">
        <v>280057</v>
      </c>
    </row>
    <row r="2027" spans="2:7">
      <c r="B2027" s="1642">
        <v>322</v>
      </c>
      <c r="C2027" s="1643" t="s">
        <v>1268</v>
      </c>
      <c r="D2027" s="1644" t="s">
        <v>60</v>
      </c>
      <c r="E2027" s="1645">
        <v>7.5600000000000001E-2</v>
      </c>
      <c r="F2027" s="1646">
        <v>333914</v>
      </c>
      <c r="G2027" s="1646">
        <v>25244</v>
      </c>
    </row>
    <row r="2028" spans="2:7">
      <c r="B2028" s="1642">
        <v>4273</v>
      </c>
      <c r="C2028" s="1643" t="s">
        <v>49</v>
      </c>
      <c r="D2028" s="1644" t="s">
        <v>65</v>
      </c>
      <c r="E2028" s="1645">
        <v>0.33</v>
      </c>
      <c r="F2028" s="1646">
        <v>117772</v>
      </c>
      <c r="G2028" s="1646">
        <v>38865</v>
      </c>
    </row>
    <row r="2029" spans="2:7">
      <c r="B2029" s="1642">
        <v>6092</v>
      </c>
      <c r="C2029" s="1643" t="s">
        <v>51</v>
      </c>
      <c r="D2029" s="1644" t="s">
        <v>52</v>
      </c>
      <c r="E2029" s="1645">
        <v>0.86350000000000005</v>
      </c>
      <c r="F2029" s="1646">
        <v>2000</v>
      </c>
      <c r="G2029" s="1646">
        <v>1727</v>
      </c>
    </row>
    <row r="2030" spans="2:7">
      <c r="B2030" s="1642">
        <v>9164</v>
      </c>
      <c r="C2030" s="1643" t="s">
        <v>964</v>
      </c>
      <c r="D2030" s="1644" t="s">
        <v>67</v>
      </c>
      <c r="E2030" s="1645">
        <v>6.25E-2</v>
      </c>
      <c r="F2030" s="1646">
        <v>285933</v>
      </c>
      <c r="G2030" s="1646">
        <v>17871</v>
      </c>
    </row>
    <row r="2031" spans="2:7">
      <c r="B2031" s="1642">
        <v>10698</v>
      </c>
      <c r="C2031" s="1643" t="s">
        <v>1198</v>
      </c>
      <c r="D2031" s="1644" t="s">
        <v>54</v>
      </c>
      <c r="E2031" s="1645">
        <v>1</v>
      </c>
      <c r="F2031" s="1646">
        <v>196350</v>
      </c>
      <c r="G2031" s="1646">
        <v>196350</v>
      </c>
    </row>
    <row r="2032" spans="2:7" ht="24">
      <c r="B2032" s="1636">
        <v>7503</v>
      </c>
      <c r="C2032" s="1637" t="s">
        <v>1219</v>
      </c>
      <c r="D2032" s="1636" t="s">
        <v>54</v>
      </c>
      <c r="E2032" s="1638"/>
      <c r="F2032" s="1639"/>
      <c r="G2032" s="1640">
        <v>333607</v>
      </c>
    </row>
    <row r="2033" spans="2:7">
      <c r="B2033" s="1642">
        <v>322</v>
      </c>
      <c r="C2033" s="1643" t="s">
        <v>1268</v>
      </c>
      <c r="D2033" s="1644" t="s">
        <v>60</v>
      </c>
      <c r="E2033" s="1645">
        <v>7.5600000000000001E-2</v>
      </c>
      <c r="F2033" s="1646">
        <v>333914</v>
      </c>
      <c r="G2033" s="1646">
        <v>25244</v>
      </c>
    </row>
    <row r="2034" spans="2:7">
      <c r="B2034" s="1642">
        <v>4273</v>
      </c>
      <c r="C2034" s="1643" t="s">
        <v>49</v>
      </c>
      <c r="D2034" s="1644" t="s">
        <v>65</v>
      </c>
      <c r="E2034" s="1645">
        <v>0.33</v>
      </c>
      <c r="F2034" s="1646">
        <v>117772</v>
      </c>
      <c r="G2034" s="1646">
        <v>38865</v>
      </c>
    </row>
    <row r="2035" spans="2:7">
      <c r="B2035" s="1642">
        <v>6092</v>
      </c>
      <c r="C2035" s="1643" t="s">
        <v>51</v>
      </c>
      <c r="D2035" s="1644" t="s">
        <v>52</v>
      </c>
      <c r="E2035" s="1645">
        <v>0.86350000000000005</v>
      </c>
      <c r="F2035" s="1646">
        <v>2000</v>
      </c>
      <c r="G2035" s="1646">
        <v>1727</v>
      </c>
    </row>
    <row r="2036" spans="2:7">
      <c r="B2036" s="1642">
        <v>9164</v>
      </c>
      <c r="C2036" s="1643" t="s">
        <v>964</v>
      </c>
      <c r="D2036" s="1644" t="s">
        <v>67</v>
      </c>
      <c r="E2036" s="1645">
        <v>6.25E-2</v>
      </c>
      <c r="F2036" s="1646">
        <v>285933</v>
      </c>
      <c r="G2036" s="1646">
        <v>17871</v>
      </c>
    </row>
    <row r="2037" spans="2:7" ht="33.75">
      <c r="B2037" s="1642">
        <v>10699</v>
      </c>
      <c r="C2037" s="1643" t="s">
        <v>1199</v>
      </c>
      <c r="D2037" s="1644" t="s">
        <v>54</v>
      </c>
      <c r="E2037" s="1645">
        <v>1</v>
      </c>
      <c r="F2037" s="1646">
        <v>249900</v>
      </c>
      <c r="G2037" s="1646">
        <v>249900</v>
      </c>
    </row>
    <row r="2038" spans="2:7" ht="24">
      <c r="B2038" s="1636">
        <v>7522</v>
      </c>
      <c r="C2038" s="1637" t="s">
        <v>1221</v>
      </c>
      <c r="D2038" s="1636" t="s">
        <v>54</v>
      </c>
      <c r="E2038" s="1638"/>
      <c r="F2038" s="1639"/>
      <c r="G2038" s="1640">
        <v>1928632</v>
      </c>
    </row>
    <row r="2039" spans="2:7">
      <c r="B2039" s="1642">
        <v>4274</v>
      </c>
      <c r="C2039" s="1643" t="s">
        <v>57</v>
      </c>
      <c r="D2039" s="1644" t="s">
        <v>65</v>
      </c>
      <c r="E2039" s="1645">
        <v>0.5</v>
      </c>
      <c r="F2039" s="1646">
        <v>166065</v>
      </c>
      <c r="G2039" s="1646">
        <v>83033</v>
      </c>
    </row>
    <row r="2040" spans="2:7">
      <c r="B2040" s="1642">
        <v>5890</v>
      </c>
      <c r="C2040" s="1643" t="s">
        <v>594</v>
      </c>
      <c r="D2040" s="1644" t="s">
        <v>50</v>
      </c>
      <c r="E2040" s="1645">
        <v>1</v>
      </c>
      <c r="F2040" s="1646">
        <v>77771</v>
      </c>
      <c r="G2040" s="1646">
        <v>77771</v>
      </c>
    </row>
    <row r="2041" spans="2:7">
      <c r="B2041" s="1642">
        <v>6092</v>
      </c>
      <c r="C2041" s="1643" t="s">
        <v>51</v>
      </c>
      <c r="D2041" s="1644" t="s">
        <v>52</v>
      </c>
      <c r="E2041" s="1645">
        <v>1.845</v>
      </c>
      <c r="F2041" s="1646">
        <v>2000</v>
      </c>
      <c r="G2041" s="1646">
        <v>3690</v>
      </c>
    </row>
    <row r="2042" spans="2:7">
      <c r="B2042" s="1642">
        <v>8968</v>
      </c>
      <c r="C2042" s="1643" t="s">
        <v>460</v>
      </c>
      <c r="D2042" s="1644" t="s">
        <v>52</v>
      </c>
      <c r="E2042" s="1645">
        <v>56.25</v>
      </c>
      <c r="F2042" s="1646">
        <v>1000</v>
      </c>
      <c r="G2042" s="1646">
        <v>56250</v>
      </c>
    </row>
    <row r="2043" spans="2:7">
      <c r="B2043" s="1642">
        <v>10710</v>
      </c>
      <c r="C2043" s="1643" t="s">
        <v>1200</v>
      </c>
      <c r="D2043" s="1644" t="s">
        <v>54</v>
      </c>
      <c r="E2043" s="1645">
        <v>1</v>
      </c>
      <c r="F2043" s="1646">
        <v>1707888</v>
      </c>
      <c r="G2043" s="1646">
        <v>1707888</v>
      </c>
    </row>
    <row r="2044" spans="2:7" ht="24">
      <c r="B2044" s="1636">
        <v>7527</v>
      </c>
      <c r="C2044" s="1637" t="s">
        <v>1222</v>
      </c>
      <c r="D2044" s="1636" t="s">
        <v>48</v>
      </c>
      <c r="E2044" s="1638"/>
      <c r="F2044" s="1639"/>
      <c r="G2044" s="1640">
        <v>57236</v>
      </c>
    </row>
    <row r="2045" spans="2:7">
      <c r="B2045" s="1642">
        <v>4273</v>
      </c>
      <c r="C2045" s="1643" t="s">
        <v>49</v>
      </c>
      <c r="D2045" s="1644" t="s">
        <v>65</v>
      </c>
      <c r="E2045" s="1645">
        <v>0.09</v>
      </c>
      <c r="F2045" s="1646">
        <v>117772</v>
      </c>
      <c r="G2045" s="1646">
        <v>10599</v>
      </c>
    </row>
    <row r="2046" spans="2:7">
      <c r="B2046" s="1642">
        <v>6092</v>
      </c>
      <c r="C2046" s="1643" t="s">
        <v>51</v>
      </c>
      <c r="D2046" s="1644" t="s">
        <v>52</v>
      </c>
      <c r="E2046" s="1645">
        <v>0.33400000000000002</v>
      </c>
      <c r="F2046" s="1646">
        <v>2000</v>
      </c>
      <c r="G2046" s="1646">
        <v>668</v>
      </c>
    </row>
    <row r="2047" spans="2:7">
      <c r="B2047" s="1642">
        <v>7254</v>
      </c>
      <c r="C2047" s="1643" t="s">
        <v>684</v>
      </c>
      <c r="D2047" s="1644" t="s">
        <v>54</v>
      </c>
      <c r="E2047" s="1645">
        <v>0.79</v>
      </c>
      <c r="F2047" s="1646">
        <v>47600</v>
      </c>
      <c r="G2047" s="1646">
        <v>37604</v>
      </c>
    </row>
    <row r="2048" spans="2:7">
      <c r="B2048" s="1642">
        <v>7264</v>
      </c>
      <c r="C2048" s="1643" t="s">
        <v>686</v>
      </c>
      <c r="D2048" s="1644" t="s">
        <v>54</v>
      </c>
      <c r="E2048" s="1645">
        <v>0.14000000000000001</v>
      </c>
      <c r="F2048" s="1646">
        <v>47600</v>
      </c>
      <c r="G2048" s="1646">
        <v>6664</v>
      </c>
    </row>
    <row r="2049" spans="2:7">
      <c r="B2049" s="1642">
        <v>7562</v>
      </c>
      <c r="C2049" s="1643" t="s">
        <v>953</v>
      </c>
      <c r="D2049" s="1644" t="s">
        <v>71</v>
      </c>
      <c r="E2049" s="1645">
        <v>0.09</v>
      </c>
      <c r="F2049" s="1646">
        <v>18900</v>
      </c>
      <c r="G2049" s="1646">
        <v>1701</v>
      </c>
    </row>
    <row r="2050" spans="2:7" ht="27.75" customHeight="1">
      <c r="B2050" s="1636">
        <v>7624</v>
      </c>
      <c r="C2050" s="1637" t="s">
        <v>1201</v>
      </c>
      <c r="D2050" s="1636" t="s">
        <v>52</v>
      </c>
      <c r="E2050" s="1638"/>
      <c r="F2050" s="1639"/>
      <c r="G2050" s="1640">
        <v>65481</v>
      </c>
    </row>
    <row r="2051" spans="2:7">
      <c r="B2051" s="1642">
        <v>6092</v>
      </c>
      <c r="C2051" s="1643" t="s">
        <v>51</v>
      </c>
      <c r="D2051" s="1644" t="s">
        <v>52</v>
      </c>
      <c r="E2051" s="1645">
        <v>0.42</v>
      </c>
      <c r="F2051" s="1646">
        <v>2000</v>
      </c>
      <c r="G2051" s="1646">
        <v>840</v>
      </c>
    </row>
    <row r="2052" spans="2:7">
      <c r="B2052" s="1642">
        <v>7050</v>
      </c>
      <c r="C2052" s="1643" t="s">
        <v>1021</v>
      </c>
      <c r="D2052" s="1644" t="s">
        <v>50</v>
      </c>
      <c r="E2052" s="1645">
        <v>0.5</v>
      </c>
      <c r="F2052" s="1646">
        <v>8684</v>
      </c>
      <c r="G2052" s="1646">
        <v>4342</v>
      </c>
    </row>
    <row r="2053" spans="2:7">
      <c r="B2053" s="1642">
        <v>7247</v>
      </c>
      <c r="C2053" s="1643" t="s">
        <v>1024</v>
      </c>
      <c r="D2053" s="1644" t="s">
        <v>50</v>
      </c>
      <c r="E2053" s="1645">
        <v>0.5</v>
      </c>
      <c r="F2053" s="1646">
        <v>10009</v>
      </c>
      <c r="G2053" s="1646">
        <v>5005</v>
      </c>
    </row>
    <row r="2054" spans="2:7">
      <c r="B2054" s="1642">
        <v>8938</v>
      </c>
      <c r="C2054" s="1643" t="s">
        <v>625</v>
      </c>
      <c r="D2054" s="1644" t="s">
        <v>54</v>
      </c>
      <c r="E2054" s="1645">
        <v>1</v>
      </c>
      <c r="F2054" s="1646">
        <v>1253</v>
      </c>
      <c r="G2054" s="1646">
        <v>1253</v>
      </c>
    </row>
    <row r="2055" spans="2:7" ht="22.5">
      <c r="B2055" s="1642">
        <v>10808</v>
      </c>
      <c r="C2055" s="1643" t="s">
        <v>1201</v>
      </c>
      <c r="D2055" s="1644" t="s">
        <v>54</v>
      </c>
      <c r="E2055" s="1645">
        <v>1</v>
      </c>
      <c r="F2055" s="1646">
        <v>54041</v>
      </c>
      <c r="G2055" s="1646">
        <v>54041</v>
      </c>
    </row>
    <row r="2056" spans="2:7" ht="24">
      <c r="B2056" s="1636">
        <v>7642</v>
      </c>
      <c r="C2056" s="1637" t="s">
        <v>1223</v>
      </c>
      <c r="D2056" s="1636" t="s">
        <v>48</v>
      </c>
      <c r="E2056" s="1638"/>
      <c r="F2056" s="1639"/>
      <c r="G2056" s="1640">
        <v>36857</v>
      </c>
    </row>
    <row r="2057" spans="2:7">
      <c r="B2057" s="1642">
        <v>6087</v>
      </c>
      <c r="C2057" s="1643" t="s">
        <v>1019</v>
      </c>
      <c r="D2057" s="1644" t="s">
        <v>65</v>
      </c>
      <c r="E2057" s="1645">
        <v>4.5999999999999999E-2</v>
      </c>
      <c r="F2057" s="1646">
        <v>48294</v>
      </c>
      <c r="G2057" s="1646">
        <v>2222</v>
      </c>
    </row>
    <row r="2058" spans="2:7">
      <c r="B2058" s="1642">
        <v>6092</v>
      </c>
      <c r="C2058" s="1643" t="s">
        <v>51</v>
      </c>
      <c r="D2058" s="1644" t="s">
        <v>52</v>
      </c>
      <c r="E2058" s="1645">
        <v>9.8699999999999996E-2</v>
      </c>
      <c r="F2058" s="1646">
        <v>2000</v>
      </c>
      <c r="G2058" s="1646">
        <v>197</v>
      </c>
    </row>
    <row r="2059" spans="2:7">
      <c r="B2059" s="1642">
        <v>6098</v>
      </c>
      <c r="C2059" s="1643" t="s">
        <v>68</v>
      </c>
      <c r="D2059" s="1644" t="s">
        <v>69</v>
      </c>
      <c r="E2059" s="1645">
        <v>10</v>
      </c>
      <c r="F2059" s="1646">
        <v>18</v>
      </c>
      <c r="G2059" s="1646">
        <v>180</v>
      </c>
    </row>
    <row r="2060" spans="2:7">
      <c r="B2060" s="1642">
        <v>7229</v>
      </c>
      <c r="C2060" s="1643" t="s">
        <v>743</v>
      </c>
      <c r="D2060" s="1644" t="s">
        <v>60</v>
      </c>
      <c r="E2060" s="1645">
        <v>0.3</v>
      </c>
      <c r="F2060" s="1646">
        <v>42000</v>
      </c>
      <c r="G2060" s="1646">
        <v>12600</v>
      </c>
    </row>
    <row r="2061" spans="2:7">
      <c r="B2061" s="1642">
        <v>10825</v>
      </c>
      <c r="C2061" s="1643" t="s">
        <v>1202</v>
      </c>
      <c r="D2061" s="1644" t="s">
        <v>48</v>
      </c>
      <c r="E2061" s="1645">
        <v>14</v>
      </c>
      <c r="F2061" s="1646">
        <v>1547</v>
      </c>
      <c r="G2061" s="1646">
        <v>21658</v>
      </c>
    </row>
    <row r="2062" spans="2:7" ht="24">
      <c r="B2062" s="1636">
        <v>7660</v>
      </c>
      <c r="C2062" s="1637" t="s">
        <v>1225</v>
      </c>
      <c r="D2062" s="1636" t="s">
        <v>54</v>
      </c>
      <c r="E2062" s="1638"/>
      <c r="F2062" s="1639"/>
      <c r="G2062" s="1640">
        <v>1963395</v>
      </c>
    </row>
    <row r="2063" spans="2:7">
      <c r="B2063" s="1642">
        <v>4612</v>
      </c>
      <c r="C2063" s="1643" t="s">
        <v>489</v>
      </c>
      <c r="D2063" s="1644" t="s">
        <v>54</v>
      </c>
      <c r="E2063" s="1645">
        <v>3</v>
      </c>
      <c r="F2063" s="1646">
        <v>255857</v>
      </c>
      <c r="G2063" s="1646">
        <v>767571</v>
      </c>
    </row>
    <row r="2064" spans="2:7">
      <c r="B2064" s="1642">
        <v>6087</v>
      </c>
      <c r="C2064" s="1643" t="s">
        <v>1019</v>
      </c>
      <c r="D2064" s="1644" t="s">
        <v>65</v>
      </c>
      <c r="E2064" s="1645">
        <v>1.8</v>
      </c>
      <c r="F2064" s="1646">
        <v>48294</v>
      </c>
      <c r="G2064" s="1646">
        <v>86929</v>
      </c>
    </row>
    <row r="2065" spans="2:7">
      <c r="B2065" s="1642">
        <v>6088</v>
      </c>
      <c r="C2065" s="1643" t="s">
        <v>1020</v>
      </c>
      <c r="D2065" s="1644" t="s">
        <v>65</v>
      </c>
      <c r="E2065" s="1645">
        <v>0.9</v>
      </c>
      <c r="F2065" s="1646">
        <v>69478</v>
      </c>
      <c r="G2065" s="1646">
        <v>62530</v>
      </c>
    </row>
    <row r="2066" spans="2:7">
      <c r="B2066" s="1642">
        <v>6092</v>
      </c>
      <c r="C2066" s="1643" t="s">
        <v>51</v>
      </c>
      <c r="D2066" s="1644" t="s">
        <v>52</v>
      </c>
      <c r="E2066" s="1645">
        <v>3.3210000000000002</v>
      </c>
      <c r="F2066" s="1646">
        <v>2000</v>
      </c>
      <c r="G2066" s="1646">
        <v>6642</v>
      </c>
    </row>
    <row r="2067" spans="2:7">
      <c r="B2067" s="1642">
        <v>6262</v>
      </c>
      <c r="C2067" s="1643" t="s">
        <v>495</v>
      </c>
      <c r="D2067" s="1644" t="s">
        <v>71</v>
      </c>
      <c r="E2067" s="1645">
        <v>1</v>
      </c>
      <c r="F2067" s="1646">
        <v>136653</v>
      </c>
      <c r="G2067" s="1646">
        <v>136653</v>
      </c>
    </row>
    <row r="2068" spans="2:7">
      <c r="B2068" s="1642">
        <v>6379</v>
      </c>
      <c r="C2068" s="1643" t="s">
        <v>537</v>
      </c>
      <c r="D2068" s="1644" t="s">
        <v>54</v>
      </c>
      <c r="E2068" s="1645">
        <v>1</v>
      </c>
      <c r="F2068" s="1646">
        <v>899640</v>
      </c>
      <c r="G2068" s="1646">
        <v>899640</v>
      </c>
    </row>
    <row r="2069" spans="2:7">
      <c r="B2069" s="1642">
        <v>7307</v>
      </c>
      <c r="C2069" s="1643" t="s">
        <v>728</v>
      </c>
      <c r="D2069" s="1644" t="s">
        <v>54</v>
      </c>
      <c r="E2069" s="1645">
        <v>0.05</v>
      </c>
      <c r="F2069" s="1646">
        <v>42633</v>
      </c>
      <c r="G2069" s="1646">
        <v>2132</v>
      </c>
    </row>
    <row r="2070" spans="2:7">
      <c r="B2070" s="1642">
        <v>7336</v>
      </c>
      <c r="C2070" s="1643" t="s">
        <v>729</v>
      </c>
      <c r="D2070" s="1644" t="s">
        <v>54</v>
      </c>
      <c r="E2070" s="1645">
        <v>0.05</v>
      </c>
      <c r="F2070" s="1646">
        <v>25967</v>
      </c>
      <c r="G2070" s="1646">
        <v>1298</v>
      </c>
    </row>
    <row r="2071" spans="2:7" ht="24">
      <c r="B2071" s="1636">
        <v>7751</v>
      </c>
      <c r="C2071" s="1637" t="s">
        <v>1367</v>
      </c>
      <c r="D2071" s="1636" t="s">
        <v>60</v>
      </c>
      <c r="E2071" s="1638"/>
      <c r="F2071" s="1639"/>
      <c r="G2071" s="1640">
        <v>68720</v>
      </c>
    </row>
    <row r="2072" spans="2:7">
      <c r="B2072" s="1642">
        <v>4479</v>
      </c>
      <c r="C2072" s="1643" t="s">
        <v>92</v>
      </c>
      <c r="D2072" s="1644" t="s">
        <v>50</v>
      </c>
      <c r="E2072" s="1645">
        <v>0.1424763</v>
      </c>
      <c r="F2072" s="1646">
        <v>12075</v>
      </c>
      <c r="G2072" s="1646">
        <v>1720</v>
      </c>
    </row>
    <row r="2073" spans="2:7">
      <c r="B2073" s="1642">
        <v>6092</v>
      </c>
      <c r="C2073" s="1643" t="s">
        <v>51</v>
      </c>
      <c r="D2073" s="1644" t="s">
        <v>52</v>
      </c>
      <c r="E2073" s="1645">
        <v>1</v>
      </c>
      <c r="F2073" s="1646">
        <v>2000</v>
      </c>
      <c r="G2073" s="1646">
        <v>2000</v>
      </c>
    </row>
    <row r="2074" spans="2:7" ht="22.5">
      <c r="B2074" s="1642">
        <v>11008</v>
      </c>
      <c r="C2074" s="1643" t="s">
        <v>1338</v>
      </c>
      <c r="D2074" s="1644" t="s">
        <v>60</v>
      </c>
      <c r="E2074" s="1645">
        <v>1</v>
      </c>
      <c r="F2074" s="1646">
        <v>65000</v>
      </c>
      <c r="G2074" s="1646">
        <v>65000</v>
      </c>
    </row>
    <row r="2075" spans="2:7">
      <c r="B2075" s="1636">
        <v>7775</v>
      </c>
      <c r="C2075" s="1637" t="s">
        <v>414</v>
      </c>
      <c r="D2075" s="1636" t="s">
        <v>48</v>
      </c>
      <c r="E2075" s="1638"/>
      <c r="F2075" s="1639"/>
      <c r="G2075" s="1640">
        <v>10778</v>
      </c>
    </row>
    <row r="2076" spans="2:7" ht="22.5">
      <c r="B2076" s="1642">
        <v>8525</v>
      </c>
      <c r="C2076" s="1643" t="s">
        <v>639</v>
      </c>
      <c r="D2076" s="1644" t="s">
        <v>48</v>
      </c>
      <c r="E2076" s="1645">
        <v>1</v>
      </c>
      <c r="F2076" s="1646">
        <v>10778</v>
      </c>
      <c r="G2076" s="1646">
        <v>10778</v>
      </c>
    </row>
    <row r="2077" spans="2:7" ht="21" customHeight="1">
      <c r="B2077" s="1636">
        <v>7881</v>
      </c>
      <c r="C2077" s="1637" t="s">
        <v>1362</v>
      </c>
      <c r="D2077" s="1636" t="s">
        <v>54</v>
      </c>
      <c r="E2077" s="1638"/>
      <c r="F2077" s="1639"/>
      <c r="G2077" s="1640">
        <v>14032</v>
      </c>
    </row>
    <row r="2078" spans="2:7">
      <c r="B2078" s="1642">
        <v>11165</v>
      </c>
      <c r="C2078" s="1643" t="s">
        <v>1362</v>
      </c>
      <c r="D2078" s="1644" t="s">
        <v>54</v>
      </c>
      <c r="E2078" s="1645">
        <v>1</v>
      </c>
      <c r="F2078" s="1646">
        <v>14032</v>
      </c>
      <c r="G2078" s="1646">
        <v>14032</v>
      </c>
    </row>
    <row r="2079" spans="2:7" ht="24">
      <c r="B2079" s="1636">
        <v>7958</v>
      </c>
      <c r="C2079" s="1637" t="s">
        <v>1369</v>
      </c>
      <c r="D2079" s="1636" t="s">
        <v>71</v>
      </c>
      <c r="E2079" s="1638"/>
      <c r="F2079" s="1639"/>
      <c r="G2079" s="1640">
        <v>11150</v>
      </c>
    </row>
    <row r="2080" spans="2:7">
      <c r="B2080" s="1642">
        <v>7216</v>
      </c>
      <c r="C2080" s="1643" t="s">
        <v>108</v>
      </c>
      <c r="D2080" s="1644" t="s">
        <v>48</v>
      </c>
      <c r="E2080" s="1645">
        <v>0.1</v>
      </c>
      <c r="F2080" s="1646">
        <v>111499</v>
      </c>
      <c r="G2080" s="1646">
        <v>11150</v>
      </c>
    </row>
    <row r="2081" spans="2:7" ht="23.25" customHeight="1">
      <c r="B2081" s="1636">
        <v>7962</v>
      </c>
      <c r="C2081" s="1637" t="s">
        <v>1370</v>
      </c>
      <c r="D2081" s="1636" t="s">
        <v>54</v>
      </c>
      <c r="E2081" s="1638"/>
      <c r="F2081" s="1639"/>
      <c r="G2081" s="1640">
        <v>11502</v>
      </c>
    </row>
    <row r="2082" spans="2:7">
      <c r="B2082" s="1642">
        <v>11277</v>
      </c>
      <c r="C2082" s="1643" t="s">
        <v>1372</v>
      </c>
      <c r="D2082" s="1644" t="s">
        <v>54</v>
      </c>
      <c r="E2082" s="1645">
        <v>1</v>
      </c>
      <c r="F2082" s="1646">
        <v>11502</v>
      </c>
      <c r="G2082" s="1646">
        <v>11502</v>
      </c>
    </row>
    <row r="2083" spans="2:7" ht="24">
      <c r="B2083" s="1636">
        <v>7965</v>
      </c>
      <c r="C2083" s="1637" t="s">
        <v>1371</v>
      </c>
      <c r="D2083" s="1636" t="s">
        <v>54</v>
      </c>
      <c r="E2083" s="1638"/>
      <c r="F2083" s="1639"/>
      <c r="G2083" s="1640">
        <v>2500328</v>
      </c>
    </row>
    <row r="2084" spans="2:7">
      <c r="B2084" s="1642">
        <v>4274</v>
      </c>
      <c r="C2084" s="1643" t="s">
        <v>57</v>
      </c>
      <c r="D2084" s="1644" t="s">
        <v>65</v>
      </c>
      <c r="E2084" s="1645">
        <v>0.5</v>
      </c>
      <c r="F2084" s="1646">
        <v>166065</v>
      </c>
      <c r="G2084" s="1646">
        <v>83033</v>
      </c>
    </row>
    <row r="2085" spans="2:7">
      <c r="B2085" s="1642">
        <v>5890</v>
      </c>
      <c r="C2085" s="1643" t="s">
        <v>594</v>
      </c>
      <c r="D2085" s="1644" t="s">
        <v>50</v>
      </c>
      <c r="E2085" s="1645">
        <v>2</v>
      </c>
      <c r="F2085" s="1646">
        <v>77771</v>
      </c>
      <c r="G2085" s="1646">
        <v>155542</v>
      </c>
    </row>
    <row r="2086" spans="2:7">
      <c r="B2086" s="1642">
        <v>6092</v>
      </c>
      <c r="C2086" s="1643" t="s">
        <v>51</v>
      </c>
      <c r="D2086" s="1644" t="s">
        <v>52</v>
      </c>
      <c r="E2086" s="1645">
        <v>1.46</v>
      </c>
      <c r="F2086" s="1646">
        <v>2000</v>
      </c>
      <c r="G2086" s="1646">
        <v>2920</v>
      </c>
    </row>
    <row r="2087" spans="2:7">
      <c r="B2087" s="1642">
        <v>8968</v>
      </c>
      <c r="C2087" s="1643" t="s">
        <v>460</v>
      </c>
      <c r="D2087" s="1644" t="s">
        <v>52</v>
      </c>
      <c r="E2087" s="1645">
        <v>56.25</v>
      </c>
      <c r="F2087" s="1646">
        <v>1000</v>
      </c>
      <c r="G2087" s="1646">
        <v>56250</v>
      </c>
    </row>
    <row r="2088" spans="2:7">
      <c r="B2088" s="1642">
        <v>11280</v>
      </c>
      <c r="C2088" s="1643" t="s">
        <v>1373</v>
      </c>
      <c r="D2088" s="1644" t="s">
        <v>54</v>
      </c>
      <c r="E2088" s="1645">
        <v>1</v>
      </c>
      <c r="F2088" s="1646">
        <v>2202583</v>
      </c>
      <c r="G2088" s="1646">
        <v>2202583</v>
      </c>
    </row>
    <row r="2089" spans="2:7" ht="36">
      <c r="B2089" s="1636">
        <v>7982</v>
      </c>
      <c r="C2089" s="1637" t="s">
        <v>1446</v>
      </c>
      <c r="D2089" s="1636" t="s">
        <v>71</v>
      </c>
      <c r="E2089" s="1638"/>
      <c r="F2089" s="1639"/>
      <c r="G2089" s="1640">
        <v>132832</v>
      </c>
    </row>
    <row r="2090" spans="2:7" ht="33.75">
      <c r="B2090" s="1642">
        <v>11316</v>
      </c>
      <c r="C2090" s="1643" t="s">
        <v>1446</v>
      </c>
      <c r="D2090" s="1644" t="s">
        <v>71</v>
      </c>
      <c r="E2090" s="1645">
        <v>1</v>
      </c>
      <c r="F2090" s="1646">
        <v>132832</v>
      </c>
      <c r="G2090" s="1646">
        <v>132832</v>
      </c>
    </row>
    <row r="2091" spans="2:7" ht="36">
      <c r="B2091" s="1636">
        <v>7998</v>
      </c>
      <c r="C2091" s="1637" t="s">
        <v>1504</v>
      </c>
      <c r="D2091" s="1636" t="s">
        <v>54</v>
      </c>
      <c r="E2091" s="1638"/>
      <c r="F2091" s="1639"/>
      <c r="G2091" s="1640">
        <v>17000000</v>
      </c>
    </row>
    <row r="2092" spans="2:7" ht="33.75">
      <c r="B2092" s="1642">
        <v>11347</v>
      </c>
      <c r="C2092" s="1643" t="s">
        <v>1474</v>
      </c>
      <c r="D2092" s="1644" t="s">
        <v>54</v>
      </c>
      <c r="E2092" s="1645">
        <v>1</v>
      </c>
      <c r="F2092" s="1646">
        <v>17000000</v>
      </c>
      <c r="G2092" s="1646">
        <v>17000000</v>
      </c>
    </row>
    <row r="2093" spans="2:7" ht="36">
      <c r="B2093" s="1636">
        <v>7999</v>
      </c>
      <c r="C2093" s="1637" t="s">
        <v>1505</v>
      </c>
      <c r="D2093" s="1636" t="s">
        <v>54</v>
      </c>
      <c r="E2093" s="1638"/>
      <c r="F2093" s="1639"/>
      <c r="G2093" s="1640">
        <v>4000000</v>
      </c>
    </row>
    <row r="2094" spans="2:7" ht="33.75">
      <c r="B2094" s="1642">
        <v>11348</v>
      </c>
      <c r="C2094" s="1643" t="s">
        <v>1475</v>
      </c>
      <c r="D2094" s="1644" t="s">
        <v>54</v>
      </c>
      <c r="E2094" s="1645">
        <v>1</v>
      </c>
      <c r="F2094" s="1646">
        <v>4000000</v>
      </c>
      <c r="G2094" s="1646">
        <v>4000000</v>
      </c>
    </row>
    <row r="2095" spans="2:7" ht="50.25" customHeight="1">
      <c r="B2095" s="1636">
        <v>8019</v>
      </c>
      <c r="C2095" s="1637" t="s">
        <v>1507</v>
      </c>
      <c r="D2095" s="1636" t="s">
        <v>71</v>
      </c>
      <c r="E2095" s="1638"/>
      <c r="F2095" s="1639"/>
      <c r="G2095" s="1640">
        <v>722272</v>
      </c>
    </row>
    <row r="2096" spans="2:7">
      <c r="B2096" s="1642">
        <v>6087</v>
      </c>
      <c r="C2096" s="1643" t="s">
        <v>1019</v>
      </c>
      <c r="D2096" s="1644" t="s">
        <v>65</v>
      </c>
      <c r="E2096" s="1645">
        <v>0.13300000000000001</v>
      </c>
      <c r="F2096" s="1646">
        <v>48294</v>
      </c>
      <c r="G2096" s="1646">
        <v>6423</v>
      </c>
    </row>
    <row r="2097" spans="2:7">
      <c r="B2097" s="1642">
        <v>6088</v>
      </c>
      <c r="C2097" s="1643" t="s">
        <v>1020</v>
      </c>
      <c r="D2097" s="1644" t="s">
        <v>65</v>
      </c>
      <c r="E2097" s="1645">
        <v>3.3000000000000002E-2</v>
      </c>
      <c r="F2097" s="1646">
        <v>69478</v>
      </c>
      <c r="G2097" s="1646">
        <v>2293</v>
      </c>
    </row>
    <row r="2098" spans="2:7">
      <c r="B2098" s="1642">
        <v>6092</v>
      </c>
      <c r="C2098" s="1643" t="s">
        <v>51</v>
      </c>
      <c r="D2098" s="1644" t="s">
        <v>52</v>
      </c>
      <c r="E2098" s="1645">
        <v>0.2</v>
      </c>
      <c r="F2098" s="1646">
        <v>2000</v>
      </c>
      <c r="G2098" s="1646">
        <v>400</v>
      </c>
    </row>
    <row r="2099" spans="2:7">
      <c r="B2099" s="1642">
        <v>8315</v>
      </c>
      <c r="C2099" s="1643" t="s">
        <v>1293</v>
      </c>
      <c r="D2099" s="1644" t="s">
        <v>54</v>
      </c>
      <c r="E2099" s="1645">
        <v>0.183</v>
      </c>
      <c r="F2099" s="1646">
        <v>27900</v>
      </c>
      <c r="G2099" s="1646">
        <v>5106</v>
      </c>
    </row>
    <row r="2100" spans="2:7" ht="22.5">
      <c r="B2100" s="1642">
        <v>11438</v>
      </c>
      <c r="C2100" s="1643" t="s">
        <v>1829</v>
      </c>
      <c r="D2100" s="1644" t="s">
        <v>71</v>
      </c>
      <c r="E2100" s="1645">
        <v>1</v>
      </c>
      <c r="F2100" s="1646">
        <v>708050</v>
      </c>
      <c r="G2100" s="1646">
        <v>708050</v>
      </c>
    </row>
    <row r="2101" spans="2:7">
      <c r="B2101" s="1636">
        <v>8081</v>
      </c>
      <c r="C2101" s="1637" t="s">
        <v>1520</v>
      </c>
      <c r="D2101" s="1636" t="s">
        <v>54</v>
      </c>
      <c r="E2101" s="1638"/>
      <c r="F2101" s="1639"/>
      <c r="G2101" s="1640">
        <v>20605</v>
      </c>
    </row>
    <row r="2102" spans="2:7">
      <c r="B2102" s="1642">
        <v>6092</v>
      </c>
      <c r="C2102" s="1643" t="s">
        <v>51</v>
      </c>
      <c r="D2102" s="1644" t="s">
        <v>52</v>
      </c>
      <c r="E2102" s="1645">
        <v>3.5499999999999997E-2</v>
      </c>
      <c r="F2102" s="1646">
        <v>2000</v>
      </c>
      <c r="G2102" s="1646">
        <v>71</v>
      </c>
    </row>
    <row r="2103" spans="2:7">
      <c r="B2103" s="1642">
        <v>7057</v>
      </c>
      <c r="C2103" s="1643" t="s">
        <v>1022</v>
      </c>
      <c r="D2103" s="1644" t="s">
        <v>50</v>
      </c>
      <c r="E2103" s="1645">
        <v>0.25</v>
      </c>
      <c r="F2103" s="1646">
        <v>6038</v>
      </c>
      <c r="G2103" s="1646">
        <v>1509</v>
      </c>
    </row>
    <row r="2104" spans="2:7">
      <c r="B2104" s="1642">
        <v>11292</v>
      </c>
      <c r="C2104" s="1643" t="s">
        <v>1445</v>
      </c>
      <c r="D2104" s="1644" t="s">
        <v>54</v>
      </c>
      <c r="E2104" s="1645">
        <v>1</v>
      </c>
      <c r="F2104" s="1646">
        <v>19025</v>
      </c>
      <c r="G2104" s="1646">
        <v>19025</v>
      </c>
    </row>
    <row r="2105" spans="2:7" ht="51.75" customHeight="1">
      <c r="B2105" s="1636">
        <v>8092</v>
      </c>
      <c r="C2105" s="1637" t="s">
        <v>1521</v>
      </c>
      <c r="D2105" s="1636" t="s">
        <v>54</v>
      </c>
      <c r="E2105" s="1638"/>
      <c r="F2105" s="1639"/>
      <c r="G2105" s="1640">
        <v>29211</v>
      </c>
    </row>
    <row r="2106" spans="2:7" ht="22.5">
      <c r="B2106" s="1642">
        <v>3022</v>
      </c>
      <c r="C2106" s="1643" t="s">
        <v>1365</v>
      </c>
      <c r="D2106" s="1644" t="s">
        <v>60</v>
      </c>
      <c r="E2106" s="1645">
        <v>6.5000000000000002E-2</v>
      </c>
      <c r="F2106" s="1646">
        <v>46037</v>
      </c>
      <c r="G2106" s="1646">
        <v>2992</v>
      </c>
    </row>
    <row r="2107" spans="2:7">
      <c r="B2107" s="1642">
        <v>3465</v>
      </c>
      <c r="C2107" s="1643" t="s">
        <v>247</v>
      </c>
      <c r="D2107" s="1644" t="s">
        <v>60</v>
      </c>
      <c r="E2107" s="1645">
        <v>0.05</v>
      </c>
      <c r="F2107" s="1646">
        <v>382749</v>
      </c>
      <c r="G2107" s="1646">
        <v>19137</v>
      </c>
    </row>
    <row r="2108" spans="2:7">
      <c r="B2108" s="1642">
        <v>4478</v>
      </c>
      <c r="C2108" s="1643" t="s">
        <v>92</v>
      </c>
      <c r="D2108" s="1644" t="s">
        <v>65</v>
      </c>
      <c r="E2108" s="1645">
        <v>3.5700000000000003E-2</v>
      </c>
      <c r="F2108" s="1646">
        <v>96587</v>
      </c>
      <c r="G2108" s="1646">
        <v>3448</v>
      </c>
    </row>
    <row r="2109" spans="2:7">
      <c r="B2109" s="1642">
        <v>6092</v>
      </c>
      <c r="C2109" s="1643" t="s">
        <v>51</v>
      </c>
      <c r="D2109" s="1644" t="s">
        <v>52</v>
      </c>
      <c r="E2109" s="1645">
        <v>8.1199999999999994E-2</v>
      </c>
      <c r="F2109" s="1646">
        <v>2000</v>
      </c>
      <c r="G2109" s="1646">
        <v>162</v>
      </c>
    </row>
    <row r="2110" spans="2:7">
      <c r="B2110" s="1642">
        <v>8324</v>
      </c>
      <c r="C2110" s="1643" t="s">
        <v>1826</v>
      </c>
      <c r="D2110" s="1644" t="s">
        <v>67</v>
      </c>
      <c r="E2110" s="1645">
        <v>1.1900000000000001E-2</v>
      </c>
      <c r="F2110" s="1646">
        <v>291775</v>
      </c>
      <c r="G2110" s="1646">
        <v>3472</v>
      </c>
    </row>
    <row r="2111" spans="2:7" ht="36">
      <c r="B2111" s="1636">
        <v>8093</v>
      </c>
      <c r="C2111" s="1637" t="s">
        <v>1522</v>
      </c>
      <c r="D2111" s="1636" t="s">
        <v>54</v>
      </c>
      <c r="E2111" s="1638"/>
      <c r="F2111" s="1639"/>
      <c r="G2111" s="1640">
        <v>32401</v>
      </c>
    </row>
    <row r="2112" spans="2:7" ht="22.5">
      <c r="B2112" s="1642">
        <v>3022</v>
      </c>
      <c r="C2112" s="1643" t="s">
        <v>1365</v>
      </c>
      <c r="D2112" s="1644" t="s">
        <v>60</v>
      </c>
      <c r="E2112" s="1645">
        <v>6.5000000000000002E-2</v>
      </c>
      <c r="F2112" s="1646">
        <v>46037</v>
      </c>
      <c r="G2112" s="1646">
        <v>2992</v>
      </c>
    </row>
    <row r="2113" spans="2:7">
      <c r="B2113" s="1642">
        <v>3465</v>
      </c>
      <c r="C2113" s="1643" t="s">
        <v>247</v>
      </c>
      <c r="D2113" s="1644" t="s">
        <v>60</v>
      </c>
      <c r="E2113" s="1645">
        <v>0.05</v>
      </c>
      <c r="F2113" s="1646">
        <v>382749</v>
      </c>
      <c r="G2113" s="1646">
        <v>19137</v>
      </c>
    </row>
    <row r="2114" spans="2:7">
      <c r="B2114" s="1642">
        <v>4273</v>
      </c>
      <c r="C2114" s="1643" t="s">
        <v>49</v>
      </c>
      <c r="D2114" s="1644" t="s">
        <v>65</v>
      </c>
      <c r="E2114" s="1645">
        <v>8.3299999999999999E-2</v>
      </c>
      <c r="F2114" s="1646">
        <v>117772</v>
      </c>
      <c r="G2114" s="1646">
        <v>9810</v>
      </c>
    </row>
    <row r="2115" spans="2:7">
      <c r="B2115" s="1642">
        <v>6092</v>
      </c>
      <c r="C2115" s="1643" t="s">
        <v>51</v>
      </c>
      <c r="D2115" s="1644" t="s">
        <v>52</v>
      </c>
      <c r="E2115" s="1645">
        <v>0.2311</v>
      </c>
      <c r="F2115" s="1646">
        <v>2000</v>
      </c>
      <c r="G2115" s="1646">
        <v>462</v>
      </c>
    </row>
    <row r="2116" spans="2:7" ht="36">
      <c r="B2116" s="1636">
        <v>8094</v>
      </c>
      <c r="C2116" s="1637" t="s">
        <v>1523</v>
      </c>
      <c r="D2116" s="1636" t="s">
        <v>54</v>
      </c>
      <c r="E2116" s="1638"/>
      <c r="F2116" s="1639"/>
      <c r="G2116" s="1640">
        <v>174307</v>
      </c>
    </row>
    <row r="2117" spans="2:7">
      <c r="B2117" s="1642">
        <v>3464</v>
      </c>
      <c r="C2117" s="1643" t="s">
        <v>84</v>
      </c>
      <c r="D2117" s="1644" t="s">
        <v>60</v>
      </c>
      <c r="E2117" s="1645">
        <v>1</v>
      </c>
      <c r="F2117" s="1646">
        <v>28088</v>
      </c>
      <c r="G2117" s="1646">
        <v>28088</v>
      </c>
    </row>
    <row r="2118" spans="2:7" ht="22.5">
      <c r="B2118" s="1642">
        <v>4613</v>
      </c>
      <c r="C2118" s="1643" t="s">
        <v>121</v>
      </c>
      <c r="D2118" s="1644" t="s">
        <v>60</v>
      </c>
      <c r="E2118" s="1645">
        <v>1.3</v>
      </c>
      <c r="F2118" s="1646">
        <v>44347</v>
      </c>
      <c r="G2118" s="1646">
        <v>57651</v>
      </c>
    </row>
    <row r="2119" spans="2:7">
      <c r="B2119" s="1642">
        <v>6092</v>
      </c>
      <c r="C2119" s="1643" t="s">
        <v>51</v>
      </c>
      <c r="D2119" s="1644" t="s">
        <v>52</v>
      </c>
      <c r="E2119" s="1645">
        <v>0.94650000000000001</v>
      </c>
      <c r="F2119" s="1646">
        <v>2000</v>
      </c>
      <c r="G2119" s="1646">
        <v>1893</v>
      </c>
    </row>
    <row r="2120" spans="2:7">
      <c r="B2120" s="1642">
        <v>7057</v>
      </c>
      <c r="C2120" s="1643" t="s">
        <v>1022</v>
      </c>
      <c r="D2120" s="1644" t="s">
        <v>50</v>
      </c>
      <c r="E2120" s="1645">
        <v>2</v>
      </c>
      <c r="F2120" s="1646">
        <v>6038</v>
      </c>
      <c r="G2120" s="1646">
        <v>12075</v>
      </c>
    </row>
    <row r="2121" spans="2:7">
      <c r="B2121" s="1642">
        <v>7229</v>
      </c>
      <c r="C2121" s="1643" t="s">
        <v>743</v>
      </c>
      <c r="D2121" s="1644" t="s">
        <v>60</v>
      </c>
      <c r="E2121" s="1645">
        <v>1.3</v>
      </c>
      <c r="F2121" s="1646">
        <v>42000</v>
      </c>
      <c r="G2121" s="1646">
        <v>54600</v>
      </c>
    </row>
    <row r="2122" spans="2:7">
      <c r="B2122" s="1642">
        <v>11448</v>
      </c>
      <c r="C2122" s="1643" t="s">
        <v>1515</v>
      </c>
      <c r="D2122" s="1644" t="s">
        <v>54</v>
      </c>
      <c r="E2122" s="1645">
        <v>1</v>
      </c>
      <c r="F2122" s="1646">
        <v>20000</v>
      </c>
      <c r="G2122" s="1646">
        <v>20000</v>
      </c>
    </row>
    <row r="2123" spans="2:7" ht="48">
      <c r="B2123" s="1636">
        <v>8102</v>
      </c>
      <c r="C2123" s="1637" t="s">
        <v>1564</v>
      </c>
      <c r="D2123" s="1636" t="s">
        <v>71</v>
      </c>
      <c r="E2123" s="1638"/>
      <c r="F2123" s="1639"/>
      <c r="G2123" s="1640">
        <v>167195</v>
      </c>
    </row>
    <row r="2124" spans="2:7" ht="33.75">
      <c r="B2124" s="1642">
        <v>11573</v>
      </c>
      <c r="C2124" s="1643" t="s">
        <v>1563</v>
      </c>
      <c r="D2124" s="1644" t="s">
        <v>71</v>
      </c>
      <c r="E2124" s="1645">
        <v>1</v>
      </c>
      <c r="F2124" s="1646">
        <v>167195</v>
      </c>
      <c r="G2124" s="1646">
        <v>167195</v>
      </c>
    </row>
    <row r="2125" spans="2:7" ht="24">
      <c r="B2125" s="1636">
        <v>8107</v>
      </c>
      <c r="C2125" s="1637" t="s">
        <v>1582</v>
      </c>
      <c r="D2125" s="1636" t="s">
        <v>54</v>
      </c>
      <c r="E2125" s="1638"/>
      <c r="F2125" s="1639"/>
      <c r="G2125" s="1640">
        <v>34502</v>
      </c>
    </row>
    <row r="2126" spans="2:7">
      <c r="B2126" s="1642">
        <v>324</v>
      </c>
      <c r="C2126" s="1643" t="s">
        <v>1270</v>
      </c>
      <c r="D2126" s="1644" t="s">
        <v>60</v>
      </c>
      <c r="E2126" s="1645">
        <v>0.06</v>
      </c>
      <c r="F2126" s="1646">
        <v>369495</v>
      </c>
      <c r="G2126" s="1646">
        <v>22170</v>
      </c>
    </row>
    <row r="2127" spans="2:7">
      <c r="B2127" s="1642">
        <v>6087</v>
      </c>
      <c r="C2127" s="1643" t="s">
        <v>1019</v>
      </c>
      <c r="D2127" s="1644" t="s">
        <v>65</v>
      </c>
      <c r="E2127" s="1645">
        <v>0.1</v>
      </c>
      <c r="F2127" s="1646">
        <v>48294</v>
      </c>
      <c r="G2127" s="1646">
        <v>4829</v>
      </c>
    </row>
    <row r="2128" spans="2:7">
      <c r="B2128" s="1642">
        <v>6088</v>
      </c>
      <c r="C2128" s="1643" t="s">
        <v>1020</v>
      </c>
      <c r="D2128" s="1644" t="s">
        <v>65</v>
      </c>
      <c r="E2128" s="1645">
        <v>0.1</v>
      </c>
      <c r="F2128" s="1646">
        <v>69478</v>
      </c>
      <c r="G2128" s="1646">
        <v>6948</v>
      </c>
    </row>
    <row r="2129" spans="2:7">
      <c r="B2129" s="1642">
        <v>6092</v>
      </c>
      <c r="C2129" s="1643" t="s">
        <v>51</v>
      </c>
      <c r="D2129" s="1644" t="s">
        <v>52</v>
      </c>
      <c r="E2129" s="1645">
        <v>0.27729999999999999</v>
      </c>
      <c r="F2129" s="1646">
        <v>2000</v>
      </c>
      <c r="G2129" s="1646">
        <v>555</v>
      </c>
    </row>
    <row r="2130" spans="2:7">
      <c r="B2130" s="1636">
        <v>8112</v>
      </c>
      <c r="C2130" s="1637" t="s">
        <v>1661</v>
      </c>
      <c r="D2130" s="1636" t="s">
        <v>54</v>
      </c>
      <c r="E2130" s="1638"/>
      <c r="F2130" s="1639"/>
      <c r="G2130" s="1640">
        <v>134406</v>
      </c>
    </row>
    <row r="2131" spans="2:7">
      <c r="B2131" s="1642">
        <v>6087</v>
      </c>
      <c r="C2131" s="1643" t="s">
        <v>1019</v>
      </c>
      <c r="D2131" s="1644" t="s">
        <v>65</v>
      </c>
      <c r="E2131" s="1645">
        <v>1</v>
      </c>
      <c r="F2131" s="1646">
        <v>48294</v>
      </c>
      <c r="G2131" s="1646">
        <v>48294</v>
      </c>
    </row>
    <row r="2132" spans="2:7">
      <c r="B2132" s="1642">
        <v>6092</v>
      </c>
      <c r="C2132" s="1643" t="s">
        <v>51</v>
      </c>
      <c r="D2132" s="1644" t="s">
        <v>52</v>
      </c>
      <c r="E2132" s="1645">
        <v>3.0213999999999999</v>
      </c>
      <c r="F2132" s="1646">
        <v>2000</v>
      </c>
      <c r="G2132" s="1646">
        <v>6043</v>
      </c>
    </row>
    <row r="2133" spans="2:7">
      <c r="B2133" s="1642">
        <v>7246</v>
      </c>
      <c r="C2133" s="1643" t="s">
        <v>1023</v>
      </c>
      <c r="D2133" s="1644" t="s">
        <v>65</v>
      </c>
      <c r="E2133" s="1645">
        <v>1</v>
      </c>
      <c r="F2133" s="1646">
        <v>80069</v>
      </c>
      <c r="G2133" s="1646">
        <v>80069</v>
      </c>
    </row>
    <row r="2134" spans="2:7" ht="24">
      <c r="B2134" s="1636">
        <v>8113</v>
      </c>
      <c r="C2134" s="1637" t="s">
        <v>1662</v>
      </c>
      <c r="D2134" s="1636" t="s">
        <v>54</v>
      </c>
      <c r="E2134" s="1638"/>
      <c r="F2134" s="1639"/>
      <c r="G2134" s="1640">
        <v>67203</v>
      </c>
    </row>
    <row r="2135" spans="2:7">
      <c r="B2135" s="1642">
        <v>6087</v>
      </c>
      <c r="C2135" s="1643" t="s">
        <v>1019</v>
      </c>
      <c r="D2135" s="1644" t="s">
        <v>65</v>
      </c>
      <c r="E2135" s="1645">
        <v>0.5</v>
      </c>
      <c r="F2135" s="1646">
        <v>48294</v>
      </c>
      <c r="G2135" s="1646">
        <v>24147</v>
      </c>
    </row>
    <row r="2136" spans="2:7">
      <c r="B2136" s="1642">
        <v>6092</v>
      </c>
      <c r="C2136" s="1643" t="s">
        <v>51</v>
      </c>
      <c r="D2136" s="1644" t="s">
        <v>52</v>
      </c>
      <c r="E2136" s="1645">
        <v>1.5106999999999999</v>
      </c>
      <c r="F2136" s="1646">
        <v>2000</v>
      </c>
      <c r="G2136" s="1646">
        <v>3021</v>
      </c>
    </row>
    <row r="2137" spans="2:7">
      <c r="B2137" s="1642">
        <v>7246</v>
      </c>
      <c r="C2137" s="1643" t="s">
        <v>1023</v>
      </c>
      <c r="D2137" s="1644" t="s">
        <v>65</v>
      </c>
      <c r="E2137" s="1645">
        <v>0.5</v>
      </c>
      <c r="F2137" s="1646">
        <v>80069</v>
      </c>
      <c r="G2137" s="1646">
        <v>40035</v>
      </c>
    </row>
    <row r="2138" spans="2:7" ht="36">
      <c r="B2138" s="1636">
        <v>8114</v>
      </c>
      <c r="C2138" s="1637" t="s">
        <v>1607</v>
      </c>
      <c r="D2138" s="1636" t="s">
        <v>71</v>
      </c>
      <c r="E2138" s="1638"/>
      <c r="F2138" s="1639"/>
      <c r="G2138" s="1640">
        <v>13234</v>
      </c>
    </row>
    <row r="2139" spans="2:7">
      <c r="B2139" s="1642">
        <v>6087</v>
      </c>
      <c r="C2139" s="1643" t="s">
        <v>1019</v>
      </c>
      <c r="D2139" s="1644" t="s">
        <v>65</v>
      </c>
      <c r="E2139" s="1645">
        <v>3.7499999999999999E-2</v>
      </c>
      <c r="F2139" s="1646">
        <v>48294</v>
      </c>
      <c r="G2139" s="1646">
        <v>1811</v>
      </c>
    </row>
    <row r="2140" spans="2:7">
      <c r="B2140" s="1642">
        <v>6088</v>
      </c>
      <c r="C2140" s="1643" t="s">
        <v>1020</v>
      </c>
      <c r="D2140" s="1644" t="s">
        <v>65</v>
      </c>
      <c r="E2140" s="1645">
        <v>3.7499999999999999E-2</v>
      </c>
      <c r="F2140" s="1646">
        <v>69478</v>
      </c>
      <c r="G2140" s="1646">
        <v>2605</v>
      </c>
    </row>
    <row r="2141" spans="2:7">
      <c r="B2141" s="1642">
        <v>6092</v>
      </c>
      <c r="C2141" s="1643" t="s">
        <v>51</v>
      </c>
      <c r="D2141" s="1644" t="s">
        <v>52</v>
      </c>
      <c r="E2141" s="1645">
        <v>0.104</v>
      </c>
      <c r="F2141" s="1646">
        <v>2000</v>
      </c>
      <c r="G2141" s="1646">
        <v>208</v>
      </c>
    </row>
    <row r="2142" spans="2:7">
      <c r="B2142" s="1642">
        <v>6143</v>
      </c>
      <c r="C2142" s="1643" t="s">
        <v>131</v>
      </c>
      <c r="D2142" s="1644" t="s">
        <v>79</v>
      </c>
      <c r="E2142" s="1645">
        <v>3.5999999999999997E-2</v>
      </c>
      <c r="F2142" s="1646">
        <v>6084</v>
      </c>
      <c r="G2142" s="1646">
        <v>219</v>
      </c>
    </row>
    <row r="2143" spans="2:7">
      <c r="B2143" s="1642">
        <v>8330</v>
      </c>
      <c r="C2143" s="1643" t="s">
        <v>680</v>
      </c>
      <c r="D2143" s="1644" t="s">
        <v>56</v>
      </c>
      <c r="E2143" s="1645">
        <v>0.05</v>
      </c>
      <c r="F2143" s="1646">
        <v>95920</v>
      </c>
      <c r="G2143" s="1646">
        <v>4796</v>
      </c>
    </row>
    <row r="2144" spans="2:7">
      <c r="B2144" s="1642">
        <v>8509</v>
      </c>
      <c r="C2144" s="1643" t="s">
        <v>683</v>
      </c>
      <c r="D2144" s="1644" t="s">
        <v>56</v>
      </c>
      <c r="E2144" s="1645">
        <v>0.05</v>
      </c>
      <c r="F2144" s="1646">
        <v>71900</v>
      </c>
      <c r="G2144" s="1646">
        <v>3595</v>
      </c>
    </row>
    <row r="2145" spans="2:7" ht="36">
      <c r="B2145" s="1636">
        <v>8116</v>
      </c>
      <c r="C2145" s="1637" t="s">
        <v>1663</v>
      </c>
      <c r="D2145" s="1636" t="s">
        <v>54</v>
      </c>
      <c r="E2145" s="1638"/>
      <c r="F2145" s="1639"/>
      <c r="G2145" s="1640">
        <v>2820643</v>
      </c>
    </row>
    <row r="2146" spans="2:7">
      <c r="B2146" s="1642">
        <v>6087</v>
      </c>
      <c r="C2146" s="1643" t="s">
        <v>1019</v>
      </c>
      <c r="D2146" s="1644" t="s">
        <v>65</v>
      </c>
      <c r="E2146" s="1645">
        <v>1</v>
      </c>
      <c r="F2146" s="1646">
        <v>48294</v>
      </c>
      <c r="G2146" s="1646">
        <v>48294</v>
      </c>
    </row>
    <row r="2147" spans="2:7">
      <c r="B2147" s="1642">
        <v>6088</v>
      </c>
      <c r="C2147" s="1643" t="s">
        <v>1020</v>
      </c>
      <c r="D2147" s="1644" t="s">
        <v>65</v>
      </c>
      <c r="E2147" s="1645">
        <v>1</v>
      </c>
      <c r="F2147" s="1646">
        <v>69478</v>
      </c>
      <c r="G2147" s="1646">
        <v>69478</v>
      </c>
    </row>
    <row r="2148" spans="2:7">
      <c r="B2148" s="1642">
        <v>6092</v>
      </c>
      <c r="C2148" s="1643" t="s">
        <v>51</v>
      </c>
      <c r="D2148" s="1644" t="s">
        <v>52</v>
      </c>
      <c r="E2148" s="1645">
        <v>5.5454999999999997</v>
      </c>
      <c r="F2148" s="1646">
        <v>2000</v>
      </c>
      <c r="G2148" s="1646">
        <v>11091</v>
      </c>
    </row>
    <row r="2149" spans="2:7" ht="22.5">
      <c r="B2149" s="1642">
        <v>8854</v>
      </c>
      <c r="C2149" s="1643" t="s">
        <v>778</v>
      </c>
      <c r="D2149" s="1644" t="s">
        <v>54</v>
      </c>
      <c r="E2149" s="1645">
        <v>1</v>
      </c>
      <c r="F2149" s="1646">
        <v>2691780</v>
      </c>
      <c r="G2149" s="1646">
        <v>2691780</v>
      </c>
    </row>
    <row r="2150" spans="2:7" ht="48">
      <c r="B2150" s="1636">
        <v>8120</v>
      </c>
      <c r="C2150" s="1637" t="s">
        <v>1602</v>
      </c>
      <c r="D2150" s="1636" t="s">
        <v>54</v>
      </c>
      <c r="E2150" s="1638"/>
      <c r="F2150" s="1639"/>
      <c r="G2150" s="1640">
        <v>1372888</v>
      </c>
    </row>
    <row r="2151" spans="2:7">
      <c r="B2151" s="1642">
        <v>324</v>
      </c>
      <c r="C2151" s="1643" t="s">
        <v>1270</v>
      </c>
      <c r="D2151" s="1644" t="s">
        <v>60</v>
      </c>
      <c r="E2151" s="1645">
        <v>0.45</v>
      </c>
      <c r="F2151" s="1646">
        <v>369495</v>
      </c>
      <c r="G2151" s="1646">
        <v>166273</v>
      </c>
    </row>
    <row r="2152" spans="2:7">
      <c r="B2152" s="1642">
        <v>3995</v>
      </c>
      <c r="C2152" s="1643" t="s">
        <v>126</v>
      </c>
      <c r="D2152" s="1644" t="s">
        <v>48</v>
      </c>
      <c r="E2152" s="1645">
        <v>5.165</v>
      </c>
      <c r="F2152" s="1646">
        <v>21983</v>
      </c>
      <c r="G2152" s="1646">
        <v>113542</v>
      </c>
    </row>
    <row r="2153" spans="2:7" ht="22.5">
      <c r="B2153" s="1642">
        <v>4613</v>
      </c>
      <c r="C2153" s="1643" t="s">
        <v>121</v>
      </c>
      <c r="D2153" s="1644" t="s">
        <v>60</v>
      </c>
      <c r="E2153" s="1645">
        <v>1.37</v>
      </c>
      <c r="F2153" s="1646">
        <v>44347</v>
      </c>
      <c r="G2153" s="1646">
        <v>60755</v>
      </c>
    </row>
    <row r="2154" spans="2:7">
      <c r="B2154" s="1642">
        <v>5481</v>
      </c>
      <c r="C2154" s="1643" t="s">
        <v>646</v>
      </c>
      <c r="D2154" s="1644" t="s">
        <v>54</v>
      </c>
      <c r="E2154" s="1645">
        <v>42</v>
      </c>
      <c r="F2154" s="1646">
        <v>5820</v>
      </c>
      <c r="G2154" s="1646">
        <v>244440</v>
      </c>
    </row>
    <row r="2155" spans="2:7">
      <c r="B2155" s="1642">
        <v>6087</v>
      </c>
      <c r="C2155" s="1643" t="s">
        <v>1019</v>
      </c>
      <c r="D2155" s="1644" t="s">
        <v>65</v>
      </c>
      <c r="E2155" s="1645">
        <v>2</v>
      </c>
      <c r="F2155" s="1646">
        <v>48294</v>
      </c>
      <c r="G2155" s="1646">
        <v>96587</v>
      </c>
    </row>
    <row r="2156" spans="2:7">
      <c r="B2156" s="1642">
        <v>6088</v>
      </c>
      <c r="C2156" s="1643" t="s">
        <v>1020</v>
      </c>
      <c r="D2156" s="1644" t="s">
        <v>65</v>
      </c>
      <c r="E2156" s="1645">
        <v>2</v>
      </c>
      <c r="F2156" s="1646">
        <v>69478</v>
      </c>
      <c r="G2156" s="1646">
        <v>138956</v>
      </c>
    </row>
    <row r="2157" spans="2:7">
      <c r="B2157" s="1642">
        <v>6092</v>
      </c>
      <c r="C2157" s="1643" t="s">
        <v>51</v>
      </c>
      <c r="D2157" s="1644" t="s">
        <v>52</v>
      </c>
      <c r="E2157" s="1645">
        <v>5.17</v>
      </c>
      <c r="F2157" s="1646">
        <v>2000</v>
      </c>
      <c r="G2157" s="1646">
        <v>10340</v>
      </c>
    </row>
    <row r="2158" spans="2:7">
      <c r="B2158" s="1642">
        <v>6107</v>
      </c>
      <c r="C2158" s="1643" t="s">
        <v>1280</v>
      </c>
      <c r="D2158" s="1644" t="s">
        <v>60</v>
      </c>
      <c r="E2158" s="1645">
        <v>0.05</v>
      </c>
      <c r="F2158" s="1646">
        <v>445060</v>
      </c>
      <c r="G2158" s="1646">
        <v>22253</v>
      </c>
    </row>
    <row r="2159" spans="2:7">
      <c r="B2159" s="1642">
        <v>6140</v>
      </c>
      <c r="C2159" s="1643" t="s">
        <v>58</v>
      </c>
      <c r="D2159" s="1644" t="s">
        <v>50</v>
      </c>
      <c r="E2159" s="1645">
        <v>1</v>
      </c>
      <c r="F2159" s="1646">
        <v>57198</v>
      </c>
      <c r="G2159" s="1646">
        <v>57198</v>
      </c>
    </row>
    <row r="2160" spans="2:7">
      <c r="B2160" s="1642">
        <v>6792</v>
      </c>
      <c r="C2160" s="1643" t="s">
        <v>714</v>
      </c>
      <c r="D2160" s="1644" t="s">
        <v>54</v>
      </c>
      <c r="E2160" s="1645">
        <v>1</v>
      </c>
      <c r="F2160" s="1646">
        <v>238000</v>
      </c>
      <c r="G2160" s="1646">
        <v>238000</v>
      </c>
    </row>
    <row r="2161" spans="2:7">
      <c r="B2161" s="1642">
        <v>6824</v>
      </c>
      <c r="C2161" s="1643" t="s">
        <v>944</v>
      </c>
      <c r="D2161" s="1644" t="s">
        <v>79</v>
      </c>
      <c r="E2161" s="1645">
        <v>246</v>
      </c>
      <c r="F2161" s="1646">
        <v>31</v>
      </c>
      <c r="G2161" s="1646">
        <v>7626</v>
      </c>
    </row>
    <row r="2162" spans="2:7">
      <c r="B2162" s="1642">
        <v>7088</v>
      </c>
      <c r="C2162" s="1643" t="s">
        <v>82</v>
      </c>
      <c r="D2162" s="1644" t="s">
        <v>79</v>
      </c>
      <c r="E2162" s="1645">
        <v>81</v>
      </c>
      <c r="F2162" s="1646">
        <v>2678</v>
      </c>
      <c r="G2162" s="1646">
        <v>216918</v>
      </c>
    </row>
    <row r="2163" spans="2:7" ht="48">
      <c r="B2163" s="1636">
        <v>8121</v>
      </c>
      <c r="C2163" s="1637" t="s">
        <v>1604</v>
      </c>
      <c r="D2163" s="1636" t="s">
        <v>54</v>
      </c>
      <c r="E2163" s="1638"/>
      <c r="F2163" s="1639"/>
      <c r="G2163" s="1640">
        <v>1511818</v>
      </c>
    </row>
    <row r="2164" spans="2:7">
      <c r="B2164" s="1642">
        <v>324</v>
      </c>
      <c r="C2164" s="1643" t="s">
        <v>1270</v>
      </c>
      <c r="D2164" s="1644" t="s">
        <v>60</v>
      </c>
      <c r="E2164" s="1645">
        <v>0.55000000000000004</v>
      </c>
      <c r="F2164" s="1646">
        <v>369495</v>
      </c>
      <c r="G2164" s="1646">
        <v>203222</v>
      </c>
    </row>
    <row r="2165" spans="2:7">
      <c r="B2165" s="1642">
        <v>3995</v>
      </c>
      <c r="C2165" s="1643" t="s">
        <v>126</v>
      </c>
      <c r="D2165" s="1644" t="s">
        <v>48</v>
      </c>
      <c r="E2165" s="1645">
        <v>5.29</v>
      </c>
      <c r="F2165" s="1646">
        <v>21983</v>
      </c>
      <c r="G2165" s="1646">
        <v>116290</v>
      </c>
    </row>
    <row r="2166" spans="2:7" ht="22.5">
      <c r="B2166" s="1642">
        <v>4613</v>
      </c>
      <c r="C2166" s="1643" t="s">
        <v>121</v>
      </c>
      <c r="D2166" s="1644" t="s">
        <v>60</v>
      </c>
      <c r="E2166" s="1645">
        <v>1.51</v>
      </c>
      <c r="F2166" s="1646">
        <v>44347</v>
      </c>
      <c r="G2166" s="1646">
        <v>66964</v>
      </c>
    </row>
    <row r="2167" spans="2:7">
      <c r="B2167" s="1642">
        <v>5481</v>
      </c>
      <c r="C2167" s="1643" t="s">
        <v>646</v>
      </c>
      <c r="D2167" s="1644" t="s">
        <v>54</v>
      </c>
      <c r="E2167" s="1645">
        <v>48</v>
      </c>
      <c r="F2167" s="1646">
        <v>5820</v>
      </c>
      <c r="G2167" s="1646">
        <v>279360</v>
      </c>
    </row>
    <row r="2168" spans="2:7">
      <c r="B2168" s="1642">
        <v>6087</v>
      </c>
      <c r="C2168" s="1643" t="s">
        <v>1019</v>
      </c>
      <c r="D2168" s="1644" t="s">
        <v>65</v>
      </c>
      <c r="E2168" s="1645">
        <v>2</v>
      </c>
      <c r="F2168" s="1646">
        <v>48294</v>
      </c>
      <c r="G2168" s="1646">
        <v>96587</v>
      </c>
    </row>
    <row r="2169" spans="2:7">
      <c r="B2169" s="1642">
        <v>6088</v>
      </c>
      <c r="C2169" s="1643" t="s">
        <v>1020</v>
      </c>
      <c r="D2169" s="1644" t="s">
        <v>65</v>
      </c>
      <c r="E2169" s="1645">
        <v>2</v>
      </c>
      <c r="F2169" s="1646">
        <v>69478</v>
      </c>
      <c r="G2169" s="1646">
        <v>138956</v>
      </c>
    </row>
    <row r="2170" spans="2:7">
      <c r="B2170" s="1642">
        <v>6092</v>
      </c>
      <c r="C2170" s="1643" t="s">
        <v>51</v>
      </c>
      <c r="D2170" s="1644" t="s">
        <v>52</v>
      </c>
      <c r="E2170" s="1645">
        <v>5.5454999999999997</v>
      </c>
      <c r="F2170" s="1646">
        <v>2000</v>
      </c>
      <c r="G2170" s="1646">
        <v>11091</v>
      </c>
    </row>
    <row r="2171" spans="2:7">
      <c r="B2171" s="1642">
        <v>6107</v>
      </c>
      <c r="C2171" s="1643" t="s">
        <v>1280</v>
      </c>
      <c r="D2171" s="1644" t="s">
        <v>60</v>
      </c>
      <c r="E2171" s="1645">
        <v>7.0000000000000007E-2</v>
      </c>
      <c r="F2171" s="1646">
        <v>445060</v>
      </c>
      <c r="G2171" s="1646">
        <v>31154</v>
      </c>
    </row>
    <row r="2172" spans="2:7">
      <c r="B2172" s="1642">
        <v>6140</v>
      </c>
      <c r="C2172" s="1643" t="s">
        <v>58</v>
      </c>
      <c r="D2172" s="1644" t="s">
        <v>50</v>
      </c>
      <c r="E2172" s="1645">
        <v>1</v>
      </c>
      <c r="F2172" s="1646">
        <v>57198</v>
      </c>
      <c r="G2172" s="1646">
        <v>57198</v>
      </c>
    </row>
    <row r="2173" spans="2:7">
      <c r="B2173" s="1642">
        <v>6792</v>
      </c>
      <c r="C2173" s="1643" t="s">
        <v>714</v>
      </c>
      <c r="D2173" s="1644" t="s">
        <v>54</v>
      </c>
      <c r="E2173" s="1645">
        <v>1</v>
      </c>
      <c r="F2173" s="1646">
        <v>238000</v>
      </c>
      <c r="G2173" s="1646">
        <v>238000</v>
      </c>
    </row>
    <row r="2174" spans="2:7">
      <c r="B2174" s="1642">
        <v>6824</v>
      </c>
      <c r="C2174" s="1643" t="s">
        <v>944</v>
      </c>
      <c r="D2174" s="1644" t="s">
        <v>79</v>
      </c>
      <c r="E2174" s="1645">
        <v>254</v>
      </c>
      <c r="F2174" s="1646">
        <v>31</v>
      </c>
      <c r="G2174" s="1646">
        <v>7874</v>
      </c>
    </row>
    <row r="2175" spans="2:7">
      <c r="B2175" s="1642">
        <v>7088</v>
      </c>
      <c r="C2175" s="1643" t="s">
        <v>82</v>
      </c>
      <c r="D2175" s="1644" t="s">
        <v>79</v>
      </c>
      <c r="E2175" s="1645">
        <v>99</v>
      </c>
      <c r="F2175" s="1646">
        <v>2678</v>
      </c>
      <c r="G2175" s="1646">
        <v>265122</v>
      </c>
    </row>
    <row r="2176" spans="2:7" ht="44.25" customHeight="1">
      <c r="B2176" s="1636">
        <v>8122</v>
      </c>
      <c r="C2176" s="1637" t="s">
        <v>1603</v>
      </c>
      <c r="D2176" s="1636" t="s">
        <v>54</v>
      </c>
      <c r="E2176" s="1638"/>
      <c r="F2176" s="1639"/>
      <c r="G2176" s="1640">
        <v>582437</v>
      </c>
    </row>
    <row r="2177" spans="2:7">
      <c r="B2177" s="1642">
        <v>324</v>
      </c>
      <c r="C2177" s="1643" t="s">
        <v>1270</v>
      </c>
      <c r="D2177" s="1644" t="s">
        <v>60</v>
      </c>
      <c r="E2177" s="1645">
        <v>0.1</v>
      </c>
      <c r="F2177" s="1646">
        <v>369495</v>
      </c>
      <c r="G2177" s="1646">
        <v>36950</v>
      </c>
    </row>
    <row r="2178" spans="2:7">
      <c r="B2178" s="1642">
        <v>3995</v>
      </c>
      <c r="C2178" s="1643" t="s">
        <v>126</v>
      </c>
      <c r="D2178" s="1644" t="s">
        <v>48</v>
      </c>
      <c r="E2178" s="1645">
        <v>0.72</v>
      </c>
      <c r="F2178" s="1646">
        <v>21983</v>
      </c>
      <c r="G2178" s="1646">
        <v>15828</v>
      </c>
    </row>
    <row r="2179" spans="2:7" ht="22.5">
      <c r="B2179" s="1642">
        <v>4613</v>
      </c>
      <c r="C2179" s="1643" t="s">
        <v>121</v>
      </c>
      <c r="D2179" s="1644" t="s">
        <v>60</v>
      </c>
      <c r="E2179" s="1645">
        <v>1.07</v>
      </c>
      <c r="F2179" s="1646">
        <v>44347</v>
      </c>
      <c r="G2179" s="1646">
        <v>47451</v>
      </c>
    </row>
    <row r="2180" spans="2:7">
      <c r="B2180" s="1642">
        <v>5481</v>
      </c>
      <c r="C2180" s="1643" t="s">
        <v>646</v>
      </c>
      <c r="D2180" s="1644" t="s">
        <v>54</v>
      </c>
      <c r="E2180" s="1645">
        <v>12</v>
      </c>
      <c r="F2180" s="1646">
        <v>5820</v>
      </c>
      <c r="G2180" s="1646">
        <v>69840</v>
      </c>
    </row>
    <row r="2181" spans="2:7">
      <c r="B2181" s="1642">
        <v>6087</v>
      </c>
      <c r="C2181" s="1643" t="s">
        <v>1019</v>
      </c>
      <c r="D2181" s="1644" t="s">
        <v>65</v>
      </c>
      <c r="E2181" s="1645">
        <v>1</v>
      </c>
      <c r="F2181" s="1646">
        <v>48294</v>
      </c>
      <c r="G2181" s="1646">
        <v>48294</v>
      </c>
    </row>
    <row r="2182" spans="2:7">
      <c r="B2182" s="1642">
        <v>6088</v>
      </c>
      <c r="C2182" s="1643" t="s">
        <v>1020</v>
      </c>
      <c r="D2182" s="1644" t="s">
        <v>65</v>
      </c>
      <c r="E2182" s="1645">
        <v>1</v>
      </c>
      <c r="F2182" s="1646">
        <v>69478</v>
      </c>
      <c r="G2182" s="1646">
        <v>69478</v>
      </c>
    </row>
    <row r="2183" spans="2:7">
      <c r="B2183" s="1642">
        <v>6092</v>
      </c>
      <c r="C2183" s="1643" t="s">
        <v>51</v>
      </c>
      <c r="D2183" s="1644" t="s">
        <v>52</v>
      </c>
      <c r="E2183" s="1645">
        <v>2.7728000000000002</v>
      </c>
      <c r="F2183" s="1646">
        <v>2000</v>
      </c>
      <c r="G2183" s="1646">
        <v>5546</v>
      </c>
    </row>
    <row r="2184" spans="2:7">
      <c r="B2184" s="1642">
        <v>6107</v>
      </c>
      <c r="C2184" s="1643" t="s">
        <v>1280</v>
      </c>
      <c r="D2184" s="1644" t="s">
        <v>60</v>
      </c>
      <c r="E2184" s="1645">
        <v>0.03</v>
      </c>
      <c r="F2184" s="1646">
        <v>445060</v>
      </c>
      <c r="G2184" s="1646">
        <v>13352</v>
      </c>
    </row>
    <row r="2185" spans="2:7">
      <c r="B2185" s="1642">
        <v>6140</v>
      </c>
      <c r="C2185" s="1643" t="s">
        <v>58</v>
      </c>
      <c r="D2185" s="1644" t="s">
        <v>50</v>
      </c>
      <c r="E2185" s="1645">
        <v>0.5</v>
      </c>
      <c r="F2185" s="1646">
        <v>57198</v>
      </c>
      <c r="G2185" s="1646">
        <v>28599</v>
      </c>
    </row>
    <row r="2186" spans="2:7">
      <c r="B2186" s="1642">
        <v>6543</v>
      </c>
      <c r="C2186" s="1643" t="s">
        <v>712</v>
      </c>
      <c r="D2186" s="1644" t="s">
        <v>54</v>
      </c>
      <c r="E2186" s="1645">
        <v>1</v>
      </c>
      <c r="F2186" s="1646">
        <v>194803</v>
      </c>
      <c r="G2186" s="1646">
        <v>194803</v>
      </c>
    </row>
    <row r="2187" spans="2:7">
      <c r="B2187" s="1642">
        <v>6824</v>
      </c>
      <c r="C2187" s="1643" t="s">
        <v>944</v>
      </c>
      <c r="D2187" s="1644" t="s">
        <v>79</v>
      </c>
      <c r="E2187" s="1645">
        <v>132</v>
      </c>
      <c r="F2187" s="1646">
        <v>31</v>
      </c>
      <c r="G2187" s="1646">
        <v>4092</v>
      </c>
    </row>
    <row r="2188" spans="2:7">
      <c r="B2188" s="1642">
        <v>7088</v>
      </c>
      <c r="C2188" s="1643" t="s">
        <v>82</v>
      </c>
      <c r="D2188" s="1644" t="s">
        <v>79</v>
      </c>
      <c r="E2188" s="1645">
        <v>18</v>
      </c>
      <c r="F2188" s="1646">
        <v>2678</v>
      </c>
      <c r="G2188" s="1646">
        <v>48204</v>
      </c>
    </row>
    <row r="2189" spans="2:7" ht="48">
      <c r="B2189" s="1636">
        <v>8134</v>
      </c>
      <c r="C2189" s="1637" t="s">
        <v>1704</v>
      </c>
      <c r="D2189" s="1636" t="s">
        <v>54</v>
      </c>
      <c r="E2189" s="1638"/>
      <c r="F2189" s="1639"/>
      <c r="G2189" s="1640">
        <v>588590</v>
      </c>
    </row>
    <row r="2190" spans="2:7">
      <c r="B2190" s="1642">
        <v>324</v>
      </c>
      <c r="C2190" s="1643" t="s">
        <v>1270</v>
      </c>
      <c r="D2190" s="1644" t="s">
        <v>60</v>
      </c>
      <c r="E2190" s="1645">
        <v>0.05</v>
      </c>
      <c r="F2190" s="1646">
        <v>369495</v>
      </c>
      <c r="G2190" s="1646">
        <v>18475</v>
      </c>
    </row>
    <row r="2191" spans="2:7">
      <c r="B2191" s="1642">
        <v>3995</v>
      </c>
      <c r="C2191" s="1643" t="s">
        <v>126</v>
      </c>
      <c r="D2191" s="1644" t="s">
        <v>48</v>
      </c>
      <c r="E2191" s="1645">
        <v>0.22500000000000001</v>
      </c>
      <c r="F2191" s="1646">
        <v>21983</v>
      </c>
      <c r="G2191" s="1646">
        <v>4946</v>
      </c>
    </row>
    <row r="2192" spans="2:7" ht="22.5">
      <c r="B2192" s="1642">
        <v>4613</v>
      </c>
      <c r="C2192" s="1643" t="s">
        <v>121</v>
      </c>
      <c r="D2192" s="1644" t="s">
        <v>60</v>
      </c>
      <c r="E2192" s="1645">
        <v>0.35</v>
      </c>
      <c r="F2192" s="1646">
        <v>44347</v>
      </c>
      <c r="G2192" s="1646">
        <v>15521</v>
      </c>
    </row>
    <row r="2193" spans="2:7">
      <c r="B2193" s="1642">
        <v>6087</v>
      </c>
      <c r="C2193" s="1643" t="s">
        <v>1019</v>
      </c>
      <c r="D2193" s="1644" t="s">
        <v>65</v>
      </c>
      <c r="E2193" s="1645">
        <v>0.75</v>
      </c>
      <c r="F2193" s="1646">
        <v>48294</v>
      </c>
      <c r="G2193" s="1646">
        <v>36220</v>
      </c>
    </row>
    <row r="2194" spans="2:7">
      <c r="B2194" s="1642">
        <v>6088</v>
      </c>
      <c r="C2194" s="1643" t="s">
        <v>1020</v>
      </c>
      <c r="D2194" s="1644" t="s">
        <v>65</v>
      </c>
      <c r="E2194" s="1645">
        <v>0.75</v>
      </c>
      <c r="F2194" s="1646">
        <v>69478</v>
      </c>
      <c r="G2194" s="1646">
        <v>52108</v>
      </c>
    </row>
    <row r="2195" spans="2:7">
      <c r="B2195" s="1642">
        <v>6092</v>
      </c>
      <c r="C2195" s="1643" t="s">
        <v>51</v>
      </c>
      <c r="D2195" s="1644" t="s">
        <v>52</v>
      </c>
      <c r="E2195" s="1645">
        <v>2.0796000000000001</v>
      </c>
      <c r="F2195" s="1646">
        <v>2000</v>
      </c>
      <c r="G2195" s="1646">
        <v>4159</v>
      </c>
    </row>
    <row r="2196" spans="2:7">
      <c r="B2196" s="1642">
        <v>6140</v>
      </c>
      <c r="C2196" s="1643" t="s">
        <v>58</v>
      </c>
      <c r="D2196" s="1644" t="s">
        <v>50</v>
      </c>
      <c r="E2196" s="1645">
        <v>0.2</v>
      </c>
      <c r="F2196" s="1646">
        <v>57198</v>
      </c>
      <c r="G2196" s="1646">
        <v>11440</v>
      </c>
    </row>
    <row r="2197" spans="2:7">
      <c r="B2197" s="1642">
        <v>6824</v>
      </c>
      <c r="C2197" s="1643" t="s">
        <v>944</v>
      </c>
      <c r="D2197" s="1644" t="s">
        <v>79</v>
      </c>
      <c r="E2197" s="1645">
        <v>147</v>
      </c>
      <c r="F2197" s="1646">
        <v>31</v>
      </c>
      <c r="G2197" s="1646">
        <v>4557</v>
      </c>
    </row>
    <row r="2198" spans="2:7">
      <c r="B2198" s="1642">
        <v>7289</v>
      </c>
      <c r="C2198" s="1643" t="s">
        <v>648</v>
      </c>
      <c r="D2198" s="1644" t="s">
        <v>54</v>
      </c>
      <c r="E2198" s="1645">
        <v>12</v>
      </c>
      <c r="F2198" s="1646">
        <v>4358</v>
      </c>
      <c r="G2198" s="1646">
        <v>52296</v>
      </c>
    </row>
    <row r="2199" spans="2:7">
      <c r="B2199" s="1642">
        <v>7295</v>
      </c>
      <c r="C2199" s="1643" t="s">
        <v>723</v>
      </c>
      <c r="D2199" s="1644" t="s">
        <v>54</v>
      </c>
      <c r="E2199" s="1645">
        <v>1</v>
      </c>
      <c r="F2199" s="1646">
        <v>380800</v>
      </c>
      <c r="G2199" s="1646">
        <v>380800</v>
      </c>
    </row>
    <row r="2200" spans="2:7">
      <c r="B2200" s="1642">
        <v>7421</v>
      </c>
      <c r="C2200" s="1643" t="s">
        <v>1289</v>
      </c>
      <c r="D2200" s="1644" t="s">
        <v>60</v>
      </c>
      <c r="E2200" s="1645">
        <v>0.02</v>
      </c>
      <c r="F2200" s="1646">
        <v>403410</v>
      </c>
      <c r="G2200" s="1646">
        <v>8068</v>
      </c>
    </row>
    <row r="2201" spans="2:7" ht="24">
      <c r="B2201" s="1636">
        <v>8135</v>
      </c>
      <c r="C2201" s="1637" t="s">
        <v>1665</v>
      </c>
      <c r="D2201" s="1636" t="s">
        <v>71</v>
      </c>
      <c r="E2201" s="1638"/>
      <c r="F2201" s="1639"/>
      <c r="G2201" s="1640">
        <v>554644</v>
      </c>
    </row>
    <row r="2202" spans="2:7">
      <c r="B2202" s="1642">
        <v>326</v>
      </c>
      <c r="C2202" s="1643" t="s">
        <v>1272</v>
      </c>
      <c r="D2202" s="1644" t="s">
        <v>60</v>
      </c>
      <c r="E2202" s="1645">
        <v>0.40410000000000001</v>
      </c>
      <c r="F2202" s="1646">
        <v>409182</v>
      </c>
      <c r="G2202" s="1646">
        <v>165350</v>
      </c>
    </row>
    <row r="2203" spans="2:7">
      <c r="B2203" s="1642">
        <v>6087</v>
      </c>
      <c r="C2203" s="1643" t="s">
        <v>1019</v>
      </c>
      <c r="D2203" s="1644" t="s">
        <v>65</v>
      </c>
      <c r="E2203" s="1645">
        <v>1</v>
      </c>
      <c r="F2203" s="1646">
        <v>48294</v>
      </c>
      <c r="G2203" s="1646">
        <v>48294</v>
      </c>
    </row>
    <row r="2204" spans="2:7">
      <c r="B2204" s="1642">
        <v>6088</v>
      </c>
      <c r="C2204" s="1643" t="s">
        <v>1020</v>
      </c>
      <c r="D2204" s="1644" t="s">
        <v>65</v>
      </c>
      <c r="E2204" s="1645">
        <v>0.5</v>
      </c>
      <c r="F2204" s="1646">
        <v>69478</v>
      </c>
      <c r="G2204" s="1646">
        <v>34739</v>
      </c>
    </row>
    <row r="2205" spans="2:7">
      <c r="B2205" s="1642">
        <v>6092</v>
      </c>
      <c r="C2205" s="1643" t="s">
        <v>51</v>
      </c>
      <c r="D2205" s="1644" t="s">
        <v>52</v>
      </c>
      <c r="E2205" s="1645">
        <v>1.9543999999999999</v>
      </c>
      <c r="F2205" s="1646">
        <v>2000</v>
      </c>
      <c r="G2205" s="1646">
        <v>3909</v>
      </c>
    </row>
    <row r="2206" spans="2:7">
      <c r="B2206" s="1642">
        <v>6098</v>
      </c>
      <c r="C2206" s="1643" t="s">
        <v>68</v>
      </c>
      <c r="D2206" s="1644" t="s">
        <v>69</v>
      </c>
      <c r="E2206" s="1645">
        <v>90</v>
      </c>
      <c r="F2206" s="1646">
        <v>18</v>
      </c>
      <c r="G2206" s="1646">
        <v>1620</v>
      </c>
    </row>
    <row r="2207" spans="2:7">
      <c r="B2207" s="1642">
        <v>6140</v>
      </c>
      <c r="C2207" s="1643" t="s">
        <v>58</v>
      </c>
      <c r="D2207" s="1644" t="s">
        <v>50</v>
      </c>
      <c r="E2207" s="1645">
        <v>0.5</v>
      </c>
      <c r="F2207" s="1646">
        <v>57198</v>
      </c>
      <c r="G2207" s="1646">
        <v>28599</v>
      </c>
    </row>
    <row r="2208" spans="2:7">
      <c r="B2208" s="1642">
        <v>6739</v>
      </c>
      <c r="C2208" s="1643" t="s">
        <v>477</v>
      </c>
      <c r="D2208" s="1644" t="s">
        <v>60</v>
      </c>
      <c r="E2208" s="1645">
        <v>0.40410000000000001</v>
      </c>
      <c r="F2208" s="1646">
        <v>38080</v>
      </c>
      <c r="G2208" s="1646">
        <v>15388</v>
      </c>
    </row>
    <row r="2209" spans="2:7">
      <c r="B2209" s="1642">
        <v>6867</v>
      </c>
      <c r="C2209" s="1643" t="s">
        <v>596</v>
      </c>
      <c r="D2209" s="1644" t="s">
        <v>50</v>
      </c>
      <c r="E2209" s="1645">
        <v>0.5</v>
      </c>
      <c r="F2209" s="1646">
        <v>511490</v>
      </c>
      <c r="G2209" s="1646">
        <v>255745</v>
      </c>
    </row>
    <row r="2210" spans="2:7">
      <c r="B2210" s="1642">
        <v>8969</v>
      </c>
      <c r="C2210" s="1643" t="s">
        <v>461</v>
      </c>
      <c r="D2210" s="1644" t="s">
        <v>52</v>
      </c>
      <c r="E2210" s="1645">
        <v>1</v>
      </c>
      <c r="F2210" s="1646">
        <v>1000</v>
      </c>
      <c r="G2210" s="1646">
        <v>1000</v>
      </c>
    </row>
    <row r="2211" spans="2:7" ht="24">
      <c r="B2211" s="1636">
        <v>8139</v>
      </c>
      <c r="C2211" s="1637" t="s">
        <v>1666</v>
      </c>
      <c r="D2211" s="1636" t="s">
        <v>60</v>
      </c>
      <c r="E2211" s="1638"/>
      <c r="F2211" s="1639"/>
      <c r="G2211" s="1640">
        <v>474089</v>
      </c>
    </row>
    <row r="2212" spans="2:7">
      <c r="B2212" s="1642">
        <v>326</v>
      </c>
      <c r="C2212" s="1643" t="s">
        <v>1272</v>
      </c>
      <c r="D2212" s="1644" t="s">
        <v>60</v>
      </c>
      <c r="E2212" s="1645">
        <v>1</v>
      </c>
      <c r="F2212" s="1646">
        <v>409182</v>
      </c>
      <c r="G2212" s="1646">
        <v>409182</v>
      </c>
    </row>
    <row r="2213" spans="2:7">
      <c r="B2213" s="1642">
        <v>6087</v>
      </c>
      <c r="C2213" s="1643" t="s">
        <v>1019</v>
      </c>
      <c r="D2213" s="1644" t="s">
        <v>65</v>
      </c>
      <c r="E2213" s="1645">
        <v>0.7</v>
      </c>
      <c r="F2213" s="1646">
        <v>48294</v>
      </c>
      <c r="G2213" s="1646">
        <v>33806</v>
      </c>
    </row>
    <row r="2214" spans="2:7">
      <c r="B2214" s="1642">
        <v>6088</v>
      </c>
      <c r="C2214" s="1643" t="s">
        <v>1020</v>
      </c>
      <c r="D2214" s="1644" t="s">
        <v>65</v>
      </c>
      <c r="E2214" s="1645">
        <v>0.35</v>
      </c>
      <c r="F2214" s="1646">
        <v>69478</v>
      </c>
      <c r="G2214" s="1646">
        <v>24317</v>
      </c>
    </row>
    <row r="2215" spans="2:7">
      <c r="B2215" s="1642">
        <v>6092</v>
      </c>
      <c r="C2215" s="1643" t="s">
        <v>51</v>
      </c>
      <c r="D2215" s="1644" t="s">
        <v>52</v>
      </c>
      <c r="E2215" s="1645">
        <v>1.3681000000000001</v>
      </c>
      <c r="F2215" s="1646">
        <v>2000</v>
      </c>
      <c r="G2215" s="1646">
        <v>2736</v>
      </c>
    </row>
    <row r="2216" spans="2:7">
      <c r="B2216" s="1642">
        <v>8520</v>
      </c>
      <c r="C2216" s="1643" t="s">
        <v>695</v>
      </c>
      <c r="D2216" s="1644" t="s">
        <v>959</v>
      </c>
      <c r="E2216" s="1645">
        <v>4</v>
      </c>
      <c r="F2216" s="1646">
        <v>1012</v>
      </c>
      <c r="G2216" s="1646">
        <v>4048</v>
      </c>
    </row>
    <row r="2217" spans="2:7" ht="48">
      <c r="B2217" s="1636">
        <v>8140</v>
      </c>
      <c r="C2217" s="1637" t="s">
        <v>1605</v>
      </c>
      <c r="D2217" s="1636" t="s">
        <v>54</v>
      </c>
      <c r="E2217" s="1638"/>
      <c r="F2217" s="1639"/>
      <c r="G2217" s="1640">
        <v>989682</v>
      </c>
    </row>
    <row r="2218" spans="2:7">
      <c r="B2218" s="1642">
        <v>324</v>
      </c>
      <c r="C2218" s="1643" t="s">
        <v>1270</v>
      </c>
      <c r="D2218" s="1644" t="s">
        <v>60</v>
      </c>
      <c r="E2218" s="1645">
        <v>0.39</v>
      </c>
      <c r="F2218" s="1646">
        <v>369495</v>
      </c>
      <c r="G2218" s="1646">
        <v>144103</v>
      </c>
    </row>
    <row r="2219" spans="2:7">
      <c r="B2219" s="1642">
        <v>3995</v>
      </c>
      <c r="C2219" s="1643" t="s">
        <v>126</v>
      </c>
      <c r="D2219" s="1644" t="s">
        <v>48</v>
      </c>
      <c r="E2219" s="1645">
        <v>1.26</v>
      </c>
      <c r="F2219" s="1646">
        <v>21983</v>
      </c>
      <c r="G2219" s="1646">
        <v>27699</v>
      </c>
    </row>
    <row r="2220" spans="2:7" ht="22.5">
      <c r="B2220" s="1642">
        <v>4613</v>
      </c>
      <c r="C2220" s="1643" t="s">
        <v>121</v>
      </c>
      <c r="D2220" s="1644" t="s">
        <v>60</v>
      </c>
      <c r="E2220" s="1645">
        <v>0.49</v>
      </c>
      <c r="F2220" s="1646">
        <v>44347</v>
      </c>
      <c r="G2220" s="1646">
        <v>21730</v>
      </c>
    </row>
    <row r="2221" spans="2:7">
      <c r="B2221" s="1642">
        <v>5481</v>
      </c>
      <c r="C2221" s="1643" t="s">
        <v>646</v>
      </c>
      <c r="D2221" s="1644" t="s">
        <v>54</v>
      </c>
      <c r="E2221" s="1645">
        <v>17</v>
      </c>
      <c r="F2221" s="1646">
        <v>5820</v>
      </c>
      <c r="G2221" s="1646">
        <v>98940</v>
      </c>
    </row>
    <row r="2222" spans="2:7">
      <c r="B2222" s="1642">
        <v>6087</v>
      </c>
      <c r="C2222" s="1643" t="s">
        <v>1019</v>
      </c>
      <c r="D2222" s="1644" t="s">
        <v>65</v>
      </c>
      <c r="E2222" s="1645">
        <v>1</v>
      </c>
      <c r="F2222" s="1646">
        <v>48294</v>
      </c>
      <c r="G2222" s="1646">
        <v>48294</v>
      </c>
    </row>
    <row r="2223" spans="2:7">
      <c r="B2223" s="1642">
        <v>6088</v>
      </c>
      <c r="C2223" s="1643" t="s">
        <v>1020</v>
      </c>
      <c r="D2223" s="1644" t="s">
        <v>65</v>
      </c>
      <c r="E2223" s="1645">
        <v>1</v>
      </c>
      <c r="F2223" s="1646">
        <v>69478</v>
      </c>
      <c r="G2223" s="1646">
        <v>69478</v>
      </c>
    </row>
    <row r="2224" spans="2:7">
      <c r="B2224" s="1642">
        <v>6092</v>
      </c>
      <c r="C2224" s="1643" t="s">
        <v>51</v>
      </c>
      <c r="D2224" s="1644" t="s">
        <v>52</v>
      </c>
      <c r="E2224" s="1645">
        <v>2.7728000000000002</v>
      </c>
      <c r="F2224" s="1646">
        <v>2000</v>
      </c>
      <c r="G2224" s="1646">
        <v>5546</v>
      </c>
    </row>
    <row r="2225" spans="2:7">
      <c r="B2225" s="1642">
        <v>6107</v>
      </c>
      <c r="C2225" s="1643" t="s">
        <v>1280</v>
      </c>
      <c r="D2225" s="1644" t="s">
        <v>60</v>
      </c>
      <c r="E2225" s="1645">
        <v>0.03</v>
      </c>
      <c r="F2225" s="1646">
        <v>445060</v>
      </c>
      <c r="G2225" s="1646">
        <v>13352</v>
      </c>
    </row>
    <row r="2226" spans="2:7">
      <c r="B2226" s="1642">
        <v>6140</v>
      </c>
      <c r="C2226" s="1643" t="s">
        <v>58</v>
      </c>
      <c r="D2226" s="1644" t="s">
        <v>50</v>
      </c>
      <c r="E2226" s="1645">
        <v>0.2</v>
      </c>
      <c r="F2226" s="1646">
        <v>57198</v>
      </c>
      <c r="G2226" s="1646">
        <v>11440</v>
      </c>
    </row>
    <row r="2227" spans="2:7">
      <c r="B2227" s="1642">
        <v>6824</v>
      </c>
      <c r="C2227" s="1643" t="s">
        <v>944</v>
      </c>
      <c r="D2227" s="1644" t="s">
        <v>79</v>
      </c>
      <c r="E2227" s="1645">
        <v>132</v>
      </c>
      <c r="F2227" s="1646">
        <v>31</v>
      </c>
      <c r="G2227" s="1646">
        <v>4092</v>
      </c>
    </row>
    <row r="2228" spans="2:7">
      <c r="B2228" s="1642">
        <v>7088</v>
      </c>
      <c r="C2228" s="1643" t="s">
        <v>82</v>
      </c>
      <c r="D2228" s="1644" t="s">
        <v>79</v>
      </c>
      <c r="E2228" s="1645">
        <v>35.1</v>
      </c>
      <c r="F2228" s="1646">
        <v>2678</v>
      </c>
      <c r="G2228" s="1646">
        <v>93998</v>
      </c>
    </row>
    <row r="2229" spans="2:7">
      <c r="B2229" s="1642">
        <v>7293</v>
      </c>
      <c r="C2229" s="1643" t="s">
        <v>722</v>
      </c>
      <c r="D2229" s="1644" t="s">
        <v>54</v>
      </c>
      <c r="E2229" s="1645">
        <v>1</v>
      </c>
      <c r="F2229" s="1646">
        <v>451010</v>
      </c>
      <c r="G2229" s="1646">
        <v>451010</v>
      </c>
    </row>
    <row r="2230" spans="2:7" ht="24">
      <c r="B2230" s="1636">
        <v>8141</v>
      </c>
      <c r="C2230" s="1637" t="s">
        <v>1592</v>
      </c>
      <c r="D2230" s="1636" t="s">
        <v>54</v>
      </c>
      <c r="E2230" s="1638"/>
      <c r="F2230" s="1639"/>
      <c r="G2230" s="1640">
        <v>1224693</v>
      </c>
    </row>
    <row r="2231" spans="2:7">
      <c r="B2231" s="1642">
        <v>5890</v>
      </c>
      <c r="C2231" s="1643" t="s">
        <v>594</v>
      </c>
      <c r="D2231" s="1644" t="s">
        <v>50</v>
      </c>
      <c r="E2231" s="1645">
        <v>0.5</v>
      </c>
      <c r="F2231" s="1646">
        <v>77771</v>
      </c>
      <c r="G2231" s="1646">
        <v>38886</v>
      </c>
    </row>
    <row r="2232" spans="2:7">
      <c r="B2232" s="1642">
        <v>6087</v>
      </c>
      <c r="C2232" s="1643" t="s">
        <v>1019</v>
      </c>
      <c r="D2232" s="1644" t="s">
        <v>65</v>
      </c>
      <c r="E2232" s="1645">
        <v>6.25E-2</v>
      </c>
      <c r="F2232" s="1646">
        <v>48294</v>
      </c>
      <c r="G2232" s="1646">
        <v>3018</v>
      </c>
    </row>
    <row r="2233" spans="2:7">
      <c r="B2233" s="1642">
        <v>6088</v>
      </c>
      <c r="C2233" s="1643" t="s">
        <v>1020</v>
      </c>
      <c r="D2233" s="1644" t="s">
        <v>65</v>
      </c>
      <c r="E2233" s="1645">
        <v>6.25E-2</v>
      </c>
      <c r="F2233" s="1646">
        <v>69478</v>
      </c>
      <c r="G2233" s="1646">
        <v>4342</v>
      </c>
    </row>
    <row r="2234" spans="2:7">
      <c r="B2234" s="1642">
        <v>6092</v>
      </c>
      <c r="C2234" s="1643" t="s">
        <v>51</v>
      </c>
      <c r="D2234" s="1644" t="s">
        <v>52</v>
      </c>
      <c r="E2234" s="1645">
        <v>0.17330000000000001</v>
      </c>
      <c r="F2234" s="1646">
        <v>2000</v>
      </c>
      <c r="G2234" s="1646">
        <v>347</v>
      </c>
    </row>
    <row r="2235" spans="2:7">
      <c r="B2235" s="1642">
        <v>11571</v>
      </c>
      <c r="C2235" s="1643" t="s">
        <v>1561</v>
      </c>
      <c r="D2235" s="1644" t="s">
        <v>54</v>
      </c>
      <c r="E2235" s="1645">
        <v>1</v>
      </c>
      <c r="F2235" s="1646">
        <v>1178100</v>
      </c>
      <c r="G2235" s="1646">
        <v>1178100</v>
      </c>
    </row>
    <row r="2236" spans="2:7" ht="48.75" customHeight="1">
      <c r="B2236" s="1636">
        <v>8145</v>
      </c>
      <c r="C2236" s="1637" t="s">
        <v>1606</v>
      </c>
      <c r="D2236" s="1636" t="s">
        <v>54</v>
      </c>
      <c r="E2236" s="1638"/>
      <c r="F2236" s="1639"/>
      <c r="G2236" s="1640">
        <v>554001</v>
      </c>
    </row>
    <row r="2237" spans="2:7">
      <c r="B2237" s="1642">
        <v>324</v>
      </c>
      <c r="C2237" s="1643" t="s">
        <v>1270</v>
      </c>
      <c r="D2237" s="1644" t="s">
        <v>60</v>
      </c>
      <c r="E2237" s="1645">
        <v>0.03</v>
      </c>
      <c r="F2237" s="1646">
        <v>369495</v>
      </c>
      <c r="G2237" s="1646">
        <v>11085</v>
      </c>
    </row>
    <row r="2238" spans="2:7">
      <c r="B2238" s="1642">
        <v>3995</v>
      </c>
      <c r="C2238" s="1643" t="s">
        <v>126</v>
      </c>
      <c r="D2238" s="1644" t="s">
        <v>48</v>
      </c>
      <c r="E2238" s="1645">
        <v>2.21</v>
      </c>
      <c r="F2238" s="1646">
        <v>21983</v>
      </c>
      <c r="G2238" s="1646">
        <v>48582</v>
      </c>
    </row>
    <row r="2239" spans="2:7" ht="22.5">
      <c r="B2239" s="1642">
        <v>4613</v>
      </c>
      <c r="C2239" s="1643" t="s">
        <v>121</v>
      </c>
      <c r="D2239" s="1644" t="s">
        <v>60</v>
      </c>
      <c r="E2239" s="1645">
        <v>0.224</v>
      </c>
      <c r="F2239" s="1646">
        <v>44347</v>
      </c>
      <c r="G2239" s="1646">
        <v>9934</v>
      </c>
    </row>
    <row r="2240" spans="2:7">
      <c r="B2240" s="1642">
        <v>6087</v>
      </c>
      <c r="C2240" s="1643" t="s">
        <v>1019</v>
      </c>
      <c r="D2240" s="1644" t="s">
        <v>65</v>
      </c>
      <c r="E2240" s="1645">
        <v>0.33329999999999999</v>
      </c>
      <c r="F2240" s="1646">
        <v>48294</v>
      </c>
      <c r="G2240" s="1646">
        <v>16096</v>
      </c>
    </row>
    <row r="2241" spans="2:7">
      <c r="B2241" s="1642">
        <v>6088</v>
      </c>
      <c r="C2241" s="1643" t="s">
        <v>1020</v>
      </c>
      <c r="D2241" s="1644" t="s">
        <v>65</v>
      </c>
      <c r="E2241" s="1645">
        <v>0.33329999999999999</v>
      </c>
      <c r="F2241" s="1646">
        <v>69478</v>
      </c>
      <c r="G2241" s="1646">
        <v>23157</v>
      </c>
    </row>
    <row r="2242" spans="2:7">
      <c r="B2242" s="1642">
        <v>6092</v>
      </c>
      <c r="C2242" s="1643" t="s">
        <v>51</v>
      </c>
      <c r="D2242" s="1644" t="s">
        <v>52</v>
      </c>
      <c r="E2242" s="1645">
        <v>0.92430000000000001</v>
      </c>
      <c r="F2242" s="1646">
        <v>2000</v>
      </c>
      <c r="G2242" s="1646">
        <v>1849</v>
      </c>
    </row>
    <row r="2243" spans="2:7">
      <c r="B2243" s="1642">
        <v>6140</v>
      </c>
      <c r="C2243" s="1643" t="s">
        <v>58</v>
      </c>
      <c r="D2243" s="1644" t="s">
        <v>50</v>
      </c>
      <c r="E2243" s="1645">
        <v>0.2</v>
      </c>
      <c r="F2243" s="1646">
        <v>57198</v>
      </c>
      <c r="G2243" s="1646">
        <v>11440</v>
      </c>
    </row>
    <row r="2244" spans="2:7">
      <c r="B2244" s="1642">
        <v>6824</v>
      </c>
      <c r="C2244" s="1643" t="s">
        <v>944</v>
      </c>
      <c r="D2244" s="1644" t="s">
        <v>79</v>
      </c>
      <c r="E2244" s="1645">
        <v>132</v>
      </c>
      <c r="F2244" s="1646">
        <v>31</v>
      </c>
      <c r="G2244" s="1646">
        <v>4092</v>
      </c>
    </row>
    <row r="2245" spans="2:7">
      <c r="B2245" s="1642">
        <v>7289</v>
      </c>
      <c r="C2245" s="1643" t="s">
        <v>648</v>
      </c>
      <c r="D2245" s="1644" t="s">
        <v>54</v>
      </c>
      <c r="E2245" s="1645">
        <v>8</v>
      </c>
      <c r="F2245" s="1646">
        <v>4358</v>
      </c>
      <c r="G2245" s="1646">
        <v>34864</v>
      </c>
    </row>
    <row r="2246" spans="2:7">
      <c r="B2246" s="1642">
        <v>7295</v>
      </c>
      <c r="C2246" s="1643" t="s">
        <v>723</v>
      </c>
      <c r="D2246" s="1644" t="s">
        <v>54</v>
      </c>
      <c r="E2246" s="1645">
        <v>1</v>
      </c>
      <c r="F2246" s="1646">
        <v>380800</v>
      </c>
      <c r="G2246" s="1646">
        <v>380800</v>
      </c>
    </row>
    <row r="2247" spans="2:7">
      <c r="B2247" s="1642">
        <v>7421</v>
      </c>
      <c r="C2247" s="1643" t="s">
        <v>1289</v>
      </c>
      <c r="D2247" s="1644" t="s">
        <v>60</v>
      </c>
      <c r="E2247" s="1645">
        <v>0.03</v>
      </c>
      <c r="F2247" s="1646">
        <v>403410</v>
      </c>
      <c r="G2247" s="1646">
        <v>12102</v>
      </c>
    </row>
    <row r="2248" spans="2:7" ht="48">
      <c r="B2248" s="1636">
        <v>8146</v>
      </c>
      <c r="C2248" s="1637" t="s">
        <v>1667</v>
      </c>
      <c r="D2248" s="1636" t="s">
        <v>54</v>
      </c>
      <c r="E2248" s="1638"/>
      <c r="F2248" s="1639"/>
      <c r="G2248" s="1640">
        <v>237625</v>
      </c>
    </row>
    <row r="2249" spans="2:7">
      <c r="B2249" s="1642">
        <v>324</v>
      </c>
      <c r="C2249" s="1643" t="s">
        <v>1270</v>
      </c>
      <c r="D2249" s="1644" t="s">
        <v>60</v>
      </c>
      <c r="E2249" s="1645">
        <v>0.02</v>
      </c>
      <c r="F2249" s="1646">
        <v>369495</v>
      </c>
      <c r="G2249" s="1646">
        <v>7390</v>
      </c>
    </row>
    <row r="2250" spans="2:7">
      <c r="B2250" s="1642">
        <v>3995</v>
      </c>
      <c r="C2250" s="1643" t="s">
        <v>126</v>
      </c>
      <c r="D2250" s="1644" t="s">
        <v>48</v>
      </c>
      <c r="E2250" s="1645">
        <v>0.38400000000000001</v>
      </c>
      <c r="F2250" s="1646">
        <v>21983</v>
      </c>
      <c r="G2250" s="1646">
        <v>8441</v>
      </c>
    </row>
    <row r="2251" spans="2:7" ht="22.5">
      <c r="B2251" s="1642">
        <v>4613</v>
      </c>
      <c r="C2251" s="1643" t="s">
        <v>121</v>
      </c>
      <c r="D2251" s="1644" t="s">
        <v>60</v>
      </c>
      <c r="E2251" s="1645">
        <v>0.154</v>
      </c>
      <c r="F2251" s="1646">
        <v>44347</v>
      </c>
      <c r="G2251" s="1646">
        <v>6829</v>
      </c>
    </row>
    <row r="2252" spans="2:7">
      <c r="B2252" s="1642">
        <v>6087</v>
      </c>
      <c r="C2252" s="1643" t="s">
        <v>1019</v>
      </c>
      <c r="D2252" s="1644" t="s">
        <v>65</v>
      </c>
      <c r="E2252" s="1645">
        <v>0.33329999999999999</v>
      </c>
      <c r="F2252" s="1646">
        <v>48294</v>
      </c>
      <c r="G2252" s="1646">
        <v>16096</v>
      </c>
    </row>
    <row r="2253" spans="2:7">
      <c r="B2253" s="1642">
        <v>6088</v>
      </c>
      <c r="C2253" s="1643" t="s">
        <v>1020</v>
      </c>
      <c r="D2253" s="1644" t="s">
        <v>65</v>
      </c>
      <c r="E2253" s="1645">
        <v>0.33329999999999999</v>
      </c>
      <c r="F2253" s="1646">
        <v>69478</v>
      </c>
      <c r="G2253" s="1646">
        <v>23157</v>
      </c>
    </row>
    <row r="2254" spans="2:7">
      <c r="B2254" s="1642">
        <v>6092</v>
      </c>
      <c r="C2254" s="1643" t="s">
        <v>51</v>
      </c>
      <c r="D2254" s="1644" t="s">
        <v>52</v>
      </c>
      <c r="E2254" s="1645">
        <v>0.92430000000000001</v>
      </c>
      <c r="F2254" s="1646">
        <v>2000</v>
      </c>
      <c r="G2254" s="1646">
        <v>1849</v>
      </c>
    </row>
    <row r="2255" spans="2:7">
      <c r="B2255" s="1642">
        <v>6140</v>
      </c>
      <c r="C2255" s="1643" t="s">
        <v>58</v>
      </c>
      <c r="D2255" s="1644" t="s">
        <v>50</v>
      </c>
      <c r="E2255" s="1645">
        <v>0.2</v>
      </c>
      <c r="F2255" s="1646">
        <v>57198</v>
      </c>
      <c r="G2255" s="1646">
        <v>11440</v>
      </c>
    </row>
    <row r="2256" spans="2:7">
      <c r="B2256" s="1642">
        <v>6824</v>
      </c>
      <c r="C2256" s="1643" t="s">
        <v>944</v>
      </c>
      <c r="D2256" s="1644" t="s">
        <v>79</v>
      </c>
      <c r="E2256" s="1645">
        <v>147</v>
      </c>
      <c r="F2256" s="1646">
        <v>31</v>
      </c>
      <c r="G2256" s="1646">
        <v>4557</v>
      </c>
    </row>
    <row r="2257" spans="2:7">
      <c r="B2257" s="1642">
        <v>7289</v>
      </c>
      <c r="C2257" s="1643" t="s">
        <v>648</v>
      </c>
      <c r="D2257" s="1644" t="s">
        <v>54</v>
      </c>
      <c r="E2257" s="1645">
        <v>5</v>
      </c>
      <c r="F2257" s="1646">
        <v>4358</v>
      </c>
      <c r="G2257" s="1646">
        <v>21790</v>
      </c>
    </row>
    <row r="2258" spans="2:7">
      <c r="B2258" s="1642">
        <v>7298</v>
      </c>
      <c r="C2258" s="1643" t="s">
        <v>724</v>
      </c>
      <c r="D2258" s="1644" t="s">
        <v>54</v>
      </c>
      <c r="E2258" s="1645">
        <v>1</v>
      </c>
      <c r="F2258" s="1646">
        <v>132042</v>
      </c>
      <c r="G2258" s="1646">
        <v>132042</v>
      </c>
    </row>
    <row r="2259" spans="2:7">
      <c r="B2259" s="1642">
        <v>7421</v>
      </c>
      <c r="C2259" s="1643" t="s">
        <v>1289</v>
      </c>
      <c r="D2259" s="1644" t="s">
        <v>60</v>
      </c>
      <c r="E2259" s="1645">
        <v>0.01</v>
      </c>
      <c r="F2259" s="1646">
        <v>403410</v>
      </c>
      <c r="G2259" s="1646">
        <v>4034</v>
      </c>
    </row>
    <row r="2260" spans="2:7" ht="24">
      <c r="B2260" s="1636">
        <v>8149</v>
      </c>
      <c r="C2260" s="1637" t="s">
        <v>1593</v>
      </c>
      <c r="D2260" s="1636" t="s">
        <v>54</v>
      </c>
      <c r="E2260" s="1638"/>
      <c r="F2260" s="1639"/>
      <c r="G2260" s="1640">
        <v>369377</v>
      </c>
    </row>
    <row r="2261" spans="2:7">
      <c r="B2261" s="1642">
        <v>6087</v>
      </c>
      <c r="C2261" s="1643" t="s">
        <v>1019</v>
      </c>
      <c r="D2261" s="1644" t="s">
        <v>65</v>
      </c>
      <c r="E2261" s="1645">
        <v>0.25</v>
      </c>
      <c r="F2261" s="1646">
        <v>48294</v>
      </c>
      <c r="G2261" s="1646">
        <v>12073</v>
      </c>
    </row>
    <row r="2262" spans="2:7">
      <c r="B2262" s="1642">
        <v>6088</v>
      </c>
      <c r="C2262" s="1643" t="s">
        <v>1020</v>
      </c>
      <c r="D2262" s="1644" t="s">
        <v>65</v>
      </c>
      <c r="E2262" s="1645">
        <v>0.25</v>
      </c>
      <c r="F2262" s="1646">
        <v>69478</v>
      </c>
      <c r="G2262" s="1646">
        <v>17369</v>
      </c>
    </row>
    <row r="2263" spans="2:7">
      <c r="B2263" s="1642">
        <v>6092</v>
      </c>
      <c r="C2263" s="1643" t="s">
        <v>51</v>
      </c>
      <c r="D2263" s="1644" t="s">
        <v>52</v>
      </c>
      <c r="E2263" s="1645">
        <v>1.3864000000000001</v>
      </c>
      <c r="F2263" s="1646">
        <v>2000</v>
      </c>
      <c r="G2263" s="1646">
        <v>2773</v>
      </c>
    </row>
    <row r="2264" spans="2:7">
      <c r="B2264" s="1642">
        <v>6561</v>
      </c>
      <c r="C2264" s="1643" t="s">
        <v>503</v>
      </c>
      <c r="D2264" s="1644" t="s">
        <v>54</v>
      </c>
      <c r="E2264" s="1645">
        <v>1</v>
      </c>
      <c r="F2264" s="1646">
        <v>39488</v>
      </c>
      <c r="G2264" s="1646">
        <v>39488</v>
      </c>
    </row>
    <row r="2265" spans="2:7">
      <c r="B2265" s="1642">
        <v>7022</v>
      </c>
      <c r="C2265" s="1643" t="s">
        <v>566</v>
      </c>
      <c r="D2265" s="1644" t="s">
        <v>54</v>
      </c>
      <c r="E2265" s="1645">
        <v>1</v>
      </c>
      <c r="F2265" s="1646">
        <v>118072</v>
      </c>
      <c r="G2265" s="1646">
        <v>118072</v>
      </c>
    </row>
    <row r="2266" spans="2:7" ht="22.5">
      <c r="B2266" s="1642">
        <v>10988</v>
      </c>
      <c r="C2266" s="1643" t="s">
        <v>1305</v>
      </c>
      <c r="D2266" s="1644" t="s">
        <v>54</v>
      </c>
      <c r="E2266" s="1645">
        <v>1</v>
      </c>
      <c r="F2266" s="1646">
        <v>113169</v>
      </c>
      <c r="G2266" s="1646">
        <v>113169</v>
      </c>
    </row>
    <row r="2267" spans="2:7">
      <c r="B2267" s="1642">
        <v>11586</v>
      </c>
      <c r="C2267" s="1643" t="s">
        <v>1586</v>
      </c>
      <c r="D2267" s="1644" t="s">
        <v>71</v>
      </c>
      <c r="E2267" s="1645">
        <v>1.03</v>
      </c>
      <c r="F2267" s="1646">
        <v>36328</v>
      </c>
      <c r="G2267" s="1646">
        <v>37418</v>
      </c>
    </row>
    <row r="2268" spans="2:7">
      <c r="B2268" s="1642">
        <v>11594</v>
      </c>
      <c r="C2268" s="1643" t="s">
        <v>1693</v>
      </c>
      <c r="D2268" s="1644" t="s">
        <v>54</v>
      </c>
      <c r="E2268" s="1645">
        <v>1</v>
      </c>
      <c r="F2268" s="1646">
        <v>29015</v>
      </c>
      <c r="G2268" s="1646">
        <v>29015</v>
      </c>
    </row>
    <row r="2269" spans="2:7" ht="36">
      <c r="B2269" s="1636">
        <v>8150</v>
      </c>
      <c r="C2269" s="1637" t="s">
        <v>1669</v>
      </c>
      <c r="D2269" s="1636" t="s">
        <v>54</v>
      </c>
      <c r="E2269" s="1638"/>
      <c r="F2269" s="1639"/>
      <c r="G2269" s="1640">
        <v>740566</v>
      </c>
    </row>
    <row r="2270" spans="2:7">
      <c r="B2270" s="1642">
        <v>324</v>
      </c>
      <c r="C2270" s="1643" t="s">
        <v>1270</v>
      </c>
      <c r="D2270" s="1644" t="s">
        <v>60</v>
      </c>
      <c r="E2270" s="1645">
        <v>0.09</v>
      </c>
      <c r="F2270" s="1646">
        <v>369495</v>
      </c>
      <c r="G2270" s="1646">
        <v>33255</v>
      </c>
    </row>
    <row r="2271" spans="2:7" ht="22.5">
      <c r="B2271" s="1642">
        <v>4613</v>
      </c>
      <c r="C2271" s="1643" t="s">
        <v>121</v>
      </c>
      <c r="D2271" s="1644" t="s">
        <v>60</v>
      </c>
      <c r="E2271" s="1645">
        <v>1.27</v>
      </c>
      <c r="F2271" s="1646">
        <v>44347</v>
      </c>
      <c r="G2271" s="1646">
        <v>56321</v>
      </c>
    </row>
    <row r="2272" spans="2:7">
      <c r="B2272" s="1642">
        <v>5481</v>
      </c>
      <c r="C2272" s="1643" t="s">
        <v>646</v>
      </c>
      <c r="D2272" s="1644" t="s">
        <v>54</v>
      </c>
      <c r="E2272" s="1645">
        <v>25</v>
      </c>
      <c r="F2272" s="1646">
        <v>5820</v>
      </c>
      <c r="G2272" s="1646">
        <v>145500</v>
      </c>
    </row>
    <row r="2273" spans="2:7">
      <c r="B2273" s="1642">
        <v>6087</v>
      </c>
      <c r="C2273" s="1643" t="s">
        <v>1019</v>
      </c>
      <c r="D2273" s="1644" t="s">
        <v>65</v>
      </c>
      <c r="E2273" s="1645">
        <v>1</v>
      </c>
      <c r="F2273" s="1646">
        <v>48294</v>
      </c>
      <c r="G2273" s="1646">
        <v>48294</v>
      </c>
    </row>
    <row r="2274" spans="2:7">
      <c r="B2274" s="1642">
        <v>6088</v>
      </c>
      <c r="C2274" s="1643" t="s">
        <v>1020</v>
      </c>
      <c r="D2274" s="1644" t="s">
        <v>65</v>
      </c>
      <c r="E2274" s="1645">
        <v>1</v>
      </c>
      <c r="F2274" s="1646">
        <v>69478</v>
      </c>
      <c r="G2274" s="1646">
        <v>69478</v>
      </c>
    </row>
    <row r="2275" spans="2:7">
      <c r="B2275" s="1642">
        <v>6092</v>
      </c>
      <c r="C2275" s="1643" t="s">
        <v>51</v>
      </c>
      <c r="D2275" s="1644" t="s">
        <v>52</v>
      </c>
      <c r="E2275" s="1645">
        <v>2.7728000000000002</v>
      </c>
      <c r="F2275" s="1646">
        <v>2000</v>
      </c>
      <c r="G2275" s="1646">
        <v>5546</v>
      </c>
    </row>
    <row r="2276" spans="2:7">
      <c r="B2276" s="1642">
        <v>6140</v>
      </c>
      <c r="C2276" s="1643" t="s">
        <v>58</v>
      </c>
      <c r="D2276" s="1644" t="s">
        <v>50</v>
      </c>
      <c r="E2276" s="1645">
        <v>0.5</v>
      </c>
      <c r="F2276" s="1646">
        <v>57198</v>
      </c>
      <c r="G2276" s="1646">
        <v>28599</v>
      </c>
    </row>
    <row r="2277" spans="2:7">
      <c r="B2277" s="1642">
        <v>7152</v>
      </c>
      <c r="C2277" s="1643" t="s">
        <v>718</v>
      </c>
      <c r="D2277" s="1644" t="s">
        <v>54</v>
      </c>
      <c r="E2277" s="1645">
        <v>1</v>
      </c>
      <c r="F2277" s="1646">
        <v>321300</v>
      </c>
      <c r="G2277" s="1646">
        <v>321300</v>
      </c>
    </row>
    <row r="2278" spans="2:7">
      <c r="B2278" s="1642">
        <v>7421</v>
      </c>
      <c r="C2278" s="1643" t="s">
        <v>1289</v>
      </c>
      <c r="D2278" s="1644" t="s">
        <v>60</v>
      </c>
      <c r="E2278" s="1645">
        <v>0.08</v>
      </c>
      <c r="F2278" s="1646">
        <v>403410</v>
      </c>
      <c r="G2278" s="1646">
        <v>32273</v>
      </c>
    </row>
    <row r="2279" spans="2:7" ht="24">
      <c r="B2279" s="1636">
        <v>8151</v>
      </c>
      <c r="C2279" s="1637" t="s">
        <v>1594</v>
      </c>
      <c r="D2279" s="1636" t="s">
        <v>54</v>
      </c>
      <c r="E2279" s="1638"/>
      <c r="F2279" s="1639"/>
      <c r="G2279" s="1640">
        <v>1278854</v>
      </c>
    </row>
    <row r="2280" spans="2:7">
      <c r="B2280" s="1642">
        <v>6087</v>
      </c>
      <c r="C2280" s="1643" t="s">
        <v>1019</v>
      </c>
      <c r="D2280" s="1644" t="s">
        <v>65</v>
      </c>
      <c r="E2280" s="1645">
        <v>0.25</v>
      </c>
      <c r="F2280" s="1646">
        <v>48294</v>
      </c>
      <c r="G2280" s="1646">
        <v>12073</v>
      </c>
    </row>
    <row r="2281" spans="2:7">
      <c r="B2281" s="1642">
        <v>6088</v>
      </c>
      <c r="C2281" s="1643" t="s">
        <v>1020</v>
      </c>
      <c r="D2281" s="1644" t="s">
        <v>65</v>
      </c>
      <c r="E2281" s="1645">
        <v>0.25</v>
      </c>
      <c r="F2281" s="1646">
        <v>69478</v>
      </c>
      <c r="G2281" s="1646">
        <v>17369</v>
      </c>
    </row>
    <row r="2282" spans="2:7">
      <c r="B2282" s="1642">
        <v>6092</v>
      </c>
      <c r="C2282" s="1643" t="s">
        <v>51</v>
      </c>
      <c r="D2282" s="1644" t="s">
        <v>52</v>
      </c>
      <c r="E2282" s="1645">
        <v>0.69320000000000004</v>
      </c>
      <c r="F2282" s="1646">
        <v>2000</v>
      </c>
      <c r="G2282" s="1646">
        <v>1386</v>
      </c>
    </row>
    <row r="2283" spans="2:7">
      <c r="B2283" s="1642">
        <v>6275</v>
      </c>
      <c r="C2283" s="1643" t="s">
        <v>497</v>
      </c>
      <c r="D2283" s="1644" t="s">
        <v>71</v>
      </c>
      <c r="E2283" s="1645">
        <v>1.03</v>
      </c>
      <c r="F2283" s="1646">
        <v>53911</v>
      </c>
      <c r="G2283" s="1646">
        <v>55528</v>
      </c>
    </row>
    <row r="2284" spans="2:7">
      <c r="B2284" s="1642">
        <v>7024</v>
      </c>
      <c r="C2284" s="1643" t="s">
        <v>568</v>
      </c>
      <c r="D2284" s="1644" t="s">
        <v>54</v>
      </c>
      <c r="E2284" s="1645">
        <v>1</v>
      </c>
      <c r="F2284" s="1646">
        <v>198706</v>
      </c>
      <c r="G2284" s="1646">
        <v>198706</v>
      </c>
    </row>
    <row r="2285" spans="2:7">
      <c r="B2285" s="1642">
        <v>10920</v>
      </c>
      <c r="C2285" s="1643" t="s">
        <v>1303</v>
      </c>
      <c r="D2285" s="1644" t="s">
        <v>54</v>
      </c>
      <c r="E2285" s="1645">
        <v>1</v>
      </c>
      <c r="F2285" s="1646">
        <v>823480</v>
      </c>
      <c r="G2285" s="1646">
        <v>823480</v>
      </c>
    </row>
    <row r="2286" spans="2:7">
      <c r="B2286" s="1642">
        <v>10937</v>
      </c>
      <c r="C2286" s="1643" t="s">
        <v>1684</v>
      </c>
      <c r="D2286" s="1644" t="s">
        <v>54</v>
      </c>
      <c r="E2286" s="1645">
        <v>1</v>
      </c>
      <c r="F2286" s="1646">
        <v>92154</v>
      </c>
      <c r="G2286" s="1646">
        <v>92154</v>
      </c>
    </row>
    <row r="2287" spans="2:7">
      <c r="B2287" s="1642">
        <v>11572</v>
      </c>
      <c r="C2287" s="1643" t="s">
        <v>1562</v>
      </c>
      <c r="D2287" s="1644" t="s">
        <v>71</v>
      </c>
      <c r="E2287" s="1645">
        <v>1.03</v>
      </c>
      <c r="F2287" s="1646">
        <v>75882</v>
      </c>
      <c r="G2287" s="1646">
        <v>78158</v>
      </c>
    </row>
    <row r="2288" spans="2:7" ht="36">
      <c r="B2288" s="1636">
        <v>8154</v>
      </c>
      <c r="C2288" s="1637" t="s">
        <v>1671</v>
      </c>
      <c r="D2288" s="1636" t="s">
        <v>54</v>
      </c>
      <c r="E2288" s="1638"/>
      <c r="F2288" s="1639"/>
      <c r="G2288" s="1640">
        <v>469916</v>
      </c>
    </row>
    <row r="2289" spans="2:7">
      <c r="B2289" s="1642">
        <v>324</v>
      </c>
      <c r="C2289" s="1643" t="s">
        <v>1270</v>
      </c>
      <c r="D2289" s="1644" t="s">
        <v>60</v>
      </c>
      <c r="E2289" s="1645">
        <v>0.04</v>
      </c>
      <c r="F2289" s="1646">
        <v>369495</v>
      </c>
      <c r="G2289" s="1646">
        <v>14780</v>
      </c>
    </row>
    <row r="2290" spans="2:7" ht="22.5">
      <c r="B2290" s="1642">
        <v>4613</v>
      </c>
      <c r="C2290" s="1643" t="s">
        <v>121</v>
      </c>
      <c r="D2290" s="1644" t="s">
        <v>60</v>
      </c>
      <c r="E2290" s="1645">
        <v>1.07</v>
      </c>
      <c r="F2290" s="1646">
        <v>44347</v>
      </c>
      <c r="G2290" s="1646">
        <v>47451</v>
      </c>
    </row>
    <row r="2291" spans="2:7">
      <c r="B2291" s="1642">
        <v>5481</v>
      </c>
      <c r="C2291" s="1643" t="s">
        <v>646</v>
      </c>
      <c r="D2291" s="1644" t="s">
        <v>54</v>
      </c>
      <c r="E2291" s="1645">
        <v>13</v>
      </c>
      <c r="F2291" s="1646">
        <v>5820</v>
      </c>
      <c r="G2291" s="1646">
        <v>75660</v>
      </c>
    </row>
    <row r="2292" spans="2:7">
      <c r="B2292" s="1642">
        <v>6087</v>
      </c>
      <c r="C2292" s="1643" t="s">
        <v>1019</v>
      </c>
      <c r="D2292" s="1644" t="s">
        <v>65</v>
      </c>
      <c r="E2292" s="1645">
        <v>0.75</v>
      </c>
      <c r="F2292" s="1646">
        <v>48294</v>
      </c>
      <c r="G2292" s="1646">
        <v>36220</v>
      </c>
    </row>
    <row r="2293" spans="2:7">
      <c r="B2293" s="1642">
        <v>6088</v>
      </c>
      <c r="C2293" s="1643" t="s">
        <v>1020</v>
      </c>
      <c r="D2293" s="1644" t="s">
        <v>65</v>
      </c>
      <c r="E2293" s="1645">
        <v>0.75</v>
      </c>
      <c r="F2293" s="1646">
        <v>69478</v>
      </c>
      <c r="G2293" s="1646">
        <v>52108</v>
      </c>
    </row>
    <row r="2294" spans="2:7">
      <c r="B2294" s="1642">
        <v>6092</v>
      </c>
      <c r="C2294" s="1643" t="s">
        <v>51</v>
      </c>
      <c r="D2294" s="1644" t="s">
        <v>52</v>
      </c>
      <c r="E2294" s="1645">
        <v>2.0796000000000001</v>
      </c>
      <c r="F2294" s="1646">
        <v>2000</v>
      </c>
      <c r="G2294" s="1646">
        <v>4159</v>
      </c>
    </row>
    <row r="2295" spans="2:7">
      <c r="B2295" s="1642">
        <v>6140</v>
      </c>
      <c r="C2295" s="1643" t="s">
        <v>58</v>
      </c>
      <c r="D2295" s="1644" t="s">
        <v>50</v>
      </c>
      <c r="E2295" s="1645">
        <v>0.5</v>
      </c>
      <c r="F2295" s="1646">
        <v>57198</v>
      </c>
      <c r="G2295" s="1646">
        <v>28599</v>
      </c>
    </row>
    <row r="2296" spans="2:7">
      <c r="B2296" s="1642">
        <v>7151</v>
      </c>
      <c r="C2296" s="1643" t="s">
        <v>717</v>
      </c>
      <c r="D2296" s="1644" t="s">
        <v>54</v>
      </c>
      <c r="E2296" s="1645">
        <v>1</v>
      </c>
      <c r="F2296" s="1646">
        <v>194803</v>
      </c>
      <c r="G2296" s="1646">
        <v>194803</v>
      </c>
    </row>
    <row r="2297" spans="2:7">
      <c r="B2297" s="1642">
        <v>7421</v>
      </c>
      <c r="C2297" s="1643" t="s">
        <v>1289</v>
      </c>
      <c r="D2297" s="1644" t="s">
        <v>60</v>
      </c>
      <c r="E2297" s="1645">
        <v>0.04</v>
      </c>
      <c r="F2297" s="1646">
        <v>403410</v>
      </c>
      <c r="G2297" s="1646">
        <v>16136</v>
      </c>
    </row>
    <row r="2298" spans="2:7" ht="48">
      <c r="B2298" s="1636">
        <v>8155</v>
      </c>
      <c r="C2298" s="1637" t="s">
        <v>1672</v>
      </c>
      <c r="D2298" s="1636" t="s">
        <v>54</v>
      </c>
      <c r="E2298" s="1638"/>
      <c r="F2298" s="1639"/>
      <c r="G2298" s="1640">
        <v>1086200</v>
      </c>
    </row>
    <row r="2299" spans="2:7">
      <c r="B2299" s="1642">
        <v>324</v>
      </c>
      <c r="C2299" s="1643" t="s">
        <v>1270</v>
      </c>
      <c r="D2299" s="1644" t="s">
        <v>60</v>
      </c>
      <c r="E2299" s="1645">
        <v>0.1</v>
      </c>
      <c r="F2299" s="1646">
        <v>369495</v>
      </c>
      <c r="G2299" s="1646">
        <v>36950</v>
      </c>
    </row>
    <row r="2300" spans="2:7">
      <c r="B2300" s="1642">
        <v>3995</v>
      </c>
      <c r="C2300" s="1643" t="s">
        <v>126</v>
      </c>
      <c r="D2300" s="1644" t="s">
        <v>48</v>
      </c>
      <c r="E2300" s="1645">
        <v>5.17</v>
      </c>
      <c r="F2300" s="1646">
        <v>21983</v>
      </c>
      <c r="G2300" s="1646">
        <v>113652</v>
      </c>
    </row>
    <row r="2301" spans="2:7" ht="22.5">
      <c r="B2301" s="1642">
        <v>4613</v>
      </c>
      <c r="C2301" s="1643" t="s">
        <v>121</v>
      </c>
      <c r="D2301" s="1644" t="s">
        <v>60</v>
      </c>
      <c r="E2301" s="1645">
        <v>1.37</v>
      </c>
      <c r="F2301" s="1646">
        <v>44347</v>
      </c>
      <c r="G2301" s="1646">
        <v>60755</v>
      </c>
    </row>
    <row r="2302" spans="2:7">
      <c r="B2302" s="1642">
        <v>5481</v>
      </c>
      <c r="C2302" s="1643" t="s">
        <v>646</v>
      </c>
      <c r="D2302" s="1644" t="s">
        <v>54</v>
      </c>
      <c r="E2302" s="1645">
        <v>52</v>
      </c>
      <c r="F2302" s="1646">
        <v>5820</v>
      </c>
      <c r="G2302" s="1646">
        <v>302640</v>
      </c>
    </row>
    <row r="2303" spans="2:7">
      <c r="B2303" s="1642">
        <v>6087</v>
      </c>
      <c r="C2303" s="1643" t="s">
        <v>1019</v>
      </c>
      <c r="D2303" s="1644" t="s">
        <v>65</v>
      </c>
      <c r="E2303" s="1645">
        <v>1.5</v>
      </c>
      <c r="F2303" s="1646">
        <v>48294</v>
      </c>
      <c r="G2303" s="1646">
        <v>72440</v>
      </c>
    </row>
    <row r="2304" spans="2:7">
      <c r="B2304" s="1642">
        <v>6088</v>
      </c>
      <c r="C2304" s="1643" t="s">
        <v>1020</v>
      </c>
      <c r="D2304" s="1644" t="s">
        <v>65</v>
      </c>
      <c r="E2304" s="1645">
        <v>1.5</v>
      </c>
      <c r="F2304" s="1646">
        <v>69478</v>
      </c>
      <c r="G2304" s="1646">
        <v>104217</v>
      </c>
    </row>
    <row r="2305" spans="2:7">
      <c r="B2305" s="1642">
        <v>6092</v>
      </c>
      <c r="C2305" s="1643" t="s">
        <v>51</v>
      </c>
      <c r="D2305" s="1644" t="s">
        <v>52</v>
      </c>
      <c r="E2305" s="1645">
        <v>4.1592000000000002</v>
      </c>
      <c r="F2305" s="1646">
        <v>2000</v>
      </c>
      <c r="G2305" s="1646">
        <v>8318</v>
      </c>
    </row>
    <row r="2306" spans="2:7">
      <c r="B2306" s="1642">
        <v>6140</v>
      </c>
      <c r="C2306" s="1643" t="s">
        <v>58</v>
      </c>
      <c r="D2306" s="1644" t="s">
        <v>50</v>
      </c>
      <c r="E2306" s="1645">
        <v>1</v>
      </c>
      <c r="F2306" s="1646">
        <v>57198</v>
      </c>
      <c r="G2306" s="1646">
        <v>57198</v>
      </c>
    </row>
    <row r="2307" spans="2:7">
      <c r="B2307" s="1642">
        <v>6824</v>
      </c>
      <c r="C2307" s="1643" t="s">
        <v>944</v>
      </c>
      <c r="D2307" s="1644" t="s">
        <v>79</v>
      </c>
      <c r="E2307" s="1645">
        <v>246</v>
      </c>
      <c r="F2307" s="1646">
        <v>31</v>
      </c>
      <c r="G2307" s="1646">
        <v>7626</v>
      </c>
    </row>
    <row r="2308" spans="2:7">
      <c r="B2308" s="1642">
        <v>7088</v>
      </c>
      <c r="C2308" s="1643" t="s">
        <v>82</v>
      </c>
      <c r="D2308" s="1644" t="s">
        <v>79</v>
      </c>
      <c r="E2308" s="1645">
        <v>18</v>
      </c>
      <c r="F2308" s="1646">
        <v>2678</v>
      </c>
      <c r="G2308" s="1646">
        <v>48204</v>
      </c>
    </row>
    <row r="2309" spans="2:7">
      <c r="B2309" s="1642">
        <v>7421</v>
      </c>
      <c r="C2309" s="1643" t="s">
        <v>1289</v>
      </c>
      <c r="D2309" s="1644" t="s">
        <v>60</v>
      </c>
      <c r="E2309" s="1645">
        <v>0.08</v>
      </c>
      <c r="F2309" s="1646">
        <v>403410</v>
      </c>
      <c r="G2309" s="1646">
        <v>32273</v>
      </c>
    </row>
    <row r="2310" spans="2:7">
      <c r="B2310" s="1642">
        <v>9229</v>
      </c>
      <c r="C2310" s="1643" t="s">
        <v>726</v>
      </c>
      <c r="D2310" s="1644" t="s">
        <v>727</v>
      </c>
      <c r="E2310" s="1645">
        <v>1</v>
      </c>
      <c r="F2310" s="1646">
        <v>241927</v>
      </c>
      <c r="G2310" s="1646">
        <v>241927</v>
      </c>
    </row>
    <row r="2311" spans="2:7" ht="22.5" customHeight="1">
      <c r="B2311" s="1636">
        <v>8156</v>
      </c>
      <c r="C2311" s="1637" t="s">
        <v>1673</v>
      </c>
      <c r="D2311" s="1636" t="s">
        <v>54</v>
      </c>
      <c r="E2311" s="1638"/>
      <c r="F2311" s="1639"/>
      <c r="G2311" s="1640">
        <v>3131</v>
      </c>
    </row>
    <row r="2312" spans="2:7">
      <c r="B2312" s="1642">
        <v>6087</v>
      </c>
      <c r="C2312" s="1643" t="s">
        <v>1019</v>
      </c>
      <c r="D2312" s="1644" t="s">
        <v>65</v>
      </c>
      <c r="E2312" s="1645">
        <v>0.02</v>
      </c>
      <c r="F2312" s="1646">
        <v>48294</v>
      </c>
      <c r="G2312" s="1646">
        <v>966</v>
      </c>
    </row>
    <row r="2313" spans="2:7">
      <c r="B2313" s="1642">
        <v>6088</v>
      </c>
      <c r="C2313" s="1643" t="s">
        <v>1020</v>
      </c>
      <c r="D2313" s="1644" t="s">
        <v>65</v>
      </c>
      <c r="E2313" s="1645">
        <v>0.02</v>
      </c>
      <c r="F2313" s="1646">
        <v>69478</v>
      </c>
      <c r="G2313" s="1646">
        <v>1390</v>
      </c>
    </row>
    <row r="2314" spans="2:7">
      <c r="B2314" s="1642">
        <v>6092</v>
      </c>
      <c r="C2314" s="1643" t="s">
        <v>51</v>
      </c>
      <c r="D2314" s="1644" t="s">
        <v>52</v>
      </c>
      <c r="E2314" s="1645">
        <v>5.5500000000000001E-2</v>
      </c>
      <c r="F2314" s="1646">
        <v>2000</v>
      </c>
      <c r="G2314" s="1646">
        <v>111</v>
      </c>
    </row>
    <row r="2315" spans="2:7">
      <c r="B2315" s="1642">
        <v>6098</v>
      </c>
      <c r="C2315" s="1643" t="s">
        <v>68</v>
      </c>
      <c r="D2315" s="1644" t="s">
        <v>69</v>
      </c>
      <c r="E2315" s="1645">
        <v>3</v>
      </c>
      <c r="F2315" s="1646">
        <v>18</v>
      </c>
      <c r="G2315" s="1646">
        <v>54</v>
      </c>
    </row>
    <row r="2316" spans="2:7" ht="22.5">
      <c r="B2316" s="1642">
        <v>7922</v>
      </c>
      <c r="C2316" s="1643" t="s">
        <v>607</v>
      </c>
      <c r="D2316" s="1644" t="s">
        <v>50</v>
      </c>
      <c r="E2316" s="1645">
        <v>0.16</v>
      </c>
      <c r="F2316" s="1646">
        <v>3813</v>
      </c>
      <c r="G2316" s="1646">
        <v>610</v>
      </c>
    </row>
    <row r="2317" spans="2:7" ht="36">
      <c r="B2317" s="1636">
        <v>8158</v>
      </c>
      <c r="C2317" s="1637" t="s">
        <v>1674</v>
      </c>
      <c r="D2317" s="1636" t="s">
        <v>60</v>
      </c>
      <c r="E2317" s="1638"/>
      <c r="F2317" s="1639"/>
      <c r="G2317" s="1640">
        <v>467527</v>
      </c>
    </row>
    <row r="2318" spans="2:7">
      <c r="B2318" s="1642">
        <v>324</v>
      </c>
      <c r="C2318" s="1643" t="s">
        <v>1270</v>
      </c>
      <c r="D2318" s="1644" t="s">
        <v>60</v>
      </c>
      <c r="E2318" s="1645">
        <v>1.05</v>
      </c>
      <c r="F2318" s="1646">
        <v>369495</v>
      </c>
      <c r="G2318" s="1646">
        <v>387970</v>
      </c>
    </row>
    <row r="2319" spans="2:7">
      <c r="B2319" s="1642">
        <v>1515</v>
      </c>
      <c r="C2319" s="1643" t="s">
        <v>1276</v>
      </c>
      <c r="D2319" s="1644" t="s">
        <v>67</v>
      </c>
      <c r="E2319" s="1645">
        <v>1</v>
      </c>
      <c r="F2319" s="1646">
        <v>321</v>
      </c>
      <c r="G2319" s="1646">
        <v>321</v>
      </c>
    </row>
    <row r="2320" spans="2:7">
      <c r="B2320" s="1642">
        <v>6087</v>
      </c>
      <c r="C2320" s="1643" t="s">
        <v>1019</v>
      </c>
      <c r="D2320" s="1644" t="s">
        <v>65</v>
      </c>
      <c r="E2320" s="1645">
        <v>0.33329999999999999</v>
      </c>
      <c r="F2320" s="1646">
        <v>48294</v>
      </c>
      <c r="G2320" s="1646">
        <v>16096</v>
      </c>
    </row>
    <row r="2321" spans="2:7">
      <c r="B2321" s="1642">
        <v>6088</v>
      </c>
      <c r="C2321" s="1643" t="s">
        <v>1020</v>
      </c>
      <c r="D2321" s="1644" t="s">
        <v>65</v>
      </c>
      <c r="E2321" s="1645">
        <v>0.33329999999999999</v>
      </c>
      <c r="F2321" s="1646">
        <v>69478</v>
      </c>
      <c r="G2321" s="1646">
        <v>23157</v>
      </c>
    </row>
    <row r="2322" spans="2:7">
      <c r="B2322" s="1642">
        <v>6092</v>
      </c>
      <c r="C2322" s="1643" t="s">
        <v>51</v>
      </c>
      <c r="D2322" s="1644" t="s">
        <v>52</v>
      </c>
      <c r="E2322" s="1645">
        <v>0.92430000000000001</v>
      </c>
      <c r="F2322" s="1646">
        <v>2000</v>
      </c>
      <c r="G2322" s="1646">
        <v>1849</v>
      </c>
    </row>
    <row r="2323" spans="2:7">
      <c r="B2323" s="1642">
        <v>6098</v>
      </c>
      <c r="C2323" s="1643" t="s">
        <v>68</v>
      </c>
      <c r="D2323" s="1644" t="s">
        <v>69</v>
      </c>
      <c r="E2323" s="1645">
        <v>3</v>
      </c>
      <c r="F2323" s="1646">
        <v>18</v>
      </c>
      <c r="G2323" s="1646">
        <v>54</v>
      </c>
    </row>
    <row r="2324" spans="2:7">
      <c r="B2324" s="1642">
        <v>6739</v>
      </c>
      <c r="C2324" s="1643" t="s">
        <v>477</v>
      </c>
      <c r="D2324" s="1644" t="s">
        <v>60</v>
      </c>
      <c r="E2324" s="1645">
        <v>1</v>
      </c>
      <c r="F2324" s="1646">
        <v>38080</v>
      </c>
      <c r="G2324" s="1646">
        <v>38080</v>
      </c>
    </row>
    <row r="2325" spans="2:7" ht="24">
      <c r="B2325" s="1636">
        <v>8160</v>
      </c>
      <c r="C2325" s="1637" t="s">
        <v>1600</v>
      </c>
      <c r="D2325" s="1636" t="s">
        <v>71</v>
      </c>
      <c r="E2325" s="1638"/>
      <c r="F2325" s="1639"/>
      <c r="G2325" s="1640">
        <v>14010</v>
      </c>
    </row>
    <row r="2326" spans="2:7">
      <c r="B2326" s="1642">
        <v>6087</v>
      </c>
      <c r="C2326" s="1643" t="s">
        <v>1019</v>
      </c>
      <c r="D2326" s="1644" t="s">
        <v>65</v>
      </c>
      <c r="E2326" s="1645">
        <v>3.3300000000000003E-2</v>
      </c>
      <c r="F2326" s="1646">
        <v>48294</v>
      </c>
      <c r="G2326" s="1646">
        <v>1608</v>
      </c>
    </row>
    <row r="2327" spans="2:7">
      <c r="B2327" s="1642">
        <v>6088</v>
      </c>
      <c r="C2327" s="1643" t="s">
        <v>1020</v>
      </c>
      <c r="D2327" s="1644" t="s">
        <v>65</v>
      </c>
      <c r="E2327" s="1645">
        <v>3.3300000000000003E-2</v>
      </c>
      <c r="F2327" s="1646">
        <v>69478</v>
      </c>
      <c r="G2327" s="1646">
        <v>2314</v>
      </c>
    </row>
    <row r="2328" spans="2:7">
      <c r="B2328" s="1642">
        <v>6092</v>
      </c>
      <c r="C2328" s="1643" t="s">
        <v>51</v>
      </c>
      <c r="D2328" s="1644" t="s">
        <v>52</v>
      </c>
      <c r="E2328" s="1645">
        <v>9.2399999999999996E-2</v>
      </c>
      <c r="F2328" s="1646">
        <v>2000</v>
      </c>
      <c r="G2328" s="1646">
        <v>185</v>
      </c>
    </row>
    <row r="2329" spans="2:7">
      <c r="B2329" s="1642">
        <v>7420</v>
      </c>
      <c r="C2329" s="1643" t="s">
        <v>1288</v>
      </c>
      <c r="D2329" s="1644" t="s">
        <v>60</v>
      </c>
      <c r="E2329" s="1645">
        <v>6.0000000000000001E-3</v>
      </c>
      <c r="F2329" s="1646">
        <v>381990</v>
      </c>
      <c r="G2329" s="1646">
        <v>2292</v>
      </c>
    </row>
    <row r="2330" spans="2:7">
      <c r="B2330" s="1642">
        <v>7461</v>
      </c>
      <c r="C2330" s="1643" t="s">
        <v>97</v>
      </c>
      <c r="D2330" s="1644" t="s">
        <v>60</v>
      </c>
      <c r="E2330" s="1645">
        <v>1E-3</v>
      </c>
      <c r="F2330" s="1646">
        <v>80920</v>
      </c>
      <c r="G2330" s="1646">
        <v>81</v>
      </c>
    </row>
    <row r="2331" spans="2:7">
      <c r="B2331" s="1642">
        <v>7462</v>
      </c>
      <c r="C2331" s="1643" t="s">
        <v>62</v>
      </c>
      <c r="D2331" s="1644" t="s">
        <v>63</v>
      </c>
      <c r="E2331" s="1645">
        <v>2.1000000000000001E-2</v>
      </c>
      <c r="F2331" s="1646">
        <v>1428</v>
      </c>
      <c r="G2331" s="1646">
        <v>30</v>
      </c>
    </row>
    <row r="2332" spans="2:7">
      <c r="B2332" s="1642">
        <v>11577</v>
      </c>
      <c r="C2332" s="1643" t="s">
        <v>1685</v>
      </c>
      <c r="D2332" s="1644" t="s">
        <v>54</v>
      </c>
      <c r="E2332" s="1645">
        <v>10</v>
      </c>
      <c r="F2332" s="1646">
        <v>750</v>
      </c>
      <c r="G2332" s="1646">
        <v>7500</v>
      </c>
    </row>
    <row r="2333" spans="2:7" ht="48">
      <c r="B2333" s="1636">
        <v>8161</v>
      </c>
      <c r="C2333" s="1637" t="s">
        <v>1675</v>
      </c>
      <c r="D2333" s="1636" t="s">
        <v>54</v>
      </c>
      <c r="E2333" s="1638"/>
      <c r="F2333" s="1639"/>
      <c r="G2333" s="1640">
        <v>1336552</v>
      </c>
    </row>
    <row r="2334" spans="2:7">
      <c r="B2334" s="1642">
        <v>324</v>
      </c>
      <c r="C2334" s="1643" t="s">
        <v>1270</v>
      </c>
      <c r="D2334" s="1644" t="s">
        <v>60</v>
      </c>
      <c r="E2334" s="1645">
        <v>0.12</v>
      </c>
      <c r="F2334" s="1646">
        <v>369495</v>
      </c>
      <c r="G2334" s="1646">
        <v>44339</v>
      </c>
    </row>
    <row r="2335" spans="2:7">
      <c r="B2335" s="1642">
        <v>3995</v>
      </c>
      <c r="C2335" s="1643" t="s">
        <v>126</v>
      </c>
      <c r="D2335" s="1644" t="s">
        <v>48</v>
      </c>
      <c r="E2335" s="1645">
        <v>5.69</v>
      </c>
      <c r="F2335" s="1646">
        <v>21983</v>
      </c>
      <c r="G2335" s="1646">
        <v>125083</v>
      </c>
    </row>
    <row r="2336" spans="2:7" ht="22.5">
      <c r="B2336" s="1642">
        <v>4613</v>
      </c>
      <c r="C2336" s="1643" t="s">
        <v>121</v>
      </c>
      <c r="D2336" s="1644" t="s">
        <v>60</v>
      </c>
      <c r="E2336" s="1645">
        <v>1.48</v>
      </c>
      <c r="F2336" s="1646">
        <v>44347</v>
      </c>
      <c r="G2336" s="1646">
        <v>65634</v>
      </c>
    </row>
    <row r="2337" spans="2:7">
      <c r="B2337" s="1642">
        <v>5481</v>
      </c>
      <c r="C2337" s="1643" t="s">
        <v>646</v>
      </c>
      <c r="D2337" s="1644" t="s">
        <v>54</v>
      </c>
      <c r="E2337" s="1645">
        <v>64</v>
      </c>
      <c r="F2337" s="1646">
        <v>5820</v>
      </c>
      <c r="G2337" s="1646">
        <v>372480</v>
      </c>
    </row>
    <row r="2338" spans="2:7">
      <c r="B2338" s="1642">
        <v>6087</v>
      </c>
      <c r="C2338" s="1643" t="s">
        <v>1019</v>
      </c>
      <c r="D2338" s="1644" t="s">
        <v>65</v>
      </c>
      <c r="E2338" s="1645">
        <v>1.75</v>
      </c>
      <c r="F2338" s="1646">
        <v>48294</v>
      </c>
      <c r="G2338" s="1646">
        <v>84514</v>
      </c>
    </row>
    <row r="2339" spans="2:7">
      <c r="B2339" s="1642">
        <v>6088</v>
      </c>
      <c r="C2339" s="1643" t="s">
        <v>1020</v>
      </c>
      <c r="D2339" s="1644" t="s">
        <v>65</v>
      </c>
      <c r="E2339" s="1645">
        <v>1.75</v>
      </c>
      <c r="F2339" s="1646">
        <v>69478</v>
      </c>
      <c r="G2339" s="1646">
        <v>121586</v>
      </c>
    </row>
    <row r="2340" spans="2:7">
      <c r="B2340" s="1642">
        <v>6092</v>
      </c>
      <c r="C2340" s="1643" t="s">
        <v>51</v>
      </c>
      <c r="D2340" s="1644" t="s">
        <v>52</v>
      </c>
      <c r="E2340" s="1645">
        <v>4.8522999999999996</v>
      </c>
      <c r="F2340" s="1646">
        <v>2000</v>
      </c>
      <c r="G2340" s="1646">
        <v>9705</v>
      </c>
    </row>
    <row r="2341" spans="2:7">
      <c r="B2341" s="1642">
        <v>6140</v>
      </c>
      <c r="C2341" s="1643" t="s">
        <v>58</v>
      </c>
      <c r="D2341" s="1644" t="s">
        <v>50</v>
      </c>
      <c r="E2341" s="1645">
        <v>1</v>
      </c>
      <c r="F2341" s="1646">
        <v>57198</v>
      </c>
      <c r="G2341" s="1646">
        <v>57198</v>
      </c>
    </row>
    <row r="2342" spans="2:7">
      <c r="B2342" s="1642">
        <v>6545</v>
      </c>
      <c r="C2342" s="1643" t="s">
        <v>713</v>
      </c>
      <c r="D2342" s="1644" t="s">
        <v>54</v>
      </c>
      <c r="E2342" s="1645">
        <v>1</v>
      </c>
      <c r="F2342" s="1646">
        <v>349860</v>
      </c>
      <c r="G2342" s="1646">
        <v>349860</v>
      </c>
    </row>
    <row r="2343" spans="2:7">
      <c r="B2343" s="1642">
        <v>6824</v>
      </c>
      <c r="C2343" s="1643" t="s">
        <v>944</v>
      </c>
      <c r="D2343" s="1644" t="s">
        <v>79</v>
      </c>
      <c r="E2343" s="1645">
        <v>257</v>
      </c>
      <c r="F2343" s="1646">
        <v>31</v>
      </c>
      <c r="G2343" s="1646">
        <v>7967</v>
      </c>
    </row>
    <row r="2344" spans="2:7">
      <c r="B2344" s="1642">
        <v>7088</v>
      </c>
      <c r="C2344" s="1643" t="s">
        <v>82</v>
      </c>
      <c r="D2344" s="1644" t="s">
        <v>79</v>
      </c>
      <c r="E2344" s="1645">
        <v>21.6</v>
      </c>
      <c r="F2344" s="1646">
        <v>2678</v>
      </c>
      <c r="G2344" s="1646">
        <v>57845</v>
      </c>
    </row>
    <row r="2345" spans="2:7">
      <c r="B2345" s="1642">
        <v>7421</v>
      </c>
      <c r="C2345" s="1643" t="s">
        <v>1289</v>
      </c>
      <c r="D2345" s="1644" t="s">
        <v>60</v>
      </c>
      <c r="E2345" s="1645">
        <v>0.1</v>
      </c>
      <c r="F2345" s="1646">
        <v>403410</v>
      </c>
      <c r="G2345" s="1646">
        <v>40341</v>
      </c>
    </row>
    <row r="2346" spans="2:7" ht="24">
      <c r="B2346" s="1636">
        <v>8164</v>
      </c>
      <c r="C2346" s="1637" t="s">
        <v>1677</v>
      </c>
      <c r="D2346" s="1636" t="s">
        <v>54</v>
      </c>
      <c r="E2346" s="1638"/>
      <c r="F2346" s="1639"/>
      <c r="G2346" s="1640">
        <v>1807793</v>
      </c>
    </row>
    <row r="2347" spans="2:7">
      <c r="B2347" s="1642">
        <v>5890</v>
      </c>
      <c r="C2347" s="1643" t="s">
        <v>594</v>
      </c>
      <c r="D2347" s="1644" t="s">
        <v>50</v>
      </c>
      <c r="E2347" s="1645">
        <v>0.5</v>
      </c>
      <c r="F2347" s="1646">
        <v>77771</v>
      </c>
      <c r="G2347" s="1646">
        <v>38886</v>
      </c>
    </row>
    <row r="2348" spans="2:7">
      <c r="B2348" s="1642">
        <v>6087</v>
      </c>
      <c r="C2348" s="1643" t="s">
        <v>1019</v>
      </c>
      <c r="D2348" s="1644" t="s">
        <v>65</v>
      </c>
      <c r="E2348" s="1645">
        <v>6.25E-2</v>
      </c>
      <c r="F2348" s="1646">
        <v>48294</v>
      </c>
      <c r="G2348" s="1646">
        <v>3018</v>
      </c>
    </row>
    <row r="2349" spans="2:7">
      <c r="B2349" s="1642">
        <v>6088</v>
      </c>
      <c r="C2349" s="1643" t="s">
        <v>1020</v>
      </c>
      <c r="D2349" s="1644" t="s">
        <v>65</v>
      </c>
      <c r="E2349" s="1645">
        <v>6.25E-2</v>
      </c>
      <c r="F2349" s="1646">
        <v>69478</v>
      </c>
      <c r="G2349" s="1646">
        <v>4342</v>
      </c>
    </row>
    <row r="2350" spans="2:7">
      <c r="B2350" s="1642">
        <v>6092</v>
      </c>
      <c r="C2350" s="1643" t="s">
        <v>51</v>
      </c>
      <c r="D2350" s="1644" t="s">
        <v>52</v>
      </c>
      <c r="E2350" s="1645">
        <v>0.17330000000000001</v>
      </c>
      <c r="F2350" s="1646">
        <v>2000</v>
      </c>
      <c r="G2350" s="1646">
        <v>347</v>
      </c>
    </row>
    <row r="2351" spans="2:7">
      <c r="B2351" s="1642">
        <v>11584</v>
      </c>
      <c r="C2351" s="1643" t="s">
        <v>1692</v>
      </c>
      <c r="D2351" s="1644" t="s">
        <v>54</v>
      </c>
      <c r="E2351" s="1645">
        <v>1</v>
      </c>
      <c r="F2351" s="1646">
        <v>1761200</v>
      </c>
      <c r="G2351" s="1646">
        <v>1761200</v>
      </c>
    </row>
    <row r="2352" spans="2:7" ht="24">
      <c r="B2352" s="1636">
        <v>8165</v>
      </c>
      <c r="C2352" s="1637" t="s">
        <v>1678</v>
      </c>
      <c r="D2352" s="1636" t="s">
        <v>54</v>
      </c>
      <c r="E2352" s="1638"/>
      <c r="F2352" s="1639"/>
      <c r="G2352" s="1640">
        <v>313423</v>
      </c>
    </row>
    <row r="2353" spans="2:7">
      <c r="B2353" s="1642">
        <v>324</v>
      </c>
      <c r="C2353" s="1643" t="s">
        <v>1270</v>
      </c>
      <c r="D2353" s="1644" t="s">
        <v>60</v>
      </c>
      <c r="E2353" s="1645">
        <v>0.05</v>
      </c>
      <c r="F2353" s="1646">
        <v>369495</v>
      </c>
      <c r="G2353" s="1646">
        <v>18475</v>
      </c>
    </row>
    <row r="2354" spans="2:7">
      <c r="B2354" s="1642">
        <v>2551</v>
      </c>
      <c r="C2354" s="1643" t="s">
        <v>711</v>
      </c>
      <c r="D2354" s="1644" t="s">
        <v>54</v>
      </c>
      <c r="E2354" s="1645">
        <v>1</v>
      </c>
      <c r="F2354" s="1646">
        <v>120904</v>
      </c>
      <c r="G2354" s="1646">
        <v>120904</v>
      </c>
    </row>
    <row r="2355" spans="2:7">
      <c r="B2355" s="1642">
        <v>6087</v>
      </c>
      <c r="C2355" s="1643" t="s">
        <v>1019</v>
      </c>
      <c r="D2355" s="1644" t="s">
        <v>65</v>
      </c>
      <c r="E2355" s="1645">
        <v>1</v>
      </c>
      <c r="F2355" s="1646">
        <v>48294</v>
      </c>
      <c r="G2355" s="1646">
        <v>48294</v>
      </c>
    </row>
    <row r="2356" spans="2:7">
      <c r="B2356" s="1642">
        <v>6088</v>
      </c>
      <c r="C2356" s="1643" t="s">
        <v>1020</v>
      </c>
      <c r="D2356" s="1644" t="s">
        <v>65</v>
      </c>
      <c r="E2356" s="1645">
        <v>1</v>
      </c>
      <c r="F2356" s="1646">
        <v>69478</v>
      </c>
      <c r="G2356" s="1646">
        <v>69478</v>
      </c>
    </row>
    <row r="2357" spans="2:7">
      <c r="B2357" s="1642">
        <v>6092</v>
      </c>
      <c r="C2357" s="1643" t="s">
        <v>51</v>
      </c>
      <c r="D2357" s="1644" t="s">
        <v>52</v>
      </c>
      <c r="E2357" s="1645">
        <v>2.7728000000000002</v>
      </c>
      <c r="F2357" s="1646">
        <v>2000</v>
      </c>
      <c r="G2357" s="1646">
        <v>5546</v>
      </c>
    </row>
    <row r="2358" spans="2:7">
      <c r="B2358" s="1642">
        <v>6824</v>
      </c>
      <c r="C2358" s="1643" t="s">
        <v>944</v>
      </c>
      <c r="D2358" s="1644" t="s">
        <v>79</v>
      </c>
      <c r="E2358" s="1645">
        <v>48</v>
      </c>
      <c r="F2358" s="1646">
        <v>31</v>
      </c>
      <c r="G2358" s="1646">
        <v>1488</v>
      </c>
    </row>
    <row r="2359" spans="2:7">
      <c r="B2359" s="1642">
        <v>7088</v>
      </c>
      <c r="C2359" s="1643" t="s">
        <v>82</v>
      </c>
      <c r="D2359" s="1644" t="s">
        <v>79</v>
      </c>
      <c r="E2359" s="1645">
        <v>9</v>
      </c>
      <c r="F2359" s="1646">
        <v>2678</v>
      </c>
      <c r="G2359" s="1646">
        <v>24102</v>
      </c>
    </row>
    <row r="2360" spans="2:7">
      <c r="B2360" s="1642">
        <v>7362</v>
      </c>
      <c r="C2360" s="1643" t="s">
        <v>649</v>
      </c>
      <c r="D2360" s="1644" t="s">
        <v>54</v>
      </c>
      <c r="E2360" s="1645">
        <v>12</v>
      </c>
      <c r="F2360" s="1646">
        <v>750</v>
      </c>
      <c r="G2360" s="1646">
        <v>9000</v>
      </c>
    </row>
    <row r="2361" spans="2:7">
      <c r="B2361" s="1642">
        <v>7421</v>
      </c>
      <c r="C2361" s="1643" t="s">
        <v>1289</v>
      </c>
      <c r="D2361" s="1644" t="s">
        <v>60</v>
      </c>
      <c r="E2361" s="1645">
        <v>0.04</v>
      </c>
      <c r="F2361" s="1646">
        <v>403410</v>
      </c>
      <c r="G2361" s="1646">
        <v>16136</v>
      </c>
    </row>
    <row r="2362" spans="2:7" ht="36">
      <c r="B2362" s="1636">
        <v>8166</v>
      </c>
      <c r="C2362" s="1637" t="s">
        <v>1580</v>
      </c>
      <c r="D2362" s="1636" t="s">
        <v>48</v>
      </c>
      <c r="E2362" s="1638"/>
      <c r="F2362" s="1639"/>
      <c r="G2362" s="1640">
        <v>80627</v>
      </c>
    </row>
    <row r="2363" spans="2:7">
      <c r="B2363" s="1642">
        <v>2307</v>
      </c>
      <c r="C2363" s="1643" t="s">
        <v>113</v>
      </c>
      <c r="D2363" s="1644" t="s">
        <v>60</v>
      </c>
      <c r="E2363" s="1645">
        <v>0.01</v>
      </c>
      <c r="F2363" s="1646">
        <v>32725</v>
      </c>
      <c r="G2363" s="1646">
        <v>327</v>
      </c>
    </row>
    <row r="2364" spans="2:7">
      <c r="B2364" s="1642">
        <v>6087</v>
      </c>
      <c r="C2364" s="1643" t="s">
        <v>1019</v>
      </c>
      <c r="D2364" s="1644" t="s">
        <v>65</v>
      </c>
      <c r="E2364" s="1645">
        <v>0.05</v>
      </c>
      <c r="F2364" s="1646">
        <v>48294</v>
      </c>
      <c r="G2364" s="1646">
        <v>2415</v>
      </c>
    </row>
    <row r="2365" spans="2:7">
      <c r="B2365" s="1642">
        <v>6092</v>
      </c>
      <c r="C2365" s="1643" t="s">
        <v>51</v>
      </c>
      <c r="D2365" s="1644" t="s">
        <v>52</v>
      </c>
      <c r="E2365" s="1645">
        <v>0.15110000000000001</v>
      </c>
      <c r="F2365" s="1646">
        <v>2000</v>
      </c>
      <c r="G2365" s="1646">
        <v>302</v>
      </c>
    </row>
    <row r="2366" spans="2:7">
      <c r="B2366" s="1642">
        <v>7246</v>
      </c>
      <c r="C2366" s="1643" t="s">
        <v>1023</v>
      </c>
      <c r="D2366" s="1644" t="s">
        <v>65</v>
      </c>
      <c r="E2366" s="1645">
        <v>0.05</v>
      </c>
      <c r="F2366" s="1646">
        <v>80069</v>
      </c>
      <c r="G2366" s="1646">
        <v>4003</v>
      </c>
    </row>
    <row r="2367" spans="2:7">
      <c r="B2367" s="1642">
        <v>7420</v>
      </c>
      <c r="C2367" s="1643" t="s">
        <v>1288</v>
      </c>
      <c r="D2367" s="1644" t="s">
        <v>60</v>
      </c>
      <c r="E2367" s="1645">
        <v>0.04</v>
      </c>
      <c r="F2367" s="1646">
        <v>381990</v>
      </c>
      <c r="G2367" s="1646">
        <v>15280</v>
      </c>
    </row>
    <row r="2368" spans="2:7">
      <c r="B2368" s="1642">
        <v>11580</v>
      </c>
      <c r="C2368" s="1643" t="s">
        <v>1688</v>
      </c>
      <c r="D2368" s="1644" t="s">
        <v>54</v>
      </c>
      <c r="E2368" s="1645">
        <v>25</v>
      </c>
      <c r="F2368" s="1646">
        <v>2332</v>
      </c>
      <c r="G2368" s="1646">
        <v>58300</v>
      </c>
    </row>
    <row r="2369" spans="2:7" ht="48">
      <c r="B2369" s="1636">
        <v>8168</v>
      </c>
      <c r="C2369" s="1637" t="s">
        <v>1601</v>
      </c>
      <c r="D2369" s="1636" t="s">
        <v>54</v>
      </c>
      <c r="E2369" s="1638"/>
      <c r="F2369" s="1639"/>
      <c r="G2369" s="1640">
        <v>1523450</v>
      </c>
    </row>
    <row r="2370" spans="2:7">
      <c r="B2370" s="1642">
        <v>324</v>
      </c>
      <c r="C2370" s="1643" t="s">
        <v>1270</v>
      </c>
      <c r="D2370" s="1644" t="s">
        <v>60</v>
      </c>
      <c r="E2370" s="1645">
        <v>0.86</v>
      </c>
      <c r="F2370" s="1646">
        <v>369495</v>
      </c>
      <c r="G2370" s="1646">
        <v>317766</v>
      </c>
    </row>
    <row r="2371" spans="2:7">
      <c r="B2371" s="1642">
        <v>3995</v>
      </c>
      <c r="C2371" s="1643" t="s">
        <v>126</v>
      </c>
      <c r="D2371" s="1644" t="s">
        <v>48</v>
      </c>
      <c r="E2371" s="1645">
        <v>5.17</v>
      </c>
      <c r="F2371" s="1646">
        <v>21983</v>
      </c>
      <c r="G2371" s="1646">
        <v>113652</v>
      </c>
    </row>
    <row r="2372" spans="2:7" ht="22.5">
      <c r="B2372" s="1642">
        <v>4613</v>
      </c>
      <c r="C2372" s="1643" t="s">
        <v>121</v>
      </c>
      <c r="D2372" s="1644" t="s">
        <v>60</v>
      </c>
      <c r="E2372" s="1645">
        <v>1.37</v>
      </c>
      <c r="F2372" s="1646">
        <v>44347</v>
      </c>
      <c r="G2372" s="1646">
        <v>60755</v>
      </c>
    </row>
    <row r="2373" spans="2:7">
      <c r="B2373" s="1642">
        <v>5481</v>
      </c>
      <c r="C2373" s="1643" t="s">
        <v>646</v>
      </c>
      <c r="D2373" s="1644" t="s">
        <v>54</v>
      </c>
      <c r="E2373" s="1645">
        <v>17</v>
      </c>
      <c r="F2373" s="1646">
        <v>5820</v>
      </c>
      <c r="G2373" s="1646">
        <v>98940</v>
      </c>
    </row>
    <row r="2374" spans="2:7">
      <c r="B2374" s="1642">
        <v>6087</v>
      </c>
      <c r="C2374" s="1643" t="s">
        <v>1019</v>
      </c>
      <c r="D2374" s="1644" t="s">
        <v>65</v>
      </c>
      <c r="E2374" s="1645">
        <v>1.5</v>
      </c>
      <c r="F2374" s="1646">
        <v>48294</v>
      </c>
      <c r="G2374" s="1646">
        <v>72440</v>
      </c>
    </row>
    <row r="2375" spans="2:7">
      <c r="B2375" s="1642">
        <v>6088</v>
      </c>
      <c r="C2375" s="1643" t="s">
        <v>1020</v>
      </c>
      <c r="D2375" s="1644" t="s">
        <v>65</v>
      </c>
      <c r="E2375" s="1645">
        <v>1.5</v>
      </c>
      <c r="F2375" s="1646">
        <v>69478</v>
      </c>
      <c r="G2375" s="1646">
        <v>104217</v>
      </c>
    </row>
    <row r="2376" spans="2:7">
      <c r="B2376" s="1642">
        <v>6092</v>
      </c>
      <c r="C2376" s="1643" t="s">
        <v>51</v>
      </c>
      <c r="D2376" s="1644" t="s">
        <v>52</v>
      </c>
      <c r="E2376" s="1645">
        <v>4.1592000000000002</v>
      </c>
      <c r="F2376" s="1646">
        <v>2000</v>
      </c>
      <c r="G2376" s="1646">
        <v>8318</v>
      </c>
    </row>
    <row r="2377" spans="2:7">
      <c r="B2377" s="1642">
        <v>6140</v>
      </c>
      <c r="C2377" s="1643" t="s">
        <v>58</v>
      </c>
      <c r="D2377" s="1644" t="s">
        <v>50</v>
      </c>
      <c r="E2377" s="1645">
        <v>1</v>
      </c>
      <c r="F2377" s="1646">
        <v>57198</v>
      </c>
      <c r="G2377" s="1646">
        <v>57198</v>
      </c>
    </row>
    <row r="2378" spans="2:7">
      <c r="B2378" s="1642">
        <v>6792</v>
      </c>
      <c r="C2378" s="1643" t="s">
        <v>714</v>
      </c>
      <c r="D2378" s="1644" t="s">
        <v>54</v>
      </c>
      <c r="E2378" s="1645">
        <v>1</v>
      </c>
      <c r="F2378" s="1646">
        <v>238000</v>
      </c>
      <c r="G2378" s="1646">
        <v>238000</v>
      </c>
    </row>
    <row r="2379" spans="2:7">
      <c r="B2379" s="1642">
        <v>6824</v>
      </c>
      <c r="C2379" s="1643" t="s">
        <v>944</v>
      </c>
      <c r="D2379" s="1644" t="s">
        <v>79</v>
      </c>
      <c r="E2379" s="1645">
        <v>246</v>
      </c>
      <c r="F2379" s="1646">
        <v>31</v>
      </c>
      <c r="G2379" s="1646">
        <v>7626</v>
      </c>
    </row>
    <row r="2380" spans="2:7">
      <c r="B2380" s="1642">
        <v>7088</v>
      </c>
      <c r="C2380" s="1643" t="s">
        <v>82</v>
      </c>
      <c r="D2380" s="1644" t="s">
        <v>79</v>
      </c>
      <c r="E2380" s="1645">
        <v>164.49</v>
      </c>
      <c r="F2380" s="1646">
        <v>2678</v>
      </c>
      <c r="G2380" s="1646">
        <v>440504</v>
      </c>
    </row>
    <row r="2381" spans="2:7">
      <c r="B2381" s="1642">
        <v>7421</v>
      </c>
      <c r="C2381" s="1643" t="s">
        <v>1289</v>
      </c>
      <c r="D2381" s="1644" t="s">
        <v>60</v>
      </c>
      <c r="E2381" s="1645">
        <v>0.01</v>
      </c>
      <c r="F2381" s="1646">
        <v>403410</v>
      </c>
      <c r="G2381" s="1646">
        <v>4034</v>
      </c>
    </row>
    <row r="2382" spans="2:7" ht="36">
      <c r="B2382" s="1636">
        <v>8169</v>
      </c>
      <c r="C2382" s="1637" t="s">
        <v>1581</v>
      </c>
      <c r="D2382" s="1636" t="s">
        <v>48</v>
      </c>
      <c r="E2382" s="1638"/>
      <c r="F2382" s="1639"/>
      <c r="G2382" s="1640">
        <v>80627</v>
      </c>
    </row>
    <row r="2383" spans="2:7">
      <c r="B2383" s="1642">
        <v>2307</v>
      </c>
      <c r="C2383" s="1643" t="s">
        <v>113</v>
      </c>
      <c r="D2383" s="1644" t="s">
        <v>60</v>
      </c>
      <c r="E2383" s="1645">
        <v>0.01</v>
      </c>
      <c r="F2383" s="1646">
        <v>32725</v>
      </c>
      <c r="G2383" s="1646">
        <v>327</v>
      </c>
    </row>
    <row r="2384" spans="2:7">
      <c r="B2384" s="1642">
        <v>6087</v>
      </c>
      <c r="C2384" s="1643" t="s">
        <v>1019</v>
      </c>
      <c r="D2384" s="1644" t="s">
        <v>65</v>
      </c>
      <c r="E2384" s="1645">
        <v>0.05</v>
      </c>
      <c r="F2384" s="1646">
        <v>48294</v>
      </c>
      <c r="G2384" s="1646">
        <v>2415</v>
      </c>
    </row>
    <row r="2385" spans="2:7">
      <c r="B2385" s="1642">
        <v>6092</v>
      </c>
      <c r="C2385" s="1643" t="s">
        <v>51</v>
      </c>
      <c r="D2385" s="1644" t="s">
        <v>52</v>
      </c>
      <c r="E2385" s="1645">
        <v>0.15110000000000001</v>
      </c>
      <c r="F2385" s="1646">
        <v>2000</v>
      </c>
      <c r="G2385" s="1646">
        <v>302</v>
      </c>
    </row>
    <row r="2386" spans="2:7">
      <c r="B2386" s="1642">
        <v>7246</v>
      </c>
      <c r="C2386" s="1643" t="s">
        <v>1023</v>
      </c>
      <c r="D2386" s="1644" t="s">
        <v>65</v>
      </c>
      <c r="E2386" s="1645">
        <v>0.05</v>
      </c>
      <c r="F2386" s="1646">
        <v>80069</v>
      </c>
      <c r="G2386" s="1646">
        <v>4003</v>
      </c>
    </row>
    <row r="2387" spans="2:7">
      <c r="B2387" s="1642">
        <v>7420</v>
      </c>
      <c r="C2387" s="1643" t="s">
        <v>1288</v>
      </c>
      <c r="D2387" s="1644" t="s">
        <v>60</v>
      </c>
      <c r="E2387" s="1645">
        <v>0.04</v>
      </c>
      <c r="F2387" s="1646">
        <v>381990</v>
      </c>
      <c r="G2387" s="1646">
        <v>15280</v>
      </c>
    </row>
    <row r="2388" spans="2:7">
      <c r="B2388" s="1642">
        <v>11581</v>
      </c>
      <c r="C2388" s="1643" t="s">
        <v>1689</v>
      </c>
      <c r="D2388" s="1644" t="s">
        <v>54</v>
      </c>
      <c r="E2388" s="1645">
        <v>25</v>
      </c>
      <c r="F2388" s="1646">
        <v>2332</v>
      </c>
      <c r="G2388" s="1646">
        <v>58300</v>
      </c>
    </row>
    <row r="2389" spans="2:7" ht="24">
      <c r="B2389" s="1636">
        <v>8174</v>
      </c>
      <c r="C2389" s="1637" t="s">
        <v>1679</v>
      </c>
      <c r="D2389" s="1636" t="s">
        <v>54</v>
      </c>
      <c r="E2389" s="1638"/>
      <c r="F2389" s="1639"/>
      <c r="G2389" s="1640">
        <v>3557093</v>
      </c>
    </row>
    <row r="2390" spans="2:7">
      <c r="B2390" s="1642">
        <v>5890</v>
      </c>
      <c r="C2390" s="1643" t="s">
        <v>594</v>
      </c>
      <c r="D2390" s="1644" t="s">
        <v>50</v>
      </c>
      <c r="E2390" s="1645">
        <v>0.5</v>
      </c>
      <c r="F2390" s="1646">
        <v>77771</v>
      </c>
      <c r="G2390" s="1646">
        <v>38886</v>
      </c>
    </row>
    <row r="2391" spans="2:7">
      <c r="B2391" s="1642">
        <v>6087</v>
      </c>
      <c r="C2391" s="1643" t="s">
        <v>1019</v>
      </c>
      <c r="D2391" s="1644" t="s">
        <v>65</v>
      </c>
      <c r="E2391" s="1645">
        <v>6.25E-2</v>
      </c>
      <c r="F2391" s="1646">
        <v>48294</v>
      </c>
      <c r="G2391" s="1646">
        <v>3018</v>
      </c>
    </row>
    <row r="2392" spans="2:7">
      <c r="B2392" s="1642">
        <v>6088</v>
      </c>
      <c r="C2392" s="1643" t="s">
        <v>1020</v>
      </c>
      <c r="D2392" s="1644" t="s">
        <v>65</v>
      </c>
      <c r="E2392" s="1645">
        <v>6.25E-2</v>
      </c>
      <c r="F2392" s="1646">
        <v>69478</v>
      </c>
      <c r="G2392" s="1646">
        <v>4342</v>
      </c>
    </row>
    <row r="2393" spans="2:7">
      <c r="B2393" s="1642">
        <v>6092</v>
      </c>
      <c r="C2393" s="1643" t="s">
        <v>51</v>
      </c>
      <c r="D2393" s="1644" t="s">
        <v>52</v>
      </c>
      <c r="E2393" s="1645">
        <v>0.17330000000000001</v>
      </c>
      <c r="F2393" s="1646">
        <v>2000</v>
      </c>
      <c r="G2393" s="1646">
        <v>347</v>
      </c>
    </row>
    <row r="2394" spans="2:7">
      <c r="B2394" s="1642">
        <v>11578</v>
      </c>
      <c r="C2394" s="1643" t="s">
        <v>1686</v>
      </c>
      <c r="D2394" s="1644" t="s">
        <v>54</v>
      </c>
      <c r="E2394" s="1645">
        <v>1</v>
      </c>
      <c r="F2394" s="1646">
        <v>3510500</v>
      </c>
      <c r="G2394" s="1646">
        <v>3510500</v>
      </c>
    </row>
    <row r="2395" spans="2:7" ht="24">
      <c r="B2395" s="1636">
        <v>8175</v>
      </c>
      <c r="C2395" s="1637" t="s">
        <v>1680</v>
      </c>
      <c r="D2395" s="1636" t="s">
        <v>54</v>
      </c>
      <c r="E2395" s="1638"/>
      <c r="F2395" s="1639"/>
      <c r="G2395" s="1640">
        <v>3164393</v>
      </c>
    </row>
    <row r="2396" spans="2:7">
      <c r="B2396" s="1642">
        <v>5890</v>
      </c>
      <c r="C2396" s="1643" t="s">
        <v>594</v>
      </c>
      <c r="D2396" s="1644" t="s">
        <v>50</v>
      </c>
      <c r="E2396" s="1645">
        <v>0.5</v>
      </c>
      <c r="F2396" s="1646">
        <v>77771</v>
      </c>
      <c r="G2396" s="1646">
        <v>38886</v>
      </c>
    </row>
    <row r="2397" spans="2:7">
      <c r="B2397" s="1642">
        <v>6087</v>
      </c>
      <c r="C2397" s="1643" t="s">
        <v>1019</v>
      </c>
      <c r="D2397" s="1644" t="s">
        <v>65</v>
      </c>
      <c r="E2397" s="1645">
        <v>6.25E-2</v>
      </c>
      <c r="F2397" s="1646">
        <v>48294</v>
      </c>
      <c r="G2397" s="1646">
        <v>3018</v>
      </c>
    </row>
    <row r="2398" spans="2:7">
      <c r="B2398" s="1642">
        <v>6088</v>
      </c>
      <c r="C2398" s="1643" t="s">
        <v>1020</v>
      </c>
      <c r="D2398" s="1644" t="s">
        <v>65</v>
      </c>
      <c r="E2398" s="1645">
        <v>6.25E-2</v>
      </c>
      <c r="F2398" s="1646">
        <v>69478</v>
      </c>
      <c r="G2398" s="1646">
        <v>4342</v>
      </c>
    </row>
    <row r="2399" spans="2:7">
      <c r="B2399" s="1642">
        <v>6092</v>
      </c>
      <c r="C2399" s="1643" t="s">
        <v>51</v>
      </c>
      <c r="D2399" s="1644" t="s">
        <v>52</v>
      </c>
      <c r="E2399" s="1645">
        <v>0.17330000000000001</v>
      </c>
      <c r="F2399" s="1646">
        <v>2000</v>
      </c>
      <c r="G2399" s="1646">
        <v>347</v>
      </c>
    </row>
    <row r="2400" spans="2:7">
      <c r="B2400" s="1642">
        <v>11579</v>
      </c>
      <c r="C2400" s="1643" t="s">
        <v>1687</v>
      </c>
      <c r="D2400" s="1644" t="s">
        <v>54</v>
      </c>
      <c r="E2400" s="1645">
        <v>1</v>
      </c>
      <c r="F2400" s="1646">
        <v>3117800</v>
      </c>
      <c r="G2400" s="1646">
        <v>3117800</v>
      </c>
    </row>
    <row r="2401" spans="2:7" ht="24">
      <c r="B2401" s="1636">
        <v>8176</v>
      </c>
      <c r="C2401" s="1637" t="s">
        <v>1681</v>
      </c>
      <c r="D2401" s="1636" t="s">
        <v>54</v>
      </c>
      <c r="E2401" s="1638"/>
      <c r="F2401" s="1639"/>
      <c r="G2401" s="1640">
        <v>1214189</v>
      </c>
    </row>
    <row r="2402" spans="2:7">
      <c r="B2402" s="1642">
        <v>5890</v>
      </c>
      <c r="C2402" s="1643" t="s">
        <v>594</v>
      </c>
      <c r="D2402" s="1644" t="s">
        <v>50</v>
      </c>
      <c r="E2402" s="1645">
        <v>0.05</v>
      </c>
      <c r="F2402" s="1646">
        <v>77771</v>
      </c>
      <c r="G2402" s="1646">
        <v>3889</v>
      </c>
    </row>
    <row r="2403" spans="2:7">
      <c r="B2403" s="1642">
        <v>6087</v>
      </c>
      <c r="C2403" s="1643" t="s">
        <v>1019</v>
      </c>
      <c r="D2403" s="1644" t="s">
        <v>65</v>
      </c>
      <c r="E2403" s="1645">
        <v>6.25E-2</v>
      </c>
      <c r="F2403" s="1646">
        <v>48294</v>
      </c>
      <c r="G2403" s="1646">
        <v>3018</v>
      </c>
    </row>
    <row r="2404" spans="2:7">
      <c r="B2404" s="1642">
        <v>6092</v>
      </c>
      <c r="C2404" s="1643" t="s">
        <v>51</v>
      </c>
      <c r="D2404" s="1644" t="s">
        <v>52</v>
      </c>
      <c r="E2404" s="1645">
        <v>0.18890000000000001</v>
      </c>
      <c r="F2404" s="1646">
        <v>2000</v>
      </c>
      <c r="G2404" s="1646">
        <v>378</v>
      </c>
    </row>
    <row r="2405" spans="2:7">
      <c r="B2405" s="1642">
        <v>7246</v>
      </c>
      <c r="C2405" s="1643" t="s">
        <v>1023</v>
      </c>
      <c r="D2405" s="1644" t="s">
        <v>65</v>
      </c>
      <c r="E2405" s="1645">
        <v>6.25E-2</v>
      </c>
      <c r="F2405" s="1646">
        <v>80069</v>
      </c>
      <c r="G2405" s="1646">
        <v>5004</v>
      </c>
    </row>
    <row r="2406" spans="2:7">
      <c r="B2406" s="1642">
        <v>11598</v>
      </c>
      <c r="C2406" s="1643" t="s">
        <v>1694</v>
      </c>
      <c r="D2406" s="1644" t="s">
        <v>54</v>
      </c>
      <c r="E2406" s="1645">
        <v>1</v>
      </c>
      <c r="F2406" s="1646">
        <v>1201900</v>
      </c>
      <c r="G2406" s="1646">
        <v>1201900</v>
      </c>
    </row>
    <row r="2407" spans="2:7" ht="24">
      <c r="B2407" s="1636">
        <v>8178</v>
      </c>
      <c r="C2407" s="1637" t="s">
        <v>1682</v>
      </c>
      <c r="D2407" s="1636" t="s">
        <v>54</v>
      </c>
      <c r="E2407" s="1638"/>
      <c r="F2407" s="1639"/>
      <c r="G2407" s="1640">
        <v>1230643</v>
      </c>
    </row>
    <row r="2408" spans="2:7">
      <c r="B2408" s="1642">
        <v>5890</v>
      </c>
      <c r="C2408" s="1643" t="s">
        <v>594</v>
      </c>
      <c r="D2408" s="1644" t="s">
        <v>50</v>
      </c>
      <c r="E2408" s="1645">
        <v>0.5</v>
      </c>
      <c r="F2408" s="1646">
        <v>77771</v>
      </c>
      <c r="G2408" s="1646">
        <v>38886</v>
      </c>
    </row>
    <row r="2409" spans="2:7">
      <c r="B2409" s="1642">
        <v>6087</v>
      </c>
      <c r="C2409" s="1643" t="s">
        <v>1019</v>
      </c>
      <c r="D2409" s="1644" t="s">
        <v>65</v>
      </c>
      <c r="E2409" s="1645">
        <v>6.25E-2</v>
      </c>
      <c r="F2409" s="1646">
        <v>48294</v>
      </c>
      <c r="G2409" s="1646">
        <v>3018</v>
      </c>
    </row>
    <row r="2410" spans="2:7">
      <c r="B2410" s="1642">
        <v>6088</v>
      </c>
      <c r="C2410" s="1643" t="s">
        <v>1020</v>
      </c>
      <c r="D2410" s="1644" t="s">
        <v>65</v>
      </c>
      <c r="E2410" s="1645">
        <v>6.25E-2</v>
      </c>
      <c r="F2410" s="1646">
        <v>69478</v>
      </c>
      <c r="G2410" s="1646">
        <v>4342</v>
      </c>
    </row>
    <row r="2411" spans="2:7">
      <c r="B2411" s="1642">
        <v>6092</v>
      </c>
      <c r="C2411" s="1643" t="s">
        <v>51</v>
      </c>
      <c r="D2411" s="1644" t="s">
        <v>52</v>
      </c>
      <c r="E2411" s="1645">
        <v>0.17330000000000001</v>
      </c>
      <c r="F2411" s="1646">
        <v>2000</v>
      </c>
      <c r="G2411" s="1646">
        <v>347</v>
      </c>
    </row>
    <row r="2412" spans="2:7">
      <c r="B2412" s="1642">
        <v>11582</v>
      </c>
      <c r="C2412" s="1643" t="s">
        <v>1690</v>
      </c>
      <c r="D2412" s="1644" t="s">
        <v>54</v>
      </c>
      <c r="E2412" s="1645">
        <v>1</v>
      </c>
      <c r="F2412" s="1646">
        <v>1184050</v>
      </c>
      <c r="G2412" s="1646">
        <v>1184050</v>
      </c>
    </row>
    <row r="2413" spans="2:7" ht="24">
      <c r="B2413" s="1636">
        <v>8179</v>
      </c>
      <c r="C2413" s="1637" t="s">
        <v>1683</v>
      </c>
      <c r="D2413" s="1636" t="s">
        <v>54</v>
      </c>
      <c r="E2413" s="1638"/>
      <c r="F2413" s="1639"/>
      <c r="G2413" s="1640">
        <v>4223493</v>
      </c>
    </row>
    <row r="2414" spans="2:7">
      <c r="B2414" s="1642">
        <v>5890</v>
      </c>
      <c r="C2414" s="1643" t="s">
        <v>594</v>
      </c>
      <c r="D2414" s="1644" t="s">
        <v>50</v>
      </c>
      <c r="E2414" s="1645">
        <v>0.5</v>
      </c>
      <c r="F2414" s="1646">
        <v>77771</v>
      </c>
      <c r="G2414" s="1646">
        <v>38886</v>
      </c>
    </row>
    <row r="2415" spans="2:7">
      <c r="B2415" s="1642">
        <v>6087</v>
      </c>
      <c r="C2415" s="1643" t="s">
        <v>1019</v>
      </c>
      <c r="D2415" s="1644" t="s">
        <v>65</v>
      </c>
      <c r="E2415" s="1645">
        <v>6.25E-2</v>
      </c>
      <c r="F2415" s="1646">
        <v>48294</v>
      </c>
      <c r="G2415" s="1646">
        <v>3018</v>
      </c>
    </row>
    <row r="2416" spans="2:7">
      <c r="B2416" s="1642">
        <v>6088</v>
      </c>
      <c r="C2416" s="1643" t="s">
        <v>1020</v>
      </c>
      <c r="D2416" s="1644" t="s">
        <v>65</v>
      </c>
      <c r="E2416" s="1645">
        <v>6.25E-2</v>
      </c>
      <c r="F2416" s="1646">
        <v>69478</v>
      </c>
      <c r="G2416" s="1646">
        <v>4342</v>
      </c>
    </row>
    <row r="2417" spans="2:7">
      <c r="B2417" s="1642">
        <v>6092</v>
      </c>
      <c r="C2417" s="1643" t="s">
        <v>51</v>
      </c>
      <c r="D2417" s="1644" t="s">
        <v>52</v>
      </c>
      <c r="E2417" s="1645">
        <v>0.17330000000000001</v>
      </c>
      <c r="F2417" s="1646">
        <v>2000</v>
      </c>
      <c r="G2417" s="1646">
        <v>347</v>
      </c>
    </row>
    <row r="2418" spans="2:7">
      <c r="B2418" s="1642">
        <v>11583</v>
      </c>
      <c r="C2418" s="1643" t="s">
        <v>1691</v>
      </c>
      <c r="D2418" s="1644" t="s">
        <v>54</v>
      </c>
      <c r="E2418" s="1645">
        <v>1</v>
      </c>
      <c r="F2418" s="1646">
        <v>4176900</v>
      </c>
      <c r="G2418" s="1646">
        <v>4176900</v>
      </c>
    </row>
    <row r="2419" spans="2:7" ht="24">
      <c r="B2419" s="1636">
        <v>8181</v>
      </c>
      <c r="C2419" s="1637" t="s">
        <v>1595</v>
      </c>
      <c r="D2419" s="1636" t="s">
        <v>54</v>
      </c>
      <c r="E2419" s="1638"/>
      <c r="F2419" s="1639"/>
      <c r="G2419" s="1640">
        <v>1702333</v>
      </c>
    </row>
    <row r="2420" spans="2:7">
      <c r="B2420" s="1642">
        <v>6087</v>
      </c>
      <c r="C2420" s="1643" t="s">
        <v>1019</v>
      </c>
      <c r="D2420" s="1644" t="s">
        <v>65</v>
      </c>
      <c r="E2420" s="1645">
        <v>0.25</v>
      </c>
      <c r="F2420" s="1646">
        <v>48294</v>
      </c>
      <c r="G2420" s="1646">
        <v>12073</v>
      </c>
    </row>
    <row r="2421" spans="2:7">
      <c r="B2421" s="1642">
        <v>6088</v>
      </c>
      <c r="C2421" s="1643" t="s">
        <v>1020</v>
      </c>
      <c r="D2421" s="1644" t="s">
        <v>65</v>
      </c>
      <c r="E2421" s="1645">
        <v>0.25</v>
      </c>
      <c r="F2421" s="1646">
        <v>69478</v>
      </c>
      <c r="G2421" s="1646">
        <v>17369</v>
      </c>
    </row>
    <row r="2422" spans="2:7">
      <c r="B2422" s="1642">
        <v>6092</v>
      </c>
      <c r="C2422" s="1643" t="s">
        <v>51</v>
      </c>
      <c r="D2422" s="1644" t="s">
        <v>52</v>
      </c>
      <c r="E2422" s="1645">
        <v>0.69320000000000004</v>
      </c>
      <c r="F2422" s="1646">
        <v>2000</v>
      </c>
      <c r="G2422" s="1646">
        <v>1386</v>
      </c>
    </row>
    <row r="2423" spans="2:7">
      <c r="B2423" s="1642">
        <v>6128</v>
      </c>
      <c r="C2423" s="1643" t="s">
        <v>520</v>
      </c>
      <c r="D2423" s="1644" t="s">
        <v>71</v>
      </c>
      <c r="E2423" s="1645">
        <v>1.03</v>
      </c>
      <c r="F2423" s="1646">
        <v>43446</v>
      </c>
      <c r="G2423" s="1646">
        <v>44749</v>
      </c>
    </row>
    <row r="2424" spans="2:7">
      <c r="B2424" s="1642">
        <v>6379</v>
      </c>
      <c r="C2424" s="1643" t="s">
        <v>537</v>
      </c>
      <c r="D2424" s="1644" t="s">
        <v>54</v>
      </c>
      <c r="E2424" s="1645">
        <v>1</v>
      </c>
      <c r="F2424" s="1646">
        <v>899640</v>
      </c>
      <c r="G2424" s="1646">
        <v>899640</v>
      </c>
    </row>
    <row r="2425" spans="2:7">
      <c r="B2425" s="1642">
        <v>7023</v>
      </c>
      <c r="C2425" s="1643" t="s">
        <v>567</v>
      </c>
      <c r="D2425" s="1644" t="s">
        <v>54</v>
      </c>
      <c r="E2425" s="1645">
        <v>1</v>
      </c>
      <c r="F2425" s="1646">
        <v>300939</v>
      </c>
      <c r="G2425" s="1646">
        <v>300939</v>
      </c>
    </row>
    <row r="2426" spans="2:7">
      <c r="B2426" s="1642">
        <v>7446</v>
      </c>
      <c r="C2426" s="1643" t="s">
        <v>582</v>
      </c>
      <c r="D2426" s="1644" t="s">
        <v>54</v>
      </c>
      <c r="E2426" s="1645">
        <v>1</v>
      </c>
      <c r="F2426" s="1646">
        <v>303450</v>
      </c>
      <c r="G2426" s="1646">
        <v>303450</v>
      </c>
    </row>
    <row r="2427" spans="2:7">
      <c r="B2427" s="1642">
        <v>11588</v>
      </c>
      <c r="C2427" s="1643" t="s">
        <v>1676</v>
      </c>
      <c r="D2427" s="1644" t="s">
        <v>71</v>
      </c>
      <c r="E2427" s="1645">
        <v>1.03</v>
      </c>
      <c r="F2427" s="1646">
        <v>119152</v>
      </c>
      <c r="G2427" s="1646">
        <v>122727</v>
      </c>
    </row>
    <row r="2428" spans="2:7" ht="24">
      <c r="B2428" s="1636">
        <v>8185</v>
      </c>
      <c r="C2428" s="1637" t="s">
        <v>1706</v>
      </c>
      <c r="D2428" s="1636" t="s">
        <v>54</v>
      </c>
      <c r="E2428" s="1638"/>
      <c r="F2428" s="1639"/>
      <c r="G2428" s="1640">
        <v>38104</v>
      </c>
    </row>
    <row r="2429" spans="2:7">
      <c r="B2429" s="1642">
        <v>6087</v>
      </c>
      <c r="C2429" s="1643" t="s">
        <v>1019</v>
      </c>
      <c r="D2429" s="1644" t="s">
        <v>65</v>
      </c>
      <c r="E2429" s="1645">
        <v>3.1300000000000001E-2</v>
      </c>
      <c r="F2429" s="1646">
        <v>48294</v>
      </c>
      <c r="G2429" s="1646">
        <v>1512</v>
      </c>
    </row>
    <row r="2430" spans="2:7">
      <c r="B2430" s="1642">
        <v>6088</v>
      </c>
      <c r="C2430" s="1643" t="s">
        <v>1020</v>
      </c>
      <c r="D2430" s="1644" t="s">
        <v>65</v>
      </c>
      <c r="E2430" s="1645">
        <v>3.1300000000000001E-2</v>
      </c>
      <c r="F2430" s="1646">
        <v>69478</v>
      </c>
      <c r="G2430" s="1646">
        <v>2175</v>
      </c>
    </row>
    <row r="2431" spans="2:7">
      <c r="B2431" s="1642">
        <v>6092</v>
      </c>
      <c r="C2431" s="1643" t="s">
        <v>51</v>
      </c>
      <c r="D2431" s="1644" t="s">
        <v>52</v>
      </c>
      <c r="E2431" s="1645">
        <v>8.6699999999999999E-2</v>
      </c>
      <c r="F2431" s="1646">
        <v>2000</v>
      </c>
      <c r="G2431" s="1646">
        <v>173</v>
      </c>
    </row>
    <row r="2432" spans="2:7">
      <c r="B2432" s="1642">
        <v>6824</v>
      </c>
      <c r="C2432" s="1643" t="s">
        <v>944</v>
      </c>
      <c r="D2432" s="1644" t="s">
        <v>79</v>
      </c>
      <c r="E2432" s="1645">
        <v>29.8</v>
      </c>
      <c r="F2432" s="1646">
        <v>31</v>
      </c>
      <c r="G2432" s="1646">
        <v>924</v>
      </c>
    </row>
    <row r="2433" spans="2:7">
      <c r="B2433" s="1642">
        <v>11600</v>
      </c>
      <c r="C2433" s="1643" t="s">
        <v>1709</v>
      </c>
      <c r="D2433" s="1644" t="s">
        <v>54</v>
      </c>
      <c r="E2433" s="1645">
        <v>1</v>
      </c>
      <c r="F2433" s="1646">
        <v>33320</v>
      </c>
      <c r="G2433" s="1646">
        <v>33320</v>
      </c>
    </row>
    <row r="2434" spans="2:7">
      <c r="B2434" s="1636">
        <v>8186</v>
      </c>
      <c r="C2434" s="1637" t="s">
        <v>1707</v>
      </c>
      <c r="D2434" s="1636" t="s">
        <v>48</v>
      </c>
      <c r="E2434" s="1638"/>
      <c r="F2434" s="1639"/>
      <c r="G2434" s="1640">
        <v>38666</v>
      </c>
    </row>
    <row r="2435" spans="2:7">
      <c r="B2435" s="1642">
        <v>6087</v>
      </c>
      <c r="C2435" s="1643" t="s">
        <v>1019</v>
      </c>
      <c r="D2435" s="1644" t="s">
        <v>65</v>
      </c>
      <c r="E2435" s="1645">
        <v>0.1</v>
      </c>
      <c r="F2435" s="1646">
        <v>48294</v>
      </c>
      <c r="G2435" s="1646">
        <v>4829</v>
      </c>
    </row>
    <row r="2436" spans="2:7">
      <c r="B2436" s="1642">
        <v>6088</v>
      </c>
      <c r="C2436" s="1643" t="s">
        <v>1020</v>
      </c>
      <c r="D2436" s="1644" t="s">
        <v>65</v>
      </c>
      <c r="E2436" s="1645">
        <v>0.1</v>
      </c>
      <c r="F2436" s="1646">
        <v>69478</v>
      </c>
      <c r="G2436" s="1646">
        <v>6948</v>
      </c>
    </row>
    <row r="2437" spans="2:7">
      <c r="B2437" s="1642">
        <v>6092</v>
      </c>
      <c r="C2437" s="1643" t="s">
        <v>51</v>
      </c>
      <c r="D2437" s="1644" t="s">
        <v>52</v>
      </c>
      <c r="E2437" s="1645">
        <v>0.27729999999999999</v>
      </c>
      <c r="F2437" s="1646">
        <v>2000</v>
      </c>
      <c r="G2437" s="1646">
        <v>555</v>
      </c>
    </row>
    <row r="2438" spans="2:7">
      <c r="B2438" s="1642">
        <v>7229</v>
      </c>
      <c r="C2438" s="1643" t="s">
        <v>743</v>
      </c>
      <c r="D2438" s="1644" t="s">
        <v>60</v>
      </c>
      <c r="E2438" s="1645">
        <v>0.20200000000000001</v>
      </c>
      <c r="F2438" s="1646">
        <v>42000</v>
      </c>
      <c r="G2438" s="1646">
        <v>8484</v>
      </c>
    </row>
    <row r="2439" spans="2:7">
      <c r="B2439" s="1642">
        <v>11601</v>
      </c>
      <c r="C2439" s="1643" t="s">
        <v>1735</v>
      </c>
      <c r="D2439" s="1644" t="s">
        <v>48</v>
      </c>
      <c r="E2439" s="1645">
        <v>1</v>
      </c>
      <c r="F2439" s="1646">
        <v>17850</v>
      </c>
      <c r="G2439" s="1646">
        <v>17850</v>
      </c>
    </row>
    <row r="2440" spans="2:7" ht="36">
      <c r="B2440" s="1636">
        <v>8228</v>
      </c>
      <c r="C2440" s="1637" t="s">
        <v>1708</v>
      </c>
      <c r="D2440" s="1636" t="s">
        <v>71</v>
      </c>
      <c r="E2440" s="1638"/>
      <c r="F2440" s="1639"/>
      <c r="G2440" s="1640">
        <v>19616</v>
      </c>
    </row>
    <row r="2441" spans="2:7">
      <c r="B2441" s="1642">
        <v>2307</v>
      </c>
      <c r="C2441" s="1643" t="s">
        <v>113</v>
      </c>
      <c r="D2441" s="1644" t="s">
        <v>60</v>
      </c>
      <c r="E2441" s="1645">
        <v>4.2000000000000003E-2</v>
      </c>
      <c r="F2441" s="1646">
        <v>32725</v>
      </c>
      <c r="G2441" s="1646">
        <v>1374</v>
      </c>
    </row>
    <row r="2442" spans="2:7" ht="22.5">
      <c r="B2442" s="1642">
        <v>4391</v>
      </c>
      <c r="C2442" s="1643" t="s">
        <v>99</v>
      </c>
      <c r="D2442" s="1644" t="s">
        <v>60</v>
      </c>
      <c r="E2442" s="1645">
        <v>0.01</v>
      </c>
      <c r="F2442" s="1646">
        <v>132745</v>
      </c>
      <c r="G2442" s="1646">
        <v>1327</v>
      </c>
    </row>
    <row r="2443" spans="2:7">
      <c r="B2443" s="1642">
        <v>6087</v>
      </c>
      <c r="C2443" s="1643" t="s">
        <v>1019</v>
      </c>
      <c r="D2443" s="1644" t="s">
        <v>65</v>
      </c>
      <c r="E2443" s="1645">
        <v>4.1700000000000001E-2</v>
      </c>
      <c r="F2443" s="1646">
        <v>48294</v>
      </c>
      <c r="G2443" s="1646">
        <v>2014</v>
      </c>
    </row>
    <row r="2444" spans="2:7">
      <c r="B2444" s="1642">
        <v>6088</v>
      </c>
      <c r="C2444" s="1643" t="s">
        <v>1020</v>
      </c>
      <c r="D2444" s="1644" t="s">
        <v>65</v>
      </c>
      <c r="E2444" s="1645">
        <v>4.1700000000000001E-2</v>
      </c>
      <c r="F2444" s="1646">
        <v>69478</v>
      </c>
      <c r="G2444" s="1646">
        <v>2897</v>
      </c>
    </row>
    <row r="2445" spans="2:7">
      <c r="B2445" s="1642">
        <v>6092</v>
      </c>
      <c r="C2445" s="1643" t="s">
        <v>51</v>
      </c>
      <c r="D2445" s="1644" t="s">
        <v>52</v>
      </c>
      <c r="E2445" s="1645">
        <v>0.11550000000000001</v>
      </c>
      <c r="F2445" s="1646">
        <v>2000</v>
      </c>
      <c r="G2445" s="1646">
        <v>231</v>
      </c>
    </row>
    <row r="2446" spans="2:7" ht="22.5">
      <c r="B2446" s="1642">
        <v>7434</v>
      </c>
      <c r="C2446" s="1643" t="s">
        <v>952</v>
      </c>
      <c r="D2446" s="1644" t="s">
        <v>54</v>
      </c>
      <c r="E2446" s="1645">
        <v>1E-4</v>
      </c>
      <c r="F2446" s="1646">
        <v>445060</v>
      </c>
      <c r="G2446" s="1646">
        <v>45</v>
      </c>
    </row>
    <row r="2447" spans="2:7">
      <c r="B2447" s="1642">
        <v>7437</v>
      </c>
      <c r="C2447" s="1643" t="s">
        <v>603</v>
      </c>
      <c r="D2447" s="1644" t="s">
        <v>67</v>
      </c>
      <c r="E2447" s="1645">
        <v>4.1999999999999997E-3</v>
      </c>
      <c r="F2447" s="1646">
        <v>16227</v>
      </c>
      <c r="G2447" s="1646">
        <v>68</v>
      </c>
    </row>
    <row r="2448" spans="2:7">
      <c r="B2448" s="1642">
        <v>11580</v>
      </c>
      <c r="C2448" s="1643" t="s">
        <v>1688</v>
      </c>
      <c r="D2448" s="1644" t="s">
        <v>54</v>
      </c>
      <c r="E2448" s="1645">
        <v>5</v>
      </c>
      <c r="F2448" s="1646">
        <v>2332</v>
      </c>
      <c r="G2448" s="1646">
        <v>11660</v>
      </c>
    </row>
    <row r="2449" spans="2:7" ht="48">
      <c r="B2449" s="1636">
        <v>8231</v>
      </c>
      <c r="C2449" s="1637" t="s">
        <v>1711</v>
      </c>
      <c r="D2449" s="1636" t="s">
        <v>79</v>
      </c>
      <c r="E2449" s="1638"/>
      <c r="F2449" s="1639"/>
      <c r="G2449" s="1640">
        <v>11305</v>
      </c>
    </row>
    <row r="2450" spans="2:7" ht="33.75">
      <c r="B2450" s="1642">
        <v>11619</v>
      </c>
      <c r="C2450" s="1643" t="s">
        <v>1736</v>
      </c>
      <c r="D2450" s="1644" t="s">
        <v>79</v>
      </c>
      <c r="E2450" s="1645">
        <v>1</v>
      </c>
      <c r="F2450" s="1646">
        <v>11305</v>
      </c>
      <c r="G2450" s="1646">
        <v>11305</v>
      </c>
    </row>
    <row r="2451" spans="2:7" ht="39.75" customHeight="1">
      <c r="B2451" s="1636">
        <v>8347</v>
      </c>
      <c r="C2451" s="1637" t="s">
        <v>1712</v>
      </c>
      <c r="D2451" s="1636" t="s">
        <v>54</v>
      </c>
      <c r="E2451" s="1638"/>
      <c r="F2451" s="1639"/>
      <c r="G2451" s="1640">
        <v>1270417</v>
      </c>
    </row>
    <row r="2452" spans="2:7">
      <c r="B2452" s="1642">
        <v>4275</v>
      </c>
      <c r="C2452" s="1643" t="s">
        <v>302</v>
      </c>
      <c r="D2452" s="1644" t="s">
        <v>65</v>
      </c>
      <c r="E2452" s="1645">
        <v>0.5</v>
      </c>
      <c r="F2452" s="1646">
        <v>128363</v>
      </c>
      <c r="G2452" s="1646">
        <v>64182</v>
      </c>
    </row>
    <row r="2453" spans="2:7">
      <c r="B2453" s="1642">
        <v>4611</v>
      </c>
      <c r="C2453" s="1643" t="s">
        <v>488</v>
      </c>
      <c r="D2453" s="1644" t="s">
        <v>54</v>
      </c>
      <c r="E2453" s="1645">
        <v>2</v>
      </c>
      <c r="F2453" s="1646">
        <v>139263</v>
      </c>
      <c r="G2453" s="1646">
        <v>278526</v>
      </c>
    </row>
    <row r="2454" spans="2:7">
      <c r="B2454" s="1642">
        <v>6092</v>
      </c>
      <c r="C2454" s="1643" t="s">
        <v>51</v>
      </c>
      <c r="D2454" s="1644" t="s">
        <v>52</v>
      </c>
      <c r="E2454" s="1645">
        <v>1.5106999999999999</v>
      </c>
      <c r="F2454" s="1646">
        <v>2000</v>
      </c>
      <c r="G2454" s="1646">
        <v>3021</v>
      </c>
    </row>
    <row r="2455" spans="2:7">
      <c r="B2455" s="1642">
        <v>6260</v>
      </c>
      <c r="C2455" s="1643" t="s">
        <v>493</v>
      </c>
      <c r="D2455" s="1644" t="s">
        <v>71</v>
      </c>
      <c r="E2455" s="1645">
        <v>1</v>
      </c>
      <c r="F2455" s="1646">
        <v>36948</v>
      </c>
      <c r="G2455" s="1646">
        <v>36948</v>
      </c>
    </row>
    <row r="2456" spans="2:7">
      <c r="B2456" s="1642">
        <v>6372</v>
      </c>
      <c r="C2456" s="1643" t="s">
        <v>533</v>
      </c>
      <c r="D2456" s="1644" t="s">
        <v>54</v>
      </c>
      <c r="E2456" s="1645">
        <v>1</v>
      </c>
      <c r="F2456" s="1646">
        <v>411740</v>
      </c>
      <c r="G2456" s="1646">
        <v>411740</v>
      </c>
    </row>
    <row r="2457" spans="2:7">
      <c r="B2457" s="1642">
        <v>6454</v>
      </c>
      <c r="C2457" s="1643" t="s">
        <v>556</v>
      </c>
      <c r="D2457" s="1644" t="s">
        <v>54</v>
      </c>
      <c r="E2457" s="1645">
        <v>2</v>
      </c>
      <c r="F2457" s="1646">
        <v>238000</v>
      </c>
      <c r="G2457" s="1646">
        <v>476000</v>
      </c>
    </row>
    <row r="2458" spans="2:7" ht="36.75" customHeight="1">
      <c r="B2458" s="1636">
        <v>8351</v>
      </c>
      <c r="C2458" s="1637" t="s">
        <v>1713</v>
      </c>
      <c r="D2458" s="1636" t="s">
        <v>54</v>
      </c>
      <c r="E2458" s="1638"/>
      <c r="F2458" s="1639"/>
      <c r="G2458" s="1640">
        <v>1416484</v>
      </c>
    </row>
    <row r="2459" spans="2:7">
      <c r="B2459" s="1642">
        <v>4275</v>
      </c>
      <c r="C2459" s="1643" t="s">
        <v>302</v>
      </c>
      <c r="D2459" s="1644" t="s">
        <v>65</v>
      </c>
      <c r="E2459" s="1645">
        <v>0.5</v>
      </c>
      <c r="F2459" s="1646">
        <v>128363</v>
      </c>
      <c r="G2459" s="1646">
        <v>64182</v>
      </c>
    </row>
    <row r="2460" spans="2:7">
      <c r="B2460" s="1642">
        <v>4611</v>
      </c>
      <c r="C2460" s="1643" t="s">
        <v>488</v>
      </c>
      <c r="D2460" s="1644" t="s">
        <v>54</v>
      </c>
      <c r="E2460" s="1645">
        <v>2</v>
      </c>
      <c r="F2460" s="1646">
        <v>139263</v>
      </c>
      <c r="G2460" s="1646">
        <v>278526</v>
      </c>
    </row>
    <row r="2461" spans="2:7">
      <c r="B2461" s="1642">
        <v>6092</v>
      </c>
      <c r="C2461" s="1643" t="s">
        <v>51</v>
      </c>
      <c r="D2461" s="1644" t="s">
        <v>52</v>
      </c>
      <c r="E2461" s="1645">
        <v>1.5106999999999999</v>
      </c>
      <c r="F2461" s="1646">
        <v>2000</v>
      </c>
      <c r="G2461" s="1646">
        <v>3021</v>
      </c>
    </row>
    <row r="2462" spans="2:7">
      <c r="B2462" s="1642">
        <v>6261</v>
      </c>
      <c r="C2462" s="1643" t="s">
        <v>494</v>
      </c>
      <c r="D2462" s="1644" t="s">
        <v>71</v>
      </c>
      <c r="E2462" s="1645">
        <v>1</v>
      </c>
      <c r="F2462" s="1646">
        <v>80675</v>
      </c>
      <c r="G2462" s="1646">
        <v>80675</v>
      </c>
    </row>
    <row r="2463" spans="2:7">
      <c r="B2463" s="1642">
        <v>6373</v>
      </c>
      <c r="C2463" s="1643" t="s">
        <v>534</v>
      </c>
      <c r="D2463" s="1644" t="s">
        <v>54</v>
      </c>
      <c r="E2463" s="1645">
        <v>1</v>
      </c>
      <c r="F2463" s="1646">
        <v>514080</v>
      </c>
      <c r="G2463" s="1646">
        <v>514080</v>
      </c>
    </row>
    <row r="2464" spans="2:7">
      <c r="B2464" s="1642">
        <v>6454</v>
      </c>
      <c r="C2464" s="1643" t="s">
        <v>556</v>
      </c>
      <c r="D2464" s="1644" t="s">
        <v>54</v>
      </c>
      <c r="E2464" s="1645">
        <v>2</v>
      </c>
      <c r="F2464" s="1646">
        <v>238000</v>
      </c>
      <c r="G2464" s="1646">
        <v>476000</v>
      </c>
    </row>
    <row r="2465" spans="2:7" ht="24">
      <c r="B2465" s="1636">
        <v>8407</v>
      </c>
      <c r="C2465" s="1637" t="s">
        <v>1714</v>
      </c>
      <c r="D2465" s="1636" t="s">
        <v>71</v>
      </c>
      <c r="E2465" s="1638"/>
      <c r="F2465" s="1639"/>
      <c r="G2465" s="1640">
        <v>1283814</v>
      </c>
    </row>
    <row r="2466" spans="2:7">
      <c r="B2466" s="1642">
        <v>4288</v>
      </c>
      <c r="C2466" s="1643" t="s">
        <v>139</v>
      </c>
      <c r="D2466" s="1644" t="s">
        <v>65</v>
      </c>
      <c r="E2466" s="1645">
        <v>1</v>
      </c>
      <c r="F2466" s="1646">
        <v>214359</v>
      </c>
      <c r="G2466" s="1646">
        <v>214359</v>
      </c>
    </row>
    <row r="2467" spans="2:7">
      <c r="B2467" s="1642">
        <v>6092</v>
      </c>
      <c r="C2467" s="1643" t="s">
        <v>51</v>
      </c>
      <c r="D2467" s="1644" t="s">
        <v>52</v>
      </c>
      <c r="E2467" s="1645">
        <v>5.0446999999999997</v>
      </c>
      <c r="F2467" s="1646">
        <v>2000</v>
      </c>
      <c r="G2467" s="1646">
        <v>10089</v>
      </c>
    </row>
    <row r="2468" spans="2:7">
      <c r="B2468" s="1642">
        <v>6739</v>
      </c>
      <c r="C2468" s="1643" t="s">
        <v>477</v>
      </c>
      <c r="D2468" s="1644" t="s">
        <v>60</v>
      </c>
      <c r="E2468" s="1645">
        <v>1.131</v>
      </c>
      <c r="F2468" s="1646">
        <v>38080</v>
      </c>
      <c r="G2468" s="1646">
        <v>43068</v>
      </c>
    </row>
    <row r="2469" spans="2:7">
      <c r="B2469" s="1642">
        <v>6867</v>
      </c>
      <c r="C2469" s="1643" t="s">
        <v>596</v>
      </c>
      <c r="D2469" s="1644" t="s">
        <v>50</v>
      </c>
      <c r="E2469" s="1645">
        <v>1</v>
      </c>
      <c r="F2469" s="1646">
        <v>511490</v>
      </c>
      <c r="G2469" s="1646">
        <v>511490</v>
      </c>
    </row>
    <row r="2470" spans="2:7">
      <c r="B2470" s="1642">
        <v>8969</v>
      </c>
      <c r="C2470" s="1643" t="s">
        <v>461</v>
      </c>
      <c r="D2470" s="1644" t="s">
        <v>52</v>
      </c>
      <c r="E2470" s="1645">
        <v>9.52</v>
      </c>
      <c r="F2470" s="1646">
        <v>1000</v>
      </c>
      <c r="G2470" s="1646">
        <v>9520</v>
      </c>
    </row>
    <row r="2471" spans="2:7">
      <c r="B2471" s="1642">
        <v>8972</v>
      </c>
      <c r="C2471" s="1643" t="s">
        <v>1296</v>
      </c>
      <c r="D2471" s="1644" t="s">
        <v>60</v>
      </c>
      <c r="E2471" s="1645">
        <v>1.131</v>
      </c>
      <c r="F2471" s="1646">
        <v>437920</v>
      </c>
      <c r="G2471" s="1646">
        <v>495288</v>
      </c>
    </row>
    <row r="2472" spans="2:7" ht="24">
      <c r="B2472" s="1636">
        <v>8411</v>
      </c>
      <c r="C2472" s="1637" t="s">
        <v>1715</v>
      </c>
      <c r="D2472" s="1636" t="s">
        <v>71</v>
      </c>
      <c r="E2472" s="1638"/>
      <c r="F2472" s="1639"/>
      <c r="G2472" s="1640">
        <v>470121</v>
      </c>
    </row>
    <row r="2473" spans="2:7">
      <c r="B2473" s="1642">
        <v>6092</v>
      </c>
      <c r="C2473" s="1643" t="s">
        <v>51</v>
      </c>
      <c r="D2473" s="1644" t="s">
        <v>52</v>
      </c>
      <c r="E2473" s="1645">
        <v>1.758</v>
      </c>
      <c r="F2473" s="1646">
        <v>2000</v>
      </c>
      <c r="G2473" s="1646">
        <v>3516</v>
      </c>
    </row>
    <row r="2474" spans="2:7">
      <c r="B2474" s="1642">
        <v>6867</v>
      </c>
      <c r="C2474" s="1643" t="s">
        <v>596</v>
      </c>
      <c r="D2474" s="1644" t="s">
        <v>50</v>
      </c>
      <c r="E2474" s="1645">
        <v>0.5</v>
      </c>
      <c r="F2474" s="1646">
        <v>511490</v>
      </c>
      <c r="G2474" s="1646">
        <v>255745</v>
      </c>
    </row>
    <row r="2475" spans="2:7">
      <c r="B2475" s="1642">
        <v>7050</v>
      </c>
      <c r="C2475" s="1643" t="s">
        <v>1021</v>
      </c>
      <c r="D2475" s="1644" t="s">
        <v>50</v>
      </c>
      <c r="E2475" s="1645">
        <v>3.6</v>
      </c>
      <c r="F2475" s="1646">
        <v>8684</v>
      </c>
      <c r="G2475" s="1646">
        <v>31264</v>
      </c>
    </row>
    <row r="2476" spans="2:7">
      <c r="B2476" s="1642">
        <v>7057</v>
      </c>
      <c r="C2476" s="1643" t="s">
        <v>1022</v>
      </c>
      <c r="D2476" s="1644" t="s">
        <v>50</v>
      </c>
      <c r="E2476" s="1645">
        <v>7.2</v>
      </c>
      <c r="F2476" s="1646">
        <v>6038</v>
      </c>
      <c r="G2476" s="1646">
        <v>43470</v>
      </c>
    </row>
    <row r="2477" spans="2:7">
      <c r="B2477" s="1642">
        <v>8969</v>
      </c>
      <c r="C2477" s="1643" t="s">
        <v>461</v>
      </c>
      <c r="D2477" s="1644" t="s">
        <v>52</v>
      </c>
      <c r="E2477" s="1645">
        <v>4.75</v>
      </c>
      <c r="F2477" s="1646">
        <v>1000</v>
      </c>
      <c r="G2477" s="1646">
        <v>4750</v>
      </c>
    </row>
    <row r="2478" spans="2:7">
      <c r="B2478" s="1642">
        <v>8972</v>
      </c>
      <c r="C2478" s="1643" t="s">
        <v>1296</v>
      </c>
      <c r="D2478" s="1644" t="s">
        <v>60</v>
      </c>
      <c r="E2478" s="1645">
        <v>0.3</v>
      </c>
      <c r="F2478" s="1646">
        <v>437920</v>
      </c>
      <c r="G2478" s="1646">
        <v>131376</v>
      </c>
    </row>
    <row r="2479" spans="2:7">
      <c r="B2479" s="1636">
        <v>8414</v>
      </c>
      <c r="C2479" s="1637" t="s">
        <v>1716</v>
      </c>
      <c r="D2479" s="1636" t="s">
        <v>54</v>
      </c>
      <c r="E2479" s="1638"/>
      <c r="F2479" s="1639"/>
      <c r="G2479" s="1640">
        <v>3108989</v>
      </c>
    </row>
    <row r="2480" spans="2:7">
      <c r="B2480" s="1642">
        <v>6092</v>
      </c>
      <c r="C2480" s="1643" t="s">
        <v>51</v>
      </c>
      <c r="D2480" s="1644" t="s">
        <v>52</v>
      </c>
      <c r="E2480" s="1645">
        <v>0.51959999999999995</v>
      </c>
      <c r="F2480" s="1646">
        <v>2000</v>
      </c>
      <c r="G2480" s="1646">
        <v>1039</v>
      </c>
    </row>
    <row r="2481" spans="2:7">
      <c r="B2481" s="1642">
        <v>7050</v>
      </c>
      <c r="C2481" s="1643" t="s">
        <v>1021</v>
      </c>
      <c r="D2481" s="1644" t="s">
        <v>50</v>
      </c>
      <c r="E2481" s="1645">
        <v>1.5</v>
      </c>
      <c r="F2481" s="1646">
        <v>8684</v>
      </c>
      <c r="G2481" s="1646">
        <v>13027</v>
      </c>
    </row>
    <row r="2482" spans="2:7">
      <c r="B2482" s="1642">
        <v>7057</v>
      </c>
      <c r="C2482" s="1643" t="s">
        <v>1022</v>
      </c>
      <c r="D2482" s="1644" t="s">
        <v>50</v>
      </c>
      <c r="E2482" s="1645">
        <v>1.5</v>
      </c>
      <c r="F2482" s="1646">
        <v>6038</v>
      </c>
      <c r="G2482" s="1646">
        <v>9056</v>
      </c>
    </row>
    <row r="2483" spans="2:7">
      <c r="B2483" s="1642">
        <v>7236</v>
      </c>
      <c r="C2483" s="1643" t="s">
        <v>505</v>
      </c>
      <c r="D2483" s="1644" t="s">
        <v>54</v>
      </c>
      <c r="E2483" s="1645">
        <v>6.6699999999999995E-2</v>
      </c>
      <c r="F2483" s="1646">
        <v>20789</v>
      </c>
      <c r="G2483" s="1646">
        <v>1387</v>
      </c>
    </row>
    <row r="2484" spans="2:7">
      <c r="B2484" s="1642">
        <v>11776</v>
      </c>
      <c r="C2484" s="1643" t="s">
        <v>1737</v>
      </c>
      <c r="D2484" s="1644" t="s">
        <v>54</v>
      </c>
      <c r="E2484" s="1645">
        <v>1</v>
      </c>
      <c r="F2484" s="1646">
        <v>3084480</v>
      </c>
      <c r="G2484" s="1646">
        <v>3084480</v>
      </c>
    </row>
    <row r="2485" spans="2:7" ht="24">
      <c r="B2485" s="1636">
        <v>8422</v>
      </c>
      <c r="C2485" s="1637" t="s">
        <v>1717</v>
      </c>
      <c r="D2485" s="1636" t="s">
        <v>54</v>
      </c>
      <c r="E2485" s="1638"/>
      <c r="F2485" s="1639"/>
      <c r="G2485" s="1640">
        <v>418464</v>
      </c>
    </row>
    <row r="2486" spans="2:7">
      <c r="B2486" s="1642">
        <v>6092</v>
      </c>
      <c r="C2486" s="1643" t="s">
        <v>51</v>
      </c>
      <c r="D2486" s="1644" t="s">
        <v>52</v>
      </c>
      <c r="E2486" s="1645">
        <v>0.17319999999999999</v>
      </c>
      <c r="F2486" s="1646">
        <v>2000</v>
      </c>
      <c r="G2486" s="1646">
        <v>346</v>
      </c>
    </row>
    <row r="2487" spans="2:7">
      <c r="B2487" s="1642">
        <v>6260</v>
      </c>
      <c r="C2487" s="1643" t="s">
        <v>493</v>
      </c>
      <c r="D2487" s="1644" t="s">
        <v>71</v>
      </c>
      <c r="E2487" s="1645">
        <v>1.03</v>
      </c>
      <c r="F2487" s="1646">
        <v>36948</v>
      </c>
      <c r="G2487" s="1646">
        <v>38056</v>
      </c>
    </row>
    <row r="2488" spans="2:7">
      <c r="B2488" s="1642">
        <v>7050</v>
      </c>
      <c r="C2488" s="1643" t="s">
        <v>1021</v>
      </c>
      <c r="D2488" s="1644" t="s">
        <v>50</v>
      </c>
      <c r="E2488" s="1645">
        <v>0.5</v>
      </c>
      <c r="F2488" s="1646">
        <v>8684</v>
      </c>
      <c r="G2488" s="1646">
        <v>4342</v>
      </c>
    </row>
    <row r="2489" spans="2:7">
      <c r="B2489" s="1642">
        <v>7057</v>
      </c>
      <c r="C2489" s="1643" t="s">
        <v>1022</v>
      </c>
      <c r="D2489" s="1644" t="s">
        <v>50</v>
      </c>
      <c r="E2489" s="1645">
        <v>0.5</v>
      </c>
      <c r="F2489" s="1646">
        <v>6038</v>
      </c>
      <c r="G2489" s="1646">
        <v>3019</v>
      </c>
    </row>
    <row r="2490" spans="2:7">
      <c r="B2490" s="1642">
        <v>7410</v>
      </c>
      <c r="C2490" s="1643" t="s">
        <v>510</v>
      </c>
      <c r="D2490" s="1644" t="s">
        <v>54</v>
      </c>
      <c r="E2490" s="1645">
        <v>1</v>
      </c>
      <c r="F2490" s="1646">
        <v>70441</v>
      </c>
      <c r="G2490" s="1646">
        <v>70441</v>
      </c>
    </row>
    <row r="2491" spans="2:7">
      <c r="B2491" s="1642">
        <v>10145</v>
      </c>
      <c r="C2491" s="1643" t="s">
        <v>1118</v>
      </c>
      <c r="D2491" s="1644" t="s">
        <v>54</v>
      </c>
      <c r="E2491" s="1645">
        <v>1</v>
      </c>
      <c r="F2491" s="1646">
        <v>302260</v>
      </c>
      <c r="G2491" s="1646">
        <v>302260</v>
      </c>
    </row>
    <row r="2492" spans="2:7" ht="51.75" customHeight="1">
      <c r="B2492" s="1636">
        <v>8464</v>
      </c>
      <c r="C2492" s="1637" t="s">
        <v>1720</v>
      </c>
      <c r="D2492" s="1636" t="s">
        <v>71</v>
      </c>
      <c r="E2492" s="1638"/>
      <c r="F2492" s="1639"/>
      <c r="G2492" s="1640">
        <v>35328</v>
      </c>
    </row>
    <row r="2493" spans="2:7">
      <c r="B2493" s="1642">
        <v>3708</v>
      </c>
      <c r="C2493" s="1643" t="s">
        <v>89</v>
      </c>
      <c r="D2493" s="1644" t="s">
        <v>79</v>
      </c>
      <c r="E2493" s="1645">
        <v>2.38</v>
      </c>
      <c r="F2493" s="1646">
        <v>3272</v>
      </c>
      <c r="G2493" s="1646">
        <v>7787</v>
      </c>
    </row>
    <row r="2494" spans="2:7" ht="22.5">
      <c r="B2494" s="1642">
        <v>5271</v>
      </c>
      <c r="C2494" s="1643" t="s">
        <v>407</v>
      </c>
      <c r="D2494" s="1644" t="s">
        <v>60</v>
      </c>
      <c r="E2494" s="1645">
        <v>3.5000000000000003E-2</v>
      </c>
      <c r="F2494" s="1646">
        <v>425152</v>
      </c>
      <c r="G2494" s="1646">
        <v>14880</v>
      </c>
    </row>
    <row r="2495" spans="2:7">
      <c r="B2495" s="1642">
        <v>6087</v>
      </c>
      <c r="C2495" s="1643" t="s">
        <v>1019</v>
      </c>
      <c r="D2495" s="1644" t="s">
        <v>65</v>
      </c>
      <c r="E2495" s="1645">
        <v>0.1</v>
      </c>
      <c r="F2495" s="1646">
        <v>48294</v>
      </c>
      <c r="G2495" s="1646">
        <v>4829</v>
      </c>
    </row>
    <row r="2496" spans="2:7">
      <c r="B2496" s="1642">
        <v>6088</v>
      </c>
      <c r="C2496" s="1643" t="s">
        <v>1020</v>
      </c>
      <c r="D2496" s="1644" t="s">
        <v>65</v>
      </c>
      <c r="E2496" s="1645">
        <v>0.1</v>
      </c>
      <c r="F2496" s="1646">
        <v>69478</v>
      </c>
      <c r="G2496" s="1646">
        <v>6948</v>
      </c>
    </row>
    <row r="2497" spans="2:7">
      <c r="B2497" s="1642">
        <v>6092</v>
      </c>
      <c r="C2497" s="1643" t="s">
        <v>51</v>
      </c>
      <c r="D2497" s="1644" t="s">
        <v>52</v>
      </c>
      <c r="E2497" s="1645">
        <v>0.28000000000000003</v>
      </c>
      <c r="F2497" s="1646">
        <v>2000</v>
      </c>
      <c r="G2497" s="1646">
        <v>560</v>
      </c>
    </row>
    <row r="2498" spans="2:7">
      <c r="B2498" s="1642">
        <v>7461</v>
      </c>
      <c r="C2498" s="1643" t="s">
        <v>97</v>
      </c>
      <c r="D2498" s="1644" t="s">
        <v>60</v>
      </c>
      <c r="E2498" s="1645">
        <v>4.0000000000000001E-3</v>
      </c>
      <c r="F2498" s="1646">
        <v>80920</v>
      </c>
      <c r="G2498" s="1646">
        <v>324</v>
      </c>
    </row>
    <row r="2499" spans="2:7" ht="36">
      <c r="B2499" s="1636">
        <v>8465</v>
      </c>
      <c r="C2499" s="1637" t="s">
        <v>1721</v>
      </c>
      <c r="D2499" s="1636" t="s">
        <v>48</v>
      </c>
      <c r="E2499" s="1638"/>
      <c r="F2499" s="1639"/>
      <c r="G2499" s="1640">
        <v>98850</v>
      </c>
    </row>
    <row r="2500" spans="2:7">
      <c r="B2500" s="1642">
        <v>4274</v>
      </c>
      <c r="C2500" s="1643" t="s">
        <v>57</v>
      </c>
      <c r="D2500" s="1644" t="s">
        <v>65</v>
      </c>
      <c r="E2500" s="1645">
        <v>0.01</v>
      </c>
      <c r="F2500" s="1646">
        <v>166065</v>
      </c>
      <c r="G2500" s="1646">
        <v>1661</v>
      </c>
    </row>
    <row r="2501" spans="2:7">
      <c r="B2501" s="1642">
        <v>6092</v>
      </c>
      <c r="C2501" s="1643" t="s">
        <v>51</v>
      </c>
      <c r="D2501" s="1644" t="s">
        <v>52</v>
      </c>
      <c r="E2501" s="1645">
        <v>7.0000000000000007E-2</v>
      </c>
      <c r="F2501" s="1646">
        <v>2000</v>
      </c>
      <c r="G2501" s="1646">
        <v>140</v>
      </c>
    </row>
    <row r="2502" spans="2:7" ht="22.5">
      <c r="B2502" s="1642">
        <v>6878</v>
      </c>
      <c r="C2502" s="1643" t="s">
        <v>1502</v>
      </c>
      <c r="D2502" s="1644" t="s">
        <v>60</v>
      </c>
      <c r="E2502" s="1645">
        <v>0.105</v>
      </c>
      <c r="F2502" s="1646">
        <v>437241</v>
      </c>
      <c r="G2502" s="1646">
        <v>45910</v>
      </c>
    </row>
    <row r="2503" spans="2:7">
      <c r="B2503" s="1642">
        <v>7204</v>
      </c>
      <c r="C2503" s="1643" t="s">
        <v>629</v>
      </c>
      <c r="D2503" s="1644" t="s">
        <v>79</v>
      </c>
      <c r="E2503" s="1645">
        <v>2.99</v>
      </c>
      <c r="F2503" s="1646">
        <v>3094</v>
      </c>
      <c r="G2503" s="1646">
        <v>9251</v>
      </c>
    </row>
    <row r="2504" spans="2:7">
      <c r="B2504" s="1642">
        <v>7275</v>
      </c>
      <c r="C2504" s="1643" t="s">
        <v>688</v>
      </c>
      <c r="D2504" s="1644" t="s">
        <v>54</v>
      </c>
      <c r="E2504" s="1645">
        <v>2</v>
      </c>
      <c r="F2504" s="1646">
        <v>5950</v>
      </c>
      <c r="G2504" s="1646">
        <v>11900</v>
      </c>
    </row>
    <row r="2505" spans="2:7">
      <c r="B2505" s="1642">
        <v>11143</v>
      </c>
      <c r="C2505" s="1643" t="s">
        <v>1361</v>
      </c>
      <c r="D2505" s="1644" t="s">
        <v>133</v>
      </c>
      <c r="E2505" s="1645">
        <v>7.0000000000000007E-2</v>
      </c>
      <c r="F2505" s="1646">
        <v>428400</v>
      </c>
      <c r="G2505" s="1646">
        <v>29988</v>
      </c>
    </row>
    <row r="2506" spans="2:7" ht="39.75" customHeight="1">
      <c r="B2506" s="1636">
        <v>8466</v>
      </c>
      <c r="C2506" s="1637" t="s">
        <v>1722</v>
      </c>
      <c r="D2506" s="1636" t="s">
        <v>71</v>
      </c>
      <c r="E2506" s="1638"/>
      <c r="F2506" s="1639"/>
      <c r="G2506" s="1640">
        <v>65863</v>
      </c>
    </row>
    <row r="2507" spans="2:7">
      <c r="B2507" s="1642">
        <v>4274</v>
      </c>
      <c r="C2507" s="1643" t="s">
        <v>57</v>
      </c>
      <c r="D2507" s="1644" t="s">
        <v>65</v>
      </c>
      <c r="E2507" s="1645">
        <v>0.2</v>
      </c>
      <c r="F2507" s="1646">
        <v>166065</v>
      </c>
      <c r="G2507" s="1646">
        <v>33213</v>
      </c>
    </row>
    <row r="2508" spans="2:7">
      <c r="B2508" s="1642">
        <v>6092</v>
      </c>
      <c r="C2508" s="1643" t="s">
        <v>51</v>
      </c>
      <c r="D2508" s="1644" t="s">
        <v>52</v>
      </c>
      <c r="E2508" s="1645">
        <v>1.24</v>
      </c>
      <c r="F2508" s="1646">
        <v>2000</v>
      </c>
      <c r="G2508" s="1646">
        <v>2480</v>
      </c>
    </row>
    <row r="2509" spans="2:7" ht="22.5">
      <c r="B2509" s="1642">
        <v>6878</v>
      </c>
      <c r="C2509" s="1643" t="s">
        <v>1502</v>
      </c>
      <c r="D2509" s="1644" t="s">
        <v>60</v>
      </c>
      <c r="E2509" s="1645">
        <v>6.9000000000000006E-2</v>
      </c>
      <c r="F2509" s="1646">
        <v>437241</v>
      </c>
      <c r="G2509" s="1646">
        <v>30170</v>
      </c>
    </row>
    <row r="2510" spans="2:7" ht="32.25" customHeight="1">
      <c r="B2510" s="1636">
        <v>8467</v>
      </c>
      <c r="C2510" s="1637" t="s">
        <v>1723</v>
      </c>
      <c r="D2510" s="1636" t="s">
        <v>48</v>
      </c>
      <c r="E2510" s="1638"/>
      <c r="F2510" s="1639"/>
      <c r="G2510" s="1640">
        <v>17593</v>
      </c>
    </row>
    <row r="2511" spans="2:7">
      <c r="B2511" s="1642">
        <v>6087</v>
      </c>
      <c r="C2511" s="1643" t="s">
        <v>1019</v>
      </c>
      <c r="D2511" s="1644" t="s">
        <v>65</v>
      </c>
      <c r="E2511" s="1645">
        <v>0.05</v>
      </c>
      <c r="F2511" s="1646">
        <v>48294</v>
      </c>
      <c r="G2511" s="1646">
        <v>2415</v>
      </c>
    </row>
    <row r="2512" spans="2:7">
      <c r="B2512" s="1642">
        <v>6088</v>
      </c>
      <c r="C2512" s="1643" t="s">
        <v>1020</v>
      </c>
      <c r="D2512" s="1644" t="s">
        <v>65</v>
      </c>
      <c r="E2512" s="1645">
        <v>0.05</v>
      </c>
      <c r="F2512" s="1646">
        <v>69478</v>
      </c>
      <c r="G2512" s="1646">
        <v>3474</v>
      </c>
    </row>
    <row r="2513" spans="2:7">
      <c r="B2513" s="1642">
        <v>6092</v>
      </c>
      <c r="C2513" s="1643" t="s">
        <v>51</v>
      </c>
      <c r="D2513" s="1644" t="s">
        <v>52</v>
      </c>
      <c r="E2513" s="1645">
        <v>0.14000000000000001</v>
      </c>
      <c r="F2513" s="1646">
        <v>2000</v>
      </c>
      <c r="G2513" s="1646">
        <v>280</v>
      </c>
    </row>
    <row r="2514" spans="2:7">
      <c r="B2514" s="1642">
        <v>9747</v>
      </c>
      <c r="C2514" s="1643" t="s">
        <v>978</v>
      </c>
      <c r="D2514" s="1644" t="s">
        <v>60</v>
      </c>
      <c r="E2514" s="1645">
        <v>0.3</v>
      </c>
      <c r="F2514" s="1646">
        <v>38080</v>
      </c>
      <c r="G2514" s="1646">
        <v>11424</v>
      </c>
    </row>
    <row r="2515" spans="2:7" ht="24">
      <c r="B2515" s="1636">
        <v>8471</v>
      </c>
      <c r="C2515" s="1637" t="s">
        <v>1724</v>
      </c>
      <c r="D2515" s="1636" t="s">
        <v>79</v>
      </c>
      <c r="E2515" s="1638"/>
      <c r="F2515" s="1639"/>
      <c r="G2515" s="1640">
        <v>3612</v>
      </c>
    </row>
    <row r="2516" spans="2:7">
      <c r="B2516" s="1642">
        <v>1794</v>
      </c>
      <c r="C2516" s="1643" t="s">
        <v>90</v>
      </c>
      <c r="D2516" s="1644" t="s">
        <v>79</v>
      </c>
      <c r="E2516" s="1645">
        <v>0.02</v>
      </c>
      <c r="F2516" s="1646">
        <v>3773</v>
      </c>
      <c r="G2516" s="1646">
        <v>75</v>
      </c>
    </row>
    <row r="2517" spans="2:7">
      <c r="B2517" s="1642">
        <v>6087</v>
      </c>
      <c r="C2517" s="1643" t="s">
        <v>1019</v>
      </c>
      <c r="D2517" s="1644" t="s">
        <v>65</v>
      </c>
      <c r="E2517" s="1645">
        <v>2.8E-3</v>
      </c>
      <c r="F2517" s="1646">
        <v>48294</v>
      </c>
      <c r="G2517" s="1646">
        <v>135</v>
      </c>
    </row>
    <row r="2518" spans="2:7">
      <c r="B2518" s="1642">
        <v>6088</v>
      </c>
      <c r="C2518" s="1643" t="s">
        <v>1020</v>
      </c>
      <c r="D2518" s="1644" t="s">
        <v>65</v>
      </c>
      <c r="E2518" s="1645">
        <v>2.8E-3</v>
      </c>
      <c r="F2518" s="1646">
        <v>69478</v>
      </c>
      <c r="G2518" s="1646">
        <v>195</v>
      </c>
    </row>
    <row r="2519" spans="2:7">
      <c r="B2519" s="1642">
        <v>6092</v>
      </c>
      <c r="C2519" s="1643" t="s">
        <v>51</v>
      </c>
      <c r="D2519" s="1644" t="s">
        <v>52</v>
      </c>
      <c r="E2519" s="1645">
        <v>0.01</v>
      </c>
      <c r="F2519" s="1646">
        <v>2000</v>
      </c>
      <c r="G2519" s="1646">
        <v>20</v>
      </c>
    </row>
    <row r="2520" spans="2:7">
      <c r="B2520" s="1642">
        <v>11856</v>
      </c>
      <c r="C2520" s="1643" t="s">
        <v>1743</v>
      </c>
      <c r="D2520" s="1644" t="s">
        <v>79</v>
      </c>
      <c r="E2520" s="1645">
        <v>1.03</v>
      </c>
      <c r="F2520" s="1646">
        <v>3094</v>
      </c>
      <c r="G2520" s="1646">
        <v>3187</v>
      </c>
    </row>
    <row r="2521" spans="2:7" ht="48">
      <c r="B2521" s="1636">
        <v>8475</v>
      </c>
      <c r="C2521" s="1637" t="s">
        <v>1725</v>
      </c>
      <c r="D2521" s="1636" t="s">
        <v>71</v>
      </c>
      <c r="E2521" s="1638"/>
      <c r="F2521" s="1639"/>
      <c r="G2521" s="1640">
        <v>36698</v>
      </c>
    </row>
    <row r="2522" spans="2:7">
      <c r="B2522" s="1642">
        <v>3708</v>
      </c>
      <c r="C2522" s="1643" t="s">
        <v>89</v>
      </c>
      <c r="D2522" s="1644" t="s">
        <v>79</v>
      </c>
      <c r="E2522" s="1645">
        <v>2.0499999999999998</v>
      </c>
      <c r="F2522" s="1646">
        <v>3272</v>
      </c>
      <c r="G2522" s="1646">
        <v>6708</v>
      </c>
    </row>
    <row r="2523" spans="2:7" ht="22.5">
      <c r="B2523" s="1642">
        <v>5271</v>
      </c>
      <c r="C2523" s="1643" t="s">
        <v>407</v>
      </c>
      <c r="D2523" s="1644" t="s">
        <v>60</v>
      </c>
      <c r="E2523" s="1645">
        <v>0.04</v>
      </c>
      <c r="F2523" s="1646">
        <v>425152</v>
      </c>
      <c r="G2523" s="1646">
        <v>17006</v>
      </c>
    </row>
    <row r="2524" spans="2:7">
      <c r="B2524" s="1642">
        <v>6087</v>
      </c>
      <c r="C2524" s="1643" t="s">
        <v>1019</v>
      </c>
      <c r="D2524" s="1644" t="s">
        <v>65</v>
      </c>
      <c r="E2524" s="1645">
        <v>0.1</v>
      </c>
      <c r="F2524" s="1646">
        <v>48294</v>
      </c>
      <c r="G2524" s="1646">
        <v>4829</v>
      </c>
    </row>
    <row r="2525" spans="2:7">
      <c r="B2525" s="1642">
        <v>6088</v>
      </c>
      <c r="C2525" s="1643" t="s">
        <v>1020</v>
      </c>
      <c r="D2525" s="1644" t="s">
        <v>65</v>
      </c>
      <c r="E2525" s="1645">
        <v>0.1</v>
      </c>
      <c r="F2525" s="1646">
        <v>69478</v>
      </c>
      <c r="G2525" s="1646">
        <v>6948</v>
      </c>
    </row>
    <row r="2526" spans="2:7">
      <c r="B2526" s="1642">
        <v>6092</v>
      </c>
      <c r="C2526" s="1643" t="s">
        <v>51</v>
      </c>
      <c r="D2526" s="1644" t="s">
        <v>52</v>
      </c>
      <c r="E2526" s="1645">
        <v>0.28000000000000003</v>
      </c>
      <c r="F2526" s="1646">
        <v>2000</v>
      </c>
      <c r="G2526" s="1646">
        <v>560</v>
      </c>
    </row>
    <row r="2527" spans="2:7">
      <c r="B2527" s="1642">
        <v>7461</v>
      </c>
      <c r="C2527" s="1643" t="s">
        <v>97</v>
      </c>
      <c r="D2527" s="1644" t="s">
        <v>60</v>
      </c>
      <c r="E2527" s="1645">
        <v>8.0000000000000002E-3</v>
      </c>
      <c r="F2527" s="1646">
        <v>80920</v>
      </c>
      <c r="G2527" s="1646">
        <v>647</v>
      </c>
    </row>
    <row r="2528" spans="2:7" ht="23.25" customHeight="1">
      <c r="B2528" s="1636">
        <v>8484</v>
      </c>
      <c r="C2528" s="1637" t="s">
        <v>1726</v>
      </c>
      <c r="D2528" s="1636" t="s">
        <v>54</v>
      </c>
      <c r="E2528" s="1638"/>
      <c r="F2528" s="1639"/>
      <c r="G2528" s="1640">
        <v>142108</v>
      </c>
    </row>
    <row r="2529" spans="2:7">
      <c r="B2529" s="1642">
        <v>6087</v>
      </c>
      <c r="C2529" s="1643" t="s">
        <v>1019</v>
      </c>
      <c r="D2529" s="1644" t="s">
        <v>65</v>
      </c>
      <c r="E2529" s="1645">
        <v>7.0000000000000007E-2</v>
      </c>
      <c r="F2529" s="1646">
        <v>48294</v>
      </c>
      <c r="G2529" s="1646">
        <v>3381</v>
      </c>
    </row>
    <row r="2530" spans="2:7">
      <c r="B2530" s="1642">
        <v>6092</v>
      </c>
      <c r="C2530" s="1643" t="s">
        <v>51</v>
      </c>
      <c r="D2530" s="1644" t="s">
        <v>52</v>
      </c>
      <c r="E2530" s="1645">
        <v>0.32</v>
      </c>
      <c r="F2530" s="1646">
        <v>2000</v>
      </c>
      <c r="G2530" s="1646">
        <v>640</v>
      </c>
    </row>
    <row r="2531" spans="2:7">
      <c r="B2531" s="1642">
        <v>7146</v>
      </c>
      <c r="C2531" s="1643" t="s">
        <v>597</v>
      </c>
      <c r="D2531" s="1644" t="s">
        <v>50</v>
      </c>
      <c r="E2531" s="1645">
        <v>7.0000000000000007E-2</v>
      </c>
      <c r="F2531" s="1646">
        <v>107593</v>
      </c>
      <c r="G2531" s="1646">
        <v>7532</v>
      </c>
    </row>
    <row r="2532" spans="2:7">
      <c r="B2532" s="1642">
        <v>7246</v>
      </c>
      <c r="C2532" s="1643" t="s">
        <v>1023</v>
      </c>
      <c r="D2532" s="1644" t="s">
        <v>65</v>
      </c>
      <c r="E2532" s="1645">
        <v>7.0000000000000007E-2</v>
      </c>
      <c r="F2532" s="1646">
        <v>80069</v>
      </c>
      <c r="G2532" s="1646">
        <v>5605</v>
      </c>
    </row>
    <row r="2533" spans="2:7">
      <c r="B2533" s="1642">
        <v>11864</v>
      </c>
      <c r="C2533" s="1643" t="s">
        <v>1744</v>
      </c>
      <c r="D2533" s="1644" t="s">
        <v>54</v>
      </c>
      <c r="E2533" s="1645">
        <v>1</v>
      </c>
      <c r="F2533" s="1646">
        <v>124950</v>
      </c>
      <c r="G2533" s="1646">
        <v>124950</v>
      </c>
    </row>
    <row r="2534" spans="2:7" ht="24">
      <c r="B2534" s="1636">
        <v>8487</v>
      </c>
      <c r="C2534" s="1637" t="s">
        <v>1727</v>
      </c>
      <c r="D2534" s="1636" t="s">
        <v>71</v>
      </c>
      <c r="E2534" s="1638"/>
      <c r="F2534" s="1639"/>
      <c r="G2534" s="1640">
        <v>17833</v>
      </c>
    </row>
    <row r="2535" spans="2:7">
      <c r="B2535" s="1642">
        <v>6087</v>
      </c>
      <c r="C2535" s="1643" t="s">
        <v>1019</v>
      </c>
      <c r="D2535" s="1644" t="s">
        <v>65</v>
      </c>
      <c r="E2535" s="1645">
        <v>0.06</v>
      </c>
      <c r="F2535" s="1646">
        <v>48294</v>
      </c>
      <c r="G2535" s="1646">
        <v>2898</v>
      </c>
    </row>
    <row r="2536" spans="2:7">
      <c r="B2536" s="1642">
        <v>6088</v>
      </c>
      <c r="C2536" s="1643" t="s">
        <v>1020</v>
      </c>
      <c r="D2536" s="1644" t="s">
        <v>65</v>
      </c>
      <c r="E2536" s="1645">
        <v>0.06</v>
      </c>
      <c r="F2536" s="1646">
        <v>69478</v>
      </c>
      <c r="G2536" s="1646">
        <v>4169</v>
      </c>
    </row>
    <row r="2537" spans="2:7">
      <c r="B2537" s="1642">
        <v>6092</v>
      </c>
      <c r="C2537" s="1643" t="s">
        <v>51</v>
      </c>
      <c r="D2537" s="1644" t="s">
        <v>52</v>
      </c>
      <c r="E2537" s="1645">
        <v>0.16</v>
      </c>
      <c r="F2537" s="1646">
        <v>2000</v>
      </c>
      <c r="G2537" s="1646">
        <v>320</v>
      </c>
    </row>
    <row r="2538" spans="2:7">
      <c r="B2538" s="1642">
        <v>11865</v>
      </c>
      <c r="C2538" s="1643" t="s">
        <v>1745</v>
      </c>
      <c r="D2538" s="1644" t="s">
        <v>71</v>
      </c>
      <c r="E2538" s="1645">
        <v>1.03</v>
      </c>
      <c r="F2538" s="1646">
        <v>10142</v>
      </c>
      <c r="G2538" s="1646">
        <v>10446</v>
      </c>
    </row>
    <row r="2539" spans="2:7" ht="24">
      <c r="B2539" s="1636">
        <v>8488</v>
      </c>
      <c r="C2539" s="1637" t="s">
        <v>1728</v>
      </c>
      <c r="D2539" s="1636" t="s">
        <v>71</v>
      </c>
      <c r="E2539" s="1638"/>
      <c r="F2539" s="1639"/>
      <c r="G2539" s="1640">
        <v>12743</v>
      </c>
    </row>
    <row r="2540" spans="2:7">
      <c r="B2540" s="1642">
        <v>6087</v>
      </c>
      <c r="C2540" s="1643" t="s">
        <v>1019</v>
      </c>
      <c r="D2540" s="1644" t="s">
        <v>65</v>
      </c>
      <c r="E2540" s="1645">
        <v>0.06</v>
      </c>
      <c r="F2540" s="1646">
        <v>48294</v>
      </c>
      <c r="G2540" s="1646">
        <v>2898</v>
      </c>
    </row>
    <row r="2541" spans="2:7">
      <c r="B2541" s="1642">
        <v>6088</v>
      </c>
      <c r="C2541" s="1643" t="s">
        <v>1020</v>
      </c>
      <c r="D2541" s="1644" t="s">
        <v>65</v>
      </c>
      <c r="E2541" s="1645">
        <v>0.06</v>
      </c>
      <c r="F2541" s="1646">
        <v>69478</v>
      </c>
      <c r="G2541" s="1646">
        <v>4169</v>
      </c>
    </row>
    <row r="2542" spans="2:7">
      <c r="B2542" s="1642">
        <v>6092</v>
      </c>
      <c r="C2542" s="1643" t="s">
        <v>51</v>
      </c>
      <c r="D2542" s="1644" t="s">
        <v>52</v>
      </c>
      <c r="E2542" s="1645">
        <v>0.16</v>
      </c>
      <c r="F2542" s="1646">
        <v>2000</v>
      </c>
      <c r="G2542" s="1646">
        <v>320</v>
      </c>
    </row>
    <row r="2543" spans="2:7">
      <c r="B2543" s="1642">
        <v>11866</v>
      </c>
      <c r="C2543" s="1643" t="s">
        <v>1746</v>
      </c>
      <c r="D2543" s="1644" t="s">
        <v>71</v>
      </c>
      <c r="E2543" s="1645">
        <v>1.03</v>
      </c>
      <c r="F2543" s="1646">
        <v>5200</v>
      </c>
      <c r="G2543" s="1646">
        <v>5356</v>
      </c>
    </row>
    <row r="2544" spans="2:7" ht="24">
      <c r="B2544" s="1636">
        <v>8489</v>
      </c>
      <c r="C2544" s="1637" t="s">
        <v>1729</v>
      </c>
      <c r="D2544" s="1636" t="s">
        <v>54</v>
      </c>
      <c r="E2544" s="1638"/>
      <c r="F2544" s="1639"/>
      <c r="G2544" s="1640">
        <v>28907</v>
      </c>
    </row>
    <row r="2545" spans="2:7" ht="22.5">
      <c r="B2545" s="1642">
        <v>5271</v>
      </c>
      <c r="C2545" s="1643" t="s">
        <v>407</v>
      </c>
      <c r="D2545" s="1644" t="s">
        <v>60</v>
      </c>
      <c r="E2545" s="1645">
        <v>0.01</v>
      </c>
      <c r="F2545" s="1646">
        <v>425152</v>
      </c>
      <c r="G2545" s="1646">
        <v>4252</v>
      </c>
    </row>
    <row r="2546" spans="2:7">
      <c r="B2546" s="1642">
        <v>6087</v>
      </c>
      <c r="C2546" s="1643" t="s">
        <v>1019</v>
      </c>
      <c r="D2546" s="1644" t="s">
        <v>65</v>
      </c>
      <c r="E2546" s="1645">
        <v>0.2</v>
      </c>
      <c r="F2546" s="1646">
        <v>48294</v>
      </c>
      <c r="G2546" s="1646">
        <v>9659</v>
      </c>
    </row>
    <row r="2547" spans="2:7">
      <c r="B2547" s="1642">
        <v>6088</v>
      </c>
      <c r="C2547" s="1643" t="s">
        <v>1020</v>
      </c>
      <c r="D2547" s="1644" t="s">
        <v>65</v>
      </c>
      <c r="E2547" s="1645">
        <v>0.2</v>
      </c>
      <c r="F2547" s="1646">
        <v>69478</v>
      </c>
      <c r="G2547" s="1646">
        <v>13896</v>
      </c>
    </row>
    <row r="2548" spans="2:7">
      <c r="B2548" s="1642">
        <v>6092</v>
      </c>
      <c r="C2548" s="1643" t="s">
        <v>51</v>
      </c>
      <c r="D2548" s="1644" t="s">
        <v>52</v>
      </c>
      <c r="E2548" s="1645">
        <v>0.55000000000000004</v>
      </c>
      <c r="F2548" s="1646">
        <v>2000</v>
      </c>
      <c r="G2548" s="1646">
        <v>1100</v>
      </c>
    </row>
    <row r="2549" spans="2:7" ht="22.5" customHeight="1">
      <c r="B2549" s="1636">
        <v>8490</v>
      </c>
      <c r="C2549" s="1637" t="s">
        <v>1730</v>
      </c>
      <c r="D2549" s="1636" t="s">
        <v>54</v>
      </c>
      <c r="E2549" s="1638"/>
      <c r="F2549" s="1639"/>
      <c r="G2549" s="1640">
        <v>159498</v>
      </c>
    </row>
    <row r="2550" spans="2:7">
      <c r="B2550" s="1642">
        <v>324</v>
      </c>
      <c r="C2550" s="1643" t="s">
        <v>1270</v>
      </c>
      <c r="D2550" s="1644" t="s">
        <v>60</v>
      </c>
      <c r="E2550" s="1645">
        <v>0.02</v>
      </c>
      <c r="F2550" s="1646">
        <v>369495</v>
      </c>
      <c r="G2550" s="1646">
        <v>7390</v>
      </c>
    </row>
    <row r="2551" spans="2:7">
      <c r="B2551" s="1642">
        <v>6087</v>
      </c>
      <c r="C2551" s="1643" t="s">
        <v>1019</v>
      </c>
      <c r="D2551" s="1644" t="s">
        <v>65</v>
      </c>
      <c r="E2551" s="1645">
        <v>0.25</v>
      </c>
      <c r="F2551" s="1646">
        <v>48294</v>
      </c>
      <c r="G2551" s="1646">
        <v>12073</v>
      </c>
    </row>
    <row r="2552" spans="2:7">
      <c r="B2552" s="1642">
        <v>6088</v>
      </c>
      <c r="C2552" s="1643" t="s">
        <v>1020</v>
      </c>
      <c r="D2552" s="1644" t="s">
        <v>65</v>
      </c>
      <c r="E2552" s="1645">
        <v>0.25</v>
      </c>
      <c r="F2552" s="1646">
        <v>69478</v>
      </c>
      <c r="G2552" s="1646">
        <v>17369</v>
      </c>
    </row>
    <row r="2553" spans="2:7">
      <c r="B2553" s="1642">
        <v>6092</v>
      </c>
      <c r="C2553" s="1643" t="s">
        <v>51</v>
      </c>
      <c r="D2553" s="1644" t="s">
        <v>52</v>
      </c>
      <c r="E2553" s="1645">
        <v>0.69</v>
      </c>
      <c r="F2553" s="1646">
        <v>2000</v>
      </c>
      <c r="G2553" s="1646">
        <v>1380</v>
      </c>
    </row>
    <row r="2554" spans="2:7" ht="22.5">
      <c r="B2554" s="1642">
        <v>11867</v>
      </c>
      <c r="C2554" s="1643" t="s">
        <v>1747</v>
      </c>
      <c r="D2554" s="1644" t="s">
        <v>54</v>
      </c>
      <c r="E2554" s="1645">
        <v>1</v>
      </c>
      <c r="F2554" s="1646">
        <v>121286</v>
      </c>
      <c r="G2554" s="1646">
        <v>121286</v>
      </c>
    </row>
    <row r="2555" spans="2:7">
      <c r="B2555" s="1636">
        <v>8491</v>
      </c>
      <c r="C2555" s="1637" t="s">
        <v>1731</v>
      </c>
      <c r="D2555" s="1636" t="s">
        <v>54</v>
      </c>
      <c r="E2555" s="1638"/>
      <c r="F2555" s="1639"/>
      <c r="G2555" s="1640">
        <v>6169</v>
      </c>
    </row>
    <row r="2556" spans="2:7">
      <c r="B2556" s="1642">
        <v>6087</v>
      </c>
      <c r="C2556" s="1643" t="s">
        <v>1019</v>
      </c>
      <c r="D2556" s="1644" t="s">
        <v>65</v>
      </c>
      <c r="E2556" s="1645">
        <v>0.05</v>
      </c>
      <c r="F2556" s="1646">
        <v>48294</v>
      </c>
      <c r="G2556" s="1646">
        <v>2415</v>
      </c>
    </row>
    <row r="2557" spans="2:7">
      <c r="B2557" s="1642">
        <v>6088</v>
      </c>
      <c r="C2557" s="1643" t="s">
        <v>1020</v>
      </c>
      <c r="D2557" s="1644" t="s">
        <v>65</v>
      </c>
      <c r="E2557" s="1645">
        <v>0.05</v>
      </c>
      <c r="F2557" s="1646">
        <v>69478</v>
      </c>
      <c r="G2557" s="1646">
        <v>3474</v>
      </c>
    </row>
    <row r="2558" spans="2:7">
      <c r="B2558" s="1642">
        <v>6092</v>
      </c>
      <c r="C2558" s="1643" t="s">
        <v>51</v>
      </c>
      <c r="D2558" s="1644" t="s">
        <v>52</v>
      </c>
      <c r="E2558" s="1645">
        <v>0.14000000000000001</v>
      </c>
      <c r="F2558" s="1646">
        <v>2000</v>
      </c>
      <c r="G2558" s="1646">
        <v>280</v>
      </c>
    </row>
    <row r="2559" spans="2:7" ht="24">
      <c r="B2559" s="1636">
        <v>8492</v>
      </c>
      <c r="C2559" s="1637" t="s">
        <v>1732</v>
      </c>
      <c r="D2559" s="1636" t="s">
        <v>54</v>
      </c>
      <c r="E2559" s="1638"/>
      <c r="F2559" s="1639"/>
      <c r="G2559" s="1640">
        <v>128974</v>
      </c>
    </row>
    <row r="2560" spans="2:7" ht="22.5">
      <c r="B2560" s="1642">
        <v>5271</v>
      </c>
      <c r="C2560" s="1643" t="s">
        <v>407</v>
      </c>
      <c r="D2560" s="1644" t="s">
        <v>60</v>
      </c>
      <c r="E2560" s="1645">
        <v>0.01</v>
      </c>
      <c r="F2560" s="1646">
        <v>425152</v>
      </c>
      <c r="G2560" s="1646">
        <v>4252</v>
      </c>
    </row>
    <row r="2561" spans="2:7">
      <c r="B2561" s="1642">
        <v>6087</v>
      </c>
      <c r="C2561" s="1643" t="s">
        <v>1019</v>
      </c>
      <c r="D2561" s="1644" t="s">
        <v>65</v>
      </c>
      <c r="E2561" s="1645">
        <v>0.2</v>
      </c>
      <c r="F2561" s="1646">
        <v>48294</v>
      </c>
      <c r="G2561" s="1646">
        <v>9659</v>
      </c>
    </row>
    <row r="2562" spans="2:7">
      <c r="B2562" s="1642">
        <v>6088</v>
      </c>
      <c r="C2562" s="1643" t="s">
        <v>1020</v>
      </c>
      <c r="D2562" s="1644" t="s">
        <v>65</v>
      </c>
      <c r="E2562" s="1645">
        <v>0.2</v>
      </c>
      <c r="F2562" s="1646">
        <v>69478</v>
      </c>
      <c r="G2562" s="1646">
        <v>13896</v>
      </c>
    </row>
    <row r="2563" spans="2:7">
      <c r="B2563" s="1642">
        <v>6092</v>
      </c>
      <c r="C2563" s="1643" t="s">
        <v>51</v>
      </c>
      <c r="D2563" s="1644" t="s">
        <v>52</v>
      </c>
      <c r="E2563" s="1645">
        <v>0.55000000000000004</v>
      </c>
      <c r="F2563" s="1646">
        <v>2000</v>
      </c>
      <c r="G2563" s="1646">
        <v>1100</v>
      </c>
    </row>
    <row r="2564" spans="2:7">
      <c r="B2564" s="1642">
        <v>8297</v>
      </c>
      <c r="C2564" s="1643" t="s">
        <v>957</v>
      </c>
      <c r="D2564" s="1644" t="s">
        <v>67</v>
      </c>
      <c r="E2564" s="1645">
        <v>0.5</v>
      </c>
      <c r="F2564" s="1646">
        <v>200133</v>
      </c>
      <c r="G2564" s="1646">
        <v>100067</v>
      </c>
    </row>
    <row r="2565" spans="2:7" ht="24">
      <c r="B2565" s="1636">
        <v>8495</v>
      </c>
      <c r="C2565" s="1637" t="s">
        <v>375</v>
      </c>
      <c r="D2565" s="1636" t="s">
        <v>71</v>
      </c>
      <c r="E2565" s="1638"/>
      <c r="F2565" s="1639"/>
      <c r="G2565" s="1640">
        <v>9389</v>
      </c>
    </row>
    <row r="2566" spans="2:7">
      <c r="B2566" s="1642">
        <v>4282</v>
      </c>
      <c r="C2566" s="1643" t="s">
        <v>304</v>
      </c>
      <c r="D2566" s="1644" t="s">
        <v>50</v>
      </c>
      <c r="E2566" s="1645">
        <v>0.2</v>
      </c>
      <c r="F2566" s="1646">
        <v>16047</v>
      </c>
      <c r="G2566" s="1646">
        <v>3209</v>
      </c>
    </row>
    <row r="2567" spans="2:7">
      <c r="B2567" s="1642">
        <v>6092</v>
      </c>
      <c r="C2567" s="1643" t="s">
        <v>51</v>
      </c>
      <c r="D2567" s="1644" t="s">
        <v>52</v>
      </c>
      <c r="E2567" s="1645">
        <v>0.14000000000000001</v>
      </c>
      <c r="F2567" s="1646">
        <v>2000</v>
      </c>
      <c r="G2567" s="1646">
        <v>280</v>
      </c>
    </row>
    <row r="2568" spans="2:7">
      <c r="B2568" s="1642">
        <v>8037</v>
      </c>
      <c r="C2568" s="1643" t="s">
        <v>776</v>
      </c>
      <c r="D2568" s="1644" t="s">
        <v>71</v>
      </c>
      <c r="E2568" s="1645">
        <v>1</v>
      </c>
      <c r="F2568" s="1646">
        <v>5900</v>
      </c>
      <c r="G2568" s="1646">
        <v>5900</v>
      </c>
    </row>
    <row r="2569" spans="2:7" ht="24">
      <c r="B2569" s="1636">
        <v>8496</v>
      </c>
      <c r="C2569" s="1637" t="s">
        <v>376</v>
      </c>
      <c r="D2569" s="1636" t="s">
        <v>71</v>
      </c>
      <c r="E2569" s="1638"/>
      <c r="F2569" s="1639"/>
      <c r="G2569" s="1640">
        <v>6489</v>
      </c>
    </row>
    <row r="2570" spans="2:7">
      <c r="B2570" s="1642">
        <v>4282</v>
      </c>
      <c r="C2570" s="1643" t="s">
        <v>304</v>
      </c>
      <c r="D2570" s="1644" t="s">
        <v>50</v>
      </c>
      <c r="E2570" s="1645">
        <v>0.2</v>
      </c>
      <c r="F2570" s="1646">
        <v>16047</v>
      </c>
      <c r="G2570" s="1646">
        <v>3209</v>
      </c>
    </row>
    <row r="2571" spans="2:7">
      <c r="B2571" s="1642">
        <v>6092</v>
      </c>
      <c r="C2571" s="1643" t="s">
        <v>51</v>
      </c>
      <c r="D2571" s="1644" t="s">
        <v>52</v>
      </c>
      <c r="E2571" s="1645">
        <v>0.14000000000000001</v>
      </c>
      <c r="F2571" s="1646">
        <v>2000</v>
      </c>
      <c r="G2571" s="1646">
        <v>280</v>
      </c>
    </row>
    <row r="2572" spans="2:7">
      <c r="B2572" s="1642">
        <v>8038</v>
      </c>
      <c r="C2572" s="1643" t="s">
        <v>777</v>
      </c>
      <c r="D2572" s="1644" t="s">
        <v>71</v>
      </c>
      <c r="E2572" s="1645">
        <v>1</v>
      </c>
      <c r="F2572" s="1646">
        <v>3000</v>
      </c>
      <c r="G2572" s="1646">
        <v>3000</v>
      </c>
    </row>
    <row r="2573" spans="2:7" ht="24">
      <c r="B2573" s="1636">
        <v>8497</v>
      </c>
      <c r="C2573" s="1637" t="s">
        <v>377</v>
      </c>
      <c r="D2573" s="1636" t="s">
        <v>71</v>
      </c>
      <c r="E2573" s="1638"/>
      <c r="F2573" s="1639"/>
      <c r="G2573" s="1640">
        <v>15449</v>
      </c>
    </row>
    <row r="2574" spans="2:7">
      <c r="B2574" s="1642">
        <v>4282</v>
      </c>
      <c r="C2574" s="1643" t="s">
        <v>304</v>
      </c>
      <c r="D2574" s="1644" t="s">
        <v>50</v>
      </c>
      <c r="E2574" s="1645">
        <v>0.2</v>
      </c>
      <c r="F2574" s="1646">
        <v>16047</v>
      </c>
      <c r="G2574" s="1646">
        <v>3209</v>
      </c>
    </row>
    <row r="2575" spans="2:7">
      <c r="B2575" s="1642">
        <v>6092</v>
      </c>
      <c r="C2575" s="1643" t="s">
        <v>51</v>
      </c>
      <c r="D2575" s="1644" t="s">
        <v>52</v>
      </c>
      <c r="E2575" s="1645">
        <v>0.14000000000000001</v>
      </c>
      <c r="F2575" s="1646">
        <v>2000</v>
      </c>
      <c r="G2575" s="1646">
        <v>280</v>
      </c>
    </row>
    <row r="2576" spans="2:7">
      <c r="B2576" s="1642">
        <v>8039</v>
      </c>
      <c r="C2576" s="1643" t="s">
        <v>615</v>
      </c>
      <c r="D2576" s="1644" t="s">
        <v>71</v>
      </c>
      <c r="E2576" s="1645">
        <v>1</v>
      </c>
      <c r="F2576" s="1646">
        <v>11960</v>
      </c>
      <c r="G2576" s="1646">
        <v>11960</v>
      </c>
    </row>
    <row r="2577" spans="2:7" ht="24">
      <c r="B2577" s="1636">
        <v>8499</v>
      </c>
      <c r="C2577" s="1637" t="s">
        <v>1733</v>
      </c>
      <c r="D2577" s="1636" t="s">
        <v>48</v>
      </c>
      <c r="E2577" s="1638"/>
      <c r="F2577" s="1639"/>
      <c r="G2577" s="1640">
        <v>66399</v>
      </c>
    </row>
    <row r="2578" spans="2:7">
      <c r="B2578" s="1642">
        <v>5056</v>
      </c>
      <c r="C2578" s="1643" t="s">
        <v>1278</v>
      </c>
      <c r="D2578" s="1644" t="s">
        <v>60</v>
      </c>
      <c r="E2578" s="1645">
        <v>0.04</v>
      </c>
      <c r="F2578" s="1646">
        <v>349860</v>
      </c>
      <c r="G2578" s="1646">
        <v>13994</v>
      </c>
    </row>
    <row r="2579" spans="2:7">
      <c r="B2579" s="1642">
        <v>6087</v>
      </c>
      <c r="C2579" s="1643" t="s">
        <v>1019</v>
      </c>
      <c r="D2579" s="1644" t="s">
        <v>65</v>
      </c>
      <c r="E2579" s="1645">
        <v>0.13</v>
      </c>
      <c r="F2579" s="1646">
        <v>48294</v>
      </c>
      <c r="G2579" s="1646">
        <v>6278</v>
      </c>
    </row>
    <row r="2580" spans="2:7">
      <c r="B2580" s="1642">
        <v>6088</v>
      </c>
      <c r="C2580" s="1643" t="s">
        <v>1020</v>
      </c>
      <c r="D2580" s="1644" t="s">
        <v>65</v>
      </c>
      <c r="E2580" s="1645">
        <v>0.13</v>
      </c>
      <c r="F2580" s="1646">
        <v>69478</v>
      </c>
      <c r="G2580" s="1646">
        <v>9032</v>
      </c>
    </row>
    <row r="2581" spans="2:7">
      <c r="B2581" s="1642">
        <v>6092</v>
      </c>
      <c r="C2581" s="1643" t="s">
        <v>51</v>
      </c>
      <c r="D2581" s="1644" t="s">
        <v>52</v>
      </c>
      <c r="E2581" s="1645">
        <v>0.35</v>
      </c>
      <c r="F2581" s="1646">
        <v>2000</v>
      </c>
      <c r="G2581" s="1646">
        <v>700</v>
      </c>
    </row>
    <row r="2582" spans="2:7">
      <c r="B2582" s="1642">
        <v>11870</v>
      </c>
      <c r="C2582" s="1643" t="s">
        <v>1748</v>
      </c>
      <c r="D2582" s="1644" t="s">
        <v>54</v>
      </c>
      <c r="E2582" s="1645">
        <v>25.1</v>
      </c>
      <c r="F2582" s="1646">
        <v>1450</v>
      </c>
      <c r="G2582" s="1646">
        <v>36395</v>
      </c>
    </row>
    <row r="2583" spans="2:7">
      <c r="B2583" s="1636">
        <v>8500</v>
      </c>
      <c r="C2583" s="1637" t="s">
        <v>1933</v>
      </c>
      <c r="D2583" s="1636" t="s">
        <v>48</v>
      </c>
      <c r="E2583" s="1638"/>
      <c r="F2583" s="1639"/>
      <c r="G2583" s="1640">
        <v>33320</v>
      </c>
    </row>
    <row r="2584" spans="2:7">
      <c r="B2584" s="1642">
        <v>11871</v>
      </c>
      <c r="C2584" s="1643" t="s">
        <v>666</v>
      </c>
      <c r="D2584" s="1644" t="s">
        <v>48</v>
      </c>
      <c r="E2584" s="1645">
        <v>1</v>
      </c>
      <c r="F2584" s="1646">
        <v>33320</v>
      </c>
      <c r="G2584" s="1646">
        <v>33320</v>
      </c>
    </row>
    <row r="2585" spans="2:7" ht="24">
      <c r="B2585" s="1636">
        <v>8501</v>
      </c>
      <c r="C2585" s="1637" t="s">
        <v>1760</v>
      </c>
      <c r="D2585" s="1636" t="s">
        <v>54</v>
      </c>
      <c r="E2585" s="1638"/>
      <c r="F2585" s="1639"/>
      <c r="G2585" s="1640">
        <v>117268</v>
      </c>
    </row>
    <row r="2586" spans="2:7">
      <c r="B2586" s="1642">
        <v>366</v>
      </c>
      <c r="C2586" s="1643" t="s">
        <v>1275</v>
      </c>
      <c r="D2586" s="1644" t="s">
        <v>60</v>
      </c>
      <c r="E2586" s="1645">
        <v>1.17E-2</v>
      </c>
      <c r="F2586" s="1646">
        <v>366520</v>
      </c>
      <c r="G2586" s="1646">
        <v>4288</v>
      </c>
    </row>
    <row r="2587" spans="2:7">
      <c r="B2587" s="1642">
        <v>6087</v>
      </c>
      <c r="C2587" s="1643" t="s">
        <v>1019</v>
      </c>
      <c r="D2587" s="1644" t="s">
        <v>65</v>
      </c>
      <c r="E2587" s="1645">
        <v>0.04</v>
      </c>
      <c r="F2587" s="1646">
        <v>48294</v>
      </c>
      <c r="G2587" s="1646">
        <v>1932</v>
      </c>
    </row>
    <row r="2588" spans="2:7">
      <c r="B2588" s="1642">
        <v>6088</v>
      </c>
      <c r="C2588" s="1643" t="s">
        <v>1020</v>
      </c>
      <c r="D2588" s="1644" t="s">
        <v>65</v>
      </c>
      <c r="E2588" s="1645">
        <v>0.04</v>
      </c>
      <c r="F2588" s="1646">
        <v>69478</v>
      </c>
      <c r="G2588" s="1646">
        <v>2779</v>
      </c>
    </row>
    <row r="2589" spans="2:7">
      <c r="B2589" s="1642">
        <v>6092</v>
      </c>
      <c r="C2589" s="1643" t="s">
        <v>51</v>
      </c>
      <c r="D2589" s="1644" t="s">
        <v>52</v>
      </c>
      <c r="E2589" s="1645">
        <v>0.1109</v>
      </c>
      <c r="F2589" s="1646">
        <v>2000</v>
      </c>
      <c r="G2589" s="1646">
        <v>222</v>
      </c>
    </row>
    <row r="2590" spans="2:7">
      <c r="B2590" s="1642">
        <v>8298</v>
      </c>
      <c r="C2590" s="1643" t="s">
        <v>598</v>
      </c>
      <c r="D2590" s="1644" t="s">
        <v>50</v>
      </c>
      <c r="E2590" s="1645">
        <v>3.2099999999999997E-2</v>
      </c>
      <c r="F2590" s="1646">
        <v>66588</v>
      </c>
      <c r="G2590" s="1646">
        <v>2137</v>
      </c>
    </row>
    <row r="2591" spans="2:7">
      <c r="B2591" s="1642">
        <v>11882</v>
      </c>
      <c r="C2591" s="1643" t="s">
        <v>1767</v>
      </c>
      <c r="D2591" s="1644" t="s">
        <v>54</v>
      </c>
      <c r="E2591" s="1645">
        <v>1</v>
      </c>
      <c r="F2591" s="1646">
        <v>105910</v>
      </c>
      <c r="G2591" s="1646">
        <v>105910</v>
      </c>
    </row>
    <row r="2592" spans="2:7" ht="36">
      <c r="B2592" s="1636">
        <v>8507</v>
      </c>
      <c r="C2592" s="1637" t="s">
        <v>1761</v>
      </c>
      <c r="D2592" s="1636" t="s">
        <v>71</v>
      </c>
      <c r="E2592" s="1638"/>
      <c r="F2592" s="1639"/>
      <c r="G2592" s="1640">
        <v>351373</v>
      </c>
    </row>
    <row r="2593" spans="2:7">
      <c r="B2593" s="1642">
        <v>324</v>
      </c>
      <c r="C2593" s="1643" t="s">
        <v>1270</v>
      </c>
      <c r="D2593" s="1644" t="s">
        <v>60</v>
      </c>
      <c r="E2593" s="1645">
        <v>4.5999999999999999E-2</v>
      </c>
      <c r="F2593" s="1646">
        <v>369495</v>
      </c>
      <c r="G2593" s="1646">
        <v>16997</v>
      </c>
    </row>
    <row r="2594" spans="2:7">
      <c r="B2594" s="1642">
        <v>1515</v>
      </c>
      <c r="C2594" s="1643" t="s">
        <v>1276</v>
      </c>
      <c r="D2594" s="1644" t="s">
        <v>67</v>
      </c>
      <c r="E2594" s="1645">
        <v>2</v>
      </c>
      <c r="F2594" s="1646">
        <v>321</v>
      </c>
      <c r="G2594" s="1646">
        <v>642</v>
      </c>
    </row>
    <row r="2595" spans="2:7">
      <c r="B2595" s="1642">
        <v>6087</v>
      </c>
      <c r="C2595" s="1643" t="s">
        <v>1019</v>
      </c>
      <c r="D2595" s="1644" t="s">
        <v>65</v>
      </c>
      <c r="E2595" s="1645">
        <v>0.05</v>
      </c>
      <c r="F2595" s="1646">
        <v>48294</v>
      </c>
      <c r="G2595" s="1646">
        <v>2415</v>
      </c>
    </row>
    <row r="2596" spans="2:7">
      <c r="B2596" s="1642">
        <v>6088</v>
      </c>
      <c r="C2596" s="1643" t="s">
        <v>1020</v>
      </c>
      <c r="D2596" s="1644" t="s">
        <v>65</v>
      </c>
      <c r="E2596" s="1645">
        <v>0.05</v>
      </c>
      <c r="F2596" s="1646">
        <v>69478</v>
      </c>
      <c r="G2596" s="1646">
        <v>3474</v>
      </c>
    </row>
    <row r="2597" spans="2:7">
      <c r="B2597" s="1642">
        <v>6092</v>
      </c>
      <c r="C2597" s="1643" t="s">
        <v>51</v>
      </c>
      <c r="D2597" s="1644" t="s">
        <v>52</v>
      </c>
      <c r="E2597" s="1645">
        <v>0.13869999999999999</v>
      </c>
      <c r="F2597" s="1646">
        <v>2000</v>
      </c>
      <c r="G2597" s="1646">
        <v>277</v>
      </c>
    </row>
    <row r="2598" spans="2:7" ht="22.5">
      <c r="B2598" s="1642">
        <v>11889</v>
      </c>
      <c r="C2598" s="1643" t="s">
        <v>1830</v>
      </c>
      <c r="D2598" s="1644" t="s">
        <v>54</v>
      </c>
      <c r="E2598" s="1645">
        <v>1</v>
      </c>
      <c r="F2598" s="1646">
        <v>327568</v>
      </c>
      <c r="G2598" s="1646">
        <v>327568</v>
      </c>
    </row>
    <row r="2599" spans="2:7" ht="36">
      <c r="B2599" s="1636">
        <v>8508</v>
      </c>
      <c r="C2599" s="1637" t="s">
        <v>1762</v>
      </c>
      <c r="D2599" s="1636" t="s">
        <v>71</v>
      </c>
      <c r="E2599" s="1638"/>
      <c r="F2599" s="1639"/>
      <c r="G2599" s="1640">
        <v>361315</v>
      </c>
    </row>
    <row r="2600" spans="2:7">
      <c r="B2600" s="1642">
        <v>324</v>
      </c>
      <c r="C2600" s="1643" t="s">
        <v>1270</v>
      </c>
      <c r="D2600" s="1644" t="s">
        <v>60</v>
      </c>
      <c r="E2600" s="1645">
        <v>5.0999999999999997E-2</v>
      </c>
      <c r="F2600" s="1646">
        <v>369495</v>
      </c>
      <c r="G2600" s="1646">
        <v>18844</v>
      </c>
    </row>
    <row r="2601" spans="2:7">
      <c r="B2601" s="1642">
        <v>1515</v>
      </c>
      <c r="C2601" s="1643" t="s">
        <v>1276</v>
      </c>
      <c r="D2601" s="1644" t="s">
        <v>67</v>
      </c>
      <c r="E2601" s="1645">
        <v>2</v>
      </c>
      <c r="F2601" s="1646">
        <v>321</v>
      </c>
      <c r="G2601" s="1646">
        <v>642</v>
      </c>
    </row>
    <row r="2602" spans="2:7">
      <c r="B2602" s="1642">
        <v>6087</v>
      </c>
      <c r="C2602" s="1643" t="s">
        <v>1019</v>
      </c>
      <c r="D2602" s="1644" t="s">
        <v>65</v>
      </c>
      <c r="E2602" s="1645">
        <v>0.05</v>
      </c>
      <c r="F2602" s="1646">
        <v>48294</v>
      </c>
      <c r="G2602" s="1646">
        <v>2415</v>
      </c>
    </row>
    <row r="2603" spans="2:7">
      <c r="B2603" s="1642">
        <v>6088</v>
      </c>
      <c r="C2603" s="1643" t="s">
        <v>1020</v>
      </c>
      <c r="D2603" s="1644" t="s">
        <v>65</v>
      </c>
      <c r="E2603" s="1645">
        <v>0.05</v>
      </c>
      <c r="F2603" s="1646">
        <v>69478</v>
      </c>
      <c r="G2603" s="1646">
        <v>3474</v>
      </c>
    </row>
    <row r="2604" spans="2:7">
      <c r="B2604" s="1642">
        <v>6092</v>
      </c>
      <c r="C2604" s="1643" t="s">
        <v>51</v>
      </c>
      <c r="D2604" s="1644" t="s">
        <v>52</v>
      </c>
      <c r="E2604" s="1645">
        <v>0.13869999999999999</v>
      </c>
      <c r="F2604" s="1646">
        <v>2000</v>
      </c>
      <c r="G2604" s="1646">
        <v>277</v>
      </c>
    </row>
    <row r="2605" spans="2:7" ht="22.5">
      <c r="B2605" s="1642">
        <v>11890</v>
      </c>
      <c r="C2605" s="1643" t="s">
        <v>1831</v>
      </c>
      <c r="D2605" s="1644" t="s">
        <v>54</v>
      </c>
      <c r="E2605" s="1645">
        <v>1</v>
      </c>
      <c r="F2605" s="1646">
        <v>335663</v>
      </c>
      <c r="G2605" s="1646">
        <v>335663</v>
      </c>
    </row>
    <row r="2606" spans="2:7" ht="36">
      <c r="B2606" s="1636">
        <v>8509</v>
      </c>
      <c r="C2606" s="1637" t="s">
        <v>1763</v>
      </c>
      <c r="D2606" s="1636" t="s">
        <v>71</v>
      </c>
      <c r="E2606" s="1638"/>
      <c r="F2606" s="1639"/>
      <c r="G2606" s="1640">
        <v>389616</v>
      </c>
    </row>
    <row r="2607" spans="2:7">
      <c r="B2607" s="1642">
        <v>324</v>
      </c>
      <c r="C2607" s="1643" t="s">
        <v>1270</v>
      </c>
      <c r="D2607" s="1644" t="s">
        <v>60</v>
      </c>
      <c r="E2607" s="1645">
        <v>5.0999999999999997E-2</v>
      </c>
      <c r="F2607" s="1646">
        <v>369495</v>
      </c>
      <c r="G2607" s="1646">
        <v>18844</v>
      </c>
    </row>
    <row r="2608" spans="2:7">
      <c r="B2608" s="1642">
        <v>6087</v>
      </c>
      <c r="C2608" s="1643" t="s">
        <v>1019</v>
      </c>
      <c r="D2608" s="1644" t="s">
        <v>65</v>
      </c>
      <c r="E2608" s="1645">
        <v>0.05</v>
      </c>
      <c r="F2608" s="1646">
        <v>48294</v>
      </c>
      <c r="G2608" s="1646">
        <v>2415</v>
      </c>
    </row>
    <row r="2609" spans="2:7">
      <c r="B2609" s="1642">
        <v>6088</v>
      </c>
      <c r="C2609" s="1643" t="s">
        <v>1020</v>
      </c>
      <c r="D2609" s="1644" t="s">
        <v>65</v>
      </c>
      <c r="E2609" s="1645">
        <v>0.05</v>
      </c>
      <c r="F2609" s="1646">
        <v>69478</v>
      </c>
      <c r="G2609" s="1646">
        <v>3474</v>
      </c>
    </row>
    <row r="2610" spans="2:7">
      <c r="B2610" s="1642">
        <v>6092</v>
      </c>
      <c r="C2610" s="1643" t="s">
        <v>51</v>
      </c>
      <c r="D2610" s="1644" t="s">
        <v>52</v>
      </c>
      <c r="E2610" s="1645">
        <v>0.13869999999999999</v>
      </c>
      <c r="F2610" s="1646">
        <v>2000</v>
      </c>
      <c r="G2610" s="1646">
        <v>277</v>
      </c>
    </row>
    <row r="2611" spans="2:7" ht="22.5">
      <c r="B2611" s="1642">
        <v>11891</v>
      </c>
      <c r="C2611" s="1643" t="s">
        <v>1832</v>
      </c>
      <c r="D2611" s="1644" t="s">
        <v>54</v>
      </c>
      <c r="E2611" s="1645">
        <v>1</v>
      </c>
      <c r="F2611" s="1646">
        <v>364606</v>
      </c>
      <c r="G2611" s="1646">
        <v>364606</v>
      </c>
    </row>
    <row r="2612" spans="2:7" ht="36">
      <c r="B2612" s="1636">
        <v>8510</v>
      </c>
      <c r="C2612" s="1637" t="s">
        <v>1764</v>
      </c>
      <c r="D2612" s="1636" t="s">
        <v>48</v>
      </c>
      <c r="E2612" s="1638"/>
      <c r="F2612" s="1639"/>
      <c r="G2612" s="1640">
        <v>1686</v>
      </c>
    </row>
    <row r="2613" spans="2:7">
      <c r="B2613" s="1642">
        <v>6087</v>
      </c>
      <c r="C2613" s="1643" t="s">
        <v>1019</v>
      </c>
      <c r="D2613" s="1644" t="s">
        <v>65</v>
      </c>
      <c r="E2613" s="1645">
        <v>1.04E-2</v>
      </c>
      <c r="F2613" s="1646">
        <v>48294</v>
      </c>
      <c r="G2613" s="1646">
        <v>502</v>
      </c>
    </row>
    <row r="2614" spans="2:7">
      <c r="B2614" s="1642">
        <v>6092</v>
      </c>
      <c r="C2614" s="1643" t="s">
        <v>51</v>
      </c>
      <c r="D2614" s="1644" t="s">
        <v>52</v>
      </c>
      <c r="E2614" s="1645">
        <v>1.18E-2</v>
      </c>
      <c r="F2614" s="1646">
        <v>2000</v>
      </c>
      <c r="G2614" s="1646">
        <v>24</v>
      </c>
    </row>
    <row r="2615" spans="2:7">
      <c r="B2615" s="1642">
        <v>8044</v>
      </c>
      <c r="C2615" s="1643" t="s">
        <v>129</v>
      </c>
      <c r="D2615" s="1644" t="s">
        <v>67</v>
      </c>
      <c r="E2615" s="1645">
        <v>1.04E-2</v>
      </c>
      <c r="F2615" s="1646">
        <v>3570</v>
      </c>
      <c r="G2615" s="1646">
        <v>37</v>
      </c>
    </row>
    <row r="2616" spans="2:7">
      <c r="B2616" s="1642">
        <v>11892</v>
      </c>
      <c r="C2616" s="1643" t="s">
        <v>1771</v>
      </c>
      <c r="D2616" s="1644" t="s">
        <v>48</v>
      </c>
      <c r="E2616" s="1645">
        <v>1</v>
      </c>
      <c r="F2616" s="1646">
        <v>857</v>
      </c>
      <c r="G2616" s="1646">
        <v>857</v>
      </c>
    </row>
    <row r="2617" spans="2:7">
      <c r="B2617" s="1642">
        <v>11893</v>
      </c>
      <c r="C2617" s="1643" t="s">
        <v>1772</v>
      </c>
      <c r="D2617" s="1644" t="s">
        <v>71</v>
      </c>
      <c r="E2617" s="1645">
        <v>1</v>
      </c>
      <c r="F2617" s="1646">
        <v>266</v>
      </c>
      <c r="G2617" s="1646">
        <v>266</v>
      </c>
    </row>
    <row r="2618" spans="2:7" ht="24">
      <c r="B2618" s="1636">
        <v>8511</v>
      </c>
      <c r="C2618" s="1637" t="s">
        <v>1765</v>
      </c>
      <c r="D2618" s="1636" t="s">
        <v>71</v>
      </c>
      <c r="E2618" s="1638"/>
      <c r="F2618" s="1639"/>
      <c r="G2618" s="1640">
        <v>487040</v>
      </c>
    </row>
    <row r="2619" spans="2:7" ht="22.5">
      <c r="B2619" s="1642">
        <v>4613</v>
      </c>
      <c r="C2619" s="1643" t="s">
        <v>121</v>
      </c>
      <c r="D2619" s="1644" t="s">
        <v>60</v>
      </c>
      <c r="E2619" s="1645">
        <v>9.7000000000000003E-3</v>
      </c>
      <c r="F2619" s="1646">
        <v>44347</v>
      </c>
      <c r="G2619" s="1646">
        <v>430</v>
      </c>
    </row>
    <row r="2620" spans="2:7" ht="22.5">
      <c r="B2620" s="1642">
        <v>11894</v>
      </c>
      <c r="C2620" s="1643" t="s">
        <v>1773</v>
      </c>
      <c r="D2620" s="1644" t="s">
        <v>71</v>
      </c>
      <c r="E2620" s="1645">
        <v>1</v>
      </c>
      <c r="F2620" s="1646">
        <v>486610</v>
      </c>
      <c r="G2620" s="1646">
        <v>486610</v>
      </c>
    </row>
    <row r="2621" spans="2:7" ht="24">
      <c r="B2621" s="1636">
        <v>8512</v>
      </c>
      <c r="C2621" s="1637" t="s">
        <v>1766</v>
      </c>
      <c r="D2621" s="1636" t="s">
        <v>71</v>
      </c>
      <c r="E2621" s="1638"/>
      <c r="F2621" s="1639"/>
      <c r="G2621" s="1640">
        <v>160566</v>
      </c>
    </row>
    <row r="2622" spans="2:7">
      <c r="B2622" s="1642">
        <v>6087</v>
      </c>
      <c r="C2622" s="1643" t="s">
        <v>1019</v>
      </c>
      <c r="D2622" s="1644" t="s">
        <v>65</v>
      </c>
      <c r="E2622" s="1645">
        <v>0.05</v>
      </c>
      <c r="F2622" s="1646">
        <v>48294</v>
      </c>
      <c r="G2622" s="1646">
        <v>2415</v>
      </c>
    </row>
    <row r="2623" spans="2:7">
      <c r="B2623" s="1642">
        <v>6088</v>
      </c>
      <c r="C2623" s="1643" t="s">
        <v>1020</v>
      </c>
      <c r="D2623" s="1644" t="s">
        <v>65</v>
      </c>
      <c r="E2623" s="1645">
        <v>0.05</v>
      </c>
      <c r="F2623" s="1646">
        <v>69478</v>
      </c>
      <c r="G2623" s="1646">
        <v>3474</v>
      </c>
    </row>
    <row r="2624" spans="2:7">
      <c r="B2624" s="1642">
        <v>6092</v>
      </c>
      <c r="C2624" s="1643" t="s">
        <v>51</v>
      </c>
      <c r="D2624" s="1644" t="s">
        <v>52</v>
      </c>
      <c r="E2624" s="1645">
        <v>0.13869999999999999</v>
      </c>
      <c r="F2624" s="1646">
        <v>2000</v>
      </c>
      <c r="G2624" s="1646">
        <v>277</v>
      </c>
    </row>
    <row r="2625" spans="2:7">
      <c r="B2625" s="1642">
        <v>7420</v>
      </c>
      <c r="C2625" s="1643" t="s">
        <v>1288</v>
      </c>
      <c r="D2625" s="1644" t="s">
        <v>60</v>
      </c>
      <c r="E2625" s="1645">
        <v>1.95E-2</v>
      </c>
      <c r="F2625" s="1646">
        <v>381990</v>
      </c>
      <c r="G2625" s="1646">
        <v>7449</v>
      </c>
    </row>
    <row r="2626" spans="2:7">
      <c r="B2626" s="1642">
        <v>8298</v>
      </c>
      <c r="C2626" s="1643" t="s">
        <v>598</v>
      </c>
      <c r="D2626" s="1644" t="s">
        <v>50</v>
      </c>
      <c r="E2626" s="1645">
        <v>6.2300000000000001E-2</v>
      </c>
      <c r="F2626" s="1646">
        <v>66588</v>
      </c>
      <c r="G2626" s="1646">
        <v>4148</v>
      </c>
    </row>
    <row r="2627" spans="2:7">
      <c r="B2627" s="1642">
        <v>11883</v>
      </c>
      <c r="C2627" s="1643" t="s">
        <v>1768</v>
      </c>
      <c r="D2627" s="1644" t="s">
        <v>54</v>
      </c>
      <c r="E2627" s="1645">
        <v>1.6667000000000001</v>
      </c>
      <c r="F2627" s="1646">
        <v>85680</v>
      </c>
      <c r="G2627" s="1646">
        <v>142803</v>
      </c>
    </row>
    <row r="2628" spans="2:7" ht="24">
      <c r="B2628" s="1636">
        <v>8534</v>
      </c>
      <c r="C2628" s="1637" t="s">
        <v>1782</v>
      </c>
      <c r="D2628" s="1636" t="s">
        <v>54</v>
      </c>
      <c r="E2628" s="1638"/>
      <c r="F2628" s="1639"/>
      <c r="G2628" s="1640">
        <v>171702</v>
      </c>
    </row>
    <row r="2629" spans="2:7">
      <c r="B2629" s="1642">
        <v>11919</v>
      </c>
      <c r="C2629" s="1643" t="s">
        <v>1794</v>
      </c>
      <c r="D2629" s="1644" t="s">
        <v>54</v>
      </c>
      <c r="E2629" s="1645">
        <v>1</v>
      </c>
      <c r="F2629" s="1646">
        <v>85001</v>
      </c>
      <c r="G2629" s="1646">
        <v>85001</v>
      </c>
    </row>
    <row r="2630" spans="2:7" ht="22.5">
      <c r="B2630" s="1642">
        <v>11920</v>
      </c>
      <c r="C2630" s="1643" t="s">
        <v>1795</v>
      </c>
      <c r="D2630" s="1644" t="s">
        <v>54</v>
      </c>
      <c r="E2630" s="1645">
        <v>1</v>
      </c>
      <c r="F2630" s="1646">
        <v>65000</v>
      </c>
      <c r="G2630" s="1646">
        <v>65000</v>
      </c>
    </row>
    <row r="2631" spans="2:7">
      <c r="B2631" s="1642">
        <v>11921</v>
      </c>
      <c r="C2631" s="1643" t="s">
        <v>1796</v>
      </c>
      <c r="D2631" s="1644" t="s">
        <v>54</v>
      </c>
      <c r="E2631" s="1645">
        <v>1</v>
      </c>
      <c r="F2631" s="1646">
        <v>1701</v>
      </c>
      <c r="G2631" s="1646">
        <v>1701</v>
      </c>
    </row>
    <row r="2632" spans="2:7">
      <c r="B2632" s="1642">
        <v>11923</v>
      </c>
      <c r="C2632" s="1643" t="s">
        <v>1798</v>
      </c>
      <c r="D2632" s="1644" t="s">
        <v>54</v>
      </c>
      <c r="E2632" s="1645">
        <v>1</v>
      </c>
      <c r="F2632" s="1646">
        <v>20000</v>
      </c>
      <c r="G2632" s="1646">
        <v>20000</v>
      </c>
    </row>
    <row r="2633" spans="2:7" ht="24">
      <c r="B2633" s="1636">
        <v>8535</v>
      </c>
      <c r="C2633" s="1637" t="s">
        <v>1783</v>
      </c>
      <c r="D2633" s="1636" t="s">
        <v>54</v>
      </c>
      <c r="E2633" s="1638"/>
      <c r="F2633" s="1639"/>
      <c r="G2633" s="1640">
        <v>201701</v>
      </c>
    </row>
    <row r="2634" spans="2:7">
      <c r="B2634" s="1642">
        <v>11921</v>
      </c>
      <c r="C2634" s="1643" t="s">
        <v>1796</v>
      </c>
      <c r="D2634" s="1644" t="s">
        <v>54</v>
      </c>
      <c r="E2634" s="1645">
        <v>1</v>
      </c>
      <c r="F2634" s="1646">
        <v>1701</v>
      </c>
      <c r="G2634" s="1646">
        <v>1701</v>
      </c>
    </row>
    <row r="2635" spans="2:7">
      <c r="B2635" s="1642">
        <v>11922</v>
      </c>
      <c r="C2635" s="1643" t="s">
        <v>1797</v>
      </c>
      <c r="D2635" s="1644" t="s">
        <v>54</v>
      </c>
      <c r="E2635" s="1645">
        <v>1</v>
      </c>
      <c r="F2635" s="1646">
        <v>105000</v>
      </c>
      <c r="G2635" s="1646">
        <v>105000</v>
      </c>
    </row>
    <row r="2636" spans="2:7">
      <c r="B2636" s="1642">
        <v>11923</v>
      </c>
      <c r="C2636" s="1643" t="s">
        <v>1798</v>
      </c>
      <c r="D2636" s="1644" t="s">
        <v>54</v>
      </c>
      <c r="E2636" s="1645">
        <v>1</v>
      </c>
      <c r="F2636" s="1646">
        <v>20000</v>
      </c>
      <c r="G2636" s="1646">
        <v>20000</v>
      </c>
    </row>
    <row r="2637" spans="2:7" ht="22.5">
      <c r="B2637" s="1642">
        <v>11924</v>
      </c>
      <c r="C2637" s="1643" t="s">
        <v>1799</v>
      </c>
      <c r="D2637" s="1644" t="s">
        <v>54</v>
      </c>
      <c r="E2637" s="1645">
        <v>1</v>
      </c>
      <c r="F2637" s="1646">
        <v>75000</v>
      </c>
      <c r="G2637" s="1646">
        <v>75000</v>
      </c>
    </row>
    <row r="2638" spans="2:7" ht="48.75" customHeight="1">
      <c r="B2638" s="1636">
        <v>8536</v>
      </c>
      <c r="C2638" s="1637" t="s">
        <v>1784</v>
      </c>
      <c r="D2638" s="1636" t="s">
        <v>48</v>
      </c>
      <c r="E2638" s="1638"/>
      <c r="F2638" s="1639"/>
      <c r="G2638" s="1640">
        <v>13695</v>
      </c>
    </row>
    <row r="2639" spans="2:7">
      <c r="B2639" s="1642">
        <v>6088</v>
      </c>
      <c r="C2639" s="1643" t="s">
        <v>1020</v>
      </c>
      <c r="D2639" s="1644" t="s">
        <v>65</v>
      </c>
      <c r="E2639" s="1645">
        <v>0.1</v>
      </c>
      <c r="F2639" s="1646">
        <v>69478</v>
      </c>
      <c r="G2639" s="1646">
        <v>6948</v>
      </c>
    </row>
    <row r="2640" spans="2:7">
      <c r="B2640" s="1642">
        <v>6092</v>
      </c>
      <c r="C2640" s="1643" t="s">
        <v>51</v>
      </c>
      <c r="D2640" s="1644" t="s">
        <v>52</v>
      </c>
      <c r="E2640" s="1645">
        <v>0.16370000000000001</v>
      </c>
      <c r="F2640" s="1646">
        <v>2000</v>
      </c>
      <c r="G2640" s="1646">
        <v>327</v>
      </c>
    </row>
    <row r="2641" spans="2:7" ht="22.5">
      <c r="B2641" s="1642">
        <v>9754</v>
      </c>
      <c r="C2641" s="1643" t="s">
        <v>1065</v>
      </c>
      <c r="D2641" s="1644" t="s">
        <v>56</v>
      </c>
      <c r="E2641" s="1645">
        <v>0.1</v>
      </c>
      <c r="F2641" s="1646">
        <v>64199</v>
      </c>
      <c r="G2641" s="1646">
        <v>6420</v>
      </c>
    </row>
    <row r="2642" spans="2:7" ht="34.5" customHeight="1">
      <c r="B2642" s="1636">
        <v>8537</v>
      </c>
      <c r="C2642" s="1637" t="s">
        <v>1785</v>
      </c>
      <c r="D2642" s="1636" t="s">
        <v>54</v>
      </c>
      <c r="E2642" s="1638"/>
      <c r="F2642" s="1639"/>
      <c r="G2642" s="1640">
        <v>1641605</v>
      </c>
    </row>
    <row r="2643" spans="2:7">
      <c r="B2643" s="1642">
        <v>4283</v>
      </c>
      <c r="C2643" s="1643" t="s">
        <v>305</v>
      </c>
      <c r="D2643" s="1644" t="s">
        <v>65</v>
      </c>
      <c r="E2643" s="1645">
        <v>2</v>
      </c>
      <c r="F2643" s="1646">
        <v>176656</v>
      </c>
      <c r="G2643" s="1646">
        <v>353312</v>
      </c>
    </row>
    <row r="2644" spans="2:7">
      <c r="B2644" s="1642">
        <v>6092</v>
      </c>
      <c r="C2644" s="1643" t="s">
        <v>51</v>
      </c>
      <c r="D2644" s="1644" t="s">
        <v>52</v>
      </c>
      <c r="E2644" s="1645">
        <v>1</v>
      </c>
      <c r="F2644" s="1646">
        <v>2000</v>
      </c>
      <c r="G2644" s="1646">
        <v>2000</v>
      </c>
    </row>
    <row r="2645" spans="2:7" ht="22.5">
      <c r="B2645" s="1642">
        <v>9210</v>
      </c>
      <c r="C2645" s="1643" t="s">
        <v>967</v>
      </c>
      <c r="D2645" s="1644" t="s">
        <v>67</v>
      </c>
      <c r="E2645" s="1645">
        <v>1</v>
      </c>
      <c r="F2645" s="1646">
        <v>1286293</v>
      </c>
      <c r="G2645" s="1646">
        <v>1286293</v>
      </c>
    </row>
    <row r="2646" spans="2:7" ht="77.25" customHeight="1">
      <c r="B2646" s="1636">
        <v>8542</v>
      </c>
      <c r="C2646" s="1637" t="s">
        <v>1786</v>
      </c>
      <c r="D2646" s="1636" t="s">
        <v>54</v>
      </c>
      <c r="E2646" s="1638"/>
      <c r="F2646" s="1639"/>
      <c r="G2646" s="1654">
        <v>182683</v>
      </c>
    </row>
    <row r="2647" spans="2:7">
      <c r="B2647" s="1642">
        <v>6087</v>
      </c>
      <c r="C2647" s="1643" t="s">
        <v>1019</v>
      </c>
      <c r="D2647" s="1644" t="s">
        <v>65</v>
      </c>
      <c r="E2647" s="1645">
        <v>6.25E-2</v>
      </c>
      <c r="F2647" s="1646">
        <v>48294</v>
      </c>
      <c r="G2647" s="1646">
        <v>3018</v>
      </c>
    </row>
    <row r="2648" spans="2:7">
      <c r="B2648" s="1642">
        <v>6088</v>
      </c>
      <c r="C2648" s="1643" t="s">
        <v>1020</v>
      </c>
      <c r="D2648" s="1644" t="s">
        <v>65</v>
      </c>
      <c r="E2648" s="1645">
        <v>6.25E-2</v>
      </c>
      <c r="F2648" s="1646">
        <v>69478</v>
      </c>
      <c r="G2648" s="1646">
        <v>4342</v>
      </c>
    </row>
    <row r="2649" spans="2:7">
      <c r="B2649" s="1642">
        <v>6092</v>
      </c>
      <c r="C2649" s="1643" t="s">
        <v>51</v>
      </c>
      <c r="D2649" s="1644" t="s">
        <v>52</v>
      </c>
      <c r="E2649" s="1645">
        <v>0.17330000000000001</v>
      </c>
      <c r="F2649" s="1646">
        <v>2000</v>
      </c>
      <c r="G2649" s="1646">
        <v>347</v>
      </c>
    </row>
    <row r="2650" spans="2:7">
      <c r="B2650" s="1642">
        <v>8306</v>
      </c>
      <c r="C2650" s="1643" t="s">
        <v>643</v>
      </c>
      <c r="D2650" s="1644" t="s">
        <v>54</v>
      </c>
      <c r="E2650" s="1645">
        <v>0.10680000000000001</v>
      </c>
      <c r="F2650" s="1646">
        <v>58600</v>
      </c>
      <c r="G2650" s="1646">
        <v>6258</v>
      </c>
    </row>
    <row r="2651" spans="2:7">
      <c r="B2651" s="1642">
        <v>11167</v>
      </c>
      <c r="C2651" s="1643" t="s">
        <v>1363</v>
      </c>
      <c r="D2651" s="1644" t="s">
        <v>50</v>
      </c>
      <c r="E2651" s="1645">
        <v>0.33329999999999999</v>
      </c>
      <c r="F2651" s="1646">
        <v>3958</v>
      </c>
      <c r="G2651" s="1646">
        <v>1319</v>
      </c>
    </row>
    <row r="2652" spans="2:7" ht="33.75">
      <c r="B2652" s="1642">
        <v>11925</v>
      </c>
      <c r="C2652" s="1643" t="s">
        <v>1800</v>
      </c>
      <c r="D2652" s="1644" t="s">
        <v>54</v>
      </c>
      <c r="E2652" s="1645">
        <v>1</v>
      </c>
      <c r="F2652" s="1663">
        <v>167399</v>
      </c>
      <c r="G2652" s="1663">
        <v>167399</v>
      </c>
    </row>
    <row r="2653" spans="2:7" ht="24">
      <c r="B2653" s="1636">
        <v>8543</v>
      </c>
      <c r="C2653" s="1637" t="s">
        <v>1787</v>
      </c>
      <c r="D2653" s="1636" t="s">
        <v>54</v>
      </c>
      <c r="E2653" s="1638"/>
      <c r="F2653" s="1639"/>
      <c r="G2653" s="1640">
        <v>814</v>
      </c>
    </row>
    <row r="2654" spans="2:7">
      <c r="B2654" s="1642">
        <v>6087</v>
      </c>
      <c r="C2654" s="1643" t="s">
        <v>1019</v>
      </c>
      <c r="D2654" s="1644" t="s">
        <v>65</v>
      </c>
      <c r="E2654" s="1645">
        <v>1.04E-2</v>
      </c>
      <c r="F2654" s="1646">
        <v>48294</v>
      </c>
      <c r="G2654" s="1646">
        <v>502</v>
      </c>
    </row>
    <row r="2655" spans="2:7">
      <c r="B2655" s="1642">
        <v>6092</v>
      </c>
      <c r="C2655" s="1643" t="s">
        <v>51</v>
      </c>
      <c r="D2655" s="1644" t="s">
        <v>52</v>
      </c>
      <c r="E2655" s="1645">
        <v>1.18E-2</v>
      </c>
      <c r="F2655" s="1646">
        <v>2000</v>
      </c>
      <c r="G2655" s="1646">
        <v>24</v>
      </c>
    </row>
    <row r="2656" spans="2:7">
      <c r="B2656" s="1642">
        <v>7071</v>
      </c>
      <c r="C2656" s="1643" t="s">
        <v>481</v>
      </c>
      <c r="D2656" s="1644" t="s">
        <v>69</v>
      </c>
      <c r="E2656" s="1645">
        <v>1.1000000000000001E-3</v>
      </c>
      <c r="F2656" s="1646">
        <v>1666</v>
      </c>
      <c r="G2656" s="1646">
        <v>2</v>
      </c>
    </row>
    <row r="2657" spans="2:7">
      <c r="B2657" s="1642">
        <v>9164</v>
      </c>
      <c r="C2657" s="1643" t="s">
        <v>964</v>
      </c>
      <c r="D2657" s="1644" t="s">
        <v>67</v>
      </c>
      <c r="E2657" s="1645">
        <v>1E-3</v>
      </c>
      <c r="F2657" s="1646">
        <v>285933</v>
      </c>
      <c r="G2657" s="1646">
        <v>286</v>
      </c>
    </row>
    <row r="2658" spans="2:7" ht="24">
      <c r="B2658" s="1636">
        <v>8544</v>
      </c>
      <c r="C2658" s="1637" t="s">
        <v>1788</v>
      </c>
      <c r="D2658" s="1636" t="s">
        <v>54</v>
      </c>
      <c r="E2658" s="1638"/>
      <c r="F2658" s="1639"/>
      <c r="G2658" s="1640">
        <v>814</v>
      </c>
    </row>
    <row r="2659" spans="2:7">
      <c r="B2659" s="1642">
        <v>6087</v>
      </c>
      <c r="C2659" s="1643" t="s">
        <v>1019</v>
      </c>
      <c r="D2659" s="1644" t="s">
        <v>65</v>
      </c>
      <c r="E2659" s="1645">
        <v>1.04E-2</v>
      </c>
      <c r="F2659" s="1646">
        <v>48294</v>
      </c>
      <c r="G2659" s="1646">
        <v>502</v>
      </c>
    </row>
    <row r="2660" spans="2:7">
      <c r="B2660" s="1642">
        <v>6092</v>
      </c>
      <c r="C2660" s="1643" t="s">
        <v>51</v>
      </c>
      <c r="D2660" s="1644" t="s">
        <v>52</v>
      </c>
      <c r="E2660" s="1645">
        <v>1.18E-2</v>
      </c>
      <c r="F2660" s="1646">
        <v>2000</v>
      </c>
      <c r="G2660" s="1646">
        <v>24</v>
      </c>
    </row>
    <row r="2661" spans="2:7">
      <c r="B2661" s="1642">
        <v>7071</v>
      </c>
      <c r="C2661" s="1643" t="s">
        <v>481</v>
      </c>
      <c r="D2661" s="1644" t="s">
        <v>69</v>
      </c>
      <c r="E2661" s="1645">
        <v>1.1000000000000001E-3</v>
      </c>
      <c r="F2661" s="1646">
        <v>1666</v>
      </c>
      <c r="G2661" s="1646">
        <v>2</v>
      </c>
    </row>
    <row r="2662" spans="2:7">
      <c r="B2662" s="1642">
        <v>9164</v>
      </c>
      <c r="C2662" s="1643" t="s">
        <v>964</v>
      </c>
      <c r="D2662" s="1644" t="s">
        <v>67</v>
      </c>
      <c r="E2662" s="1645">
        <v>1E-3</v>
      </c>
      <c r="F2662" s="1646">
        <v>285933</v>
      </c>
      <c r="G2662" s="1646">
        <v>286</v>
      </c>
    </row>
    <row r="2663" spans="2:7" ht="45.75" customHeight="1">
      <c r="B2663" s="1636">
        <v>8545</v>
      </c>
      <c r="C2663" s="1637" t="s">
        <v>1789</v>
      </c>
      <c r="D2663" s="1636" t="s">
        <v>60</v>
      </c>
      <c r="E2663" s="1638"/>
      <c r="F2663" s="1639"/>
      <c r="G2663" s="1640">
        <v>29573</v>
      </c>
    </row>
    <row r="2664" spans="2:7">
      <c r="B2664" s="1642">
        <v>6087</v>
      </c>
      <c r="C2664" s="1643" t="s">
        <v>1019</v>
      </c>
      <c r="D2664" s="1644" t="s">
        <v>65</v>
      </c>
      <c r="E2664" s="1645">
        <v>0.5</v>
      </c>
      <c r="F2664" s="1646">
        <v>48294</v>
      </c>
      <c r="G2664" s="1646">
        <v>24147</v>
      </c>
    </row>
    <row r="2665" spans="2:7">
      <c r="B2665" s="1642">
        <v>6092</v>
      </c>
      <c r="C2665" s="1643" t="s">
        <v>51</v>
      </c>
      <c r="D2665" s="1644" t="s">
        <v>52</v>
      </c>
      <c r="E2665" s="1645">
        <v>0.56799999999999995</v>
      </c>
      <c r="F2665" s="1646">
        <v>2000</v>
      </c>
      <c r="G2665" s="1646">
        <v>1136</v>
      </c>
    </row>
    <row r="2666" spans="2:7">
      <c r="B2666" s="1642">
        <v>6140</v>
      </c>
      <c r="C2666" s="1643" t="s">
        <v>58</v>
      </c>
      <c r="D2666" s="1644" t="s">
        <v>50</v>
      </c>
      <c r="E2666" s="1645">
        <v>3.3300000000000003E-2</v>
      </c>
      <c r="F2666" s="1646">
        <v>57198</v>
      </c>
      <c r="G2666" s="1646">
        <v>1905</v>
      </c>
    </row>
    <row r="2667" spans="2:7">
      <c r="B2667" s="1642">
        <v>7439</v>
      </c>
      <c r="C2667" s="1643" t="s">
        <v>59</v>
      </c>
      <c r="D2667" s="1644" t="s">
        <v>50</v>
      </c>
      <c r="E2667" s="1645">
        <v>3.3300000000000003E-2</v>
      </c>
      <c r="F2667" s="1646">
        <v>5058</v>
      </c>
      <c r="G2667" s="1646">
        <v>168</v>
      </c>
    </row>
    <row r="2668" spans="2:7">
      <c r="B2668" s="1642">
        <v>8298</v>
      </c>
      <c r="C2668" s="1643" t="s">
        <v>598</v>
      </c>
      <c r="D2668" s="1644" t="s">
        <v>50</v>
      </c>
      <c r="E2668" s="1645">
        <v>3.3300000000000003E-2</v>
      </c>
      <c r="F2668" s="1646">
        <v>66588</v>
      </c>
      <c r="G2668" s="1646">
        <v>2217</v>
      </c>
    </row>
    <row r="2669" spans="2:7" ht="48">
      <c r="B2669" s="1636">
        <v>8546</v>
      </c>
      <c r="C2669" s="1637" t="s">
        <v>1790</v>
      </c>
      <c r="D2669" s="1636" t="s">
        <v>54</v>
      </c>
      <c r="E2669" s="1638"/>
      <c r="F2669" s="1639"/>
      <c r="G2669" s="1640">
        <v>219460</v>
      </c>
    </row>
    <row r="2670" spans="2:7">
      <c r="B2670" s="1642">
        <v>4278</v>
      </c>
      <c r="C2670" s="1643" t="s">
        <v>49</v>
      </c>
      <c r="D2670" s="1644" t="s">
        <v>50</v>
      </c>
      <c r="E2670" s="1645">
        <v>1.5385</v>
      </c>
      <c r="F2670" s="1646">
        <v>14722</v>
      </c>
      <c r="G2670" s="1646">
        <v>22650</v>
      </c>
    </row>
    <row r="2671" spans="2:7" ht="22.5">
      <c r="B2671" s="1642">
        <v>4613</v>
      </c>
      <c r="C2671" s="1643" t="s">
        <v>121</v>
      </c>
      <c r="D2671" s="1644" t="s">
        <v>60</v>
      </c>
      <c r="E2671" s="1645">
        <v>6.5699999999999995E-2</v>
      </c>
      <c r="F2671" s="1646">
        <v>44347</v>
      </c>
      <c r="G2671" s="1646">
        <v>2914</v>
      </c>
    </row>
    <row r="2672" spans="2:7" ht="22.5">
      <c r="B2672" s="1642">
        <v>5271</v>
      </c>
      <c r="C2672" s="1643" t="s">
        <v>407</v>
      </c>
      <c r="D2672" s="1644" t="s">
        <v>60</v>
      </c>
      <c r="E2672" s="1645">
        <v>5.0500000000000003E-2</v>
      </c>
      <c r="F2672" s="1646">
        <v>425152</v>
      </c>
      <c r="G2672" s="1646">
        <v>21470</v>
      </c>
    </row>
    <row r="2673" spans="2:7">
      <c r="B2673" s="1642">
        <v>6092</v>
      </c>
      <c r="C2673" s="1643" t="s">
        <v>51</v>
      </c>
      <c r="D2673" s="1644" t="s">
        <v>52</v>
      </c>
      <c r="E2673" s="1645">
        <v>0.53300000000000003</v>
      </c>
      <c r="F2673" s="1646">
        <v>2000</v>
      </c>
      <c r="G2673" s="1646">
        <v>1066</v>
      </c>
    </row>
    <row r="2674" spans="2:7" ht="22.5">
      <c r="B2674" s="1642">
        <v>11926</v>
      </c>
      <c r="C2674" s="1643" t="s">
        <v>1801</v>
      </c>
      <c r="D2674" s="1644" t="s">
        <v>54</v>
      </c>
      <c r="E2674" s="1645">
        <v>1</v>
      </c>
      <c r="F2674" s="1646">
        <v>171360</v>
      </c>
      <c r="G2674" s="1646">
        <v>171360</v>
      </c>
    </row>
    <row r="2675" spans="2:7" ht="48">
      <c r="B2675" s="1636">
        <v>8547</v>
      </c>
      <c r="C2675" s="1637" t="s">
        <v>1791</v>
      </c>
      <c r="D2675" s="1636" t="s">
        <v>54</v>
      </c>
      <c r="E2675" s="1638"/>
      <c r="F2675" s="1639"/>
      <c r="G2675" s="1640">
        <v>219460</v>
      </c>
    </row>
    <row r="2676" spans="2:7">
      <c r="B2676" s="1642">
        <v>4278</v>
      </c>
      <c r="C2676" s="1643" t="s">
        <v>49</v>
      </c>
      <c r="D2676" s="1644" t="s">
        <v>50</v>
      </c>
      <c r="E2676" s="1645">
        <v>1.5385</v>
      </c>
      <c r="F2676" s="1646">
        <v>14722</v>
      </c>
      <c r="G2676" s="1646">
        <v>22650</v>
      </c>
    </row>
    <row r="2677" spans="2:7" ht="22.5">
      <c r="B2677" s="1642">
        <v>4613</v>
      </c>
      <c r="C2677" s="1643" t="s">
        <v>121</v>
      </c>
      <c r="D2677" s="1644" t="s">
        <v>60</v>
      </c>
      <c r="E2677" s="1645">
        <v>6.5699999999999995E-2</v>
      </c>
      <c r="F2677" s="1646">
        <v>44347</v>
      </c>
      <c r="G2677" s="1646">
        <v>2914</v>
      </c>
    </row>
    <row r="2678" spans="2:7" ht="22.5">
      <c r="B2678" s="1642">
        <v>5271</v>
      </c>
      <c r="C2678" s="1643" t="s">
        <v>407</v>
      </c>
      <c r="D2678" s="1644" t="s">
        <v>60</v>
      </c>
      <c r="E2678" s="1645">
        <v>5.0500000000000003E-2</v>
      </c>
      <c r="F2678" s="1646">
        <v>425152</v>
      </c>
      <c r="G2678" s="1646">
        <v>21470</v>
      </c>
    </row>
    <row r="2679" spans="2:7">
      <c r="B2679" s="1642">
        <v>6092</v>
      </c>
      <c r="C2679" s="1643" t="s">
        <v>51</v>
      </c>
      <c r="D2679" s="1644" t="s">
        <v>52</v>
      </c>
      <c r="E2679" s="1645">
        <v>0.53300000000000003</v>
      </c>
      <c r="F2679" s="1646">
        <v>2000</v>
      </c>
      <c r="G2679" s="1646">
        <v>1066</v>
      </c>
    </row>
    <row r="2680" spans="2:7" ht="22.5">
      <c r="B2680" s="1642">
        <v>11929</v>
      </c>
      <c r="C2680" s="1643" t="s">
        <v>1804</v>
      </c>
      <c r="D2680" s="1644" t="s">
        <v>54</v>
      </c>
      <c r="E2680" s="1645">
        <v>1</v>
      </c>
      <c r="F2680" s="1646">
        <v>171360</v>
      </c>
      <c r="G2680" s="1646">
        <v>171360</v>
      </c>
    </row>
    <row r="2681" spans="2:7" ht="55.5" customHeight="1">
      <c r="B2681" s="1636">
        <v>8548</v>
      </c>
      <c r="C2681" s="1637" t="s">
        <v>1792</v>
      </c>
      <c r="D2681" s="1636" t="s">
        <v>54</v>
      </c>
      <c r="E2681" s="1638"/>
      <c r="F2681" s="1639"/>
      <c r="G2681" s="1640">
        <v>218270</v>
      </c>
    </row>
    <row r="2682" spans="2:7">
      <c r="B2682" s="1642">
        <v>4278</v>
      </c>
      <c r="C2682" s="1643" t="s">
        <v>49</v>
      </c>
      <c r="D2682" s="1644" t="s">
        <v>50</v>
      </c>
      <c r="E2682" s="1645">
        <v>1.5385</v>
      </c>
      <c r="F2682" s="1646">
        <v>14722</v>
      </c>
      <c r="G2682" s="1646">
        <v>22650</v>
      </c>
    </row>
    <row r="2683" spans="2:7" ht="22.5">
      <c r="B2683" s="1642">
        <v>4613</v>
      </c>
      <c r="C2683" s="1643" t="s">
        <v>121</v>
      </c>
      <c r="D2683" s="1644" t="s">
        <v>60</v>
      </c>
      <c r="E2683" s="1645">
        <v>6.5699999999999995E-2</v>
      </c>
      <c r="F2683" s="1646">
        <v>44347</v>
      </c>
      <c r="G2683" s="1646">
        <v>2914</v>
      </c>
    </row>
    <row r="2684" spans="2:7" ht="22.5">
      <c r="B2684" s="1642">
        <v>5271</v>
      </c>
      <c r="C2684" s="1643" t="s">
        <v>407</v>
      </c>
      <c r="D2684" s="1644" t="s">
        <v>60</v>
      </c>
      <c r="E2684" s="1645">
        <v>5.0500000000000003E-2</v>
      </c>
      <c r="F2684" s="1646">
        <v>425152</v>
      </c>
      <c r="G2684" s="1646">
        <v>21470</v>
      </c>
    </row>
    <row r="2685" spans="2:7">
      <c r="B2685" s="1642">
        <v>6092</v>
      </c>
      <c r="C2685" s="1643" t="s">
        <v>51</v>
      </c>
      <c r="D2685" s="1644" t="s">
        <v>52</v>
      </c>
      <c r="E2685" s="1645">
        <v>0.53300000000000003</v>
      </c>
      <c r="F2685" s="1646">
        <v>2000</v>
      </c>
      <c r="G2685" s="1646">
        <v>1066</v>
      </c>
    </row>
    <row r="2686" spans="2:7" ht="33.75">
      <c r="B2686" s="1642">
        <v>11927</v>
      </c>
      <c r="C2686" s="1643" t="s">
        <v>1802</v>
      </c>
      <c r="D2686" s="1644" t="s">
        <v>54</v>
      </c>
      <c r="E2686" s="1645">
        <v>1</v>
      </c>
      <c r="F2686" s="1646">
        <v>170170</v>
      </c>
      <c r="G2686" s="1646">
        <v>170170</v>
      </c>
    </row>
    <row r="2687" spans="2:7" ht="60.75" customHeight="1">
      <c r="B2687" s="1636">
        <v>8549</v>
      </c>
      <c r="C2687" s="1637" t="s">
        <v>1793</v>
      </c>
      <c r="D2687" s="1636" t="s">
        <v>54</v>
      </c>
      <c r="E2687" s="1638"/>
      <c r="F2687" s="1639"/>
      <c r="G2687" s="1640">
        <v>262390</v>
      </c>
    </row>
    <row r="2688" spans="2:7">
      <c r="B2688" s="1642">
        <v>4278</v>
      </c>
      <c r="C2688" s="1643" t="s">
        <v>49</v>
      </c>
      <c r="D2688" s="1644" t="s">
        <v>50</v>
      </c>
      <c r="E2688" s="1645">
        <v>1.5385</v>
      </c>
      <c r="F2688" s="1646">
        <v>14722</v>
      </c>
      <c r="G2688" s="1646">
        <v>22650</v>
      </c>
    </row>
    <row r="2689" spans="2:7" ht="22.5">
      <c r="B2689" s="1642">
        <v>4613</v>
      </c>
      <c r="C2689" s="1643" t="s">
        <v>121</v>
      </c>
      <c r="D2689" s="1644" t="s">
        <v>60</v>
      </c>
      <c r="E2689" s="1645">
        <v>6.5699999999999995E-2</v>
      </c>
      <c r="F2689" s="1646">
        <v>44347</v>
      </c>
      <c r="G2689" s="1646">
        <v>2914</v>
      </c>
    </row>
    <row r="2690" spans="2:7" ht="22.5">
      <c r="B2690" s="1642">
        <v>5271</v>
      </c>
      <c r="C2690" s="1643" t="s">
        <v>407</v>
      </c>
      <c r="D2690" s="1644" t="s">
        <v>60</v>
      </c>
      <c r="E2690" s="1645">
        <v>5.0500000000000003E-2</v>
      </c>
      <c r="F2690" s="1646">
        <v>425152</v>
      </c>
      <c r="G2690" s="1646">
        <v>21470</v>
      </c>
    </row>
    <row r="2691" spans="2:7">
      <c r="B2691" s="1642">
        <v>6092</v>
      </c>
      <c r="C2691" s="1643" t="s">
        <v>51</v>
      </c>
      <c r="D2691" s="1644" t="s">
        <v>52</v>
      </c>
      <c r="E2691" s="1645">
        <v>0.53300000000000003</v>
      </c>
      <c r="F2691" s="1646">
        <v>2000</v>
      </c>
      <c r="G2691" s="1646">
        <v>1066</v>
      </c>
    </row>
    <row r="2692" spans="2:7" ht="33.75">
      <c r="B2692" s="1642">
        <v>11928</v>
      </c>
      <c r="C2692" s="1643" t="s">
        <v>1803</v>
      </c>
      <c r="D2692" s="1644" t="s">
        <v>54</v>
      </c>
      <c r="E2692" s="1645">
        <v>1</v>
      </c>
      <c r="F2692" s="1646">
        <v>214290</v>
      </c>
      <c r="G2692" s="1646">
        <v>214290</v>
      </c>
    </row>
    <row r="2693" spans="2:7" ht="24">
      <c r="B2693" s="1636">
        <v>8623</v>
      </c>
      <c r="C2693" s="1637" t="s">
        <v>1806</v>
      </c>
      <c r="D2693" s="1636" t="s">
        <v>54</v>
      </c>
      <c r="E2693" s="1638"/>
      <c r="F2693" s="1639"/>
      <c r="G2693" s="1640">
        <v>547117</v>
      </c>
    </row>
    <row r="2694" spans="2:7">
      <c r="B2694" s="1642">
        <v>5890</v>
      </c>
      <c r="C2694" s="1643" t="s">
        <v>594</v>
      </c>
      <c r="D2694" s="1644" t="s">
        <v>50</v>
      </c>
      <c r="E2694" s="1645">
        <v>0.05</v>
      </c>
      <c r="F2694" s="1646">
        <v>77771</v>
      </c>
      <c r="G2694" s="1646">
        <v>3889</v>
      </c>
    </row>
    <row r="2695" spans="2:7">
      <c r="B2695" s="1642">
        <v>6087</v>
      </c>
      <c r="C2695" s="1643" t="s">
        <v>1019</v>
      </c>
      <c r="D2695" s="1644" t="s">
        <v>65</v>
      </c>
      <c r="E2695" s="1645">
        <v>6.25E-2</v>
      </c>
      <c r="F2695" s="1646">
        <v>48294</v>
      </c>
      <c r="G2695" s="1646">
        <v>3018</v>
      </c>
    </row>
    <row r="2696" spans="2:7">
      <c r="B2696" s="1642">
        <v>6088</v>
      </c>
      <c r="C2696" s="1643" t="s">
        <v>1020</v>
      </c>
      <c r="D2696" s="1644" t="s">
        <v>65</v>
      </c>
      <c r="E2696" s="1645">
        <v>6.25E-2</v>
      </c>
      <c r="F2696" s="1646">
        <v>69478</v>
      </c>
      <c r="G2696" s="1646">
        <v>4342</v>
      </c>
    </row>
    <row r="2697" spans="2:7">
      <c r="B2697" s="1642">
        <v>6092</v>
      </c>
      <c r="C2697" s="1643" t="s">
        <v>51</v>
      </c>
      <c r="D2697" s="1644" t="s">
        <v>52</v>
      </c>
      <c r="E2697" s="1645">
        <v>0.184</v>
      </c>
      <c r="F2697" s="1646">
        <v>2000</v>
      </c>
      <c r="G2697" s="1646">
        <v>368</v>
      </c>
    </row>
    <row r="2698" spans="2:7">
      <c r="B2698" s="1642">
        <v>11971</v>
      </c>
      <c r="C2698" s="1643" t="s">
        <v>1833</v>
      </c>
      <c r="D2698" s="1644" t="s">
        <v>54</v>
      </c>
      <c r="E2698" s="1645">
        <v>1</v>
      </c>
      <c r="F2698" s="1646">
        <v>535500</v>
      </c>
      <c r="G2698" s="1646">
        <v>535500</v>
      </c>
    </row>
    <row r="2699" spans="2:7" ht="36">
      <c r="B2699" s="1636">
        <v>8629</v>
      </c>
      <c r="C2699" s="1637" t="s">
        <v>1807</v>
      </c>
      <c r="D2699" s="1636" t="s">
        <v>71</v>
      </c>
      <c r="E2699" s="1638"/>
      <c r="F2699" s="1639"/>
      <c r="G2699" s="1640">
        <v>515030</v>
      </c>
    </row>
    <row r="2700" spans="2:7">
      <c r="B2700" s="1642">
        <v>324</v>
      </c>
      <c r="C2700" s="1643" t="s">
        <v>1270</v>
      </c>
      <c r="D2700" s="1644" t="s">
        <v>60</v>
      </c>
      <c r="E2700" s="1645">
        <v>5.0999999999999997E-2</v>
      </c>
      <c r="F2700" s="1646">
        <v>369495</v>
      </c>
      <c r="G2700" s="1646">
        <v>18844</v>
      </c>
    </row>
    <row r="2701" spans="2:7">
      <c r="B2701" s="1642">
        <v>6087</v>
      </c>
      <c r="C2701" s="1643" t="s">
        <v>1019</v>
      </c>
      <c r="D2701" s="1644" t="s">
        <v>65</v>
      </c>
      <c r="E2701" s="1645">
        <v>0.05</v>
      </c>
      <c r="F2701" s="1646">
        <v>48294</v>
      </c>
      <c r="G2701" s="1646">
        <v>2415</v>
      </c>
    </row>
    <row r="2702" spans="2:7">
      <c r="B2702" s="1642">
        <v>6088</v>
      </c>
      <c r="C2702" s="1643" t="s">
        <v>1020</v>
      </c>
      <c r="D2702" s="1644" t="s">
        <v>65</v>
      </c>
      <c r="E2702" s="1645">
        <v>0.05</v>
      </c>
      <c r="F2702" s="1646">
        <v>69478</v>
      </c>
      <c r="G2702" s="1646">
        <v>3474</v>
      </c>
    </row>
    <row r="2703" spans="2:7">
      <c r="B2703" s="1642">
        <v>6092</v>
      </c>
      <c r="C2703" s="1643" t="s">
        <v>51</v>
      </c>
      <c r="D2703" s="1644" t="s">
        <v>52</v>
      </c>
      <c r="E2703" s="1645">
        <v>0.1472</v>
      </c>
      <c r="F2703" s="1646">
        <v>2000</v>
      </c>
      <c r="G2703" s="1646">
        <v>294</v>
      </c>
    </row>
    <row r="2704" spans="2:7" ht="22.5">
      <c r="B2704" s="1642">
        <v>11972</v>
      </c>
      <c r="C2704" s="1643" t="s">
        <v>1834</v>
      </c>
      <c r="D2704" s="1644" t="s">
        <v>54</v>
      </c>
      <c r="E2704" s="1645">
        <v>1</v>
      </c>
      <c r="F2704" s="1646">
        <v>490003</v>
      </c>
      <c r="G2704" s="1646">
        <v>490003</v>
      </c>
    </row>
    <row r="2705" spans="2:7" ht="36">
      <c r="B2705" s="1636">
        <v>8633</v>
      </c>
      <c r="C2705" s="1637" t="s">
        <v>1808</v>
      </c>
      <c r="D2705" s="1636" t="s">
        <v>71</v>
      </c>
      <c r="E2705" s="1638"/>
      <c r="F2705" s="1639"/>
      <c r="G2705" s="1640">
        <v>464914</v>
      </c>
    </row>
    <row r="2706" spans="2:7">
      <c r="B2706" s="1642">
        <v>324</v>
      </c>
      <c r="C2706" s="1643" t="s">
        <v>1270</v>
      </c>
      <c r="D2706" s="1644" t="s">
        <v>60</v>
      </c>
      <c r="E2706" s="1645">
        <v>5.6000000000000001E-2</v>
      </c>
      <c r="F2706" s="1646">
        <v>369495</v>
      </c>
      <c r="G2706" s="1646">
        <v>20692</v>
      </c>
    </row>
    <row r="2707" spans="2:7">
      <c r="B2707" s="1642">
        <v>6087</v>
      </c>
      <c r="C2707" s="1643" t="s">
        <v>1019</v>
      </c>
      <c r="D2707" s="1644" t="s">
        <v>65</v>
      </c>
      <c r="E2707" s="1645">
        <v>0.05</v>
      </c>
      <c r="F2707" s="1646">
        <v>48294</v>
      </c>
      <c r="G2707" s="1646">
        <v>2415</v>
      </c>
    </row>
    <row r="2708" spans="2:7">
      <c r="B2708" s="1642">
        <v>6088</v>
      </c>
      <c r="C2708" s="1643" t="s">
        <v>1020</v>
      </c>
      <c r="D2708" s="1644" t="s">
        <v>65</v>
      </c>
      <c r="E2708" s="1645">
        <v>0.05</v>
      </c>
      <c r="F2708" s="1646">
        <v>69478</v>
      </c>
      <c r="G2708" s="1646">
        <v>3474</v>
      </c>
    </row>
    <row r="2709" spans="2:7">
      <c r="B2709" s="1642">
        <v>6092</v>
      </c>
      <c r="C2709" s="1643" t="s">
        <v>51</v>
      </c>
      <c r="D2709" s="1644" t="s">
        <v>52</v>
      </c>
      <c r="E2709" s="1645">
        <v>0.1472</v>
      </c>
      <c r="F2709" s="1646">
        <v>2000</v>
      </c>
      <c r="G2709" s="1646">
        <v>294</v>
      </c>
    </row>
    <row r="2710" spans="2:7" ht="22.5">
      <c r="B2710" s="1642">
        <v>11974</v>
      </c>
      <c r="C2710" s="1643" t="s">
        <v>1835</v>
      </c>
      <c r="D2710" s="1644" t="s">
        <v>54</v>
      </c>
      <c r="E2710" s="1645">
        <v>1</v>
      </c>
      <c r="F2710" s="1646">
        <v>438039</v>
      </c>
      <c r="G2710" s="1646">
        <v>438039</v>
      </c>
    </row>
    <row r="2711" spans="2:7" ht="48">
      <c r="B2711" s="1636">
        <v>8636</v>
      </c>
      <c r="C2711" s="1637" t="s">
        <v>1809</v>
      </c>
      <c r="D2711" s="1636" t="s">
        <v>54</v>
      </c>
      <c r="E2711" s="1638"/>
      <c r="F2711" s="1639"/>
      <c r="G2711" s="1640">
        <v>510251</v>
      </c>
    </row>
    <row r="2712" spans="2:7">
      <c r="B2712" s="1642">
        <v>4275</v>
      </c>
      <c r="C2712" s="1643" t="s">
        <v>302</v>
      </c>
      <c r="D2712" s="1644" t="s">
        <v>65</v>
      </c>
      <c r="E2712" s="1645">
        <v>6.25E-2</v>
      </c>
      <c r="F2712" s="1646">
        <v>128363</v>
      </c>
      <c r="G2712" s="1646">
        <v>8023</v>
      </c>
    </row>
    <row r="2713" spans="2:7">
      <c r="B2713" s="1642">
        <v>4609</v>
      </c>
      <c r="C2713" s="1643" t="s">
        <v>486</v>
      </c>
      <c r="D2713" s="1644" t="s">
        <v>54</v>
      </c>
      <c r="E2713" s="1645">
        <v>1</v>
      </c>
      <c r="F2713" s="1646">
        <v>36675</v>
      </c>
      <c r="G2713" s="1646">
        <v>36675</v>
      </c>
    </row>
    <row r="2714" spans="2:7">
      <c r="B2714" s="1642">
        <v>4610</v>
      </c>
      <c r="C2714" s="1643" t="s">
        <v>487</v>
      </c>
      <c r="D2714" s="1644" t="s">
        <v>54</v>
      </c>
      <c r="E2714" s="1645">
        <v>1</v>
      </c>
      <c r="F2714" s="1646">
        <v>59644</v>
      </c>
      <c r="G2714" s="1646">
        <v>59644</v>
      </c>
    </row>
    <row r="2715" spans="2:7">
      <c r="B2715" s="1642">
        <v>6092</v>
      </c>
      <c r="C2715" s="1643" t="s">
        <v>51</v>
      </c>
      <c r="D2715" s="1644" t="s">
        <v>52</v>
      </c>
      <c r="E2715" s="1645">
        <v>0.2006</v>
      </c>
      <c r="F2715" s="1646">
        <v>2000</v>
      </c>
      <c r="G2715" s="1646">
        <v>401</v>
      </c>
    </row>
    <row r="2716" spans="2:7">
      <c r="B2716" s="1642">
        <v>6260</v>
      </c>
      <c r="C2716" s="1643" t="s">
        <v>493</v>
      </c>
      <c r="D2716" s="1644" t="s">
        <v>71</v>
      </c>
      <c r="E2716" s="1645">
        <v>1</v>
      </c>
      <c r="F2716" s="1646">
        <v>36948</v>
      </c>
      <c r="G2716" s="1646">
        <v>36948</v>
      </c>
    </row>
    <row r="2717" spans="2:7">
      <c r="B2717" s="1642">
        <v>6401</v>
      </c>
      <c r="C2717" s="1643" t="s">
        <v>541</v>
      </c>
      <c r="D2717" s="1644" t="s">
        <v>54</v>
      </c>
      <c r="E2717" s="1645">
        <v>1</v>
      </c>
      <c r="F2717" s="1646">
        <v>257040</v>
      </c>
      <c r="G2717" s="1646">
        <v>257040</v>
      </c>
    </row>
    <row r="2718" spans="2:7">
      <c r="B2718" s="1642">
        <v>7409</v>
      </c>
      <c r="C2718" s="1643" t="s">
        <v>509</v>
      </c>
      <c r="D2718" s="1644" t="s">
        <v>54</v>
      </c>
      <c r="E2718" s="1645">
        <v>1</v>
      </c>
      <c r="F2718" s="1646">
        <v>41079</v>
      </c>
      <c r="G2718" s="1646">
        <v>41079</v>
      </c>
    </row>
    <row r="2719" spans="2:7">
      <c r="B2719" s="1642">
        <v>7410</v>
      </c>
      <c r="C2719" s="1643" t="s">
        <v>510</v>
      </c>
      <c r="D2719" s="1644" t="s">
        <v>54</v>
      </c>
      <c r="E2719" s="1645">
        <v>1</v>
      </c>
      <c r="F2719" s="1646">
        <v>70441</v>
      </c>
      <c r="G2719" s="1646">
        <v>70441</v>
      </c>
    </row>
    <row r="2720" spans="2:7" ht="48">
      <c r="B2720" s="1636">
        <v>8638</v>
      </c>
      <c r="C2720" s="1637" t="s">
        <v>1810</v>
      </c>
      <c r="D2720" s="1636" t="s">
        <v>54</v>
      </c>
      <c r="E2720" s="1638"/>
      <c r="F2720" s="1639"/>
      <c r="G2720" s="1640">
        <v>2742922</v>
      </c>
    </row>
    <row r="2721" spans="2:7">
      <c r="B2721" s="1642">
        <v>323</v>
      </c>
      <c r="C2721" s="1643" t="s">
        <v>1269</v>
      </c>
      <c r="D2721" s="1644" t="s">
        <v>60</v>
      </c>
      <c r="E2721" s="1645">
        <v>9.1700000000000004E-2</v>
      </c>
      <c r="F2721" s="1646">
        <v>354442</v>
      </c>
      <c r="G2721" s="1646">
        <v>32502</v>
      </c>
    </row>
    <row r="2722" spans="2:7">
      <c r="B2722" s="1642">
        <v>326</v>
      </c>
      <c r="C2722" s="1643" t="s">
        <v>1272</v>
      </c>
      <c r="D2722" s="1644" t="s">
        <v>60</v>
      </c>
      <c r="E2722" s="1645">
        <v>2.4085999999999999</v>
      </c>
      <c r="F2722" s="1646">
        <v>409182</v>
      </c>
      <c r="G2722" s="1646">
        <v>985556</v>
      </c>
    </row>
    <row r="2723" spans="2:7">
      <c r="B2723" s="1642">
        <v>1794</v>
      </c>
      <c r="C2723" s="1643" t="s">
        <v>90</v>
      </c>
      <c r="D2723" s="1644" t="s">
        <v>79</v>
      </c>
      <c r="E2723" s="1645">
        <v>15.311999999999999</v>
      </c>
      <c r="F2723" s="1646">
        <v>3773</v>
      </c>
      <c r="G2723" s="1646">
        <v>57772</v>
      </c>
    </row>
    <row r="2724" spans="2:7">
      <c r="B2724" s="1642">
        <v>3995</v>
      </c>
      <c r="C2724" s="1643" t="s">
        <v>126</v>
      </c>
      <c r="D2724" s="1644" t="s">
        <v>48</v>
      </c>
      <c r="E2724" s="1645">
        <v>0.81</v>
      </c>
      <c r="F2724" s="1646">
        <v>21983</v>
      </c>
      <c r="G2724" s="1646">
        <v>17806</v>
      </c>
    </row>
    <row r="2725" spans="2:7">
      <c r="B2725" s="1642">
        <v>6087</v>
      </c>
      <c r="C2725" s="1643" t="s">
        <v>1019</v>
      </c>
      <c r="D2725" s="1644" t="s">
        <v>65</v>
      </c>
      <c r="E2725" s="1645">
        <v>2</v>
      </c>
      <c r="F2725" s="1646">
        <v>48294</v>
      </c>
      <c r="G2725" s="1646">
        <v>96587</v>
      </c>
    </row>
    <row r="2726" spans="2:7">
      <c r="B2726" s="1642">
        <v>6088</v>
      </c>
      <c r="C2726" s="1643" t="s">
        <v>1020</v>
      </c>
      <c r="D2726" s="1644" t="s">
        <v>65</v>
      </c>
      <c r="E2726" s="1645">
        <v>2</v>
      </c>
      <c r="F2726" s="1646">
        <v>69478</v>
      </c>
      <c r="G2726" s="1646">
        <v>138956</v>
      </c>
    </row>
    <row r="2727" spans="2:7">
      <c r="B2727" s="1642">
        <v>6092</v>
      </c>
      <c r="C2727" s="1643" t="s">
        <v>51</v>
      </c>
      <c r="D2727" s="1644" t="s">
        <v>52</v>
      </c>
      <c r="E2727" s="1645">
        <v>5.8886000000000003</v>
      </c>
      <c r="F2727" s="1646">
        <v>2000</v>
      </c>
      <c r="G2727" s="1646">
        <v>11777</v>
      </c>
    </row>
    <row r="2728" spans="2:7">
      <c r="B2728" s="1642">
        <v>7088</v>
      </c>
      <c r="C2728" s="1643" t="s">
        <v>82</v>
      </c>
      <c r="D2728" s="1644" t="s">
        <v>79</v>
      </c>
      <c r="E2728" s="1645">
        <v>306.24090000000001</v>
      </c>
      <c r="F2728" s="1646">
        <v>2678</v>
      </c>
      <c r="G2728" s="1646">
        <v>820113</v>
      </c>
    </row>
    <row r="2729" spans="2:7">
      <c r="B2729" s="1642">
        <v>7115</v>
      </c>
      <c r="C2729" s="1643" t="s">
        <v>1287</v>
      </c>
      <c r="D2729" s="1644" t="s">
        <v>79</v>
      </c>
      <c r="E2729" s="1645">
        <v>43.355499999999999</v>
      </c>
      <c r="F2729" s="1646">
        <v>6372</v>
      </c>
      <c r="G2729" s="1646">
        <v>276261</v>
      </c>
    </row>
    <row r="2730" spans="2:7">
      <c r="B2730" s="1642">
        <v>7224</v>
      </c>
      <c r="C2730" s="1643" t="s">
        <v>720</v>
      </c>
      <c r="D2730" s="1644" t="s">
        <v>54</v>
      </c>
      <c r="E2730" s="1645">
        <v>2</v>
      </c>
      <c r="F2730" s="1646">
        <v>152796</v>
      </c>
      <c r="G2730" s="1646">
        <v>305592</v>
      </c>
    </row>
    <row r="2731" spans="2:7" ht="48">
      <c r="B2731" s="1636">
        <v>8639</v>
      </c>
      <c r="C2731" s="1637" t="s">
        <v>1811</v>
      </c>
      <c r="D2731" s="1636" t="s">
        <v>54</v>
      </c>
      <c r="E2731" s="1638"/>
      <c r="F2731" s="1639"/>
      <c r="G2731" s="1640">
        <v>4766128</v>
      </c>
    </row>
    <row r="2732" spans="2:7">
      <c r="B2732" s="1642">
        <v>323</v>
      </c>
      <c r="C2732" s="1643" t="s">
        <v>1269</v>
      </c>
      <c r="D2732" s="1644" t="s">
        <v>60</v>
      </c>
      <c r="E2732" s="1645">
        <v>0.18240000000000001</v>
      </c>
      <c r="F2732" s="1646">
        <v>354442</v>
      </c>
      <c r="G2732" s="1646">
        <v>64650</v>
      </c>
    </row>
    <row r="2733" spans="2:7">
      <c r="B2733" s="1642">
        <v>326</v>
      </c>
      <c r="C2733" s="1643" t="s">
        <v>1272</v>
      </c>
      <c r="D2733" s="1644" t="s">
        <v>60</v>
      </c>
      <c r="E2733" s="1645">
        <v>4.4324000000000003</v>
      </c>
      <c r="F2733" s="1646">
        <v>409182</v>
      </c>
      <c r="G2733" s="1646">
        <v>1813658</v>
      </c>
    </row>
    <row r="2734" spans="2:7">
      <c r="B2734" s="1642">
        <v>1794</v>
      </c>
      <c r="C2734" s="1643" t="s">
        <v>90</v>
      </c>
      <c r="D2734" s="1644" t="s">
        <v>79</v>
      </c>
      <c r="E2734" s="1645">
        <v>28.177299999999999</v>
      </c>
      <c r="F2734" s="1646">
        <v>3773</v>
      </c>
      <c r="G2734" s="1646">
        <v>106313</v>
      </c>
    </row>
    <row r="2735" spans="2:7">
      <c r="B2735" s="1642">
        <v>3995</v>
      </c>
      <c r="C2735" s="1643" t="s">
        <v>126</v>
      </c>
      <c r="D2735" s="1644" t="s">
        <v>48</v>
      </c>
      <c r="E2735" s="1645">
        <v>2.1</v>
      </c>
      <c r="F2735" s="1646">
        <v>21983</v>
      </c>
      <c r="G2735" s="1646">
        <v>46164</v>
      </c>
    </row>
    <row r="2736" spans="2:7">
      <c r="B2736" s="1642">
        <v>6087</v>
      </c>
      <c r="C2736" s="1643" t="s">
        <v>1019</v>
      </c>
      <c r="D2736" s="1644" t="s">
        <v>65</v>
      </c>
      <c r="E2736" s="1645">
        <v>3.3332999999999999</v>
      </c>
      <c r="F2736" s="1646">
        <v>48294</v>
      </c>
      <c r="G2736" s="1646">
        <v>160977</v>
      </c>
    </row>
    <row r="2737" spans="2:7">
      <c r="B2737" s="1642">
        <v>6088</v>
      </c>
      <c r="C2737" s="1643" t="s">
        <v>1020</v>
      </c>
      <c r="D2737" s="1644" t="s">
        <v>65</v>
      </c>
      <c r="E2737" s="1645">
        <v>3.3332999999999999</v>
      </c>
      <c r="F2737" s="1646">
        <v>69478</v>
      </c>
      <c r="G2737" s="1646">
        <v>231591</v>
      </c>
    </row>
    <row r="2738" spans="2:7">
      <c r="B2738" s="1642">
        <v>6092</v>
      </c>
      <c r="C2738" s="1643" t="s">
        <v>51</v>
      </c>
      <c r="D2738" s="1644" t="s">
        <v>52</v>
      </c>
      <c r="E2738" s="1645">
        <v>9.8142999999999994</v>
      </c>
      <c r="F2738" s="1646">
        <v>2000</v>
      </c>
      <c r="G2738" s="1646">
        <v>19629</v>
      </c>
    </row>
    <row r="2739" spans="2:7">
      <c r="B2739" s="1642">
        <v>7088</v>
      </c>
      <c r="C2739" s="1643" t="s">
        <v>82</v>
      </c>
      <c r="D2739" s="1644" t="s">
        <v>79</v>
      </c>
      <c r="E2739" s="1645">
        <v>563.54629999999997</v>
      </c>
      <c r="F2739" s="1646">
        <v>2678</v>
      </c>
      <c r="G2739" s="1646">
        <v>1509177</v>
      </c>
    </row>
    <row r="2740" spans="2:7">
      <c r="B2740" s="1642">
        <v>7115</v>
      </c>
      <c r="C2740" s="1643" t="s">
        <v>1287</v>
      </c>
      <c r="D2740" s="1644" t="s">
        <v>79</v>
      </c>
      <c r="E2740" s="1645">
        <v>79.783000000000001</v>
      </c>
      <c r="F2740" s="1646">
        <v>6372</v>
      </c>
      <c r="G2740" s="1646">
        <v>508377</v>
      </c>
    </row>
    <row r="2741" spans="2:7">
      <c r="B2741" s="1642">
        <v>7224</v>
      </c>
      <c r="C2741" s="1643" t="s">
        <v>720</v>
      </c>
      <c r="D2741" s="1644" t="s">
        <v>54</v>
      </c>
      <c r="E2741" s="1645">
        <v>2</v>
      </c>
      <c r="F2741" s="1646">
        <v>152796</v>
      </c>
      <c r="G2741" s="1646">
        <v>305592</v>
      </c>
    </row>
    <row r="2742" spans="2:7" ht="48">
      <c r="B2742" s="1636">
        <v>8644</v>
      </c>
      <c r="C2742" s="1637" t="s">
        <v>1813</v>
      </c>
      <c r="D2742" s="1636" t="s">
        <v>54</v>
      </c>
      <c r="E2742" s="1638"/>
      <c r="F2742" s="1639"/>
      <c r="G2742" s="1640">
        <v>2790702</v>
      </c>
    </row>
    <row r="2743" spans="2:7">
      <c r="B2743" s="1642">
        <v>323</v>
      </c>
      <c r="C2743" s="1643" t="s">
        <v>1269</v>
      </c>
      <c r="D2743" s="1644" t="s">
        <v>60</v>
      </c>
      <c r="E2743" s="1645">
        <v>0.1278</v>
      </c>
      <c r="F2743" s="1646">
        <v>354442</v>
      </c>
      <c r="G2743" s="1646">
        <v>45298</v>
      </c>
    </row>
    <row r="2744" spans="2:7">
      <c r="B2744" s="1642">
        <v>326</v>
      </c>
      <c r="C2744" s="1643" t="s">
        <v>1272</v>
      </c>
      <c r="D2744" s="1644" t="s">
        <v>60</v>
      </c>
      <c r="E2744" s="1645">
        <v>2.4262999999999999</v>
      </c>
      <c r="F2744" s="1646">
        <v>409182</v>
      </c>
      <c r="G2744" s="1646">
        <v>992798</v>
      </c>
    </row>
    <row r="2745" spans="2:7">
      <c r="B2745" s="1642">
        <v>1794</v>
      </c>
      <c r="C2745" s="1643" t="s">
        <v>90</v>
      </c>
      <c r="D2745" s="1644" t="s">
        <v>79</v>
      </c>
      <c r="E2745" s="1645">
        <v>15.4246</v>
      </c>
      <c r="F2745" s="1646">
        <v>3773</v>
      </c>
      <c r="G2745" s="1646">
        <v>58197</v>
      </c>
    </row>
    <row r="2746" spans="2:7">
      <c r="B2746" s="1642">
        <v>3995</v>
      </c>
      <c r="C2746" s="1643" t="s">
        <v>126</v>
      </c>
      <c r="D2746" s="1644" t="s">
        <v>48</v>
      </c>
      <c r="E2746" s="1645">
        <v>1.28</v>
      </c>
      <c r="F2746" s="1646">
        <v>21983</v>
      </c>
      <c r="G2746" s="1646">
        <v>28138</v>
      </c>
    </row>
    <row r="2747" spans="2:7">
      <c r="B2747" s="1642">
        <v>6087</v>
      </c>
      <c r="C2747" s="1643" t="s">
        <v>1019</v>
      </c>
      <c r="D2747" s="1644" t="s">
        <v>65</v>
      </c>
      <c r="E2747" s="1645">
        <v>2.0722</v>
      </c>
      <c r="F2747" s="1646">
        <v>48294</v>
      </c>
      <c r="G2747" s="1646">
        <v>100074</v>
      </c>
    </row>
    <row r="2748" spans="2:7">
      <c r="B2748" s="1642">
        <v>6088</v>
      </c>
      <c r="C2748" s="1643" t="s">
        <v>1020</v>
      </c>
      <c r="D2748" s="1644" t="s">
        <v>65</v>
      </c>
      <c r="E2748" s="1645">
        <v>2.0722</v>
      </c>
      <c r="F2748" s="1646">
        <v>69478</v>
      </c>
      <c r="G2748" s="1646">
        <v>143972</v>
      </c>
    </row>
    <row r="2749" spans="2:7">
      <c r="B2749" s="1642">
        <v>6092</v>
      </c>
      <c r="C2749" s="1643" t="s">
        <v>51</v>
      </c>
      <c r="D2749" s="1644" t="s">
        <v>52</v>
      </c>
      <c r="E2749" s="1645">
        <v>6.1012000000000004</v>
      </c>
      <c r="F2749" s="1646">
        <v>2000</v>
      </c>
      <c r="G2749" s="1646">
        <v>12202</v>
      </c>
    </row>
    <row r="2750" spans="2:7">
      <c r="B2750" s="1642">
        <v>7088</v>
      </c>
      <c r="C2750" s="1643" t="s">
        <v>82</v>
      </c>
      <c r="D2750" s="1644" t="s">
        <v>79</v>
      </c>
      <c r="E2750" s="1645">
        <v>308.49130000000002</v>
      </c>
      <c r="F2750" s="1646">
        <v>2678</v>
      </c>
      <c r="G2750" s="1646">
        <v>826140</v>
      </c>
    </row>
    <row r="2751" spans="2:7">
      <c r="B2751" s="1642">
        <v>7115</v>
      </c>
      <c r="C2751" s="1643" t="s">
        <v>1287</v>
      </c>
      <c r="D2751" s="1644" t="s">
        <v>79</v>
      </c>
      <c r="E2751" s="1645">
        <v>43.674100000000003</v>
      </c>
      <c r="F2751" s="1646">
        <v>6372</v>
      </c>
      <c r="G2751" s="1646">
        <v>278291</v>
      </c>
    </row>
    <row r="2752" spans="2:7">
      <c r="B2752" s="1642">
        <v>7224</v>
      </c>
      <c r="C2752" s="1643" t="s">
        <v>720</v>
      </c>
      <c r="D2752" s="1644" t="s">
        <v>54</v>
      </c>
      <c r="E2752" s="1645">
        <v>2</v>
      </c>
      <c r="F2752" s="1646">
        <v>152796</v>
      </c>
      <c r="G2752" s="1646">
        <v>305592</v>
      </c>
    </row>
    <row r="2753" spans="2:7" ht="24">
      <c r="B2753" s="1636">
        <v>8648</v>
      </c>
      <c r="C2753" s="1637" t="s">
        <v>1814</v>
      </c>
      <c r="D2753" s="1636" t="s">
        <v>71</v>
      </c>
      <c r="E2753" s="1638"/>
      <c r="F2753" s="1639"/>
      <c r="G2753" s="1640">
        <v>389283</v>
      </c>
    </row>
    <row r="2754" spans="2:7">
      <c r="B2754" s="1642">
        <v>326</v>
      </c>
      <c r="C2754" s="1643" t="s">
        <v>1272</v>
      </c>
      <c r="D2754" s="1644" t="s">
        <v>60</v>
      </c>
      <c r="E2754" s="1645">
        <v>0.20619999999999999</v>
      </c>
      <c r="F2754" s="1646">
        <v>409182</v>
      </c>
      <c r="G2754" s="1646">
        <v>84373</v>
      </c>
    </row>
    <row r="2755" spans="2:7">
      <c r="B2755" s="1642">
        <v>6087</v>
      </c>
      <c r="C2755" s="1643" t="s">
        <v>1019</v>
      </c>
      <c r="D2755" s="1644" t="s">
        <v>65</v>
      </c>
      <c r="E2755" s="1645">
        <v>0.125</v>
      </c>
      <c r="F2755" s="1646">
        <v>48294</v>
      </c>
      <c r="G2755" s="1646">
        <v>6037</v>
      </c>
    </row>
    <row r="2756" spans="2:7">
      <c r="B2756" s="1642">
        <v>6088</v>
      </c>
      <c r="C2756" s="1643" t="s">
        <v>1020</v>
      </c>
      <c r="D2756" s="1644" t="s">
        <v>65</v>
      </c>
      <c r="E2756" s="1645">
        <v>6.25E-2</v>
      </c>
      <c r="F2756" s="1646">
        <v>69478</v>
      </c>
      <c r="G2756" s="1646">
        <v>4342</v>
      </c>
    </row>
    <row r="2757" spans="2:7">
      <c r="B2757" s="1642">
        <v>6092</v>
      </c>
      <c r="C2757" s="1643" t="s">
        <v>51</v>
      </c>
      <c r="D2757" s="1644" t="s">
        <v>52</v>
      </c>
      <c r="E2757" s="1645">
        <v>0.25950000000000001</v>
      </c>
      <c r="F2757" s="1646">
        <v>2000</v>
      </c>
      <c r="G2757" s="1646">
        <v>519</v>
      </c>
    </row>
    <row r="2758" spans="2:7">
      <c r="B2758" s="1642">
        <v>6098</v>
      </c>
      <c r="C2758" s="1643" t="s">
        <v>68</v>
      </c>
      <c r="D2758" s="1644" t="s">
        <v>69</v>
      </c>
      <c r="E2758" s="1645">
        <v>45.356699999999996</v>
      </c>
      <c r="F2758" s="1646">
        <v>18</v>
      </c>
      <c r="G2758" s="1646">
        <v>816</v>
      </c>
    </row>
    <row r="2759" spans="2:7">
      <c r="B2759" s="1642">
        <v>6140</v>
      </c>
      <c r="C2759" s="1643" t="s">
        <v>58</v>
      </c>
      <c r="D2759" s="1644" t="s">
        <v>50</v>
      </c>
      <c r="E2759" s="1645">
        <v>0.5</v>
      </c>
      <c r="F2759" s="1646">
        <v>57198</v>
      </c>
      <c r="G2759" s="1646">
        <v>28599</v>
      </c>
    </row>
    <row r="2760" spans="2:7">
      <c r="B2760" s="1642">
        <v>6739</v>
      </c>
      <c r="C2760" s="1643" t="s">
        <v>477</v>
      </c>
      <c r="D2760" s="1644" t="s">
        <v>60</v>
      </c>
      <c r="E2760" s="1645">
        <v>0.20619999999999999</v>
      </c>
      <c r="F2760" s="1646">
        <v>38080</v>
      </c>
      <c r="G2760" s="1646">
        <v>7852</v>
      </c>
    </row>
    <row r="2761" spans="2:7">
      <c r="B2761" s="1642">
        <v>6867</v>
      </c>
      <c r="C2761" s="1643" t="s">
        <v>596</v>
      </c>
      <c r="D2761" s="1644" t="s">
        <v>50</v>
      </c>
      <c r="E2761" s="1645">
        <v>0.5</v>
      </c>
      <c r="F2761" s="1646">
        <v>511490</v>
      </c>
      <c r="G2761" s="1646">
        <v>255745</v>
      </c>
    </row>
    <row r="2762" spans="2:7">
      <c r="B2762" s="1642">
        <v>8969</v>
      </c>
      <c r="C2762" s="1643" t="s">
        <v>461</v>
      </c>
      <c r="D2762" s="1644" t="s">
        <v>52</v>
      </c>
      <c r="E2762" s="1645">
        <v>1</v>
      </c>
      <c r="F2762" s="1646">
        <v>1000</v>
      </c>
      <c r="G2762" s="1646">
        <v>1000</v>
      </c>
    </row>
    <row r="2763" spans="2:7" ht="24">
      <c r="B2763" s="1636">
        <v>8649</v>
      </c>
      <c r="C2763" s="1637" t="s">
        <v>1815</v>
      </c>
      <c r="D2763" s="1636" t="s">
        <v>71</v>
      </c>
      <c r="E2763" s="1638"/>
      <c r="F2763" s="1639"/>
      <c r="G2763" s="1640">
        <v>355759</v>
      </c>
    </row>
    <row r="2764" spans="2:7">
      <c r="B2764" s="1642">
        <v>326</v>
      </c>
      <c r="C2764" s="1643" t="s">
        <v>1272</v>
      </c>
      <c r="D2764" s="1644" t="s">
        <v>60</v>
      </c>
      <c r="E2764" s="1645">
        <v>0.13189999999999999</v>
      </c>
      <c r="F2764" s="1646">
        <v>409182</v>
      </c>
      <c r="G2764" s="1646">
        <v>53971</v>
      </c>
    </row>
    <row r="2765" spans="2:7">
      <c r="B2765" s="1642">
        <v>6087</v>
      </c>
      <c r="C2765" s="1643" t="s">
        <v>1019</v>
      </c>
      <c r="D2765" s="1644" t="s">
        <v>65</v>
      </c>
      <c r="E2765" s="1645">
        <v>0.125</v>
      </c>
      <c r="F2765" s="1646">
        <v>48294</v>
      </c>
      <c r="G2765" s="1646">
        <v>6037</v>
      </c>
    </row>
    <row r="2766" spans="2:7">
      <c r="B2766" s="1642">
        <v>6088</v>
      </c>
      <c r="C2766" s="1643" t="s">
        <v>1020</v>
      </c>
      <c r="D2766" s="1644" t="s">
        <v>65</v>
      </c>
      <c r="E2766" s="1645">
        <v>6.25E-2</v>
      </c>
      <c r="F2766" s="1646">
        <v>69478</v>
      </c>
      <c r="G2766" s="1646">
        <v>4342</v>
      </c>
    </row>
    <row r="2767" spans="2:7">
      <c r="B2767" s="1642">
        <v>6092</v>
      </c>
      <c r="C2767" s="1643" t="s">
        <v>51</v>
      </c>
      <c r="D2767" s="1644" t="s">
        <v>52</v>
      </c>
      <c r="E2767" s="1645">
        <v>0.25950000000000001</v>
      </c>
      <c r="F2767" s="1646">
        <v>2000</v>
      </c>
      <c r="G2767" s="1646">
        <v>519</v>
      </c>
    </row>
    <row r="2768" spans="2:7">
      <c r="B2768" s="1642">
        <v>6098</v>
      </c>
      <c r="C2768" s="1643" t="s">
        <v>68</v>
      </c>
      <c r="D2768" s="1644" t="s">
        <v>69</v>
      </c>
      <c r="E2768" s="1645">
        <v>29.028300000000002</v>
      </c>
      <c r="F2768" s="1646">
        <v>18</v>
      </c>
      <c r="G2768" s="1646">
        <v>523</v>
      </c>
    </row>
    <row r="2769" spans="2:7">
      <c r="B2769" s="1642">
        <v>6140</v>
      </c>
      <c r="C2769" s="1643" t="s">
        <v>58</v>
      </c>
      <c r="D2769" s="1644" t="s">
        <v>50</v>
      </c>
      <c r="E2769" s="1645">
        <v>0.5</v>
      </c>
      <c r="F2769" s="1646">
        <v>57198</v>
      </c>
      <c r="G2769" s="1646">
        <v>28599</v>
      </c>
    </row>
    <row r="2770" spans="2:7">
      <c r="B2770" s="1642">
        <v>6739</v>
      </c>
      <c r="C2770" s="1643" t="s">
        <v>477</v>
      </c>
      <c r="D2770" s="1644" t="s">
        <v>60</v>
      </c>
      <c r="E2770" s="1645">
        <v>0.13189999999999999</v>
      </c>
      <c r="F2770" s="1646">
        <v>38080</v>
      </c>
      <c r="G2770" s="1646">
        <v>5023</v>
      </c>
    </row>
    <row r="2771" spans="2:7">
      <c r="B2771" s="1642">
        <v>6867</v>
      </c>
      <c r="C2771" s="1643" t="s">
        <v>596</v>
      </c>
      <c r="D2771" s="1644" t="s">
        <v>50</v>
      </c>
      <c r="E2771" s="1645">
        <v>0.5</v>
      </c>
      <c r="F2771" s="1646">
        <v>511490</v>
      </c>
      <c r="G2771" s="1646">
        <v>255745</v>
      </c>
    </row>
    <row r="2772" spans="2:7">
      <c r="B2772" s="1642">
        <v>8969</v>
      </c>
      <c r="C2772" s="1643" t="s">
        <v>461</v>
      </c>
      <c r="D2772" s="1644" t="s">
        <v>52</v>
      </c>
      <c r="E2772" s="1645">
        <v>1</v>
      </c>
      <c r="F2772" s="1646">
        <v>1000</v>
      </c>
      <c r="G2772" s="1646">
        <v>1000</v>
      </c>
    </row>
    <row r="2773" spans="2:7" ht="36">
      <c r="B2773" s="1636">
        <v>8651</v>
      </c>
      <c r="C2773" s="1637" t="s">
        <v>1816</v>
      </c>
      <c r="D2773" s="1636" t="s">
        <v>54</v>
      </c>
      <c r="E2773" s="1638"/>
      <c r="F2773" s="1639"/>
      <c r="G2773" s="1640">
        <v>234275</v>
      </c>
    </row>
    <row r="2774" spans="2:7" ht="22.5">
      <c r="B2774" s="1642">
        <v>11981</v>
      </c>
      <c r="C2774" s="1643" t="s">
        <v>1837</v>
      </c>
      <c r="D2774" s="1644" t="s">
        <v>54</v>
      </c>
      <c r="E2774" s="1645">
        <v>1</v>
      </c>
      <c r="F2774" s="1646">
        <v>234275</v>
      </c>
      <c r="G2774" s="1646">
        <v>234275</v>
      </c>
    </row>
    <row r="2775" spans="2:7" ht="24">
      <c r="B2775" s="1636">
        <v>8652</v>
      </c>
      <c r="C2775" s="1637" t="s">
        <v>1817</v>
      </c>
      <c r="D2775" s="1636" t="s">
        <v>54</v>
      </c>
      <c r="E2775" s="1638"/>
      <c r="F2775" s="1639"/>
      <c r="G2775" s="1640">
        <v>174287</v>
      </c>
    </row>
    <row r="2776" spans="2:7" ht="22.5">
      <c r="B2776" s="1642">
        <v>10212</v>
      </c>
      <c r="C2776" s="1643" t="s">
        <v>1122</v>
      </c>
      <c r="D2776" s="1644" t="s">
        <v>54</v>
      </c>
      <c r="E2776" s="1645">
        <v>1</v>
      </c>
      <c r="F2776" s="1646">
        <v>174287</v>
      </c>
      <c r="G2776" s="1646">
        <v>174287</v>
      </c>
    </row>
    <row r="2777" spans="2:7" ht="36">
      <c r="B2777" s="1636">
        <v>8653</v>
      </c>
      <c r="C2777" s="1637" t="s">
        <v>1818</v>
      </c>
      <c r="D2777" s="1636" t="s">
        <v>54</v>
      </c>
      <c r="E2777" s="1638"/>
      <c r="F2777" s="1639"/>
      <c r="G2777" s="1640">
        <v>233275</v>
      </c>
    </row>
    <row r="2778" spans="2:7" ht="22.5">
      <c r="B2778" s="1642">
        <v>11983</v>
      </c>
      <c r="C2778" s="1643" t="s">
        <v>1824</v>
      </c>
      <c r="D2778" s="1644" t="s">
        <v>54</v>
      </c>
      <c r="E2778" s="1645">
        <v>1</v>
      </c>
      <c r="F2778" s="1646">
        <v>233275</v>
      </c>
      <c r="G2778" s="1646">
        <v>233275</v>
      </c>
    </row>
    <row r="2779" spans="2:7">
      <c r="B2779" s="1636">
        <v>8722</v>
      </c>
      <c r="C2779" s="1637" t="s">
        <v>1861</v>
      </c>
      <c r="D2779" s="1636" t="s">
        <v>54</v>
      </c>
      <c r="E2779" s="1638"/>
      <c r="F2779" s="1639"/>
      <c r="G2779" s="1640">
        <v>147560</v>
      </c>
    </row>
    <row r="2780" spans="2:7">
      <c r="B2780" s="1642">
        <v>4280</v>
      </c>
      <c r="C2780" s="1643" t="s">
        <v>302</v>
      </c>
      <c r="D2780" s="1644" t="s">
        <v>50</v>
      </c>
      <c r="E2780" s="1645">
        <v>1.3332999999999999</v>
      </c>
      <c r="F2780" s="1646">
        <v>16047</v>
      </c>
      <c r="G2780" s="1646">
        <v>21395</v>
      </c>
    </row>
    <row r="2781" spans="2:7">
      <c r="B2781" s="1642">
        <v>6092</v>
      </c>
      <c r="C2781" s="1643" t="s">
        <v>51</v>
      </c>
      <c r="D2781" s="1644" t="s">
        <v>52</v>
      </c>
      <c r="E2781" s="1645">
        <v>0.50360000000000005</v>
      </c>
      <c r="F2781" s="1646">
        <v>2000</v>
      </c>
      <c r="G2781" s="1646">
        <v>1007</v>
      </c>
    </row>
    <row r="2782" spans="2:7">
      <c r="B2782" s="1642">
        <v>7236</v>
      </c>
      <c r="C2782" s="1643" t="s">
        <v>505</v>
      </c>
      <c r="D2782" s="1644" t="s">
        <v>54</v>
      </c>
      <c r="E2782" s="1645">
        <v>0.01</v>
      </c>
      <c r="F2782" s="1646">
        <v>20789</v>
      </c>
      <c r="G2782" s="1646">
        <v>208</v>
      </c>
    </row>
    <row r="2783" spans="2:7">
      <c r="B2783" s="1642">
        <v>7453</v>
      </c>
      <c r="C2783" s="1643" t="s">
        <v>583</v>
      </c>
      <c r="D2783" s="1644" t="s">
        <v>54</v>
      </c>
      <c r="E2783" s="1645">
        <v>1</v>
      </c>
      <c r="F2783" s="1646">
        <v>124950</v>
      </c>
      <c r="G2783" s="1646">
        <v>124950</v>
      </c>
    </row>
    <row r="2784" spans="2:7" ht="36">
      <c r="B2784" s="1636">
        <v>8723</v>
      </c>
      <c r="C2784" s="1637" t="s">
        <v>1862</v>
      </c>
      <c r="D2784" s="1636" t="s">
        <v>71</v>
      </c>
      <c r="E2784" s="1638"/>
      <c r="F2784" s="1639"/>
      <c r="G2784" s="1640">
        <v>150541</v>
      </c>
    </row>
    <row r="2785" spans="2:7">
      <c r="B2785" s="1642">
        <v>6087</v>
      </c>
      <c r="C2785" s="1643" t="s">
        <v>1019</v>
      </c>
      <c r="D2785" s="1644" t="s">
        <v>65</v>
      </c>
      <c r="E2785" s="1645">
        <v>1.2500000000000001E-2</v>
      </c>
      <c r="F2785" s="1646">
        <v>48294</v>
      </c>
      <c r="G2785" s="1646">
        <v>604</v>
      </c>
    </row>
    <row r="2786" spans="2:7">
      <c r="B2786" s="1642">
        <v>6088</v>
      </c>
      <c r="C2786" s="1643" t="s">
        <v>1020</v>
      </c>
      <c r="D2786" s="1644" t="s">
        <v>65</v>
      </c>
      <c r="E2786" s="1645">
        <v>1.2500000000000001E-2</v>
      </c>
      <c r="F2786" s="1646">
        <v>69478</v>
      </c>
      <c r="G2786" s="1646">
        <v>868</v>
      </c>
    </row>
    <row r="2787" spans="2:7">
      <c r="B2787" s="1642">
        <v>6092</v>
      </c>
      <c r="C2787" s="1643" t="s">
        <v>51</v>
      </c>
      <c r="D2787" s="1644" t="s">
        <v>52</v>
      </c>
      <c r="E2787" s="1645">
        <v>3.6799999999999999E-2</v>
      </c>
      <c r="F2787" s="1646">
        <v>2000</v>
      </c>
      <c r="G2787" s="1646">
        <v>74</v>
      </c>
    </row>
    <row r="2788" spans="2:7">
      <c r="B2788" s="1642">
        <v>7701</v>
      </c>
      <c r="C2788" s="1643" t="s">
        <v>118</v>
      </c>
      <c r="D2788" s="1644" t="s">
        <v>50</v>
      </c>
      <c r="E2788" s="1645">
        <v>0.16669999999999999</v>
      </c>
      <c r="F2788" s="1646">
        <v>2083</v>
      </c>
      <c r="G2788" s="1646">
        <v>347</v>
      </c>
    </row>
    <row r="2789" spans="2:7">
      <c r="B2789" s="1642">
        <v>8315</v>
      </c>
      <c r="C2789" s="1643" t="s">
        <v>1293</v>
      </c>
      <c r="D2789" s="1644" t="s">
        <v>54</v>
      </c>
      <c r="E2789" s="1645">
        <v>0.26669999999999999</v>
      </c>
      <c r="F2789" s="1646">
        <v>27900</v>
      </c>
      <c r="G2789" s="1646">
        <v>7441</v>
      </c>
    </row>
    <row r="2790" spans="2:7">
      <c r="B2790" s="1642">
        <v>9171</v>
      </c>
      <c r="C2790" s="1643" t="s">
        <v>739</v>
      </c>
      <c r="D2790" s="1644" t="s">
        <v>79</v>
      </c>
      <c r="E2790" s="1645">
        <v>2.18E-2</v>
      </c>
      <c r="F2790" s="1646">
        <v>8788</v>
      </c>
      <c r="G2790" s="1646">
        <v>192</v>
      </c>
    </row>
    <row r="2791" spans="2:7" ht="33.75">
      <c r="B2791" s="1642">
        <v>11986</v>
      </c>
      <c r="C2791" s="1643" t="s">
        <v>1871</v>
      </c>
      <c r="D2791" s="1644" t="s">
        <v>71</v>
      </c>
      <c r="E2791" s="1645">
        <v>2.5</v>
      </c>
      <c r="F2791" s="1646">
        <v>56406</v>
      </c>
      <c r="G2791" s="1646">
        <v>141015</v>
      </c>
    </row>
    <row r="2792" spans="2:7" ht="36">
      <c r="B2792" s="1636">
        <v>8724</v>
      </c>
      <c r="C2792" s="1637" t="s">
        <v>1863</v>
      </c>
      <c r="D2792" s="1636" t="s">
        <v>54</v>
      </c>
      <c r="E2792" s="1638"/>
      <c r="F2792" s="1639"/>
      <c r="G2792" s="1640">
        <v>260670</v>
      </c>
    </row>
    <row r="2793" spans="2:7" ht="22.5">
      <c r="B2793" s="1642">
        <v>11987</v>
      </c>
      <c r="C2793" s="1643" t="s">
        <v>1863</v>
      </c>
      <c r="D2793" s="1644" t="s">
        <v>54</v>
      </c>
      <c r="E2793" s="1645">
        <v>1</v>
      </c>
      <c r="F2793" s="1646">
        <v>260670</v>
      </c>
      <c r="G2793" s="1646">
        <v>260670</v>
      </c>
    </row>
    <row r="2794" spans="2:7" ht="48">
      <c r="B2794" s="1636">
        <v>8726</v>
      </c>
      <c r="C2794" s="1637" t="s">
        <v>1864</v>
      </c>
      <c r="D2794" s="1636" t="s">
        <v>54</v>
      </c>
      <c r="E2794" s="1638"/>
      <c r="F2794" s="1639"/>
      <c r="G2794" s="1640">
        <v>705688</v>
      </c>
    </row>
    <row r="2795" spans="2:7">
      <c r="B2795" s="1642">
        <v>323</v>
      </c>
      <c r="C2795" s="1643" t="s">
        <v>1269</v>
      </c>
      <c r="D2795" s="1644" t="s">
        <v>60</v>
      </c>
      <c r="E2795" s="1645">
        <v>0.2666</v>
      </c>
      <c r="F2795" s="1646">
        <v>354442</v>
      </c>
      <c r="G2795" s="1646">
        <v>94494</v>
      </c>
    </row>
    <row r="2796" spans="2:7">
      <c r="B2796" s="1642">
        <v>366</v>
      </c>
      <c r="C2796" s="1643" t="s">
        <v>1275</v>
      </c>
      <c r="D2796" s="1644" t="s">
        <v>60</v>
      </c>
      <c r="E2796" s="1645">
        <v>0.16020000000000001</v>
      </c>
      <c r="F2796" s="1646">
        <v>366520</v>
      </c>
      <c r="G2796" s="1646">
        <v>58717</v>
      </c>
    </row>
    <row r="2797" spans="2:7">
      <c r="B2797" s="1642">
        <v>1794</v>
      </c>
      <c r="C2797" s="1643" t="s">
        <v>90</v>
      </c>
      <c r="D2797" s="1644" t="s">
        <v>79</v>
      </c>
      <c r="E2797" s="1645">
        <v>0.28849999999999998</v>
      </c>
      <c r="F2797" s="1646">
        <v>3773</v>
      </c>
      <c r="G2797" s="1646">
        <v>1089</v>
      </c>
    </row>
    <row r="2798" spans="2:7">
      <c r="B2798" s="1642">
        <v>2273</v>
      </c>
      <c r="C2798" s="1643" t="s">
        <v>644</v>
      </c>
      <c r="D2798" s="1644" t="s">
        <v>54</v>
      </c>
      <c r="E2798" s="1645">
        <v>179</v>
      </c>
      <c r="F2798" s="1646">
        <v>500</v>
      </c>
      <c r="G2798" s="1646">
        <v>89500</v>
      </c>
    </row>
    <row r="2799" spans="2:7">
      <c r="B2799" s="1642">
        <v>2910</v>
      </c>
      <c r="C2799" s="1643" t="s">
        <v>463</v>
      </c>
      <c r="D2799" s="1644" t="s">
        <v>60</v>
      </c>
      <c r="E2799" s="1645">
        <v>8.4599999999999995E-2</v>
      </c>
      <c r="F2799" s="1646">
        <v>4760</v>
      </c>
      <c r="G2799" s="1646">
        <v>403</v>
      </c>
    </row>
    <row r="2800" spans="2:7">
      <c r="B2800" s="1642">
        <v>5038</v>
      </c>
      <c r="C2800" s="1643" t="s">
        <v>78</v>
      </c>
      <c r="D2800" s="1644" t="s">
        <v>79</v>
      </c>
      <c r="E2800" s="1645">
        <v>5.7702</v>
      </c>
      <c r="F2800" s="1646">
        <v>2678</v>
      </c>
      <c r="G2800" s="1646">
        <v>15453</v>
      </c>
    </row>
    <row r="2801" spans="2:7">
      <c r="B2801" s="1642">
        <v>6087</v>
      </c>
      <c r="C2801" s="1643" t="s">
        <v>1019</v>
      </c>
      <c r="D2801" s="1644" t="s">
        <v>65</v>
      </c>
      <c r="E2801" s="1645">
        <v>1.5</v>
      </c>
      <c r="F2801" s="1646">
        <v>48294</v>
      </c>
      <c r="G2801" s="1646">
        <v>72440</v>
      </c>
    </row>
    <row r="2802" spans="2:7">
      <c r="B2802" s="1642">
        <v>6088</v>
      </c>
      <c r="C2802" s="1643" t="s">
        <v>1020</v>
      </c>
      <c r="D2802" s="1644" t="s">
        <v>65</v>
      </c>
      <c r="E2802" s="1645">
        <v>1.5</v>
      </c>
      <c r="F2802" s="1646">
        <v>69478</v>
      </c>
      <c r="G2802" s="1646">
        <v>104217</v>
      </c>
    </row>
    <row r="2803" spans="2:7">
      <c r="B2803" s="1642">
        <v>6092</v>
      </c>
      <c r="C2803" s="1643" t="s">
        <v>51</v>
      </c>
      <c r="D2803" s="1644" t="s">
        <v>52</v>
      </c>
      <c r="E2803" s="1645">
        <v>4.4165000000000001</v>
      </c>
      <c r="F2803" s="1646">
        <v>2000</v>
      </c>
      <c r="G2803" s="1646">
        <v>8833</v>
      </c>
    </row>
    <row r="2804" spans="2:7">
      <c r="B2804" s="1642">
        <v>7115</v>
      </c>
      <c r="C2804" s="1643" t="s">
        <v>1287</v>
      </c>
      <c r="D2804" s="1644" t="s">
        <v>79</v>
      </c>
      <c r="E2804" s="1645">
        <v>4.0182000000000002</v>
      </c>
      <c r="F2804" s="1646">
        <v>6372</v>
      </c>
      <c r="G2804" s="1646">
        <v>25604</v>
      </c>
    </row>
    <row r="2805" spans="2:7">
      <c r="B2805" s="1642">
        <v>7363</v>
      </c>
      <c r="C2805" s="1643" t="s">
        <v>611</v>
      </c>
      <c r="D2805" s="1644" t="s">
        <v>54</v>
      </c>
      <c r="E2805" s="1645">
        <v>1</v>
      </c>
      <c r="F2805" s="1646">
        <v>156173</v>
      </c>
      <c r="G2805" s="1646">
        <v>156173</v>
      </c>
    </row>
    <row r="2806" spans="2:7">
      <c r="B2806" s="1642">
        <v>7420</v>
      </c>
      <c r="C2806" s="1643" t="s">
        <v>1288</v>
      </c>
      <c r="D2806" s="1644" t="s">
        <v>60</v>
      </c>
      <c r="E2806" s="1645">
        <v>0.12959999999999999</v>
      </c>
      <c r="F2806" s="1646">
        <v>381990</v>
      </c>
      <c r="G2806" s="1646">
        <v>49506</v>
      </c>
    </row>
    <row r="2807" spans="2:7">
      <c r="B2807" s="1642">
        <v>8474</v>
      </c>
      <c r="C2807" s="1643" t="s">
        <v>736</v>
      </c>
      <c r="D2807" s="1644" t="s">
        <v>79</v>
      </c>
      <c r="E2807" s="1645">
        <v>9.0527999999999995</v>
      </c>
      <c r="F2807" s="1646">
        <v>3232</v>
      </c>
      <c r="G2807" s="1646">
        <v>29259</v>
      </c>
    </row>
    <row r="2808" spans="2:7" ht="24">
      <c r="B2808" s="1636">
        <v>8728</v>
      </c>
      <c r="C2808" s="1637" t="s">
        <v>1866</v>
      </c>
      <c r="D2808" s="1636" t="s">
        <v>71</v>
      </c>
      <c r="E2808" s="1638"/>
      <c r="F2808" s="1639"/>
      <c r="G2808" s="1640">
        <v>805475</v>
      </c>
    </row>
    <row r="2809" spans="2:7" ht="22.5">
      <c r="B2809" s="1642">
        <v>4613</v>
      </c>
      <c r="C2809" s="1643" t="s">
        <v>121</v>
      </c>
      <c r="D2809" s="1644" t="s">
        <v>60</v>
      </c>
      <c r="E2809" s="1645">
        <v>2.1899999999999999E-2</v>
      </c>
      <c r="F2809" s="1646">
        <v>44347</v>
      </c>
      <c r="G2809" s="1646">
        <v>971</v>
      </c>
    </row>
    <row r="2810" spans="2:7" ht="22.5">
      <c r="B2810" s="1642">
        <v>11991</v>
      </c>
      <c r="C2810" s="1643" t="s">
        <v>1873</v>
      </c>
      <c r="D2810" s="1644" t="s">
        <v>71</v>
      </c>
      <c r="E2810" s="1645">
        <v>1</v>
      </c>
      <c r="F2810" s="1646">
        <v>804504</v>
      </c>
      <c r="G2810" s="1646">
        <v>804504</v>
      </c>
    </row>
    <row r="2811" spans="2:7">
      <c r="B2811" s="1636">
        <v>8737</v>
      </c>
      <c r="C2811" s="1637" t="s">
        <v>1868</v>
      </c>
      <c r="D2811" s="1636" t="s">
        <v>54</v>
      </c>
      <c r="E2811" s="1638"/>
      <c r="F2811" s="1639"/>
      <c r="G2811" s="1640">
        <v>5158</v>
      </c>
    </row>
    <row r="2812" spans="2:7">
      <c r="B2812" s="1642">
        <v>6087</v>
      </c>
      <c r="C2812" s="1643" t="s">
        <v>1019</v>
      </c>
      <c r="D2812" s="1644" t="s">
        <v>65</v>
      </c>
      <c r="E2812" s="1645">
        <v>2.5000000000000001E-2</v>
      </c>
      <c r="F2812" s="1646">
        <v>48294</v>
      </c>
      <c r="G2812" s="1646">
        <v>1207</v>
      </c>
    </row>
    <row r="2813" spans="2:7">
      <c r="B2813" s="1642">
        <v>6092</v>
      </c>
      <c r="C2813" s="1643" t="s">
        <v>51</v>
      </c>
      <c r="D2813" s="1644" t="s">
        <v>52</v>
      </c>
      <c r="E2813" s="1645">
        <v>2.8400000000000002E-2</v>
      </c>
      <c r="F2813" s="1646">
        <v>2000</v>
      </c>
      <c r="G2813" s="1646">
        <v>57</v>
      </c>
    </row>
    <row r="2814" spans="2:7">
      <c r="B2814" s="1642">
        <v>11993</v>
      </c>
      <c r="C2814" s="1643" t="s">
        <v>1875</v>
      </c>
      <c r="D2814" s="1644" t="s">
        <v>54</v>
      </c>
      <c r="E2814" s="1645">
        <v>1</v>
      </c>
      <c r="F2814" s="1646">
        <v>3894</v>
      </c>
      <c r="G2814" s="1646">
        <v>3894</v>
      </c>
    </row>
    <row r="2815" spans="2:7" ht="48">
      <c r="B2815" s="1636">
        <v>8743</v>
      </c>
      <c r="C2815" s="1637" t="s">
        <v>1869</v>
      </c>
      <c r="D2815" s="1636" t="s">
        <v>54</v>
      </c>
      <c r="E2815" s="1638"/>
      <c r="F2815" s="1639"/>
      <c r="G2815" s="1640">
        <v>3222326</v>
      </c>
    </row>
    <row r="2816" spans="2:7">
      <c r="B2816" s="1642">
        <v>323</v>
      </c>
      <c r="C2816" s="1643" t="s">
        <v>1269</v>
      </c>
      <c r="D2816" s="1644" t="s">
        <v>60</v>
      </c>
      <c r="E2816" s="1645">
        <v>9.8000000000000004E-2</v>
      </c>
      <c r="F2816" s="1646">
        <v>354442</v>
      </c>
      <c r="G2816" s="1646">
        <v>34735</v>
      </c>
    </row>
    <row r="2817" spans="2:7">
      <c r="B2817" s="1642">
        <v>326</v>
      </c>
      <c r="C2817" s="1643" t="s">
        <v>1272</v>
      </c>
      <c r="D2817" s="1644" t="s">
        <v>60</v>
      </c>
      <c r="E2817" s="1645">
        <v>2.5623</v>
      </c>
      <c r="F2817" s="1646">
        <v>409182</v>
      </c>
      <c r="G2817" s="1646">
        <v>1048447</v>
      </c>
    </row>
    <row r="2818" spans="2:7">
      <c r="B2818" s="1642">
        <v>1794</v>
      </c>
      <c r="C2818" s="1643" t="s">
        <v>90</v>
      </c>
      <c r="D2818" s="1644" t="s">
        <v>79</v>
      </c>
      <c r="E2818" s="1645">
        <v>16.288900000000002</v>
      </c>
      <c r="F2818" s="1646">
        <v>3773</v>
      </c>
      <c r="G2818" s="1646">
        <v>61458</v>
      </c>
    </row>
    <row r="2819" spans="2:7">
      <c r="B2819" s="1642">
        <v>3995</v>
      </c>
      <c r="C2819" s="1643" t="s">
        <v>126</v>
      </c>
      <c r="D2819" s="1644" t="s">
        <v>48</v>
      </c>
      <c r="E2819" s="1645">
        <v>7.0439999999999996</v>
      </c>
      <c r="F2819" s="1646">
        <v>21983</v>
      </c>
      <c r="G2819" s="1646">
        <v>154848</v>
      </c>
    </row>
    <row r="2820" spans="2:7">
      <c r="B2820" s="1642">
        <v>6087</v>
      </c>
      <c r="C2820" s="1643" t="s">
        <v>1019</v>
      </c>
      <c r="D2820" s="1644" t="s">
        <v>65</v>
      </c>
      <c r="E2820" s="1645">
        <v>2</v>
      </c>
      <c r="F2820" s="1646">
        <v>48294</v>
      </c>
      <c r="G2820" s="1646">
        <v>96587</v>
      </c>
    </row>
    <row r="2821" spans="2:7">
      <c r="B2821" s="1642">
        <v>6088</v>
      </c>
      <c r="C2821" s="1643" t="s">
        <v>1020</v>
      </c>
      <c r="D2821" s="1644" t="s">
        <v>65</v>
      </c>
      <c r="E2821" s="1645">
        <v>2</v>
      </c>
      <c r="F2821" s="1646">
        <v>69478</v>
      </c>
      <c r="G2821" s="1646">
        <v>138956</v>
      </c>
    </row>
    <row r="2822" spans="2:7">
      <c r="B2822" s="1642">
        <v>6092</v>
      </c>
      <c r="C2822" s="1643" t="s">
        <v>51</v>
      </c>
      <c r="D2822" s="1644" t="s">
        <v>52</v>
      </c>
      <c r="E2822" s="1645">
        <v>5.8886000000000003</v>
      </c>
      <c r="F2822" s="1646">
        <v>2000</v>
      </c>
      <c r="G2822" s="1646">
        <v>11777</v>
      </c>
    </row>
    <row r="2823" spans="2:7">
      <c r="B2823" s="1642">
        <v>7088</v>
      </c>
      <c r="C2823" s="1643" t="s">
        <v>82</v>
      </c>
      <c r="D2823" s="1644" t="s">
        <v>79</v>
      </c>
      <c r="E2823" s="1645">
        <v>325.77749999999997</v>
      </c>
      <c r="F2823" s="1646">
        <v>2678</v>
      </c>
      <c r="G2823" s="1646">
        <v>872432</v>
      </c>
    </row>
    <row r="2824" spans="2:7">
      <c r="B2824" s="1642">
        <v>7115</v>
      </c>
      <c r="C2824" s="1643" t="s">
        <v>1287</v>
      </c>
      <c r="D2824" s="1644" t="s">
        <v>79</v>
      </c>
      <c r="E2824" s="1645">
        <v>46.121299999999998</v>
      </c>
      <c r="F2824" s="1646">
        <v>6372</v>
      </c>
      <c r="G2824" s="1646">
        <v>293885</v>
      </c>
    </row>
    <row r="2825" spans="2:7">
      <c r="B2825" s="1642">
        <v>7224</v>
      </c>
      <c r="C2825" s="1643" t="s">
        <v>720</v>
      </c>
      <c r="D2825" s="1644" t="s">
        <v>54</v>
      </c>
      <c r="E2825" s="1645">
        <v>1</v>
      </c>
      <c r="F2825" s="1646">
        <v>152796</v>
      </c>
      <c r="G2825" s="1646">
        <v>152796</v>
      </c>
    </row>
    <row r="2826" spans="2:7" ht="33.75">
      <c r="B2826" s="1642">
        <v>9768</v>
      </c>
      <c r="C2826" s="1643" t="s">
        <v>979</v>
      </c>
      <c r="D2826" s="1644" t="s">
        <v>54</v>
      </c>
      <c r="E2826" s="1645">
        <v>5</v>
      </c>
      <c r="F2826" s="1646">
        <v>71281</v>
      </c>
      <c r="G2826" s="1646">
        <v>356405</v>
      </c>
    </row>
    <row r="2827" spans="2:7" ht="24">
      <c r="B2827" s="1636">
        <v>3837</v>
      </c>
      <c r="C2827" s="1637" t="s">
        <v>273</v>
      </c>
      <c r="D2827" s="1636" t="s">
        <v>71</v>
      </c>
      <c r="E2827" s="1638"/>
      <c r="F2827" s="1639"/>
      <c r="G2827" s="1640">
        <v>7683</v>
      </c>
    </row>
    <row r="2828" spans="2:7">
      <c r="B2828" s="1642">
        <v>4479</v>
      </c>
      <c r="C2828" s="1643" t="s">
        <v>92</v>
      </c>
      <c r="D2828" s="1644" t="s">
        <v>50</v>
      </c>
      <c r="E2828" s="1645">
        <v>0.04</v>
      </c>
      <c r="F2828" s="1646">
        <v>12075</v>
      </c>
      <c r="G2828" s="1646">
        <v>483</v>
      </c>
    </row>
    <row r="2829" spans="2:7">
      <c r="B2829" s="1642">
        <v>6092</v>
      </c>
      <c r="C2829" s="1643" t="s">
        <v>51</v>
      </c>
      <c r="D2829" s="1644" t="s">
        <v>52</v>
      </c>
      <c r="E2829" s="1645">
        <v>0.25</v>
      </c>
      <c r="F2829" s="1646">
        <v>2000</v>
      </c>
      <c r="G2829" s="1646">
        <v>500</v>
      </c>
    </row>
    <row r="2830" spans="2:7">
      <c r="B2830" s="1642">
        <v>6140</v>
      </c>
      <c r="C2830" s="1643" t="s">
        <v>58</v>
      </c>
      <c r="D2830" s="1644" t="s">
        <v>50</v>
      </c>
      <c r="E2830" s="1645">
        <v>0.04</v>
      </c>
      <c r="F2830" s="1646">
        <v>57198</v>
      </c>
      <c r="G2830" s="1646">
        <v>2288</v>
      </c>
    </row>
    <row r="2831" spans="2:7">
      <c r="B2831" s="1642">
        <v>6889</v>
      </c>
      <c r="C2831" s="1643" t="s">
        <v>1469</v>
      </c>
      <c r="D2831" s="1644" t="s">
        <v>71</v>
      </c>
      <c r="E2831" s="1645">
        <v>1.03</v>
      </c>
      <c r="F2831" s="1646">
        <v>300</v>
      </c>
      <c r="G2831" s="1646">
        <v>309</v>
      </c>
    </row>
    <row r="2832" spans="2:7">
      <c r="B2832" s="1642">
        <v>7018</v>
      </c>
      <c r="C2832" s="1643" t="s">
        <v>640</v>
      </c>
      <c r="D2832" s="1644" t="s">
        <v>56</v>
      </c>
      <c r="E2832" s="1645">
        <v>2.6499999999999999E-2</v>
      </c>
      <c r="F2832" s="1646">
        <v>154819</v>
      </c>
      <c r="G2832" s="1646">
        <v>4103</v>
      </c>
    </row>
    <row r="2833" spans="2:7" ht="24.75" customHeight="1">
      <c r="B2833" s="1636">
        <v>4239</v>
      </c>
      <c r="C2833" s="1637" t="s">
        <v>294</v>
      </c>
      <c r="D2833" s="1636" t="s">
        <v>71</v>
      </c>
      <c r="E2833" s="1638"/>
      <c r="F2833" s="1639"/>
      <c r="G2833" s="1640">
        <v>4166</v>
      </c>
    </row>
    <row r="2834" spans="2:7">
      <c r="B2834" s="1642">
        <v>4478</v>
      </c>
      <c r="C2834" s="1643" t="s">
        <v>92</v>
      </c>
      <c r="D2834" s="1644" t="s">
        <v>65</v>
      </c>
      <c r="E2834" s="1645">
        <v>0.02</v>
      </c>
      <c r="F2834" s="1646">
        <v>96587</v>
      </c>
      <c r="G2834" s="1646">
        <v>1932</v>
      </c>
    </row>
    <row r="2835" spans="2:7">
      <c r="B2835" s="1642">
        <v>6092</v>
      </c>
      <c r="C2835" s="1643" t="s">
        <v>51</v>
      </c>
      <c r="D2835" s="1644" t="s">
        <v>52</v>
      </c>
      <c r="E2835" s="1645">
        <v>4.2924999999999998E-2</v>
      </c>
      <c r="F2835" s="1646">
        <v>2000</v>
      </c>
      <c r="G2835" s="1646">
        <v>86</v>
      </c>
    </row>
    <row r="2836" spans="2:7">
      <c r="B2836" s="1642">
        <v>6098</v>
      </c>
      <c r="C2836" s="1643" t="s">
        <v>68</v>
      </c>
      <c r="D2836" s="1644" t="s">
        <v>69</v>
      </c>
      <c r="E2836" s="1645">
        <v>5</v>
      </c>
      <c r="F2836" s="1646">
        <v>18</v>
      </c>
      <c r="G2836" s="1646">
        <v>90</v>
      </c>
    </row>
    <row r="2837" spans="2:7">
      <c r="B2837" s="1642">
        <v>7009</v>
      </c>
      <c r="C2837" s="1643" t="s">
        <v>948</v>
      </c>
      <c r="D2837" s="1644" t="s">
        <v>67</v>
      </c>
      <c r="E2837" s="1645">
        <v>0.02</v>
      </c>
      <c r="F2837" s="1646">
        <v>58409</v>
      </c>
      <c r="G2837" s="1646">
        <v>1168</v>
      </c>
    </row>
    <row r="2838" spans="2:7" ht="22.5">
      <c r="B2838" s="1642">
        <v>7434</v>
      </c>
      <c r="C2838" s="1643" t="s">
        <v>952</v>
      </c>
      <c r="D2838" s="1644" t="s">
        <v>54</v>
      </c>
      <c r="E2838" s="1645">
        <v>2E-3</v>
      </c>
      <c r="F2838" s="1646">
        <v>445060</v>
      </c>
      <c r="G2838" s="1646">
        <v>890</v>
      </c>
    </row>
    <row r="2839" spans="2:7">
      <c r="B2839" s="1636">
        <v>4550</v>
      </c>
      <c r="C2839" s="1637" t="s">
        <v>322</v>
      </c>
      <c r="D2839" s="1636" t="s">
        <v>54</v>
      </c>
      <c r="E2839" s="1638"/>
      <c r="F2839" s="1639"/>
      <c r="G2839" s="1640">
        <v>3154670</v>
      </c>
    </row>
    <row r="2840" spans="2:7">
      <c r="B2840" s="1642">
        <v>326</v>
      </c>
      <c r="C2840" s="1643" t="s">
        <v>1272</v>
      </c>
      <c r="D2840" s="1644" t="s">
        <v>60</v>
      </c>
      <c r="E2840" s="1645">
        <v>3.08</v>
      </c>
      <c r="F2840" s="1646">
        <v>409182</v>
      </c>
      <c r="G2840" s="1646">
        <v>1260281</v>
      </c>
    </row>
    <row r="2841" spans="2:7">
      <c r="B2841" s="1642">
        <v>4274</v>
      </c>
      <c r="C2841" s="1643" t="s">
        <v>57</v>
      </c>
      <c r="D2841" s="1644" t="s">
        <v>65</v>
      </c>
      <c r="E2841" s="1645">
        <v>3</v>
      </c>
      <c r="F2841" s="1646">
        <v>166065</v>
      </c>
      <c r="G2841" s="1646">
        <v>498195</v>
      </c>
    </row>
    <row r="2842" spans="2:7">
      <c r="B2842" s="1642">
        <v>5038</v>
      </c>
      <c r="C2842" s="1643" t="s">
        <v>78</v>
      </c>
      <c r="D2842" s="1644" t="s">
        <v>79</v>
      </c>
      <c r="E2842" s="1645">
        <v>6.43</v>
      </c>
      <c r="F2842" s="1646">
        <v>2678</v>
      </c>
      <c r="G2842" s="1646">
        <v>17220</v>
      </c>
    </row>
    <row r="2843" spans="2:7">
      <c r="B2843" s="1642">
        <v>5042</v>
      </c>
      <c r="C2843" s="1643" t="s">
        <v>627</v>
      </c>
      <c r="D2843" s="1644" t="s">
        <v>79</v>
      </c>
      <c r="E2843" s="1645">
        <v>2.2400000000000002</v>
      </c>
      <c r="F2843" s="1646">
        <v>2678</v>
      </c>
      <c r="G2843" s="1646">
        <v>5999</v>
      </c>
    </row>
    <row r="2844" spans="2:7">
      <c r="B2844" s="1642">
        <v>6092</v>
      </c>
      <c r="C2844" s="1643" t="s">
        <v>51</v>
      </c>
      <c r="D2844" s="1644" t="s">
        <v>52</v>
      </c>
      <c r="E2844" s="1645">
        <v>4.4277600000000001</v>
      </c>
      <c r="F2844" s="1646">
        <v>2000</v>
      </c>
      <c r="G2844" s="1646">
        <v>8856</v>
      </c>
    </row>
    <row r="2845" spans="2:7">
      <c r="B2845" s="1642">
        <v>6807</v>
      </c>
      <c r="C2845" s="1643" t="s">
        <v>692</v>
      </c>
      <c r="D2845" s="1644" t="s">
        <v>48</v>
      </c>
      <c r="E2845" s="1645">
        <v>8</v>
      </c>
      <c r="F2845" s="1646">
        <v>21983</v>
      </c>
      <c r="G2845" s="1646">
        <v>175864</v>
      </c>
    </row>
    <row r="2846" spans="2:7">
      <c r="B2846" s="1642">
        <v>7088</v>
      </c>
      <c r="C2846" s="1643" t="s">
        <v>82</v>
      </c>
      <c r="D2846" s="1644" t="s">
        <v>79</v>
      </c>
      <c r="E2846" s="1645">
        <v>323.67</v>
      </c>
      <c r="F2846" s="1646">
        <v>2678</v>
      </c>
      <c r="G2846" s="1646">
        <v>866788</v>
      </c>
    </row>
    <row r="2847" spans="2:7">
      <c r="B2847" s="1642">
        <v>7104</v>
      </c>
      <c r="C2847" s="1643" t="s">
        <v>613</v>
      </c>
      <c r="D2847" s="1644" t="s">
        <v>54</v>
      </c>
      <c r="E2847" s="1645">
        <v>1</v>
      </c>
      <c r="F2847" s="1646">
        <v>168671</v>
      </c>
      <c r="G2847" s="1646">
        <v>168671</v>
      </c>
    </row>
    <row r="2848" spans="2:7">
      <c r="B2848" s="1642">
        <v>7224</v>
      </c>
      <c r="C2848" s="1643" t="s">
        <v>720</v>
      </c>
      <c r="D2848" s="1644" t="s">
        <v>54</v>
      </c>
      <c r="E2848" s="1645">
        <v>1</v>
      </c>
      <c r="F2848" s="1646">
        <v>152796</v>
      </c>
      <c r="G2848" s="1646">
        <v>152796</v>
      </c>
    </row>
    <row r="2849" spans="2:7" ht="24">
      <c r="B2849" s="1636">
        <v>6721</v>
      </c>
      <c r="C2849" s="1637" t="s">
        <v>1154</v>
      </c>
      <c r="D2849" s="1636" t="s">
        <v>54</v>
      </c>
      <c r="E2849" s="1638"/>
      <c r="F2849" s="1639"/>
      <c r="G2849" s="1640">
        <v>1426814</v>
      </c>
    </row>
    <row r="2850" spans="2:7">
      <c r="B2850" s="1642">
        <v>323</v>
      </c>
      <c r="C2850" s="1643" t="s">
        <v>1269</v>
      </c>
      <c r="D2850" s="1644" t="s">
        <v>60</v>
      </c>
      <c r="E2850" s="1645">
        <v>0.66</v>
      </c>
      <c r="F2850" s="1646">
        <v>354442</v>
      </c>
      <c r="G2850" s="1646">
        <v>233932</v>
      </c>
    </row>
    <row r="2851" spans="2:7">
      <c r="B2851" s="1642">
        <v>324</v>
      </c>
      <c r="C2851" s="1643" t="s">
        <v>1270</v>
      </c>
      <c r="D2851" s="1644" t="s">
        <v>60</v>
      </c>
      <c r="E2851" s="1645">
        <v>0.13</v>
      </c>
      <c r="F2851" s="1646">
        <v>369495</v>
      </c>
      <c r="G2851" s="1646">
        <v>48034</v>
      </c>
    </row>
    <row r="2852" spans="2:7">
      <c r="B2852" s="1642">
        <v>1794</v>
      </c>
      <c r="C2852" s="1643" t="s">
        <v>90</v>
      </c>
      <c r="D2852" s="1644" t="s">
        <v>79</v>
      </c>
      <c r="E2852" s="1645">
        <v>2.5</v>
      </c>
      <c r="F2852" s="1646">
        <v>3773</v>
      </c>
      <c r="G2852" s="1646">
        <v>9433</v>
      </c>
    </row>
    <row r="2853" spans="2:7">
      <c r="B2853" s="1642">
        <v>5481</v>
      </c>
      <c r="C2853" s="1643" t="s">
        <v>646</v>
      </c>
      <c r="D2853" s="1644" t="s">
        <v>54</v>
      </c>
      <c r="E2853" s="1645">
        <v>60.32</v>
      </c>
      <c r="F2853" s="1646">
        <v>5820</v>
      </c>
      <c r="G2853" s="1646">
        <v>351062</v>
      </c>
    </row>
    <row r="2854" spans="2:7">
      <c r="B2854" s="1642">
        <v>6092</v>
      </c>
      <c r="C2854" s="1643" t="s">
        <v>51</v>
      </c>
      <c r="D2854" s="1644" t="s">
        <v>52</v>
      </c>
      <c r="E2854" s="1645">
        <v>5.4039999999999999</v>
      </c>
      <c r="F2854" s="1646">
        <v>2000</v>
      </c>
      <c r="G2854" s="1646">
        <v>10808</v>
      </c>
    </row>
    <row r="2855" spans="2:7">
      <c r="B2855" s="1642">
        <v>7050</v>
      </c>
      <c r="C2855" s="1643" t="s">
        <v>1021</v>
      </c>
      <c r="D2855" s="1644" t="s">
        <v>50</v>
      </c>
      <c r="E2855" s="1645">
        <v>12.18</v>
      </c>
      <c r="F2855" s="1646">
        <v>8684</v>
      </c>
      <c r="G2855" s="1646">
        <v>105775</v>
      </c>
    </row>
    <row r="2856" spans="2:7">
      <c r="B2856" s="1642">
        <v>7057</v>
      </c>
      <c r="C2856" s="1643" t="s">
        <v>1022</v>
      </c>
      <c r="D2856" s="1644" t="s">
        <v>50</v>
      </c>
      <c r="E2856" s="1645">
        <v>24.36</v>
      </c>
      <c r="F2856" s="1646">
        <v>6038</v>
      </c>
      <c r="G2856" s="1646">
        <v>147074</v>
      </c>
    </row>
    <row r="2857" spans="2:7">
      <c r="B2857" s="1642">
        <v>7306</v>
      </c>
      <c r="C2857" s="1643" t="s">
        <v>146</v>
      </c>
      <c r="D2857" s="1644" t="s">
        <v>54</v>
      </c>
      <c r="E2857" s="1645">
        <v>0.1</v>
      </c>
      <c r="F2857" s="1646">
        <v>20439</v>
      </c>
      <c r="G2857" s="1646">
        <v>2044</v>
      </c>
    </row>
    <row r="2858" spans="2:7">
      <c r="B2858" s="1642">
        <v>7451</v>
      </c>
      <c r="C2858" s="1643" t="s">
        <v>630</v>
      </c>
      <c r="D2858" s="1644" t="s">
        <v>79</v>
      </c>
      <c r="E2858" s="1645">
        <v>100</v>
      </c>
      <c r="F2858" s="1646">
        <v>2678</v>
      </c>
      <c r="G2858" s="1646">
        <v>267800</v>
      </c>
    </row>
    <row r="2859" spans="2:7">
      <c r="B2859" s="1642">
        <v>7596</v>
      </c>
      <c r="C2859" s="1643" t="s">
        <v>127</v>
      </c>
      <c r="D2859" s="1644" t="s">
        <v>67</v>
      </c>
      <c r="E2859" s="1645">
        <v>0.5</v>
      </c>
      <c r="F2859" s="1646">
        <v>17850</v>
      </c>
      <c r="G2859" s="1646">
        <v>8925</v>
      </c>
    </row>
    <row r="2860" spans="2:7">
      <c r="B2860" s="1642">
        <v>9229</v>
      </c>
      <c r="C2860" s="1643" t="s">
        <v>726</v>
      </c>
      <c r="D2860" s="1644" t="s">
        <v>727</v>
      </c>
      <c r="E2860" s="1645">
        <v>1</v>
      </c>
      <c r="F2860" s="1646">
        <v>241927</v>
      </c>
      <c r="G2860" s="1646">
        <v>241927</v>
      </c>
    </row>
    <row r="2861" spans="2:7" ht="84" customHeight="1">
      <c r="B2861" s="1649">
        <v>8773</v>
      </c>
      <c r="C2861" s="1650" t="s">
        <v>1947</v>
      </c>
      <c r="D2861" s="1651" t="s">
        <v>184</v>
      </c>
      <c r="E2861" s="1652"/>
      <c r="F2861" s="1653"/>
      <c r="G2861" s="1654">
        <v>586004</v>
      </c>
    </row>
    <row r="2862" spans="2:7" ht="24">
      <c r="B2862" s="1655">
        <v>8764</v>
      </c>
      <c r="C2862" s="1656" t="s">
        <v>1934</v>
      </c>
      <c r="D2862" s="1657" t="s">
        <v>184</v>
      </c>
      <c r="E2862" s="1658">
        <v>5</v>
      </c>
      <c r="F2862" s="1659">
        <v>2693</v>
      </c>
      <c r="G2862" s="1659">
        <v>13465</v>
      </c>
    </row>
    <row r="2863" spans="2:7" ht="24">
      <c r="B2863" s="1655">
        <v>8768</v>
      </c>
      <c r="C2863" s="1656" t="s">
        <v>1937</v>
      </c>
      <c r="D2863" s="1657" t="s">
        <v>184</v>
      </c>
      <c r="E2863" s="1658">
        <v>1</v>
      </c>
      <c r="F2863" s="1659">
        <v>70500</v>
      </c>
      <c r="G2863" s="1659">
        <v>70500</v>
      </c>
    </row>
    <row r="2864" spans="2:7" ht="24">
      <c r="B2864" s="1655">
        <v>8772</v>
      </c>
      <c r="C2864" s="1656" t="s">
        <v>1939</v>
      </c>
      <c r="D2864" s="1657" t="s">
        <v>184</v>
      </c>
      <c r="E2864" s="1658">
        <v>3</v>
      </c>
      <c r="F2864" s="1659">
        <v>5993</v>
      </c>
      <c r="G2864" s="1659">
        <v>17979</v>
      </c>
    </row>
    <row r="2865" spans="2:7">
      <c r="B2865" s="1655">
        <v>9325</v>
      </c>
      <c r="C2865" s="1656" t="s">
        <v>968</v>
      </c>
      <c r="D2865" s="1657" t="s">
        <v>120</v>
      </c>
      <c r="E2865" s="1658">
        <v>0.4</v>
      </c>
      <c r="F2865" s="1659">
        <v>175000</v>
      </c>
      <c r="G2865" s="1659">
        <v>70000</v>
      </c>
    </row>
    <row r="2866" spans="2:7" ht="24">
      <c r="B2866" s="1655">
        <v>12002</v>
      </c>
      <c r="C2866" s="1656" t="s">
        <v>1923</v>
      </c>
      <c r="D2866" s="1657" t="s">
        <v>56</v>
      </c>
      <c r="E2866" s="1658">
        <v>6</v>
      </c>
      <c r="F2866" s="1659">
        <v>25850</v>
      </c>
      <c r="G2866" s="1659">
        <v>155100</v>
      </c>
    </row>
    <row r="2867" spans="2:7" ht="24">
      <c r="B2867" s="1655">
        <v>12003</v>
      </c>
      <c r="C2867" s="1656" t="s">
        <v>1924</v>
      </c>
      <c r="D2867" s="1657" t="s">
        <v>54</v>
      </c>
      <c r="E2867" s="1658">
        <v>44</v>
      </c>
      <c r="F2867" s="1659">
        <v>5700</v>
      </c>
      <c r="G2867" s="1659">
        <v>250800</v>
      </c>
    </row>
    <row r="2868" spans="2:7" ht="24">
      <c r="B2868" s="1655">
        <v>12010</v>
      </c>
      <c r="C2868" s="1656" t="s">
        <v>1928</v>
      </c>
      <c r="D2868" s="1657" t="s">
        <v>56</v>
      </c>
      <c r="E2868" s="1658">
        <v>0.24</v>
      </c>
      <c r="F2868" s="1659">
        <v>18000</v>
      </c>
      <c r="G2868" s="1659">
        <v>4320</v>
      </c>
    </row>
    <row r="2869" spans="2:7" ht="36">
      <c r="B2869" s="1655">
        <v>12015</v>
      </c>
      <c r="C2869" s="1656" t="s">
        <v>1930</v>
      </c>
      <c r="D2869" s="1657" t="s">
        <v>69</v>
      </c>
      <c r="E2869" s="1658">
        <v>0.32</v>
      </c>
      <c r="F2869" s="1659">
        <v>12000</v>
      </c>
      <c r="G2869" s="1659">
        <v>3840</v>
      </c>
    </row>
    <row r="2870" spans="2:7" ht="60.75" customHeight="1">
      <c r="B2870" s="1649">
        <v>8774</v>
      </c>
      <c r="C2870" s="1650" t="s">
        <v>1948</v>
      </c>
      <c r="D2870" s="1651" t="s">
        <v>184</v>
      </c>
      <c r="E2870" s="1652"/>
      <c r="F2870" s="1653"/>
      <c r="G2870" s="1654">
        <v>445504</v>
      </c>
    </row>
    <row r="2871" spans="2:7" ht="24">
      <c r="B2871" s="1655">
        <v>8764</v>
      </c>
      <c r="C2871" s="1656" t="s">
        <v>1934</v>
      </c>
      <c r="D2871" s="1657" t="s">
        <v>184</v>
      </c>
      <c r="E2871" s="1658">
        <v>5</v>
      </c>
      <c r="F2871" s="1659">
        <v>2693</v>
      </c>
      <c r="G2871" s="1659">
        <v>13465</v>
      </c>
    </row>
    <row r="2872" spans="2:7" ht="24">
      <c r="B2872" s="1655">
        <v>8772</v>
      </c>
      <c r="C2872" s="1656" t="s">
        <v>1939</v>
      </c>
      <c r="D2872" s="1657" t="s">
        <v>184</v>
      </c>
      <c r="E2872" s="1658">
        <v>3</v>
      </c>
      <c r="F2872" s="1659">
        <v>5993</v>
      </c>
      <c r="G2872" s="1659">
        <v>17979</v>
      </c>
    </row>
    <row r="2873" spans="2:7" ht="24">
      <c r="B2873" s="1655">
        <v>12002</v>
      </c>
      <c r="C2873" s="1656" t="s">
        <v>1923</v>
      </c>
      <c r="D2873" s="1657" t="s">
        <v>56</v>
      </c>
      <c r="E2873" s="1658">
        <v>6</v>
      </c>
      <c r="F2873" s="1659">
        <v>25850</v>
      </c>
      <c r="G2873" s="1659">
        <v>155100</v>
      </c>
    </row>
    <row r="2874" spans="2:7" ht="24">
      <c r="B2874" s="1655">
        <v>12003</v>
      </c>
      <c r="C2874" s="1656" t="s">
        <v>1924</v>
      </c>
      <c r="D2874" s="1657" t="s">
        <v>54</v>
      </c>
      <c r="E2874" s="1658">
        <v>44</v>
      </c>
      <c r="F2874" s="1659">
        <v>5700</v>
      </c>
      <c r="G2874" s="1659">
        <v>250800</v>
      </c>
    </row>
    <row r="2875" spans="2:7" ht="24">
      <c r="B2875" s="1655">
        <v>12010</v>
      </c>
      <c r="C2875" s="1656" t="s">
        <v>1928</v>
      </c>
      <c r="D2875" s="1657" t="s">
        <v>56</v>
      </c>
      <c r="E2875" s="1658">
        <v>0.24</v>
      </c>
      <c r="F2875" s="1659">
        <v>18000</v>
      </c>
      <c r="G2875" s="1659">
        <v>4320</v>
      </c>
    </row>
    <row r="2876" spans="2:7" ht="36">
      <c r="B2876" s="1655">
        <v>12015</v>
      </c>
      <c r="C2876" s="1656" t="s">
        <v>1930</v>
      </c>
      <c r="D2876" s="1657" t="s">
        <v>69</v>
      </c>
      <c r="E2876" s="1658">
        <v>0.32</v>
      </c>
      <c r="F2876" s="1659">
        <v>12000</v>
      </c>
      <c r="G2876" s="1659">
        <v>3840</v>
      </c>
    </row>
    <row r="2877" spans="2:7" ht="36">
      <c r="B2877" s="1649">
        <v>8775</v>
      </c>
      <c r="C2877" s="1650" t="s">
        <v>1949</v>
      </c>
      <c r="D2877" s="1651" t="s">
        <v>184</v>
      </c>
      <c r="E2877" s="1652"/>
      <c r="F2877" s="1653"/>
      <c r="G2877" s="1654">
        <v>43484</v>
      </c>
    </row>
    <row r="2878" spans="2:7">
      <c r="B2878" s="1655">
        <v>6098</v>
      </c>
      <c r="C2878" s="1656" t="s">
        <v>68</v>
      </c>
      <c r="D2878" s="1657" t="s">
        <v>69</v>
      </c>
      <c r="E2878" s="1660">
        <v>450</v>
      </c>
      <c r="F2878" s="1659">
        <v>18</v>
      </c>
      <c r="G2878" s="1659">
        <v>8100</v>
      </c>
    </row>
    <row r="2879" spans="2:7" ht="24">
      <c r="B2879" s="1655">
        <v>12017</v>
      </c>
      <c r="C2879" s="1656" t="s">
        <v>1931</v>
      </c>
      <c r="D2879" s="1657" t="s">
        <v>54</v>
      </c>
      <c r="E2879" s="1658">
        <v>7.4999999999999997E-2</v>
      </c>
      <c r="F2879" s="1659">
        <v>211235</v>
      </c>
      <c r="G2879" s="1659">
        <v>15842.625</v>
      </c>
    </row>
    <row r="2880" spans="2:7">
      <c r="B2880" s="1655">
        <v>12040</v>
      </c>
      <c r="C2880" s="1656" t="s">
        <v>1989</v>
      </c>
      <c r="D2880" s="1657" t="s">
        <v>69</v>
      </c>
      <c r="E2880" s="1658">
        <v>11.25</v>
      </c>
      <c r="F2880" s="1659">
        <v>1737</v>
      </c>
      <c r="G2880" s="1659">
        <v>19541.25</v>
      </c>
    </row>
    <row r="2881" spans="2:7" ht="24">
      <c r="B2881" s="1649">
        <v>8765</v>
      </c>
      <c r="C2881" s="1650" t="s">
        <v>1935</v>
      </c>
      <c r="D2881" s="1651" t="s">
        <v>184</v>
      </c>
      <c r="E2881" s="1652"/>
      <c r="F2881" s="1653"/>
      <c r="G2881" s="1654">
        <v>4568</v>
      </c>
    </row>
    <row r="2882" spans="2:7">
      <c r="B2882" s="1655">
        <v>12005</v>
      </c>
      <c r="C2882" s="1656" t="s">
        <v>1926</v>
      </c>
      <c r="D2882" s="1657" t="s">
        <v>54</v>
      </c>
      <c r="E2882" s="1658">
        <v>7.4999999999999997E-2</v>
      </c>
      <c r="F2882" s="1659">
        <v>60900</v>
      </c>
      <c r="G2882" s="1659">
        <v>4568</v>
      </c>
    </row>
    <row r="2883" spans="2:7" ht="24">
      <c r="B2883" s="1649">
        <v>8766</v>
      </c>
      <c r="C2883" s="1650" t="s">
        <v>1936</v>
      </c>
      <c r="D2883" s="1651" t="s">
        <v>184</v>
      </c>
      <c r="E2883" s="1652"/>
      <c r="F2883" s="1653"/>
      <c r="G2883" s="1654">
        <v>22058</v>
      </c>
    </row>
    <row r="2884" spans="2:7" ht="24">
      <c r="B2884" s="1655">
        <v>12006</v>
      </c>
      <c r="C2884" s="1656" t="s">
        <v>1927</v>
      </c>
      <c r="D2884" s="1657" t="s">
        <v>54</v>
      </c>
      <c r="E2884" s="1658">
        <v>7.4999999999999997E-2</v>
      </c>
      <c r="F2884" s="1659">
        <v>294109</v>
      </c>
      <c r="G2884" s="1659">
        <v>22058</v>
      </c>
    </row>
    <row r="2885" spans="2:7" ht="24">
      <c r="B2885" s="1649">
        <v>8771</v>
      </c>
      <c r="C2885" s="1650" t="s">
        <v>1938</v>
      </c>
      <c r="D2885" s="1651" t="s">
        <v>184</v>
      </c>
      <c r="E2885" s="1652"/>
      <c r="F2885" s="1653"/>
      <c r="G2885" s="1654">
        <v>12000</v>
      </c>
    </row>
    <row r="2886" spans="2:7">
      <c r="B2886" s="1655">
        <v>11084</v>
      </c>
      <c r="C2886" s="1656" t="s">
        <v>1343</v>
      </c>
      <c r="D2886" s="1657" t="s">
        <v>54</v>
      </c>
      <c r="E2886" s="1660">
        <v>7.4999999999999997E-2</v>
      </c>
      <c r="F2886" s="1659">
        <v>160000</v>
      </c>
      <c r="G2886" s="1659">
        <v>12000</v>
      </c>
    </row>
    <row r="2887" spans="2:7" ht="24">
      <c r="B2887" s="1649">
        <v>4934</v>
      </c>
      <c r="C2887" s="1650" t="s">
        <v>149</v>
      </c>
      <c r="D2887" s="1651" t="s">
        <v>184</v>
      </c>
      <c r="E2887" s="1652"/>
      <c r="F2887" s="1653"/>
      <c r="G2887" s="1654">
        <v>86344</v>
      </c>
    </row>
    <row r="2888" spans="2:7">
      <c r="B2888" s="1655">
        <v>7993</v>
      </c>
      <c r="C2888" s="1656" t="s">
        <v>150</v>
      </c>
      <c r="D2888" s="1657" t="s">
        <v>184</v>
      </c>
      <c r="E2888" s="1658">
        <v>8.3400000000000002E-2</v>
      </c>
      <c r="F2888" s="1659">
        <v>1035300</v>
      </c>
      <c r="G2888" s="1659">
        <v>86344</v>
      </c>
    </row>
    <row r="2889" spans="2:7">
      <c r="B2889" s="1649">
        <v>6172</v>
      </c>
      <c r="C2889" s="1650" t="s">
        <v>453</v>
      </c>
      <c r="D2889" s="1651" t="s">
        <v>184</v>
      </c>
      <c r="E2889" s="1652"/>
      <c r="F2889" s="1653"/>
      <c r="G2889" s="1654">
        <v>1569</v>
      </c>
    </row>
    <row r="2890" spans="2:7">
      <c r="B2890" s="1655">
        <v>9414</v>
      </c>
      <c r="C2890" s="1656" t="s">
        <v>771</v>
      </c>
      <c r="D2890" s="1657" t="s">
        <v>54</v>
      </c>
      <c r="E2890" s="1658">
        <v>8.3000000000000004E-2</v>
      </c>
      <c r="F2890" s="1659">
        <v>18900</v>
      </c>
      <c r="G2890" s="1659">
        <v>1569</v>
      </c>
    </row>
    <row r="2891" spans="2:7" ht="26.25" customHeight="1">
      <c r="B2891" s="1649">
        <v>8764</v>
      </c>
      <c r="C2891" s="1650" t="s">
        <v>1934</v>
      </c>
      <c r="D2891" s="1651" t="s">
        <v>184</v>
      </c>
      <c r="E2891" s="1652"/>
      <c r="F2891" s="1653"/>
      <c r="G2891" s="1654">
        <v>2693</v>
      </c>
    </row>
    <row r="2892" spans="2:7">
      <c r="B2892" s="1655">
        <v>12004</v>
      </c>
      <c r="C2892" s="1656" t="s">
        <v>1925</v>
      </c>
      <c r="D2892" s="1657" t="s">
        <v>54</v>
      </c>
      <c r="E2892" s="1658">
        <v>7.4999999999999997E-2</v>
      </c>
      <c r="F2892" s="1659">
        <v>35900</v>
      </c>
      <c r="G2892" s="1659">
        <v>2693</v>
      </c>
    </row>
    <row r="2893" spans="2:7" ht="35.25" customHeight="1">
      <c r="B2893" s="1649">
        <v>8768</v>
      </c>
      <c r="C2893" s="1650" t="s">
        <v>1937</v>
      </c>
      <c r="D2893" s="1651" t="s">
        <v>184</v>
      </c>
      <c r="E2893" s="1652"/>
      <c r="F2893" s="1653"/>
      <c r="G2893" s="1654">
        <v>70500</v>
      </c>
    </row>
    <row r="2894" spans="2:7" ht="21" customHeight="1">
      <c r="B2894" s="1655">
        <v>12011</v>
      </c>
      <c r="C2894" s="1656" t="s">
        <v>1929</v>
      </c>
      <c r="D2894" s="1657" t="s">
        <v>54</v>
      </c>
      <c r="E2894" s="1658">
        <v>7.4999999999999997E-2</v>
      </c>
      <c r="F2894" s="1659">
        <v>940000</v>
      </c>
      <c r="G2894" s="1659">
        <v>70500</v>
      </c>
    </row>
    <row r="2895" spans="2:7" ht="23.25" customHeight="1">
      <c r="B2895" s="1649">
        <v>8772</v>
      </c>
      <c r="C2895" s="1650" t="s">
        <v>1939</v>
      </c>
      <c r="D2895" s="1651" t="s">
        <v>184</v>
      </c>
      <c r="E2895" s="1652"/>
      <c r="F2895" s="1653"/>
      <c r="G2895" s="1654">
        <v>5993</v>
      </c>
    </row>
    <row r="2896" spans="2:7">
      <c r="B2896" s="1655">
        <v>8150</v>
      </c>
      <c r="C2896" s="1656" t="s">
        <v>956</v>
      </c>
      <c r="D2896" s="1657" t="s">
        <v>54</v>
      </c>
      <c r="E2896" s="1658">
        <v>7.4999999999999997E-2</v>
      </c>
      <c r="F2896" s="1659">
        <v>79900</v>
      </c>
      <c r="G2896" s="1659">
        <v>5993</v>
      </c>
    </row>
    <row r="2897" spans="2:7">
      <c r="B2897" s="1649">
        <v>3259</v>
      </c>
      <c r="C2897" s="1650" t="s">
        <v>210</v>
      </c>
      <c r="D2897" s="1651" t="s">
        <v>54</v>
      </c>
      <c r="E2897" s="1652"/>
      <c r="F2897" s="1653"/>
      <c r="G2897" s="1654">
        <v>912374</v>
      </c>
    </row>
    <row r="2898" spans="2:7">
      <c r="B2898" s="1655">
        <v>4281</v>
      </c>
      <c r="C2898" s="1656" t="s">
        <v>303</v>
      </c>
      <c r="D2898" s="1657" t="s">
        <v>50</v>
      </c>
      <c r="E2898" s="1658">
        <v>0.5</v>
      </c>
      <c r="F2898" s="1659">
        <v>22084</v>
      </c>
      <c r="G2898" s="1659">
        <v>11042</v>
      </c>
    </row>
    <row r="2899" spans="2:7">
      <c r="B2899" s="1655">
        <v>6092</v>
      </c>
      <c r="C2899" s="1656" t="s">
        <v>51</v>
      </c>
      <c r="D2899" s="1657" t="s">
        <v>52</v>
      </c>
      <c r="E2899" s="1658">
        <v>0.5</v>
      </c>
      <c r="F2899" s="1659">
        <v>2000</v>
      </c>
      <c r="G2899" s="1659">
        <v>1000</v>
      </c>
    </row>
    <row r="2900" spans="2:7">
      <c r="B2900" s="1655">
        <v>6379</v>
      </c>
      <c r="C2900" s="1656" t="s">
        <v>537</v>
      </c>
      <c r="D2900" s="1657" t="s">
        <v>54</v>
      </c>
      <c r="E2900" s="1658">
        <v>1</v>
      </c>
      <c r="F2900" s="1659">
        <v>899640</v>
      </c>
      <c r="G2900" s="1659">
        <v>899640</v>
      </c>
    </row>
    <row r="2901" spans="2:7">
      <c r="B2901" s="1655">
        <v>7236</v>
      </c>
      <c r="C2901" s="1656" t="s">
        <v>505</v>
      </c>
      <c r="D2901" s="1657" t="s">
        <v>54</v>
      </c>
      <c r="E2901" s="1658">
        <v>3.3300000000000003E-2</v>
      </c>
      <c r="F2901" s="1659">
        <v>20789</v>
      </c>
      <c r="G2901" s="1659">
        <v>692</v>
      </c>
    </row>
    <row r="2902" spans="2:7" ht="23.25" customHeight="1">
      <c r="B2902" s="1649">
        <v>3272</v>
      </c>
      <c r="C2902" s="1650" t="s">
        <v>213</v>
      </c>
      <c r="D2902" s="1651" t="s">
        <v>54</v>
      </c>
      <c r="E2902" s="1652"/>
      <c r="F2902" s="1653"/>
      <c r="G2902" s="1654">
        <v>2658793</v>
      </c>
    </row>
    <row r="2903" spans="2:7">
      <c r="B2903" s="1655">
        <v>4281</v>
      </c>
      <c r="C2903" s="1656" t="s">
        <v>303</v>
      </c>
      <c r="D2903" s="1657" t="s">
        <v>50</v>
      </c>
      <c r="E2903" s="1658">
        <v>2.5</v>
      </c>
      <c r="F2903" s="1659">
        <v>22084</v>
      </c>
      <c r="G2903" s="1659">
        <v>55210</v>
      </c>
    </row>
    <row r="2904" spans="2:7">
      <c r="B2904" s="1655">
        <v>6026</v>
      </c>
      <c r="C2904" s="1656" t="s">
        <v>74</v>
      </c>
      <c r="D2904" s="1657" t="s">
        <v>50</v>
      </c>
      <c r="E2904" s="1658">
        <v>0.25</v>
      </c>
      <c r="F2904" s="1659">
        <v>125583</v>
      </c>
      <c r="G2904" s="1659">
        <v>31396</v>
      </c>
    </row>
    <row r="2905" spans="2:7">
      <c r="B2905" s="1655">
        <v>6092</v>
      </c>
      <c r="C2905" s="1656" t="s">
        <v>51</v>
      </c>
      <c r="D2905" s="1657" t="s">
        <v>52</v>
      </c>
      <c r="E2905" s="1658">
        <v>0.2</v>
      </c>
      <c r="F2905" s="1659">
        <v>2000</v>
      </c>
      <c r="G2905" s="1659">
        <v>400</v>
      </c>
    </row>
    <row r="2906" spans="2:7">
      <c r="B2906" s="1655">
        <v>6392</v>
      </c>
      <c r="C2906" s="1656" t="s">
        <v>540</v>
      </c>
      <c r="D2906" s="1657" t="s">
        <v>54</v>
      </c>
      <c r="E2906" s="1658">
        <v>1</v>
      </c>
      <c r="F2906" s="1659">
        <v>2570400</v>
      </c>
      <c r="G2906" s="1659">
        <v>2570400</v>
      </c>
    </row>
    <row r="2907" spans="2:7">
      <c r="B2907" s="1655">
        <v>7236</v>
      </c>
      <c r="C2907" s="1656" t="s">
        <v>505</v>
      </c>
      <c r="D2907" s="1657" t="s">
        <v>54</v>
      </c>
      <c r="E2907" s="1658">
        <v>6.6699999999999995E-2</v>
      </c>
      <c r="F2907" s="1659">
        <v>20789</v>
      </c>
      <c r="G2907" s="1659">
        <v>1387</v>
      </c>
    </row>
    <row r="2908" spans="2:7" ht="23.25" customHeight="1">
      <c r="B2908" s="1649">
        <v>3309</v>
      </c>
      <c r="C2908" s="1650" t="s">
        <v>221</v>
      </c>
      <c r="D2908" s="1651" t="s">
        <v>54</v>
      </c>
      <c r="E2908" s="1652"/>
      <c r="F2908" s="1653"/>
      <c r="G2908" s="1654">
        <v>1541899</v>
      </c>
    </row>
    <row r="2909" spans="2:7">
      <c r="B2909" s="1655">
        <v>4280</v>
      </c>
      <c r="C2909" s="1656" t="s">
        <v>302</v>
      </c>
      <c r="D2909" s="1657" t="s">
        <v>50</v>
      </c>
      <c r="E2909" s="1658">
        <v>2.5</v>
      </c>
      <c r="F2909" s="1659">
        <v>16047</v>
      </c>
      <c r="G2909" s="1659">
        <v>40118</v>
      </c>
    </row>
    <row r="2910" spans="2:7">
      <c r="B2910" s="1655">
        <v>6026</v>
      </c>
      <c r="C2910" s="1656" t="s">
        <v>74</v>
      </c>
      <c r="D2910" s="1657" t="s">
        <v>50</v>
      </c>
      <c r="E2910" s="1658">
        <v>0.25</v>
      </c>
      <c r="F2910" s="1659">
        <v>125583</v>
      </c>
      <c r="G2910" s="1659">
        <v>31396</v>
      </c>
    </row>
    <row r="2911" spans="2:7">
      <c r="B2911" s="1655">
        <v>6092</v>
      </c>
      <c r="C2911" s="1656" t="s">
        <v>51</v>
      </c>
      <c r="D2911" s="1657" t="s">
        <v>52</v>
      </c>
      <c r="E2911" s="1658">
        <v>0.15</v>
      </c>
      <c r="F2911" s="1659">
        <v>2000</v>
      </c>
      <c r="G2911" s="1659">
        <v>300</v>
      </c>
    </row>
    <row r="2912" spans="2:7">
      <c r="B2912" s="1655">
        <v>6422</v>
      </c>
      <c r="C2912" s="1656" t="s">
        <v>549</v>
      </c>
      <c r="D2912" s="1657" t="s">
        <v>54</v>
      </c>
      <c r="E2912" s="1658">
        <v>1</v>
      </c>
      <c r="F2912" s="1659">
        <v>1468698</v>
      </c>
      <c r="G2912" s="1659">
        <v>1468698</v>
      </c>
    </row>
    <row r="2913" spans="2:7">
      <c r="B2913" s="1655">
        <v>7236</v>
      </c>
      <c r="C2913" s="1656" t="s">
        <v>505</v>
      </c>
      <c r="D2913" s="1657" t="s">
        <v>54</v>
      </c>
      <c r="E2913" s="1658">
        <v>6.6699999999999995E-2</v>
      </c>
      <c r="F2913" s="1659">
        <v>20789</v>
      </c>
      <c r="G2913" s="1659">
        <v>1387</v>
      </c>
    </row>
    <row r="2914" spans="2:7" ht="23.25" customHeight="1">
      <c r="B2914" s="1649">
        <v>3316</v>
      </c>
      <c r="C2914" s="1650" t="s">
        <v>223</v>
      </c>
      <c r="D2914" s="1651" t="s">
        <v>54</v>
      </c>
      <c r="E2914" s="1652"/>
      <c r="F2914" s="1653"/>
      <c r="G2914" s="1654">
        <v>1358401</v>
      </c>
    </row>
    <row r="2915" spans="2:7">
      <c r="B2915" s="1655">
        <v>4280</v>
      </c>
      <c r="C2915" s="1656" t="s">
        <v>302</v>
      </c>
      <c r="D2915" s="1657" t="s">
        <v>50</v>
      </c>
      <c r="E2915" s="1658">
        <v>2.5</v>
      </c>
      <c r="F2915" s="1659">
        <v>16047</v>
      </c>
      <c r="G2915" s="1659">
        <v>40118</v>
      </c>
    </row>
    <row r="2916" spans="2:7">
      <c r="B2916" s="1655">
        <v>6026</v>
      </c>
      <c r="C2916" s="1656" t="s">
        <v>74</v>
      </c>
      <c r="D2916" s="1657" t="s">
        <v>50</v>
      </c>
      <c r="E2916" s="1658">
        <v>0.25</v>
      </c>
      <c r="F2916" s="1659">
        <v>125583</v>
      </c>
      <c r="G2916" s="1659">
        <v>31396</v>
      </c>
    </row>
    <row r="2917" spans="2:7">
      <c r="B2917" s="1655">
        <v>6092</v>
      </c>
      <c r="C2917" s="1656" t="s">
        <v>51</v>
      </c>
      <c r="D2917" s="1657" t="s">
        <v>52</v>
      </c>
      <c r="E2917" s="1658">
        <v>0.15</v>
      </c>
      <c r="F2917" s="1659">
        <v>2000</v>
      </c>
      <c r="G2917" s="1659">
        <v>300</v>
      </c>
    </row>
    <row r="2918" spans="2:7">
      <c r="B2918" s="1655">
        <v>6434</v>
      </c>
      <c r="C2918" s="1656" t="s">
        <v>552</v>
      </c>
      <c r="D2918" s="1657" t="s">
        <v>54</v>
      </c>
      <c r="E2918" s="1658">
        <v>1</v>
      </c>
      <c r="F2918" s="1659">
        <v>1285200</v>
      </c>
      <c r="G2918" s="1659">
        <v>1285200</v>
      </c>
    </row>
    <row r="2919" spans="2:7">
      <c r="B2919" s="1655">
        <v>7236</v>
      </c>
      <c r="C2919" s="1656" t="s">
        <v>505</v>
      </c>
      <c r="D2919" s="1657" t="s">
        <v>54</v>
      </c>
      <c r="E2919" s="1658">
        <v>6.6699999999999995E-2</v>
      </c>
      <c r="F2919" s="1659">
        <v>20789</v>
      </c>
      <c r="G2919" s="1659">
        <v>1387</v>
      </c>
    </row>
    <row r="2920" spans="2:7" ht="23.25" customHeight="1">
      <c r="B2920" s="1649">
        <v>3318</v>
      </c>
      <c r="C2920" s="1650" t="s">
        <v>225</v>
      </c>
      <c r="D2920" s="1651" t="s">
        <v>54</v>
      </c>
      <c r="E2920" s="1652"/>
      <c r="F2920" s="1653"/>
      <c r="G2920" s="1654">
        <v>1178711</v>
      </c>
    </row>
    <row r="2921" spans="2:7">
      <c r="B2921" s="1655">
        <v>4280</v>
      </c>
      <c r="C2921" s="1656" t="s">
        <v>302</v>
      </c>
      <c r="D2921" s="1657" t="s">
        <v>50</v>
      </c>
      <c r="E2921" s="1658">
        <v>2.5</v>
      </c>
      <c r="F2921" s="1659">
        <v>16047</v>
      </c>
      <c r="G2921" s="1659">
        <v>40118</v>
      </c>
    </row>
    <row r="2922" spans="2:7">
      <c r="B2922" s="1655">
        <v>6026</v>
      </c>
      <c r="C2922" s="1656" t="s">
        <v>74</v>
      </c>
      <c r="D2922" s="1657" t="s">
        <v>50</v>
      </c>
      <c r="E2922" s="1658">
        <v>0.25</v>
      </c>
      <c r="F2922" s="1659">
        <v>125583</v>
      </c>
      <c r="G2922" s="1659">
        <v>31396</v>
      </c>
    </row>
    <row r="2923" spans="2:7">
      <c r="B2923" s="1655">
        <v>6092</v>
      </c>
      <c r="C2923" s="1656" t="s">
        <v>51</v>
      </c>
      <c r="D2923" s="1657" t="s">
        <v>52</v>
      </c>
      <c r="E2923" s="1658">
        <v>0.15</v>
      </c>
      <c r="F2923" s="1659">
        <v>2000</v>
      </c>
      <c r="G2923" s="1659">
        <v>300</v>
      </c>
    </row>
    <row r="2924" spans="2:7">
      <c r="B2924" s="1655">
        <v>6446</v>
      </c>
      <c r="C2924" s="1656" t="s">
        <v>555</v>
      </c>
      <c r="D2924" s="1657" t="s">
        <v>54</v>
      </c>
      <c r="E2924" s="1658">
        <v>1</v>
      </c>
      <c r="F2924" s="1659">
        <v>1105510</v>
      </c>
      <c r="G2924" s="1659">
        <v>1105510</v>
      </c>
    </row>
    <row r="2925" spans="2:7">
      <c r="B2925" s="1655">
        <v>7236</v>
      </c>
      <c r="C2925" s="1656" t="s">
        <v>505</v>
      </c>
      <c r="D2925" s="1657" t="s">
        <v>54</v>
      </c>
      <c r="E2925" s="1658">
        <v>6.6699999999999995E-2</v>
      </c>
      <c r="F2925" s="1659">
        <v>20789</v>
      </c>
      <c r="G2925" s="1659">
        <v>1387</v>
      </c>
    </row>
    <row r="2926" spans="2:7" ht="23.25" customHeight="1">
      <c r="B2926" s="1649">
        <v>3405</v>
      </c>
      <c r="C2926" s="1650" t="s">
        <v>239</v>
      </c>
      <c r="D2926" s="1651" t="s">
        <v>54</v>
      </c>
      <c r="E2926" s="1652"/>
      <c r="F2926" s="1653"/>
      <c r="G2926" s="1654">
        <v>263533</v>
      </c>
    </row>
    <row r="2927" spans="2:7">
      <c r="B2927" s="1655">
        <v>4280</v>
      </c>
      <c r="C2927" s="1656" t="s">
        <v>302</v>
      </c>
      <c r="D2927" s="1657" t="s">
        <v>50</v>
      </c>
      <c r="E2927" s="1658">
        <v>1.5</v>
      </c>
      <c r="F2927" s="1659">
        <v>16047</v>
      </c>
      <c r="G2927" s="1659">
        <v>24071</v>
      </c>
    </row>
    <row r="2928" spans="2:7">
      <c r="B2928" s="1655">
        <v>6092</v>
      </c>
      <c r="C2928" s="1656" t="s">
        <v>51</v>
      </c>
      <c r="D2928" s="1657" t="s">
        <v>52</v>
      </c>
      <c r="E2928" s="1658">
        <v>0.5</v>
      </c>
      <c r="F2928" s="1659">
        <v>2000</v>
      </c>
      <c r="G2928" s="1659">
        <v>1000</v>
      </c>
    </row>
    <row r="2929" spans="2:7">
      <c r="B2929" s="1655">
        <v>6454</v>
      </c>
      <c r="C2929" s="1656" t="s">
        <v>556</v>
      </c>
      <c r="D2929" s="1657" t="s">
        <v>54</v>
      </c>
      <c r="E2929" s="1658">
        <v>1</v>
      </c>
      <c r="F2929" s="1659">
        <v>238000</v>
      </c>
      <c r="G2929" s="1659">
        <v>238000</v>
      </c>
    </row>
    <row r="2930" spans="2:7">
      <c r="B2930" s="1655">
        <v>7236</v>
      </c>
      <c r="C2930" s="1656" t="s">
        <v>505</v>
      </c>
      <c r="D2930" s="1657" t="s">
        <v>54</v>
      </c>
      <c r="E2930" s="1658">
        <v>2.2200000000000001E-2</v>
      </c>
      <c r="F2930" s="1659">
        <v>20789</v>
      </c>
      <c r="G2930" s="1659">
        <v>462</v>
      </c>
    </row>
    <row r="2931" spans="2:7" ht="23.25" customHeight="1">
      <c r="B2931" s="1649">
        <v>3501</v>
      </c>
      <c r="C2931" s="1650" t="s">
        <v>252</v>
      </c>
      <c r="D2931" s="1651" t="s">
        <v>54</v>
      </c>
      <c r="E2931" s="1652"/>
      <c r="F2931" s="1653"/>
      <c r="G2931" s="1654">
        <v>797043</v>
      </c>
    </row>
    <row r="2932" spans="2:7">
      <c r="B2932" s="1655">
        <v>4281</v>
      </c>
      <c r="C2932" s="1656" t="s">
        <v>303</v>
      </c>
      <c r="D2932" s="1657" t="s">
        <v>50</v>
      </c>
      <c r="E2932" s="1658">
        <v>2.5</v>
      </c>
      <c r="F2932" s="1659">
        <v>22084</v>
      </c>
      <c r="G2932" s="1659">
        <v>55210</v>
      </c>
    </row>
    <row r="2933" spans="2:7">
      <c r="B2933" s="1655">
        <v>6026</v>
      </c>
      <c r="C2933" s="1656" t="s">
        <v>74</v>
      </c>
      <c r="D2933" s="1657" t="s">
        <v>50</v>
      </c>
      <c r="E2933" s="1658">
        <v>0.25</v>
      </c>
      <c r="F2933" s="1659">
        <v>125583</v>
      </c>
      <c r="G2933" s="1659">
        <v>31396</v>
      </c>
    </row>
    <row r="2934" spans="2:7">
      <c r="B2934" s="1655">
        <v>6092</v>
      </c>
      <c r="C2934" s="1656" t="s">
        <v>51</v>
      </c>
      <c r="D2934" s="1657" t="s">
        <v>52</v>
      </c>
      <c r="E2934" s="1658">
        <v>0.5</v>
      </c>
      <c r="F2934" s="1659">
        <v>2000</v>
      </c>
      <c r="G2934" s="1659">
        <v>1000</v>
      </c>
    </row>
    <row r="2935" spans="2:7">
      <c r="B2935" s="1655">
        <v>6457</v>
      </c>
      <c r="C2935" s="1656" t="s">
        <v>558</v>
      </c>
      <c r="D2935" s="1657" t="s">
        <v>54</v>
      </c>
      <c r="E2935" s="1658">
        <v>1</v>
      </c>
      <c r="F2935" s="1659">
        <v>708050</v>
      </c>
      <c r="G2935" s="1659">
        <v>708050</v>
      </c>
    </row>
    <row r="2936" spans="2:7">
      <c r="B2936" s="1655">
        <v>7236</v>
      </c>
      <c r="C2936" s="1656" t="s">
        <v>505</v>
      </c>
      <c r="D2936" s="1657" t="s">
        <v>54</v>
      </c>
      <c r="E2936" s="1658">
        <v>6.6699999999999995E-2</v>
      </c>
      <c r="F2936" s="1659">
        <v>20789</v>
      </c>
      <c r="G2936" s="1659">
        <v>1387</v>
      </c>
    </row>
    <row r="2937" spans="2:7" ht="23.25" customHeight="1">
      <c r="B2937" s="1649">
        <v>5339</v>
      </c>
      <c r="C2937" s="1650" t="s">
        <v>409</v>
      </c>
      <c r="D2937" s="1651" t="s">
        <v>54</v>
      </c>
      <c r="E2937" s="1652"/>
      <c r="F2937" s="1653"/>
      <c r="G2937" s="1654">
        <v>377485</v>
      </c>
    </row>
    <row r="2938" spans="2:7">
      <c r="B2938" s="1655">
        <v>4280</v>
      </c>
      <c r="C2938" s="1656" t="s">
        <v>302</v>
      </c>
      <c r="D2938" s="1657" t="s">
        <v>50</v>
      </c>
      <c r="E2938" s="1658">
        <v>0.2</v>
      </c>
      <c r="F2938" s="1659">
        <v>16047</v>
      </c>
      <c r="G2938" s="1659">
        <v>3209</v>
      </c>
    </row>
    <row r="2939" spans="2:7">
      <c r="B2939" s="1655">
        <v>6092</v>
      </c>
      <c r="C2939" s="1656" t="s">
        <v>51</v>
      </c>
      <c r="D2939" s="1657" t="s">
        <v>52</v>
      </c>
      <c r="E2939" s="1658">
        <v>0.1</v>
      </c>
      <c r="F2939" s="1659">
        <v>2000</v>
      </c>
      <c r="G2939" s="1659">
        <v>200</v>
      </c>
    </row>
    <row r="2940" spans="2:7">
      <c r="B2940" s="1655">
        <v>7236</v>
      </c>
      <c r="C2940" s="1656" t="s">
        <v>505</v>
      </c>
      <c r="D2940" s="1657" t="s">
        <v>54</v>
      </c>
      <c r="E2940" s="1658">
        <v>0.02</v>
      </c>
      <c r="F2940" s="1659">
        <v>20789</v>
      </c>
      <c r="G2940" s="1659">
        <v>416</v>
      </c>
    </row>
    <row r="2941" spans="2:7">
      <c r="B2941" s="1655">
        <v>7396</v>
      </c>
      <c r="C2941" s="1656" t="s">
        <v>578</v>
      </c>
      <c r="D2941" s="1657" t="s">
        <v>54</v>
      </c>
      <c r="E2941" s="1658">
        <v>1</v>
      </c>
      <c r="F2941" s="1659">
        <v>373660</v>
      </c>
      <c r="G2941" s="1659">
        <v>373660</v>
      </c>
    </row>
    <row r="2942" spans="2:7" ht="23.25" customHeight="1">
      <c r="B2942" s="1649">
        <v>7477</v>
      </c>
      <c r="C2942" s="1650" t="s">
        <v>1214</v>
      </c>
      <c r="D2942" s="1651" t="s">
        <v>54</v>
      </c>
      <c r="E2942" s="1652"/>
      <c r="F2942" s="1653"/>
      <c r="G2942" s="1654">
        <v>995276</v>
      </c>
    </row>
    <row r="2943" spans="2:7">
      <c r="B2943" s="1655">
        <v>4273</v>
      </c>
      <c r="C2943" s="1656" t="s">
        <v>49</v>
      </c>
      <c r="D2943" s="1657" t="s">
        <v>65</v>
      </c>
      <c r="E2943" s="1658">
        <v>0.25</v>
      </c>
      <c r="F2943" s="1659">
        <v>117772</v>
      </c>
      <c r="G2943" s="1659">
        <v>29443</v>
      </c>
    </row>
    <row r="2944" spans="2:7">
      <c r="B2944" s="1655">
        <v>6092</v>
      </c>
      <c r="C2944" s="1656" t="s">
        <v>51</v>
      </c>
      <c r="D2944" s="1657" t="s">
        <v>52</v>
      </c>
      <c r="E2944" s="1658">
        <v>0.65449999999999997</v>
      </c>
      <c r="F2944" s="1659">
        <v>2000</v>
      </c>
      <c r="G2944" s="1659">
        <v>1309</v>
      </c>
    </row>
    <row r="2945" spans="2:7">
      <c r="B2945" s="1655">
        <v>7236</v>
      </c>
      <c r="C2945" s="1656" t="s">
        <v>505</v>
      </c>
      <c r="D2945" s="1657" t="s">
        <v>54</v>
      </c>
      <c r="E2945" s="1658">
        <v>0.03</v>
      </c>
      <c r="F2945" s="1659">
        <v>20789</v>
      </c>
      <c r="G2945" s="1659">
        <v>624</v>
      </c>
    </row>
    <row r="2946" spans="2:7">
      <c r="B2946" s="1655">
        <v>7403</v>
      </c>
      <c r="C2946" s="1656" t="s">
        <v>580</v>
      </c>
      <c r="D2946" s="1657" t="s">
        <v>54</v>
      </c>
      <c r="E2946" s="1658">
        <v>1</v>
      </c>
      <c r="F2946" s="1659">
        <v>963900</v>
      </c>
      <c r="G2946" s="1659">
        <v>963900</v>
      </c>
    </row>
    <row r="2947" spans="2:7" ht="23.25" customHeight="1">
      <c r="B2947" s="1649">
        <v>7659</v>
      </c>
      <c r="C2947" s="1650" t="s">
        <v>1224</v>
      </c>
      <c r="D2947" s="1651" t="s">
        <v>54</v>
      </c>
      <c r="E2947" s="1652"/>
      <c r="F2947" s="1653"/>
      <c r="G2947" s="1654">
        <v>5175035</v>
      </c>
    </row>
    <row r="2948" spans="2:7">
      <c r="B2948" s="1655">
        <v>4614</v>
      </c>
      <c r="C2948" s="1656" t="s">
        <v>490</v>
      </c>
      <c r="D2948" s="1657" t="s">
        <v>54</v>
      </c>
      <c r="E2948" s="1658">
        <v>3</v>
      </c>
      <c r="F2948" s="1659">
        <v>708465</v>
      </c>
      <c r="G2948" s="1659">
        <v>2125395</v>
      </c>
    </row>
    <row r="2949" spans="2:7">
      <c r="B2949" s="1655">
        <v>6087</v>
      </c>
      <c r="C2949" s="1656" t="s">
        <v>1019</v>
      </c>
      <c r="D2949" s="1657" t="s">
        <v>65</v>
      </c>
      <c r="E2949" s="1658">
        <v>2</v>
      </c>
      <c r="F2949" s="1659">
        <v>48294</v>
      </c>
      <c r="G2949" s="1659">
        <v>96587</v>
      </c>
    </row>
    <row r="2950" spans="2:7">
      <c r="B2950" s="1655">
        <v>6088</v>
      </c>
      <c r="C2950" s="1656" t="s">
        <v>1020</v>
      </c>
      <c r="D2950" s="1657" t="s">
        <v>65</v>
      </c>
      <c r="E2950" s="1658">
        <v>1</v>
      </c>
      <c r="F2950" s="1659">
        <v>69478</v>
      </c>
      <c r="G2950" s="1659">
        <v>69478</v>
      </c>
    </row>
    <row r="2951" spans="2:7">
      <c r="B2951" s="1655">
        <v>6092</v>
      </c>
      <c r="C2951" s="1656" t="s">
        <v>51</v>
      </c>
      <c r="D2951" s="1657" t="s">
        <v>52</v>
      </c>
      <c r="E2951" s="1658">
        <v>3.69</v>
      </c>
      <c r="F2951" s="1659">
        <v>2000</v>
      </c>
      <c r="G2951" s="1659">
        <v>7380</v>
      </c>
    </row>
    <row r="2952" spans="2:7">
      <c r="B2952" s="1655">
        <v>6264</v>
      </c>
      <c r="C2952" s="1656" t="s">
        <v>496</v>
      </c>
      <c r="D2952" s="1657" t="s">
        <v>71</v>
      </c>
      <c r="E2952" s="1658">
        <v>1</v>
      </c>
      <c r="F2952" s="1659">
        <v>300993</v>
      </c>
      <c r="G2952" s="1659">
        <v>300993</v>
      </c>
    </row>
    <row r="2953" spans="2:7">
      <c r="B2953" s="1655">
        <v>6392</v>
      </c>
      <c r="C2953" s="1656" t="s">
        <v>540</v>
      </c>
      <c r="D2953" s="1657" t="s">
        <v>54</v>
      </c>
      <c r="E2953" s="1658">
        <v>1</v>
      </c>
      <c r="F2953" s="1659">
        <v>2570400</v>
      </c>
      <c r="G2953" s="1659">
        <v>2570400</v>
      </c>
    </row>
    <row r="2954" spans="2:7">
      <c r="B2954" s="1655">
        <v>7307</v>
      </c>
      <c r="C2954" s="1656" t="s">
        <v>728</v>
      </c>
      <c r="D2954" s="1657" t="s">
        <v>54</v>
      </c>
      <c r="E2954" s="1658">
        <v>7.0000000000000007E-2</v>
      </c>
      <c r="F2954" s="1659">
        <v>42633</v>
      </c>
      <c r="G2954" s="1659">
        <v>2984</v>
      </c>
    </row>
    <row r="2955" spans="2:7">
      <c r="B2955" s="1655">
        <v>7336</v>
      </c>
      <c r="C2955" s="1656" t="s">
        <v>729</v>
      </c>
      <c r="D2955" s="1657" t="s">
        <v>54</v>
      </c>
      <c r="E2955" s="1658">
        <v>7.0000000000000007E-2</v>
      </c>
      <c r="F2955" s="1659">
        <v>25967</v>
      </c>
      <c r="G2955" s="1659">
        <v>1818</v>
      </c>
    </row>
    <row r="2956" spans="2:7" ht="23.25" customHeight="1">
      <c r="B2956" s="1649">
        <v>8721</v>
      </c>
      <c r="C2956" s="1650" t="s">
        <v>1860</v>
      </c>
      <c r="D2956" s="1651" t="s">
        <v>71</v>
      </c>
      <c r="E2956" s="1652"/>
      <c r="F2956" s="1653"/>
      <c r="G2956" s="1654">
        <v>1097260</v>
      </c>
    </row>
    <row r="2957" spans="2:7" ht="21" customHeight="1">
      <c r="B2957" s="1655">
        <v>4613</v>
      </c>
      <c r="C2957" s="1656" t="s">
        <v>121</v>
      </c>
      <c r="D2957" s="1657" t="s">
        <v>60</v>
      </c>
      <c r="E2957" s="1658">
        <v>3.8899999999999997E-2</v>
      </c>
      <c r="F2957" s="1659">
        <v>44347</v>
      </c>
      <c r="G2957" s="1659">
        <v>1725</v>
      </c>
    </row>
    <row r="2958" spans="2:7" ht="21" customHeight="1">
      <c r="B2958" s="1655">
        <v>11985</v>
      </c>
      <c r="C2958" s="1656" t="s">
        <v>1870</v>
      </c>
      <c r="D2958" s="1657" t="s">
        <v>71</v>
      </c>
      <c r="E2958" s="1658">
        <v>1</v>
      </c>
      <c r="F2958" s="1659">
        <v>1095535</v>
      </c>
      <c r="G2958" s="1659">
        <v>1095535</v>
      </c>
    </row>
    <row r="2959" spans="2:7" ht="34.5" customHeight="1">
      <c r="B2959" s="1649">
        <v>8729</v>
      </c>
      <c r="C2959" s="1650" t="s">
        <v>1867</v>
      </c>
      <c r="D2959" s="1651" t="s">
        <v>71</v>
      </c>
      <c r="E2959" s="1652"/>
      <c r="F2959" s="1653"/>
      <c r="G2959" s="1654">
        <v>1655149</v>
      </c>
    </row>
    <row r="2960" spans="2:7" ht="21" customHeight="1">
      <c r="B2960" s="1655">
        <v>4613</v>
      </c>
      <c r="C2960" s="1656" t="s">
        <v>121</v>
      </c>
      <c r="D2960" s="1657" t="s">
        <v>60</v>
      </c>
      <c r="E2960" s="1658">
        <v>8.7599999999999997E-2</v>
      </c>
      <c r="F2960" s="1659">
        <v>44347</v>
      </c>
      <c r="G2960" s="1659">
        <v>3885</v>
      </c>
    </row>
    <row r="2961" spans="2:7" ht="21" customHeight="1">
      <c r="B2961" s="1655">
        <v>11992</v>
      </c>
      <c r="C2961" s="1656" t="s">
        <v>1874</v>
      </c>
      <c r="D2961" s="1657" t="s">
        <v>71</v>
      </c>
      <c r="E2961" s="1658">
        <v>1</v>
      </c>
      <c r="F2961" s="1659">
        <v>1651264</v>
      </c>
      <c r="G2961" s="1659">
        <v>1651264</v>
      </c>
    </row>
    <row r="2962" spans="2:7" ht="41.25" customHeight="1">
      <c r="B2962" s="1661">
        <v>8776</v>
      </c>
      <c r="C2962" s="1650" t="s">
        <v>1962</v>
      </c>
      <c r="D2962" s="1651" t="s">
        <v>71</v>
      </c>
      <c r="E2962" s="1652"/>
      <c r="F2962" s="1653"/>
      <c r="G2962" s="1654">
        <v>16997</v>
      </c>
    </row>
    <row r="2963" spans="2:7">
      <c r="B2963" s="1662">
        <v>2307</v>
      </c>
      <c r="C2963" s="1656" t="s">
        <v>113</v>
      </c>
      <c r="D2963" s="1657" t="s">
        <v>60</v>
      </c>
      <c r="E2963" s="1658">
        <v>2.0000000000000001E-4</v>
      </c>
      <c r="F2963" s="1659">
        <v>32725</v>
      </c>
      <c r="G2963" s="1659">
        <v>7</v>
      </c>
    </row>
    <row r="2964" spans="2:7">
      <c r="B2964" s="1662">
        <v>5661</v>
      </c>
      <c r="C2964" s="1656" t="s">
        <v>66</v>
      </c>
      <c r="D2964" s="1657" t="s">
        <v>67</v>
      </c>
      <c r="E2964" s="1658">
        <v>8.0000000000000002E-3</v>
      </c>
      <c r="F2964" s="1659">
        <v>46157</v>
      </c>
      <c r="G2964" s="1659">
        <v>369</v>
      </c>
    </row>
    <row r="2965" spans="2:7">
      <c r="B2965" s="1662">
        <v>6087</v>
      </c>
      <c r="C2965" s="1656" t="s">
        <v>1019</v>
      </c>
      <c r="D2965" s="1657" t="s">
        <v>65</v>
      </c>
      <c r="E2965" s="1658">
        <v>0.08</v>
      </c>
      <c r="F2965" s="1659">
        <v>48294</v>
      </c>
      <c r="G2965" s="1659">
        <v>3863</v>
      </c>
    </row>
    <row r="2966" spans="2:7">
      <c r="B2966" s="1662">
        <v>6088</v>
      </c>
      <c r="C2966" s="1656" t="s">
        <v>1020</v>
      </c>
      <c r="D2966" s="1657" t="s">
        <v>65</v>
      </c>
      <c r="E2966" s="1658">
        <v>0.04</v>
      </c>
      <c r="F2966" s="1659">
        <v>69478</v>
      </c>
      <c r="G2966" s="1659">
        <v>2779</v>
      </c>
    </row>
    <row r="2967" spans="2:7">
      <c r="B2967" s="1662">
        <v>6092</v>
      </c>
      <c r="C2967" s="1656" t="s">
        <v>51</v>
      </c>
      <c r="D2967" s="1657" t="s">
        <v>52</v>
      </c>
      <c r="E2967" s="1658">
        <v>0.1661</v>
      </c>
      <c r="F2967" s="1659">
        <v>2000</v>
      </c>
      <c r="G2967" s="1659">
        <v>332</v>
      </c>
    </row>
    <row r="2968" spans="2:7">
      <c r="B2968" s="1662">
        <v>6115</v>
      </c>
      <c r="C2968" s="1656" t="s">
        <v>658</v>
      </c>
      <c r="D2968" s="1657" t="s">
        <v>48</v>
      </c>
      <c r="E2968" s="1658">
        <v>0.2</v>
      </c>
      <c r="F2968" s="1659">
        <v>45000</v>
      </c>
      <c r="G2968" s="1659">
        <v>9000</v>
      </c>
    </row>
    <row r="2969" spans="2:7">
      <c r="B2969" s="1662">
        <v>7461</v>
      </c>
      <c r="C2969" s="1656" t="s">
        <v>97</v>
      </c>
      <c r="D2969" s="1657" t="s">
        <v>60</v>
      </c>
      <c r="E2969" s="1658">
        <v>8.0000000000000002E-3</v>
      </c>
      <c r="F2969" s="1659">
        <v>80920</v>
      </c>
      <c r="G2969" s="1659">
        <v>647</v>
      </c>
    </row>
    <row r="2970" spans="2:7" ht="34.5" customHeight="1">
      <c r="B2970" s="1661">
        <v>8777</v>
      </c>
      <c r="C2970" s="1650" t="s">
        <v>1961</v>
      </c>
      <c r="D2970" s="1651" t="s">
        <v>48</v>
      </c>
      <c r="E2970" s="1652"/>
      <c r="F2970" s="1653"/>
      <c r="G2970" s="1654">
        <v>146373</v>
      </c>
    </row>
    <row r="2971" spans="2:7">
      <c r="B2971" s="1662">
        <v>2307</v>
      </c>
      <c r="C2971" s="1656" t="s">
        <v>113</v>
      </c>
      <c r="D2971" s="1657" t="s">
        <v>60</v>
      </c>
      <c r="E2971" s="1658">
        <v>1.1999999999999999E-3</v>
      </c>
      <c r="F2971" s="1659">
        <v>32725</v>
      </c>
      <c r="G2971" s="1659">
        <v>39</v>
      </c>
    </row>
    <row r="2972" spans="2:7">
      <c r="B2972" s="1662">
        <v>5661</v>
      </c>
      <c r="C2972" s="1656" t="s">
        <v>66</v>
      </c>
      <c r="D2972" s="1657" t="s">
        <v>67</v>
      </c>
      <c r="E2972" s="1658">
        <v>0.04</v>
      </c>
      <c r="F2972" s="1659">
        <v>46157</v>
      </c>
      <c r="G2972" s="1659">
        <v>1846</v>
      </c>
    </row>
    <row r="2973" spans="2:7">
      <c r="B2973" s="1662">
        <v>6087</v>
      </c>
      <c r="C2973" s="1656" t="s">
        <v>1019</v>
      </c>
      <c r="D2973" s="1657" t="s">
        <v>65</v>
      </c>
      <c r="E2973" s="1658">
        <v>0.08</v>
      </c>
      <c r="F2973" s="1659">
        <v>48294</v>
      </c>
      <c r="G2973" s="1659">
        <v>3863</v>
      </c>
    </row>
    <row r="2974" spans="2:7">
      <c r="B2974" s="1662">
        <v>6088</v>
      </c>
      <c r="C2974" s="1656" t="s">
        <v>1020</v>
      </c>
      <c r="D2974" s="1657" t="s">
        <v>65</v>
      </c>
      <c r="E2974" s="1658">
        <v>0.04</v>
      </c>
      <c r="F2974" s="1659">
        <v>69478</v>
      </c>
      <c r="G2974" s="1659">
        <v>2779</v>
      </c>
    </row>
    <row r="2975" spans="2:7">
      <c r="B2975" s="1662">
        <v>6092</v>
      </c>
      <c r="C2975" s="1656" t="s">
        <v>51</v>
      </c>
      <c r="D2975" s="1657" t="s">
        <v>52</v>
      </c>
      <c r="E2975" s="1658">
        <v>0.3322</v>
      </c>
      <c r="F2975" s="1659">
        <v>2000</v>
      </c>
      <c r="G2975" s="1659">
        <v>664</v>
      </c>
    </row>
    <row r="2976" spans="2:7">
      <c r="B2976" s="1662">
        <v>6824</v>
      </c>
      <c r="C2976" s="1656" t="s">
        <v>944</v>
      </c>
      <c r="D2976" s="1657" t="s">
        <v>79</v>
      </c>
      <c r="E2976" s="1658">
        <v>127</v>
      </c>
      <c r="F2976" s="1659">
        <v>31</v>
      </c>
      <c r="G2976" s="1659">
        <v>3937</v>
      </c>
    </row>
    <row r="2977" spans="2:7">
      <c r="B2977" s="1662">
        <v>7461</v>
      </c>
      <c r="C2977" s="1656" t="s">
        <v>97</v>
      </c>
      <c r="D2977" s="1657" t="s">
        <v>60</v>
      </c>
      <c r="E2977" s="1658">
        <v>0.04</v>
      </c>
      <c r="F2977" s="1659">
        <v>80920</v>
      </c>
      <c r="G2977" s="1659">
        <v>3237</v>
      </c>
    </row>
    <row r="2978" spans="2:7" ht="24">
      <c r="B2978" s="1662">
        <v>12041</v>
      </c>
      <c r="C2978" s="1656" t="s">
        <v>1990</v>
      </c>
      <c r="D2978" s="1657" t="s">
        <v>48</v>
      </c>
      <c r="E2978" s="1658">
        <v>1</v>
      </c>
      <c r="F2978" s="1659">
        <v>130008</v>
      </c>
      <c r="G2978" s="1659">
        <v>130008</v>
      </c>
    </row>
    <row r="2979" spans="2:7" ht="43.5" customHeight="1">
      <c r="B2979" s="1661">
        <v>8778</v>
      </c>
      <c r="C2979" s="1650" t="s">
        <v>1973</v>
      </c>
      <c r="D2979" s="1651" t="s">
        <v>2008</v>
      </c>
      <c r="E2979" s="1652"/>
      <c r="F2979" s="1653"/>
      <c r="G2979" s="1654">
        <v>166758</v>
      </c>
    </row>
    <row r="2980" spans="2:7">
      <c r="B2980" s="1662">
        <v>2307</v>
      </c>
      <c r="C2980" s="1656" t="s">
        <v>113</v>
      </c>
      <c r="D2980" s="1657" t="s">
        <v>60</v>
      </c>
      <c r="E2980" s="1658">
        <v>1.1999999999999999E-3</v>
      </c>
      <c r="F2980" s="1659">
        <v>32725</v>
      </c>
      <c r="G2980" s="1659">
        <v>39</v>
      </c>
    </row>
    <row r="2981" spans="2:7">
      <c r="B2981" s="1662">
        <v>5661</v>
      </c>
      <c r="C2981" s="1656" t="s">
        <v>66</v>
      </c>
      <c r="D2981" s="1657" t="s">
        <v>67</v>
      </c>
      <c r="E2981" s="1658">
        <v>0.04</v>
      </c>
      <c r="F2981" s="1659">
        <v>46157</v>
      </c>
      <c r="G2981" s="1659">
        <v>1846</v>
      </c>
    </row>
    <row r="2982" spans="2:7">
      <c r="B2982" s="1662">
        <v>6087</v>
      </c>
      <c r="C2982" s="1656" t="s">
        <v>1019</v>
      </c>
      <c r="D2982" s="1657" t="s">
        <v>65</v>
      </c>
      <c r="E2982" s="1658">
        <v>0.08</v>
      </c>
      <c r="F2982" s="1659">
        <v>48294</v>
      </c>
      <c r="G2982" s="1659">
        <v>3863</v>
      </c>
    </row>
    <row r="2983" spans="2:7">
      <c r="B2983" s="1662">
        <v>6092</v>
      </c>
      <c r="C2983" s="1656" t="s">
        <v>51</v>
      </c>
      <c r="D2983" s="1657" t="s">
        <v>52</v>
      </c>
      <c r="E2983" s="1658">
        <v>0.1767</v>
      </c>
      <c r="F2983" s="1659">
        <v>2000</v>
      </c>
      <c r="G2983" s="1659">
        <v>353</v>
      </c>
    </row>
    <row r="2984" spans="2:7">
      <c r="B2984" s="1662">
        <v>6824</v>
      </c>
      <c r="C2984" s="1656" t="s">
        <v>944</v>
      </c>
      <c r="D2984" s="1657" t="s">
        <v>79</v>
      </c>
      <c r="E2984" s="1658">
        <v>127</v>
      </c>
      <c r="F2984" s="1659">
        <v>31</v>
      </c>
      <c r="G2984" s="1659">
        <v>3937</v>
      </c>
    </row>
    <row r="2985" spans="2:7" ht="24">
      <c r="B2985" s="1662">
        <v>7246</v>
      </c>
      <c r="C2985" s="1656" t="s">
        <v>1023</v>
      </c>
      <c r="D2985" s="1657" t="s">
        <v>65</v>
      </c>
      <c r="E2985" s="1658">
        <v>0.04</v>
      </c>
      <c r="F2985" s="1659">
        <v>80069</v>
      </c>
      <c r="G2985" s="1659">
        <v>3203</v>
      </c>
    </row>
    <row r="2986" spans="2:7">
      <c r="B2986" s="1662">
        <v>7461</v>
      </c>
      <c r="C2986" s="1656" t="s">
        <v>97</v>
      </c>
      <c r="D2986" s="1657" t="s">
        <v>60</v>
      </c>
      <c r="E2986" s="1658">
        <v>0.04</v>
      </c>
      <c r="F2986" s="1659">
        <v>80920</v>
      </c>
      <c r="G2986" s="1659">
        <v>3237</v>
      </c>
    </row>
    <row r="2987" spans="2:7">
      <c r="B2987" s="1662">
        <v>12042</v>
      </c>
      <c r="C2987" s="1656" t="s">
        <v>1991</v>
      </c>
      <c r="D2987" s="1657" t="s">
        <v>48</v>
      </c>
      <c r="E2987" s="1658">
        <v>1</v>
      </c>
      <c r="F2987" s="1659">
        <v>150280</v>
      </c>
      <c r="G2987" s="1659">
        <v>150280</v>
      </c>
    </row>
    <row r="2988" spans="2:7">
      <c r="B2988" s="1661">
        <v>8779</v>
      </c>
      <c r="C2988" s="1650" t="s">
        <v>1974</v>
      </c>
      <c r="D2988" s="1651" t="s">
        <v>48</v>
      </c>
      <c r="E2988" s="1652"/>
      <c r="F2988" s="1653"/>
      <c r="G2988" s="1654">
        <v>13229</v>
      </c>
    </row>
    <row r="2989" spans="2:7">
      <c r="B2989" s="1662">
        <v>4478</v>
      </c>
      <c r="C2989" s="1656" t="s">
        <v>92</v>
      </c>
      <c r="D2989" s="1657" t="s">
        <v>65</v>
      </c>
      <c r="E2989" s="1658">
        <v>0.01</v>
      </c>
      <c r="F2989" s="1659">
        <v>96587</v>
      </c>
      <c r="G2989" s="1659">
        <v>966</v>
      </c>
    </row>
    <row r="2990" spans="2:7">
      <c r="B2990" s="1662">
        <v>6092</v>
      </c>
      <c r="C2990" s="1656" t="s">
        <v>51</v>
      </c>
      <c r="D2990" s="1657" t="s">
        <v>52</v>
      </c>
      <c r="E2990" s="1658">
        <v>2.4199999999999999E-2</v>
      </c>
      <c r="F2990" s="1659">
        <v>2000</v>
      </c>
      <c r="G2990" s="1659">
        <v>48</v>
      </c>
    </row>
    <row r="2991" spans="2:7">
      <c r="B2991" s="1662">
        <v>12045</v>
      </c>
      <c r="C2991" s="1656" t="s">
        <v>1992</v>
      </c>
      <c r="D2991" s="1657" t="s">
        <v>48</v>
      </c>
      <c r="E2991" s="1658">
        <v>1.05</v>
      </c>
      <c r="F2991" s="1659">
        <v>11633</v>
      </c>
      <c r="G2991" s="1659">
        <v>12215</v>
      </c>
    </row>
    <row r="2992" spans="2:7" ht="24">
      <c r="B2992" s="1661">
        <v>8780</v>
      </c>
      <c r="C2992" s="1650" t="s">
        <v>1975</v>
      </c>
      <c r="D2992" s="1651" t="s">
        <v>60</v>
      </c>
      <c r="E2992" s="1652"/>
      <c r="F2992" s="1653"/>
      <c r="G2992" s="1654">
        <v>57509</v>
      </c>
    </row>
    <row r="2993" spans="2:7">
      <c r="B2993" s="1662">
        <v>6087</v>
      </c>
      <c r="C2993" s="1656" t="s">
        <v>1019</v>
      </c>
      <c r="D2993" s="1657" t="s">
        <v>65</v>
      </c>
      <c r="E2993" s="1658">
        <v>0.125</v>
      </c>
      <c r="F2993" s="1659">
        <v>48294</v>
      </c>
      <c r="G2993" s="1659">
        <v>6037</v>
      </c>
    </row>
    <row r="2994" spans="2:7">
      <c r="B2994" s="1662">
        <v>6092</v>
      </c>
      <c r="C2994" s="1656" t="s">
        <v>51</v>
      </c>
      <c r="D2994" s="1657" t="s">
        <v>52</v>
      </c>
      <c r="E2994" s="1658">
        <v>0.15090000000000001</v>
      </c>
      <c r="F2994" s="1659">
        <v>2000</v>
      </c>
      <c r="G2994" s="1659">
        <v>302</v>
      </c>
    </row>
    <row r="2995" spans="2:7">
      <c r="B2995" s="1662">
        <v>7598</v>
      </c>
      <c r="C2995" s="1656" t="s">
        <v>472</v>
      </c>
      <c r="D2995" s="1657" t="s">
        <v>60</v>
      </c>
      <c r="E2995" s="1658">
        <v>1</v>
      </c>
      <c r="F2995" s="1659">
        <v>51170</v>
      </c>
      <c r="G2995" s="1659">
        <v>51170</v>
      </c>
    </row>
    <row r="2996" spans="2:7" ht="42.75" customHeight="1">
      <c r="B2996" s="1661">
        <v>8783</v>
      </c>
      <c r="C2996" s="1650" t="s">
        <v>1977</v>
      </c>
      <c r="D2996" s="1651" t="s">
        <v>48</v>
      </c>
      <c r="E2996" s="1652"/>
      <c r="F2996" s="1653"/>
      <c r="G2996" s="1654">
        <v>172122</v>
      </c>
    </row>
    <row r="2997" spans="2:7">
      <c r="B2997" s="1662">
        <v>2307</v>
      </c>
      <c r="C2997" s="1656" t="s">
        <v>113</v>
      </c>
      <c r="D2997" s="1657" t="s">
        <v>60</v>
      </c>
      <c r="E2997" s="1658">
        <v>1.1999999999999999E-3</v>
      </c>
      <c r="F2997" s="1659">
        <v>32725</v>
      </c>
      <c r="G2997" s="1659">
        <v>39</v>
      </c>
    </row>
    <row r="2998" spans="2:7">
      <c r="B2998" s="1662">
        <v>5661</v>
      </c>
      <c r="C2998" s="1656" t="s">
        <v>66</v>
      </c>
      <c r="D2998" s="1657" t="s">
        <v>67</v>
      </c>
      <c r="E2998" s="1658">
        <v>0.04</v>
      </c>
      <c r="F2998" s="1659">
        <v>46157</v>
      </c>
      <c r="G2998" s="1659">
        <v>1846</v>
      </c>
    </row>
    <row r="2999" spans="2:7">
      <c r="B2999" s="1662">
        <v>6087</v>
      </c>
      <c r="C2999" s="1656" t="s">
        <v>1019</v>
      </c>
      <c r="D2999" s="1657" t="s">
        <v>65</v>
      </c>
      <c r="E2999" s="1658">
        <v>0.08</v>
      </c>
      <c r="F2999" s="1659">
        <v>48294</v>
      </c>
      <c r="G2999" s="1659">
        <v>3863</v>
      </c>
    </row>
    <row r="3000" spans="2:7">
      <c r="B3000" s="1662">
        <v>6092</v>
      </c>
      <c r="C3000" s="1656" t="s">
        <v>51</v>
      </c>
      <c r="D3000" s="1657" t="s">
        <v>52</v>
      </c>
      <c r="E3000" s="1658">
        <v>0.1767</v>
      </c>
      <c r="F3000" s="1659">
        <v>2000</v>
      </c>
      <c r="G3000" s="1659">
        <v>353</v>
      </c>
    </row>
    <row r="3001" spans="2:7">
      <c r="B3001" s="1662">
        <v>6824</v>
      </c>
      <c r="C3001" s="1656" t="s">
        <v>944</v>
      </c>
      <c r="D3001" s="1657" t="s">
        <v>79</v>
      </c>
      <c r="E3001" s="1658">
        <v>127</v>
      </c>
      <c r="F3001" s="1659">
        <v>31</v>
      </c>
      <c r="G3001" s="1659">
        <v>3937</v>
      </c>
    </row>
    <row r="3002" spans="2:7" ht="24">
      <c r="B3002" s="1662">
        <v>7246</v>
      </c>
      <c r="C3002" s="1656" t="s">
        <v>1023</v>
      </c>
      <c r="D3002" s="1657" t="s">
        <v>65</v>
      </c>
      <c r="E3002" s="1658">
        <v>0.04</v>
      </c>
      <c r="F3002" s="1659">
        <v>80069</v>
      </c>
      <c r="G3002" s="1659">
        <v>3203</v>
      </c>
    </row>
    <row r="3003" spans="2:7">
      <c r="B3003" s="1662">
        <v>7461</v>
      </c>
      <c r="C3003" s="1656" t="s">
        <v>97</v>
      </c>
      <c r="D3003" s="1657" t="s">
        <v>60</v>
      </c>
      <c r="E3003" s="1658">
        <v>0.04</v>
      </c>
      <c r="F3003" s="1659">
        <v>80920</v>
      </c>
      <c r="G3003" s="1659">
        <v>3237</v>
      </c>
    </row>
    <row r="3004" spans="2:7" ht="24">
      <c r="B3004" s="1662">
        <v>12044</v>
      </c>
      <c r="C3004" s="1656" t="s">
        <v>1993</v>
      </c>
      <c r="D3004" s="1657" t="s">
        <v>48</v>
      </c>
      <c r="E3004" s="1658">
        <v>1</v>
      </c>
      <c r="F3004" s="1659">
        <v>155644</v>
      </c>
      <c r="G3004" s="1659">
        <v>155644</v>
      </c>
    </row>
    <row r="3005" spans="2:7" ht="40.5" customHeight="1">
      <c r="B3005" s="1661">
        <v>8784</v>
      </c>
      <c r="C3005" s="1650" t="s">
        <v>1978</v>
      </c>
      <c r="D3005" s="1651" t="s">
        <v>54</v>
      </c>
      <c r="E3005" s="1652"/>
      <c r="F3005" s="1653"/>
      <c r="G3005" s="1654">
        <v>877937</v>
      </c>
    </row>
    <row r="3006" spans="2:7">
      <c r="B3006" s="1662">
        <v>5890</v>
      </c>
      <c r="C3006" s="1656" t="s">
        <v>594</v>
      </c>
      <c r="D3006" s="1657" t="s">
        <v>50</v>
      </c>
      <c r="E3006" s="1658">
        <v>0.05</v>
      </c>
      <c r="F3006" s="1659">
        <v>77771</v>
      </c>
      <c r="G3006" s="1659">
        <v>3889</v>
      </c>
    </row>
    <row r="3007" spans="2:7">
      <c r="B3007" s="1662">
        <v>6087</v>
      </c>
      <c r="C3007" s="1656" t="s">
        <v>1019</v>
      </c>
      <c r="D3007" s="1657" t="s">
        <v>65</v>
      </c>
      <c r="E3007" s="1658">
        <v>6.25E-2</v>
      </c>
      <c r="F3007" s="1659">
        <v>48294</v>
      </c>
      <c r="G3007" s="1659">
        <v>3018</v>
      </c>
    </row>
    <row r="3008" spans="2:7">
      <c r="B3008" s="1662">
        <v>6088</v>
      </c>
      <c r="C3008" s="1656" t="s">
        <v>1020</v>
      </c>
      <c r="D3008" s="1657" t="s">
        <v>65</v>
      </c>
      <c r="E3008" s="1658">
        <v>6.25E-2</v>
      </c>
      <c r="F3008" s="1659">
        <v>69478</v>
      </c>
      <c r="G3008" s="1659">
        <v>4342</v>
      </c>
    </row>
    <row r="3009" spans="2:7">
      <c r="B3009" s="1662">
        <v>6092</v>
      </c>
      <c r="C3009" s="1656" t="s">
        <v>51</v>
      </c>
      <c r="D3009" s="1657" t="s">
        <v>52</v>
      </c>
      <c r="E3009" s="1658">
        <v>0.184</v>
      </c>
      <c r="F3009" s="1659">
        <v>2000</v>
      </c>
      <c r="G3009" s="1659">
        <v>368</v>
      </c>
    </row>
    <row r="3010" spans="2:7" ht="23.25" customHeight="1">
      <c r="B3010" s="1662">
        <v>12047</v>
      </c>
      <c r="C3010" s="1656" t="s">
        <v>1994</v>
      </c>
      <c r="D3010" s="1657" t="s">
        <v>54</v>
      </c>
      <c r="E3010" s="1658">
        <v>1</v>
      </c>
      <c r="F3010" s="1659">
        <v>866320</v>
      </c>
      <c r="G3010" s="1659">
        <v>866320</v>
      </c>
    </row>
    <row r="3011" spans="2:7" ht="28.5" customHeight="1">
      <c r="B3011" s="1661">
        <v>8789</v>
      </c>
      <c r="C3011" s="1650" t="s">
        <v>1979</v>
      </c>
      <c r="D3011" s="1651" t="s">
        <v>60</v>
      </c>
      <c r="E3011" s="1652"/>
      <c r="F3011" s="1653"/>
      <c r="G3011" s="1654">
        <v>269054</v>
      </c>
    </row>
    <row r="3012" spans="2:7">
      <c r="B3012" s="1662">
        <v>6087</v>
      </c>
      <c r="C3012" s="1656" t="s">
        <v>1019</v>
      </c>
      <c r="D3012" s="1657" t="s">
        <v>65</v>
      </c>
      <c r="E3012" s="1658">
        <v>0.1</v>
      </c>
      <c r="F3012" s="1659">
        <v>48294</v>
      </c>
      <c r="G3012" s="1659">
        <v>4829</v>
      </c>
    </row>
    <row r="3013" spans="2:7">
      <c r="B3013" s="1662">
        <v>6092</v>
      </c>
      <c r="C3013" s="1656" t="s">
        <v>51</v>
      </c>
      <c r="D3013" s="1657" t="s">
        <v>52</v>
      </c>
      <c r="E3013" s="1658">
        <v>0.1207</v>
      </c>
      <c r="F3013" s="1659">
        <v>2000</v>
      </c>
      <c r="G3013" s="1659">
        <v>241</v>
      </c>
    </row>
    <row r="3014" spans="2:7">
      <c r="B3014" s="1662">
        <v>7462</v>
      </c>
      <c r="C3014" s="1656" t="s">
        <v>62</v>
      </c>
      <c r="D3014" s="1657" t="s">
        <v>63</v>
      </c>
      <c r="E3014" s="1658">
        <v>28</v>
      </c>
      <c r="F3014" s="1659">
        <v>1428</v>
      </c>
      <c r="G3014" s="1659">
        <v>39984</v>
      </c>
    </row>
    <row r="3015" spans="2:7">
      <c r="B3015" s="1662">
        <v>12048</v>
      </c>
      <c r="C3015" s="1656" t="s">
        <v>1995</v>
      </c>
      <c r="D3015" s="1657" t="s">
        <v>79</v>
      </c>
      <c r="E3015" s="1658">
        <v>700</v>
      </c>
      <c r="F3015" s="1659">
        <v>320</v>
      </c>
      <c r="G3015" s="1659">
        <v>224000</v>
      </c>
    </row>
    <row r="3016" spans="2:7">
      <c r="B3016" s="1661">
        <v>8790</v>
      </c>
      <c r="C3016" s="1650" t="s">
        <v>1980</v>
      </c>
      <c r="D3016" s="1651" t="s">
        <v>60</v>
      </c>
      <c r="E3016" s="1652"/>
      <c r="F3016" s="1653"/>
      <c r="G3016" s="1654">
        <v>1485054</v>
      </c>
    </row>
    <row r="3017" spans="2:7">
      <c r="B3017" s="1662">
        <v>6087</v>
      </c>
      <c r="C3017" s="1656" t="s">
        <v>1019</v>
      </c>
      <c r="D3017" s="1657" t="s">
        <v>65</v>
      </c>
      <c r="E3017" s="1658">
        <v>0.1</v>
      </c>
      <c r="F3017" s="1659">
        <v>48294</v>
      </c>
      <c r="G3017" s="1659">
        <v>4829</v>
      </c>
    </row>
    <row r="3018" spans="2:7">
      <c r="B3018" s="1662">
        <v>6092</v>
      </c>
      <c r="C3018" s="1656" t="s">
        <v>51</v>
      </c>
      <c r="D3018" s="1657" t="s">
        <v>52</v>
      </c>
      <c r="E3018" s="1658">
        <v>0.1207</v>
      </c>
      <c r="F3018" s="1659">
        <v>2000</v>
      </c>
      <c r="G3018" s="1659">
        <v>241</v>
      </c>
    </row>
    <row r="3019" spans="2:7">
      <c r="B3019" s="1662">
        <v>7462</v>
      </c>
      <c r="C3019" s="1656" t="s">
        <v>62</v>
      </c>
      <c r="D3019" s="1657" t="s">
        <v>63</v>
      </c>
      <c r="E3019" s="1658">
        <v>28</v>
      </c>
      <c r="F3019" s="1659">
        <v>1428</v>
      </c>
      <c r="G3019" s="1659">
        <v>39984</v>
      </c>
    </row>
    <row r="3020" spans="2:7">
      <c r="B3020" s="1662">
        <v>12049</v>
      </c>
      <c r="C3020" s="1656" t="s">
        <v>1996</v>
      </c>
      <c r="D3020" s="1657" t="s">
        <v>79</v>
      </c>
      <c r="E3020" s="1658">
        <v>240</v>
      </c>
      <c r="F3020" s="1659">
        <v>6000</v>
      </c>
      <c r="G3020" s="1659">
        <v>1440000</v>
      </c>
    </row>
    <row r="3021" spans="2:7" ht="28.5" customHeight="1">
      <c r="B3021" s="1661">
        <v>8791</v>
      </c>
      <c r="C3021" s="1650" t="s">
        <v>1981</v>
      </c>
      <c r="D3021" s="1651" t="s">
        <v>71</v>
      </c>
      <c r="E3021" s="1652"/>
      <c r="F3021" s="1653"/>
      <c r="G3021" s="1654">
        <v>624590</v>
      </c>
    </row>
    <row r="3022" spans="2:7">
      <c r="B3022" s="1662">
        <v>6087</v>
      </c>
      <c r="C3022" s="1656" t="s">
        <v>1019</v>
      </c>
      <c r="D3022" s="1657" t="s">
        <v>65</v>
      </c>
      <c r="E3022" s="1658">
        <v>0.1</v>
      </c>
      <c r="F3022" s="1659">
        <v>48294</v>
      </c>
      <c r="G3022" s="1659">
        <v>4829</v>
      </c>
    </row>
    <row r="3023" spans="2:7">
      <c r="B3023" s="1662">
        <v>6092</v>
      </c>
      <c r="C3023" s="1656" t="s">
        <v>51</v>
      </c>
      <c r="D3023" s="1657" t="s">
        <v>52</v>
      </c>
      <c r="E3023" s="1658">
        <v>0.1207</v>
      </c>
      <c r="F3023" s="1659">
        <v>2000</v>
      </c>
      <c r="G3023" s="1659">
        <v>241</v>
      </c>
    </row>
    <row r="3024" spans="2:7" ht="24.75" customHeight="1">
      <c r="B3024" s="1662">
        <v>12050</v>
      </c>
      <c r="C3024" s="1656" t="s">
        <v>1997</v>
      </c>
      <c r="D3024" s="1657" t="s">
        <v>54</v>
      </c>
      <c r="E3024" s="1658">
        <v>2</v>
      </c>
      <c r="F3024" s="1659">
        <v>309760</v>
      </c>
      <c r="G3024" s="1659">
        <v>619520</v>
      </c>
    </row>
    <row r="3025" spans="2:7">
      <c r="B3025" s="1661">
        <v>8792</v>
      </c>
      <c r="C3025" s="1650" t="s">
        <v>1982</v>
      </c>
      <c r="D3025" s="1651" t="s">
        <v>71</v>
      </c>
      <c r="E3025" s="1652"/>
      <c r="F3025" s="1653"/>
      <c r="G3025" s="1654">
        <v>146049</v>
      </c>
    </row>
    <row r="3026" spans="2:7">
      <c r="B3026" s="1662">
        <v>6087</v>
      </c>
      <c r="C3026" s="1656" t="s">
        <v>1019</v>
      </c>
      <c r="D3026" s="1657" t="s">
        <v>65</v>
      </c>
      <c r="E3026" s="1658">
        <v>5.5599999999999997E-2</v>
      </c>
      <c r="F3026" s="1659">
        <v>48294</v>
      </c>
      <c r="G3026" s="1659">
        <v>2685</v>
      </c>
    </row>
    <row r="3027" spans="2:7">
      <c r="B3027" s="1662">
        <v>6088</v>
      </c>
      <c r="C3027" s="1656" t="s">
        <v>1020</v>
      </c>
      <c r="D3027" s="1657" t="s">
        <v>65</v>
      </c>
      <c r="E3027" s="1658">
        <v>5.5599999999999997E-2</v>
      </c>
      <c r="F3027" s="1659">
        <v>69478</v>
      </c>
      <c r="G3027" s="1659">
        <v>3863</v>
      </c>
    </row>
    <row r="3028" spans="2:7">
      <c r="B3028" s="1662">
        <v>6092</v>
      </c>
      <c r="C3028" s="1656" t="s">
        <v>51</v>
      </c>
      <c r="D3028" s="1657" t="s">
        <v>52</v>
      </c>
      <c r="E3028" s="1658">
        <v>0.1636</v>
      </c>
      <c r="F3028" s="1659">
        <v>2000</v>
      </c>
      <c r="G3028" s="1659">
        <v>327</v>
      </c>
    </row>
    <row r="3029" spans="2:7">
      <c r="B3029" s="1662">
        <v>7307</v>
      </c>
      <c r="C3029" s="1656" t="s">
        <v>728</v>
      </c>
      <c r="D3029" s="1657" t="s">
        <v>54</v>
      </c>
      <c r="E3029" s="1658">
        <v>1.3899999999999999E-2</v>
      </c>
      <c r="F3029" s="1659">
        <v>42633</v>
      </c>
      <c r="G3029" s="1659">
        <v>593</v>
      </c>
    </row>
    <row r="3030" spans="2:7">
      <c r="B3030" s="1662">
        <v>7336</v>
      </c>
      <c r="C3030" s="1656" t="s">
        <v>729</v>
      </c>
      <c r="D3030" s="1657" t="s">
        <v>54</v>
      </c>
      <c r="E3030" s="1658">
        <v>1.3899999999999999E-2</v>
      </c>
      <c r="F3030" s="1659">
        <v>25967</v>
      </c>
      <c r="G3030" s="1659">
        <v>361</v>
      </c>
    </row>
    <row r="3031" spans="2:7">
      <c r="B3031" s="1662">
        <v>12051</v>
      </c>
      <c r="C3031" s="1656" t="s">
        <v>1998</v>
      </c>
      <c r="D3031" s="1657" t="s">
        <v>71</v>
      </c>
      <c r="E3031" s="1658">
        <v>1</v>
      </c>
      <c r="F3031" s="1659">
        <v>138220</v>
      </c>
      <c r="G3031" s="1659">
        <v>138220</v>
      </c>
    </row>
    <row r="3032" spans="2:7">
      <c r="B3032" s="1661">
        <v>8793</v>
      </c>
      <c r="C3032" s="1650" t="s">
        <v>1983</v>
      </c>
      <c r="D3032" s="1651" t="s">
        <v>54</v>
      </c>
      <c r="E3032" s="1652"/>
      <c r="F3032" s="1653"/>
      <c r="G3032" s="1654">
        <v>159833</v>
      </c>
    </row>
    <row r="3033" spans="2:7">
      <c r="B3033" s="1662">
        <v>6088</v>
      </c>
      <c r="C3033" s="1656" t="s">
        <v>1020</v>
      </c>
      <c r="D3033" s="1657" t="s">
        <v>65</v>
      </c>
      <c r="E3033" s="1658">
        <v>6.6699999999999995E-2</v>
      </c>
      <c r="F3033" s="1659">
        <v>69478</v>
      </c>
      <c r="G3033" s="1659">
        <v>4634</v>
      </c>
    </row>
    <row r="3034" spans="2:7">
      <c r="B3034" s="1662">
        <v>6092</v>
      </c>
      <c r="C3034" s="1656" t="s">
        <v>51</v>
      </c>
      <c r="D3034" s="1657" t="s">
        <v>52</v>
      </c>
      <c r="E3034" s="1658">
        <v>0.1158</v>
      </c>
      <c r="F3034" s="1659">
        <v>2000</v>
      </c>
      <c r="G3034" s="1659">
        <v>232</v>
      </c>
    </row>
    <row r="3035" spans="2:7">
      <c r="B3035" s="1662">
        <v>7307</v>
      </c>
      <c r="C3035" s="1656" t="s">
        <v>728</v>
      </c>
      <c r="D3035" s="1657" t="s">
        <v>54</v>
      </c>
      <c r="E3035" s="1658">
        <v>0.1</v>
      </c>
      <c r="F3035" s="1659">
        <v>42633</v>
      </c>
      <c r="G3035" s="1659">
        <v>4263</v>
      </c>
    </row>
    <row r="3036" spans="2:7">
      <c r="B3036" s="1662">
        <v>7336</v>
      </c>
      <c r="C3036" s="1656" t="s">
        <v>729</v>
      </c>
      <c r="D3036" s="1657" t="s">
        <v>54</v>
      </c>
      <c r="E3036" s="1658">
        <v>0.1</v>
      </c>
      <c r="F3036" s="1659">
        <v>25967</v>
      </c>
      <c r="G3036" s="1659">
        <v>2597</v>
      </c>
    </row>
    <row r="3037" spans="2:7">
      <c r="B3037" s="1662">
        <v>12052</v>
      </c>
      <c r="C3037" s="1656" t="s">
        <v>1999</v>
      </c>
      <c r="D3037" s="1657" t="s">
        <v>54</v>
      </c>
      <c r="E3037" s="1658">
        <v>1</v>
      </c>
      <c r="F3037" s="1659">
        <v>148107</v>
      </c>
      <c r="G3037" s="1659">
        <v>148107</v>
      </c>
    </row>
    <row r="3038" spans="2:7">
      <c r="B3038" s="1661">
        <v>8794</v>
      </c>
      <c r="C3038" s="1650" t="s">
        <v>1984</v>
      </c>
      <c r="D3038" s="1651" t="s">
        <v>54</v>
      </c>
      <c r="E3038" s="1652"/>
      <c r="F3038" s="1653"/>
      <c r="G3038" s="1654">
        <v>138603</v>
      </c>
    </row>
    <row r="3039" spans="2:7">
      <c r="B3039" s="1662">
        <v>6088</v>
      </c>
      <c r="C3039" s="1656" t="s">
        <v>1020</v>
      </c>
      <c r="D3039" s="1657" t="s">
        <v>65</v>
      </c>
      <c r="E3039" s="1658">
        <v>6.6699999999999995E-2</v>
      </c>
      <c r="F3039" s="1659">
        <v>69478</v>
      </c>
      <c r="G3039" s="1659">
        <v>4634</v>
      </c>
    </row>
    <row r="3040" spans="2:7">
      <c r="B3040" s="1662">
        <v>6092</v>
      </c>
      <c r="C3040" s="1656" t="s">
        <v>51</v>
      </c>
      <c r="D3040" s="1657" t="s">
        <v>52</v>
      </c>
      <c r="E3040" s="1658">
        <v>0.1158</v>
      </c>
      <c r="F3040" s="1659">
        <v>2000</v>
      </c>
      <c r="G3040" s="1659">
        <v>232</v>
      </c>
    </row>
    <row r="3041" spans="2:7">
      <c r="B3041" s="1662">
        <v>7307</v>
      </c>
      <c r="C3041" s="1656" t="s">
        <v>728</v>
      </c>
      <c r="D3041" s="1657" t="s">
        <v>54</v>
      </c>
      <c r="E3041" s="1658">
        <v>6.6699999999999995E-2</v>
      </c>
      <c r="F3041" s="1659">
        <v>42633</v>
      </c>
      <c r="G3041" s="1659">
        <v>2844</v>
      </c>
    </row>
    <row r="3042" spans="2:7">
      <c r="B3042" s="1662">
        <v>7336</v>
      </c>
      <c r="C3042" s="1656" t="s">
        <v>729</v>
      </c>
      <c r="D3042" s="1657" t="s">
        <v>54</v>
      </c>
      <c r="E3042" s="1658">
        <v>6.6699999999999995E-2</v>
      </c>
      <c r="F3042" s="1659">
        <v>25967</v>
      </c>
      <c r="G3042" s="1659">
        <v>1732</v>
      </c>
    </row>
    <row r="3043" spans="2:7">
      <c r="B3043" s="1662">
        <v>12053</v>
      </c>
      <c r="C3043" s="1656" t="s">
        <v>2000</v>
      </c>
      <c r="D3043" s="1657" t="s">
        <v>54</v>
      </c>
      <c r="E3043" s="1658">
        <v>1</v>
      </c>
      <c r="F3043" s="1659">
        <v>129161</v>
      </c>
      <c r="G3043" s="1659">
        <v>129161</v>
      </c>
    </row>
    <row r="3044" spans="2:7" ht="24">
      <c r="B3044" s="1649">
        <v>8643</v>
      </c>
      <c r="C3044" s="1650" t="s">
        <v>1812</v>
      </c>
      <c r="D3044" s="1651" t="s">
        <v>183</v>
      </c>
      <c r="E3044" s="1652"/>
      <c r="F3044" s="1664"/>
      <c r="G3044" s="1665">
        <v>52279</v>
      </c>
    </row>
    <row r="3045" spans="2:7">
      <c r="B3045" s="1655">
        <v>6017</v>
      </c>
      <c r="C3045" s="1656" t="s">
        <v>595</v>
      </c>
      <c r="D3045" s="1657" t="s">
        <v>50</v>
      </c>
      <c r="E3045" s="1658">
        <v>0.2</v>
      </c>
      <c r="F3045" s="1666">
        <v>213953</v>
      </c>
      <c r="G3045" s="1666">
        <v>42791</v>
      </c>
    </row>
    <row r="3046" spans="2:7">
      <c r="B3046" s="1655">
        <v>6087</v>
      </c>
      <c r="C3046" s="1656" t="s">
        <v>1019</v>
      </c>
      <c r="D3046" s="1657" t="s">
        <v>65</v>
      </c>
      <c r="E3046" s="1658">
        <v>0.05</v>
      </c>
      <c r="F3046" s="1666">
        <v>48294</v>
      </c>
      <c r="G3046" s="1666">
        <v>2415</v>
      </c>
    </row>
    <row r="3047" spans="2:7">
      <c r="B3047" s="1655">
        <v>6088</v>
      </c>
      <c r="C3047" s="1656" t="s">
        <v>1020</v>
      </c>
      <c r="D3047" s="1657" t="s">
        <v>65</v>
      </c>
      <c r="E3047" s="1658">
        <v>2.5000000000000001E-2</v>
      </c>
      <c r="F3047" s="1666">
        <v>69478</v>
      </c>
      <c r="G3047" s="1666">
        <v>1737</v>
      </c>
    </row>
    <row r="3048" spans="2:7">
      <c r="B3048" s="1655">
        <v>6092</v>
      </c>
      <c r="C3048" s="1656" t="s">
        <v>51</v>
      </c>
      <c r="D3048" s="1657" t="s">
        <v>52</v>
      </c>
      <c r="E3048" s="1658">
        <v>0.1038</v>
      </c>
      <c r="F3048" s="1666">
        <v>2000</v>
      </c>
      <c r="G3048" s="1666">
        <v>208</v>
      </c>
    </row>
    <row r="3049" spans="2:7">
      <c r="B3049" s="1655">
        <v>6824</v>
      </c>
      <c r="C3049" s="1656" t="s">
        <v>944</v>
      </c>
      <c r="D3049" s="1657" t="s">
        <v>79</v>
      </c>
      <c r="E3049" s="1658">
        <v>104</v>
      </c>
      <c r="F3049" s="1666">
        <v>31</v>
      </c>
      <c r="G3049" s="1666">
        <v>3224</v>
      </c>
    </row>
    <row r="3050" spans="2:7" ht="24">
      <c r="B3050" s="1655">
        <v>11980</v>
      </c>
      <c r="C3050" s="1656" t="s">
        <v>1836</v>
      </c>
      <c r="D3050" s="1657" t="s">
        <v>48</v>
      </c>
      <c r="E3050" s="1658">
        <v>0.05</v>
      </c>
      <c r="F3050" s="1666">
        <v>38080</v>
      </c>
      <c r="G3050" s="1666">
        <v>1904</v>
      </c>
    </row>
    <row r="3051" spans="2:7">
      <c r="B3051" s="1649">
        <v>4144</v>
      </c>
      <c r="C3051" s="1650" t="s">
        <v>293</v>
      </c>
      <c r="D3051" s="1651" t="s">
        <v>71</v>
      </c>
      <c r="E3051" s="1652"/>
      <c r="F3051" s="1664"/>
      <c r="G3051" s="1665">
        <v>51615</v>
      </c>
    </row>
    <row r="3052" spans="2:7">
      <c r="B3052" s="1655">
        <v>4278</v>
      </c>
      <c r="C3052" s="1656" t="s">
        <v>49</v>
      </c>
      <c r="D3052" s="1657" t="s">
        <v>50</v>
      </c>
      <c r="E3052" s="1658">
        <v>7.0000000000000007E-2</v>
      </c>
      <c r="F3052" s="1666">
        <v>14722</v>
      </c>
      <c r="G3052" s="1666">
        <v>1031</v>
      </c>
    </row>
    <row r="3053" spans="2:7">
      <c r="B3053" s="1655">
        <v>6092</v>
      </c>
      <c r="C3053" s="1656" t="s">
        <v>51</v>
      </c>
      <c r="D3053" s="1657" t="s">
        <v>52</v>
      </c>
      <c r="E3053" s="1658">
        <v>0.5</v>
      </c>
      <c r="F3053" s="1666">
        <v>2000</v>
      </c>
      <c r="G3053" s="1666">
        <v>1000</v>
      </c>
    </row>
    <row r="3054" spans="2:7">
      <c r="B3054" s="1655">
        <v>7081</v>
      </c>
      <c r="C3054" s="1656" t="s">
        <v>523</v>
      </c>
      <c r="D3054" s="1657" t="s">
        <v>71</v>
      </c>
      <c r="E3054" s="1658">
        <v>1.03</v>
      </c>
      <c r="F3054" s="1666">
        <v>45110</v>
      </c>
      <c r="G3054" s="1666">
        <v>46463</v>
      </c>
    </row>
    <row r="3055" spans="2:7">
      <c r="B3055" s="1655">
        <v>7307</v>
      </c>
      <c r="C3055" s="1656" t="s">
        <v>728</v>
      </c>
      <c r="D3055" s="1657" t="s">
        <v>54</v>
      </c>
      <c r="E3055" s="1658">
        <v>4.5499999999999999E-2</v>
      </c>
      <c r="F3055" s="1666">
        <v>42633</v>
      </c>
      <c r="G3055" s="1666">
        <v>1940</v>
      </c>
    </row>
    <row r="3056" spans="2:7">
      <c r="B3056" s="1655">
        <v>7336</v>
      </c>
      <c r="C3056" s="1656" t="s">
        <v>729</v>
      </c>
      <c r="D3056" s="1657" t="s">
        <v>54</v>
      </c>
      <c r="E3056" s="1658">
        <v>4.5499999999999999E-2</v>
      </c>
      <c r="F3056" s="1666">
        <v>25967</v>
      </c>
      <c r="G3056" s="1666">
        <v>1181</v>
      </c>
    </row>
    <row r="3057" spans="2:7">
      <c r="B3057" s="1649">
        <v>6518</v>
      </c>
      <c r="C3057" s="1650" t="s">
        <v>1455</v>
      </c>
      <c r="D3057" s="1651" t="s">
        <v>54</v>
      </c>
      <c r="E3057" s="1652"/>
      <c r="F3057" s="1664"/>
      <c r="G3057" s="1665">
        <v>96458</v>
      </c>
    </row>
    <row r="3058" spans="2:7">
      <c r="B3058" s="1655">
        <v>4273</v>
      </c>
      <c r="C3058" s="1656" t="s">
        <v>49</v>
      </c>
      <c r="D3058" s="1657" t="s">
        <v>65</v>
      </c>
      <c r="E3058" s="1658">
        <v>0.01</v>
      </c>
      <c r="F3058" s="1666">
        <v>117772</v>
      </c>
      <c r="G3058" s="1666">
        <v>1178</v>
      </c>
    </row>
    <row r="3059" spans="2:7">
      <c r="B3059" s="1655">
        <v>6092</v>
      </c>
      <c r="C3059" s="1656" t="s">
        <v>51</v>
      </c>
      <c r="D3059" s="1657" t="s">
        <v>52</v>
      </c>
      <c r="E3059" s="1658">
        <v>2.1100000000000001E-2</v>
      </c>
      <c r="F3059" s="1666">
        <v>2000</v>
      </c>
      <c r="G3059" s="1666">
        <v>42</v>
      </c>
    </row>
    <row r="3060" spans="2:7">
      <c r="B3060" s="1655">
        <v>7307</v>
      </c>
      <c r="C3060" s="1656" t="s">
        <v>728</v>
      </c>
      <c r="D3060" s="1657" t="s">
        <v>54</v>
      </c>
      <c r="E3060" s="1658">
        <v>0.02</v>
      </c>
      <c r="F3060" s="1666">
        <v>42633</v>
      </c>
      <c r="G3060" s="1666">
        <v>853</v>
      </c>
    </row>
    <row r="3061" spans="2:7">
      <c r="B3061" s="1655">
        <v>7336</v>
      </c>
      <c r="C3061" s="1656" t="s">
        <v>729</v>
      </c>
      <c r="D3061" s="1657" t="s">
        <v>54</v>
      </c>
      <c r="E3061" s="1658">
        <v>0.02</v>
      </c>
      <c r="F3061" s="1666">
        <v>25967</v>
      </c>
      <c r="G3061" s="1666">
        <v>519</v>
      </c>
    </row>
    <row r="3062" spans="2:7">
      <c r="B3062" s="1655">
        <v>9933</v>
      </c>
      <c r="C3062" s="1656" t="s">
        <v>1067</v>
      </c>
      <c r="D3062" s="1657" t="s">
        <v>54</v>
      </c>
      <c r="E3062" s="1658">
        <v>1</v>
      </c>
      <c r="F3062" s="1666">
        <v>93866</v>
      </c>
      <c r="G3062" s="1666">
        <v>93866</v>
      </c>
    </row>
    <row r="3063" spans="2:7">
      <c r="B3063" s="1649">
        <v>6542</v>
      </c>
      <c r="C3063" s="1650" t="s">
        <v>1103</v>
      </c>
      <c r="D3063" s="1651" t="s">
        <v>54</v>
      </c>
      <c r="E3063" s="1652"/>
      <c r="F3063" s="1664"/>
      <c r="G3063" s="1665">
        <v>48720</v>
      </c>
    </row>
    <row r="3064" spans="2:7">
      <c r="B3064" s="1655">
        <v>4273</v>
      </c>
      <c r="C3064" s="1656" t="s">
        <v>49</v>
      </c>
      <c r="D3064" s="1657" t="s">
        <v>65</v>
      </c>
      <c r="E3064" s="1658">
        <v>0.01</v>
      </c>
      <c r="F3064" s="1666">
        <v>117772</v>
      </c>
      <c r="G3064" s="1666">
        <v>1178</v>
      </c>
    </row>
    <row r="3065" spans="2:7">
      <c r="B3065" s="1655">
        <v>6092</v>
      </c>
      <c r="C3065" s="1656" t="s">
        <v>51</v>
      </c>
      <c r="D3065" s="1657" t="s">
        <v>52</v>
      </c>
      <c r="E3065" s="1658">
        <v>0.4</v>
      </c>
      <c r="F3065" s="1666">
        <v>2000</v>
      </c>
      <c r="G3065" s="1666">
        <v>800</v>
      </c>
    </row>
    <row r="3066" spans="2:7">
      <c r="B3066" s="1655">
        <v>7307</v>
      </c>
      <c r="C3066" s="1656" t="s">
        <v>728</v>
      </c>
      <c r="D3066" s="1657" t="s">
        <v>54</v>
      </c>
      <c r="E3066" s="1658">
        <v>0.02</v>
      </c>
      <c r="F3066" s="1666">
        <v>42633</v>
      </c>
      <c r="G3066" s="1666">
        <v>853</v>
      </c>
    </row>
    <row r="3067" spans="2:7">
      <c r="B3067" s="1655">
        <v>7336</v>
      </c>
      <c r="C3067" s="1656" t="s">
        <v>729</v>
      </c>
      <c r="D3067" s="1657" t="s">
        <v>54</v>
      </c>
      <c r="E3067" s="1658">
        <v>0.02</v>
      </c>
      <c r="F3067" s="1666">
        <v>25967</v>
      </c>
      <c r="G3067" s="1666">
        <v>519</v>
      </c>
    </row>
    <row r="3068" spans="2:7">
      <c r="B3068" s="1655">
        <v>9963</v>
      </c>
      <c r="C3068" s="1656" t="s">
        <v>1069</v>
      </c>
      <c r="D3068" s="1657" t="s">
        <v>54</v>
      </c>
      <c r="E3068" s="1658">
        <v>1</v>
      </c>
      <c r="F3068" s="1666">
        <v>45370</v>
      </c>
      <c r="G3068" s="1666">
        <v>45370</v>
      </c>
    </row>
    <row r="3069" spans="2:7">
      <c r="B3069" s="1649">
        <v>6553</v>
      </c>
      <c r="C3069" s="1650" t="s">
        <v>1105</v>
      </c>
      <c r="D3069" s="1651" t="s">
        <v>54</v>
      </c>
      <c r="E3069" s="1652"/>
      <c r="F3069" s="1664"/>
      <c r="G3069" s="1665">
        <v>18061</v>
      </c>
    </row>
    <row r="3070" spans="2:7">
      <c r="B3070" s="1655">
        <v>4280</v>
      </c>
      <c r="C3070" s="1656" t="s">
        <v>302</v>
      </c>
      <c r="D3070" s="1657" t="s">
        <v>50</v>
      </c>
      <c r="E3070" s="1658">
        <v>0.05</v>
      </c>
      <c r="F3070" s="1666">
        <v>16047</v>
      </c>
      <c r="G3070" s="1666">
        <v>802</v>
      </c>
    </row>
    <row r="3071" spans="2:7">
      <c r="B3071" s="1655">
        <v>6092</v>
      </c>
      <c r="C3071" s="1656" t="s">
        <v>51</v>
      </c>
      <c r="D3071" s="1657" t="s">
        <v>52</v>
      </c>
      <c r="E3071" s="1658">
        <v>0.5</v>
      </c>
      <c r="F3071" s="1666">
        <v>2000</v>
      </c>
      <c r="G3071" s="1666">
        <v>1000</v>
      </c>
    </row>
    <row r="3072" spans="2:7">
      <c r="B3072" s="1655">
        <v>7307</v>
      </c>
      <c r="C3072" s="1656" t="s">
        <v>728</v>
      </c>
      <c r="D3072" s="1657" t="s">
        <v>54</v>
      </c>
      <c r="E3072" s="1658">
        <v>0.05</v>
      </c>
      <c r="F3072" s="1666">
        <v>42633</v>
      </c>
      <c r="G3072" s="1666">
        <v>2132</v>
      </c>
    </row>
    <row r="3073" spans="2:7">
      <c r="B3073" s="1655">
        <v>7336</v>
      </c>
      <c r="C3073" s="1656" t="s">
        <v>729</v>
      </c>
      <c r="D3073" s="1657" t="s">
        <v>54</v>
      </c>
      <c r="E3073" s="1658">
        <v>0.05</v>
      </c>
      <c r="F3073" s="1666">
        <v>25967</v>
      </c>
      <c r="G3073" s="1666">
        <v>1298</v>
      </c>
    </row>
    <row r="3074" spans="2:7">
      <c r="B3074" s="1655">
        <v>9975</v>
      </c>
      <c r="C3074" s="1656" t="s">
        <v>1070</v>
      </c>
      <c r="D3074" s="1657" t="s">
        <v>54</v>
      </c>
      <c r="E3074" s="1658">
        <v>1</v>
      </c>
      <c r="F3074" s="1666">
        <v>12829</v>
      </c>
      <c r="G3074" s="1666">
        <v>12829</v>
      </c>
    </row>
    <row r="3075" spans="2:7" ht="24">
      <c r="B3075" s="1649">
        <v>7088</v>
      </c>
      <c r="C3075" s="1650" t="s">
        <v>1178</v>
      </c>
      <c r="D3075" s="1651" t="s">
        <v>54</v>
      </c>
      <c r="E3075" s="1652"/>
      <c r="F3075" s="1664"/>
      <c r="G3075" s="1665">
        <v>235598</v>
      </c>
    </row>
    <row r="3076" spans="2:7">
      <c r="B3076" s="1655">
        <v>3464</v>
      </c>
      <c r="C3076" s="1656" t="s">
        <v>84</v>
      </c>
      <c r="D3076" s="1657" t="s">
        <v>60</v>
      </c>
      <c r="E3076" s="1658">
        <v>1</v>
      </c>
      <c r="F3076" s="1666">
        <v>28088</v>
      </c>
      <c r="G3076" s="1666">
        <v>28088</v>
      </c>
    </row>
    <row r="3077" spans="2:7" ht="24">
      <c r="B3077" s="1655">
        <v>4613</v>
      </c>
      <c r="C3077" s="1656" t="s">
        <v>121</v>
      </c>
      <c r="D3077" s="1657" t="s">
        <v>60</v>
      </c>
      <c r="E3077" s="1658">
        <v>1.3</v>
      </c>
      <c r="F3077" s="1666">
        <v>44347</v>
      </c>
      <c r="G3077" s="1666">
        <v>57651</v>
      </c>
    </row>
    <row r="3078" spans="2:7">
      <c r="B3078" s="1655">
        <v>6092</v>
      </c>
      <c r="C3078" s="1656" t="s">
        <v>51</v>
      </c>
      <c r="D3078" s="1657" t="s">
        <v>52</v>
      </c>
      <c r="E3078" s="1658">
        <v>1.5</v>
      </c>
      <c r="F3078" s="1666">
        <v>2000</v>
      </c>
      <c r="G3078" s="1666">
        <v>3000</v>
      </c>
    </row>
    <row r="3079" spans="2:7">
      <c r="B3079" s="1655">
        <v>7057</v>
      </c>
      <c r="C3079" s="1656" t="s">
        <v>1022</v>
      </c>
      <c r="D3079" s="1657" t="s">
        <v>50</v>
      </c>
      <c r="E3079" s="1658">
        <v>3.5</v>
      </c>
      <c r="F3079" s="1666">
        <v>6038</v>
      </c>
      <c r="G3079" s="1666">
        <v>21131</v>
      </c>
    </row>
    <row r="3080" spans="2:7">
      <c r="B3080" s="1655">
        <v>7229</v>
      </c>
      <c r="C3080" s="1656" t="s">
        <v>743</v>
      </c>
      <c r="D3080" s="1657" t="s">
        <v>60</v>
      </c>
      <c r="E3080" s="1658">
        <v>1</v>
      </c>
      <c r="F3080" s="1666">
        <v>42000</v>
      </c>
      <c r="G3080" s="1666">
        <v>42000</v>
      </c>
    </row>
    <row r="3081" spans="2:7">
      <c r="B3081" s="1655">
        <v>10420</v>
      </c>
      <c r="C3081" s="1656" t="s">
        <v>1136</v>
      </c>
      <c r="D3081" s="1657" t="s">
        <v>54</v>
      </c>
      <c r="E3081" s="1658">
        <v>1</v>
      </c>
      <c r="F3081" s="1666">
        <v>83728</v>
      </c>
      <c r="G3081" s="1666">
        <v>83728</v>
      </c>
    </row>
    <row r="3082" spans="2:7" ht="24">
      <c r="B3082" s="1649">
        <v>8727</v>
      </c>
      <c r="C3082" s="1650" t="s">
        <v>1865</v>
      </c>
      <c r="D3082" s="1651" t="s">
        <v>48</v>
      </c>
      <c r="E3082" s="1652"/>
      <c r="F3082" s="1664"/>
      <c r="G3082" s="1665">
        <v>15674</v>
      </c>
    </row>
    <row r="3083" spans="2:7">
      <c r="B3083" s="1655">
        <v>6087</v>
      </c>
      <c r="C3083" s="1656" t="s">
        <v>1019</v>
      </c>
      <c r="D3083" s="1657" t="s">
        <v>65</v>
      </c>
      <c r="E3083" s="1658">
        <v>1.3299999999999999E-2</v>
      </c>
      <c r="F3083" s="1666">
        <v>48294</v>
      </c>
      <c r="G3083" s="1666">
        <v>642</v>
      </c>
    </row>
    <row r="3084" spans="2:7">
      <c r="B3084" s="1655">
        <v>6092</v>
      </c>
      <c r="C3084" s="1656" t="s">
        <v>51</v>
      </c>
      <c r="D3084" s="1657" t="s">
        <v>52</v>
      </c>
      <c r="E3084" s="1658">
        <v>1.61E-2</v>
      </c>
      <c r="F3084" s="1666">
        <v>2000</v>
      </c>
      <c r="G3084" s="1666">
        <v>32</v>
      </c>
    </row>
    <row r="3085" spans="2:7">
      <c r="B3085" s="1655">
        <v>11990</v>
      </c>
      <c r="C3085" s="1656" t="s">
        <v>1872</v>
      </c>
      <c r="D3085" s="1657" t="s">
        <v>54</v>
      </c>
      <c r="E3085" s="1658">
        <v>6</v>
      </c>
      <c r="F3085" s="1666">
        <v>2500</v>
      </c>
      <c r="G3085" s="1666">
        <v>15000</v>
      </c>
    </row>
    <row r="3086" spans="2:7" ht="24">
      <c r="B3086" s="1649">
        <v>8782</v>
      </c>
      <c r="C3086" s="1650" t="s">
        <v>1976</v>
      </c>
      <c r="D3086" s="1651" t="s">
        <v>54</v>
      </c>
      <c r="E3086" s="1652"/>
      <c r="F3086" s="1664"/>
      <c r="G3086" s="1665">
        <v>82593</v>
      </c>
    </row>
    <row r="3087" spans="2:7">
      <c r="B3087" s="1655">
        <v>6088</v>
      </c>
      <c r="C3087" s="1656" t="s">
        <v>1020</v>
      </c>
      <c r="D3087" s="1657" t="s">
        <v>65</v>
      </c>
      <c r="E3087" s="1658">
        <v>0.05</v>
      </c>
      <c r="F3087" s="1666">
        <v>69478</v>
      </c>
      <c r="G3087" s="1666">
        <v>3474</v>
      </c>
    </row>
    <row r="3088" spans="2:7">
      <c r="B3088" s="1655">
        <v>6092</v>
      </c>
      <c r="C3088" s="1656" t="s">
        <v>51</v>
      </c>
      <c r="D3088" s="1657" t="s">
        <v>52</v>
      </c>
      <c r="E3088" s="1658">
        <v>8.6900000000000005E-2</v>
      </c>
      <c r="F3088" s="1666">
        <v>2000</v>
      </c>
      <c r="G3088" s="1666">
        <v>174</v>
      </c>
    </row>
    <row r="3089" spans="2:7">
      <c r="B3089" s="1655">
        <v>12046</v>
      </c>
      <c r="C3089" s="1656" t="s">
        <v>2004</v>
      </c>
      <c r="D3089" s="1657" t="s">
        <v>54</v>
      </c>
      <c r="E3089" s="1658">
        <v>1</v>
      </c>
      <c r="F3089" s="1666">
        <v>78945</v>
      </c>
      <c r="G3089" s="1666">
        <v>78945</v>
      </c>
    </row>
  </sheetData>
  <autoFilter ref="B3:G697" xr:uid="{00000000-0009-0000-0000-00000F000000}"/>
  <mergeCells count="1">
    <mergeCell ref="B1:G1"/>
  </mergeCells>
  <pageMargins left="0.78740157480314965" right="0.59055118110236227" top="0.59055118110236227" bottom="0.47244094488188981" header="0.31496062992125984" footer="0.31496062992125984"/>
  <pageSetup scale="65" fitToHeight="0" orientation="portrait" horizontalDpi="300" verticalDpi="300" r:id="rId1"/>
  <rowBreaks count="40" manualBreakCount="40">
    <brk id="72" min="1" max="6" man="1"/>
    <brk id="140" min="1" max="6" man="1"/>
    <brk id="210" min="1" max="6" man="1"/>
    <brk id="267" min="1" max="6" man="1"/>
    <brk id="333" min="1" max="6" man="1"/>
    <brk id="393" min="1" max="6" man="1"/>
    <brk id="455" min="1" max="6" man="1"/>
    <brk id="516" min="1" max="6" man="1"/>
    <brk id="581" min="1" max="6" man="1"/>
    <brk id="627" min="1" max="6" man="1"/>
    <brk id="695" min="1" max="6" man="1"/>
    <brk id="768" min="1" max="6" man="1"/>
    <brk id="831" min="1" max="6" man="1"/>
    <brk id="891" min="1" max="6" man="1"/>
    <brk id="952" min="1" max="6" man="1"/>
    <brk id="1015" min="1" max="6" man="1"/>
    <brk id="1138" min="1" max="6" man="1"/>
    <brk id="1203" min="1" max="6" man="1"/>
    <brk id="1337" min="1" max="6" man="1"/>
    <brk id="1403" min="1" max="6" man="1"/>
    <brk id="1462" min="1" max="6" man="1"/>
    <brk id="1702" min="1" max="6" man="1"/>
    <brk id="1769" min="1" max="6" man="1"/>
    <brk id="1832" min="1" max="6" man="1"/>
    <brk id="1901" min="1" max="6" man="1"/>
    <brk id="1961" min="1" max="6" man="1"/>
    <brk id="2019" min="1" max="6" man="1"/>
    <brk id="2137" min="1" max="6" man="1"/>
    <brk id="2200" min="1" max="6" man="1"/>
    <brk id="2332" min="1" max="6" man="1"/>
    <brk id="2400" min="1" max="6" man="1"/>
    <brk id="2464" min="1" max="6" man="1"/>
    <brk id="2527" min="1" max="6" man="1"/>
    <brk id="2591" min="1" max="6" man="1"/>
    <brk id="2645" min="1" max="6" man="1"/>
    <brk id="2692" min="1" max="6" man="1"/>
    <brk id="2752" min="1" max="6" man="1"/>
    <brk id="2869" min="1" max="6" man="1"/>
    <brk id="2925" min="1" max="6" man="1"/>
    <brk id="2991" min="1"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pageSetUpPr fitToPage="1"/>
  </sheetPr>
  <dimension ref="A1:S98"/>
  <sheetViews>
    <sheetView workbookViewId="0"/>
  </sheetViews>
  <sheetFormatPr baseColWidth="10" defaultRowHeight="12.75"/>
  <cols>
    <col min="1" max="1" width="4.7109375" style="386" customWidth="1"/>
    <col min="2" max="2" width="4.7109375" style="986" customWidth="1"/>
    <col min="3" max="3" width="33.28515625" style="435" customWidth="1"/>
    <col min="4" max="4" width="80.7109375" style="434" customWidth="1"/>
    <col min="5" max="6" width="32.7109375" style="386" customWidth="1"/>
    <col min="7" max="7" width="21.7109375" style="386" customWidth="1"/>
    <col min="8" max="8" width="23.7109375" style="386" customWidth="1"/>
    <col min="9" max="9" width="5.5703125" style="386" customWidth="1"/>
    <col min="10" max="11" width="11.42578125" style="390"/>
    <col min="12" max="12" width="11.42578125" style="391" customWidth="1"/>
    <col min="13" max="13" width="18.28515625" style="392" customWidth="1"/>
    <col min="14" max="14" width="11.42578125" style="390"/>
    <col min="15" max="15" width="19.42578125" style="1014" customWidth="1"/>
    <col min="16" max="16" width="11.42578125" style="390"/>
    <col min="17" max="17" width="19.140625" style="390" customWidth="1"/>
    <col min="18" max="18" width="18.42578125" style="390" bestFit="1" customWidth="1"/>
    <col min="19" max="256" width="11.42578125" style="390"/>
    <col min="257" max="257" width="8.140625" style="390" customWidth="1"/>
    <col min="258" max="258" width="4.28515625" style="390" customWidth="1"/>
    <col min="259" max="259" width="33.28515625" style="390" customWidth="1"/>
    <col min="260" max="260" width="80.7109375" style="390" customWidth="1"/>
    <col min="261" max="262" width="32.7109375" style="390" customWidth="1"/>
    <col min="263" max="263" width="21.7109375" style="390" customWidth="1"/>
    <col min="264" max="264" width="23.7109375" style="390" customWidth="1"/>
    <col min="265" max="265" width="5.5703125" style="390" customWidth="1"/>
    <col min="266" max="268" width="11.42578125" style="390"/>
    <col min="269" max="269" width="18.28515625" style="390" customWidth="1"/>
    <col min="270" max="270" width="11.42578125" style="390"/>
    <col min="271" max="271" width="19.42578125" style="390" customWidth="1"/>
    <col min="272" max="272" width="11.42578125" style="390"/>
    <col min="273" max="273" width="19.140625" style="390" customWidth="1"/>
    <col min="274" max="274" width="18.42578125" style="390" bestFit="1" customWidth="1"/>
    <col min="275" max="512" width="11.42578125" style="390"/>
    <col min="513" max="513" width="8.140625" style="390" customWidth="1"/>
    <col min="514" max="514" width="4.28515625" style="390" customWidth="1"/>
    <col min="515" max="515" width="33.28515625" style="390" customWidth="1"/>
    <col min="516" max="516" width="80.7109375" style="390" customWidth="1"/>
    <col min="517" max="518" width="32.7109375" style="390" customWidth="1"/>
    <col min="519" max="519" width="21.7109375" style="390" customWidth="1"/>
    <col min="520" max="520" width="23.7109375" style="390" customWidth="1"/>
    <col min="521" max="521" width="5.5703125" style="390" customWidth="1"/>
    <col min="522" max="524" width="11.42578125" style="390"/>
    <col min="525" max="525" width="18.28515625" style="390" customWidth="1"/>
    <col min="526" max="526" width="11.42578125" style="390"/>
    <col min="527" max="527" width="19.42578125" style="390" customWidth="1"/>
    <col min="528" max="528" width="11.42578125" style="390"/>
    <col min="529" max="529" width="19.140625" style="390" customWidth="1"/>
    <col min="530" max="530" width="18.42578125" style="390" bestFit="1" customWidth="1"/>
    <col min="531" max="768" width="11.42578125" style="390"/>
    <col min="769" max="769" width="8.140625" style="390" customWidth="1"/>
    <col min="770" max="770" width="4.28515625" style="390" customWidth="1"/>
    <col min="771" max="771" width="33.28515625" style="390" customWidth="1"/>
    <col min="772" max="772" width="80.7109375" style="390" customWidth="1"/>
    <col min="773" max="774" width="32.7109375" style="390" customWidth="1"/>
    <col min="775" max="775" width="21.7109375" style="390" customWidth="1"/>
    <col min="776" max="776" width="23.7109375" style="390" customWidth="1"/>
    <col min="777" max="777" width="5.5703125" style="390" customWidth="1"/>
    <col min="778" max="780" width="11.42578125" style="390"/>
    <col min="781" max="781" width="18.28515625" style="390" customWidth="1"/>
    <col min="782" max="782" width="11.42578125" style="390"/>
    <col min="783" max="783" width="19.42578125" style="390" customWidth="1"/>
    <col min="784" max="784" width="11.42578125" style="390"/>
    <col min="785" max="785" width="19.140625" style="390" customWidth="1"/>
    <col min="786" max="786" width="18.42578125" style="390" bestFit="1" customWidth="1"/>
    <col min="787" max="1024" width="11.42578125" style="390"/>
    <col min="1025" max="1025" width="8.140625" style="390" customWidth="1"/>
    <col min="1026" max="1026" width="4.28515625" style="390" customWidth="1"/>
    <col min="1027" max="1027" width="33.28515625" style="390" customWidth="1"/>
    <col min="1028" max="1028" width="80.7109375" style="390" customWidth="1"/>
    <col min="1029" max="1030" width="32.7109375" style="390" customWidth="1"/>
    <col min="1031" max="1031" width="21.7109375" style="390" customWidth="1"/>
    <col min="1032" max="1032" width="23.7109375" style="390" customWidth="1"/>
    <col min="1033" max="1033" width="5.5703125" style="390" customWidth="1"/>
    <col min="1034" max="1036" width="11.42578125" style="390"/>
    <col min="1037" max="1037" width="18.28515625" style="390" customWidth="1"/>
    <col min="1038" max="1038" width="11.42578125" style="390"/>
    <col min="1039" max="1039" width="19.42578125" style="390" customWidth="1"/>
    <col min="1040" max="1040" width="11.42578125" style="390"/>
    <col min="1041" max="1041" width="19.140625" style="390" customWidth="1"/>
    <col min="1042" max="1042" width="18.42578125" style="390" bestFit="1" customWidth="1"/>
    <col min="1043" max="1280" width="11.42578125" style="390"/>
    <col min="1281" max="1281" width="8.140625" style="390" customWidth="1"/>
    <col min="1282" max="1282" width="4.28515625" style="390" customWidth="1"/>
    <col min="1283" max="1283" width="33.28515625" style="390" customWidth="1"/>
    <col min="1284" max="1284" width="80.7109375" style="390" customWidth="1"/>
    <col min="1285" max="1286" width="32.7109375" style="390" customWidth="1"/>
    <col min="1287" max="1287" width="21.7109375" style="390" customWidth="1"/>
    <col min="1288" max="1288" width="23.7109375" style="390" customWidth="1"/>
    <col min="1289" max="1289" width="5.5703125" style="390" customWidth="1"/>
    <col min="1290" max="1292" width="11.42578125" style="390"/>
    <col min="1293" max="1293" width="18.28515625" style="390" customWidth="1"/>
    <col min="1294" max="1294" width="11.42578125" style="390"/>
    <col min="1295" max="1295" width="19.42578125" style="390" customWidth="1"/>
    <col min="1296" max="1296" width="11.42578125" style="390"/>
    <col min="1297" max="1297" width="19.140625" style="390" customWidth="1"/>
    <col min="1298" max="1298" width="18.42578125" style="390" bestFit="1" customWidth="1"/>
    <col min="1299" max="1536" width="11.42578125" style="390"/>
    <col min="1537" max="1537" width="8.140625" style="390" customWidth="1"/>
    <col min="1538" max="1538" width="4.28515625" style="390" customWidth="1"/>
    <col min="1539" max="1539" width="33.28515625" style="390" customWidth="1"/>
    <col min="1540" max="1540" width="80.7109375" style="390" customWidth="1"/>
    <col min="1541" max="1542" width="32.7109375" style="390" customWidth="1"/>
    <col min="1543" max="1543" width="21.7109375" style="390" customWidth="1"/>
    <col min="1544" max="1544" width="23.7109375" style="390" customWidth="1"/>
    <col min="1545" max="1545" width="5.5703125" style="390" customWidth="1"/>
    <col min="1546" max="1548" width="11.42578125" style="390"/>
    <col min="1549" max="1549" width="18.28515625" style="390" customWidth="1"/>
    <col min="1550" max="1550" width="11.42578125" style="390"/>
    <col min="1551" max="1551" width="19.42578125" style="390" customWidth="1"/>
    <col min="1552" max="1552" width="11.42578125" style="390"/>
    <col min="1553" max="1553" width="19.140625" style="390" customWidth="1"/>
    <col min="1554" max="1554" width="18.42578125" style="390" bestFit="1" customWidth="1"/>
    <col min="1555" max="1792" width="11.42578125" style="390"/>
    <col min="1793" max="1793" width="8.140625" style="390" customWidth="1"/>
    <col min="1794" max="1794" width="4.28515625" style="390" customWidth="1"/>
    <col min="1795" max="1795" width="33.28515625" style="390" customWidth="1"/>
    <col min="1796" max="1796" width="80.7109375" style="390" customWidth="1"/>
    <col min="1797" max="1798" width="32.7109375" style="390" customWidth="1"/>
    <col min="1799" max="1799" width="21.7109375" style="390" customWidth="1"/>
    <col min="1800" max="1800" width="23.7109375" style="390" customWidth="1"/>
    <col min="1801" max="1801" width="5.5703125" style="390" customWidth="1"/>
    <col min="1802" max="1804" width="11.42578125" style="390"/>
    <col min="1805" max="1805" width="18.28515625" style="390" customWidth="1"/>
    <col min="1806" max="1806" width="11.42578125" style="390"/>
    <col min="1807" max="1807" width="19.42578125" style="390" customWidth="1"/>
    <col min="1808" max="1808" width="11.42578125" style="390"/>
    <col min="1809" max="1809" width="19.140625" style="390" customWidth="1"/>
    <col min="1810" max="1810" width="18.42578125" style="390" bestFit="1" customWidth="1"/>
    <col min="1811" max="2048" width="11.42578125" style="390"/>
    <col min="2049" max="2049" width="8.140625" style="390" customWidth="1"/>
    <col min="2050" max="2050" width="4.28515625" style="390" customWidth="1"/>
    <col min="2051" max="2051" width="33.28515625" style="390" customWidth="1"/>
    <col min="2052" max="2052" width="80.7109375" style="390" customWidth="1"/>
    <col min="2053" max="2054" width="32.7109375" style="390" customWidth="1"/>
    <col min="2055" max="2055" width="21.7109375" style="390" customWidth="1"/>
    <col min="2056" max="2056" width="23.7109375" style="390" customWidth="1"/>
    <col min="2057" max="2057" width="5.5703125" style="390" customWidth="1"/>
    <col min="2058" max="2060" width="11.42578125" style="390"/>
    <col min="2061" max="2061" width="18.28515625" style="390" customWidth="1"/>
    <col min="2062" max="2062" width="11.42578125" style="390"/>
    <col min="2063" max="2063" width="19.42578125" style="390" customWidth="1"/>
    <col min="2064" max="2064" width="11.42578125" style="390"/>
    <col min="2065" max="2065" width="19.140625" style="390" customWidth="1"/>
    <col min="2066" max="2066" width="18.42578125" style="390" bestFit="1" customWidth="1"/>
    <col min="2067" max="2304" width="11.42578125" style="390"/>
    <col min="2305" max="2305" width="8.140625" style="390" customWidth="1"/>
    <col min="2306" max="2306" width="4.28515625" style="390" customWidth="1"/>
    <col min="2307" max="2307" width="33.28515625" style="390" customWidth="1"/>
    <col min="2308" max="2308" width="80.7109375" style="390" customWidth="1"/>
    <col min="2309" max="2310" width="32.7109375" style="390" customWidth="1"/>
    <col min="2311" max="2311" width="21.7109375" style="390" customWidth="1"/>
    <col min="2312" max="2312" width="23.7109375" style="390" customWidth="1"/>
    <col min="2313" max="2313" width="5.5703125" style="390" customWidth="1"/>
    <col min="2314" max="2316" width="11.42578125" style="390"/>
    <col min="2317" max="2317" width="18.28515625" style="390" customWidth="1"/>
    <col min="2318" max="2318" width="11.42578125" style="390"/>
    <col min="2319" max="2319" width="19.42578125" style="390" customWidth="1"/>
    <col min="2320" max="2320" width="11.42578125" style="390"/>
    <col min="2321" max="2321" width="19.140625" style="390" customWidth="1"/>
    <col min="2322" max="2322" width="18.42578125" style="390" bestFit="1" customWidth="1"/>
    <col min="2323" max="2560" width="11.42578125" style="390"/>
    <col min="2561" max="2561" width="8.140625" style="390" customWidth="1"/>
    <col min="2562" max="2562" width="4.28515625" style="390" customWidth="1"/>
    <col min="2563" max="2563" width="33.28515625" style="390" customWidth="1"/>
    <col min="2564" max="2564" width="80.7109375" style="390" customWidth="1"/>
    <col min="2565" max="2566" width="32.7109375" style="390" customWidth="1"/>
    <col min="2567" max="2567" width="21.7109375" style="390" customWidth="1"/>
    <col min="2568" max="2568" width="23.7109375" style="390" customWidth="1"/>
    <col min="2569" max="2569" width="5.5703125" style="390" customWidth="1"/>
    <col min="2570" max="2572" width="11.42578125" style="390"/>
    <col min="2573" max="2573" width="18.28515625" style="390" customWidth="1"/>
    <col min="2574" max="2574" width="11.42578125" style="390"/>
    <col min="2575" max="2575" width="19.42578125" style="390" customWidth="1"/>
    <col min="2576" max="2576" width="11.42578125" style="390"/>
    <col min="2577" max="2577" width="19.140625" style="390" customWidth="1"/>
    <col min="2578" max="2578" width="18.42578125" style="390" bestFit="1" customWidth="1"/>
    <col min="2579" max="2816" width="11.42578125" style="390"/>
    <col min="2817" max="2817" width="8.140625" style="390" customWidth="1"/>
    <col min="2818" max="2818" width="4.28515625" style="390" customWidth="1"/>
    <col min="2819" max="2819" width="33.28515625" style="390" customWidth="1"/>
    <col min="2820" max="2820" width="80.7109375" style="390" customWidth="1"/>
    <col min="2821" max="2822" width="32.7109375" style="390" customWidth="1"/>
    <col min="2823" max="2823" width="21.7109375" style="390" customWidth="1"/>
    <col min="2824" max="2824" width="23.7109375" style="390" customWidth="1"/>
    <col min="2825" max="2825" width="5.5703125" style="390" customWidth="1"/>
    <col min="2826" max="2828" width="11.42578125" style="390"/>
    <col min="2829" max="2829" width="18.28515625" style="390" customWidth="1"/>
    <col min="2830" max="2830" width="11.42578125" style="390"/>
    <col min="2831" max="2831" width="19.42578125" style="390" customWidth="1"/>
    <col min="2832" max="2832" width="11.42578125" style="390"/>
    <col min="2833" max="2833" width="19.140625" style="390" customWidth="1"/>
    <col min="2834" max="2834" width="18.42578125" style="390" bestFit="1" customWidth="1"/>
    <col min="2835" max="3072" width="11.42578125" style="390"/>
    <col min="3073" max="3073" width="8.140625" style="390" customWidth="1"/>
    <col min="3074" max="3074" width="4.28515625" style="390" customWidth="1"/>
    <col min="3075" max="3075" width="33.28515625" style="390" customWidth="1"/>
    <col min="3076" max="3076" width="80.7109375" style="390" customWidth="1"/>
    <col min="3077" max="3078" width="32.7109375" style="390" customWidth="1"/>
    <col min="3079" max="3079" width="21.7109375" style="390" customWidth="1"/>
    <col min="3080" max="3080" width="23.7109375" style="390" customWidth="1"/>
    <col min="3081" max="3081" width="5.5703125" style="390" customWidth="1"/>
    <col min="3082" max="3084" width="11.42578125" style="390"/>
    <col min="3085" max="3085" width="18.28515625" style="390" customWidth="1"/>
    <col min="3086" max="3086" width="11.42578125" style="390"/>
    <col min="3087" max="3087" width="19.42578125" style="390" customWidth="1"/>
    <col min="3088" max="3088" width="11.42578125" style="390"/>
    <col min="3089" max="3089" width="19.140625" style="390" customWidth="1"/>
    <col min="3090" max="3090" width="18.42578125" style="390" bestFit="1" customWidth="1"/>
    <col min="3091" max="3328" width="11.42578125" style="390"/>
    <col min="3329" max="3329" width="8.140625" style="390" customWidth="1"/>
    <col min="3330" max="3330" width="4.28515625" style="390" customWidth="1"/>
    <col min="3331" max="3331" width="33.28515625" style="390" customWidth="1"/>
    <col min="3332" max="3332" width="80.7109375" style="390" customWidth="1"/>
    <col min="3333" max="3334" width="32.7109375" style="390" customWidth="1"/>
    <col min="3335" max="3335" width="21.7109375" style="390" customWidth="1"/>
    <col min="3336" max="3336" width="23.7109375" style="390" customWidth="1"/>
    <col min="3337" max="3337" width="5.5703125" style="390" customWidth="1"/>
    <col min="3338" max="3340" width="11.42578125" style="390"/>
    <col min="3341" max="3341" width="18.28515625" style="390" customWidth="1"/>
    <col min="3342" max="3342" width="11.42578125" style="390"/>
    <col min="3343" max="3343" width="19.42578125" style="390" customWidth="1"/>
    <col min="3344" max="3344" width="11.42578125" style="390"/>
    <col min="3345" max="3345" width="19.140625" style="390" customWidth="1"/>
    <col min="3346" max="3346" width="18.42578125" style="390" bestFit="1" customWidth="1"/>
    <col min="3347" max="3584" width="11.42578125" style="390"/>
    <col min="3585" max="3585" width="8.140625" style="390" customWidth="1"/>
    <col min="3586" max="3586" width="4.28515625" style="390" customWidth="1"/>
    <col min="3587" max="3587" width="33.28515625" style="390" customWidth="1"/>
    <col min="3588" max="3588" width="80.7109375" style="390" customWidth="1"/>
    <col min="3589" max="3590" width="32.7109375" style="390" customWidth="1"/>
    <col min="3591" max="3591" width="21.7109375" style="390" customWidth="1"/>
    <col min="3592" max="3592" width="23.7109375" style="390" customWidth="1"/>
    <col min="3593" max="3593" width="5.5703125" style="390" customWidth="1"/>
    <col min="3594" max="3596" width="11.42578125" style="390"/>
    <col min="3597" max="3597" width="18.28515625" style="390" customWidth="1"/>
    <col min="3598" max="3598" width="11.42578125" style="390"/>
    <col min="3599" max="3599" width="19.42578125" style="390" customWidth="1"/>
    <col min="3600" max="3600" width="11.42578125" style="390"/>
    <col min="3601" max="3601" width="19.140625" style="390" customWidth="1"/>
    <col min="3602" max="3602" width="18.42578125" style="390" bestFit="1" customWidth="1"/>
    <col min="3603" max="3840" width="11.42578125" style="390"/>
    <col min="3841" max="3841" width="8.140625" style="390" customWidth="1"/>
    <col min="3842" max="3842" width="4.28515625" style="390" customWidth="1"/>
    <col min="3843" max="3843" width="33.28515625" style="390" customWidth="1"/>
    <col min="3844" max="3844" width="80.7109375" style="390" customWidth="1"/>
    <col min="3845" max="3846" width="32.7109375" style="390" customWidth="1"/>
    <col min="3847" max="3847" width="21.7109375" style="390" customWidth="1"/>
    <col min="3848" max="3848" width="23.7109375" style="390" customWidth="1"/>
    <col min="3849" max="3849" width="5.5703125" style="390" customWidth="1"/>
    <col min="3850" max="3852" width="11.42578125" style="390"/>
    <col min="3853" max="3853" width="18.28515625" style="390" customWidth="1"/>
    <col min="3854" max="3854" width="11.42578125" style="390"/>
    <col min="3855" max="3855" width="19.42578125" style="390" customWidth="1"/>
    <col min="3856" max="3856" width="11.42578125" style="390"/>
    <col min="3857" max="3857" width="19.140625" style="390" customWidth="1"/>
    <col min="3858" max="3858" width="18.42578125" style="390" bestFit="1" customWidth="1"/>
    <col min="3859" max="4096" width="11.42578125" style="390"/>
    <col min="4097" max="4097" width="8.140625" style="390" customWidth="1"/>
    <col min="4098" max="4098" width="4.28515625" style="390" customWidth="1"/>
    <col min="4099" max="4099" width="33.28515625" style="390" customWidth="1"/>
    <col min="4100" max="4100" width="80.7109375" style="390" customWidth="1"/>
    <col min="4101" max="4102" width="32.7109375" style="390" customWidth="1"/>
    <col min="4103" max="4103" width="21.7109375" style="390" customWidth="1"/>
    <col min="4104" max="4104" width="23.7109375" style="390" customWidth="1"/>
    <col min="4105" max="4105" width="5.5703125" style="390" customWidth="1"/>
    <col min="4106" max="4108" width="11.42578125" style="390"/>
    <col min="4109" max="4109" width="18.28515625" style="390" customWidth="1"/>
    <col min="4110" max="4110" width="11.42578125" style="390"/>
    <col min="4111" max="4111" width="19.42578125" style="390" customWidth="1"/>
    <col min="4112" max="4112" width="11.42578125" style="390"/>
    <col min="4113" max="4113" width="19.140625" style="390" customWidth="1"/>
    <col min="4114" max="4114" width="18.42578125" style="390" bestFit="1" customWidth="1"/>
    <col min="4115" max="4352" width="11.42578125" style="390"/>
    <col min="4353" max="4353" width="8.140625" style="390" customWidth="1"/>
    <col min="4354" max="4354" width="4.28515625" style="390" customWidth="1"/>
    <col min="4355" max="4355" width="33.28515625" style="390" customWidth="1"/>
    <col min="4356" max="4356" width="80.7109375" style="390" customWidth="1"/>
    <col min="4357" max="4358" width="32.7109375" style="390" customWidth="1"/>
    <col min="4359" max="4359" width="21.7109375" style="390" customWidth="1"/>
    <col min="4360" max="4360" width="23.7109375" style="390" customWidth="1"/>
    <col min="4361" max="4361" width="5.5703125" style="390" customWidth="1"/>
    <col min="4362" max="4364" width="11.42578125" style="390"/>
    <col min="4365" max="4365" width="18.28515625" style="390" customWidth="1"/>
    <col min="4366" max="4366" width="11.42578125" style="390"/>
    <col min="4367" max="4367" width="19.42578125" style="390" customWidth="1"/>
    <col min="4368" max="4368" width="11.42578125" style="390"/>
    <col min="4369" max="4369" width="19.140625" style="390" customWidth="1"/>
    <col min="4370" max="4370" width="18.42578125" style="390" bestFit="1" customWidth="1"/>
    <col min="4371" max="4608" width="11.42578125" style="390"/>
    <col min="4609" max="4609" width="8.140625" style="390" customWidth="1"/>
    <col min="4610" max="4610" width="4.28515625" style="390" customWidth="1"/>
    <col min="4611" max="4611" width="33.28515625" style="390" customWidth="1"/>
    <col min="4612" max="4612" width="80.7109375" style="390" customWidth="1"/>
    <col min="4613" max="4614" width="32.7109375" style="390" customWidth="1"/>
    <col min="4615" max="4615" width="21.7109375" style="390" customWidth="1"/>
    <col min="4616" max="4616" width="23.7109375" style="390" customWidth="1"/>
    <col min="4617" max="4617" width="5.5703125" style="390" customWidth="1"/>
    <col min="4618" max="4620" width="11.42578125" style="390"/>
    <col min="4621" max="4621" width="18.28515625" style="390" customWidth="1"/>
    <col min="4622" max="4622" width="11.42578125" style="390"/>
    <col min="4623" max="4623" width="19.42578125" style="390" customWidth="1"/>
    <col min="4624" max="4624" width="11.42578125" style="390"/>
    <col min="4625" max="4625" width="19.140625" style="390" customWidth="1"/>
    <col min="4626" max="4626" width="18.42578125" style="390" bestFit="1" customWidth="1"/>
    <col min="4627" max="4864" width="11.42578125" style="390"/>
    <col min="4865" max="4865" width="8.140625" style="390" customWidth="1"/>
    <col min="4866" max="4866" width="4.28515625" style="390" customWidth="1"/>
    <col min="4867" max="4867" width="33.28515625" style="390" customWidth="1"/>
    <col min="4868" max="4868" width="80.7109375" style="390" customWidth="1"/>
    <col min="4869" max="4870" width="32.7109375" style="390" customWidth="1"/>
    <col min="4871" max="4871" width="21.7109375" style="390" customWidth="1"/>
    <col min="4872" max="4872" width="23.7109375" style="390" customWidth="1"/>
    <col min="4873" max="4873" width="5.5703125" style="390" customWidth="1"/>
    <col min="4874" max="4876" width="11.42578125" style="390"/>
    <col min="4877" max="4877" width="18.28515625" style="390" customWidth="1"/>
    <col min="4878" max="4878" width="11.42578125" style="390"/>
    <col min="4879" max="4879" width="19.42578125" style="390" customWidth="1"/>
    <col min="4880" max="4880" width="11.42578125" style="390"/>
    <col min="4881" max="4881" width="19.140625" style="390" customWidth="1"/>
    <col min="4882" max="4882" width="18.42578125" style="390" bestFit="1" customWidth="1"/>
    <col min="4883" max="5120" width="11.42578125" style="390"/>
    <col min="5121" max="5121" width="8.140625" style="390" customWidth="1"/>
    <col min="5122" max="5122" width="4.28515625" style="390" customWidth="1"/>
    <col min="5123" max="5123" width="33.28515625" style="390" customWidth="1"/>
    <col min="5124" max="5124" width="80.7109375" style="390" customWidth="1"/>
    <col min="5125" max="5126" width="32.7109375" style="390" customWidth="1"/>
    <col min="5127" max="5127" width="21.7109375" style="390" customWidth="1"/>
    <col min="5128" max="5128" width="23.7109375" style="390" customWidth="1"/>
    <col min="5129" max="5129" width="5.5703125" style="390" customWidth="1"/>
    <col min="5130" max="5132" width="11.42578125" style="390"/>
    <col min="5133" max="5133" width="18.28515625" style="390" customWidth="1"/>
    <col min="5134" max="5134" width="11.42578125" style="390"/>
    <col min="5135" max="5135" width="19.42578125" style="390" customWidth="1"/>
    <col min="5136" max="5136" width="11.42578125" style="390"/>
    <col min="5137" max="5137" width="19.140625" style="390" customWidth="1"/>
    <col min="5138" max="5138" width="18.42578125" style="390" bestFit="1" customWidth="1"/>
    <col min="5139" max="5376" width="11.42578125" style="390"/>
    <col min="5377" max="5377" width="8.140625" style="390" customWidth="1"/>
    <col min="5378" max="5378" width="4.28515625" style="390" customWidth="1"/>
    <col min="5379" max="5379" width="33.28515625" style="390" customWidth="1"/>
    <col min="5380" max="5380" width="80.7109375" style="390" customWidth="1"/>
    <col min="5381" max="5382" width="32.7109375" style="390" customWidth="1"/>
    <col min="5383" max="5383" width="21.7109375" style="390" customWidth="1"/>
    <col min="5384" max="5384" width="23.7109375" style="390" customWidth="1"/>
    <col min="5385" max="5385" width="5.5703125" style="390" customWidth="1"/>
    <col min="5386" max="5388" width="11.42578125" style="390"/>
    <col min="5389" max="5389" width="18.28515625" style="390" customWidth="1"/>
    <col min="5390" max="5390" width="11.42578125" style="390"/>
    <col min="5391" max="5391" width="19.42578125" style="390" customWidth="1"/>
    <col min="5392" max="5392" width="11.42578125" style="390"/>
    <col min="5393" max="5393" width="19.140625" style="390" customWidth="1"/>
    <col min="5394" max="5394" width="18.42578125" style="390" bestFit="1" customWidth="1"/>
    <col min="5395" max="5632" width="11.42578125" style="390"/>
    <col min="5633" max="5633" width="8.140625" style="390" customWidth="1"/>
    <col min="5634" max="5634" width="4.28515625" style="390" customWidth="1"/>
    <col min="5635" max="5635" width="33.28515625" style="390" customWidth="1"/>
    <col min="5636" max="5636" width="80.7109375" style="390" customWidth="1"/>
    <col min="5637" max="5638" width="32.7109375" style="390" customWidth="1"/>
    <col min="5639" max="5639" width="21.7109375" style="390" customWidth="1"/>
    <col min="5640" max="5640" width="23.7109375" style="390" customWidth="1"/>
    <col min="5641" max="5641" width="5.5703125" style="390" customWidth="1"/>
    <col min="5642" max="5644" width="11.42578125" style="390"/>
    <col min="5645" max="5645" width="18.28515625" style="390" customWidth="1"/>
    <col min="5646" max="5646" width="11.42578125" style="390"/>
    <col min="5647" max="5647" width="19.42578125" style="390" customWidth="1"/>
    <col min="5648" max="5648" width="11.42578125" style="390"/>
    <col min="5649" max="5649" width="19.140625" style="390" customWidth="1"/>
    <col min="5650" max="5650" width="18.42578125" style="390" bestFit="1" customWidth="1"/>
    <col min="5651" max="5888" width="11.42578125" style="390"/>
    <col min="5889" max="5889" width="8.140625" style="390" customWidth="1"/>
    <col min="5890" max="5890" width="4.28515625" style="390" customWidth="1"/>
    <col min="5891" max="5891" width="33.28515625" style="390" customWidth="1"/>
    <col min="5892" max="5892" width="80.7109375" style="390" customWidth="1"/>
    <col min="5893" max="5894" width="32.7109375" style="390" customWidth="1"/>
    <col min="5895" max="5895" width="21.7109375" style="390" customWidth="1"/>
    <col min="5896" max="5896" width="23.7109375" style="390" customWidth="1"/>
    <col min="5897" max="5897" width="5.5703125" style="390" customWidth="1"/>
    <col min="5898" max="5900" width="11.42578125" style="390"/>
    <col min="5901" max="5901" width="18.28515625" style="390" customWidth="1"/>
    <col min="5902" max="5902" width="11.42578125" style="390"/>
    <col min="5903" max="5903" width="19.42578125" style="390" customWidth="1"/>
    <col min="5904" max="5904" width="11.42578125" style="390"/>
    <col min="5905" max="5905" width="19.140625" style="390" customWidth="1"/>
    <col min="5906" max="5906" width="18.42578125" style="390" bestFit="1" customWidth="1"/>
    <col min="5907" max="6144" width="11.42578125" style="390"/>
    <col min="6145" max="6145" width="8.140625" style="390" customWidth="1"/>
    <col min="6146" max="6146" width="4.28515625" style="390" customWidth="1"/>
    <col min="6147" max="6147" width="33.28515625" style="390" customWidth="1"/>
    <col min="6148" max="6148" width="80.7109375" style="390" customWidth="1"/>
    <col min="6149" max="6150" width="32.7109375" style="390" customWidth="1"/>
    <col min="6151" max="6151" width="21.7109375" style="390" customWidth="1"/>
    <col min="6152" max="6152" width="23.7109375" style="390" customWidth="1"/>
    <col min="6153" max="6153" width="5.5703125" style="390" customWidth="1"/>
    <col min="6154" max="6156" width="11.42578125" style="390"/>
    <col min="6157" max="6157" width="18.28515625" style="390" customWidth="1"/>
    <col min="6158" max="6158" width="11.42578125" style="390"/>
    <col min="6159" max="6159" width="19.42578125" style="390" customWidth="1"/>
    <col min="6160" max="6160" width="11.42578125" style="390"/>
    <col min="6161" max="6161" width="19.140625" style="390" customWidth="1"/>
    <col min="6162" max="6162" width="18.42578125" style="390" bestFit="1" customWidth="1"/>
    <col min="6163" max="6400" width="11.42578125" style="390"/>
    <col min="6401" max="6401" width="8.140625" style="390" customWidth="1"/>
    <col min="6402" max="6402" width="4.28515625" style="390" customWidth="1"/>
    <col min="6403" max="6403" width="33.28515625" style="390" customWidth="1"/>
    <col min="6404" max="6404" width="80.7109375" style="390" customWidth="1"/>
    <col min="6405" max="6406" width="32.7109375" style="390" customWidth="1"/>
    <col min="6407" max="6407" width="21.7109375" style="390" customWidth="1"/>
    <col min="6408" max="6408" width="23.7109375" style="390" customWidth="1"/>
    <col min="6409" max="6409" width="5.5703125" style="390" customWidth="1"/>
    <col min="6410" max="6412" width="11.42578125" style="390"/>
    <col min="6413" max="6413" width="18.28515625" style="390" customWidth="1"/>
    <col min="6414" max="6414" width="11.42578125" style="390"/>
    <col min="6415" max="6415" width="19.42578125" style="390" customWidth="1"/>
    <col min="6416" max="6416" width="11.42578125" style="390"/>
    <col min="6417" max="6417" width="19.140625" style="390" customWidth="1"/>
    <col min="6418" max="6418" width="18.42578125" style="390" bestFit="1" customWidth="1"/>
    <col min="6419" max="6656" width="11.42578125" style="390"/>
    <col min="6657" max="6657" width="8.140625" style="390" customWidth="1"/>
    <col min="6658" max="6658" width="4.28515625" style="390" customWidth="1"/>
    <col min="6659" max="6659" width="33.28515625" style="390" customWidth="1"/>
    <col min="6660" max="6660" width="80.7109375" style="390" customWidth="1"/>
    <col min="6661" max="6662" width="32.7109375" style="390" customWidth="1"/>
    <col min="6663" max="6663" width="21.7109375" style="390" customWidth="1"/>
    <col min="6664" max="6664" width="23.7109375" style="390" customWidth="1"/>
    <col min="6665" max="6665" width="5.5703125" style="390" customWidth="1"/>
    <col min="6666" max="6668" width="11.42578125" style="390"/>
    <col min="6669" max="6669" width="18.28515625" style="390" customWidth="1"/>
    <col min="6670" max="6670" width="11.42578125" style="390"/>
    <col min="6671" max="6671" width="19.42578125" style="390" customWidth="1"/>
    <col min="6672" max="6672" width="11.42578125" style="390"/>
    <col min="6673" max="6673" width="19.140625" style="390" customWidth="1"/>
    <col min="6674" max="6674" width="18.42578125" style="390" bestFit="1" customWidth="1"/>
    <col min="6675" max="6912" width="11.42578125" style="390"/>
    <col min="6913" max="6913" width="8.140625" style="390" customWidth="1"/>
    <col min="6914" max="6914" width="4.28515625" style="390" customWidth="1"/>
    <col min="6915" max="6915" width="33.28515625" style="390" customWidth="1"/>
    <col min="6916" max="6916" width="80.7109375" style="390" customWidth="1"/>
    <col min="6917" max="6918" width="32.7109375" style="390" customWidth="1"/>
    <col min="6919" max="6919" width="21.7109375" style="390" customWidth="1"/>
    <col min="6920" max="6920" width="23.7109375" style="390" customWidth="1"/>
    <col min="6921" max="6921" width="5.5703125" style="390" customWidth="1"/>
    <col min="6922" max="6924" width="11.42578125" style="390"/>
    <col min="6925" max="6925" width="18.28515625" style="390" customWidth="1"/>
    <col min="6926" max="6926" width="11.42578125" style="390"/>
    <col min="6927" max="6927" width="19.42578125" style="390" customWidth="1"/>
    <col min="6928" max="6928" width="11.42578125" style="390"/>
    <col min="6929" max="6929" width="19.140625" style="390" customWidth="1"/>
    <col min="6930" max="6930" width="18.42578125" style="390" bestFit="1" customWidth="1"/>
    <col min="6931" max="7168" width="11.42578125" style="390"/>
    <col min="7169" max="7169" width="8.140625" style="390" customWidth="1"/>
    <col min="7170" max="7170" width="4.28515625" style="390" customWidth="1"/>
    <col min="7171" max="7171" width="33.28515625" style="390" customWidth="1"/>
    <col min="7172" max="7172" width="80.7109375" style="390" customWidth="1"/>
    <col min="7173" max="7174" width="32.7109375" style="390" customWidth="1"/>
    <col min="7175" max="7175" width="21.7109375" style="390" customWidth="1"/>
    <col min="7176" max="7176" width="23.7109375" style="390" customWidth="1"/>
    <col min="7177" max="7177" width="5.5703125" style="390" customWidth="1"/>
    <col min="7178" max="7180" width="11.42578125" style="390"/>
    <col min="7181" max="7181" width="18.28515625" style="390" customWidth="1"/>
    <col min="7182" max="7182" width="11.42578125" style="390"/>
    <col min="7183" max="7183" width="19.42578125" style="390" customWidth="1"/>
    <col min="7184" max="7184" width="11.42578125" style="390"/>
    <col min="7185" max="7185" width="19.140625" style="390" customWidth="1"/>
    <col min="7186" max="7186" width="18.42578125" style="390" bestFit="1" customWidth="1"/>
    <col min="7187" max="7424" width="11.42578125" style="390"/>
    <col min="7425" max="7425" width="8.140625" style="390" customWidth="1"/>
    <col min="7426" max="7426" width="4.28515625" style="390" customWidth="1"/>
    <col min="7427" max="7427" width="33.28515625" style="390" customWidth="1"/>
    <col min="7428" max="7428" width="80.7109375" style="390" customWidth="1"/>
    <col min="7429" max="7430" width="32.7109375" style="390" customWidth="1"/>
    <col min="7431" max="7431" width="21.7109375" style="390" customWidth="1"/>
    <col min="7432" max="7432" width="23.7109375" style="390" customWidth="1"/>
    <col min="7433" max="7433" width="5.5703125" style="390" customWidth="1"/>
    <col min="7434" max="7436" width="11.42578125" style="390"/>
    <col min="7437" max="7437" width="18.28515625" style="390" customWidth="1"/>
    <col min="7438" max="7438" width="11.42578125" style="390"/>
    <col min="7439" max="7439" width="19.42578125" style="390" customWidth="1"/>
    <col min="7440" max="7440" width="11.42578125" style="390"/>
    <col min="7441" max="7441" width="19.140625" style="390" customWidth="1"/>
    <col min="7442" max="7442" width="18.42578125" style="390" bestFit="1" customWidth="1"/>
    <col min="7443" max="7680" width="11.42578125" style="390"/>
    <col min="7681" max="7681" width="8.140625" style="390" customWidth="1"/>
    <col min="7682" max="7682" width="4.28515625" style="390" customWidth="1"/>
    <col min="7683" max="7683" width="33.28515625" style="390" customWidth="1"/>
    <col min="7684" max="7684" width="80.7109375" style="390" customWidth="1"/>
    <col min="7685" max="7686" width="32.7109375" style="390" customWidth="1"/>
    <col min="7687" max="7687" width="21.7109375" style="390" customWidth="1"/>
    <col min="7688" max="7688" width="23.7109375" style="390" customWidth="1"/>
    <col min="7689" max="7689" width="5.5703125" style="390" customWidth="1"/>
    <col min="7690" max="7692" width="11.42578125" style="390"/>
    <col min="7693" max="7693" width="18.28515625" style="390" customWidth="1"/>
    <col min="7694" max="7694" width="11.42578125" style="390"/>
    <col min="7695" max="7695" width="19.42578125" style="390" customWidth="1"/>
    <col min="7696" max="7696" width="11.42578125" style="390"/>
    <col min="7697" max="7697" width="19.140625" style="390" customWidth="1"/>
    <col min="7698" max="7698" width="18.42578125" style="390" bestFit="1" customWidth="1"/>
    <col min="7699" max="7936" width="11.42578125" style="390"/>
    <col min="7937" max="7937" width="8.140625" style="390" customWidth="1"/>
    <col min="7938" max="7938" width="4.28515625" style="390" customWidth="1"/>
    <col min="7939" max="7939" width="33.28515625" style="390" customWidth="1"/>
    <col min="7940" max="7940" width="80.7109375" style="390" customWidth="1"/>
    <col min="7941" max="7942" width="32.7109375" style="390" customWidth="1"/>
    <col min="7943" max="7943" width="21.7109375" style="390" customWidth="1"/>
    <col min="7944" max="7944" width="23.7109375" style="390" customWidth="1"/>
    <col min="7945" max="7945" width="5.5703125" style="390" customWidth="1"/>
    <col min="7946" max="7948" width="11.42578125" style="390"/>
    <col min="7949" max="7949" width="18.28515625" style="390" customWidth="1"/>
    <col min="7950" max="7950" width="11.42578125" style="390"/>
    <col min="7951" max="7951" width="19.42578125" style="390" customWidth="1"/>
    <col min="7952" max="7952" width="11.42578125" style="390"/>
    <col min="7953" max="7953" width="19.140625" style="390" customWidth="1"/>
    <col min="7954" max="7954" width="18.42578125" style="390" bestFit="1" customWidth="1"/>
    <col min="7955" max="8192" width="11.42578125" style="390"/>
    <col min="8193" max="8193" width="8.140625" style="390" customWidth="1"/>
    <col min="8194" max="8194" width="4.28515625" style="390" customWidth="1"/>
    <col min="8195" max="8195" width="33.28515625" style="390" customWidth="1"/>
    <col min="8196" max="8196" width="80.7109375" style="390" customWidth="1"/>
    <col min="8197" max="8198" width="32.7109375" style="390" customWidth="1"/>
    <col min="8199" max="8199" width="21.7109375" style="390" customWidth="1"/>
    <col min="8200" max="8200" width="23.7109375" style="390" customWidth="1"/>
    <col min="8201" max="8201" width="5.5703125" style="390" customWidth="1"/>
    <col min="8202" max="8204" width="11.42578125" style="390"/>
    <col min="8205" max="8205" width="18.28515625" style="390" customWidth="1"/>
    <col min="8206" max="8206" width="11.42578125" style="390"/>
    <col min="8207" max="8207" width="19.42578125" style="390" customWidth="1"/>
    <col min="8208" max="8208" width="11.42578125" style="390"/>
    <col min="8209" max="8209" width="19.140625" style="390" customWidth="1"/>
    <col min="8210" max="8210" width="18.42578125" style="390" bestFit="1" customWidth="1"/>
    <col min="8211" max="8448" width="11.42578125" style="390"/>
    <col min="8449" max="8449" width="8.140625" style="390" customWidth="1"/>
    <col min="8450" max="8450" width="4.28515625" style="390" customWidth="1"/>
    <col min="8451" max="8451" width="33.28515625" style="390" customWidth="1"/>
    <col min="8452" max="8452" width="80.7109375" style="390" customWidth="1"/>
    <col min="8453" max="8454" width="32.7109375" style="390" customWidth="1"/>
    <col min="8455" max="8455" width="21.7109375" style="390" customWidth="1"/>
    <col min="8456" max="8456" width="23.7109375" style="390" customWidth="1"/>
    <col min="8457" max="8457" width="5.5703125" style="390" customWidth="1"/>
    <col min="8458" max="8460" width="11.42578125" style="390"/>
    <col min="8461" max="8461" width="18.28515625" style="390" customWidth="1"/>
    <col min="8462" max="8462" width="11.42578125" style="390"/>
    <col min="8463" max="8463" width="19.42578125" style="390" customWidth="1"/>
    <col min="8464" max="8464" width="11.42578125" style="390"/>
    <col min="8465" max="8465" width="19.140625" style="390" customWidth="1"/>
    <col min="8466" max="8466" width="18.42578125" style="390" bestFit="1" customWidth="1"/>
    <col min="8467" max="8704" width="11.42578125" style="390"/>
    <col min="8705" max="8705" width="8.140625" style="390" customWidth="1"/>
    <col min="8706" max="8706" width="4.28515625" style="390" customWidth="1"/>
    <col min="8707" max="8707" width="33.28515625" style="390" customWidth="1"/>
    <col min="8708" max="8708" width="80.7109375" style="390" customWidth="1"/>
    <col min="8709" max="8710" width="32.7109375" style="390" customWidth="1"/>
    <col min="8711" max="8711" width="21.7109375" style="390" customWidth="1"/>
    <col min="8712" max="8712" width="23.7109375" style="390" customWidth="1"/>
    <col min="8713" max="8713" width="5.5703125" style="390" customWidth="1"/>
    <col min="8714" max="8716" width="11.42578125" style="390"/>
    <col min="8717" max="8717" width="18.28515625" style="390" customWidth="1"/>
    <col min="8718" max="8718" width="11.42578125" style="390"/>
    <col min="8719" max="8719" width="19.42578125" style="390" customWidth="1"/>
    <col min="8720" max="8720" width="11.42578125" style="390"/>
    <col min="8721" max="8721" width="19.140625" style="390" customWidth="1"/>
    <col min="8722" max="8722" width="18.42578125" style="390" bestFit="1" customWidth="1"/>
    <col min="8723" max="8960" width="11.42578125" style="390"/>
    <col min="8961" max="8961" width="8.140625" style="390" customWidth="1"/>
    <col min="8962" max="8962" width="4.28515625" style="390" customWidth="1"/>
    <col min="8963" max="8963" width="33.28515625" style="390" customWidth="1"/>
    <col min="8964" max="8964" width="80.7109375" style="390" customWidth="1"/>
    <col min="8965" max="8966" width="32.7109375" style="390" customWidth="1"/>
    <col min="8967" max="8967" width="21.7109375" style="390" customWidth="1"/>
    <col min="8968" max="8968" width="23.7109375" style="390" customWidth="1"/>
    <col min="8969" max="8969" width="5.5703125" style="390" customWidth="1"/>
    <col min="8970" max="8972" width="11.42578125" style="390"/>
    <col min="8973" max="8973" width="18.28515625" style="390" customWidth="1"/>
    <col min="8974" max="8974" width="11.42578125" style="390"/>
    <col min="8975" max="8975" width="19.42578125" style="390" customWidth="1"/>
    <col min="8976" max="8976" width="11.42578125" style="390"/>
    <col min="8977" max="8977" width="19.140625" style="390" customWidth="1"/>
    <col min="8978" max="8978" width="18.42578125" style="390" bestFit="1" customWidth="1"/>
    <col min="8979" max="9216" width="11.42578125" style="390"/>
    <col min="9217" max="9217" width="8.140625" style="390" customWidth="1"/>
    <col min="9218" max="9218" width="4.28515625" style="390" customWidth="1"/>
    <col min="9219" max="9219" width="33.28515625" style="390" customWidth="1"/>
    <col min="9220" max="9220" width="80.7109375" style="390" customWidth="1"/>
    <col min="9221" max="9222" width="32.7109375" style="390" customWidth="1"/>
    <col min="9223" max="9223" width="21.7109375" style="390" customWidth="1"/>
    <col min="9224" max="9224" width="23.7109375" style="390" customWidth="1"/>
    <col min="9225" max="9225" width="5.5703125" style="390" customWidth="1"/>
    <col min="9226" max="9228" width="11.42578125" style="390"/>
    <col min="9229" max="9229" width="18.28515625" style="390" customWidth="1"/>
    <col min="9230" max="9230" width="11.42578125" style="390"/>
    <col min="9231" max="9231" width="19.42578125" style="390" customWidth="1"/>
    <col min="9232" max="9232" width="11.42578125" style="390"/>
    <col min="9233" max="9233" width="19.140625" style="390" customWidth="1"/>
    <col min="9234" max="9234" width="18.42578125" style="390" bestFit="1" customWidth="1"/>
    <col min="9235" max="9472" width="11.42578125" style="390"/>
    <col min="9473" max="9473" width="8.140625" style="390" customWidth="1"/>
    <col min="9474" max="9474" width="4.28515625" style="390" customWidth="1"/>
    <col min="9475" max="9475" width="33.28515625" style="390" customWidth="1"/>
    <col min="9476" max="9476" width="80.7109375" style="390" customWidth="1"/>
    <col min="9477" max="9478" width="32.7109375" style="390" customWidth="1"/>
    <col min="9479" max="9479" width="21.7109375" style="390" customWidth="1"/>
    <col min="9480" max="9480" width="23.7109375" style="390" customWidth="1"/>
    <col min="9481" max="9481" width="5.5703125" style="390" customWidth="1"/>
    <col min="9482" max="9484" width="11.42578125" style="390"/>
    <col min="9485" max="9485" width="18.28515625" style="390" customWidth="1"/>
    <col min="9486" max="9486" width="11.42578125" style="390"/>
    <col min="9487" max="9487" width="19.42578125" style="390" customWidth="1"/>
    <col min="9488" max="9488" width="11.42578125" style="390"/>
    <col min="9489" max="9489" width="19.140625" style="390" customWidth="1"/>
    <col min="9490" max="9490" width="18.42578125" style="390" bestFit="1" customWidth="1"/>
    <col min="9491" max="9728" width="11.42578125" style="390"/>
    <col min="9729" max="9729" width="8.140625" style="390" customWidth="1"/>
    <col min="9730" max="9730" width="4.28515625" style="390" customWidth="1"/>
    <col min="9731" max="9731" width="33.28515625" style="390" customWidth="1"/>
    <col min="9732" max="9732" width="80.7109375" style="390" customWidth="1"/>
    <col min="9733" max="9734" width="32.7109375" style="390" customWidth="1"/>
    <col min="9735" max="9735" width="21.7109375" style="390" customWidth="1"/>
    <col min="9736" max="9736" width="23.7109375" style="390" customWidth="1"/>
    <col min="9737" max="9737" width="5.5703125" style="390" customWidth="1"/>
    <col min="9738" max="9740" width="11.42578125" style="390"/>
    <col min="9741" max="9741" width="18.28515625" style="390" customWidth="1"/>
    <col min="9742" max="9742" width="11.42578125" style="390"/>
    <col min="9743" max="9743" width="19.42578125" style="390" customWidth="1"/>
    <col min="9744" max="9744" width="11.42578125" style="390"/>
    <col min="9745" max="9745" width="19.140625" style="390" customWidth="1"/>
    <col min="9746" max="9746" width="18.42578125" style="390" bestFit="1" customWidth="1"/>
    <col min="9747" max="9984" width="11.42578125" style="390"/>
    <col min="9985" max="9985" width="8.140625" style="390" customWidth="1"/>
    <col min="9986" max="9986" width="4.28515625" style="390" customWidth="1"/>
    <col min="9987" max="9987" width="33.28515625" style="390" customWidth="1"/>
    <col min="9988" max="9988" width="80.7109375" style="390" customWidth="1"/>
    <col min="9989" max="9990" width="32.7109375" style="390" customWidth="1"/>
    <col min="9991" max="9991" width="21.7109375" style="390" customWidth="1"/>
    <col min="9992" max="9992" width="23.7109375" style="390" customWidth="1"/>
    <col min="9993" max="9993" width="5.5703125" style="390" customWidth="1"/>
    <col min="9994" max="9996" width="11.42578125" style="390"/>
    <col min="9997" max="9997" width="18.28515625" style="390" customWidth="1"/>
    <col min="9998" max="9998" width="11.42578125" style="390"/>
    <col min="9999" max="9999" width="19.42578125" style="390" customWidth="1"/>
    <col min="10000" max="10000" width="11.42578125" style="390"/>
    <col min="10001" max="10001" width="19.140625" style="390" customWidth="1"/>
    <col min="10002" max="10002" width="18.42578125" style="390" bestFit="1" customWidth="1"/>
    <col min="10003" max="10240" width="11.42578125" style="390"/>
    <col min="10241" max="10241" width="8.140625" style="390" customWidth="1"/>
    <col min="10242" max="10242" width="4.28515625" style="390" customWidth="1"/>
    <col min="10243" max="10243" width="33.28515625" style="390" customWidth="1"/>
    <col min="10244" max="10244" width="80.7109375" style="390" customWidth="1"/>
    <col min="10245" max="10246" width="32.7109375" style="390" customWidth="1"/>
    <col min="10247" max="10247" width="21.7109375" style="390" customWidth="1"/>
    <col min="10248" max="10248" width="23.7109375" style="390" customWidth="1"/>
    <col min="10249" max="10249" width="5.5703125" style="390" customWidth="1"/>
    <col min="10250" max="10252" width="11.42578125" style="390"/>
    <col min="10253" max="10253" width="18.28515625" style="390" customWidth="1"/>
    <col min="10254" max="10254" width="11.42578125" style="390"/>
    <col min="10255" max="10255" width="19.42578125" style="390" customWidth="1"/>
    <col min="10256" max="10256" width="11.42578125" style="390"/>
    <col min="10257" max="10257" width="19.140625" style="390" customWidth="1"/>
    <col min="10258" max="10258" width="18.42578125" style="390" bestFit="1" customWidth="1"/>
    <col min="10259" max="10496" width="11.42578125" style="390"/>
    <col min="10497" max="10497" width="8.140625" style="390" customWidth="1"/>
    <col min="10498" max="10498" width="4.28515625" style="390" customWidth="1"/>
    <col min="10499" max="10499" width="33.28515625" style="390" customWidth="1"/>
    <col min="10500" max="10500" width="80.7109375" style="390" customWidth="1"/>
    <col min="10501" max="10502" width="32.7109375" style="390" customWidth="1"/>
    <col min="10503" max="10503" width="21.7109375" style="390" customWidth="1"/>
    <col min="10504" max="10504" width="23.7109375" style="390" customWidth="1"/>
    <col min="10505" max="10505" width="5.5703125" style="390" customWidth="1"/>
    <col min="10506" max="10508" width="11.42578125" style="390"/>
    <col min="10509" max="10509" width="18.28515625" style="390" customWidth="1"/>
    <col min="10510" max="10510" width="11.42578125" style="390"/>
    <col min="10511" max="10511" width="19.42578125" style="390" customWidth="1"/>
    <col min="10512" max="10512" width="11.42578125" style="390"/>
    <col min="10513" max="10513" width="19.140625" style="390" customWidth="1"/>
    <col min="10514" max="10514" width="18.42578125" style="390" bestFit="1" customWidth="1"/>
    <col min="10515" max="10752" width="11.42578125" style="390"/>
    <col min="10753" max="10753" width="8.140625" style="390" customWidth="1"/>
    <col min="10754" max="10754" width="4.28515625" style="390" customWidth="1"/>
    <col min="10755" max="10755" width="33.28515625" style="390" customWidth="1"/>
    <col min="10756" max="10756" width="80.7109375" style="390" customWidth="1"/>
    <col min="10757" max="10758" width="32.7109375" style="390" customWidth="1"/>
    <col min="10759" max="10759" width="21.7109375" style="390" customWidth="1"/>
    <col min="10760" max="10760" width="23.7109375" style="390" customWidth="1"/>
    <col min="10761" max="10761" width="5.5703125" style="390" customWidth="1"/>
    <col min="10762" max="10764" width="11.42578125" style="390"/>
    <col min="10765" max="10765" width="18.28515625" style="390" customWidth="1"/>
    <col min="10766" max="10766" width="11.42578125" style="390"/>
    <col min="10767" max="10767" width="19.42578125" style="390" customWidth="1"/>
    <col min="10768" max="10768" width="11.42578125" style="390"/>
    <col min="10769" max="10769" width="19.140625" style="390" customWidth="1"/>
    <col min="10770" max="10770" width="18.42578125" style="390" bestFit="1" customWidth="1"/>
    <col min="10771" max="11008" width="11.42578125" style="390"/>
    <col min="11009" max="11009" width="8.140625" style="390" customWidth="1"/>
    <col min="11010" max="11010" width="4.28515625" style="390" customWidth="1"/>
    <col min="11011" max="11011" width="33.28515625" style="390" customWidth="1"/>
    <col min="11012" max="11012" width="80.7109375" style="390" customWidth="1"/>
    <col min="11013" max="11014" width="32.7109375" style="390" customWidth="1"/>
    <col min="11015" max="11015" width="21.7109375" style="390" customWidth="1"/>
    <col min="11016" max="11016" width="23.7109375" style="390" customWidth="1"/>
    <col min="11017" max="11017" width="5.5703125" style="390" customWidth="1"/>
    <col min="11018" max="11020" width="11.42578125" style="390"/>
    <col min="11021" max="11021" width="18.28515625" style="390" customWidth="1"/>
    <col min="11022" max="11022" width="11.42578125" style="390"/>
    <col min="11023" max="11023" width="19.42578125" style="390" customWidth="1"/>
    <col min="11024" max="11024" width="11.42578125" style="390"/>
    <col min="11025" max="11025" width="19.140625" style="390" customWidth="1"/>
    <col min="11026" max="11026" width="18.42578125" style="390" bestFit="1" customWidth="1"/>
    <col min="11027" max="11264" width="11.42578125" style="390"/>
    <col min="11265" max="11265" width="8.140625" style="390" customWidth="1"/>
    <col min="11266" max="11266" width="4.28515625" style="390" customWidth="1"/>
    <col min="11267" max="11267" width="33.28515625" style="390" customWidth="1"/>
    <col min="11268" max="11268" width="80.7109375" style="390" customWidth="1"/>
    <col min="11269" max="11270" width="32.7109375" style="390" customWidth="1"/>
    <col min="11271" max="11271" width="21.7109375" style="390" customWidth="1"/>
    <col min="11272" max="11272" width="23.7109375" style="390" customWidth="1"/>
    <col min="11273" max="11273" width="5.5703125" style="390" customWidth="1"/>
    <col min="11274" max="11276" width="11.42578125" style="390"/>
    <col min="11277" max="11277" width="18.28515625" style="390" customWidth="1"/>
    <col min="11278" max="11278" width="11.42578125" style="390"/>
    <col min="11279" max="11279" width="19.42578125" style="390" customWidth="1"/>
    <col min="11280" max="11280" width="11.42578125" style="390"/>
    <col min="11281" max="11281" width="19.140625" style="390" customWidth="1"/>
    <col min="11282" max="11282" width="18.42578125" style="390" bestFit="1" customWidth="1"/>
    <col min="11283" max="11520" width="11.42578125" style="390"/>
    <col min="11521" max="11521" width="8.140625" style="390" customWidth="1"/>
    <col min="11522" max="11522" width="4.28515625" style="390" customWidth="1"/>
    <col min="11523" max="11523" width="33.28515625" style="390" customWidth="1"/>
    <col min="11524" max="11524" width="80.7109375" style="390" customWidth="1"/>
    <col min="11525" max="11526" width="32.7109375" style="390" customWidth="1"/>
    <col min="11527" max="11527" width="21.7109375" style="390" customWidth="1"/>
    <col min="11528" max="11528" width="23.7109375" style="390" customWidth="1"/>
    <col min="11529" max="11529" width="5.5703125" style="390" customWidth="1"/>
    <col min="11530" max="11532" width="11.42578125" style="390"/>
    <col min="11533" max="11533" width="18.28515625" style="390" customWidth="1"/>
    <col min="11534" max="11534" width="11.42578125" style="390"/>
    <col min="11535" max="11535" width="19.42578125" style="390" customWidth="1"/>
    <col min="11536" max="11536" width="11.42578125" style="390"/>
    <col min="11537" max="11537" width="19.140625" style="390" customWidth="1"/>
    <col min="11538" max="11538" width="18.42578125" style="390" bestFit="1" customWidth="1"/>
    <col min="11539" max="11776" width="11.42578125" style="390"/>
    <col min="11777" max="11777" width="8.140625" style="390" customWidth="1"/>
    <col min="11778" max="11778" width="4.28515625" style="390" customWidth="1"/>
    <col min="11779" max="11779" width="33.28515625" style="390" customWidth="1"/>
    <col min="11780" max="11780" width="80.7109375" style="390" customWidth="1"/>
    <col min="11781" max="11782" width="32.7109375" style="390" customWidth="1"/>
    <col min="11783" max="11783" width="21.7109375" style="390" customWidth="1"/>
    <col min="11784" max="11784" width="23.7109375" style="390" customWidth="1"/>
    <col min="11785" max="11785" width="5.5703125" style="390" customWidth="1"/>
    <col min="11786" max="11788" width="11.42578125" style="390"/>
    <col min="11789" max="11789" width="18.28515625" style="390" customWidth="1"/>
    <col min="11790" max="11790" width="11.42578125" style="390"/>
    <col min="11791" max="11791" width="19.42578125" style="390" customWidth="1"/>
    <col min="11792" max="11792" width="11.42578125" style="390"/>
    <col min="11793" max="11793" width="19.140625" style="390" customWidth="1"/>
    <col min="11794" max="11794" width="18.42578125" style="390" bestFit="1" customWidth="1"/>
    <col min="11795" max="12032" width="11.42578125" style="390"/>
    <col min="12033" max="12033" width="8.140625" style="390" customWidth="1"/>
    <col min="12034" max="12034" width="4.28515625" style="390" customWidth="1"/>
    <col min="12035" max="12035" width="33.28515625" style="390" customWidth="1"/>
    <col min="12036" max="12036" width="80.7109375" style="390" customWidth="1"/>
    <col min="12037" max="12038" width="32.7109375" style="390" customWidth="1"/>
    <col min="12039" max="12039" width="21.7109375" style="390" customWidth="1"/>
    <col min="12040" max="12040" width="23.7109375" style="390" customWidth="1"/>
    <col min="12041" max="12041" width="5.5703125" style="390" customWidth="1"/>
    <col min="12042" max="12044" width="11.42578125" style="390"/>
    <col min="12045" max="12045" width="18.28515625" style="390" customWidth="1"/>
    <col min="12046" max="12046" width="11.42578125" style="390"/>
    <col min="12047" max="12047" width="19.42578125" style="390" customWidth="1"/>
    <col min="12048" max="12048" width="11.42578125" style="390"/>
    <col min="12049" max="12049" width="19.140625" style="390" customWidth="1"/>
    <col min="12050" max="12050" width="18.42578125" style="390" bestFit="1" customWidth="1"/>
    <col min="12051" max="12288" width="11.42578125" style="390"/>
    <col min="12289" max="12289" width="8.140625" style="390" customWidth="1"/>
    <col min="12290" max="12290" width="4.28515625" style="390" customWidth="1"/>
    <col min="12291" max="12291" width="33.28515625" style="390" customWidth="1"/>
    <col min="12292" max="12292" width="80.7109375" style="390" customWidth="1"/>
    <col min="12293" max="12294" width="32.7109375" style="390" customWidth="1"/>
    <col min="12295" max="12295" width="21.7109375" style="390" customWidth="1"/>
    <col min="12296" max="12296" width="23.7109375" style="390" customWidth="1"/>
    <col min="12297" max="12297" width="5.5703125" style="390" customWidth="1"/>
    <col min="12298" max="12300" width="11.42578125" style="390"/>
    <col min="12301" max="12301" width="18.28515625" style="390" customWidth="1"/>
    <col min="12302" max="12302" width="11.42578125" style="390"/>
    <col min="12303" max="12303" width="19.42578125" style="390" customWidth="1"/>
    <col min="12304" max="12304" width="11.42578125" style="390"/>
    <col min="12305" max="12305" width="19.140625" style="390" customWidth="1"/>
    <col min="12306" max="12306" width="18.42578125" style="390" bestFit="1" customWidth="1"/>
    <col min="12307" max="12544" width="11.42578125" style="390"/>
    <col min="12545" max="12545" width="8.140625" style="390" customWidth="1"/>
    <col min="12546" max="12546" width="4.28515625" style="390" customWidth="1"/>
    <col min="12547" max="12547" width="33.28515625" style="390" customWidth="1"/>
    <col min="12548" max="12548" width="80.7109375" style="390" customWidth="1"/>
    <col min="12549" max="12550" width="32.7109375" style="390" customWidth="1"/>
    <col min="12551" max="12551" width="21.7109375" style="390" customWidth="1"/>
    <col min="12552" max="12552" width="23.7109375" style="390" customWidth="1"/>
    <col min="12553" max="12553" width="5.5703125" style="390" customWidth="1"/>
    <col min="12554" max="12556" width="11.42578125" style="390"/>
    <col min="12557" max="12557" width="18.28515625" style="390" customWidth="1"/>
    <col min="12558" max="12558" width="11.42578125" style="390"/>
    <col min="12559" max="12559" width="19.42578125" style="390" customWidth="1"/>
    <col min="12560" max="12560" width="11.42578125" style="390"/>
    <col min="12561" max="12561" width="19.140625" style="390" customWidth="1"/>
    <col min="12562" max="12562" width="18.42578125" style="390" bestFit="1" customWidth="1"/>
    <col min="12563" max="12800" width="11.42578125" style="390"/>
    <col min="12801" max="12801" width="8.140625" style="390" customWidth="1"/>
    <col min="12802" max="12802" width="4.28515625" style="390" customWidth="1"/>
    <col min="12803" max="12803" width="33.28515625" style="390" customWidth="1"/>
    <col min="12804" max="12804" width="80.7109375" style="390" customWidth="1"/>
    <col min="12805" max="12806" width="32.7109375" style="390" customWidth="1"/>
    <col min="12807" max="12807" width="21.7109375" style="390" customWidth="1"/>
    <col min="12808" max="12808" width="23.7109375" style="390" customWidth="1"/>
    <col min="12809" max="12809" width="5.5703125" style="390" customWidth="1"/>
    <col min="12810" max="12812" width="11.42578125" style="390"/>
    <col min="12813" max="12813" width="18.28515625" style="390" customWidth="1"/>
    <col min="12814" max="12814" width="11.42578125" style="390"/>
    <col min="12815" max="12815" width="19.42578125" style="390" customWidth="1"/>
    <col min="12816" max="12816" width="11.42578125" style="390"/>
    <col min="12817" max="12817" width="19.140625" style="390" customWidth="1"/>
    <col min="12818" max="12818" width="18.42578125" style="390" bestFit="1" customWidth="1"/>
    <col min="12819" max="13056" width="11.42578125" style="390"/>
    <col min="13057" max="13057" width="8.140625" style="390" customWidth="1"/>
    <col min="13058" max="13058" width="4.28515625" style="390" customWidth="1"/>
    <col min="13059" max="13059" width="33.28515625" style="390" customWidth="1"/>
    <col min="13060" max="13060" width="80.7109375" style="390" customWidth="1"/>
    <col min="13061" max="13062" width="32.7109375" style="390" customWidth="1"/>
    <col min="13063" max="13063" width="21.7109375" style="390" customWidth="1"/>
    <col min="13064" max="13064" width="23.7109375" style="390" customWidth="1"/>
    <col min="13065" max="13065" width="5.5703125" style="390" customWidth="1"/>
    <col min="13066" max="13068" width="11.42578125" style="390"/>
    <col min="13069" max="13069" width="18.28515625" style="390" customWidth="1"/>
    <col min="13070" max="13070" width="11.42578125" style="390"/>
    <col min="13071" max="13071" width="19.42578125" style="390" customWidth="1"/>
    <col min="13072" max="13072" width="11.42578125" style="390"/>
    <col min="13073" max="13073" width="19.140625" style="390" customWidth="1"/>
    <col min="13074" max="13074" width="18.42578125" style="390" bestFit="1" customWidth="1"/>
    <col min="13075" max="13312" width="11.42578125" style="390"/>
    <col min="13313" max="13313" width="8.140625" style="390" customWidth="1"/>
    <col min="13314" max="13314" width="4.28515625" style="390" customWidth="1"/>
    <col min="13315" max="13315" width="33.28515625" style="390" customWidth="1"/>
    <col min="13316" max="13316" width="80.7109375" style="390" customWidth="1"/>
    <col min="13317" max="13318" width="32.7109375" style="390" customWidth="1"/>
    <col min="13319" max="13319" width="21.7109375" style="390" customWidth="1"/>
    <col min="13320" max="13320" width="23.7109375" style="390" customWidth="1"/>
    <col min="13321" max="13321" width="5.5703125" style="390" customWidth="1"/>
    <col min="13322" max="13324" width="11.42578125" style="390"/>
    <col min="13325" max="13325" width="18.28515625" style="390" customWidth="1"/>
    <col min="13326" max="13326" width="11.42578125" style="390"/>
    <col min="13327" max="13327" width="19.42578125" style="390" customWidth="1"/>
    <col min="13328" max="13328" width="11.42578125" style="390"/>
    <col min="13329" max="13329" width="19.140625" style="390" customWidth="1"/>
    <col min="13330" max="13330" width="18.42578125" style="390" bestFit="1" customWidth="1"/>
    <col min="13331" max="13568" width="11.42578125" style="390"/>
    <col min="13569" max="13569" width="8.140625" style="390" customWidth="1"/>
    <col min="13570" max="13570" width="4.28515625" style="390" customWidth="1"/>
    <col min="13571" max="13571" width="33.28515625" style="390" customWidth="1"/>
    <col min="13572" max="13572" width="80.7109375" style="390" customWidth="1"/>
    <col min="13573" max="13574" width="32.7109375" style="390" customWidth="1"/>
    <col min="13575" max="13575" width="21.7109375" style="390" customWidth="1"/>
    <col min="13576" max="13576" width="23.7109375" style="390" customWidth="1"/>
    <col min="13577" max="13577" width="5.5703125" style="390" customWidth="1"/>
    <col min="13578" max="13580" width="11.42578125" style="390"/>
    <col min="13581" max="13581" width="18.28515625" style="390" customWidth="1"/>
    <col min="13582" max="13582" width="11.42578125" style="390"/>
    <col min="13583" max="13583" width="19.42578125" style="390" customWidth="1"/>
    <col min="13584" max="13584" width="11.42578125" style="390"/>
    <col min="13585" max="13585" width="19.140625" style="390" customWidth="1"/>
    <col min="13586" max="13586" width="18.42578125" style="390" bestFit="1" customWidth="1"/>
    <col min="13587" max="13824" width="11.42578125" style="390"/>
    <col min="13825" max="13825" width="8.140625" style="390" customWidth="1"/>
    <col min="13826" max="13826" width="4.28515625" style="390" customWidth="1"/>
    <col min="13827" max="13827" width="33.28515625" style="390" customWidth="1"/>
    <col min="13828" max="13828" width="80.7109375" style="390" customWidth="1"/>
    <col min="13829" max="13830" width="32.7109375" style="390" customWidth="1"/>
    <col min="13831" max="13831" width="21.7109375" style="390" customWidth="1"/>
    <col min="13832" max="13832" width="23.7109375" style="390" customWidth="1"/>
    <col min="13833" max="13833" width="5.5703125" style="390" customWidth="1"/>
    <col min="13834" max="13836" width="11.42578125" style="390"/>
    <col min="13837" max="13837" width="18.28515625" style="390" customWidth="1"/>
    <col min="13838" max="13838" width="11.42578125" style="390"/>
    <col min="13839" max="13839" width="19.42578125" style="390" customWidth="1"/>
    <col min="13840" max="13840" width="11.42578125" style="390"/>
    <col min="13841" max="13841" width="19.140625" style="390" customWidth="1"/>
    <col min="13842" max="13842" width="18.42578125" style="390" bestFit="1" customWidth="1"/>
    <col min="13843" max="14080" width="11.42578125" style="390"/>
    <col min="14081" max="14081" width="8.140625" style="390" customWidth="1"/>
    <col min="14082" max="14082" width="4.28515625" style="390" customWidth="1"/>
    <col min="14083" max="14083" width="33.28515625" style="390" customWidth="1"/>
    <col min="14084" max="14084" width="80.7109375" style="390" customWidth="1"/>
    <col min="14085" max="14086" width="32.7109375" style="390" customWidth="1"/>
    <col min="14087" max="14087" width="21.7109375" style="390" customWidth="1"/>
    <col min="14088" max="14088" width="23.7109375" style="390" customWidth="1"/>
    <col min="14089" max="14089" width="5.5703125" style="390" customWidth="1"/>
    <col min="14090" max="14092" width="11.42578125" style="390"/>
    <col min="14093" max="14093" width="18.28515625" style="390" customWidth="1"/>
    <col min="14094" max="14094" width="11.42578125" style="390"/>
    <col min="14095" max="14095" width="19.42578125" style="390" customWidth="1"/>
    <col min="14096" max="14096" width="11.42578125" style="390"/>
    <col min="14097" max="14097" width="19.140625" style="390" customWidth="1"/>
    <col min="14098" max="14098" width="18.42578125" style="390" bestFit="1" customWidth="1"/>
    <col min="14099" max="14336" width="11.42578125" style="390"/>
    <col min="14337" max="14337" width="8.140625" style="390" customWidth="1"/>
    <col min="14338" max="14338" width="4.28515625" style="390" customWidth="1"/>
    <col min="14339" max="14339" width="33.28515625" style="390" customWidth="1"/>
    <col min="14340" max="14340" width="80.7109375" style="390" customWidth="1"/>
    <col min="14341" max="14342" width="32.7109375" style="390" customWidth="1"/>
    <col min="14343" max="14343" width="21.7109375" style="390" customWidth="1"/>
    <col min="14344" max="14344" width="23.7109375" style="390" customWidth="1"/>
    <col min="14345" max="14345" width="5.5703125" style="390" customWidth="1"/>
    <col min="14346" max="14348" width="11.42578125" style="390"/>
    <col min="14349" max="14349" width="18.28515625" style="390" customWidth="1"/>
    <col min="14350" max="14350" width="11.42578125" style="390"/>
    <col min="14351" max="14351" width="19.42578125" style="390" customWidth="1"/>
    <col min="14352" max="14352" width="11.42578125" style="390"/>
    <col min="14353" max="14353" width="19.140625" style="390" customWidth="1"/>
    <col min="14354" max="14354" width="18.42578125" style="390" bestFit="1" customWidth="1"/>
    <col min="14355" max="14592" width="11.42578125" style="390"/>
    <col min="14593" max="14593" width="8.140625" style="390" customWidth="1"/>
    <col min="14594" max="14594" width="4.28515625" style="390" customWidth="1"/>
    <col min="14595" max="14595" width="33.28515625" style="390" customWidth="1"/>
    <col min="14596" max="14596" width="80.7109375" style="390" customWidth="1"/>
    <col min="14597" max="14598" width="32.7109375" style="390" customWidth="1"/>
    <col min="14599" max="14599" width="21.7109375" style="390" customWidth="1"/>
    <col min="14600" max="14600" width="23.7109375" style="390" customWidth="1"/>
    <col min="14601" max="14601" width="5.5703125" style="390" customWidth="1"/>
    <col min="14602" max="14604" width="11.42578125" style="390"/>
    <col min="14605" max="14605" width="18.28515625" style="390" customWidth="1"/>
    <col min="14606" max="14606" width="11.42578125" style="390"/>
    <col min="14607" max="14607" width="19.42578125" style="390" customWidth="1"/>
    <col min="14608" max="14608" width="11.42578125" style="390"/>
    <col min="14609" max="14609" width="19.140625" style="390" customWidth="1"/>
    <col min="14610" max="14610" width="18.42578125" style="390" bestFit="1" customWidth="1"/>
    <col min="14611" max="14848" width="11.42578125" style="390"/>
    <col min="14849" max="14849" width="8.140625" style="390" customWidth="1"/>
    <col min="14850" max="14850" width="4.28515625" style="390" customWidth="1"/>
    <col min="14851" max="14851" width="33.28515625" style="390" customWidth="1"/>
    <col min="14852" max="14852" width="80.7109375" style="390" customWidth="1"/>
    <col min="14853" max="14854" width="32.7109375" style="390" customWidth="1"/>
    <col min="14855" max="14855" width="21.7109375" style="390" customWidth="1"/>
    <col min="14856" max="14856" width="23.7109375" style="390" customWidth="1"/>
    <col min="14857" max="14857" width="5.5703125" style="390" customWidth="1"/>
    <col min="14858" max="14860" width="11.42578125" style="390"/>
    <col min="14861" max="14861" width="18.28515625" style="390" customWidth="1"/>
    <col min="14862" max="14862" width="11.42578125" style="390"/>
    <col min="14863" max="14863" width="19.42578125" style="390" customWidth="1"/>
    <col min="14864" max="14864" width="11.42578125" style="390"/>
    <col min="14865" max="14865" width="19.140625" style="390" customWidth="1"/>
    <col min="14866" max="14866" width="18.42578125" style="390" bestFit="1" customWidth="1"/>
    <col min="14867" max="15104" width="11.42578125" style="390"/>
    <col min="15105" max="15105" width="8.140625" style="390" customWidth="1"/>
    <col min="15106" max="15106" width="4.28515625" style="390" customWidth="1"/>
    <col min="15107" max="15107" width="33.28515625" style="390" customWidth="1"/>
    <col min="15108" max="15108" width="80.7109375" style="390" customWidth="1"/>
    <col min="15109" max="15110" width="32.7109375" style="390" customWidth="1"/>
    <col min="15111" max="15111" width="21.7109375" style="390" customWidth="1"/>
    <col min="15112" max="15112" width="23.7109375" style="390" customWidth="1"/>
    <col min="15113" max="15113" width="5.5703125" style="390" customWidth="1"/>
    <col min="15114" max="15116" width="11.42578125" style="390"/>
    <col min="15117" max="15117" width="18.28515625" style="390" customWidth="1"/>
    <col min="15118" max="15118" width="11.42578125" style="390"/>
    <col min="15119" max="15119" width="19.42578125" style="390" customWidth="1"/>
    <col min="15120" max="15120" width="11.42578125" style="390"/>
    <col min="15121" max="15121" width="19.140625" style="390" customWidth="1"/>
    <col min="15122" max="15122" width="18.42578125" style="390" bestFit="1" customWidth="1"/>
    <col min="15123" max="15360" width="11.42578125" style="390"/>
    <col min="15361" max="15361" width="8.140625" style="390" customWidth="1"/>
    <col min="15362" max="15362" width="4.28515625" style="390" customWidth="1"/>
    <col min="15363" max="15363" width="33.28515625" style="390" customWidth="1"/>
    <col min="15364" max="15364" width="80.7109375" style="390" customWidth="1"/>
    <col min="15365" max="15366" width="32.7109375" style="390" customWidth="1"/>
    <col min="15367" max="15367" width="21.7109375" style="390" customWidth="1"/>
    <col min="15368" max="15368" width="23.7109375" style="390" customWidth="1"/>
    <col min="15369" max="15369" width="5.5703125" style="390" customWidth="1"/>
    <col min="15370" max="15372" width="11.42578125" style="390"/>
    <col min="15373" max="15373" width="18.28515625" style="390" customWidth="1"/>
    <col min="15374" max="15374" width="11.42578125" style="390"/>
    <col min="15375" max="15375" width="19.42578125" style="390" customWidth="1"/>
    <col min="15376" max="15376" width="11.42578125" style="390"/>
    <col min="15377" max="15377" width="19.140625" style="390" customWidth="1"/>
    <col min="15378" max="15378" width="18.42578125" style="390" bestFit="1" customWidth="1"/>
    <col min="15379" max="15616" width="11.42578125" style="390"/>
    <col min="15617" max="15617" width="8.140625" style="390" customWidth="1"/>
    <col min="15618" max="15618" width="4.28515625" style="390" customWidth="1"/>
    <col min="15619" max="15619" width="33.28515625" style="390" customWidth="1"/>
    <col min="15620" max="15620" width="80.7109375" style="390" customWidth="1"/>
    <col min="15621" max="15622" width="32.7109375" style="390" customWidth="1"/>
    <col min="15623" max="15623" width="21.7109375" style="390" customWidth="1"/>
    <col min="15624" max="15624" width="23.7109375" style="390" customWidth="1"/>
    <col min="15625" max="15625" width="5.5703125" style="390" customWidth="1"/>
    <col min="15626" max="15628" width="11.42578125" style="390"/>
    <col min="15629" max="15629" width="18.28515625" style="390" customWidth="1"/>
    <col min="15630" max="15630" width="11.42578125" style="390"/>
    <col min="15631" max="15631" width="19.42578125" style="390" customWidth="1"/>
    <col min="15632" max="15632" width="11.42578125" style="390"/>
    <col min="15633" max="15633" width="19.140625" style="390" customWidth="1"/>
    <col min="15634" max="15634" width="18.42578125" style="390" bestFit="1" customWidth="1"/>
    <col min="15635" max="15872" width="11.42578125" style="390"/>
    <col min="15873" max="15873" width="8.140625" style="390" customWidth="1"/>
    <col min="15874" max="15874" width="4.28515625" style="390" customWidth="1"/>
    <col min="15875" max="15875" width="33.28515625" style="390" customWidth="1"/>
    <col min="15876" max="15876" width="80.7109375" style="390" customWidth="1"/>
    <col min="15877" max="15878" width="32.7109375" style="390" customWidth="1"/>
    <col min="15879" max="15879" width="21.7109375" style="390" customWidth="1"/>
    <col min="15880" max="15880" width="23.7109375" style="390" customWidth="1"/>
    <col min="15881" max="15881" width="5.5703125" style="390" customWidth="1"/>
    <col min="15882" max="15884" width="11.42578125" style="390"/>
    <col min="15885" max="15885" width="18.28515625" style="390" customWidth="1"/>
    <col min="15886" max="15886" width="11.42578125" style="390"/>
    <col min="15887" max="15887" width="19.42578125" style="390" customWidth="1"/>
    <col min="15888" max="15888" width="11.42578125" style="390"/>
    <col min="15889" max="15889" width="19.140625" style="390" customWidth="1"/>
    <col min="15890" max="15890" width="18.42578125" style="390" bestFit="1" customWidth="1"/>
    <col min="15891" max="16128" width="11.42578125" style="390"/>
    <col min="16129" max="16129" width="8.140625" style="390" customWidth="1"/>
    <col min="16130" max="16130" width="4.28515625" style="390" customWidth="1"/>
    <col min="16131" max="16131" width="33.28515625" style="390" customWidth="1"/>
    <col min="16132" max="16132" width="80.7109375" style="390" customWidth="1"/>
    <col min="16133" max="16134" width="32.7109375" style="390" customWidth="1"/>
    <col min="16135" max="16135" width="21.7109375" style="390" customWidth="1"/>
    <col min="16136" max="16136" width="23.7109375" style="390" customWidth="1"/>
    <col min="16137" max="16137" width="5.5703125" style="390" customWidth="1"/>
    <col min="16138" max="16140" width="11.42578125" style="390"/>
    <col min="16141" max="16141" width="18.28515625" style="390" customWidth="1"/>
    <col min="16142" max="16142" width="11.42578125" style="390"/>
    <col min="16143" max="16143" width="19.42578125" style="390" customWidth="1"/>
    <col min="16144" max="16144" width="11.42578125" style="390"/>
    <col min="16145" max="16145" width="19.140625" style="390" customWidth="1"/>
    <col min="16146" max="16146" width="18.42578125" style="390" bestFit="1" customWidth="1"/>
    <col min="16147" max="16384" width="11.42578125" style="390"/>
  </cols>
  <sheetData>
    <row r="1" spans="1:19" ht="13.5" customHeight="1">
      <c r="B1" s="1018"/>
      <c r="C1" s="388"/>
      <c r="D1" s="388"/>
      <c r="E1" s="388"/>
      <c r="F1" s="389"/>
      <c r="G1" s="388"/>
      <c r="H1" s="389"/>
    </row>
    <row r="2" spans="1:19" ht="15.75" customHeight="1">
      <c r="B2" s="2493" t="s">
        <v>1309</v>
      </c>
      <c r="C2" s="2494"/>
      <c r="D2" s="2494"/>
      <c r="E2" s="2494"/>
      <c r="F2" s="394"/>
      <c r="G2" s="393"/>
      <c r="H2" s="394"/>
    </row>
    <row r="3" spans="1:19" ht="13.5" customHeight="1">
      <c r="B3" s="2493"/>
      <c r="C3" s="2494"/>
      <c r="D3" s="2494"/>
      <c r="E3" s="2494"/>
      <c r="F3" s="394"/>
      <c r="G3" s="393"/>
      <c r="H3" s="395"/>
    </row>
    <row r="4" spans="1:19">
      <c r="B4" s="2493" t="s">
        <v>1442</v>
      </c>
      <c r="C4" s="2494"/>
      <c r="D4" s="2494"/>
      <c r="E4" s="2494"/>
      <c r="F4" s="394"/>
      <c r="G4" s="393"/>
      <c r="H4" s="394"/>
    </row>
    <row r="5" spans="1:19" ht="13.5" thickBot="1">
      <c r="B5" s="396"/>
      <c r="C5" s="397"/>
      <c r="D5" s="397"/>
      <c r="E5" s="397"/>
      <c r="F5" s="398"/>
      <c r="G5" s="397"/>
      <c r="H5" s="398"/>
    </row>
    <row r="6" spans="1:19" ht="50.25" customHeight="1" thickBot="1">
      <c r="A6" s="399"/>
      <c r="B6" s="400" t="s">
        <v>789</v>
      </c>
      <c r="C6" s="2495" t="s">
        <v>1310</v>
      </c>
      <c r="D6" s="2496"/>
      <c r="E6" s="401" t="s">
        <v>1311</v>
      </c>
      <c r="F6" s="402" t="s">
        <v>1312</v>
      </c>
      <c r="G6" s="2497" t="s">
        <v>1313</v>
      </c>
      <c r="H6" s="2498"/>
      <c r="I6" s="399"/>
    </row>
    <row r="7" spans="1:19" ht="22.5" customHeight="1" thickBot="1">
      <c r="B7" s="400"/>
      <c r="C7" s="404" t="s">
        <v>1314</v>
      </c>
      <c r="D7" s="405" t="s">
        <v>1315</v>
      </c>
      <c r="E7" s="279" t="e">
        <f>CONCATENATE("ACTUALIZADO A ",UPPER(TEXT(#REF!,"MMMM \d\e YYYY")))</f>
        <v>#REF!</v>
      </c>
      <c r="F7" s="280" t="e">
        <f>E7</f>
        <v>#REF!</v>
      </c>
      <c r="G7" s="2499" t="e">
        <f>E7</f>
        <v>#REF!</v>
      </c>
      <c r="H7" s="2500"/>
      <c r="Q7" s="2501" t="s">
        <v>1406</v>
      </c>
      <c r="R7" s="2501"/>
      <c r="S7" s="406"/>
    </row>
    <row r="8" spans="1:19" ht="26.25" thickBot="1">
      <c r="B8" s="2517">
        <v>1</v>
      </c>
      <c r="C8" s="2516" t="s">
        <v>1231</v>
      </c>
      <c r="D8" s="407" t="s">
        <v>1316</v>
      </c>
      <c r="E8" s="2508" t="e">
        <f>ROUND($E$51*H8,0)</f>
        <v>#REF!</v>
      </c>
      <c r="F8" s="859" t="e">
        <f>ROUND(E8*J8,0)-1</f>
        <v>#REF!</v>
      </c>
      <c r="G8" s="281" t="e">
        <f>H8*J8</f>
        <v>#REF!</v>
      </c>
      <c r="H8" s="2511" t="e">
        <f>L8</f>
        <v>#REF!</v>
      </c>
      <c r="I8" s="282"/>
      <c r="J8" s="853">
        <v>0.5</v>
      </c>
      <c r="L8" s="391" t="e">
        <f>+ROUND((M8+O8)/$O$48,3)</f>
        <v>#REF!</v>
      </c>
      <c r="M8" s="1005" t="e">
        <f>CONSULTORIA!O31+CONSULTORIA!O47</f>
        <v>#REF!</v>
      </c>
      <c r="N8" s="1006" t="e">
        <f>M8/$M$45</f>
        <v>#REF!</v>
      </c>
      <c r="O8" s="1010" t="e">
        <f>+N8*O45</f>
        <v>#REF!</v>
      </c>
      <c r="Q8" s="408" t="e">
        <f>M8</f>
        <v>#REF!</v>
      </c>
      <c r="R8" s="409" t="e">
        <f>CONSULTORIA!O31+CONSULTORIA!O47</f>
        <v>#REF!</v>
      </c>
      <c r="S8" s="410" t="e">
        <f>Q8-R8</f>
        <v>#REF!</v>
      </c>
    </row>
    <row r="9" spans="1:19" ht="26.25" thickBot="1">
      <c r="B9" s="2518"/>
      <c r="C9" s="2515"/>
      <c r="D9" s="411" t="s">
        <v>1317</v>
      </c>
      <c r="E9" s="2510"/>
      <c r="F9" s="860" t="e">
        <f>ROUND(E8*J9,0)</f>
        <v>#REF!</v>
      </c>
      <c r="G9" s="285" t="e">
        <f>H8*J9</f>
        <v>#REF!</v>
      </c>
      <c r="H9" s="2513"/>
      <c r="I9" s="282"/>
      <c r="J9" s="854">
        <v>0.5</v>
      </c>
      <c r="M9" s="1005"/>
      <c r="N9" s="1006"/>
      <c r="O9" s="1010"/>
    </row>
    <row r="10" spans="1:19" ht="15" thickBot="1">
      <c r="B10" s="1017">
        <v>4</v>
      </c>
      <c r="C10" s="868" t="s">
        <v>1525</v>
      </c>
      <c r="D10" s="412" t="s">
        <v>1407</v>
      </c>
      <c r="E10" s="861" t="e">
        <f>ROUND($E$51*H10,0)</f>
        <v>#REF!</v>
      </c>
      <c r="F10" s="862" t="e">
        <f>ROUND($E$10*J10,0)</f>
        <v>#REF!</v>
      </c>
      <c r="G10" s="413" t="e">
        <f>$H$10*J10</f>
        <v>#REF!</v>
      </c>
      <c r="H10" s="1029" t="e">
        <f>L10</f>
        <v>#REF!</v>
      </c>
      <c r="I10" s="282"/>
      <c r="J10" s="855">
        <v>1</v>
      </c>
      <c r="L10" s="391" t="e">
        <f>+ROUND((M10+O10)/$O$48,2)</f>
        <v>#REF!</v>
      </c>
      <c r="M10" s="1007" t="e">
        <f>CONSULTORIA!O21</f>
        <v>#REF!</v>
      </c>
      <c r="N10" s="1006" t="e">
        <f>M10/$M$45</f>
        <v>#REF!</v>
      </c>
      <c r="O10" s="1011" t="e">
        <f>+N10*O45</f>
        <v>#REF!</v>
      </c>
      <c r="Q10" s="408" t="e">
        <f>+M10</f>
        <v>#REF!</v>
      </c>
      <c r="R10" s="409" t="e">
        <f>CONSULTORIA!O21</f>
        <v>#REF!</v>
      </c>
      <c r="S10" s="410" t="e">
        <f>Q10-R10</f>
        <v>#REF!</v>
      </c>
    </row>
    <row r="11" spans="1:19" ht="26.25" thickBot="1">
      <c r="B11" s="2503">
        <v>5</v>
      </c>
      <c r="C11" s="2514" t="s">
        <v>1318</v>
      </c>
      <c r="D11" s="466" t="s">
        <v>1408</v>
      </c>
      <c r="E11" s="2509" t="e">
        <f>ROUND($E$51*H11,0)</f>
        <v>#REF!</v>
      </c>
      <c r="F11" s="860" t="e">
        <f>ROUND(E11*J11,0)-1</f>
        <v>#REF!</v>
      </c>
      <c r="G11" s="286" t="e">
        <f>H11*J11</f>
        <v>#REF!</v>
      </c>
      <c r="H11" s="2512" t="e">
        <f>L11</f>
        <v>#REF!</v>
      </c>
      <c r="I11" s="282"/>
      <c r="J11" s="853">
        <v>0.5</v>
      </c>
      <c r="L11" s="391" t="e">
        <f>+ROUND((M11+O11)/$O$48,2)</f>
        <v>#REF!</v>
      </c>
      <c r="M11" s="1005" t="e">
        <f>CONSULTORIA!#REF!</f>
        <v>#REF!</v>
      </c>
      <c r="N11" s="1006" t="e">
        <f>M11/$M$45</f>
        <v>#REF!</v>
      </c>
      <c r="O11" s="1010" t="e">
        <f>+N11*O45</f>
        <v>#REF!</v>
      </c>
      <c r="Q11" s="408" t="e">
        <f>+M11</f>
        <v>#REF!</v>
      </c>
      <c r="R11" s="409" t="e">
        <f>CONSULTORIA!#REF!</f>
        <v>#REF!</v>
      </c>
      <c r="S11" s="410" t="e">
        <f>Q11-R11</f>
        <v>#REF!</v>
      </c>
    </row>
    <row r="12" spans="1:19" ht="26.25" thickBot="1">
      <c r="B12" s="2504"/>
      <c r="C12" s="2515"/>
      <c r="D12" s="467" t="s">
        <v>1409</v>
      </c>
      <c r="E12" s="2510"/>
      <c r="F12" s="863" t="e">
        <f>ROUND(E11*J12,0)</f>
        <v>#REF!</v>
      </c>
      <c r="G12" s="285" t="e">
        <f>H11*J12</f>
        <v>#REF!</v>
      </c>
      <c r="H12" s="2513"/>
      <c r="I12" s="282"/>
      <c r="J12" s="854">
        <v>0.5</v>
      </c>
      <c r="M12" s="1005"/>
      <c r="N12" s="1006"/>
      <c r="O12" s="1010"/>
    </row>
    <row r="13" spans="1:19" ht="26.25" thickBot="1">
      <c r="B13" s="2517">
        <v>8</v>
      </c>
      <c r="C13" s="2516" t="s">
        <v>1524</v>
      </c>
      <c r="D13" s="468" t="s">
        <v>1410</v>
      </c>
      <c r="E13" s="2508" t="e">
        <f>ROUND($E$51*H13,0)</f>
        <v>#REF!</v>
      </c>
      <c r="F13" s="859" t="e">
        <f>ROUND($E$13*J13,0)</f>
        <v>#REF!</v>
      </c>
      <c r="G13" s="413" t="e">
        <f>$H$13*J13</f>
        <v>#REF!</v>
      </c>
      <c r="H13" s="2511" t="e">
        <f>L13</f>
        <v>#REF!</v>
      </c>
      <c r="I13" s="282"/>
      <c r="J13" s="415">
        <v>0.02</v>
      </c>
      <c r="L13" s="391" t="e">
        <f>+ROUND((M13+O13)/$O$48,3)</f>
        <v>#REF!</v>
      </c>
      <c r="M13" s="1007" t="e">
        <f>CONSULTORIA!#REF!</f>
        <v>#REF!</v>
      </c>
      <c r="N13" s="1006" t="e">
        <f>M13/$M$45</f>
        <v>#REF!</v>
      </c>
      <c r="O13" s="1011" t="e">
        <f>+N13*O45</f>
        <v>#REF!</v>
      </c>
      <c r="Q13" s="408" t="e">
        <f>+M13</f>
        <v>#REF!</v>
      </c>
      <c r="R13" s="409" t="e">
        <f>CONSULTORIA!#REF!</f>
        <v>#REF!</v>
      </c>
      <c r="S13" s="410" t="e">
        <f>Q13-R13</f>
        <v>#REF!</v>
      </c>
    </row>
    <row r="14" spans="1:19" ht="15" thickBot="1">
      <c r="B14" s="2520"/>
      <c r="C14" s="2514"/>
      <c r="D14" s="469" t="s">
        <v>1411</v>
      </c>
      <c r="E14" s="2509"/>
      <c r="F14" s="864" t="e">
        <f>ROUND($E$13*J14,0)</f>
        <v>#REF!</v>
      </c>
      <c r="G14" s="416" t="e">
        <f>$H$13*J14</f>
        <v>#REF!</v>
      </c>
      <c r="H14" s="2512"/>
      <c r="I14" s="282"/>
      <c r="J14" s="417">
        <v>0.05</v>
      </c>
      <c r="M14" s="1007"/>
      <c r="N14" s="1006"/>
      <c r="O14" s="1011"/>
    </row>
    <row r="15" spans="1:19" ht="15" thickBot="1">
      <c r="B15" s="2520"/>
      <c r="C15" s="2514"/>
      <c r="D15" s="469" t="s">
        <v>1412</v>
      </c>
      <c r="E15" s="2509"/>
      <c r="F15" s="864" t="e">
        <f>ROUND($E$13*J15,0)</f>
        <v>#REF!</v>
      </c>
      <c r="G15" s="416" t="e">
        <f>$H$13*J15</f>
        <v>#REF!</v>
      </c>
      <c r="H15" s="2512"/>
      <c r="I15" s="282"/>
      <c r="J15" s="417">
        <v>0.05</v>
      </c>
      <c r="M15" s="1007"/>
      <c r="N15" s="1006"/>
      <c r="O15" s="1011"/>
    </row>
    <row r="16" spans="1:19" ht="15" thickBot="1">
      <c r="B16" s="2520"/>
      <c r="C16" s="2514"/>
      <c r="D16" s="470" t="s">
        <v>1413</v>
      </c>
      <c r="E16" s="2509"/>
      <c r="F16" s="864" t="e">
        <f>ROUND($E$13*J16,0)</f>
        <v>#REF!</v>
      </c>
      <c r="G16" s="416" t="e">
        <f>$H$13*J16</f>
        <v>#REF!</v>
      </c>
      <c r="H16" s="2512"/>
      <c r="I16" s="282"/>
      <c r="J16" s="422">
        <v>0.88</v>
      </c>
      <c r="M16" s="1007"/>
      <c r="N16" s="1006"/>
      <c r="O16" s="1011"/>
    </row>
    <row r="17" spans="2:19" ht="36.75" customHeight="1" thickBot="1">
      <c r="B17" s="2502">
        <v>9</v>
      </c>
      <c r="C17" s="2516" t="s">
        <v>1319</v>
      </c>
      <c r="D17" s="471" t="s">
        <v>1416</v>
      </c>
      <c r="E17" s="2508" t="e">
        <f>ROUND($E$51*H17,0)</f>
        <v>#REF!</v>
      </c>
      <c r="F17" s="859" t="e">
        <f>ROUND($E$17*J17,0)+1</f>
        <v>#REF!</v>
      </c>
      <c r="G17" s="413" t="e">
        <f>$H$17*J17</f>
        <v>#REF!</v>
      </c>
      <c r="H17" s="2511" t="e">
        <f>L17</f>
        <v>#REF!</v>
      </c>
      <c r="I17" s="282"/>
      <c r="J17" s="420">
        <v>0.23</v>
      </c>
      <c r="L17" s="391" t="e">
        <f>+ROUND((M17+O17)/$O$48,3)</f>
        <v>#REF!</v>
      </c>
      <c r="M17" s="1007" t="e">
        <f>CONSULTORIA!#REF!</f>
        <v>#REF!</v>
      </c>
      <c r="N17" s="1006" t="e">
        <f>M17/$M$45</f>
        <v>#REF!</v>
      </c>
      <c r="O17" s="1011" t="e">
        <f>+N17*O45</f>
        <v>#REF!</v>
      </c>
      <c r="Q17" s="408" t="e">
        <f>+M17</f>
        <v>#REF!</v>
      </c>
      <c r="R17" s="409" t="e">
        <f>CONSULTORIA!#REF!</f>
        <v>#REF!</v>
      </c>
      <c r="S17" s="410" t="e">
        <f>Q17-R17</f>
        <v>#REF!</v>
      </c>
    </row>
    <row r="18" spans="2:19" ht="26.25" thickBot="1">
      <c r="B18" s="2503"/>
      <c r="C18" s="2514"/>
      <c r="D18" s="472" t="s">
        <v>1417</v>
      </c>
      <c r="E18" s="2509"/>
      <c r="F18" s="864" t="e">
        <f>ROUND($E$17*J18,0)</f>
        <v>#REF!</v>
      </c>
      <c r="G18" s="416" t="e">
        <f>$H$17*J18</f>
        <v>#REF!</v>
      </c>
      <c r="H18" s="2512"/>
      <c r="I18" s="282"/>
      <c r="J18" s="417">
        <v>0.23</v>
      </c>
      <c r="M18" s="1007"/>
      <c r="N18" s="1006"/>
      <c r="O18" s="1011"/>
    </row>
    <row r="19" spans="2:19" ht="26.25" thickBot="1">
      <c r="B19" s="2503"/>
      <c r="C19" s="2514"/>
      <c r="D19" s="473" t="s">
        <v>1418</v>
      </c>
      <c r="E19" s="2509"/>
      <c r="F19" s="864" t="e">
        <f>ROUND($E$17*J19,0)</f>
        <v>#REF!</v>
      </c>
      <c r="G19" s="416" t="e">
        <f>$H$17*J19</f>
        <v>#REF!</v>
      </c>
      <c r="H19" s="2512"/>
      <c r="I19" s="282"/>
      <c r="J19" s="417">
        <v>0.31</v>
      </c>
      <c r="M19" s="1007"/>
      <c r="N19" s="1006"/>
      <c r="O19" s="1011"/>
    </row>
    <row r="20" spans="2:19" ht="15" thickBot="1">
      <c r="B20" s="2503"/>
      <c r="C20" s="2514"/>
      <c r="D20" s="473" t="s">
        <v>1419</v>
      </c>
      <c r="E20" s="2509"/>
      <c r="F20" s="864" t="e">
        <f>ROUND($E$17*J20,0)</f>
        <v>#REF!</v>
      </c>
      <c r="G20" s="416" t="e">
        <f>$H$17*J20</f>
        <v>#REF!</v>
      </c>
      <c r="H20" s="2512"/>
      <c r="I20" s="282"/>
      <c r="J20" s="418">
        <v>0.15</v>
      </c>
      <c r="M20" s="1007"/>
      <c r="N20" s="1006"/>
      <c r="O20" s="1011"/>
    </row>
    <row r="21" spans="2:19" ht="15" thickBot="1">
      <c r="B21" s="2504"/>
      <c r="C21" s="2515"/>
      <c r="D21" s="472" t="s">
        <v>1420</v>
      </c>
      <c r="E21" s="2510"/>
      <c r="F21" s="864" t="e">
        <f>ROUND($E$17*J21,0)</f>
        <v>#REF!</v>
      </c>
      <c r="G21" s="416" t="e">
        <f>$H$17*J21</f>
        <v>#REF!</v>
      </c>
      <c r="H21" s="2513"/>
      <c r="I21" s="282"/>
      <c r="J21" s="422">
        <v>0.08</v>
      </c>
      <c r="M21" s="1007"/>
      <c r="N21" s="1006"/>
      <c r="O21" s="1011"/>
    </row>
    <row r="22" spans="2:19" ht="23.25" customHeight="1" thickBot="1">
      <c r="B22" s="2502" t="s">
        <v>1421</v>
      </c>
      <c r="C22" s="2505" t="s">
        <v>1324</v>
      </c>
      <c r="D22" s="471" t="s">
        <v>1422</v>
      </c>
      <c r="E22" s="2508" t="e">
        <f>ROUND($E$51*H22,0)</f>
        <v>#REF!</v>
      </c>
      <c r="F22" s="859" t="e">
        <f>ROUND($E$22*J22,0)</f>
        <v>#REF!</v>
      </c>
      <c r="G22" s="413" t="e">
        <f>$H$22*J22</f>
        <v>#REF!</v>
      </c>
      <c r="H22" s="2511" t="e">
        <f>+L22</f>
        <v>#REF!</v>
      </c>
      <c r="I22" s="282"/>
      <c r="J22" s="423">
        <v>0.38</v>
      </c>
      <c r="L22" s="391" t="e">
        <f>+ROUND((M22+O22)/$O$48,3)</f>
        <v>#REF!</v>
      </c>
      <c r="M22" s="1007" t="e">
        <f>CONSULTORIA!#REF!*0.5</f>
        <v>#REF!</v>
      </c>
      <c r="N22" s="1006" t="e">
        <f>M22/$M$45</f>
        <v>#REF!</v>
      </c>
      <c r="O22" s="1011" t="e">
        <f>+N22*O45</f>
        <v>#REF!</v>
      </c>
      <c r="Q22" s="408" t="e">
        <f>+M22+'PAGO PRODUC-3ros -DISEÑO'!J19</f>
        <v>#REF!</v>
      </c>
      <c r="R22" s="409" t="e">
        <f>CONSULTORIA!#REF!</f>
        <v>#REF!</v>
      </c>
      <c r="S22" s="410" t="e">
        <f>Q22-R22</f>
        <v>#REF!</v>
      </c>
    </row>
    <row r="23" spans="2:19" ht="15" thickBot="1">
      <c r="B23" s="2503"/>
      <c r="C23" s="2506"/>
      <c r="D23" s="473" t="s">
        <v>1423</v>
      </c>
      <c r="E23" s="2509"/>
      <c r="F23" s="864" t="e">
        <f>ROUND($E$22*J23,0)</f>
        <v>#REF!</v>
      </c>
      <c r="G23" s="416" t="e">
        <f>$H$22*J23</f>
        <v>#REF!</v>
      </c>
      <c r="H23" s="2512"/>
      <c r="I23" s="282"/>
      <c r="J23" s="424">
        <v>0.28000000000000003</v>
      </c>
      <c r="M23" s="1007"/>
      <c r="N23" s="1006"/>
      <c r="O23" s="1011"/>
    </row>
    <row r="24" spans="2:19" ht="15" thickBot="1">
      <c r="B24" s="2504"/>
      <c r="C24" s="2507"/>
      <c r="D24" s="474" t="s">
        <v>1424</v>
      </c>
      <c r="E24" s="2510"/>
      <c r="F24" s="864" t="e">
        <f>ROUND($E$22*J24,0)</f>
        <v>#REF!</v>
      </c>
      <c r="G24" s="416" t="e">
        <f>$H$22*J24</f>
        <v>#REF!</v>
      </c>
      <c r="H24" s="2513"/>
      <c r="I24" s="282"/>
      <c r="J24" s="426">
        <v>0.34</v>
      </c>
      <c r="M24" s="1007"/>
      <c r="N24" s="1006"/>
      <c r="O24" s="1011"/>
    </row>
    <row r="25" spans="2:19" ht="63.75">
      <c r="B25" s="2517">
        <v>11</v>
      </c>
      <c r="C25" s="2516" t="s">
        <v>1320</v>
      </c>
      <c r="D25" s="468" t="s">
        <v>1414</v>
      </c>
      <c r="E25" s="2508" t="e">
        <f>ROUND($E$51*H25,0)</f>
        <v>#REF!</v>
      </c>
      <c r="F25" s="859" t="e">
        <f>ROUND($E$25*J25,0)</f>
        <v>#REF!</v>
      </c>
      <c r="G25" s="413" t="e">
        <f>$H$25*J25</f>
        <v>#REF!</v>
      </c>
      <c r="H25" s="2511" t="e">
        <f>L25</f>
        <v>#REF!</v>
      </c>
      <c r="I25" s="282"/>
      <c r="J25" s="415">
        <v>0.02</v>
      </c>
      <c r="L25" s="391" t="e">
        <f>+ROUND((M25+O25)/$O$48,2)</f>
        <v>#REF!</v>
      </c>
      <c r="M25" s="2524" t="e">
        <f>CONSULTORIA!O24</f>
        <v>#REF!</v>
      </c>
      <c r="N25" s="2530" t="e">
        <f>M25/$M$45</f>
        <v>#REF!</v>
      </c>
      <c r="O25" s="2521" t="e">
        <f>+N25*O45</f>
        <v>#REF!</v>
      </c>
      <c r="Q25" s="408" t="e">
        <f>+M25</f>
        <v>#REF!</v>
      </c>
      <c r="R25" s="409" t="e">
        <f>CONSULTORIA!O24</f>
        <v>#REF!</v>
      </c>
      <c r="S25" s="410" t="e">
        <f>Q25-R25</f>
        <v>#REF!</v>
      </c>
    </row>
    <row r="26" spans="2:19" ht="242.25" customHeight="1" thickBot="1">
      <c r="B26" s="2518"/>
      <c r="C26" s="2515"/>
      <c r="D26" s="470" t="s">
        <v>1415</v>
      </c>
      <c r="E26" s="2510"/>
      <c r="F26" s="863" t="e">
        <f>ROUND($E$25*J26,0)</f>
        <v>#REF!</v>
      </c>
      <c r="G26" s="416" t="e">
        <f>$H$25*J26</f>
        <v>#REF!</v>
      </c>
      <c r="H26" s="2512"/>
      <c r="I26" s="282"/>
      <c r="J26" s="422">
        <v>0.98</v>
      </c>
      <c r="M26" s="2526"/>
      <c r="N26" s="2531"/>
      <c r="O26" s="2523"/>
    </row>
    <row r="27" spans="2:19" ht="14.25">
      <c r="B27" s="2502">
        <v>12</v>
      </c>
      <c r="C27" s="2516" t="s">
        <v>1529</v>
      </c>
      <c r="D27" s="883" t="s">
        <v>1549</v>
      </c>
      <c r="E27" s="2508" t="e">
        <f>ROUND($E$51*H27,0)</f>
        <v>#REF!</v>
      </c>
      <c r="F27" s="859" t="e">
        <f>ROUND($E$27*J27,0)-1</f>
        <v>#REF!</v>
      </c>
      <c r="G27" s="413" t="e">
        <f t="shared" ref="G27:G32" si="0">$H$33*J27</f>
        <v>#REF!</v>
      </c>
      <c r="H27" s="2511" t="e">
        <f>L27</f>
        <v>#REF!</v>
      </c>
      <c r="I27" s="282"/>
      <c r="J27" s="427">
        <f>1/6</f>
        <v>0.16666666666666666</v>
      </c>
      <c r="L27" s="391" t="e">
        <f>+ROUND((M27+O27)/$O$48,3)</f>
        <v>#REF!</v>
      </c>
      <c r="M27" s="2524" t="e">
        <f>CONSULTORIA!#REF!</f>
        <v>#REF!</v>
      </c>
      <c r="N27" s="2530" t="e">
        <f>M27/$M$45</f>
        <v>#REF!</v>
      </c>
      <c r="O27" s="2521" t="e">
        <f>+N27*O45</f>
        <v>#REF!</v>
      </c>
      <c r="Q27" s="408" t="e">
        <f>+M27</f>
        <v>#REF!</v>
      </c>
      <c r="R27" s="409" t="e">
        <f>CONSULTORIA!#REF!</f>
        <v>#REF!</v>
      </c>
      <c r="S27" s="410" t="e">
        <f>Q27-R27</f>
        <v>#REF!</v>
      </c>
    </row>
    <row r="28" spans="2:19" ht="14.25">
      <c r="B28" s="2503"/>
      <c r="C28" s="2514"/>
      <c r="D28" s="884" t="s">
        <v>1550</v>
      </c>
      <c r="E28" s="2509"/>
      <c r="F28" s="864" t="e">
        <f>ROUND($E$27*J28,0)</f>
        <v>#REF!</v>
      </c>
      <c r="G28" s="416" t="e">
        <f t="shared" si="0"/>
        <v>#REF!</v>
      </c>
      <c r="H28" s="2512"/>
      <c r="I28" s="282"/>
      <c r="J28" s="424">
        <f>J27</f>
        <v>0.16666666666666666</v>
      </c>
      <c r="M28" s="2525"/>
      <c r="N28" s="2532"/>
      <c r="O28" s="2522"/>
    </row>
    <row r="29" spans="2:19" ht="14.25">
      <c r="B29" s="2503"/>
      <c r="C29" s="2514"/>
      <c r="D29" s="884" t="s">
        <v>1551</v>
      </c>
      <c r="E29" s="2509"/>
      <c r="F29" s="864" t="e">
        <f>ROUND($E$27*J29,0)</f>
        <v>#REF!</v>
      </c>
      <c r="G29" s="416" t="e">
        <f t="shared" si="0"/>
        <v>#REF!</v>
      </c>
      <c r="H29" s="2512"/>
      <c r="I29" s="282"/>
      <c r="J29" s="424">
        <f>J28</f>
        <v>0.16666666666666666</v>
      </c>
      <c r="M29" s="2525"/>
      <c r="N29" s="2532"/>
      <c r="O29" s="2522"/>
    </row>
    <row r="30" spans="2:19" ht="14.25">
      <c r="B30" s="2503"/>
      <c r="C30" s="2514"/>
      <c r="D30" s="884" t="s">
        <v>1552</v>
      </c>
      <c r="E30" s="2509"/>
      <c r="F30" s="864" t="e">
        <f>ROUND($E$27*J30,0)</f>
        <v>#REF!</v>
      </c>
      <c r="G30" s="416" t="e">
        <f t="shared" si="0"/>
        <v>#REF!</v>
      </c>
      <c r="H30" s="2512"/>
      <c r="I30" s="282"/>
      <c r="J30" s="424">
        <f>J29</f>
        <v>0.16666666666666666</v>
      </c>
      <c r="M30" s="2525"/>
      <c r="N30" s="2532"/>
      <c r="O30" s="2522"/>
    </row>
    <row r="31" spans="2:19" ht="14.25">
      <c r="B31" s="2503"/>
      <c r="C31" s="2514"/>
      <c r="D31" s="884" t="s">
        <v>1553</v>
      </c>
      <c r="E31" s="2509"/>
      <c r="F31" s="864" t="e">
        <f>ROUND($E$27*J31,0)</f>
        <v>#REF!</v>
      </c>
      <c r="G31" s="416" t="e">
        <f t="shared" si="0"/>
        <v>#REF!</v>
      </c>
      <c r="H31" s="2512"/>
      <c r="I31" s="282"/>
      <c r="J31" s="424">
        <f>J30</f>
        <v>0.16666666666666666</v>
      </c>
      <c r="M31" s="2525"/>
      <c r="N31" s="2532"/>
      <c r="O31" s="2522"/>
    </row>
    <row r="32" spans="2:19" ht="15" thickBot="1">
      <c r="B32" s="2503"/>
      <c r="C32" s="2514"/>
      <c r="D32" s="885" t="s">
        <v>1554</v>
      </c>
      <c r="E32" s="2509"/>
      <c r="F32" s="864" t="e">
        <f>ROUND($E$27*J32,0)</f>
        <v>#REF!</v>
      </c>
      <c r="G32" s="416" t="e">
        <f t="shared" si="0"/>
        <v>#REF!</v>
      </c>
      <c r="H32" s="2512"/>
      <c r="I32" s="282"/>
      <c r="J32" s="426">
        <f>J31</f>
        <v>0.16666666666666666</v>
      </c>
      <c r="M32" s="2526"/>
      <c r="N32" s="2531"/>
      <c r="O32" s="2523"/>
    </row>
    <row r="33" spans="1:19" ht="14.25">
      <c r="B33" s="2502">
        <v>13</v>
      </c>
      <c r="C33" s="2516" t="s">
        <v>1321</v>
      </c>
      <c r="D33" s="475" t="s">
        <v>1425</v>
      </c>
      <c r="E33" s="2508" t="e">
        <f>ROUND($E$51*H33,0)</f>
        <v>#REF!</v>
      </c>
      <c r="F33" s="859" t="e">
        <f>ROUND($E$33*J33,0)-1</f>
        <v>#REF!</v>
      </c>
      <c r="G33" s="413" t="e">
        <f t="shared" ref="G33:G38" si="1">$H$33*J33</f>
        <v>#REF!</v>
      </c>
      <c r="H33" s="2511" t="e">
        <f>L33</f>
        <v>#REF!</v>
      </c>
      <c r="I33" s="282"/>
      <c r="J33" s="427">
        <v>0.16</v>
      </c>
      <c r="L33" s="391" t="e">
        <f>+ROUND((M33+O33)/$O$48,3)</f>
        <v>#REF!</v>
      </c>
      <c r="M33" s="2524" t="e">
        <f>CONSULTORIA!#REF!+CONSULTORIA!O50</f>
        <v>#REF!</v>
      </c>
      <c r="N33" s="2530" t="e">
        <f>M33/$M$45</f>
        <v>#REF!</v>
      </c>
      <c r="O33" s="2521" t="e">
        <f>+N33*O45</f>
        <v>#REF!</v>
      </c>
      <c r="Q33" s="408" t="e">
        <f>+M33</f>
        <v>#REF!</v>
      </c>
      <c r="R33" s="409" t="e">
        <f>CONSULTORIA!#REF!+CONSULTORIA!O50</f>
        <v>#REF!</v>
      </c>
      <c r="S33" s="410" t="e">
        <f>Q33-R33</f>
        <v>#REF!</v>
      </c>
    </row>
    <row r="34" spans="1:19" ht="25.5">
      <c r="B34" s="2503"/>
      <c r="C34" s="2514"/>
      <c r="D34" s="476" t="s">
        <v>1426</v>
      </c>
      <c r="E34" s="2509"/>
      <c r="F34" s="864" t="e">
        <f>ROUND($E$33*J34,0)-1</f>
        <v>#REF!</v>
      </c>
      <c r="G34" s="416" t="e">
        <f t="shared" si="1"/>
        <v>#REF!</v>
      </c>
      <c r="H34" s="2512"/>
      <c r="I34" s="282"/>
      <c r="J34" s="424">
        <v>0.16</v>
      </c>
      <c r="M34" s="2525"/>
      <c r="N34" s="2532"/>
      <c r="O34" s="2522"/>
    </row>
    <row r="35" spans="1:19" ht="14.25">
      <c r="B35" s="2503"/>
      <c r="C35" s="2514"/>
      <c r="D35" s="476" t="s">
        <v>1427</v>
      </c>
      <c r="E35" s="2509"/>
      <c r="F35" s="864" t="e">
        <f>ROUND($E$33*J35,0)</f>
        <v>#REF!</v>
      </c>
      <c r="G35" s="416" t="e">
        <f t="shared" si="1"/>
        <v>#REF!</v>
      </c>
      <c r="H35" s="2512"/>
      <c r="I35" s="282"/>
      <c r="J35" s="424">
        <v>0.16</v>
      </c>
      <c r="M35" s="2525"/>
      <c r="N35" s="2532"/>
      <c r="O35" s="2522"/>
    </row>
    <row r="36" spans="1:19" ht="14.25">
      <c r="B36" s="2503"/>
      <c r="C36" s="2514"/>
      <c r="D36" s="476" t="s">
        <v>1428</v>
      </c>
      <c r="E36" s="2509"/>
      <c r="F36" s="864" t="e">
        <f>ROUND($E$33*J36,0)</f>
        <v>#REF!</v>
      </c>
      <c r="G36" s="416" t="e">
        <f t="shared" si="1"/>
        <v>#REF!</v>
      </c>
      <c r="H36" s="2512"/>
      <c r="I36" s="282"/>
      <c r="J36" s="424">
        <v>0.16</v>
      </c>
      <c r="M36" s="2525"/>
      <c r="N36" s="2532"/>
      <c r="O36" s="2522"/>
    </row>
    <row r="37" spans="1:19" ht="14.25">
      <c r="B37" s="2503"/>
      <c r="C37" s="2514"/>
      <c r="D37" s="476" t="s">
        <v>1429</v>
      </c>
      <c r="E37" s="2509"/>
      <c r="F37" s="864" t="e">
        <f>ROUND($E$33*J37,0)</f>
        <v>#REF!</v>
      </c>
      <c r="G37" s="416" t="e">
        <f t="shared" si="1"/>
        <v>#REF!</v>
      </c>
      <c r="H37" s="2512"/>
      <c r="I37" s="282"/>
      <c r="J37" s="424">
        <v>0.16</v>
      </c>
      <c r="M37" s="2525"/>
      <c r="N37" s="2532"/>
      <c r="O37" s="2522"/>
    </row>
    <row r="38" spans="1:19" ht="15" thickBot="1">
      <c r="B38" s="2503"/>
      <c r="C38" s="2514"/>
      <c r="D38" s="477" t="s">
        <v>1430</v>
      </c>
      <c r="E38" s="2509"/>
      <c r="F38" s="864" t="e">
        <f>ROUND($E$33*J38,0)</f>
        <v>#REF!</v>
      </c>
      <c r="G38" s="416" t="e">
        <f t="shared" si="1"/>
        <v>#REF!</v>
      </c>
      <c r="H38" s="2512"/>
      <c r="I38" s="282"/>
      <c r="J38" s="856">
        <v>0.2</v>
      </c>
      <c r="M38" s="2526"/>
      <c r="N38" s="2531"/>
      <c r="O38" s="2523"/>
    </row>
    <row r="39" spans="1:19" ht="18" customHeight="1" thickBot="1">
      <c r="A39" s="428"/>
      <c r="B39" s="2517" t="s">
        <v>1431</v>
      </c>
      <c r="C39" s="2505" t="s">
        <v>1432</v>
      </c>
      <c r="D39" s="407" t="s">
        <v>1433</v>
      </c>
      <c r="E39" s="2508" t="e">
        <f>ROUND($E$51*H39,0)</f>
        <v>#REF!</v>
      </c>
      <c r="F39" s="859" t="e">
        <f>ROUND($E$39*J39,0)+1</f>
        <v>#REF!</v>
      </c>
      <c r="G39" s="413" t="e">
        <f>$H$39*J39</f>
        <v>#REF!</v>
      </c>
      <c r="H39" s="2511" t="e">
        <f>L39</f>
        <v>#REF!</v>
      </c>
      <c r="I39" s="282"/>
      <c r="J39" s="853">
        <v>0.5</v>
      </c>
      <c r="L39" s="391" t="e">
        <f>+ROUND((M39+O39)/$O$48,3)</f>
        <v>#REF!</v>
      </c>
      <c r="M39" s="2524" t="e">
        <f>CONSULTORIA!O26</f>
        <v>#REF!</v>
      </c>
      <c r="N39" s="2527" t="e">
        <f>+M39/M45</f>
        <v>#REF!</v>
      </c>
      <c r="O39" s="2521" t="e">
        <f>(N39*O45)</f>
        <v>#REF!</v>
      </c>
      <c r="Q39" s="408" t="e">
        <f>+M39</f>
        <v>#REF!</v>
      </c>
      <c r="R39" s="409" t="e">
        <f>CONSULTORIA!O26</f>
        <v>#REF!</v>
      </c>
      <c r="S39" s="410" t="e">
        <f>Q39-R39</f>
        <v>#REF!</v>
      </c>
    </row>
    <row r="40" spans="1:19" ht="18" customHeight="1" thickBot="1">
      <c r="A40" s="428"/>
      <c r="B40" s="2520"/>
      <c r="C40" s="2506"/>
      <c r="D40" s="429" t="s">
        <v>1434</v>
      </c>
      <c r="E40" s="2509"/>
      <c r="F40" s="864" t="e">
        <f>ROUND($E$39*J40,0)</f>
        <v>#REF!</v>
      </c>
      <c r="G40" s="413" t="e">
        <f>$H$39*J40</f>
        <v>#REF!</v>
      </c>
      <c r="H40" s="2512"/>
      <c r="I40" s="282"/>
      <c r="J40" s="857">
        <f>$J$39/4</f>
        <v>0.125</v>
      </c>
      <c r="M40" s="2525"/>
      <c r="N40" s="2528"/>
      <c r="O40" s="2522"/>
    </row>
    <row r="41" spans="1:19" ht="18" customHeight="1" thickBot="1">
      <c r="A41" s="428"/>
      <c r="B41" s="2520"/>
      <c r="C41" s="2506"/>
      <c r="D41" s="429" t="s">
        <v>1435</v>
      </c>
      <c r="E41" s="2509"/>
      <c r="F41" s="864" t="e">
        <f>ROUND($E$39*J41,0)</f>
        <v>#REF!</v>
      </c>
      <c r="G41" s="413" t="e">
        <f>$H$39*J41</f>
        <v>#REF!</v>
      </c>
      <c r="H41" s="2512"/>
      <c r="I41" s="282"/>
      <c r="J41" s="857">
        <f>$J$39/4</f>
        <v>0.125</v>
      </c>
      <c r="M41" s="2525"/>
      <c r="N41" s="2528"/>
      <c r="O41" s="2522"/>
    </row>
    <row r="42" spans="1:19" ht="18" customHeight="1" thickBot="1">
      <c r="A42" s="428"/>
      <c r="B42" s="2520"/>
      <c r="C42" s="2506"/>
      <c r="D42" s="429" t="s">
        <v>1436</v>
      </c>
      <c r="E42" s="2509"/>
      <c r="F42" s="864" t="e">
        <f>ROUND($E$39*J42,0)</f>
        <v>#REF!</v>
      </c>
      <c r="G42" s="413" t="e">
        <f>$H$39*J42</f>
        <v>#REF!</v>
      </c>
      <c r="H42" s="2512"/>
      <c r="I42" s="282"/>
      <c r="J42" s="857">
        <f>$J$39/4</f>
        <v>0.125</v>
      </c>
      <c r="M42" s="2525"/>
      <c r="N42" s="2528"/>
      <c r="O42" s="2522"/>
    </row>
    <row r="43" spans="1:19" ht="18" customHeight="1" thickBot="1">
      <c r="A43" s="428"/>
      <c r="B43" s="2518"/>
      <c r="C43" s="2507"/>
      <c r="D43" s="411" t="s">
        <v>1437</v>
      </c>
      <c r="E43" s="2510"/>
      <c r="F43" s="863" t="e">
        <f>ROUND($E$39*J43,0)</f>
        <v>#REF!</v>
      </c>
      <c r="G43" s="430" t="e">
        <f>$H$39*J43</f>
        <v>#REF!</v>
      </c>
      <c r="H43" s="2513"/>
      <c r="I43" s="282"/>
      <c r="J43" s="858">
        <f>$J$39/4</f>
        <v>0.125</v>
      </c>
      <c r="M43" s="2526"/>
      <c r="N43" s="2529"/>
      <c r="O43" s="2523"/>
    </row>
    <row r="44" spans="1:19" ht="13.5" thickBot="1">
      <c r="B44" s="1019"/>
      <c r="C44" s="431"/>
      <c r="D44" s="432"/>
      <c r="E44" s="865"/>
      <c r="F44" s="865"/>
      <c r="G44" s="433"/>
      <c r="H44" s="288"/>
      <c r="I44" s="282"/>
      <c r="J44" s="852"/>
      <c r="M44" s="1008"/>
      <c r="N44" s="1009"/>
      <c r="O44" s="1012"/>
    </row>
    <row r="45" spans="1:19" ht="13.5" thickBot="1">
      <c r="D45" s="436" t="s">
        <v>1322</v>
      </c>
      <c r="E45" s="866" t="e">
        <f>SUM(E8:E43)</f>
        <v>#REF!</v>
      </c>
      <c r="F45" s="867" t="e">
        <f>SUM(F8:F43)</f>
        <v>#REF!</v>
      </c>
      <c r="G45" s="990" t="e">
        <f>+E45-F45</f>
        <v>#REF!</v>
      </c>
      <c r="I45" s="437"/>
      <c r="M45" s="995" t="e">
        <f>SUM(M8:M43)+SUM('PAGO PRODUC-3ros -DISEÑO'!J8:J19)</f>
        <v>#REF!</v>
      </c>
      <c r="N45" s="996" t="e">
        <f>SUM(N8:N43)</f>
        <v>#REF!</v>
      </c>
      <c r="O45" s="1013" t="e">
        <f>CONSULTORIA!O17+CONSULTORIA!O28+CONSULTORIA!O36+CONSULTORIA!O56+CONSULTORIA!O65</f>
        <v>#REF!</v>
      </c>
      <c r="Q45" s="438"/>
    </row>
    <row r="46" spans="1:19">
      <c r="D46" s="393"/>
      <c r="E46" s="439"/>
      <c r="F46" s="439"/>
      <c r="G46" s="993"/>
      <c r="I46" s="437"/>
      <c r="M46" s="997"/>
      <c r="N46" s="998"/>
      <c r="O46" s="1013"/>
      <c r="Q46" s="438"/>
    </row>
    <row r="47" spans="1:19">
      <c r="D47" s="393"/>
      <c r="E47" s="439"/>
      <c r="F47" s="439"/>
      <c r="G47" s="993"/>
      <c r="I47" s="437"/>
      <c r="M47" s="997"/>
      <c r="N47" s="998"/>
      <c r="O47" s="1013"/>
      <c r="Q47" s="438"/>
    </row>
    <row r="48" spans="1:19">
      <c r="C48" s="2519"/>
      <c r="D48" s="2519"/>
      <c r="E48" s="987" t="e">
        <f>SUM(E8:E43)</f>
        <v>#REF!</v>
      </c>
      <c r="F48" s="440"/>
      <c r="G48" s="994" t="e">
        <f>SUM(G8:G43)</f>
        <v>#REF!</v>
      </c>
      <c r="H48" s="991" t="e">
        <f>SUM(H8:H43)</f>
        <v>#REF!</v>
      </c>
      <c r="L48" s="391" t="e">
        <f>SUM(L8:L43)</f>
        <v>#REF!</v>
      </c>
      <c r="M48" s="999"/>
      <c r="N48" s="1000"/>
      <c r="O48" s="1013" t="e">
        <f>+M45+O45</f>
        <v>#REF!</v>
      </c>
      <c r="Q48" s="442"/>
    </row>
    <row r="49" spans="1:17">
      <c r="C49" s="443"/>
      <c r="D49" s="443"/>
      <c r="E49" s="987" t="e">
        <f>'PAGO PRODUC-3ros -DISEÑO'!E21</f>
        <v>#REF!</v>
      </c>
      <c r="F49" s="440"/>
      <c r="G49" s="441"/>
      <c r="H49" s="991"/>
      <c r="M49" s="999"/>
      <c r="N49" s="1000"/>
      <c r="O49" s="1013"/>
      <c r="Q49" s="444"/>
    </row>
    <row r="50" spans="1:17" ht="13.5" thickBot="1">
      <c r="C50" s="443"/>
      <c r="D50" s="443"/>
      <c r="E50" s="987"/>
      <c r="F50" s="440"/>
      <c r="G50" s="441"/>
      <c r="H50" s="991" t="e">
        <f>'PAGO PRODUC-3ros -DISEÑO'!G21</f>
        <v>#REF!</v>
      </c>
      <c r="M50" s="999"/>
      <c r="N50" s="1000"/>
      <c r="O50" s="1013"/>
      <c r="Q50" s="445"/>
    </row>
    <row r="51" spans="1:17" ht="23.25" customHeight="1" thickBot="1">
      <c r="E51" s="988" t="e">
        <f>CONSULTORIA!K73</f>
        <v>#REF!</v>
      </c>
      <c r="F51" s="446"/>
      <c r="G51" s="446"/>
      <c r="H51" s="992" t="e">
        <f>H48+H50</f>
        <v>#REF!</v>
      </c>
      <c r="M51" s="1001"/>
      <c r="N51" s="1002"/>
      <c r="O51" s="1013"/>
    </row>
    <row r="52" spans="1:17" ht="13.5" customHeight="1">
      <c r="E52" s="989"/>
      <c r="F52" s="447"/>
      <c r="G52" s="447"/>
      <c r="H52" s="448"/>
      <c r="M52" s="1003"/>
      <c r="N52" s="1004"/>
      <c r="O52" s="1013"/>
    </row>
    <row r="53" spans="1:17" ht="13.5" customHeight="1">
      <c r="A53" s="434"/>
      <c r="E53" s="990" t="e">
        <f>+E51-E48-E49</f>
        <v>#REF!</v>
      </c>
      <c r="F53" s="450"/>
      <c r="G53" s="450"/>
      <c r="M53" s="1001"/>
      <c r="N53" s="1002"/>
      <c r="O53" s="1015" t="e">
        <f>+O48-E51</f>
        <v>#REF!</v>
      </c>
    </row>
    <row r="54" spans="1:17">
      <c r="A54" s="434"/>
      <c r="E54" s="448"/>
      <c r="F54" s="448"/>
      <c r="G54" s="448"/>
      <c r="M54" s="1001"/>
      <c r="N54" s="1002"/>
      <c r="O54" s="1013"/>
    </row>
    <row r="55" spans="1:17">
      <c r="A55" s="434"/>
      <c r="E55" s="451"/>
      <c r="F55" s="447"/>
      <c r="H55" s="448"/>
      <c r="L55" s="449"/>
    </row>
    <row r="56" spans="1:17" ht="23.25" customHeight="1">
      <c r="A56" s="434"/>
      <c r="D56" s="452" t="s">
        <v>1337</v>
      </c>
      <c r="E56" s="448"/>
      <c r="F56" s="448"/>
      <c r="G56" s="448"/>
    </row>
    <row r="57" spans="1:17" ht="23.25" customHeight="1">
      <c r="D57" s="453" t="s">
        <v>1339</v>
      </c>
    </row>
    <row r="58" spans="1:17">
      <c r="D58" s="453" t="s">
        <v>1340</v>
      </c>
      <c r="E58" s="448"/>
      <c r="F58" s="448"/>
      <c r="G58" s="448"/>
    </row>
    <row r="59" spans="1:17">
      <c r="D59" s="453" t="s">
        <v>1341</v>
      </c>
    </row>
    <row r="60" spans="1:17" ht="13.5" customHeight="1">
      <c r="E60" s="448"/>
      <c r="F60" s="448"/>
      <c r="G60" s="448"/>
      <c r="H60" s="448"/>
    </row>
    <row r="62" spans="1:17" s="386" customFormat="1">
      <c r="B62" s="986"/>
      <c r="C62" s="435"/>
      <c r="D62" s="434"/>
      <c r="E62" s="448"/>
      <c r="F62" s="448"/>
      <c r="G62" s="448"/>
      <c r="H62" s="448"/>
      <c r="J62" s="390"/>
      <c r="K62" s="390"/>
      <c r="L62" s="391"/>
      <c r="M62" s="392"/>
      <c r="N62" s="390"/>
      <c r="O62" s="1014"/>
    </row>
    <row r="65" spans="2:19" s="386" customFormat="1" ht="12.75" customHeight="1">
      <c r="B65" s="986"/>
      <c r="C65" s="435"/>
      <c r="D65" s="434"/>
      <c r="E65" s="448"/>
      <c r="F65" s="448"/>
      <c r="G65" s="448"/>
      <c r="H65" s="448"/>
      <c r="J65" s="390"/>
      <c r="K65" s="390"/>
      <c r="L65" s="391"/>
      <c r="M65" s="392"/>
      <c r="N65" s="390"/>
      <c r="O65" s="1014"/>
    </row>
    <row r="67" spans="2:19" s="386" customFormat="1" ht="12.75" customHeight="1">
      <c r="B67" s="986"/>
      <c r="C67" s="435"/>
      <c r="D67" s="434"/>
      <c r="E67" s="448"/>
      <c r="F67" s="448"/>
      <c r="G67" s="448"/>
      <c r="H67" s="448"/>
      <c r="J67" s="390"/>
      <c r="K67" s="390"/>
      <c r="L67" s="391"/>
      <c r="M67" s="392"/>
      <c r="N67" s="390"/>
      <c r="O67" s="1014"/>
    </row>
    <row r="71" spans="2:19" s="386" customFormat="1" ht="12.75" customHeight="1">
      <c r="B71" s="986"/>
      <c r="C71" s="435"/>
      <c r="D71" s="434"/>
      <c r="J71" s="390"/>
      <c r="K71" s="390"/>
      <c r="L71" s="391"/>
      <c r="M71" s="392"/>
      <c r="N71" s="390"/>
      <c r="O71" s="1014"/>
    </row>
    <row r="75" spans="2:19" s="386" customFormat="1" ht="12.75" customHeight="1">
      <c r="B75" s="986"/>
      <c r="C75" s="435"/>
      <c r="D75" s="434"/>
      <c r="J75" s="390"/>
      <c r="K75" s="390"/>
      <c r="L75" s="391"/>
      <c r="M75" s="392"/>
      <c r="N75" s="390"/>
      <c r="O75" s="1014"/>
    </row>
    <row r="80" spans="2:19" s="386" customFormat="1" ht="13.5" customHeight="1">
      <c r="B80" s="986"/>
      <c r="C80" s="435"/>
      <c r="D80" s="434"/>
      <c r="J80" s="390"/>
      <c r="K80" s="390"/>
      <c r="L80" s="391"/>
      <c r="M80" s="392"/>
      <c r="N80" s="390"/>
      <c r="O80" s="1014"/>
      <c r="P80" s="390"/>
      <c r="Q80" s="390"/>
      <c r="R80" s="390"/>
      <c r="S80" s="390"/>
    </row>
    <row r="89" spans="2:19" s="386" customFormat="1" ht="12.75" customHeight="1">
      <c r="B89" s="986"/>
      <c r="C89" s="435"/>
      <c r="D89" s="434"/>
      <c r="J89" s="390"/>
      <c r="K89" s="390"/>
      <c r="L89" s="391"/>
      <c r="M89" s="392"/>
      <c r="N89" s="390"/>
      <c r="O89" s="1014"/>
      <c r="P89" s="390"/>
      <c r="Q89" s="390"/>
      <c r="R89" s="390"/>
      <c r="S89" s="390"/>
    </row>
    <row r="98" spans="2:19" s="386" customFormat="1" ht="12.75" customHeight="1">
      <c r="B98" s="986"/>
      <c r="C98" s="435"/>
      <c r="D98" s="434"/>
      <c r="J98" s="390"/>
      <c r="K98" s="390"/>
      <c r="L98" s="391"/>
      <c r="M98" s="392"/>
      <c r="N98" s="390"/>
      <c r="O98" s="1014"/>
      <c r="P98" s="390"/>
      <c r="Q98" s="390"/>
      <c r="R98" s="390"/>
      <c r="S98" s="390"/>
    </row>
  </sheetData>
  <mergeCells count="55">
    <mergeCell ref="O33:O38"/>
    <mergeCell ref="N33:N38"/>
    <mergeCell ref="M33:M38"/>
    <mergeCell ref="B27:B32"/>
    <mergeCell ref="C27:C32"/>
    <mergeCell ref="E27:E32"/>
    <mergeCell ref="H27:H32"/>
    <mergeCell ref="O27:O32"/>
    <mergeCell ref="N27:N32"/>
    <mergeCell ref="M27:M32"/>
    <mergeCell ref="B33:B38"/>
    <mergeCell ref="C33:C38"/>
    <mergeCell ref="E33:E38"/>
    <mergeCell ref="H33:H38"/>
    <mergeCell ref="M25:M26"/>
    <mergeCell ref="O25:O26"/>
    <mergeCell ref="N25:N26"/>
    <mergeCell ref="B13:B16"/>
    <mergeCell ref="B25:B26"/>
    <mergeCell ref="B17:B21"/>
    <mergeCell ref="C17:C21"/>
    <mergeCell ref="E17:E21"/>
    <mergeCell ref="H17:H21"/>
    <mergeCell ref="C25:C26"/>
    <mergeCell ref="E25:E26"/>
    <mergeCell ref="H25:H26"/>
    <mergeCell ref="C48:D48"/>
    <mergeCell ref="B39:B43"/>
    <mergeCell ref="C39:C43"/>
    <mergeCell ref="O39:O43"/>
    <mergeCell ref="M39:M43"/>
    <mergeCell ref="N39:N43"/>
    <mergeCell ref="E39:E43"/>
    <mergeCell ref="H39:H43"/>
    <mergeCell ref="Q7:R7"/>
    <mergeCell ref="B22:B24"/>
    <mergeCell ref="C22:C24"/>
    <mergeCell ref="E22:E24"/>
    <mergeCell ref="H22:H24"/>
    <mergeCell ref="B11:B12"/>
    <mergeCell ref="C11:C12"/>
    <mergeCell ref="E11:E12"/>
    <mergeCell ref="H11:H12"/>
    <mergeCell ref="C13:C16"/>
    <mergeCell ref="E13:E16"/>
    <mergeCell ref="H13:H16"/>
    <mergeCell ref="B8:B9"/>
    <mergeCell ref="C8:C9"/>
    <mergeCell ref="E8:E9"/>
    <mergeCell ref="H8:H9"/>
    <mergeCell ref="B2:E3"/>
    <mergeCell ref="B4:E4"/>
    <mergeCell ref="C6:D6"/>
    <mergeCell ref="G6:H6"/>
    <mergeCell ref="G7:H7"/>
  </mergeCells>
  <printOptions horizontalCentered="1"/>
  <pageMargins left="0.59055118110236227" right="0.59055118110236227" top="0.78740157480314965" bottom="0.59055118110236227" header="0.31496062992125984" footer="0.31496062992125984"/>
  <pageSetup scale="41"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pageSetUpPr fitToPage="1"/>
  </sheetPr>
  <dimension ref="A1:P70"/>
  <sheetViews>
    <sheetView workbookViewId="0"/>
  </sheetViews>
  <sheetFormatPr baseColWidth="10" defaultRowHeight="12.75"/>
  <cols>
    <col min="1" max="1" width="4" style="1023" customWidth="1"/>
    <col min="2" max="2" width="4.7109375" style="434" customWidth="1"/>
    <col min="3" max="3" width="33.28515625" style="435" customWidth="1"/>
    <col min="4" max="4" width="80.7109375" style="435" customWidth="1"/>
    <col min="5" max="5" width="32.7109375" style="386" customWidth="1"/>
    <col min="6" max="6" width="4" style="386" customWidth="1"/>
    <col min="7" max="7" width="17.140625" style="386" customWidth="1"/>
    <col min="8" max="8" width="5.5703125" style="386" customWidth="1"/>
    <col min="9" max="9" width="11.42578125" style="391"/>
    <col min="10" max="10" width="18.28515625" style="887" customWidth="1"/>
    <col min="11" max="11" width="11.42578125" style="887"/>
    <col min="12" max="12" width="19.42578125" style="887" customWidth="1"/>
    <col min="13" max="13" width="11.42578125" style="454"/>
    <col min="14" max="14" width="19.140625" style="887" customWidth="1"/>
    <col min="15" max="15" width="16.42578125" style="887" bestFit="1" customWidth="1"/>
    <col min="16" max="16" width="11.42578125" style="887"/>
    <col min="17" max="254" width="11.42578125" style="454"/>
    <col min="255" max="255" width="8.140625" style="454" customWidth="1"/>
    <col min="256" max="256" width="4.28515625" style="454" customWidth="1"/>
    <col min="257" max="257" width="29.7109375" style="454" customWidth="1"/>
    <col min="258" max="258" width="22.7109375" style="454" customWidth="1"/>
    <col min="259" max="259" width="32.7109375" style="454" customWidth="1"/>
    <col min="260" max="260" width="21.7109375" style="454" customWidth="1"/>
    <col min="261" max="261" width="23.7109375" style="454" customWidth="1"/>
    <col min="262" max="262" width="5.5703125" style="454" customWidth="1"/>
    <col min="263" max="265" width="11.42578125" style="454"/>
    <col min="266" max="266" width="18.28515625" style="454" customWidth="1"/>
    <col min="267" max="267" width="11.42578125" style="454"/>
    <col min="268" max="268" width="19.42578125" style="454" customWidth="1"/>
    <col min="269" max="269" width="11.42578125" style="454"/>
    <col min="270" max="270" width="19.140625" style="454" customWidth="1"/>
    <col min="271" max="510" width="11.42578125" style="454"/>
    <col min="511" max="511" width="8.140625" style="454" customWidth="1"/>
    <col min="512" max="512" width="4.28515625" style="454" customWidth="1"/>
    <col min="513" max="513" width="29.7109375" style="454" customWidth="1"/>
    <col min="514" max="514" width="22.7109375" style="454" customWidth="1"/>
    <col min="515" max="515" width="32.7109375" style="454" customWidth="1"/>
    <col min="516" max="516" width="21.7109375" style="454" customWidth="1"/>
    <col min="517" max="517" width="23.7109375" style="454" customWidth="1"/>
    <col min="518" max="518" width="5.5703125" style="454" customWidth="1"/>
    <col min="519" max="521" width="11.42578125" style="454"/>
    <col min="522" max="522" width="18.28515625" style="454" customWidth="1"/>
    <col min="523" max="523" width="11.42578125" style="454"/>
    <col min="524" max="524" width="19.42578125" style="454" customWidth="1"/>
    <col min="525" max="525" width="11.42578125" style="454"/>
    <col min="526" max="526" width="19.140625" style="454" customWidth="1"/>
    <col min="527" max="766" width="11.42578125" style="454"/>
    <col min="767" max="767" width="8.140625" style="454" customWidth="1"/>
    <col min="768" max="768" width="4.28515625" style="454" customWidth="1"/>
    <col min="769" max="769" width="29.7109375" style="454" customWidth="1"/>
    <col min="770" max="770" width="22.7109375" style="454" customWidth="1"/>
    <col min="771" max="771" width="32.7109375" style="454" customWidth="1"/>
    <col min="772" max="772" width="21.7109375" style="454" customWidth="1"/>
    <col min="773" max="773" width="23.7109375" style="454" customWidth="1"/>
    <col min="774" max="774" width="5.5703125" style="454" customWidth="1"/>
    <col min="775" max="777" width="11.42578125" style="454"/>
    <col min="778" max="778" width="18.28515625" style="454" customWidth="1"/>
    <col min="779" max="779" width="11.42578125" style="454"/>
    <col min="780" max="780" width="19.42578125" style="454" customWidth="1"/>
    <col min="781" max="781" width="11.42578125" style="454"/>
    <col min="782" max="782" width="19.140625" style="454" customWidth="1"/>
    <col min="783" max="1022" width="11.42578125" style="454"/>
    <col min="1023" max="1023" width="8.140625" style="454" customWidth="1"/>
    <col min="1024" max="1024" width="4.28515625" style="454" customWidth="1"/>
    <col min="1025" max="1025" width="29.7109375" style="454" customWidth="1"/>
    <col min="1026" max="1026" width="22.7109375" style="454" customWidth="1"/>
    <col min="1027" max="1027" width="32.7109375" style="454" customWidth="1"/>
    <col min="1028" max="1028" width="21.7109375" style="454" customWidth="1"/>
    <col min="1029" max="1029" width="23.7109375" style="454" customWidth="1"/>
    <col min="1030" max="1030" width="5.5703125" style="454" customWidth="1"/>
    <col min="1031" max="1033" width="11.42578125" style="454"/>
    <col min="1034" max="1034" width="18.28515625" style="454" customWidth="1"/>
    <col min="1035" max="1035" width="11.42578125" style="454"/>
    <col min="1036" max="1036" width="19.42578125" style="454" customWidth="1"/>
    <col min="1037" max="1037" width="11.42578125" style="454"/>
    <col min="1038" max="1038" width="19.140625" style="454" customWidth="1"/>
    <col min="1039" max="1278" width="11.42578125" style="454"/>
    <col min="1279" max="1279" width="8.140625" style="454" customWidth="1"/>
    <col min="1280" max="1280" width="4.28515625" style="454" customWidth="1"/>
    <col min="1281" max="1281" width="29.7109375" style="454" customWidth="1"/>
    <col min="1282" max="1282" width="22.7109375" style="454" customWidth="1"/>
    <col min="1283" max="1283" width="32.7109375" style="454" customWidth="1"/>
    <col min="1284" max="1284" width="21.7109375" style="454" customWidth="1"/>
    <col min="1285" max="1285" width="23.7109375" style="454" customWidth="1"/>
    <col min="1286" max="1286" width="5.5703125" style="454" customWidth="1"/>
    <col min="1287" max="1289" width="11.42578125" style="454"/>
    <col min="1290" max="1290" width="18.28515625" style="454" customWidth="1"/>
    <col min="1291" max="1291" width="11.42578125" style="454"/>
    <col min="1292" max="1292" width="19.42578125" style="454" customWidth="1"/>
    <col min="1293" max="1293" width="11.42578125" style="454"/>
    <col min="1294" max="1294" width="19.140625" style="454" customWidth="1"/>
    <col min="1295" max="1534" width="11.42578125" style="454"/>
    <col min="1535" max="1535" width="8.140625" style="454" customWidth="1"/>
    <col min="1536" max="1536" width="4.28515625" style="454" customWidth="1"/>
    <col min="1537" max="1537" width="29.7109375" style="454" customWidth="1"/>
    <col min="1538" max="1538" width="22.7109375" style="454" customWidth="1"/>
    <col min="1539" max="1539" width="32.7109375" style="454" customWidth="1"/>
    <col min="1540" max="1540" width="21.7109375" style="454" customWidth="1"/>
    <col min="1541" max="1541" width="23.7109375" style="454" customWidth="1"/>
    <col min="1542" max="1542" width="5.5703125" style="454" customWidth="1"/>
    <col min="1543" max="1545" width="11.42578125" style="454"/>
    <col min="1546" max="1546" width="18.28515625" style="454" customWidth="1"/>
    <col min="1547" max="1547" width="11.42578125" style="454"/>
    <col min="1548" max="1548" width="19.42578125" style="454" customWidth="1"/>
    <col min="1549" max="1549" width="11.42578125" style="454"/>
    <col min="1550" max="1550" width="19.140625" style="454" customWidth="1"/>
    <col min="1551" max="1790" width="11.42578125" style="454"/>
    <col min="1791" max="1791" width="8.140625" style="454" customWidth="1"/>
    <col min="1792" max="1792" width="4.28515625" style="454" customWidth="1"/>
    <col min="1793" max="1793" width="29.7109375" style="454" customWidth="1"/>
    <col min="1794" max="1794" width="22.7109375" style="454" customWidth="1"/>
    <col min="1795" max="1795" width="32.7109375" style="454" customWidth="1"/>
    <col min="1796" max="1796" width="21.7109375" style="454" customWidth="1"/>
    <col min="1797" max="1797" width="23.7109375" style="454" customWidth="1"/>
    <col min="1798" max="1798" width="5.5703125" style="454" customWidth="1"/>
    <col min="1799" max="1801" width="11.42578125" style="454"/>
    <col min="1802" max="1802" width="18.28515625" style="454" customWidth="1"/>
    <col min="1803" max="1803" width="11.42578125" style="454"/>
    <col min="1804" max="1804" width="19.42578125" style="454" customWidth="1"/>
    <col min="1805" max="1805" width="11.42578125" style="454"/>
    <col min="1806" max="1806" width="19.140625" style="454" customWidth="1"/>
    <col min="1807" max="2046" width="11.42578125" style="454"/>
    <col min="2047" max="2047" width="8.140625" style="454" customWidth="1"/>
    <col min="2048" max="2048" width="4.28515625" style="454" customWidth="1"/>
    <col min="2049" max="2049" width="29.7109375" style="454" customWidth="1"/>
    <col min="2050" max="2050" width="22.7109375" style="454" customWidth="1"/>
    <col min="2051" max="2051" width="32.7109375" style="454" customWidth="1"/>
    <col min="2052" max="2052" width="21.7109375" style="454" customWidth="1"/>
    <col min="2053" max="2053" width="23.7109375" style="454" customWidth="1"/>
    <col min="2054" max="2054" width="5.5703125" style="454" customWidth="1"/>
    <col min="2055" max="2057" width="11.42578125" style="454"/>
    <col min="2058" max="2058" width="18.28515625" style="454" customWidth="1"/>
    <col min="2059" max="2059" width="11.42578125" style="454"/>
    <col min="2060" max="2060" width="19.42578125" style="454" customWidth="1"/>
    <col min="2061" max="2061" width="11.42578125" style="454"/>
    <col min="2062" max="2062" width="19.140625" style="454" customWidth="1"/>
    <col min="2063" max="2302" width="11.42578125" style="454"/>
    <col min="2303" max="2303" width="8.140625" style="454" customWidth="1"/>
    <col min="2304" max="2304" width="4.28515625" style="454" customWidth="1"/>
    <col min="2305" max="2305" width="29.7109375" style="454" customWidth="1"/>
    <col min="2306" max="2306" width="22.7109375" style="454" customWidth="1"/>
    <col min="2307" max="2307" width="32.7109375" style="454" customWidth="1"/>
    <col min="2308" max="2308" width="21.7109375" style="454" customWidth="1"/>
    <col min="2309" max="2309" width="23.7109375" style="454" customWidth="1"/>
    <col min="2310" max="2310" width="5.5703125" style="454" customWidth="1"/>
    <col min="2311" max="2313" width="11.42578125" style="454"/>
    <col min="2314" max="2314" width="18.28515625" style="454" customWidth="1"/>
    <col min="2315" max="2315" width="11.42578125" style="454"/>
    <col min="2316" max="2316" width="19.42578125" style="454" customWidth="1"/>
    <col min="2317" max="2317" width="11.42578125" style="454"/>
    <col min="2318" max="2318" width="19.140625" style="454" customWidth="1"/>
    <col min="2319" max="2558" width="11.42578125" style="454"/>
    <col min="2559" max="2559" width="8.140625" style="454" customWidth="1"/>
    <col min="2560" max="2560" width="4.28515625" style="454" customWidth="1"/>
    <col min="2561" max="2561" width="29.7109375" style="454" customWidth="1"/>
    <col min="2562" max="2562" width="22.7109375" style="454" customWidth="1"/>
    <col min="2563" max="2563" width="32.7109375" style="454" customWidth="1"/>
    <col min="2564" max="2564" width="21.7109375" style="454" customWidth="1"/>
    <col min="2565" max="2565" width="23.7109375" style="454" customWidth="1"/>
    <col min="2566" max="2566" width="5.5703125" style="454" customWidth="1"/>
    <col min="2567" max="2569" width="11.42578125" style="454"/>
    <col min="2570" max="2570" width="18.28515625" style="454" customWidth="1"/>
    <col min="2571" max="2571" width="11.42578125" style="454"/>
    <col min="2572" max="2572" width="19.42578125" style="454" customWidth="1"/>
    <col min="2573" max="2573" width="11.42578125" style="454"/>
    <col min="2574" max="2574" width="19.140625" style="454" customWidth="1"/>
    <col min="2575" max="2814" width="11.42578125" style="454"/>
    <col min="2815" max="2815" width="8.140625" style="454" customWidth="1"/>
    <col min="2816" max="2816" width="4.28515625" style="454" customWidth="1"/>
    <col min="2817" max="2817" width="29.7109375" style="454" customWidth="1"/>
    <col min="2818" max="2818" width="22.7109375" style="454" customWidth="1"/>
    <col min="2819" max="2819" width="32.7109375" style="454" customWidth="1"/>
    <col min="2820" max="2820" width="21.7109375" style="454" customWidth="1"/>
    <col min="2821" max="2821" width="23.7109375" style="454" customWidth="1"/>
    <col min="2822" max="2822" width="5.5703125" style="454" customWidth="1"/>
    <col min="2823" max="2825" width="11.42578125" style="454"/>
    <col min="2826" max="2826" width="18.28515625" style="454" customWidth="1"/>
    <col min="2827" max="2827" width="11.42578125" style="454"/>
    <col min="2828" max="2828" width="19.42578125" style="454" customWidth="1"/>
    <col min="2829" max="2829" width="11.42578125" style="454"/>
    <col min="2830" max="2830" width="19.140625" style="454" customWidth="1"/>
    <col min="2831" max="3070" width="11.42578125" style="454"/>
    <col min="3071" max="3071" width="8.140625" style="454" customWidth="1"/>
    <col min="3072" max="3072" width="4.28515625" style="454" customWidth="1"/>
    <col min="3073" max="3073" width="29.7109375" style="454" customWidth="1"/>
    <col min="3074" max="3074" width="22.7109375" style="454" customWidth="1"/>
    <col min="3075" max="3075" width="32.7109375" style="454" customWidth="1"/>
    <col min="3076" max="3076" width="21.7109375" style="454" customWidth="1"/>
    <col min="3077" max="3077" width="23.7109375" style="454" customWidth="1"/>
    <col min="3078" max="3078" width="5.5703125" style="454" customWidth="1"/>
    <col min="3079" max="3081" width="11.42578125" style="454"/>
    <col min="3082" max="3082" width="18.28515625" style="454" customWidth="1"/>
    <col min="3083" max="3083" width="11.42578125" style="454"/>
    <col min="3084" max="3084" width="19.42578125" style="454" customWidth="1"/>
    <col min="3085" max="3085" width="11.42578125" style="454"/>
    <col min="3086" max="3086" width="19.140625" style="454" customWidth="1"/>
    <col min="3087" max="3326" width="11.42578125" style="454"/>
    <col min="3327" max="3327" width="8.140625" style="454" customWidth="1"/>
    <col min="3328" max="3328" width="4.28515625" style="454" customWidth="1"/>
    <col min="3329" max="3329" width="29.7109375" style="454" customWidth="1"/>
    <col min="3330" max="3330" width="22.7109375" style="454" customWidth="1"/>
    <col min="3331" max="3331" width="32.7109375" style="454" customWidth="1"/>
    <col min="3332" max="3332" width="21.7109375" style="454" customWidth="1"/>
    <col min="3333" max="3333" width="23.7109375" style="454" customWidth="1"/>
    <col min="3334" max="3334" width="5.5703125" style="454" customWidth="1"/>
    <col min="3335" max="3337" width="11.42578125" style="454"/>
    <col min="3338" max="3338" width="18.28515625" style="454" customWidth="1"/>
    <col min="3339" max="3339" width="11.42578125" style="454"/>
    <col min="3340" max="3340" width="19.42578125" style="454" customWidth="1"/>
    <col min="3341" max="3341" width="11.42578125" style="454"/>
    <col min="3342" max="3342" width="19.140625" style="454" customWidth="1"/>
    <col min="3343" max="3582" width="11.42578125" style="454"/>
    <col min="3583" max="3583" width="8.140625" style="454" customWidth="1"/>
    <col min="3584" max="3584" width="4.28515625" style="454" customWidth="1"/>
    <col min="3585" max="3585" width="29.7109375" style="454" customWidth="1"/>
    <col min="3586" max="3586" width="22.7109375" style="454" customWidth="1"/>
    <col min="3587" max="3587" width="32.7109375" style="454" customWidth="1"/>
    <col min="3588" max="3588" width="21.7109375" style="454" customWidth="1"/>
    <col min="3589" max="3589" width="23.7109375" style="454" customWidth="1"/>
    <col min="3590" max="3590" width="5.5703125" style="454" customWidth="1"/>
    <col min="3591" max="3593" width="11.42578125" style="454"/>
    <col min="3594" max="3594" width="18.28515625" style="454" customWidth="1"/>
    <col min="3595" max="3595" width="11.42578125" style="454"/>
    <col min="3596" max="3596" width="19.42578125" style="454" customWidth="1"/>
    <col min="3597" max="3597" width="11.42578125" style="454"/>
    <col min="3598" max="3598" width="19.140625" style="454" customWidth="1"/>
    <col min="3599" max="3838" width="11.42578125" style="454"/>
    <col min="3839" max="3839" width="8.140625" style="454" customWidth="1"/>
    <col min="3840" max="3840" width="4.28515625" style="454" customWidth="1"/>
    <col min="3841" max="3841" width="29.7109375" style="454" customWidth="1"/>
    <col min="3842" max="3842" width="22.7109375" style="454" customWidth="1"/>
    <col min="3843" max="3843" width="32.7109375" style="454" customWidth="1"/>
    <col min="3844" max="3844" width="21.7109375" style="454" customWidth="1"/>
    <col min="3845" max="3845" width="23.7109375" style="454" customWidth="1"/>
    <col min="3846" max="3846" width="5.5703125" style="454" customWidth="1"/>
    <col min="3847" max="3849" width="11.42578125" style="454"/>
    <col min="3850" max="3850" width="18.28515625" style="454" customWidth="1"/>
    <col min="3851" max="3851" width="11.42578125" style="454"/>
    <col min="3852" max="3852" width="19.42578125" style="454" customWidth="1"/>
    <col min="3853" max="3853" width="11.42578125" style="454"/>
    <col min="3854" max="3854" width="19.140625" style="454" customWidth="1"/>
    <col min="3855" max="4094" width="11.42578125" style="454"/>
    <col min="4095" max="4095" width="8.140625" style="454" customWidth="1"/>
    <col min="4096" max="4096" width="4.28515625" style="454" customWidth="1"/>
    <col min="4097" max="4097" width="29.7109375" style="454" customWidth="1"/>
    <col min="4098" max="4098" width="22.7109375" style="454" customWidth="1"/>
    <col min="4099" max="4099" width="32.7109375" style="454" customWidth="1"/>
    <col min="4100" max="4100" width="21.7109375" style="454" customWidth="1"/>
    <col min="4101" max="4101" width="23.7109375" style="454" customWidth="1"/>
    <col min="4102" max="4102" width="5.5703125" style="454" customWidth="1"/>
    <col min="4103" max="4105" width="11.42578125" style="454"/>
    <col min="4106" max="4106" width="18.28515625" style="454" customWidth="1"/>
    <col min="4107" max="4107" width="11.42578125" style="454"/>
    <col min="4108" max="4108" width="19.42578125" style="454" customWidth="1"/>
    <col min="4109" max="4109" width="11.42578125" style="454"/>
    <col min="4110" max="4110" width="19.140625" style="454" customWidth="1"/>
    <col min="4111" max="4350" width="11.42578125" style="454"/>
    <col min="4351" max="4351" width="8.140625" style="454" customWidth="1"/>
    <col min="4352" max="4352" width="4.28515625" style="454" customWidth="1"/>
    <col min="4353" max="4353" width="29.7109375" style="454" customWidth="1"/>
    <col min="4354" max="4354" width="22.7109375" style="454" customWidth="1"/>
    <col min="4355" max="4355" width="32.7109375" style="454" customWidth="1"/>
    <col min="4356" max="4356" width="21.7109375" style="454" customWidth="1"/>
    <col min="4357" max="4357" width="23.7109375" style="454" customWidth="1"/>
    <col min="4358" max="4358" width="5.5703125" style="454" customWidth="1"/>
    <col min="4359" max="4361" width="11.42578125" style="454"/>
    <col min="4362" max="4362" width="18.28515625" style="454" customWidth="1"/>
    <col min="4363" max="4363" width="11.42578125" style="454"/>
    <col min="4364" max="4364" width="19.42578125" style="454" customWidth="1"/>
    <col min="4365" max="4365" width="11.42578125" style="454"/>
    <col min="4366" max="4366" width="19.140625" style="454" customWidth="1"/>
    <col min="4367" max="4606" width="11.42578125" style="454"/>
    <col min="4607" max="4607" width="8.140625" style="454" customWidth="1"/>
    <col min="4608" max="4608" width="4.28515625" style="454" customWidth="1"/>
    <col min="4609" max="4609" width="29.7109375" style="454" customWidth="1"/>
    <col min="4610" max="4610" width="22.7109375" style="454" customWidth="1"/>
    <col min="4611" max="4611" width="32.7109375" style="454" customWidth="1"/>
    <col min="4612" max="4612" width="21.7109375" style="454" customWidth="1"/>
    <col min="4613" max="4613" width="23.7109375" style="454" customWidth="1"/>
    <col min="4614" max="4614" width="5.5703125" style="454" customWidth="1"/>
    <col min="4615" max="4617" width="11.42578125" style="454"/>
    <col min="4618" max="4618" width="18.28515625" style="454" customWidth="1"/>
    <col min="4619" max="4619" width="11.42578125" style="454"/>
    <col min="4620" max="4620" width="19.42578125" style="454" customWidth="1"/>
    <col min="4621" max="4621" width="11.42578125" style="454"/>
    <col min="4622" max="4622" width="19.140625" style="454" customWidth="1"/>
    <col min="4623" max="4862" width="11.42578125" style="454"/>
    <col min="4863" max="4863" width="8.140625" style="454" customWidth="1"/>
    <col min="4864" max="4864" width="4.28515625" style="454" customWidth="1"/>
    <col min="4865" max="4865" width="29.7109375" style="454" customWidth="1"/>
    <col min="4866" max="4866" width="22.7109375" style="454" customWidth="1"/>
    <col min="4867" max="4867" width="32.7109375" style="454" customWidth="1"/>
    <col min="4868" max="4868" width="21.7109375" style="454" customWidth="1"/>
    <col min="4869" max="4869" width="23.7109375" style="454" customWidth="1"/>
    <col min="4870" max="4870" width="5.5703125" style="454" customWidth="1"/>
    <col min="4871" max="4873" width="11.42578125" style="454"/>
    <col min="4874" max="4874" width="18.28515625" style="454" customWidth="1"/>
    <col min="4875" max="4875" width="11.42578125" style="454"/>
    <col min="4876" max="4876" width="19.42578125" style="454" customWidth="1"/>
    <col min="4877" max="4877" width="11.42578125" style="454"/>
    <col min="4878" max="4878" width="19.140625" style="454" customWidth="1"/>
    <col min="4879" max="5118" width="11.42578125" style="454"/>
    <col min="5119" max="5119" width="8.140625" style="454" customWidth="1"/>
    <col min="5120" max="5120" width="4.28515625" style="454" customWidth="1"/>
    <col min="5121" max="5121" width="29.7109375" style="454" customWidth="1"/>
    <col min="5122" max="5122" width="22.7109375" style="454" customWidth="1"/>
    <col min="5123" max="5123" width="32.7109375" style="454" customWidth="1"/>
    <col min="5124" max="5124" width="21.7109375" style="454" customWidth="1"/>
    <col min="5125" max="5125" width="23.7109375" style="454" customWidth="1"/>
    <col min="5126" max="5126" width="5.5703125" style="454" customWidth="1"/>
    <col min="5127" max="5129" width="11.42578125" style="454"/>
    <col min="5130" max="5130" width="18.28515625" style="454" customWidth="1"/>
    <col min="5131" max="5131" width="11.42578125" style="454"/>
    <col min="5132" max="5132" width="19.42578125" style="454" customWidth="1"/>
    <col min="5133" max="5133" width="11.42578125" style="454"/>
    <col min="5134" max="5134" width="19.140625" style="454" customWidth="1"/>
    <col min="5135" max="5374" width="11.42578125" style="454"/>
    <col min="5375" max="5375" width="8.140625" style="454" customWidth="1"/>
    <col min="5376" max="5376" width="4.28515625" style="454" customWidth="1"/>
    <col min="5377" max="5377" width="29.7109375" style="454" customWidth="1"/>
    <col min="5378" max="5378" width="22.7109375" style="454" customWidth="1"/>
    <col min="5379" max="5379" width="32.7109375" style="454" customWidth="1"/>
    <col min="5380" max="5380" width="21.7109375" style="454" customWidth="1"/>
    <col min="5381" max="5381" width="23.7109375" style="454" customWidth="1"/>
    <col min="5382" max="5382" width="5.5703125" style="454" customWidth="1"/>
    <col min="5383" max="5385" width="11.42578125" style="454"/>
    <col min="5386" max="5386" width="18.28515625" style="454" customWidth="1"/>
    <col min="5387" max="5387" width="11.42578125" style="454"/>
    <col min="5388" max="5388" width="19.42578125" style="454" customWidth="1"/>
    <col min="5389" max="5389" width="11.42578125" style="454"/>
    <col min="5390" max="5390" width="19.140625" style="454" customWidth="1"/>
    <col min="5391" max="5630" width="11.42578125" style="454"/>
    <col min="5631" max="5631" width="8.140625" style="454" customWidth="1"/>
    <col min="5632" max="5632" width="4.28515625" style="454" customWidth="1"/>
    <col min="5633" max="5633" width="29.7109375" style="454" customWidth="1"/>
    <col min="5634" max="5634" width="22.7109375" style="454" customWidth="1"/>
    <col min="5635" max="5635" width="32.7109375" style="454" customWidth="1"/>
    <col min="5636" max="5636" width="21.7109375" style="454" customWidth="1"/>
    <col min="5637" max="5637" width="23.7109375" style="454" customWidth="1"/>
    <col min="5638" max="5638" width="5.5703125" style="454" customWidth="1"/>
    <col min="5639" max="5641" width="11.42578125" style="454"/>
    <col min="5642" max="5642" width="18.28515625" style="454" customWidth="1"/>
    <col min="5643" max="5643" width="11.42578125" style="454"/>
    <col min="5644" max="5644" width="19.42578125" style="454" customWidth="1"/>
    <col min="5645" max="5645" width="11.42578125" style="454"/>
    <col min="5646" max="5646" width="19.140625" style="454" customWidth="1"/>
    <col min="5647" max="5886" width="11.42578125" style="454"/>
    <col min="5887" max="5887" width="8.140625" style="454" customWidth="1"/>
    <col min="5888" max="5888" width="4.28515625" style="454" customWidth="1"/>
    <col min="5889" max="5889" width="29.7109375" style="454" customWidth="1"/>
    <col min="5890" max="5890" width="22.7109375" style="454" customWidth="1"/>
    <col min="5891" max="5891" width="32.7109375" style="454" customWidth="1"/>
    <col min="5892" max="5892" width="21.7109375" style="454" customWidth="1"/>
    <col min="5893" max="5893" width="23.7109375" style="454" customWidth="1"/>
    <col min="5894" max="5894" width="5.5703125" style="454" customWidth="1"/>
    <col min="5895" max="5897" width="11.42578125" style="454"/>
    <col min="5898" max="5898" width="18.28515625" style="454" customWidth="1"/>
    <col min="5899" max="5899" width="11.42578125" style="454"/>
    <col min="5900" max="5900" width="19.42578125" style="454" customWidth="1"/>
    <col min="5901" max="5901" width="11.42578125" style="454"/>
    <col min="5902" max="5902" width="19.140625" style="454" customWidth="1"/>
    <col min="5903" max="6142" width="11.42578125" style="454"/>
    <col min="6143" max="6143" width="8.140625" style="454" customWidth="1"/>
    <col min="6144" max="6144" width="4.28515625" style="454" customWidth="1"/>
    <col min="6145" max="6145" width="29.7109375" style="454" customWidth="1"/>
    <col min="6146" max="6146" width="22.7109375" style="454" customWidth="1"/>
    <col min="6147" max="6147" width="32.7109375" style="454" customWidth="1"/>
    <col min="6148" max="6148" width="21.7109375" style="454" customWidth="1"/>
    <col min="6149" max="6149" width="23.7109375" style="454" customWidth="1"/>
    <col min="6150" max="6150" width="5.5703125" style="454" customWidth="1"/>
    <col min="6151" max="6153" width="11.42578125" style="454"/>
    <col min="6154" max="6154" width="18.28515625" style="454" customWidth="1"/>
    <col min="6155" max="6155" width="11.42578125" style="454"/>
    <col min="6156" max="6156" width="19.42578125" style="454" customWidth="1"/>
    <col min="6157" max="6157" width="11.42578125" style="454"/>
    <col min="6158" max="6158" width="19.140625" style="454" customWidth="1"/>
    <col min="6159" max="6398" width="11.42578125" style="454"/>
    <col min="6399" max="6399" width="8.140625" style="454" customWidth="1"/>
    <col min="6400" max="6400" width="4.28515625" style="454" customWidth="1"/>
    <col min="6401" max="6401" width="29.7109375" style="454" customWidth="1"/>
    <col min="6402" max="6402" width="22.7109375" style="454" customWidth="1"/>
    <col min="6403" max="6403" width="32.7109375" style="454" customWidth="1"/>
    <col min="6404" max="6404" width="21.7109375" style="454" customWidth="1"/>
    <col min="6405" max="6405" width="23.7109375" style="454" customWidth="1"/>
    <col min="6406" max="6406" width="5.5703125" style="454" customWidth="1"/>
    <col min="6407" max="6409" width="11.42578125" style="454"/>
    <col min="6410" max="6410" width="18.28515625" style="454" customWidth="1"/>
    <col min="6411" max="6411" width="11.42578125" style="454"/>
    <col min="6412" max="6412" width="19.42578125" style="454" customWidth="1"/>
    <col min="6413" max="6413" width="11.42578125" style="454"/>
    <col min="6414" max="6414" width="19.140625" style="454" customWidth="1"/>
    <col min="6415" max="6654" width="11.42578125" style="454"/>
    <col min="6655" max="6655" width="8.140625" style="454" customWidth="1"/>
    <col min="6656" max="6656" width="4.28515625" style="454" customWidth="1"/>
    <col min="6657" max="6657" width="29.7109375" style="454" customWidth="1"/>
    <col min="6658" max="6658" width="22.7109375" style="454" customWidth="1"/>
    <col min="6659" max="6659" width="32.7109375" style="454" customWidth="1"/>
    <col min="6660" max="6660" width="21.7109375" style="454" customWidth="1"/>
    <col min="6661" max="6661" width="23.7109375" style="454" customWidth="1"/>
    <col min="6662" max="6662" width="5.5703125" style="454" customWidth="1"/>
    <col min="6663" max="6665" width="11.42578125" style="454"/>
    <col min="6666" max="6666" width="18.28515625" style="454" customWidth="1"/>
    <col min="6667" max="6667" width="11.42578125" style="454"/>
    <col min="6668" max="6668" width="19.42578125" style="454" customWidth="1"/>
    <col min="6669" max="6669" width="11.42578125" style="454"/>
    <col min="6670" max="6670" width="19.140625" style="454" customWidth="1"/>
    <col min="6671" max="6910" width="11.42578125" style="454"/>
    <col min="6911" max="6911" width="8.140625" style="454" customWidth="1"/>
    <col min="6912" max="6912" width="4.28515625" style="454" customWidth="1"/>
    <col min="6913" max="6913" width="29.7109375" style="454" customWidth="1"/>
    <col min="6914" max="6914" width="22.7109375" style="454" customWidth="1"/>
    <col min="6915" max="6915" width="32.7109375" style="454" customWidth="1"/>
    <col min="6916" max="6916" width="21.7109375" style="454" customWidth="1"/>
    <col min="6917" max="6917" width="23.7109375" style="454" customWidth="1"/>
    <col min="6918" max="6918" width="5.5703125" style="454" customWidth="1"/>
    <col min="6919" max="6921" width="11.42578125" style="454"/>
    <col min="6922" max="6922" width="18.28515625" style="454" customWidth="1"/>
    <col min="6923" max="6923" width="11.42578125" style="454"/>
    <col min="6924" max="6924" width="19.42578125" style="454" customWidth="1"/>
    <col min="6925" max="6925" width="11.42578125" style="454"/>
    <col min="6926" max="6926" width="19.140625" style="454" customWidth="1"/>
    <col min="6927" max="7166" width="11.42578125" style="454"/>
    <col min="7167" max="7167" width="8.140625" style="454" customWidth="1"/>
    <col min="7168" max="7168" width="4.28515625" style="454" customWidth="1"/>
    <col min="7169" max="7169" width="29.7109375" style="454" customWidth="1"/>
    <col min="7170" max="7170" width="22.7109375" style="454" customWidth="1"/>
    <col min="7171" max="7171" width="32.7109375" style="454" customWidth="1"/>
    <col min="7172" max="7172" width="21.7109375" style="454" customWidth="1"/>
    <col min="7173" max="7173" width="23.7109375" style="454" customWidth="1"/>
    <col min="7174" max="7174" width="5.5703125" style="454" customWidth="1"/>
    <col min="7175" max="7177" width="11.42578125" style="454"/>
    <col min="7178" max="7178" width="18.28515625" style="454" customWidth="1"/>
    <col min="7179" max="7179" width="11.42578125" style="454"/>
    <col min="7180" max="7180" width="19.42578125" style="454" customWidth="1"/>
    <col min="7181" max="7181" width="11.42578125" style="454"/>
    <col min="7182" max="7182" width="19.140625" style="454" customWidth="1"/>
    <col min="7183" max="7422" width="11.42578125" style="454"/>
    <col min="7423" max="7423" width="8.140625" style="454" customWidth="1"/>
    <col min="7424" max="7424" width="4.28515625" style="454" customWidth="1"/>
    <col min="7425" max="7425" width="29.7109375" style="454" customWidth="1"/>
    <col min="7426" max="7426" width="22.7109375" style="454" customWidth="1"/>
    <col min="7427" max="7427" width="32.7109375" style="454" customWidth="1"/>
    <col min="7428" max="7428" width="21.7109375" style="454" customWidth="1"/>
    <col min="7429" max="7429" width="23.7109375" style="454" customWidth="1"/>
    <col min="7430" max="7430" width="5.5703125" style="454" customWidth="1"/>
    <col min="7431" max="7433" width="11.42578125" style="454"/>
    <col min="7434" max="7434" width="18.28515625" style="454" customWidth="1"/>
    <col min="7435" max="7435" width="11.42578125" style="454"/>
    <col min="7436" max="7436" width="19.42578125" style="454" customWidth="1"/>
    <col min="7437" max="7437" width="11.42578125" style="454"/>
    <col min="7438" max="7438" width="19.140625" style="454" customWidth="1"/>
    <col min="7439" max="7678" width="11.42578125" style="454"/>
    <col min="7679" max="7679" width="8.140625" style="454" customWidth="1"/>
    <col min="7680" max="7680" width="4.28515625" style="454" customWidth="1"/>
    <col min="7681" max="7681" width="29.7109375" style="454" customWidth="1"/>
    <col min="7682" max="7682" width="22.7109375" style="454" customWidth="1"/>
    <col min="7683" max="7683" width="32.7109375" style="454" customWidth="1"/>
    <col min="7684" max="7684" width="21.7109375" style="454" customWidth="1"/>
    <col min="7685" max="7685" width="23.7109375" style="454" customWidth="1"/>
    <col min="7686" max="7686" width="5.5703125" style="454" customWidth="1"/>
    <col min="7687" max="7689" width="11.42578125" style="454"/>
    <col min="7690" max="7690" width="18.28515625" style="454" customWidth="1"/>
    <col min="7691" max="7691" width="11.42578125" style="454"/>
    <col min="7692" max="7692" width="19.42578125" style="454" customWidth="1"/>
    <col min="7693" max="7693" width="11.42578125" style="454"/>
    <col min="7694" max="7694" width="19.140625" style="454" customWidth="1"/>
    <col min="7695" max="7934" width="11.42578125" style="454"/>
    <col min="7935" max="7935" width="8.140625" style="454" customWidth="1"/>
    <col min="7936" max="7936" width="4.28515625" style="454" customWidth="1"/>
    <col min="7937" max="7937" width="29.7109375" style="454" customWidth="1"/>
    <col min="7938" max="7938" width="22.7109375" style="454" customWidth="1"/>
    <col min="7939" max="7939" width="32.7109375" style="454" customWidth="1"/>
    <col min="7940" max="7940" width="21.7109375" style="454" customWidth="1"/>
    <col min="7941" max="7941" width="23.7109375" style="454" customWidth="1"/>
    <col min="7942" max="7942" width="5.5703125" style="454" customWidth="1"/>
    <col min="7943" max="7945" width="11.42578125" style="454"/>
    <col min="7946" max="7946" width="18.28515625" style="454" customWidth="1"/>
    <col min="7947" max="7947" width="11.42578125" style="454"/>
    <col min="7948" max="7948" width="19.42578125" style="454" customWidth="1"/>
    <col min="7949" max="7949" width="11.42578125" style="454"/>
    <col min="7950" max="7950" width="19.140625" style="454" customWidth="1"/>
    <col min="7951" max="8190" width="11.42578125" style="454"/>
    <col min="8191" max="8191" width="8.140625" style="454" customWidth="1"/>
    <col min="8192" max="8192" width="4.28515625" style="454" customWidth="1"/>
    <col min="8193" max="8193" width="29.7109375" style="454" customWidth="1"/>
    <col min="8194" max="8194" width="22.7109375" style="454" customWidth="1"/>
    <col min="8195" max="8195" width="32.7109375" style="454" customWidth="1"/>
    <col min="8196" max="8196" width="21.7109375" style="454" customWidth="1"/>
    <col min="8197" max="8197" width="23.7109375" style="454" customWidth="1"/>
    <col min="8198" max="8198" width="5.5703125" style="454" customWidth="1"/>
    <col min="8199" max="8201" width="11.42578125" style="454"/>
    <col min="8202" max="8202" width="18.28515625" style="454" customWidth="1"/>
    <col min="8203" max="8203" width="11.42578125" style="454"/>
    <col min="8204" max="8204" width="19.42578125" style="454" customWidth="1"/>
    <col min="8205" max="8205" width="11.42578125" style="454"/>
    <col min="8206" max="8206" width="19.140625" style="454" customWidth="1"/>
    <col min="8207" max="8446" width="11.42578125" style="454"/>
    <col min="8447" max="8447" width="8.140625" style="454" customWidth="1"/>
    <col min="8448" max="8448" width="4.28515625" style="454" customWidth="1"/>
    <col min="8449" max="8449" width="29.7109375" style="454" customWidth="1"/>
    <col min="8450" max="8450" width="22.7109375" style="454" customWidth="1"/>
    <col min="8451" max="8451" width="32.7109375" style="454" customWidth="1"/>
    <col min="8452" max="8452" width="21.7109375" style="454" customWidth="1"/>
    <col min="8453" max="8453" width="23.7109375" style="454" customWidth="1"/>
    <col min="8454" max="8454" width="5.5703125" style="454" customWidth="1"/>
    <col min="8455" max="8457" width="11.42578125" style="454"/>
    <col min="8458" max="8458" width="18.28515625" style="454" customWidth="1"/>
    <col min="8459" max="8459" width="11.42578125" style="454"/>
    <col min="8460" max="8460" width="19.42578125" style="454" customWidth="1"/>
    <col min="8461" max="8461" width="11.42578125" style="454"/>
    <col min="8462" max="8462" width="19.140625" style="454" customWidth="1"/>
    <col min="8463" max="8702" width="11.42578125" style="454"/>
    <col min="8703" max="8703" width="8.140625" style="454" customWidth="1"/>
    <col min="8704" max="8704" width="4.28515625" style="454" customWidth="1"/>
    <col min="8705" max="8705" width="29.7109375" style="454" customWidth="1"/>
    <col min="8706" max="8706" width="22.7109375" style="454" customWidth="1"/>
    <col min="8707" max="8707" width="32.7109375" style="454" customWidth="1"/>
    <col min="8708" max="8708" width="21.7109375" style="454" customWidth="1"/>
    <col min="8709" max="8709" width="23.7109375" style="454" customWidth="1"/>
    <col min="8710" max="8710" width="5.5703125" style="454" customWidth="1"/>
    <col min="8711" max="8713" width="11.42578125" style="454"/>
    <col min="8714" max="8714" width="18.28515625" style="454" customWidth="1"/>
    <col min="8715" max="8715" width="11.42578125" style="454"/>
    <col min="8716" max="8716" width="19.42578125" style="454" customWidth="1"/>
    <col min="8717" max="8717" width="11.42578125" style="454"/>
    <col min="8718" max="8718" width="19.140625" style="454" customWidth="1"/>
    <col min="8719" max="8958" width="11.42578125" style="454"/>
    <col min="8959" max="8959" width="8.140625" style="454" customWidth="1"/>
    <col min="8960" max="8960" width="4.28515625" style="454" customWidth="1"/>
    <col min="8961" max="8961" width="29.7109375" style="454" customWidth="1"/>
    <col min="8962" max="8962" width="22.7109375" style="454" customWidth="1"/>
    <col min="8963" max="8963" width="32.7109375" style="454" customWidth="1"/>
    <col min="8964" max="8964" width="21.7109375" style="454" customWidth="1"/>
    <col min="8965" max="8965" width="23.7109375" style="454" customWidth="1"/>
    <col min="8966" max="8966" width="5.5703125" style="454" customWidth="1"/>
    <col min="8967" max="8969" width="11.42578125" style="454"/>
    <col min="8970" max="8970" width="18.28515625" style="454" customWidth="1"/>
    <col min="8971" max="8971" width="11.42578125" style="454"/>
    <col min="8972" max="8972" width="19.42578125" style="454" customWidth="1"/>
    <col min="8973" max="8973" width="11.42578125" style="454"/>
    <col min="8974" max="8974" width="19.140625" style="454" customWidth="1"/>
    <col min="8975" max="9214" width="11.42578125" style="454"/>
    <col min="9215" max="9215" width="8.140625" style="454" customWidth="1"/>
    <col min="9216" max="9216" width="4.28515625" style="454" customWidth="1"/>
    <col min="9217" max="9217" width="29.7109375" style="454" customWidth="1"/>
    <col min="9218" max="9218" width="22.7109375" style="454" customWidth="1"/>
    <col min="9219" max="9219" width="32.7109375" style="454" customWidth="1"/>
    <col min="9220" max="9220" width="21.7109375" style="454" customWidth="1"/>
    <col min="9221" max="9221" width="23.7109375" style="454" customWidth="1"/>
    <col min="9222" max="9222" width="5.5703125" style="454" customWidth="1"/>
    <col min="9223" max="9225" width="11.42578125" style="454"/>
    <col min="9226" max="9226" width="18.28515625" style="454" customWidth="1"/>
    <col min="9227" max="9227" width="11.42578125" style="454"/>
    <col min="9228" max="9228" width="19.42578125" style="454" customWidth="1"/>
    <col min="9229" max="9229" width="11.42578125" style="454"/>
    <col min="9230" max="9230" width="19.140625" style="454" customWidth="1"/>
    <col min="9231" max="9470" width="11.42578125" style="454"/>
    <col min="9471" max="9471" width="8.140625" style="454" customWidth="1"/>
    <col min="9472" max="9472" width="4.28515625" style="454" customWidth="1"/>
    <col min="9473" max="9473" width="29.7109375" style="454" customWidth="1"/>
    <col min="9474" max="9474" width="22.7109375" style="454" customWidth="1"/>
    <col min="9475" max="9475" width="32.7109375" style="454" customWidth="1"/>
    <col min="9476" max="9476" width="21.7109375" style="454" customWidth="1"/>
    <col min="9477" max="9477" width="23.7109375" style="454" customWidth="1"/>
    <col min="9478" max="9478" width="5.5703125" style="454" customWidth="1"/>
    <col min="9479" max="9481" width="11.42578125" style="454"/>
    <col min="9482" max="9482" width="18.28515625" style="454" customWidth="1"/>
    <col min="9483" max="9483" width="11.42578125" style="454"/>
    <col min="9484" max="9484" width="19.42578125" style="454" customWidth="1"/>
    <col min="9485" max="9485" width="11.42578125" style="454"/>
    <col min="9486" max="9486" width="19.140625" style="454" customWidth="1"/>
    <col min="9487" max="9726" width="11.42578125" style="454"/>
    <col min="9727" max="9727" width="8.140625" style="454" customWidth="1"/>
    <col min="9728" max="9728" width="4.28515625" style="454" customWidth="1"/>
    <col min="9729" max="9729" width="29.7109375" style="454" customWidth="1"/>
    <col min="9730" max="9730" width="22.7109375" style="454" customWidth="1"/>
    <col min="9731" max="9731" width="32.7109375" style="454" customWidth="1"/>
    <col min="9732" max="9732" width="21.7109375" style="454" customWidth="1"/>
    <col min="9733" max="9733" width="23.7109375" style="454" customWidth="1"/>
    <col min="9734" max="9734" width="5.5703125" style="454" customWidth="1"/>
    <col min="9735" max="9737" width="11.42578125" style="454"/>
    <col min="9738" max="9738" width="18.28515625" style="454" customWidth="1"/>
    <col min="9739" max="9739" width="11.42578125" style="454"/>
    <col min="9740" max="9740" width="19.42578125" style="454" customWidth="1"/>
    <col min="9741" max="9741" width="11.42578125" style="454"/>
    <col min="9742" max="9742" width="19.140625" style="454" customWidth="1"/>
    <col min="9743" max="9982" width="11.42578125" style="454"/>
    <col min="9983" max="9983" width="8.140625" style="454" customWidth="1"/>
    <col min="9984" max="9984" width="4.28515625" style="454" customWidth="1"/>
    <col min="9985" max="9985" width="29.7109375" style="454" customWidth="1"/>
    <col min="9986" max="9986" width="22.7109375" style="454" customWidth="1"/>
    <col min="9987" max="9987" width="32.7109375" style="454" customWidth="1"/>
    <col min="9988" max="9988" width="21.7109375" style="454" customWidth="1"/>
    <col min="9989" max="9989" width="23.7109375" style="454" customWidth="1"/>
    <col min="9990" max="9990" width="5.5703125" style="454" customWidth="1"/>
    <col min="9991" max="9993" width="11.42578125" style="454"/>
    <col min="9994" max="9994" width="18.28515625" style="454" customWidth="1"/>
    <col min="9995" max="9995" width="11.42578125" style="454"/>
    <col min="9996" max="9996" width="19.42578125" style="454" customWidth="1"/>
    <col min="9997" max="9997" width="11.42578125" style="454"/>
    <col min="9998" max="9998" width="19.140625" style="454" customWidth="1"/>
    <col min="9999" max="10238" width="11.42578125" style="454"/>
    <col min="10239" max="10239" width="8.140625" style="454" customWidth="1"/>
    <col min="10240" max="10240" width="4.28515625" style="454" customWidth="1"/>
    <col min="10241" max="10241" width="29.7109375" style="454" customWidth="1"/>
    <col min="10242" max="10242" width="22.7109375" style="454" customWidth="1"/>
    <col min="10243" max="10243" width="32.7109375" style="454" customWidth="1"/>
    <col min="10244" max="10244" width="21.7109375" style="454" customWidth="1"/>
    <col min="10245" max="10245" width="23.7109375" style="454" customWidth="1"/>
    <col min="10246" max="10246" width="5.5703125" style="454" customWidth="1"/>
    <col min="10247" max="10249" width="11.42578125" style="454"/>
    <col min="10250" max="10250" width="18.28515625" style="454" customWidth="1"/>
    <col min="10251" max="10251" width="11.42578125" style="454"/>
    <col min="10252" max="10252" width="19.42578125" style="454" customWidth="1"/>
    <col min="10253" max="10253" width="11.42578125" style="454"/>
    <col min="10254" max="10254" width="19.140625" style="454" customWidth="1"/>
    <col min="10255" max="10494" width="11.42578125" style="454"/>
    <col min="10495" max="10495" width="8.140625" style="454" customWidth="1"/>
    <col min="10496" max="10496" width="4.28515625" style="454" customWidth="1"/>
    <col min="10497" max="10497" width="29.7109375" style="454" customWidth="1"/>
    <col min="10498" max="10498" width="22.7109375" style="454" customWidth="1"/>
    <col min="10499" max="10499" width="32.7109375" style="454" customWidth="1"/>
    <col min="10500" max="10500" width="21.7109375" style="454" customWidth="1"/>
    <col min="10501" max="10501" width="23.7109375" style="454" customWidth="1"/>
    <col min="10502" max="10502" width="5.5703125" style="454" customWidth="1"/>
    <col min="10503" max="10505" width="11.42578125" style="454"/>
    <col min="10506" max="10506" width="18.28515625" style="454" customWidth="1"/>
    <col min="10507" max="10507" width="11.42578125" style="454"/>
    <col min="10508" max="10508" width="19.42578125" style="454" customWidth="1"/>
    <col min="10509" max="10509" width="11.42578125" style="454"/>
    <col min="10510" max="10510" width="19.140625" style="454" customWidth="1"/>
    <col min="10511" max="10750" width="11.42578125" style="454"/>
    <col min="10751" max="10751" width="8.140625" style="454" customWidth="1"/>
    <col min="10752" max="10752" width="4.28515625" style="454" customWidth="1"/>
    <col min="10753" max="10753" width="29.7109375" style="454" customWidth="1"/>
    <col min="10754" max="10754" width="22.7109375" style="454" customWidth="1"/>
    <col min="10755" max="10755" width="32.7109375" style="454" customWidth="1"/>
    <col min="10756" max="10756" width="21.7109375" style="454" customWidth="1"/>
    <col min="10757" max="10757" width="23.7109375" style="454" customWidth="1"/>
    <col min="10758" max="10758" width="5.5703125" style="454" customWidth="1"/>
    <col min="10759" max="10761" width="11.42578125" style="454"/>
    <col min="10762" max="10762" width="18.28515625" style="454" customWidth="1"/>
    <col min="10763" max="10763" width="11.42578125" style="454"/>
    <col min="10764" max="10764" width="19.42578125" style="454" customWidth="1"/>
    <col min="10765" max="10765" width="11.42578125" style="454"/>
    <col min="10766" max="10766" width="19.140625" style="454" customWidth="1"/>
    <col min="10767" max="11006" width="11.42578125" style="454"/>
    <col min="11007" max="11007" width="8.140625" style="454" customWidth="1"/>
    <col min="11008" max="11008" width="4.28515625" style="454" customWidth="1"/>
    <col min="11009" max="11009" width="29.7109375" style="454" customWidth="1"/>
    <col min="11010" max="11010" width="22.7109375" style="454" customWidth="1"/>
    <col min="11011" max="11011" width="32.7109375" style="454" customWidth="1"/>
    <col min="11012" max="11012" width="21.7109375" style="454" customWidth="1"/>
    <col min="11013" max="11013" width="23.7109375" style="454" customWidth="1"/>
    <col min="11014" max="11014" width="5.5703125" style="454" customWidth="1"/>
    <col min="11015" max="11017" width="11.42578125" style="454"/>
    <col min="11018" max="11018" width="18.28515625" style="454" customWidth="1"/>
    <col min="11019" max="11019" width="11.42578125" style="454"/>
    <col min="11020" max="11020" width="19.42578125" style="454" customWidth="1"/>
    <col min="11021" max="11021" width="11.42578125" style="454"/>
    <col min="11022" max="11022" width="19.140625" style="454" customWidth="1"/>
    <col min="11023" max="11262" width="11.42578125" style="454"/>
    <col min="11263" max="11263" width="8.140625" style="454" customWidth="1"/>
    <col min="11264" max="11264" width="4.28515625" style="454" customWidth="1"/>
    <col min="11265" max="11265" width="29.7109375" style="454" customWidth="1"/>
    <col min="11266" max="11266" width="22.7109375" style="454" customWidth="1"/>
    <col min="11267" max="11267" width="32.7109375" style="454" customWidth="1"/>
    <col min="11268" max="11268" width="21.7109375" style="454" customWidth="1"/>
    <col min="11269" max="11269" width="23.7109375" style="454" customWidth="1"/>
    <col min="11270" max="11270" width="5.5703125" style="454" customWidth="1"/>
    <col min="11271" max="11273" width="11.42578125" style="454"/>
    <col min="11274" max="11274" width="18.28515625" style="454" customWidth="1"/>
    <col min="11275" max="11275" width="11.42578125" style="454"/>
    <col min="11276" max="11276" width="19.42578125" style="454" customWidth="1"/>
    <col min="11277" max="11277" width="11.42578125" style="454"/>
    <col min="11278" max="11278" width="19.140625" style="454" customWidth="1"/>
    <col min="11279" max="11518" width="11.42578125" style="454"/>
    <col min="11519" max="11519" width="8.140625" style="454" customWidth="1"/>
    <col min="11520" max="11520" width="4.28515625" style="454" customWidth="1"/>
    <col min="11521" max="11521" width="29.7109375" style="454" customWidth="1"/>
    <col min="11522" max="11522" width="22.7109375" style="454" customWidth="1"/>
    <col min="11523" max="11523" width="32.7109375" style="454" customWidth="1"/>
    <col min="11524" max="11524" width="21.7109375" style="454" customWidth="1"/>
    <col min="11525" max="11525" width="23.7109375" style="454" customWidth="1"/>
    <col min="11526" max="11526" width="5.5703125" style="454" customWidth="1"/>
    <col min="11527" max="11529" width="11.42578125" style="454"/>
    <col min="11530" max="11530" width="18.28515625" style="454" customWidth="1"/>
    <col min="11531" max="11531" width="11.42578125" style="454"/>
    <col min="11532" max="11532" width="19.42578125" style="454" customWidth="1"/>
    <col min="11533" max="11533" width="11.42578125" style="454"/>
    <col min="11534" max="11534" width="19.140625" style="454" customWidth="1"/>
    <col min="11535" max="11774" width="11.42578125" style="454"/>
    <col min="11775" max="11775" width="8.140625" style="454" customWidth="1"/>
    <col min="11776" max="11776" width="4.28515625" style="454" customWidth="1"/>
    <col min="11777" max="11777" width="29.7109375" style="454" customWidth="1"/>
    <col min="11778" max="11778" width="22.7109375" style="454" customWidth="1"/>
    <col min="11779" max="11779" width="32.7109375" style="454" customWidth="1"/>
    <col min="11780" max="11780" width="21.7109375" style="454" customWidth="1"/>
    <col min="11781" max="11781" width="23.7109375" style="454" customWidth="1"/>
    <col min="11782" max="11782" width="5.5703125" style="454" customWidth="1"/>
    <col min="11783" max="11785" width="11.42578125" style="454"/>
    <col min="11786" max="11786" width="18.28515625" style="454" customWidth="1"/>
    <col min="11787" max="11787" width="11.42578125" style="454"/>
    <col min="11788" max="11788" width="19.42578125" style="454" customWidth="1"/>
    <col min="11789" max="11789" width="11.42578125" style="454"/>
    <col min="11790" max="11790" width="19.140625" style="454" customWidth="1"/>
    <col min="11791" max="12030" width="11.42578125" style="454"/>
    <col min="12031" max="12031" width="8.140625" style="454" customWidth="1"/>
    <col min="12032" max="12032" width="4.28515625" style="454" customWidth="1"/>
    <col min="12033" max="12033" width="29.7109375" style="454" customWidth="1"/>
    <col min="12034" max="12034" width="22.7109375" style="454" customWidth="1"/>
    <col min="12035" max="12035" width="32.7109375" style="454" customWidth="1"/>
    <col min="12036" max="12036" width="21.7109375" style="454" customWidth="1"/>
    <col min="12037" max="12037" width="23.7109375" style="454" customWidth="1"/>
    <col min="12038" max="12038" width="5.5703125" style="454" customWidth="1"/>
    <col min="12039" max="12041" width="11.42578125" style="454"/>
    <col min="12042" max="12042" width="18.28515625" style="454" customWidth="1"/>
    <col min="12043" max="12043" width="11.42578125" style="454"/>
    <col min="12044" max="12044" width="19.42578125" style="454" customWidth="1"/>
    <col min="12045" max="12045" width="11.42578125" style="454"/>
    <col min="12046" max="12046" width="19.140625" style="454" customWidth="1"/>
    <col min="12047" max="12286" width="11.42578125" style="454"/>
    <col min="12287" max="12287" width="8.140625" style="454" customWidth="1"/>
    <col min="12288" max="12288" width="4.28515625" style="454" customWidth="1"/>
    <col min="12289" max="12289" width="29.7109375" style="454" customWidth="1"/>
    <col min="12290" max="12290" width="22.7109375" style="454" customWidth="1"/>
    <col min="12291" max="12291" width="32.7109375" style="454" customWidth="1"/>
    <col min="12292" max="12292" width="21.7109375" style="454" customWidth="1"/>
    <col min="12293" max="12293" width="23.7109375" style="454" customWidth="1"/>
    <col min="12294" max="12294" width="5.5703125" style="454" customWidth="1"/>
    <col min="12295" max="12297" width="11.42578125" style="454"/>
    <col min="12298" max="12298" width="18.28515625" style="454" customWidth="1"/>
    <col min="12299" max="12299" width="11.42578125" style="454"/>
    <col min="12300" max="12300" width="19.42578125" style="454" customWidth="1"/>
    <col min="12301" max="12301" width="11.42578125" style="454"/>
    <col min="12302" max="12302" width="19.140625" style="454" customWidth="1"/>
    <col min="12303" max="12542" width="11.42578125" style="454"/>
    <col min="12543" max="12543" width="8.140625" style="454" customWidth="1"/>
    <col min="12544" max="12544" width="4.28515625" style="454" customWidth="1"/>
    <col min="12545" max="12545" width="29.7109375" style="454" customWidth="1"/>
    <col min="12546" max="12546" width="22.7109375" style="454" customWidth="1"/>
    <col min="12547" max="12547" width="32.7109375" style="454" customWidth="1"/>
    <col min="12548" max="12548" width="21.7109375" style="454" customWidth="1"/>
    <col min="12549" max="12549" width="23.7109375" style="454" customWidth="1"/>
    <col min="12550" max="12550" width="5.5703125" style="454" customWidth="1"/>
    <col min="12551" max="12553" width="11.42578125" style="454"/>
    <col min="12554" max="12554" width="18.28515625" style="454" customWidth="1"/>
    <col min="12555" max="12555" width="11.42578125" style="454"/>
    <col min="12556" max="12556" width="19.42578125" style="454" customWidth="1"/>
    <col min="12557" max="12557" width="11.42578125" style="454"/>
    <col min="12558" max="12558" width="19.140625" style="454" customWidth="1"/>
    <col min="12559" max="12798" width="11.42578125" style="454"/>
    <col min="12799" max="12799" width="8.140625" style="454" customWidth="1"/>
    <col min="12800" max="12800" width="4.28515625" style="454" customWidth="1"/>
    <col min="12801" max="12801" width="29.7109375" style="454" customWidth="1"/>
    <col min="12802" max="12802" width="22.7109375" style="454" customWidth="1"/>
    <col min="12803" max="12803" width="32.7109375" style="454" customWidth="1"/>
    <col min="12804" max="12804" width="21.7109375" style="454" customWidth="1"/>
    <col min="12805" max="12805" width="23.7109375" style="454" customWidth="1"/>
    <col min="12806" max="12806" width="5.5703125" style="454" customWidth="1"/>
    <col min="12807" max="12809" width="11.42578125" style="454"/>
    <col min="12810" max="12810" width="18.28515625" style="454" customWidth="1"/>
    <col min="12811" max="12811" width="11.42578125" style="454"/>
    <col min="12812" max="12812" width="19.42578125" style="454" customWidth="1"/>
    <col min="12813" max="12813" width="11.42578125" style="454"/>
    <col min="12814" max="12814" width="19.140625" style="454" customWidth="1"/>
    <col min="12815" max="13054" width="11.42578125" style="454"/>
    <col min="13055" max="13055" width="8.140625" style="454" customWidth="1"/>
    <col min="13056" max="13056" width="4.28515625" style="454" customWidth="1"/>
    <col min="13057" max="13057" width="29.7109375" style="454" customWidth="1"/>
    <col min="13058" max="13058" width="22.7109375" style="454" customWidth="1"/>
    <col min="13059" max="13059" width="32.7109375" style="454" customWidth="1"/>
    <col min="13060" max="13060" width="21.7109375" style="454" customWidth="1"/>
    <col min="13061" max="13061" width="23.7109375" style="454" customWidth="1"/>
    <col min="13062" max="13062" width="5.5703125" style="454" customWidth="1"/>
    <col min="13063" max="13065" width="11.42578125" style="454"/>
    <col min="13066" max="13066" width="18.28515625" style="454" customWidth="1"/>
    <col min="13067" max="13067" width="11.42578125" style="454"/>
    <col min="13068" max="13068" width="19.42578125" style="454" customWidth="1"/>
    <col min="13069" max="13069" width="11.42578125" style="454"/>
    <col min="13070" max="13070" width="19.140625" style="454" customWidth="1"/>
    <col min="13071" max="13310" width="11.42578125" style="454"/>
    <col min="13311" max="13311" width="8.140625" style="454" customWidth="1"/>
    <col min="13312" max="13312" width="4.28515625" style="454" customWidth="1"/>
    <col min="13313" max="13313" width="29.7109375" style="454" customWidth="1"/>
    <col min="13314" max="13314" width="22.7109375" style="454" customWidth="1"/>
    <col min="13315" max="13315" width="32.7109375" style="454" customWidth="1"/>
    <col min="13316" max="13316" width="21.7109375" style="454" customWidth="1"/>
    <col min="13317" max="13317" width="23.7109375" style="454" customWidth="1"/>
    <col min="13318" max="13318" width="5.5703125" style="454" customWidth="1"/>
    <col min="13319" max="13321" width="11.42578125" style="454"/>
    <col min="13322" max="13322" width="18.28515625" style="454" customWidth="1"/>
    <col min="13323" max="13323" width="11.42578125" style="454"/>
    <col min="13324" max="13324" width="19.42578125" style="454" customWidth="1"/>
    <col min="13325" max="13325" width="11.42578125" style="454"/>
    <col min="13326" max="13326" width="19.140625" style="454" customWidth="1"/>
    <col min="13327" max="13566" width="11.42578125" style="454"/>
    <col min="13567" max="13567" width="8.140625" style="454" customWidth="1"/>
    <col min="13568" max="13568" width="4.28515625" style="454" customWidth="1"/>
    <col min="13569" max="13569" width="29.7109375" style="454" customWidth="1"/>
    <col min="13570" max="13570" width="22.7109375" style="454" customWidth="1"/>
    <col min="13571" max="13571" width="32.7109375" style="454" customWidth="1"/>
    <col min="13572" max="13572" width="21.7109375" style="454" customWidth="1"/>
    <col min="13573" max="13573" width="23.7109375" style="454" customWidth="1"/>
    <col min="13574" max="13574" width="5.5703125" style="454" customWidth="1"/>
    <col min="13575" max="13577" width="11.42578125" style="454"/>
    <col min="13578" max="13578" width="18.28515625" style="454" customWidth="1"/>
    <col min="13579" max="13579" width="11.42578125" style="454"/>
    <col min="13580" max="13580" width="19.42578125" style="454" customWidth="1"/>
    <col min="13581" max="13581" width="11.42578125" style="454"/>
    <col min="13582" max="13582" width="19.140625" style="454" customWidth="1"/>
    <col min="13583" max="13822" width="11.42578125" style="454"/>
    <col min="13823" max="13823" width="8.140625" style="454" customWidth="1"/>
    <col min="13824" max="13824" width="4.28515625" style="454" customWidth="1"/>
    <col min="13825" max="13825" width="29.7109375" style="454" customWidth="1"/>
    <col min="13826" max="13826" width="22.7109375" style="454" customWidth="1"/>
    <col min="13827" max="13827" width="32.7109375" style="454" customWidth="1"/>
    <col min="13828" max="13828" width="21.7109375" style="454" customWidth="1"/>
    <col min="13829" max="13829" width="23.7109375" style="454" customWidth="1"/>
    <col min="13830" max="13830" width="5.5703125" style="454" customWidth="1"/>
    <col min="13831" max="13833" width="11.42578125" style="454"/>
    <col min="13834" max="13834" width="18.28515625" style="454" customWidth="1"/>
    <col min="13835" max="13835" width="11.42578125" style="454"/>
    <col min="13836" max="13836" width="19.42578125" style="454" customWidth="1"/>
    <col min="13837" max="13837" width="11.42578125" style="454"/>
    <col min="13838" max="13838" width="19.140625" style="454" customWidth="1"/>
    <col min="13839" max="14078" width="11.42578125" style="454"/>
    <col min="14079" max="14079" width="8.140625" style="454" customWidth="1"/>
    <col min="14080" max="14080" width="4.28515625" style="454" customWidth="1"/>
    <col min="14081" max="14081" width="29.7109375" style="454" customWidth="1"/>
    <col min="14082" max="14082" width="22.7109375" style="454" customWidth="1"/>
    <col min="14083" max="14083" width="32.7109375" style="454" customWidth="1"/>
    <col min="14084" max="14084" width="21.7109375" style="454" customWidth="1"/>
    <col min="14085" max="14085" width="23.7109375" style="454" customWidth="1"/>
    <col min="14086" max="14086" width="5.5703125" style="454" customWidth="1"/>
    <col min="14087" max="14089" width="11.42578125" style="454"/>
    <col min="14090" max="14090" width="18.28515625" style="454" customWidth="1"/>
    <col min="14091" max="14091" width="11.42578125" style="454"/>
    <col min="14092" max="14092" width="19.42578125" style="454" customWidth="1"/>
    <col min="14093" max="14093" width="11.42578125" style="454"/>
    <col min="14094" max="14094" width="19.140625" style="454" customWidth="1"/>
    <col min="14095" max="14334" width="11.42578125" style="454"/>
    <col min="14335" max="14335" width="8.140625" style="454" customWidth="1"/>
    <col min="14336" max="14336" width="4.28515625" style="454" customWidth="1"/>
    <col min="14337" max="14337" width="29.7109375" style="454" customWidth="1"/>
    <col min="14338" max="14338" width="22.7109375" style="454" customWidth="1"/>
    <col min="14339" max="14339" width="32.7109375" style="454" customWidth="1"/>
    <col min="14340" max="14340" width="21.7109375" style="454" customWidth="1"/>
    <col min="14341" max="14341" width="23.7109375" style="454" customWidth="1"/>
    <col min="14342" max="14342" width="5.5703125" style="454" customWidth="1"/>
    <col min="14343" max="14345" width="11.42578125" style="454"/>
    <col min="14346" max="14346" width="18.28515625" style="454" customWidth="1"/>
    <col min="14347" max="14347" width="11.42578125" style="454"/>
    <col min="14348" max="14348" width="19.42578125" style="454" customWidth="1"/>
    <col min="14349" max="14349" width="11.42578125" style="454"/>
    <col min="14350" max="14350" width="19.140625" style="454" customWidth="1"/>
    <col min="14351" max="14590" width="11.42578125" style="454"/>
    <col min="14591" max="14591" width="8.140625" style="454" customWidth="1"/>
    <col min="14592" max="14592" width="4.28515625" style="454" customWidth="1"/>
    <col min="14593" max="14593" width="29.7109375" style="454" customWidth="1"/>
    <col min="14594" max="14594" width="22.7109375" style="454" customWidth="1"/>
    <col min="14595" max="14595" width="32.7109375" style="454" customWidth="1"/>
    <col min="14596" max="14596" width="21.7109375" style="454" customWidth="1"/>
    <col min="14597" max="14597" width="23.7109375" style="454" customWidth="1"/>
    <col min="14598" max="14598" width="5.5703125" style="454" customWidth="1"/>
    <col min="14599" max="14601" width="11.42578125" style="454"/>
    <col min="14602" max="14602" width="18.28515625" style="454" customWidth="1"/>
    <col min="14603" max="14603" width="11.42578125" style="454"/>
    <col min="14604" max="14604" width="19.42578125" style="454" customWidth="1"/>
    <col min="14605" max="14605" width="11.42578125" style="454"/>
    <col min="14606" max="14606" width="19.140625" style="454" customWidth="1"/>
    <col min="14607" max="14846" width="11.42578125" style="454"/>
    <col min="14847" max="14847" width="8.140625" style="454" customWidth="1"/>
    <col min="14848" max="14848" width="4.28515625" style="454" customWidth="1"/>
    <col min="14849" max="14849" width="29.7109375" style="454" customWidth="1"/>
    <col min="14850" max="14850" width="22.7109375" style="454" customWidth="1"/>
    <col min="14851" max="14851" width="32.7109375" style="454" customWidth="1"/>
    <col min="14852" max="14852" width="21.7109375" style="454" customWidth="1"/>
    <col min="14853" max="14853" width="23.7109375" style="454" customWidth="1"/>
    <col min="14854" max="14854" width="5.5703125" style="454" customWidth="1"/>
    <col min="14855" max="14857" width="11.42578125" style="454"/>
    <col min="14858" max="14858" width="18.28515625" style="454" customWidth="1"/>
    <col min="14859" max="14859" width="11.42578125" style="454"/>
    <col min="14860" max="14860" width="19.42578125" style="454" customWidth="1"/>
    <col min="14861" max="14861" width="11.42578125" style="454"/>
    <col min="14862" max="14862" width="19.140625" style="454" customWidth="1"/>
    <col min="14863" max="15102" width="11.42578125" style="454"/>
    <col min="15103" max="15103" width="8.140625" style="454" customWidth="1"/>
    <col min="15104" max="15104" width="4.28515625" style="454" customWidth="1"/>
    <col min="15105" max="15105" width="29.7109375" style="454" customWidth="1"/>
    <col min="15106" max="15106" width="22.7109375" style="454" customWidth="1"/>
    <col min="15107" max="15107" width="32.7109375" style="454" customWidth="1"/>
    <col min="15108" max="15108" width="21.7109375" style="454" customWidth="1"/>
    <col min="15109" max="15109" width="23.7109375" style="454" customWidth="1"/>
    <col min="15110" max="15110" width="5.5703125" style="454" customWidth="1"/>
    <col min="15111" max="15113" width="11.42578125" style="454"/>
    <col min="15114" max="15114" width="18.28515625" style="454" customWidth="1"/>
    <col min="15115" max="15115" width="11.42578125" style="454"/>
    <col min="15116" max="15116" width="19.42578125" style="454" customWidth="1"/>
    <col min="15117" max="15117" width="11.42578125" style="454"/>
    <col min="15118" max="15118" width="19.140625" style="454" customWidth="1"/>
    <col min="15119" max="15358" width="11.42578125" style="454"/>
    <col min="15359" max="15359" width="8.140625" style="454" customWidth="1"/>
    <col min="15360" max="15360" width="4.28515625" style="454" customWidth="1"/>
    <col min="15361" max="15361" width="29.7109375" style="454" customWidth="1"/>
    <col min="15362" max="15362" width="22.7109375" style="454" customWidth="1"/>
    <col min="15363" max="15363" width="32.7109375" style="454" customWidth="1"/>
    <col min="15364" max="15364" width="21.7109375" style="454" customWidth="1"/>
    <col min="15365" max="15365" width="23.7109375" style="454" customWidth="1"/>
    <col min="15366" max="15366" width="5.5703125" style="454" customWidth="1"/>
    <col min="15367" max="15369" width="11.42578125" style="454"/>
    <col min="15370" max="15370" width="18.28515625" style="454" customWidth="1"/>
    <col min="15371" max="15371" width="11.42578125" style="454"/>
    <col min="15372" max="15372" width="19.42578125" style="454" customWidth="1"/>
    <col min="15373" max="15373" width="11.42578125" style="454"/>
    <col min="15374" max="15374" width="19.140625" style="454" customWidth="1"/>
    <col min="15375" max="15614" width="11.42578125" style="454"/>
    <col min="15615" max="15615" width="8.140625" style="454" customWidth="1"/>
    <col min="15616" max="15616" width="4.28515625" style="454" customWidth="1"/>
    <col min="15617" max="15617" width="29.7109375" style="454" customWidth="1"/>
    <col min="15618" max="15618" width="22.7109375" style="454" customWidth="1"/>
    <col min="15619" max="15619" width="32.7109375" style="454" customWidth="1"/>
    <col min="15620" max="15620" width="21.7109375" style="454" customWidth="1"/>
    <col min="15621" max="15621" width="23.7109375" style="454" customWidth="1"/>
    <col min="15622" max="15622" width="5.5703125" style="454" customWidth="1"/>
    <col min="15623" max="15625" width="11.42578125" style="454"/>
    <col min="15626" max="15626" width="18.28515625" style="454" customWidth="1"/>
    <col min="15627" max="15627" width="11.42578125" style="454"/>
    <col min="15628" max="15628" width="19.42578125" style="454" customWidth="1"/>
    <col min="15629" max="15629" width="11.42578125" style="454"/>
    <col min="15630" max="15630" width="19.140625" style="454" customWidth="1"/>
    <col min="15631" max="15870" width="11.42578125" style="454"/>
    <col min="15871" max="15871" width="8.140625" style="454" customWidth="1"/>
    <col min="15872" max="15872" width="4.28515625" style="454" customWidth="1"/>
    <col min="15873" max="15873" width="29.7109375" style="454" customWidth="1"/>
    <col min="15874" max="15874" width="22.7109375" style="454" customWidth="1"/>
    <col min="15875" max="15875" width="32.7109375" style="454" customWidth="1"/>
    <col min="15876" max="15876" width="21.7109375" style="454" customWidth="1"/>
    <col min="15877" max="15877" width="23.7109375" style="454" customWidth="1"/>
    <col min="15878" max="15878" width="5.5703125" style="454" customWidth="1"/>
    <col min="15879" max="15881" width="11.42578125" style="454"/>
    <col min="15882" max="15882" width="18.28515625" style="454" customWidth="1"/>
    <col min="15883" max="15883" width="11.42578125" style="454"/>
    <col min="15884" max="15884" width="19.42578125" style="454" customWidth="1"/>
    <col min="15885" max="15885" width="11.42578125" style="454"/>
    <col min="15886" max="15886" width="19.140625" style="454" customWidth="1"/>
    <col min="15887" max="16126" width="11.42578125" style="454"/>
    <col min="16127" max="16127" width="8.140625" style="454" customWidth="1"/>
    <col min="16128" max="16128" width="4.28515625" style="454" customWidth="1"/>
    <col min="16129" max="16129" width="29.7109375" style="454" customWidth="1"/>
    <col min="16130" max="16130" width="22.7109375" style="454" customWidth="1"/>
    <col min="16131" max="16131" width="32.7109375" style="454" customWidth="1"/>
    <col min="16132" max="16132" width="21.7109375" style="454" customWidth="1"/>
    <col min="16133" max="16133" width="23.7109375" style="454" customWidth="1"/>
    <col min="16134" max="16134" width="5.5703125" style="454" customWidth="1"/>
    <col min="16135" max="16137" width="11.42578125" style="454"/>
    <col min="16138" max="16138" width="18.28515625" style="454" customWidth="1"/>
    <col min="16139" max="16139" width="11.42578125" style="454"/>
    <col min="16140" max="16140" width="19.42578125" style="454" customWidth="1"/>
    <col min="16141" max="16141" width="11.42578125" style="454"/>
    <col min="16142" max="16142" width="19.140625" style="454" customWidth="1"/>
    <col min="16143" max="16384" width="11.42578125" style="454"/>
  </cols>
  <sheetData>
    <row r="1" spans="1:16" ht="13.5" customHeight="1">
      <c r="A1" s="1023">
        <v>0.25</v>
      </c>
      <c r="B1" s="387"/>
      <c r="C1" s="388"/>
      <c r="D1" s="388"/>
      <c r="E1" s="389"/>
      <c r="F1" s="388"/>
      <c r="G1" s="389"/>
    </row>
    <row r="2" spans="1:16" ht="15.75" customHeight="1">
      <c r="B2" s="2533" t="s">
        <v>1309</v>
      </c>
      <c r="C2" s="2534"/>
      <c r="D2" s="2534"/>
      <c r="E2" s="394"/>
      <c r="F2" s="393"/>
      <c r="G2" s="394"/>
    </row>
    <row r="3" spans="1:16" ht="13.5" customHeight="1">
      <c r="B3" s="2533"/>
      <c r="C3" s="2534"/>
      <c r="D3" s="2534"/>
      <c r="E3" s="395"/>
      <c r="F3" s="393"/>
      <c r="G3" s="395"/>
    </row>
    <row r="4" spans="1:16">
      <c r="B4" s="2533" t="s">
        <v>1441</v>
      </c>
      <c r="C4" s="2534"/>
      <c r="D4" s="2534"/>
      <c r="E4" s="394"/>
      <c r="F4" s="393"/>
      <c r="G4" s="394"/>
    </row>
    <row r="5" spans="1:16" ht="13.5" thickBot="1">
      <c r="B5" s="396"/>
      <c r="C5" s="397"/>
      <c r="D5" s="397"/>
      <c r="E5" s="398"/>
      <c r="F5" s="397"/>
      <c r="G5" s="398"/>
    </row>
    <row r="6" spans="1:16" ht="50.25" customHeight="1" thickBot="1">
      <c r="A6" s="1024"/>
      <c r="B6" s="400" t="s">
        <v>789</v>
      </c>
      <c r="C6" s="2495" t="s">
        <v>1310</v>
      </c>
      <c r="D6" s="2537"/>
      <c r="E6" s="402" t="s">
        <v>1311</v>
      </c>
      <c r="F6" s="2497" t="s">
        <v>1313</v>
      </c>
      <c r="G6" s="2498"/>
      <c r="H6" s="399"/>
    </row>
    <row r="7" spans="1:16" ht="22.5" customHeight="1" thickBot="1">
      <c r="B7" s="403"/>
      <c r="C7" s="2495" t="s">
        <v>1314</v>
      </c>
      <c r="D7" s="2496"/>
      <c r="E7" s="280" t="e">
        <f>CONCATENATE("ACTUALIZADO A ",UPPER(TEXT(#REF!,"MMMM \d\e YYYY")))</f>
        <v>#REF!</v>
      </c>
      <c r="F7" s="2499" t="e">
        <f>E7</f>
        <v>#REF!</v>
      </c>
      <c r="G7" s="2500"/>
      <c r="N7" s="2501" t="s">
        <v>1406</v>
      </c>
      <c r="O7" s="2501"/>
    </row>
    <row r="8" spans="1:16" s="1031" customFormat="1" ht="13.5" customHeight="1" thickBot="1">
      <c r="A8" s="1025"/>
      <c r="B8" s="2517">
        <v>3</v>
      </c>
      <c r="C8" s="2505" t="s">
        <v>1323</v>
      </c>
      <c r="D8" s="869" t="s">
        <v>1438</v>
      </c>
      <c r="E8" s="859" t="e">
        <f>ROUND($E$23*G8,0)-1</f>
        <v>#REF!</v>
      </c>
      <c r="F8" s="455"/>
      <c r="G8" s="289" t="e">
        <f>I8</f>
        <v>#REF!</v>
      </c>
      <c r="H8" s="290"/>
      <c r="I8" s="1030" t="e">
        <f>+ROUND((J8+L8)/$L$21,3)</f>
        <v>#REF!</v>
      </c>
      <c r="J8" s="283" t="e">
        <f>CONSULTORIA!#REF!*0.25</f>
        <v>#REF!</v>
      </c>
      <c r="K8" s="284" t="e">
        <f t="shared" ref="K8:K19" si="0">J8/$J$20</f>
        <v>#REF!</v>
      </c>
      <c r="L8" s="507" t="e">
        <f t="shared" ref="L8:L19" si="1">+K8*$L$20</f>
        <v>#REF!</v>
      </c>
      <c r="N8" s="1032" t="e">
        <f>SUM(J8:J10)</f>
        <v>#REF!</v>
      </c>
      <c r="O8" s="1033" t="e">
        <f>CONSULTORIA!#REF!</f>
        <v>#REF!</v>
      </c>
      <c r="P8" s="1033" t="e">
        <f>N8-O8</f>
        <v>#REF!</v>
      </c>
    </row>
    <row r="9" spans="1:16" s="1031" customFormat="1" ht="13.5" customHeight="1" thickBot="1">
      <c r="A9" s="1025"/>
      <c r="B9" s="2520"/>
      <c r="C9" s="2506"/>
      <c r="D9" s="870" t="s">
        <v>1439</v>
      </c>
      <c r="E9" s="864" t="e">
        <f>ROUND($E$23*G9,0)-1</f>
        <v>#REF!</v>
      </c>
      <c r="F9" s="455"/>
      <c r="G9" s="289" t="e">
        <f>I9</f>
        <v>#REF!</v>
      </c>
      <c r="H9" s="290"/>
      <c r="I9" s="1030" t="e">
        <f>+ROUND((J9+L9)/$L$21,3)</f>
        <v>#REF!</v>
      </c>
      <c r="J9" s="283" t="e">
        <f>CONSULTORIA!#REF!*0.25</f>
        <v>#REF!</v>
      </c>
      <c r="K9" s="284" t="e">
        <f>J9/$J$20</f>
        <v>#REF!</v>
      </c>
      <c r="L9" s="507" t="e">
        <f t="shared" si="1"/>
        <v>#REF!</v>
      </c>
      <c r="N9" s="1034"/>
      <c r="O9" s="1033"/>
      <c r="P9" s="1033"/>
    </row>
    <row r="10" spans="1:16" s="1031" customFormat="1" ht="13.5" thickBot="1">
      <c r="A10" s="1025"/>
      <c r="B10" s="2520"/>
      <c r="C10" s="2506"/>
      <c r="D10" s="1022" t="s">
        <v>1578</v>
      </c>
      <c r="E10" s="864" t="e">
        <f>ROUND($E$23*G10,0)-1</f>
        <v>#REF!</v>
      </c>
      <c r="F10" s="455"/>
      <c r="G10" s="289" t="e">
        <f>I10</f>
        <v>#REF!</v>
      </c>
      <c r="H10" s="290"/>
      <c r="I10" s="1030" t="e">
        <f>+ROUND((J10+L10)/$L$21,3)</f>
        <v>#REF!</v>
      </c>
      <c r="J10" s="287" t="e">
        <f>CONSULTORIA!#REF!*0.2</f>
        <v>#REF!</v>
      </c>
      <c r="K10" s="284" t="e">
        <f t="shared" si="0"/>
        <v>#REF!</v>
      </c>
      <c r="L10" s="507" t="e">
        <f t="shared" si="1"/>
        <v>#REF!</v>
      </c>
      <c r="N10" s="1034"/>
      <c r="O10" s="1033"/>
      <c r="P10" s="1033"/>
    </row>
    <row r="11" spans="1:16" s="1031" customFormat="1" ht="13.5" thickBot="1">
      <c r="A11" s="1025"/>
      <c r="B11" s="2518"/>
      <c r="C11" s="2507"/>
      <c r="D11" s="1035" t="s">
        <v>1577</v>
      </c>
      <c r="E11" s="863" t="e">
        <f>ROUND($E$23*G11,0)-1</f>
        <v>#REF!</v>
      </c>
      <c r="F11" s="455"/>
      <c r="G11" s="289" t="e">
        <f>I11</f>
        <v>#REF!</v>
      </c>
      <c r="H11" s="290"/>
      <c r="I11" s="1030" t="e">
        <f>+ROUND((J11+L11)/$L$21,3)</f>
        <v>#REF!</v>
      </c>
      <c r="J11" s="287" t="e">
        <f>CONSULTORIA!#REF!*0.3</f>
        <v>#REF!</v>
      </c>
      <c r="K11" s="284" t="e">
        <f>J11/$J$20</f>
        <v>#REF!</v>
      </c>
      <c r="L11" s="414" t="e">
        <f t="shared" si="1"/>
        <v>#REF!</v>
      </c>
      <c r="N11" s="1034"/>
      <c r="O11" s="1033"/>
      <c r="P11" s="1033"/>
    </row>
    <row r="12" spans="1:16" ht="13.5" thickBot="1">
      <c r="A12" s="1025"/>
      <c r="B12" s="2517">
        <v>6</v>
      </c>
      <c r="C12" s="2538" t="s">
        <v>1325</v>
      </c>
      <c r="D12" s="869" t="s">
        <v>1326</v>
      </c>
      <c r="E12" s="871" t="e">
        <f t="shared" ref="E12:E19" si="2">ROUND($E$23*G12,0)</f>
        <v>#REF!</v>
      </c>
      <c r="F12" s="455"/>
      <c r="G12" s="289" t="e">
        <f t="shared" ref="G12:G18" si="3">I12</f>
        <v>#REF!</v>
      </c>
      <c r="H12" s="290"/>
      <c r="I12" s="391" t="e">
        <f t="shared" ref="I12:I17" si="4">+ROUND((J12+L12)/$L$21,2)</f>
        <v>#REF!</v>
      </c>
      <c r="J12" s="291" t="e">
        <f>CONSULTORIA!#REF!*0.5</f>
        <v>#REF!</v>
      </c>
      <c r="K12" s="284" t="e">
        <f t="shared" si="0"/>
        <v>#REF!</v>
      </c>
      <c r="L12" s="457" t="e">
        <f t="shared" si="1"/>
        <v>#REF!</v>
      </c>
      <c r="N12" s="889" t="e">
        <f>SUM(J12:J13)</f>
        <v>#REF!</v>
      </c>
      <c r="O12" s="890" t="e">
        <f>CONSULTORIA!#REF!</f>
        <v>#REF!</v>
      </c>
      <c r="P12" s="888" t="e">
        <f>N12-O12</f>
        <v>#REF!</v>
      </c>
    </row>
    <row r="13" spans="1:16" s="456" customFormat="1" ht="19.5" customHeight="1" thickBot="1">
      <c r="A13" s="1025"/>
      <c r="B13" s="2520"/>
      <c r="C13" s="2539"/>
      <c r="D13" s="872" t="s">
        <v>1327</v>
      </c>
      <c r="E13" s="873" t="e">
        <f t="shared" si="2"/>
        <v>#REF!</v>
      </c>
      <c r="F13" s="458"/>
      <c r="G13" s="292" t="e">
        <f t="shared" si="3"/>
        <v>#REF!</v>
      </c>
      <c r="H13" s="290"/>
      <c r="I13" s="391" t="e">
        <f t="shared" si="4"/>
        <v>#REF!</v>
      </c>
      <c r="J13" s="283" t="e">
        <f>+J12</f>
        <v>#REF!</v>
      </c>
      <c r="K13" s="284" t="e">
        <f t="shared" si="0"/>
        <v>#REF!</v>
      </c>
      <c r="L13" s="507" t="e">
        <f t="shared" si="1"/>
        <v>#REF!</v>
      </c>
      <c r="N13" s="839"/>
      <c r="O13" s="890"/>
      <c r="P13" s="890"/>
    </row>
    <row r="14" spans="1:16" s="456" customFormat="1" ht="13.5" thickBot="1">
      <c r="A14" s="1025"/>
      <c r="B14" s="2517">
        <v>7</v>
      </c>
      <c r="C14" s="2540" t="s">
        <v>1328</v>
      </c>
      <c r="D14" s="874" t="s">
        <v>1329</v>
      </c>
      <c r="E14" s="871" t="e">
        <f t="shared" si="2"/>
        <v>#REF!</v>
      </c>
      <c r="F14" s="281"/>
      <c r="G14" s="289" t="e">
        <f t="shared" si="3"/>
        <v>#REF!</v>
      </c>
      <c r="H14" s="290"/>
      <c r="I14" s="391" t="e">
        <f t="shared" si="4"/>
        <v>#REF!</v>
      </c>
      <c r="J14" s="283" t="e">
        <f>(CONSULTORIA!#REF!+CONSULTORIA!#REF!)*M14</f>
        <v>#REF!</v>
      </c>
      <c r="K14" s="284" t="e">
        <f t="shared" si="0"/>
        <v>#REF!</v>
      </c>
      <c r="L14" s="507" t="e">
        <f t="shared" si="1"/>
        <v>#REF!</v>
      </c>
      <c r="M14" s="465">
        <v>0.8</v>
      </c>
      <c r="N14" s="889" t="e">
        <f>SUM(J14:J18)</f>
        <v>#REF!</v>
      </c>
      <c r="O14" s="890" t="e">
        <f>CONSULTORIA!#REF!+CONSULTORIA!#REF!</f>
        <v>#REF!</v>
      </c>
      <c r="P14" s="888" t="e">
        <f>N14-O14</f>
        <v>#REF!</v>
      </c>
    </row>
    <row r="15" spans="1:16" s="456" customFormat="1" ht="13.5" thickBot="1">
      <c r="A15" s="1025"/>
      <c r="B15" s="2520"/>
      <c r="C15" s="2541"/>
      <c r="D15" s="875" t="s">
        <v>1330</v>
      </c>
      <c r="E15" s="873" t="e">
        <f t="shared" si="2"/>
        <v>#REF!</v>
      </c>
      <c r="F15" s="293"/>
      <c r="G15" s="292" t="e">
        <f t="shared" si="3"/>
        <v>#REF!</v>
      </c>
      <c r="H15" s="290"/>
      <c r="I15" s="391" t="e">
        <f t="shared" si="4"/>
        <v>#REF!</v>
      </c>
      <c r="J15" s="283" t="e">
        <f>(CONSULTORIA!#REF!+CONSULTORIA!#REF!)*M15</f>
        <v>#REF!</v>
      </c>
      <c r="K15" s="284" t="e">
        <f t="shared" si="0"/>
        <v>#REF!</v>
      </c>
      <c r="L15" s="507" t="e">
        <f t="shared" si="1"/>
        <v>#REF!</v>
      </c>
      <c r="M15" s="465">
        <v>0.06</v>
      </c>
      <c r="N15" s="839"/>
      <c r="O15" s="890"/>
      <c r="P15" s="890"/>
    </row>
    <row r="16" spans="1:16" s="456" customFormat="1" ht="13.5" thickBot="1">
      <c r="A16" s="1025"/>
      <c r="B16" s="2520"/>
      <c r="C16" s="2541"/>
      <c r="D16" s="875" t="s">
        <v>1331</v>
      </c>
      <c r="E16" s="873" t="e">
        <f t="shared" si="2"/>
        <v>#REF!</v>
      </c>
      <c r="F16" s="293"/>
      <c r="G16" s="292" t="e">
        <f t="shared" si="3"/>
        <v>#REF!</v>
      </c>
      <c r="H16" s="290"/>
      <c r="I16" s="391" t="e">
        <f t="shared" si="4"/>
        <v>#REF!</v>
      </c>
      <c r="J16" s="283" t="e">
        <f>(CONSULTORIA!#REF!+CONSULTORIA!#REF!)*M16</f>
        <v>#REF!</v>
      </c>
      <c r="K16" s="284" t="e">
        <f t="shared" si="0"/>
        <v>#REF!</v>
      </c>
      <c r="L16" s="507" t="e">
        <f t="shared" si="1"/>
        <v>#REF!</v>
      </c>
      <c r="M16" s="465">
        <v>0.06</v>
      </c>
      <c r="N16" s="839"/>
      <c r="O16" s="890"/>
      <c r="P16" s="890"/>
    </row>
    <row r="17" spans="1:16" s="456" customFormat="1" ht="13.5" thickBot="1">
      <c r="A17" s="1025"/>
      <c r="B17" s="2520"/>
      <c r="C17" s="2541"/>
      <c r="D17" s="875" t="s">
        <v>1332</v>
      </c>
      <c r="E17" s="873" t="e">
        <f t="shared" si="2"/>
        <v>#REF!</v>
      </c>
      <c r="F17" s="293"/>
      <c r="G17" s="292" t="e">
        <f t="shared" si="3"/>
        <v>#REF!</v>
      </c>
      <c r="H17" s="290"/>
      <c r="I17" s="391" t="e">
        <f t="shared" si="4"/>
        <v>#REF!</v>
      </c>
      <c r="J17" s="283" t="e">
        <f>(CONSULTORIA!#REF!+CONSULTORIA!#REF!)*M17</f>
        <v>#REF!</v>
      </c>
      <c r="K17" s="284" t="e">
        <f t="shared" si="0"/>
        <v>#REF!</v>
      </c>
      <c r="L17" s="507" t="e">
        <f t="shared" si="1"/>
        <v>#REF!</v>
      </c>
      <c r="M17" s="465">
        <v>0.06</v>
      </c>
      <c r="N17" s="839"/>
      <c r="O17" s="890"/>
      <c r="P17" s="890"/>
    </row>
    <row r="18" spans="1:16" s="456" customFormat="1" ht="13.5" thickBot="1">
      <c r="A18" s="1025"/>
      <c r="B18" s="2518"/>
      <c r="C18" s="2542"/>
      <c r="D18" s="876" t="s">
        <v>1333</v>
      </c>
      <c r="E18" s="863" t="e">
        <f t="shared" si="2"/>
        <v>#REF!</v>
      </c>
      <c r="F18" s="293"/>
      <c r="G18" s="292" t="e">
        <f t="shared" si="3"/>
        <v>#REF!</v>
      </c>
      <c r="H18" s="290"/>
      <c r="I18" s="391" t="e">
        <f>+ROUND((J18+L18)/$L$21,3)</f>
        <v>#REF!</v>
      </c>
      <c r="J18" s="283" t="e">
        <f>(CONSULTORIA!#REF!+CONSULTORIA!#REF!)*M18</f>
        <v>#REF!</v>
      </c>
      <c r="K18" s="284" t="e">
        <f t="shared" si="0"/>
        <v>#REF!</v>
      </c>
      <c r="L18" s="507" t="e">
        <f t="shared" si="1"/>
        <v>#REF!</v>
      </c>
      <c r="M18" s="465">
        <v>0.02</v>
      </c>
      <c r="N18" s="839"/>
      <c r="O18" s="890"/>
      <c r="P18" s="890"/>
    </row>
    <row r="19" spans="1:16" s="456" customFormat="1" ht="34.5" customHeight="1" thickBot="1">
      <c r="A19" s="1025"/>
      <c r="B19" s="1017" t="s">
        <v>1421</v>
      </c>
      <c r="C19" s="877" t="s">
        <v>1324</v>
      </c>
      <c r="D19" s="878" t="s">
        <v>1440</v>
      </c>
      <c r="E19" s="862" t="e">
        <f t="shared" si="2"/>
        <v>#REF!</v>
      </c>
      <c r="F19" s="455"/>
      <c r="G19" s="289" t="e">
        <f>I19</f>
        <v>#REF!</v>
      </c>
      <c r="H19" s="290"/>
      <c r="I19" s="391" t="e">
        <f>+ROUND((J19+L19)/$L$21,2)</f>
        <v>#REF!</v>
      </c>
      <c r="J19" s="287" t="e">
        <f>CONSULTORIA!#REF!*0.5</f>
        <v>#REF!</v>
      </c>
      <c r="K19" s="1028" t="e">
        <f t="shared" si="0"/>
        <v>#REF!</v>
      </c>
      <c r="L19" s="414" t="e">
        <f t="shared" si="1"/>
        <v>#REF!</v>
      </c>
      <c r="N19" s="889" t="e">
        <f>J19</f>
        <v>#REF!</v>
      </c>
      <c r="O19" s="890" t="e">
        <f>CONSULTORIA!#REF!*0.5</f>
        <v>#REF!</v>
      </c>
      <c r="P19" s="888" t="e">
        <f>N19-O19</f>
        <v>#REF!</v>
      </c>
    </row>
    <row r="20" spans="1:16" ht="13.5" thickBot="1">
      <c r="B20" s="879"/>
      <c r="C20" s="880"/>
      <c r="D20" s="880"/>
      <c r="E20" s="881"/>
      <c r="H20" s="437"/>
      <c r="J20" s="1036" t="e">
        <f>SUM(J8:J19)+SUM('PAGO PRODUC IDU-DISEÑO'!M8:M43)</f>
        <v>#REF!</v>
      </c>
      <c r="K20" s="1044" t="e">
        <f>SUM(K8:K19)</f>
        <v>#REF!</v>
      </c>
      <c r="L20" s="1037" t="e">
        <f>'PAGO PRODUC IDU-DISEÑO'!O45</f>
        <v>#REF!</v>
      </c>
      <c r="N20" s="891"/>
    </row>
    <row r="21" spans="1:16" ht="13.5" thickBot="1">
      <c r="B21" s="879"/>
      <c r="C21" s="2535" t="s">
        <v>1322</v>
      </c>
      <c r="D21" s="2536"/>
      <c r="E21" s="882" t="e">
        <f>SUM(E8:E19)</f>
        <v>#REF!</v>
      </c>
      <c r="F21" s="459">
        <f>SUM(F8:F18)</f>
        <v>0</v>
      </c>
      <c r="G21" s="459" t="e">
        <f>SUM(G8:G19)</f>
        <v>#REF!</v>
      </c>
      <c r="I21" s="391" t="e">
        <f>SUM(I8:I18)</f>
        <v>#REF!</v>
      </c>
      <c r="J21" s="1038"/>
      <c r="K21" s="1038"/>
      <c r="L21" s="886" t="e">
        <f>+J20+L20</f>
        <v>#REF!</v>
      </c>
      <c r="N21" s="892"/>
    </row>
    <row r="22" spans="1:16" ht="34.5" customHeight="1" thickBot="1">
      <c r="C22" s="443"/>
      <c r="D22" s="443"/>
      <c r="E22" s="460"/>
      <c r="F22" s="459"/>
      <c r="G22" s="459"/>
      <c r="J22" s="1038"/>
      <c r="K22" s="1038"/>
      <c r="L22" s="886" t="e">
        <f>L21-E23</f>
        <v>#REF!</v>
      </c>
      <c r="N22" s="892"/>
    </row>
    <row r="23" spans="1:16" ht="23.25" customHeight="1" thickBot="1">
      <c r="E23" s="461" t="e">
        <f>CONSULTORIA!K73</f>
        <v>#REF!</v>
      </c>
      <c r="F23" s="462"/>
      <c r="L23" s="1039"/>
    </row>
    <row r="24" spans="1:16" ht="13.5" customHeight="1">
      <c r="E24" s="447"/>
      <c r="F24" s="447"/>
      <c r="G24" s="448"/>
      <c r="J24" s="1040"/>
      <c r="K24" s="1040"/>
      <c r="L24" s="1041"/>
    </row>
    <row r="25" spans="1:16" ht="13.5" customHeight="1">
      <c r="A25" s="1026"/>
      <c r="E25" s="450"/>
      <c r="F25" s="450"/>
      <c r="L25" s="1042"/>
    </row>
    <row r="26" spans="1:16" ht="13.5" thickBot="1">
      <c r="A26" s="1026"/>
      <c r="E26" s="1027"/>
      <c r="F26" s="448"/>
    </row>
    <row r="27" spans="1:16">
      <c r="A27" s="1026"/>
      <c r="C27" s="463" t="s">
        <v>1324</v>
      </c>
      <c r="D27" s="419" t="s">
        <v>1422</v>
      </c>
      <c r="G27" s="448"/>
      <c r="I27" s="449"/>
      <c r="L27" s="1043"/>
    </row>
    <row r="28" spans="1:16" ht="30.75" customHeight="1">
      <c r="A28" s="1026"/>
      <c r="C28" s="463"/>
      <c r="D28" s="421" t="s">
        <v>1423</v>
      </c>
      <c r="E28" s="448"/>
      <c r="F28" s="448"/>
    </row>
    <row r="29" spans="1:16" ht="23.25" customHeight="1" thickBot="1">
      <c r="D29" s="425" t="s">
        <v>1424</v>
      </c>
    </row>
    <row r="30" spans="1:16">
      <c r="E30" s="448"/>
      <c r="F30" s="448"/>
    </row>
    <row r="32" spans="1:16" ht="13.5" customHeight="1">
      <c r="E32" s="448"/>
      <c r="F32" s="448"/>
      <c r="G32" s="448"/>
    </row>
    <row r="34" spans="1:16" s="386" customFormat="1">
      <c r="A34" s="1023"/>
      <c r="B34" s="434"/>
      <c r="C34" s="435"/>
      <c r="D34" s="435"/>
      <c r="E34" s="448"/>
      <c r="F34" s="448"/>
      <c r="G34" s="448"/>
      <c r="I34" s="391"/>
      <c r="J34" s="887"/>
      <c r="K34" s="887"/>
      <c r="L34" s="887"/>
      <c r="N34" s="893"/>
      <c r="O34" s="893"/>
      <c r="P34" s="893"/>
    </row>
    <row r="37" spans="1:16" s="386" customFormat="1" ht="12.75" customHeight="1">
      <c r="A37" s="1023"/>
      <c r="B37" s="434"/>
      <c r="C37" s="435"/>
      <c r="D37" s="435"/>
      <c r="E37" s="448"/>
      <c r="F37" s="448"/>
      <c r="G37" s="448"/>
      <c r="I37" s="391"/>
      <c r="J37" s="887"/>
      <c r="K37" s="887"/>
      <c r="L37" s="887"/>
      <c r="N37" s="893"/>
      <c r="O37" s="893"/>
      <c r="P37" s="893"/>
    </row>
    <row r="39" spans="1:16" s="386" customFormat="1" ht="12.75" customHeight="1">
      <c r="A39" s="1023"/>
      <c r="B39" s="434"/>
      <c r="C39" s="435"/>
      <c r="D39" s="435"/>
      <c r="E39" s="448"/>
      <c r="F39" s="448"/>
      <c r="G39" s="448"/>
      <c r="I39" s="391"/>
      <c r="J39" s="887"/>
      <c r="K39" s="887"/>
      <c r="L39" s="887"/>
      <c r="N39" s="893"/>
      <c r="O39" s="893"/>
      <c r="P39" s="893"/>
    </row>
    <row r="43" spans="1:16" s="386" customFormat="1" ht="12.75" customHeight="1">
      <c r="A43" s="1023"/>
      <c r="B43" s="434"/>
      <c r="C43" s="435"/>
      <c r="D43" s="435"/>
      <c r="I43" s="391"/>
      <c r="J43" s="887"/>
      <c r="K43" s="887"/>
      <c r="L43" s="887"/>
      <c r="N43" s="893"/>
      <c r="O43" s="893"/>
      <c r="P43" s="893"/>
    </row>
    <row r="47" spans="1:16" s="386" customFormat="1" ht="12.75" customHeight="1">
      <c r="A47" s="1023"/>
      <c r="B47" s="434"/>
      <c r="C47" s="435"/>
      <c r="D47" s="435"/>
      <c r="I47" s="391"/>
      <c r="J47" s="887"/>
      <c r="K47" s="887"/>
      <c r="L47" s="887"/>
      <c r="N47" s="893"/>
      <c r="O47" s="893"/>
      <c r="P47" s="893"/>
    </row>
    <row r="52" spans="1:16" ht="13.5" customHeight="1"/>
    <row r="61" spans="1:16" s="386" customFormat="1" ht="12.75" customHeight="1">
      <c r="A61" s="1023"/>
      <c r="B61" s="434"/>
      <c r="C61" s="435"/>
      <c r="D61" s="435"/>
      <c r="I61" s="391"/>
      <c r="J61" s="887"/>
      <c r="K61" s="887"/>
      <c r="L61" s="887"/>
      <c r="M61" s="454"/>
      <c r="N61" s="887"/>
      <c r="O61" s="893"/>
      <c r="P61" s="893"/>
    </row>
    <row r="70" spans="1:16" s="386" customFormat="1" ht="12.75" customHeight="1">
      <c r="A70" s="1023"/>
      <c r="B70" s="434"/>
      <c r="C70" s="435"/>
      <c r="D70" s="435"/>
      <c r="I70" s="391"/>
      <c r="J70" s="887"/>
      <c r="K70" s="887"/>
      <c r="L70" s="887"/>
      <c r="M70" s="454"/>
      <c r="N70" s="887"/>
      <c r="O70" s="893"/>
      <c r="P70" s="893"/>
    </row>
  </sheetData>
  <mergeCells count="14">
    <mergeCell ref="N7:O7"/>
    <mergeCell ref="B12:B13"/>
    <mergeCell ref="C12:C13"/>
    <mergeCell ref="B14:B18"/>
    <mergeCell ref="C14:C18"/>
    <mergeCell ref="B8:B11"/>
    <mergeCell ref="C8:C11"/>
    <mergeCell ref="B2:D3"/>
    <mergeCell ref="B4:D4"/>
    <mergeCell ref="C21:D21"/>
    <mergeCell ref="C6:D6"/>
    <mergeCell ref="F6:G6"/>
    <mergeCell ref="C7:D7"/>
    <mergeCell ref="F7:G7"/>
  </mergeCells>
  <printOptions horizontalCentered="1"/>
  <pageMargins left="0.70866141732283472" right="0.70866141732283472" top="0.74803149606299213" bottom="0.74803149606299213" header="0.31496062992125984" footer="0.31496062992125984"/>
  <pageSetup scale="82"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5">
    <pageSetUpPr fitToPage="1"/>
  </sheetPr>
  <dimension ref="B1:U32"/>
  <sheetViews>
    <sheetView workbookViewId="0"/>
  </sheetViews>
  <sheetFormatPr baseColWidth="10" defaultRowHeight="12.75"/>
  <cols>
    <col min="1" max="1" width="2.42578125" customWidth="1"/>
    <col min="2" max="2" width="11.140625" style="32" customWidth="1"/>
    <col min="3" max="3" width="7.28515625" customWidth="1"/>
    <col min="4" max="4" width="8.42578125" customWidth="1"/>
    <col min="5" max="5" width="7.140625" customWidth="1"/>
    <col min="6" max="6" width="13.42578125" customWidth="1"/>
    <col min="7" max="7" width="45.85546875" customWidth="1"/>
    <col min="8" max="8" width="8.28515625" customWidth="1"/>
    <col min="9" max="9" width="7.7109375" customWidth="1"/>
    <col min="10" max="10" width="7.5703125" customWidth="1"/>
    <col min="11" max="11" width="7.140625" customWidth="1"/>
    <col min="12" max="12" width="8.28515625" customWidth="1"/>
    <col min="13" max="13" width="9" customWidth="1"/>
    <col min="14" max="14" width="7.5703125" customWidth="1"/>
    <col min="15" max="15" width="14.140625" customWidth="1"/>
    <col min="16" max="16" width="3.7109375" customWidth="1"/>
    <col min="17" max="17" width="13.28515625" bestFit="1" customWidth="1"/>
    <col min="18" max="19" width="11.5703125" bestFit="1" customWidth="1"/>
    <col min="20" max="20" width="20.28515625" customWidth="1"/>
  </cols>
  <sheetData>
    <row r="1" spans="2:20" ht="13.5" thickBot="1">
      <c r="C1" s="32"/>
      <c r="D1" s="6"/>
      <c r="E1" s="6"/>
      <c r="F1" s="6"/>
      <c r="G1" s="6"/>
      <c r="H1" s="6"/>
      <c r="I1" s="6"/>
      <c r="J1" s="6"/>
      <c r="K1" s="6"/>
      <c r="L1" s="6"/>
      <c r="M1" s="6"/>
    </row>
    <row r="2" spans="2:20">
      <c r="C2" s="1820" t="s">
        <v>2</v>
      </c>
      <c r="D2" s="2185"/>
      <c r="E2" s="1821"/>
      <c r="F2" s="137" t="s">
        <v>4</v>
      </c>
      <c r="G2" s="1822" t="s">
        <v>5</v>
      </c>
      <c r="H2" s="1822"/>
      <c r="I2" s="1822"/>
      <c r="J2" s="1822"/>
      <c r="K2" s="1822" t="s">
        <v>6</v>
      </c>
      <c r="L2" s="2339"/>
      <c r="M2" s="2061"/>
      <c r="N2" s="2062"/>
      <c r="O2" s="2063"/>
    </row>
    <row r="3" spans="2:20" ht="25.5" customHeight="1">
      <c r="C3" s="2549"/>
      <c r="D3" s="2550"/>
      <c r="E3" s="2551"/>
      <c r="F3" s="136"/>
      <c r="G3" s="2331" t="s">
        <v>793</v>
      </c>
      <c r="H3" s="2331"/>
      <c r="I3" s="2331"/>
      <c r="J3" s="2331"/>
      <c r="K3" s="2331"/>
      <c r="L3" s="2332"/>
      <c r="M3" s="2064"/>
      <c r="N3" s="2065"/>
      <c r="O3" s="2066"/>
    </row>
    <row r="4" spans="2:20">
      <c r="C4" s="2335" t="e">
        <f>#REF!</f>
        <v>#REF!</v>
      </c>
      <c r="D4" s="2337"/>
      <c r="E4" s="2337"/>
      <c r="F4" s="2337"/>
      <c r="G4" s="2337"/>
      <c r="H4" s="2337"/>
      <c r="I4" s="2337"/>
      <c r="J4" s="2337"/>
      <c r="K4" s="2337"/>
      <c r="L4" s="2338"/>
      <c r="M4" s="2064"/>
      <c r="N4" s="2065"/>
      <c r="O4" s="2066"/>
    </row>
    <row r="5" spans="2:20">
      <c r="C5" s="2335" t="e">
        <f>#REF!</f>
        <v>#REF!</v>
      </c>
      <c r="D5" s="2337"/>
      <c r="E5" s="2337"/>
      <c r="F5" s="2337"/>
      <c r="G5" s="2337"/>
      <c r="H5" s="2337"/>
      <c r="I5" s="2337"/>
      <c r="J5" s="2337"/>
      <c r="K5" s="2337"/>
      <c r="L5" s="2338"/>
      <c r="M5" s="2064"/>
      <c r="N5" s="2065"/>
      <c r="O5" s="2066"/>
    </row>
    <row r="6" spans="2:20">
      <c r="C6" s="2335" t="e">
        <f>#REF!</f>
        <v>#REF!</v>
      </c>
      <c r="D6" s="2337"/>
      <c r="E6" s="2337"/>
      <c r="F6" s="2337"/>
      <c r="G6" s="2337"/>
      <c r="H6" s="2337"/>
      <c r="I6" s="2337"/>
      <c r="J6" s="2337"/>
      <c r="K6" s="2337"/>
      <c r="L6" s="2338"/>
      <c r="M6" s="2064"/>
      <c r="N6" s="2065"/>
      <c r="O6" s="2066"/>
    </row>
    <row r="7" spans="2:20" ht="13.5" thickBot="1">
      <c r="C7" s="2170" t="e">
        <f>IF(#REF!=0,"",#REF!)</f>
        <v>#REF!</v>
      </c>
      <c r="D7" s="2171"/>
      <c r="E7" s="2171"/>
      <c r="F7" s="2171"/>
      <c r="G7" s="2171"/>
      <c r="H7" s="2171"/>
      <c r="I7" s="2171"/>
      <c r="J7" s="2171"/>
      <c r="K7" s="2171"/>
      <c r="L7" s="2171"/>
      <c r="M7" s="2552"/>
      <c r="N7" s="2553"/>
      <c r="O7" s="2554"/>
    </row>
    <row r="8" spans="2:20" ht="21" customHeight="1">
      <c r="C8" s="2602" t="e">
        <f>#REF!</f>
        <v>#REF!</v>
      </c>
      <c r="D8" s="2603"/>
      <c r="E8" s="2603"/>
      <c r="F8" s="2596" t="e">
        <f>#REF!</f>
        <v>#REF!</v>
      </c>
      <c r="G8" s="2597"/>
      <c r="H8" s="2597"/>
      <c r="I8" s="2597"/>
      <c r="J8" s="2597"/>
      <c r="K8" s="2597"/>
      <c r="L8" s="2597"/>
      <c r="M8" s="2597"/>
      <c r="N8" s="2597"/>
      <c r="O8" s="2598"/>
    </row>
    <row r="9" spans="2:20" ht="21" customHeight="1" thickBot="1">
      <c r="C9" s="2604"/>
      <c r="D9" s="2605"/>
      <c r="E9" s="2605"/>
      <c r="F9" s="2599"/>
      <c r="G9" s="2600"/>
      <c r="H9" s="2600"/>
      <c r="I9" s="2600"/>
      <c r="J9" s="2600"/>
      <c r="K9" s="2600"/>
      <c r="L9" s="2600"/>
      <c r="M9" s="2600"/>
      <c r="N9" s="2600"/>
      <c r="O9" s="2601"/>
    </row>
    <row r="10" spans="2:20" ht="15.75" customHeight="1" thickBot="1">
      <c r="C10" s="144"/>
      <c r="D10" s="144"/>
      <c r="E10" s="144"/>
      <c r="F10" s="145"/>
      <c r="G10" s="145"/>
      <c r="H10" s="145"/>
      <c r="I10" s="145"/>
      <c r="J10" s="145"/>
      <c r="K10" s="145"/>
      <c r="L10" s="145"/>
      <c r="M10" s="145"/>
      <c r="N10" s="145"/>
      <c r="O10" s="145"/>
      <c r="Q10" s="2593" t="s">
        <v>1405</v>
      </c>
      <c r="R10" s="2593"/>
      <c r="S10" s="2593"/>
      <c r="T10" s="2593"/>
    </row>
    <row r="11" spans="2:20" ht="12.75" customHeight="1">
      <c r="C11" s="2606" t="s">
        <v>828</v>
      </c>
      <c r="D11" s="2607"/>
      <c r="E11" s="2607"/>
      <c r="F11" s="2607"/>
      <c r="G11" s="2607"/>
      <c r="H11" s="2607"/>
      <c r="I11" s="2607"/>
      <c r="J11" s="2607"/>
      <c r="K11" s="2607"/>
      <c r="L11" s="2607"/>
      <c r="M11" s="2607"/>
      <c r="N11" s="2607"/>
      <c r="O11" s="2608"/>
      <c r="Q11" s="2593"/>
      <c r="R11" s="2593"/>
      <c r="S11" s="2593"/>
      <c r="T11" s="2593"/>
    </row>
    <row r="12" spans="2:20">
      <c r="C12" s="2609"/>
      <c r="D12" s="2610"/>
      <c r="E12" s="2610"/>
      <c r="F12" s="2610"/>
      <c r="G12" s="2610"/>
      <c r="H12" s="2610"/>
      <c r="I12" s="2610"/>
      <c r="J12" s="2610"/>
      <c r="K12" s="2610"/>
      <c r="L12" s="2610"/>
      <c r="M12" s="2610"/>
      <c r="N12" s="2610"/>
      <c r="O12" s="2611"/>
      <c r="Q12" s="2593"/>
      <c r="R12" s="2593"/>
      <c r="S12" s="2593"/>
      <c r="T12" s="2593"/>
    </row>
    <row r="13" spans="2:20">
      <c r="C13" s="140"/>
      <c r="D13" s="46"/>
      <c r="E13" s="46"/>
      <c r="F13" s="46"/>
      <c r="G13" s="47" t="s">
        <v>829</v>
      </c>
      <c r="H13" s="47" t="e">
        <f>#REF!</f>
        <v>#REF!</v>
      </c>
      <c r="I13" s="46" t="s">
        <v>15</v>
      </c>
      <c r="J13" s="46"/>
      <c r="K13" s="46"/>
      <c r="L13" s="46"/>
      <c r="M13" s="46"/>
      <c r="N13" s="46"/>
      <c r="O13" s="141"/>
      <c r="Q13" s="2593"/>
      <c r="R13" s="2593"/>
      <c r="S13" s="2593"/>
      <c r="T13" s="2593"/>
    </row>
    <row r="14" spans="2:20">
      <c r="C14" s="2612" t="s">
        <v>830</v>
      </c>
      <c r="D14" s="2613"/>
      <c r="E14" s="2613"/>
      <c r="F14" s="2613"/>
      <c r="G14" s="2613"/>
      <c r="H14" s="2613"/>
      <c r="I14" s="2613"/>
      <c r="J14" s="2613"/>
      <c r="K14" s="2613"/>
      <c r="L14" s="2613"/>
      <c r="M14" s="2613"/>
      <c r="N14" s="2613"/>
      <c r="O14" s="2614"/>
      <c r="Q14" s="2593"/>
      <c r="R14" s="2593"/>
      <c r="S14" s="2593"/>
      <c r="T14" s="2593"/>
    </row>
    <row r="15" spans="2:20" ht="13.5" thickBot="1">
      <c r="C15" s="2615" t="s">
        <v>831</v>
      </c>
      <c r="D15" s="2616"/>
      <c r="E15" s="2616"/>
      <c r="F15" s="2616"/>
      <c r="G15" s="2616"/>
      <c r="H15" s="52" t="s">
        <v>832</v>
      </c>
      <c r="I15" s="2616" t="s">
        <v>0</v>
      </c>
      <c r="J15" s="2616"/>
      <c r="K15" s="2617" t="s">
        <v>833</v>
      </c>
      <c r="L15" s="2617"/>
      <c r="M15" s="2617"/>
      <c r="N15" s="2618" t="s">
        <v>11</v>
      </c>
      <c r="O15" s="2619"/>
    </row>
    <row r="16" spans="2:20" ht="13.5" thickBot="1">
      <c r="B16" s="1016" t="s">
        <v>1250</v>
      </c>
      <c r="C16" s="800" t="s">
        <v>834</v>
      </c>
      <c r="D16" s="2620" t="s">
        <v>835</v>
      </c>
      <c r="E16" s="2620"/>
      <c r="F16" s="2620"/>
      <c r="G16" s="2620"/>
      <c r="H16" s="2620"/>
      <c r="I16" s="2620"/>
      <c r="J16" s="2620"/>
      <c r="K16" s="2620"/>
      <c r="L16" s="2620"/>
      <c r="M16" s="2620"/>
      <c r="N16" s="2620"/>
      <c r="O16" s="2621"/>
      <c r="Q16" s="188" t="s">
        <v>913</v>
      </c>
      <c r="R16" s="189"/>
      <c r="S16" s="186"/>
      <c r="T16" s="180"/>
    </row>
    <row r="17" spans="2:21" ht="28.5" customHeight="1">
      <c r="B17" s="551">
        <v>7821</v>
      </c>
      <c r="C17" s="799">
        <v>1.01</v>
      </c>
      <c r="D17" s="2574" t="e">
        <f>VLOOKUP(B17,#REF!,2,FALSE)</f>
        <v>#REF!</v>
      </c>
      <c r="E17" s="2575"/>
      <c r="F17" s="2575"/>
      <c r="G17" s="2576"/>
      <c r="H17" s="147" t="s">
        <v>142</v>
      </c>
      <c r="I17" s="2569">
        <f>ROUND(Q17,0)</f>
        <v>3</v>
      </c>
      <c r="J17" s="2570"/>
      <c r="K17" s="2577" t="e">
        <f>VLOOKUP(B17,#REF!,4,FALSE)</f>
        <v>#REF!</v>
      </c>
      <c r="L17" s="2132"/>
      <c r="M17" s="2578"/>
      <c r="N17" s="2591" t="e">
        <f t="shared" ref="N17:N22" si="0">+ROUND(I17*K17,0)</f>
        <v>#REF!</v>
      </c>
      <c r="O17" s="2592"/>
      <c r="Q17" s="798">
        <f>CONSULTORIA!C31+CONSULTORIA!C24</f>
        <v>3</v>
      </c>
      <c r="R17" s="187" t="s">
        <v>914</v>
      </c>
      <c r="S17" s="169">
        <v>5</v>
      </c>
      <c r="T17" s="181" t="s">
        <v>915</v>
      </c>
    </row>
    <row r="18" spans="2:21" ht="24" customHeight="1">
      <c r="B18" s="552">
        <v>7827</v>
      </c>
      <c r="C18" s="548">
        <f>C17+0.01</f>
        <v>1.02</v>
      </c>
      <c r="D18" s="2555" t="e">
        <f>VLOOKUP(B18,#REF!,2,FALSE)</f>
        <v>#REF!</v>
      </c>
      <c r="E18" s="2556"/>
      <c r="F18" s="2556"/>
      <c r="G18" s="2557"/>
      <c r="H18" s="51" t="e">
        <f>VLOOKUP(B18,#REF!,3,FALSE)</f>
        <v>#REF!</v>
      </c>
      <c r="I18" s="2558">
        <f>+$I$17</f>
        <v>3</v>
      </c>
      <c r="J18" s="2559"/>
      <c r="K18" s="1967" t="e">
        <f>VLOOKUP(B18,#REF!,4,FALSE)</f>
        <v>#REF!</v>
      </c>
      <c r="L18" s="1968"/>
      <c r="M18" s="1969"/>
      <c r="N18" s="2571" t="e">
        <f t="shared" si="0"/>
        <v>#REF!</v>
      </c>
      <c r="O18" s="2572"/>
      <c r="Q18" s="182">
        <f>ROUND(R18*$Q$17,0)</f>
        <v>12</v>
      </c>
      <c r="R18" s="170">
        <f>S18/$S$17</f>
        <v>4</v>
      </c>
      <c r="S18" s="241">
        <v>20</v>
      </c>
      <c r="T18" s="2594" t="s">
        <v>916</v>
      </c>
    </row>
    <row r="19" spans="2:21" ht="15" thickBot="1">
      <c r="B19" s="552">
        <v>7825</v>
      </c>
      <c r="C19" s="548">
        <f>C18+0.01</f>
        <v>1.03</v>
      </c>
      <c r="D19" s="2555" t="e">
        <f>VLOOKUP(B19,#REF!,2,FALSE)</f>
        <v>#REF!</v>
      </c>
      <c r="E19" s="2556"/>
      <c r="F19" s="2556"/>
      <c r="G19" s="2557"/>
      <c r="H19" s="51" t="e">
        <f>VLOOKUP(B19,#REF!,3,FALSE)</f>
        <v>#REF!</v>
      </c>
      <c r="I19" s="2558">
        <f>Q18</f>
        <v>12</v>
      </c>
      <c r="J19" s="2559"/>
      <c r="K19" s="1967" t="e">
        <f>VLOOKUP(B19,#REF!,4,FALSE)</f>
        <v>#REF!</v>
      </c>
      <c r="L19" s="1968"/>
      <c r="M19" s="1969"/>
      <c r="N19" s="2571" t="e">
        <f t="shared" si="0"/>
        <v>#REF!</v>
      </c>
      <c r="O19" s="2572"/>
      <c r="Q19" s="183"/>
      <c r="R19" s="184"/>
      <c r="S19" s="185"/>
      <c r="T19" s="2595"/>
    </row>
    <row r="20" spans="2:21" ht="14.25">
      <c r="B20" s="552">
        <v>7580</v>
      </c>
      <c r="C20" s="548">
        <f>C19+0.01</f>
        <v>1.04</v>
      </c>
      <c r="D20" s="2555" t="e">
        <f>VLOOKUP(B20,#REF!,2,FALSE)</f>
        <v>#REF!</v>
      </c>
      <c r="E20" s="2556"/>
      <c r="F20" s="2556"/>
      <c r="G20" s="2557"/>
      <c r="H20" s="51" t="e">
        <f>VLOOKUP(B20,#REF!,3,FALSE)</f>
        <v>#REF!</v>
      </c>
      <c r="I20" s="2558">
        <f>+$I$17</f>
        <v>3</v>
      </c>
      <c r="J20" s="2559"/>
      <c r="K20" s="1967" t="e">
        <f>VLOOKUP(B20,#REF!,4,FALSE)</f>
        <v>#REF!</v>
      </c>
      <c r="L20" s="1968"/>
      <c r="M20" s="1969"/>
      <c r="N20" s="2571" t="e">
        <f t="shared" si="0"/>
        <v>#REF!</v>
      </c>
      <c r="O20" s="2572"/>
      <c r="Q20" s="171"/>
      <c r="S20" s="44"/>
      <c r="T20" s="44"/>
    </row>
    <row r="21" spans="2:21" ht="14.25" customHeight="1">
      <c r="B21" s="552">
        <v>7577</v>
      </c>
      <c r="C21" s="548">
        <f>C20+0.01</f>
        <v>1.05</v>
      </c>
      <c r="D21" s="2555" t="e">
        <f>VLOOKUP(B21,#REF!,2,FALSE)</f>
        <v>#REF!</v>
      </c>
      <c r="E21" s="2556"/>
      <c r="F21" s="2556"/>
      <c r="G21" s="2557"/>
      <c r="H21" s="51" t="e">
        <f>VLOOKUP(B21,#REF!,3,FALSE)</f>
        <v>#REF!</v>
      </c>
      <c r="I21" s="2558">
        <f>+$I$17</f>
        <v>3</v>
      </c>
      <c r="J21" s="2559"/>
      <c r="K21" s="1967" t="e">
        <f>VLOOKUP(B21,#REF!,4,FALSE)</f>
        <v>#REF!</v>
      </c>
      <c r="L21" s="1968"/>
      <c r="M21" s="1969"/>
      <c r="N21" s="2571" t="e">
        <f t="shared" si="0"/>
        <v>#REF!</v>
      </c>
      <c r="O21" s="2572"/>
      <c r="Q21" s="171"/>
      <c r="S21" s="44"/>
      <c r="T21" s="44"/>
    </row>
    <row r="22" spans="2:21" ht="14.25" customHeight="1" thickBot="1">
      <c r="B22" s="552">
        <v>7839</v>
      </c>
      <c r="C22" s="548">
        <f>C21+0.01</f>
        <v>1.06</v>
      </c>
      <c r="D22" s="2555" t="e">
        <f>VLOOKUP(B22,#REF!,2,FALSE)</f>
        <v>#REF!</v>
      </c>
      <c r="E22" s="2556"/>
      <c r="F22" s="2556"/>
      <c r="G22" s="2557"/>
      <c r="H22" s="51" t="e">
        <f>VLOOKUP(B22,#REF!,3,FALSE)</f>
        <v>#REF!</v>
      </c>
      <c r="I22" s="2558">
        <f>+$I$17</f>
        <v>3</v>
      </c>
      <c r="J22" s="2559"/>
      <c r="K22" s="1967" t="e">
        <f>VLOOKUP(B22,#REF!,4,FALSE)</f>
        <v>#REF!</v>
      </c>
      <c r="L22" s="1968"/>
      <c r="M22" s="1969"/>
      <c r="N22" s="2571" t="e">
        <f t="shared" si="0"/>
        <v>#REF!</v>
      </c>
      <c r="O22" s="2572"/>
      <c r="Q22" s="171"/>
      <c r="S22" s="44"/>
      <c r="T22" s="44"/>
    </row>
    <row r="23" spans="2:21" ht="15" thickBot="1">
      <c r="B23" s="552"/>
      <c r="C23" s="549"/>
      <c r="D23" s="53" t="s">
        <v>836</v>
      </c>
      <c r="E23" s="54"/>
      <c r="F23" s="55"/>
      <c r="G23" s="55"/>
      <c r="H23" s="148"/>
      <c r="I23" s="149"/>
      <c r="J23" s="149"/>
      <c r="K23" s="2573"/>
      <c r="L23" s="2573"/>
      <c r="M23" s="2573"/>
      <c r="N23" s="2547"/>
      <c r="O23" s="2548"/>
      <c r="Q23" s="2543" t="s">
        <v>917</v>
      </c>
      <c r="R23" s="2544"/>
      <c r="S23" s="44"/>
      <c r="T23" s="44"/>
    </row>
    <row r="24" spans="2:21" ht="14.25" customHeight="1" thickBot="1">
      <c r="B24" s="552">
        <v>7904</v>
      </c>
      <c r="C24" s="548">
        <f>C22+0.01</f>
        <v>1.07</v>
      </c>
      <c r="D24" s="2574" t="e">
        <f>VLOOKUP(B24,#REF!,2,FALSE)</f>
        <v>#REF!</v>
      </c>
      <c r="E24" s="2575"/>
      <c r="F24" s="2575"/>
      <c r="G24" s="2576"/>
      <c r="H24" s="147" t="e">
        <f>VLOOKUP(B24,#REF!,3,FALSE)</f>
        <v>#REF!</v>
      </c>
      <c r="I24" s="2569">
        <f>$Q$24*2</f>
        <v>40</v>
      </c>
      <c r="J24" s="2570"/>
      <c r="K24" s="2577" t="e">
        <f>VLOOKUP(B24,#REF!,4,FALSE)</f>
        <v>#REF!</v>
      </c>
      <c r="L24" s="2132"/>
      <c r="M24" s="2578"/>
      <c r="N24" s="2591" t="e">
        <f>+ROUND(I24*K24,0)</f>
        <v>#REF!</v>
      </c>
      <c r="O24" s="2592"/>
      <c r="Q24" s="2545">
        <f>SUM(CONSULTORIA!C17:C41)</f>
        <v>20</v>
      </c>
      <c r="R24" s="2546"/>
      <c r="S24" s="44"/>
      <c r="T24" s="44"/>
    </row>
    <row r="25" spans="2:21" ht="14.25" customHeight="1">
      <c r="B25" s="552">
        <v>7906</v>
      </c>
      <c r="C25" s="548">
        <f>C24+0.01</f>
        <v>1.08</v>
      </c>
      <c r="D25" s="2555" t="e">
        <f>VLOOKUP(B25,#REF!,2,FALSE)</f>
        <v>#REF!</v>
      </c>
      <c r="E25" s="2556"/>
      <c r="F25" s="2556"/>
      <c r="G25" s="2557"/>
      <c r="H25" s="51" t="e">
        <f>VLOOKUP(B25,#REF!,3,FALSE)</f>
        <v>#REF!</v>
      </c>
      <c r="I25" s="2569">
        <f>$I$24</f>
        <v>40</v>
      </c>
      <c r="J25" s="2570"/>
      <c r="K25" s="1967" t="e">
        <f>VLOOKUP(B25,#REF!,4,FALSE)</f>
        <v>#REF!</v>
      </c>
      <c r="L25" s="1968"/>
      <c r="M25" s="1969"/>
      <c r="N25" s="2571" t="e">
        <f>+ROUND(I25*K25,0)</f>
        <v>#REF!</v>
      </c>
      <c r="O25" s="2572"/>
    </row>
    <row r="26" spans="2:21" ht="14.25" customHeight="1">
      <c r="B26" s="552">
        <v>7908</v>
      </c>
      <c r="C26" s="548">
        <f>C25+0.01</f>
        <v>1.0900000000000001</v>
      </c>
      <c r="D26" s="2555" t="e">
        <f>VLOOKUP(B26,#REF!,2,FALSE)</f>
        <v>#REF!</v>
      </c>
      <c r="E26" s="2556"/>
      <c r="F26" s="2556"/>
      <c r="G26" s="2557"/>
      <c r="H26" s="51" t="e">
        <f>VLOOKUP(B26,#REF!,3,FALSE)</f>
        <v>#REF!</v>
      </c>
      <c r="I26" s="2569">
        <f>$I$24</f>
        <v>40</v>
      </c>
      <c r="J26" s="2570"/>
      <c r="K26" s="1967" t="e">
        <f>VLOOKUP(B26,#REF!,4,FALSE)</f>
        <v>#REF!</v>
      </c>
      <c r="L26" s="1968"/>
      <c r="M26" s="1969"/>
      <c r="N26" s="2571" t="e">
        <f>+ROUND(I26*K26,0)</f>
        <v>#REF!</v>
      </c>
      <c r="O26" s="2572"/>
    </row>
    <row r="27" spans="2:21" ht="14.25" customHeight="1" thickBot="1">
      <c r="B27" s="553">
        <v>7910</v>
      </c>
      <c r="C27" s="550">
        <f>C26+0.01</f>
        <v>1.1000000000000001</v>
      </c>
      <c r="D27" s="2579" t="e">
        <f>VLOOKUP(B27,#REF!,2,FALSE)</f>
        <v>#REF!</v>
      </c>
      <c r="E27" s="2580"/>
      <c r="F27" s="2580"/>
      <c r="G27" s="2581"/>
      <c r="H27" s="146" t="e">
        <f>VLOOKUP(B27,#REF!,3,FALSE)</f>
        <v>#REF!</v>
      </c>
      <c r="I27" s="2569">
        <f>$I$24</f>
        <v>40</v>
      </c>
      <c r="J27" s="2570"/>
      <c r="K27" s="2582" t="e">
        <f>VLOOKUP(B27,#REF!,4,FALSE)</f>
        <v>#REF!</v>
      </c>
      <c r="L27" s="2583"/>
      <c r="M27" s="2584"/>
      <c r="N27" s="2585" t="e">
        <f>+ROUND(I27*K27,0)</f>
        <v>#REF!</v>
      </c>
      <c r="O27" s="2586"/>
    </row>
    <row r="28" spans="2:21" ht="22.5" customHeight="1">
      <c r="C28" s="56"/>
      <c r="D28" s="57"/>
      <c r="E28" s="57"/>
      <c r="F28" s="57"/>
      <c r="G28" s="57"/>
      <c r="H28" s="2587" t="s">
        <v>837</v>
      </c>
      <c r="I28" s="2588"/>
      <c r="J28" s="2588"/>
      <c r="K28" s="2588"/>
      <c r="L28" s="2588"/>
      <c r="M28" s="2588"/>
      <c r="N28" s="2589" t="e">
        <f>SUM(N17:O27)</f>
        <v>#REF!</v>
      </c>
      <c r="O28" s="2590"/>
      <c r="Q28" s="29"/>
      <c r="R28" s="29"/>
      <c r="S28" s="29"/>
      <c r="T28" s="29"/>
      <c r="U28" s="29"/>
    </row>
    <row r="29" spans="2:21" ht="22.5" customHeight="1" thickBot="1">
      <c r="C29" s="56"/>
      <c r="D29" s="57"/>
      <c r="E29" s="57"/>
      <c r="F29" s="57"/>
      <c r="G29" s="57"/>
      <c r="H29" s="2564" t="s">
        <v>838</v>
      </c>
      <c r="I29" s="2565"/>
      <c r="J29" s="2565"/>
      <c r="K29" s="2565"/>
      <c r="L29" s="2565"/>
      <c r="M29" s="2565"/>
      <c r="N29" s="2566" t="e">
        <f>N28</f>
        <v>#REF!</v>
      </c>
      <c r="O29" s="2567"/>
      <c r="Q29" s="29"/>
      <c r="R29" s="29"/>
      <c r="S29" s="29"/>
      <c r="T29" s="29"/>
      <c r="U29" s="29"/>
    </row>
    <row r="30" spans="2:21" ht="15" thickBot="1">
      <c r="C30" s="56"/>
      <c r="D30" s="57"/>
      <c r="E30" s="57"/>
      <c r="F30" s="57"/>
      <c r="G30" s="57"/>
      <c r="H30" s="1986"/>
      <c r="I30" s="1986"/>
      <c r="J30" s="1986"/>
      <c r="K30" s="1986"/>
      <c r="L30" s="1986"/>
      <c r="M30" s="1986"/>
      <c r="N30" s="1987"/>
      <c r="O30" s="1987"/>
      <c r="Q30" s="29"/>
      <c r="R30" s="29"/>
      <c r="S30" s="29"/>
      <c r="T30" s="29"/>
      <c r="U30" s="29"/>
    </row>
    <row r="31" spans="2:21" ht="15" hidden="1" thickBot="1">
      <c r="C31" s="142"/>
      <c r="D31" s="142"/>
      <c r="E31" s="142"/>
      <c r="F31" s="142"/>
      <c r="G31" s="142"/>
      <c r="H31" s="1986"/>
      <c r="I31" s="1986"/>
      <c r="J31" s="1986"/>
      <c r="K31" s="1986"/>
      <c r="L31" s="1986"/>
      <c r="M31" s="1986"/>
      <c r="N31" s="2568"/>
      <c r="O31" s="2568"/>
      <c r="Q31" s="29"/>
      <c r="R31" s="29"/>
      <c r="S31" s="29"/>
      <c r="T31" s="29"/>
      <c r="U31" s="29"/>
    </row>
    <row r="32" spans="2:21" ht="37.5" customHeight="1" thickBot="1">
      <c r="C32" s="142"/>
      <c r="D32" s="142"/>
      <c r="E32" s="142"/>
      <c r="F32" s="142"/>
      <c r="G32" s="142"/>
      <c r="H32" s="2560" t="s">
        <v>839</v>
      </c>
      <c r="I32" s="2561"/>
      <c r="J32" s="2561"/>
      <c r="K32" s="2561"/>
      <c r="L32" s="2561"/>
      <c r="M32" s="2561"/>
      <c r="N32" s="2562" t="e">
        <f>N29+N31</f>
        <v>#REF!</v>
      </c>
      <c r="O32" s="2563"/>
      <c r="Q32" s="251" t="e">
        <f>ROUND(N32/1.19,0)</f>
        <v>#REF!</v>
      </c>
      <c r="R32" s="29"/>
      <c r="S32" s="29"/>
      <c r="T32" s="29"/>
      <c r="U32" s="29"/>
    </row>
  </sheetData>
  <mergeCells count="77">
    <mergeCell ref="Q10:T14"/>
    <mergeCell ref="T18:T19"/>
    <mergeCell ref="F8:O9"/>
    <mergeCell ref="C8:E9"/>
    <mergeCell ref="C11:O11"/>
    <mergeCell ref="C12:O12"/>
    <mergeCell ref="C14:O14"/>
    <mergeCell ref="C15:G15"/>
    <mergeCell ref="I15:J15"/>
    <mergeCell ref="K15:M15"/>
    <mergeCell ref="N15:O15"/>
    <mergeCell ref="D16:O16"/>
    <mergeCell ref="D17:G17"/>
    <mergeCell ref="I17:J17"/>
    <mergeCell ref="K17:M17"/>
    <mergeCell ref="N17:O17"/>
    <mergeCell ref="N24:O24"/>
    <mergeCell ref="D21:G21"/>
    <mergeCell ref="I21:J21"/>
    <mergeCell ref="D18:G18"/>
    <mergeCell ref="I18:J18"/>
    <mergeCell ref="K18:M18"/>
    <mergeCell ref="N18:O18"/>
    <mergeCell ref="K22:M22"/>
    <mergeCell ref="N22:O22"/>
    <mergeCell ref="D19:G19"/>
    <mergeCell ref="I19:J19"/>
    <mergeCell ref="K19:M19"/>
    <mergeCell ref="N19:O19"/>
    <mergeCell ref="K20:M20"/>
    <mergeCell ref="N20:O20"/>
    <mergeCell ref="D27:G27"/>
    <mergeCell ref="I27:J27"/>
    <mergeCell ref="K27:M27"/>
    <mergeCell ref="N27:O27"/>
    <mergeCell ref="H28:M28"/>
    <mergeCell ref="N28:O28"/>
    <mergeCell ref="D26:G26"/>
    <mergeCell ref="I26:J26"/>
    <mergeCell ref="K26:M26"/>
    <mergeCell ref="N26:O26"/>
    <mergeCell ref="K21:M21"/>
    <mergeCell ref="N21:O21"/>
    <mergeCell ref="D22:G22"/>
    <mergeCell ref="I22:J22"/>
    <mergeCell ref="I25:J25"/>
    <mergeCell ref="K25:M25"/>
    <mergeCell ref="N25:O25"/>
    <mergeCell ref="K23:M23"/>
    <mergeCell ref="D25:G25"/>
    <mergeCell ref="D24:G24"/>
    <mergeCell ref="I24:J24"/>
    <mergeCell ref="K24:M24"/>
    <mergeCell ref="H32:M32"/>
    <mergeCell ref="N32:O32"/>
    <mergeCell ref="H29:M29"/>
    <mergeCell ref="N29:O29"/>
    <mergeCell ref="H30:M30"/>
    <mergeCell ref="N30:O30"/>
    <mergeCell ref="H31:M31"/>
    <mergeCell ref="N31:O31"/>
    <mergeCell ref="Q23:R23"/>
    <mergeCell ref="Q24:R24"/>
    <mergeCell ref="N23:O23"/>
    <mergeCell ref="C2:E2"/>
    <mergeCell ref="C3:E3"/>
    <mergeCell ref="C4:L4"/>
    <mergeCell ref="C5:L5"/>
    <mergeCell ref="C6:L6"/>
    <mergeCell ref="C7:L7"/>
    <mergeCell ref="K2:L2"/>
    <mergeCell ref="K3:L3"/>
    <mergeCell ref="G2:J2"/>
    <mergeCell ref="G3:J3"/>
    <mergeCell ref="M2:O7"/>
    <mergeCell ref="D20:G20"/>
    <mergeCell ref="I20:J20"/>
  </mergeCells>
  <pageMargins left="0.7" right="0.7" top="0.75" bottom="0.75" header="0.3" footer="0.3"/>
  <pageSetup scale="76" fitToHeight="0"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3"/>
  <dimension ref="A1:X130"/>
  <sheetViews>
    <sheetView topLeftCell="D69" workbookViewId="0">
      <selection activeCell="K96" sqref="K96:L96"/>
    </sheetView>
  </sheetViews>
  <sheetFormatPr baseColWidth="10" defaultColWidth="11.42578125" defaultRowHeight="12.75"/>
  <cols>
    <col min="1" max="1" width="6.7109375" style="725" customWidth="1"/>
    <col min="2" max="2" width="79.5703125" style="456" customWidth="1"/>
    <col min="3" max="3" width="10.42578125" style="456" customWidth="1"/>
    <col min="4" max="4" width="12.85546875" style="456" customWidth="1"/>
    <col min="5" max="5" width="16" style="456" customWidth="1"/>
    <col min="6" max="6" width="10.42578125" style="456" customWidth="1"/>
    <col min="7" max="7" width="9.28515625" style="456" customWidth="1"/>
    <col min="8" max="8" width="10.85546875" style="456" customWidth="1"/>
    <col min="9" max="10" width="8.7109375" style="456" customWidth="1"/>
    <col min="11" max="11" width="21.140625" style="456" customWidth="1"/>
    <col min="12" max="12" width="22.5703125" style="456" customWidth="1"/>
    <col min="13" max="13" width="6.42578125" style="456" customWidth="1"/>
    <col min="14" max="14" width="18.5703125" style="586" customWidth="1"/>
    <col min="15" max="15" width="20.28515625" style="728" customWidth="1"/>
    <col min="16" max="16" width="17.85546875" style="728" customWidth="1"/>
    <col min="17" max="17" width="22.5703125" style="571" bestFit="1" customWidth="1"/>
    <col min="18" max="18" width="11.42578125" style="456" bestFit="1" customWidth="1"/>
    <col min="19" max="19" width="13.5703125" style="456" bestFit="1" customWidth="1"/>
    <col min="20" max="20" width="16.140625" style="456" bestFit="1" customWidth="1"/>
    <col min="21" max="21" width="13.5703125" style="456" bestFit="1" customWidth="1"/>
    <col min="22" max="22" width="17.7109375" style="456" bestFit="1" customWidth="1"/>
    <col min="23" max="16384" width="11.42578125" style="456"/>
  </cols>
  <sheetData>
    <row r="1" spans="2:22" ht="13.5" thickBot="1">
      <c r="N1" s="806" t="s">
        <v>1358</v>
      </c>
      <c r="O1" s="807">
        <f>57391+13350+4604</f>
        <v>75345</v>
      </c>
      <c r="P1" s="728" t="s">
        <v>1569</v>
      </c>
      <c r="Q1" s="984">
        <v>57391.14</v>
      </c>
      <c r="R1" s="569">
        <v>3</v>
      </c>
      <c r="S1" s="464" t="s">
        <v>901</v>
      </c>
    </row>
    <row r="2" spans="2:22" ht="15" customHeight="1">
      <c r="B2" s="570" t="s">
        <v>2</v>
      </c>
      <c r="C2" s="2622" t="s">
        <v>4</v>
      </c>
      <c r="D2" s="2622"/>
      <c r="E2" s="2623" t="s">
        <v>5</v>
      </c>
      <c r="F2" s="2624"/>
      <c r="G2" s="2624"/>
      <c r="H2" s="2624"/>
      <c r="I2" s="2624"/>
      <c r="J2" s="2624"/>
      <c r="K2" s="2625"/>
      <c r="L2" s="1045" t="s">
        <v>6</v>
      </c>
      <c r="P2" s="728" t="s">
        <v>1570</v>
      </c>
      <c r="Q2" s="984">
        <v>13350.41</v>
      </c>
      <c r="R2" s="572" t="s">
        <v>1001</v>
      </c>
    </row>
    <row r="3" spans="2:22" ht="15" customHeight="1">
      <c r="B3" s="573" t="s">
        <v>899</v>
      </c>
      <c r="C3" s="2626" t="s">
        <v>7</v>
      </c>
      <c r="D3" s="2626"/>
      <c r="E3" s="2627" t="s">
        <v>793</v>
      </c>
      <c r="F3" s="2628"/>
      <c r="G3" s="2628"/>
      <c r="H3" s="2628"/>
      <c r="I3" s="2628"/>
      <c r="J3" s="2628"/>
      <c r="K3" s="2629"/>
      <c r="L3" s="1046" t="s">
        <v>794</v>
      </c>
      <c r="P3" s="728" t="s">
        <v>1571</v>
      </c>
      <c r="Q3" s="984">
        <v>4604.38</v>
      </c>
    </row>
    <row r="4" spans="2:22" ht="15" customHeight="1">
      <c r="B4" s="2637" t="e">
        <f>#REF!</f>
        <v>#REF!</v>
      </c>
      <c r="C4" s="2638"/>
      <c r="D4" s="2638"/>
      <c r="E4" s="2638"/>
      <c r="F4" s="2638"/>
      <c r="G4" s="2638"/>
      <c r="H4" s="2638"/>
      <c r="I4" s="2638"/>
      <c r="J4" s="2638"/>
      <c r="K4" s="2638"/>
      <c r="L4" s="2638"/>
      <c r="P4" s="728" t="s">
        <v>1572</v>
      </c>
      <c r="Q4" s="984">
        <v>48590.400000000001</v>
      </c>
    </row>
    <row r="5" spans="2:22" ht="15" customHeight="1">
      <c r="B5" s="2637" t="e">
        <f>#REF!</f>
        <v>#REF!</v>
      </c>
      <c r="C5" s="2638"/>
      <c r="D5" s="2638"/>
      <c r="E5" s="2638"/>
      <c r="F5" s="2638"/>
      <c r="G5" s="2638"/>
      <c r="H5" s="2638"/>
      <c r="I5" s="2638"/>
      <c r="J5" s="2638"/>
      <c r="K5" s="2638"/>
      <c r="L5" s="2638"/>
      <c r="P5" s="728" t="s">
        <v>1526</v>
      </c>
      <c r="Q5" s="984">
        <f>SUM(Q1:Q4)</f>
        <v>123936.33000000002</v>
      </c>
    </row>
    <row r="6" spans="2:22" ht="15" customHeight="1">
      <c r="B6" s="2637" t="e">
        <f>#REF!</f>
        <v>#REF!</v>
      </c>
      <c r="C6" s="2638"/>
      <c r="D6" s="2638"/>
      <c r="E6" s="2638"/>
      <c r="F6" s="2638"/>
      <c r="G6" s="2638"/>
      <c r="H6" s="2638"/>
      <c r="I6" s="2638"/>
      <c r="J6" s="2638"/>
      <c r="K6" s="2638"/>
      <c r="L6" s="2638"/>
      <c r="N6" s="808" t="s">
        <v>1002</v>
      </c>
      <c r="O6" s="809">
        <v>8000000000</v>
      </c>
    </row>
    <row r="7" spans="2:22" ht="13.5" thickBot="1">
      <c r="B7" s="2639"/>
      <c r="C7" s="2640"/>
      <c r="D7" s="2640"/>
      <c r="E7" s="2640"/>
      <c r="F7" s="2640"/>
      <c r="G7" s="2640"/>
      <c r="H7" s="2640"/>
      <c r="I7" s="2640"/>
      <c r="J7" s="2640"/>
      <c r="K7" s="2640"/>
      <c r="L7" s="2640"/>
      <c r="N7" s="808" t="s">
        <v>1003</v>
      </c>
      <c r="O7" s="811" t="e">
        <f>+C11</f>
        <v>#REF!</v>
      </c>
      <c r="P7" s="810" t="s">
        <v>1573</v>
      </c>
      <c r="Q7" s="984">
        <v>3166</v>
      </c>
    </row>
    <row r="8" spans="2:22" ht="19.5" customHeight="1">
      <c r="B8" s="2641" t="e">
        <f>#REF!</f>
        <v>#REF!</v>
      </c>
      <c r="C8" s="2643" t="e">
        <f>#REF!</f>
        <v>#REF!</v>
      </c>
      <c r="D8" s="2644"/>
      <c r="E8" s="2644"/>
      <c r="F8" s="2644"/>
      <c r="G8" s="2644"/>
      <c r="H8" s="2644"/>
      <c r="I8" s="2644"/>
      <c r="J8" s="2644"/>
      <c r="K8" s="2644"/>
      <c r="L8" s="2644"/>
      <c r="N8" s="808" t="s">
        <v>1004</v>
      </c>
      <c r="O8" s="812" t="e">
        <f>+O7/O6</f>
        <v>#REF!</v>
      </c>
      <c r="P8" s="813"/>
      <c r="Q8" s="574"/>
    </row>
    <row r="9" spans="2:22" ht="10.5" customHeight="1" thickBot="1">
      <c r="B9" s="2642"/>
      <c r="C9" s="2645"/>
      <c r="D9" s="2646"/>
      <c r="E9" s="2646"/>
      <c r="F9" s="2646"/>
      <c r="G9" s="2646"/>
      <c r="H9" s="2646"/>
      <c r="I9" s="2646"/>
      <c r="J9" s="2646"/>
      <c r="K9" s="2646"/>
      <c r="L9" s="2646"/>
      <c r="T9" s="575" t="e">
        <f>C11*0.18</f>
        <v>#REF!</v>
      </c>
    </row>
    <row r="10" spans="2:22" ht="11.25" customHeight="1" thickBot="1">
      <c r="B10" s="576"/>
      <c r="C10" s="577"/>
      <c r="D10" s="578"/>
      <c r="E10" s="579"/>
      <c r="F10" s="580"/>
      <c r="G10" s="580"/>
      <c r="H10" s="581"/>
      <c r="I10" s="581"/>
      <c r="J10" s="581"/>
      <c r="K10" s="581"/>
      <c r="L10" s="581"/>
      <c r="V10" s="583" t="e">
        <f>C11+T9</f>
        <v>#REF!</v>
      </c>
    </row>
    <row r="11" spans="2:22" ht="15" customHeight="1" thickBot="1">
      <c r="B11" s="584" t="s">
        <v>816</v>
      </c>
      <c r="C11" s="2630" t="e">
        <f>K96</f>
        <v>#REF!</v>
      </c>
      <c r="D11" s="2631"/>
      <c r="E11" s="585"/>
      <c r="F11" s="2632"/>
      <c r="G11" s="2632"/>
      <c r="H11" s="585"/>
      <c r="I11" s="585"/>
      <c r="J11" s="585"/>
      <c r="K11" s="585"/>
      <c r="L11" s="585"/>
      <c r="M11" s="586"/>
      <c r="N11" s="808" t="s">
        <v>1357</v>
      </c>
      <c r="O11" s="814" t="e">
        <f>K73/O1</f>
        <v>#REF!</v>
      </c>
      <c r="P11" s="815"/>
      <c r="Q11" s="587"/>
      <c r="R11" s="588"/>
    </row>
    <row r="12" spans="2:22" ht="13.5" customHeight="1" thickBot="1">
      <c r="B12" s="589"/>
      <c r="C12" s="589"/>
      <c r="D12" s="589"/>
      <c r="E12" s="589"/>
      <c r="F12" s="590"/>
      <c r="G12" s="591"/>
      <c r="H12" s="589"/>
      <c r="I12" s="589"/>
      <c r="J12" s="589"/>
      <c r="K12" s="589"/>
      <c r="L12" s="589"/>
      <c r="N12" s="816"/>
    </row>
    <row r="13" spans="2:22" ht="22.5" customHeight="1" thickBot="1">
      <c r="B13" s="592" t="s">
        <v>1241</v>
      </c>
      <c r="C13" s="593" t="e">
        <f>#REF!</f>
        <v>#REF!</v>
      </c>
      <c r="D13" s="594"/>
      <c r="E13" s="595"/>
      <c r="F13" s="596" t="s">
        <v>939</v>
      </c>
      <c r="G13" s="1068" t="s">
        <v>1342</v>
      </c>
      <c r="H13" s="597"/>
      <c r="I13" s="597"/>
      <c r="J13" s="598"/>
      <c r="K13" s="598"/>
      <c r="L13" s="1063" t="e">
        <f>#REF!</f>
        <v>#REF!</v>
      </c>
    </row>
    <row r="14" spans="2:22" ht="35.25" customHeight="1" thickBot="1">
      <c r="B14" s="599" t="s">
        <v>1242</v>
      </c>
      <c r="C14" s="600" t="s">
        <v>0</v>
      </c>
      <c r="D14" s="600" t="s">
        <v>1243</v>
      </c>
      <c r="E14" s="601" t="s">
        <v>1244</v>
      </c>
      <c r="F14" s="801" t="s">
        <v>1456</v>
      </c>
      <c r="G14" s="802" t="s">
        <v>1457</v>
      </c>
      <c r="H14" s="604" t="s">
        <v>1237</v>
      </c>
      <c r="I14" s="605" t="s">
        <v>1008</v>
      </c>
      <c r="J14" s="606" t="s">
        <v>1267</v>
      </c>
      <c r="K14" s="607" t="s">
        <v>1245</v>
      </c>
      <c r="L14" s="608" t="s">
        <v>1009</v>
      </c>
      <c r="S14" s="609"/>
    </row>
    <row r="15" spans="2:22" ht="12" customHeight="1" thickBot="1">
      <c r="B15" s="610"/>
      <c r="C15" s="611"/>
      <c r="D15" s="611"/>
      <c r="E15" s="612"/>
      <c r="F15" s="613"/>
      <c r="G15" s="613"/>
      <c r="H15" s="614"/>
      <c r="I15" s="614"/>
      <c r="J15" s="615"/>
      <c r="K15" s="616"/>
      <c r="L15" s="616"/>
    </row>
    <row r="16" spans="2:22" ht="13.5" thickBot="1">
      <c r="B16" s="617" t="s">
        <v>906</v>
      </c>
      <c r="C16" s="618"/>
      <c r="D16" s="618"/>
      <c r="E16" s="618"/>
      <c r="F16" s="619"/>
      <c r="G16" s="619"/>
      <c r="H16" s="619"/>
      <c r="I16" s="619"/>
      <c r="J16" s="620"/>
      <c r="K16" s="621"/>
      <c r="L16" s="621"/>
    </row>
    <row r="17" spans="1:19" s="653" customFormat="1">
      <c r="A17" s="1066" t="e">
        <f>VLOOKUP(D17,#REF!,6,FALSE)</f>
        <v>#REF!</v>
      </c>
      <c r="B17" s="1073" t="s">
        <v>1356</v>
      </c>
      <c r="C17" s="1087">
        <v>1</v>
      </c>
      <c r="D17" s="1105">
        <v>3</v>
      </c>
      <c r="E17" s="1062" t="e">
        <f>VLOOKUP(A17,#REF!,4,0)</f>
        <v>#REF!</v>
      </c>
      <c r="F17" s="1085"/>
      <c r="G17" s="1069"/>
      <c r="H17" s="1089">
        <f>C17*SUM(F17)</f>
        <v>0</v>
      </c>
      <c r="I17" s="1089">
        <f>C17*SUM(G17:G17)</f>
        <v>0</v>
      </c>
      <c r="J17" s="1061" t="e">
        <f>IF($R$1=5,IF($E17&gt;(1+#REF!*10),#REF!,IF($E17&lt;=(#REF!*2),#REF!,#REF!)),IF($R$1=4,IF($E17&gt;(1+#REF!*10),#REF!,IF($E17&lt;=(#REF!*2),#REF!,#REF!)),IF($R$1=3,IF($E17&gt;(1+#REF!*10),#REF!,IF($E17&lt;=(#REF!*2),#REF!,#REF!)),IF($R$1=2,IF($E17&gt;(1+#REF!*10),#REF!,IF($E17&lt;=(#REF!*2),#REF!,#REF!)),IF($R$1=1,IF($E17&gt;(1+#REF!*10),#REF!,IF($E17&lt;=(#REF!*2),#REF!,#REF!)),888)))))</f>
        <v>#REF!</v>
      </c>
      <c r="K17" s="1062" t="e">
        <f>ROUND(E17*H17*J17,0)</f>
        <v>#REF!</v>
      </c>
      <c r="L17" s="1062" t="e">
        <f>ROUND(E17*I17*J17,0)</f>
        <v>#REF!</v>
      </c>
      <c r="N17" s="1071"/>
      <c r="O17" s="2635" t="e">
        <f>SUM(K17:L18)*1.19</f>
        <v>#REF!</v>
      </c>
      <c r="P17" s="818"/>
      <c r="Q17" s="630"/>
    </row>
    <row r="18" spans="1:19" ht="13.5" thickBot="1">
      <c r="A18" s="580" t="e">
        <f>VLOOKUP(D18,#REF!,6,FALSE)</f>
        <v>#REF!</v>
      </c>
      <c r="B18" s="622" t="s">
        <v>1246</v>
      </c>
      <c r="C18" s="623">
        <v>1</v>
      </c>
      <c r="D18" s="624">
        <v>4</v>
      </c>
      <c r="E18" s="625" t="e">
        <f>VLOOKUP(A18,#REF!,4,0)</f>
        <v>#REF!</v>
      </c>
      <c r="F18" s="626">
        <v>1</v>
      </c>
      <c r="G18" s="627">
        <v>1</v>
      </c>
      <c r="H18" s="628">
        <f>C18*SUM(F18)</f>
        <v>1</v>
      </c>
      <c r="I18" s="628">
        <f>C18*SUM(G18:G18)</f>
        <v>1</v>
      </c>
      <c r="J18" s="629" t="e">
        <f>IF($R$1=5,IF($E18&gt;(1+#REF!*10),#REF!,IF($E18&lt;=(#REF!*2),#REF!,#REF!)),IF($R$1=4,IF($E18&gt;(1+#REF!*10),#REF!,IF($E18&lt;=(#REF!*2),#REF!,#REF!)),IF($R$1=3,IF($E18&gt;(1+#REF!*10),#REF!,IF($E18&lt;=(#REF!*2),#REF!,#REF!)),IF($R$1=2,IF($E18&gt;(1+#REF!*10),#REF!,IF($E18&lt;=(#REF!*2),#REF!,#REF!)),IF($R$1=1,IF($E18&gt;(1+#REF!*10),#REF!,IF($E18&lt;=(#REF!*2),#REF!,#REF!)),888)))))</f>
        <v>#REF!</v>
      </c>
      <c r="K18" s="625" t="e">
        <f>ROUND(E18*H18*J18,0)</f>
        <v>#REF!</v>
      </c>
      <c r="L18" s="625" t="e">
        <f>ROUND(E18*I18*J18,0)</f>
        <v>#REF!</v>
      </c>
      <c r="N18" s="817"/>
      <c r="O18" s="2636"/>
      <c r="P18" s="818"/>
      <c r="Q18" s="630"/>
    </row>
    <row r="19" spans="1:19" ht="13.5" thickBot="1">
      <c r="A19" s="580"/>
      <c r="B19" s="631" t="s">
        <v>817</v>
      </c>
      <c r="C19" s="618"/>
      <c r="D19" s="632"/>
      <c r="E19" s="633"/>
      <c r="F19" s="634"/>
      <c r="G19" s="634"/>
      <c r="H19" s="635"/>
      <c r="I19" s="635"/>
      <c r="J19" s="635"/>
      <c r="K19" s="636"/>
      <c r="L19" s="636"/>
      <c r="N19" s="819"/>
      <c r="O19" s="821"/>
    </row>
    <row r="20" spans="1:19" ht="13.5" thickBot="1">
      <c r="A20" s="580"/>
      <c r="B20" s="637" t="s">
        <v>1527</v>
      </c>
      <c r="C20" s="638"/>
      <c r="D20" s="639"/>
      <c r="E20" s="640"/>
      <c r="F20" s="641"/>
      <c r="G20" s="641"/>
      <c r="H20" s="642"/>
      <c r="I20" s="642"/>
      <c r="J20" s="642"/>
      <c r="K20" s="643"/>
      <c r="L20" s="643"/>
      <c r="N20" s="819"/>
      <c r="O20" s="821"/>
      <c r="P20" s="821"/>
      <c r="Q20" s="657"/>
      <c r="S20" s="653"/>
    </row>
    <row r="21" spans="1:19" s="653" customFormat="1">
      <c r="A21" s="1066" t="e">
        <f>VLOOKUP(D21,#REF!,6,FALSE)</f>
        <v>#REF!</v>
      </c>
      <c r="B21" s="1076" t="s">
        <v>1335</v>
      </c>
      <c r="C21" s="1090">
        <v>1</v>
      </c>
      <c r="D21" s="1081">
        <v>4</v>
      </c>
      <c r="E21" s="1057" t="e">
        <f>VLOOKUP(A21,#REF!,4,0)</f>
        <v>#REF!</v>
      </c>
      <c r="F21" s="1053">
        <v>0.2</v>
      </c>
      <c r="G21" s="1055">
        <v>1</v>
      </c>
      <c r="H21" s="1080">
        <f>C21*SUM(F21)</f>
        <v>0.2</v>
      </c>
      <c r="I21" s="1080">
        <f>C21*SUM(G21:G21)</f>
        <v>1</v>
      </c>
      <c r="J21" s="1079" t="e">
        <f>IF($R$1=5,IF($E21&gt;(1+#REF!*10),#REF!,IF($E21&lt;=(#REF!*2),#REF!,#REF!)),IF($R$1=4,IF($E21&gt;(1+#REF!*10),#REF!,IF($E21&lt;=(#REF!*2),#REF!,#REF!)),IF($R$1=3,IF($E21&gt;(1+#REF!*10),#REF!,IF($E21&lt;=(#REF!*2),#REF!,#REF!)),IF($R$1=2,IF($E21&gt;(1+#REF!*10),#REF!,IF($E21&lt;=(#REF!*2),#REF!,#REF!)),IF($R$1=1,IF($E21&gt;(1+#REF!*10),#REF!,IF($E21&lt;=(#REF!*2),#REF!,#REF!)),888)))))</f>
        <v>#REF!</v>
      </c>
      <c r="K21" s="1057" t="e">
        <f>ROUND(E21*H21*J21,0)</f>
        <v>#REF!</v>
      </c>
      <c r="L21" s="1057" t="e">
        <f>ROUND(E21*I21*J21,0)</f>
        <v>#REF!</v>
      </c>
      <c r="N21" s="1071"/>
      <c r="O21" s="2635" t="e">
        <f>SUM(K21:L22)*1.19</f>
        <v>#REF!</v>
      </c>
      <c r="P21" s="818"/>
      <c r="Q21" s="630"/>
    </row>
    <row r="22" spans="1:19" s="653" customFormat="1" ht="13.5" thickBot="1">
      <c r="A22" s="1066">
        <v>9086</v>
      </c>
      <c r="B22" s="1073" t="e">
        <f>VLOOKUP(A22,#REF!,2,FALSE)</f>
        <v>#REF!</v>
      </c>
      <c r="C22" s="1087">
        <v>1</v>
      </c>
      <c r="D22" s="1105"/>
      <c r="E22" s="1062" t="e">
        <f>VLOOKUP(A22,#REF!,4,0)</f>
        <v>#REF!</v>
      </c>
      <c r="F22" s="1085">
        <v>0</v>
      </c>
      <c r="G22" s="1069">
        <v>0.5</v>
      </c>
      <c r="H22" s="1089">
        <f>C22*SUM(F22)</f>
        <v>0</v>
      </c>
      <c r="I22" s="1089">
        <f>C22*SUM(G22:G22)</f>
        <v>0.5</v>
      </c>
      <c r="J22" s="1061" t="e">
        <f>IF($R$1=5,IF($E22&gt;(1+#REF!*10),#REF!,IF($E22&lt;=(#REF!*2),#REF!,#REF!)),IF($R$1=4,IF($E22&gt;(1+#REF!*10),#REF!,IF($E22&lt;=(#REF!*2),#REF!,#REF!)),IF($R$1=3,IF($E22&gt;(1+#REF!*10),#REF!,IF($E22&lt;=(#REF!*2),#REF!,#REF!)),IF($R$1=2,IF($E22&gt;(1+#REF!*10),#REF!,IF($E22&lt;=(#REF!*2),#REF!,#REF!)),IF($R$1=1,IF($E22&gt;(1+#REF!*10),#REF!,IF($E22&lt;=(#REF!*2),#REF!,#REF!)),888)))))</f>
        <v>#REF!</v>
      </c>
      <c r="K22" s="1062" t="e">
        <f>ROUND(E22*H22*J22,0)</f>
        <v>#REF!</v>
      </c>
      <c r="L22" s="1062" t="e">
        <f>ROUND(E22*I22*J22,0)</f>
        <v>#REF!</v>
      </c>
      <c r="N22" s="1071"/>
      <c r="O22" s="2636"/>
      <c r="P22" s="818"/>
      <c r="Q22" s="630"/>
    </row>
    <row r="23" spans="1:19" ht="13.5" thickBot="1">
      <c r="A23" s="580"/>
      <c r="B23" s="637" t="s">
        <v>1320</v>
      </c>
      <c r="C23" s="638"/>
      <c r="D23" s="639"/>
      <c r="E23" s="640"/>
      <c r="F23" s="641"/>
      <c r="G23" s="641"/>
      <c r="H23" s="642"/>
      <c r="I23" s="642"/>
      <c r="J23" s="642"/>
      <c r="K23" s="643"/>
      <c r="L23" s="643"/>
      <c r="N23" s="817"/>
      <c r="O23" s="820"/>
      <c r="P23" s="820"/>
      <c r="Q23" s="652"/>
      <c r="S23" s="653"/>
    </row>
    <row r="24" spans="1:19" ht="13.5" thickBot="1">
      <c r="A24" s="580" t="e">
        <f>VLOOKUP(D24,#REF!,6,FALSE)</f>
        <v>#REF!</v>
      </c>
      <c r="B24" s="644" t="s">
        <v>1334</v>
      </c>
      <c r="C24" s="623">
        <v>1</v>
      </c>
      <c r="D24" s="624">
        <v>5</v>
      </c>
      <c r="E24" s="625" t="e">
        <f>VLOOKUP(A24,#REF!,4,0)</f>
        <v>#REF!</v>
      </c>
      <c r="F24" s="626">
        <v>0.4</v>
      </c>
      <c r="G24" s="627">
        <v>0.4</v>
      </c>
      <c r="H24" s="628">
        <f>C24*SUM(F24)</f>
        <v>0.4</v>
      </c>
      <c r="I24" s="628">
        <f>C24*SUM(G24:G24)</f>
        <v>0.4</v>
      </c>
      <c r="J24" s="629" t="e">
        <f>IF($R$1=5,IF($E24&gt;(1+#REF!*10),#REF!,IF($E24&lt;=(#REF!*2),#REF!,#REF!)),IF($R$1=4,IF($E24&gt;(1+#REF!*10),#REF!,IF($E24&lt;=(#REF!*2),#REF!,#REF!)),IF($R$1=3,IF($E24&gt;(1+#REF!*10),#REF!,IF($E24&lt;=(#REF!*2),#REF!,#REF!)),IF($R$1=2,IF($E24&gt;(1+#REF!*10),#REF!,IF($E24&lt;=(#REF!*2),#REF!,#REF!)),IF($R$1=1,IF($E24&gt;(1+#REF!*10),#REF!,IF($E24&lt;=(#REF!*2),#REF!,#REF!)),888)))))</f>
        <v>#REF!</v>
      </c>
      <c r="K24" s="625" t="e">
        <f>ROUND(E24*H24*J24,0)</f>
        <v>#REF!</v>
      </c>
      <c r="L24" s="625" t="e">
        <f>ROUND(E24*I24*J24,0)</f>
        <v>#REF!</v>
      </c>
      <c r="N24" s="803"/>
      <c r="O24" s="985" t="e">
        <f>SUM(K24:L24)*1.19</f>
        <v>#REF!</v>
      </c>
      <c r="P24" s="820"/>
      <c r="Q24" s="652"/>
    </row>
    <row r="25" spans="1:19" s="653" customFormat="1" ht="13.5" thickBot="1">
      <c r="A25" s="1066"/>
      <c r="B25" s="1065" t="s">
        <v>1227</v>
      </c>
      <c r="C25" s="1054"/>
      <c r="D25" s="1051"/>
      <c r="E25" s="1077"/>
      <c r="F25" s="1084"/>
      <c r="G25" s="1084"/>
      <c r="H25" s="1067"/>
      <c r="I25" s="1067"/>
      <c r="J25" s="1067"/>
      <c r="K25" s="1083"/>
      <c r="L25" s="1083"/>
      <c r="N25" s="406"/>
      <c r="O25" s="822"/>
      <c r="P25" s="822"/>
      <c r="Q25" s="658"/>
    </row>
    <row r="26" spans="1:19" s="653" customFormat="1" ht="13.5" thickBot="1">
      <c r="A26" s="1066" t="e">
        <f>VLOOKUP(D26,#REF!,6,FALSE)</f>
        <v>#REF!</v>
      </c>
      <c r="B26" s="1088" t="s">
        <v>1598</v>
      </c>
      <c r="C26" s="1090">
        <v>1</v>
      </c>
      <c r="D26" s="1081">
        <v>4</v>
      </c>
      <c r="E26" s="1057" t="e">
        <f>VLOOKUP(A26,#REF!,4,0)</f>
        <v>#REF!</v>
      </c>
      <c r="F26" s="1053">
        <v>0.2</v>
      </c>
      <c r="G26" s="1055">
        <v>0.2</v>
      </c>
      <c r="H26" s="1080">
        <f>C26*SUM(F26)</f>
        <v>0.2</v>
      </c>
      <c r="I26" s="1080">
        <f>C26*SUM(G26:G26)</f>
        <v>0.2</v>
      </c>
      <c r="J26" s="1079" t="e">
        <f>IF($R$1=5,IF($E26&gt;(1+#REF!*10),#REF!,IF($E26&lt;=(#REF!*2),#REF!,#REF!)),IF($R$1=4,IF($E26&gt;(1+#REF!*10),#REF!,IF($E26&lt;=(#REF!*2),#REF!,#REF!)),IF($R$1=3,IF($E26&gt;(1+#REF!*10),#REF!,IF($E26&lt;=(#REF!*2),#REF!,#REF!)),IF($R$1=2,IF($E26&gt;(1+#REF!*10),#REF!,IF($E26&lt;=(#REF!*2),#REF!,#REF!)),IF($R$1=1,IF($E26&gt;(1+#REF!*10),#REF!,IF($E26&lt;=(#REF!*2),#REF!,#REF!)),888)))))</f>
        <v>#REF!</v>
      </c>
      <c r="K26" s="1057" t="e">
        <f>ROUND(E26*H26*J26,0)</f>
        <v>#REF!</v>
      </c>
      <c r="L26" s="1057" t="e">
        <f>ROUND(E26*I26*J26,0)</f>
        <v>#REF!</v>
      </c>
      <c r="N26" s="1071"/>
      <c r="O26" s="1048" t="e">
        <f>SUM(K26:L26)*1.19</f>
        <v>#REF!</v>
      </c>
      <c r="P26" s="818"/>
      <c r="Q26" s="630"/>
    </row>
    <row r="27" spans="1:19" s="653" customFormat="1" ht="13.5" thickBot="1">
      <c r="A27" s="1066"/>
      <c r="B27" s="1052" t="s">
        <v>818</v>
      </c>
      <c r="C27" s="1054"/>
      <c r="D27" s="1050"/>
      <c r="E27" s="1077"/>
      <c r="F27" s="1084"/>
      <c r="G27" s="1084"/>
      <c r="H27" s="1067"/>
      <c r="I27" s="1067"/>
      <c r="J27" s="1067"/>
      <c r="K27" s="1083"/>
      <c r="L27" s="1083"/>
      <c r="N27" s="406"/>
      <c r="O27" s="822"/>
      <c r="P27" s="822"/>
      <c r="Q27" s="658"/>
    </row>
    <row r="28" spans="1:19" s="653" customFormat="1" ht="13.5" thickBot="1">
      <c r="A28" s="1066" t="e">
        <f>VLOOKUP(D28,#REF!,6,FALSE)</f>
        <v>#REF!</v>
      </c>
      <c r="B28" s="1076" t="s">
        <v>1336</v>
      </c>
      <c r="C28" s="1090">
        <v>1</v>
      </c>
      <c r="D28" s="1081">
        <v>6</v>
      </c>
      <c r="E28" s="1057" t="e">
        <f>VLOOKUP(A28,#REF!,4,0)</f>
        <v>#REF!</v>
      </c>
      <c r="F28" s="1053">
        <v>0.2</v>
      </c>
      <c r="G28" s="1055">
        <v>0.2</v>
      </c>
      <c r="H28" s="1080">
        <f>C28*SUM(F28)</f>
        <v>0.2</v>
      </c>
      <c r="I28" s="1080">
        <f>C28*SUM(G28:G28)</f>
        <v>0.2</v>
      </c>
      <c r="J28" s="1079" t="e">
        <f>IF($R$1=5,IF($E28&gt;(1+#REF!*10),#REF!,IF($E28&lt;=(#REF!*2),#REF!,#REF!)),IF($R$1=4,IF($E28&gt;(1+#REF!*10),#REF!,IF($E28&lt;=(#REF!*2),#REF!,#REF!)),IF($R$1=3,IF($E28&gt;(1+#REF!*10),#REF!,IF($E28&lt;=(#REF!*2),#REF!,#REF!)),IF($R$1=2,IF($E28&gt;(1+#REF!*10),#REF!,IF($E28&lt;=(#REF!*2),#REF!,#REF!)),IF($R$1=1,IF($E28&gt;(1+#REF!*10),#REF!,IF($E28&lt;=(#REF!*2),#REF!,#REF!)),888)))))</f>
        <v>#REF!</v>
      </c>
      <c r="K28" s="1057" t="e">
        <f>ROUND(E28*H28*J28,0)</f>
        <v>#REF!</v>
      </c>
      <c r="L28" s="1057" t="e">
        <f>ROUND(E28*I28*J28,0)</f>
        <v>#REF!</v>
      </c>
      <c r="N28" s="1071"/>
      <c r="O28" s="1049" t="e">
        <f>SUM(K28:L28)*1.19</f>
        <v>#REF!</v>
      </c>
      <c r="P28" s="818"/>
      <c r="Q28" s="630"/>
    </row>
    <row r="29" spans="1:19" s="653" customFormat="1" ht="13.5" thickBot="1">
      <c r="A29" s="1066"/>
      <c r="B29" s="1052" t="s">
        <v>1229</v>
      </c>
      <c r="C29" s="1054"/>
      <c r="D29" s="1050"/>
      <c r="E29" s="1077"/>
      <c r="F29" s="1084"/>
      <c r="G29" s="1084"/>
      <c r="H29" s="1067"/>
      <c r="I29" s="1067"/>
      <c r="J29" s="1067"/>
      <c r="K29" s="1083"/>
      <c r="L29" s="1083"/>
      <c r="N29" s="406"/>
      <c r="O29" s="822"/>
      <c r="P29" s="822"/>
      <c r="Q29" s="658"/>
    </row>
    <row r="30" spans="1:19" s="653" customFormat="1">
      <c r="A30" s="1066" t="e">
        <f>VLOOKUP(D30,#REF!,6,FALSE)</f>
        <v>#REF!</v>
      </c>
      <c r="B30" s="1078" t="s">
        <v>1530</v>
      </c>
      <c r="C30" s="1090">
        <v>1</v>
      </c>
      <c r="D30" s="1070">
        <v>5</v>
      </c>
      <c r="E30" s="1057" t="e">
        <f>VLOOKUP(A30,#REF!,4,0)</f>
        <v>#REF!</v>
      </c>
      <c r="F30" s="1053"/>
      <c r="G30" s="1055"/>
      <c r="H30" s="1080">
        <f>C30*SUM(F30)</f>
        <v>0</v>
      </c>
      <c r="I30" s="1080">
        <f>C30*SUM(G30:G30)</f>
        <v>0</v>
      </c>
      <c r="J30" s="1079" t="e">
        <f>IF($R$1=5,IF($E30&gt;(1+#REF!*10),#REF!,IF($E30&lt;=(#REF!*2),#REF!,#REF!)),IF($R$1=4,IF($E30&gt;(1+#REF!*10),#REF!,IF($E30&lt;=(#REF!*2),#REF!,#REF!)),IF($R$1=3,IF($E30&gt;(1+#REF!*10),#REF!,IF($E30&lt;=(#REF!*2),#REF!,#REF!)),IF($R$1=2,IF($E30&gt;(1+#REF!*10),#REF!,IF($E30&lt;=(#REF!*2),#REF!,#REF!)),IF($R$1=1,IF($E30&gt;(1+#REF!*10),#REF!,IF($E30&lt;=(#REF!*2),#REF!,#REF!)),888)))))</f>
        <v>#REF!</v>
      </c>
      <c r="K30" s="1057" t="e">
        <f>ROUND(E30*H30*J30,0)</f>
        <v>#REF!</v>
      </c>
      <c r="L30" s="1057" t="e">
        <f>ROUND(E30*I30*J30,0)</f>
        <v>#REF!</v>
      </c>
      <c r="N30" s="1071"/>
      <c r="O30" s="822"/>
      <c r="P30" s="818"/>
      <c r="Q30" s="630"/>
    </row>
    <row r="31" spans="1:19" s="653" customFormat="1">
      <c r="A31" s="1058">
        <v>9088</v>
      </c>
      <c r="B31" s="1073" t="e">
        <f>VLOOKUP(A31,#REF!,2,FALSE)</f>
        <v>#REF!</v>
      </c>
      <c r="C31" s="1087">
        <v>2</v>
      </c>
      <c r="D31" s="1082"/>
      <c r="E31" s="1062" t="e">
        <f>VLOOKUP(A31,#REF!,4,0)</f>
        <v>#REF!</v>
      </c>
      <c r="F31" s="1085"/>
      <c r="G31" s="1069"/>
      <c r="H31" s="1089">
        <f>C31*SUM(F31)</f>
        <v>0</v>
      </c>
      <c r="I31" s="1089">
        <f>C31*SUM(G31:G31)</f>
        <v>0</v>
      </c>
      <c r="J31" s="1061" t="e">
        <f>IF($R$1=5,IF($E31&gt;(1+#REF!*10),#REF!,IF($E31&lt;=(#REF!*2),#REF!,#REF!)),IF($R$1=4,IF($E31&gt;(1+#REF!*10),#REF!,IF($E31&lt;=(#REF!*2),#REF!,#REF!)),IF($R$1=3,IF($E31&gt;(1+#REF!*10),#REF!,IF($E31&lt;=(#REF!*2),#REF!,#REF!)),IF($R$1=2,IF($E31&gt;(1+#REF!*10),#REF!,IF($E31&lt;=(#REF!*2),#REF!,#REF!)),IF($R$1=1,IF($E31&gt;(1+#REF!*10),#REF!,IF($E31&lt;=(#REF!*2),#REF!,#REF!)),888)))))</f>
        <v>#REF!</v>
      </c>
      <c r="K31" s="1062" t="e">
        <f>ROUND(E31*H31*J31,0)</f>
        <v>#REF!</v>
      </c>
      <c r="L31" s="1062" t="e">
        <f>ROUND(E31*I31*J31,0)</f>
        <v>#REF!</v>
      </c>
      <c r="N31" s="406"/>
      <c r="O31" s="2649" t="e">
        <f>SUM(K30:L34)*1.19</f>
        <v>#REF!</v>
      </c>
      <c r="P31" s="822"/>
      <c r="Q31" s="658"/>
    </row>
    <row r="32" spans="1:19" s="653" customFormat="1">
      <c r="A32" s="1058">
        <v>9098</v>
      </c>
      <c r="B32" s="1073" t="e">
        <f>VLOOKUP(A32,#REF!,2,FALSE)</f>
        <v>#REF!</v>
      </c>
      <c r="C32" s="1087">
        <v>2</v>
      </c>
      <c r="D32" s="1082"/>
      <c r="E32" s="1062" t="e">
        <f>VLOOKUP(A32,#REF!,4,0)</f>
        <v>#REF!</v>
      </c>
      <c r="F32" s="1085"/>
      <c r="G32" s="1069"/>
      <c r="H32" s="1089">
        <f>C32*SUM(F32)</f>
        <v>0</v>
      </c>
      <c r="I32" s="1089">
        <f>C32*SUM(G32:G32)</f>
        <v>0</v>
      </c>
      <c r="J32" s="1061" t="e">
        <f>IF($R$1=5,IF($E32&gt;(1+#REF!*10),#REF!,IF($E32&lt;=(#REF!*2),#REF!,#REF!)),IF($R$1=4,IF($E32&gt;(1+#REF!*10),#REF!,IF($E32&lt;=(#REF!*2),#REF!,#REF!)),IF($R$1=3,IF($E32&gt;(1+#REF!*10),#REF!,IF($E32&lt;=(#REF!*2),#REF!,#REF!)),IF($R$1=2,IF($E32&gt;(1+#REF!*10),#REF!,IF($E32&lt;=(#REF!*2),#REF!,#REF!)),IF($R$1=1,IF($E32&gt;(1+#REF!*10),#REF!,IF($E32&lt;=(#REF!*2),#REF!,#REF!)),888)))))</f>
        <v>#REF!</v>
      </c>
      <c r="K32" s="1062" t="e">
        <f>ROUND(E32*H32*J32,0)</f>
        <v>#REF!</v>
      </c>
      <c r="L32" s="1062" t="e">
        <f>ROUND(E32*I32*J32,0)</f>
        <v>#REF!</v>
      </c>
      <c r="N32" s="406"/>
      <c r="O32" s="2649"/>
      <c r="P32" s="822"/>
      <c r="Q32" s="658"/>
    </row>
    <row r="33" spans="1:20" s="653" customFormat="1">
      <c r="A33" s="1058">
        <v>9099</v>
      </c>
      <c r="B33" s="1073" t="e">
        <f>VLOOKUP(A33,#REF!,2,FALSE)</f>
        <v>#REF!</v>
      </c>
      <c r="C33" s="1087">
        <v>2</v>
      </c>
      <c r="D33" s="1082"/>
      <c r="E33" s="1062" t="e">
        <f>VLOOKUP(A33,#REF!,4,0)</f>
        <v>#REF!</v>
      </c>
      <c r="F33" s="1085"/>
      <c r="G33" s="1069"/>
      <c r="H33" s="1089">
        <f>C33*SUM(F33)</f>
        <v>0</v>
      </c>
      <c r="I33" s="1089">
        <f>C33*SUM(G33:G33)</f>
        <v>0</v>
      </c>
      <c r="J33" s="1061" t="e">
        <f>IF($R$1=5,IF($E33&gt;(1+#REF!*10),#REF!,IF($E33&lt;=(#REF!*2),#REF!,#REF!)),IF($R$1=4,IF($E33&gt;(1+#REF!*10),#REF!,IF($E33&lt;=(#REF!*2),#REF!,#REF!)),IF($R$1=3,IF($E33&gt;(1+#REF!*10),#REF!,IF($E33&lt;=(#REF!*2),#REF!,#REF!)),IF($R$1=2,IF($E33&gt;(1+#REF!*10),#REF!,IF($E33&lt;=(#REF!*2),#REF!,#REF!)),IF($R$1=1,IF($E33&gt;(1+#REF!*10),#REF!,IF($E33&lt;=(#REF!*2),#REF!,#REF!)),888)))))</f>
        <v>#REF!</v>
      </c>
      <c r="K33" s="1062" t="e">
        <f>ROUND(E33*H33*J33,0)</f>
        <v>#REF!</v>
      </c>
      <c r="L33" s="1062" t="e">
        <f>ROUND(E33*I33*J33,0)</f>
        <v>#REF!</v>
      </c>
      <c r="N33" s="406"/>
      <c r="O33" s="2649"/>
      <c r="P33" s="822"/>
      <c r="Q33" s="658"/>
    </row>
    <row r="34" spans="1:20" s="653" customFormat="1" ht="13.5" thickBot="1">
      <c r="A34" s="1058">
        <v>9086</v>
      </c>
      <c r="B34" s="1073" t="e">
        <f>VLOOKUP(A34,#REF!,2,FALSE)</f>
        <v>#REF!</v>
      </c>
      <c r="C34" s="1087">
        <v>2</v>
      </c>
      <c r="D34" s="1082"/>
      <c r="E34" s="1062" t="e">
        <f>VLOOKUP(A34,#REF!,4,0)</f>
        <v>#REF!</v>
      </c>
      <c r="F34" s="1085"/>
      <c r="G34" s="1069"/>
      <c r="H34" s="1089">
        <f>C34*SUM(F34)</f>
        <v>0</v>
      </c>
      <c r="I34" s="1089">
        <f>C34*SUM(G34:G34)</f>
        <v>0</v>
      </c>
      <c r="J34" s="1061" t="e">
        <f>IF($R$1=5,IF($E34&gt;(1+#REF!*10),#REF!,IF($E34&lt;=(#REF!*2),#REF!,#REF!)),IF($R$1=4,IF($E34&gt;(1+#REF!*10),#REF!,IF($E34&lt;=(#REF!*2),#REF!,#REF!)),IF($R$1=3,IF($E34&gt;(1+#REF!*10),#REF!,IF($E34&lt;=(#REF!*2),#REF!,#REF!)),IF($R$1=2,IF($E34&gt;(1+#REF!*10),#REF!,IF($E34&lt;=(#REF!*2),#REF!,#REF!)),IF($R$1=1,IF($E34&gt;(1+#REF!*10),#REF!,IF($E34&lt;=(#REF!*2),#REF!,#REF!)),888)))))</f>
        <v>#REF!</v>
      </c>
      <c r="K34" s="1062" t="e">
        <f>ROUND(E34*H34*J34,0)</f>
        <v>#REF!</v>
      </c>
      <c r="L34" s="1062" t="e">
        <f>ROUND(E34*I34*J34,0)</f>
        <v>#REF!</v>
      </c>
      <c r="N34" s="406"/>
      <c r="O34" s="2649"/>
      <c r="P34" s="822"/>
      <c r="Q34" s="658"/>
    </row>
    <row r="35" spans="1:20" ht="13.5" thickBot="1">
      <c r="A35" s="580"/>
      <c r="B35" s="631" t="s">
        <v>1230</v>
      </c>
      <c r="C35" s="1094"/>
      <c r="D35" s="1095"/>
      <c r="E35" s="633"/>
      <c r="F35" s="634"/>
      <c r="G35" s="634"/>
      <c r="H35" s="635"/>
      <c r="I35" s="635"/>
      <c r="J35" s="635"/>
      <c r="K35" s="636"/>
      <c r="L35" s="636"/>
      <c r="O35" s="821"/>
      <c r="P35" s="821"/>
      <c r="Q35" s="657"/>
    </row>
    <row r="36" spans="1:20" ht="29.25" customHeight="1">
      <c r="A36" s="580">
        <v>9085</v>
      </c>
      <c r="B36" s="622" t="e">
        <f>VLOOKUP(A36,#REF!,2,FALSE)</f>
        <v>#REF!</v>
      </c>
      <c r="C36" s="645">
        <v>1</v>
      </c>
      <c r="D36" s="646"/>
      <c r="E36" s="647" t="e">
        <f>VLOOKUP(A36,#REF!,4,0)</f>
        <v>#REF!</v>
      </c>
      <c r="F36" s="648">
        <v>0.5</v>
      </c>
      <c r="G36" s="649">
        <v>0.5</v>
      </c>
      <c r="H36" s="650">
        <f>C36*SUM(F36)</f>
        <v>0.5</v>
      </c>
      <c r="I36" s="650">
        <f>C36*SUM(G36:G36)</f>
        <v>0.5</v>
      </c>
      <c r="J36" s="651" t="e">
        <f>IF($R$1=5,IF($E36&gt;(1+#REF!*10),#REF!,IF($E36&lt;=(#REF!*2),#REF!,#REF!)),IF($R$1=4,IF($E36&gt;(1+#REF!*10),#REF!,IF($E36&lt;=(#REF!*2),#REF!,#REF!)),IF($R$1=3,IF($E36&gt;(1+#REF!*10),#REF!,IF($E36&lt;=(#REF!*2),#REF!,#REF!)),IF($R$1=2,IF($E36&gt;(1+#REF!*10),#REF!,IF($E36&lt;=(#REF!*2),#REF!,#REF!)),IF($R$1=1,IF($E36&gt;(1+#REF!*10),#REF!,IF($E36&lt;=(#REF!*2),#REF!,#REF!)),888)))))</f>
        <v>#REF!</v>
      </c>
      <c r="K36" s="647" t="e">
        <f>ROUND(E36*H36*J36,0)</f>
        <v>#REF!</v>
      </c>
      <c r="L36" s="647" t="e">
        <f>ROUND(E36*I36*J36,0)</f>
        <v>#REF!</v>
      </c>
      <c r="N36" s="803"/>
      <c r="O36" s="2649" t="e">
        <f>SUM(K36:L41)*1.19</f>
        <v>#REF!</v>
      </c>
      <c r="P36" s="820"/>
      <c r="Q36" s="652"/>
    </row>
    <row r="37" spans="1:20" ht="13.5" thickBot="1">
      <c r="A37" s="580">
        <v>9089</v>
      </c>
      <c r="B37" s="622" t="e">
        <f>VLOOKUP(A37,#REF!,2,FALSE)</f>
        <v>#REF!</v>
      </c>
      <c r="C37" s="623">
        <v>1</v>
      </c>
      <c r="D37" s="1092"/>
      <c r="E37" s="625" t="e">
        <f>VLOOKUP(A37,#REF!,4,0)</f>
        <v>#REF!</v>
      </c>
      <c r="F37" s="626">
        <v>0.25</v>
      </c>
      <c r="G37" s="627">
        <v>0.25</v>
      </c>
      <c r="H37" s="628">
        <f>C37*SUM(F37)</f>
        <v>0.25</v>
      </c>
      <c r="I37" s="628">
        <f>C37*SUM(G37:G37)</f>
        <v>0.25</v>
      </c>
      <c r="J37" s="629" t="e">
        <f>IF($R$1=5,IF($E37&gt;(1+#REF!*10),#REF!,IF($E37&lt;=(#REF!*2),#REF!,#REF!)),IF($R$1=4,IF($E37&gt;(1+#REF!*10),#REF!,IF($E37&lt;=(#REF!*2),#REF!,#REF!)),IF($R$1=3,IF($E37&gt;(1+#REF!*10),#REF!,IF($E37&lt;=(#REF!*2),#REF!,#REF!)),IF($R$1=2,IF($E37&gt;(1+#REF!*10),#REF!,IF($E37&lt;=(#REF!*2),#REF!,#REF!)),IF($R$1=1,IF($E37&gt;(1+#REF!*10),#REF!,IF($E37&lt;=(#REF!*2),#REF!,#REF!)),888)))))</f>
        <v>#REF!</v>
      </c>
      <c r="K37" s="625" t="e">
        <f>ROUND(E37*H37*J37,0)</f>
        <v>#REF!</v>
      </c>
      <c r="L37" s="625" t="e">
        <f>ROUND(E37*I37*J37,0)</f>
        <v>#REF!</v>
      </c>
      <c r="O37" s="2649"/>
      <c r="P37" s="821"/>
      <c r="Q37" s="657"/>
    </row>
    <row r="38" spans="1:20" ht="13.5" thickBot="1">
      <c r="A38" s="580"/>
      <c r="B38" s="631" t="s">
        <v>819</v>
      </c>
      <c r="C38" s="618"/>
      <c r="D38" s="1095"/>
      <c r="E38" s="633"/>
      <c r="F38" s="634"/>
      <c r="G38" s="634"/>
      <c r="H38" s="635"/>
      <c r="I38" s="635"/>
      <c r="J38" s="635"/>
      <c r="K38" s="636"/>
      <c r="L38" s="636"/>
      <c r="O38" s="2649"/>
      <c r="P38" s="821"/>
      <c r="Q38" s="657"/>
    </row>
    <row r="39" spans="1:20" ht="13.5" thickBot="1">
      <c r="A39" s="580">
        <v>9105</v>
      </c>
      <c r="B39" s="622" t="e">
        <f>VLOOKUP(A39,#REF!,2,FALSE)</f>
        <v>#REF!</v>
      </c>
      <c r="C39" s="623">
        <v>1</v>
      </c>
      <c r="D39" s="1092"/>
      <c r="E39" s="625" t="e">
        <f>VLOOKUP(A39,#REF!,4,0)</f>
        <v>#REF!</v>
      </c>
      <c r="F39" s="626">
        <v>0.5</v>
      </c>
      <c r="G39" s="627">
        <v>0.5</v>
      </c>
      <c r="H39" s="628">
        <f>C39*SUM(F39)</f>
        <v>0.5</v>
      </c>
      <c r="I39" s="628">
        <f>C39*SUM(G39:G39)</f>
        <v>0.5</v>
      </c>
      <c r="J39" s="629" t="e">
        <f>IF($R$1=5,IF($E39&gt;(1+#REF!*10),#REF!,IF($E39&lt;=(#REF!*2),#REF!,#REF!)),IF($R$1=4,IF($E39&gt;(1+#REF!*10),#REF!,IF($E39&lt;=(#REF!*2),#REF!,#REF!)),IF($R$1=3,IF($E39&gt;(1+#REF!*10),#REF!,IF($E39&lt;=(#REF!*2),#REF!,#REF!)),IF($R$1=2,IF($E39&gt;(1+#REF!*10),#REF!,IF($E39&lt;=(#REF!*2),#REF!,#REF!)),IF($R$1=1,IF($E39&gt;(1+#REF!*10),#REF!,IF($E39&lt;=(#REF!*2),#REF!,#REF!)),888)))))</f>
        <v>#REF!</v>
      </c>
      <c r="K39" s="625" t="e">
        <f>ROUND(E39*H39*J39,0)</f>
        <v>#REF!</v>
      </c>
      <c r="L39" s="625" t="e">
        <f>ROUND(E39*I39*J39,0)</f>
        <v>#REF!</v>
      </c>
      <c r="O39" s="2649"/>
      <c r="P39" s="821"/>
      <c r="Q39" s="657"/>
    </row>
    <row r="40" spans="1:20" ht="13.5" thickBot="1">
      <c r="A40" s="580"/>
      <c r="B40" s="1096" t="s">
        <v>924</v>
      </c>
      <c r="C40" s="1097"/>
      <c r="D40" s="1098"/>
      <c r="E40" s="1099"/>
      <c r="F40" s="1100"/>
      <c r="G40" s="1100"/>
      <c r="H40" s="1101"/>
      <c r="I40" s="1101"/>
      <c r="J40" s="1101"/>
      <c r="K40" s="1102"/>
      <c r="L40" s="1102"/>
      <c r="O40" s="2649"/>
      <c r="P40" s="821"/>
      <c r="Q40" s="657"/>
    </row>
    <row r="41" spans="1:20" ht="25.5" customHeight="1" thickBot="1">
      <c r="A41" s="580">
        <v>9100</v>
      </c>
      <c r="B41" s="622" t="e">
        <f>VLOOKUP(A41,#REF!,2,FALSE)</f>
        <v>#REF!</v>
      </c>
      <c r="C41" s="1103">
        <v>1</v>
      </c>
      <c r="D41" s="1104"/>
      <c r="E41" s="625" t="e">
        <f>VLOOKUP(A41,#REF!,4,0)</f>
        <v>#REF!</v>
      </c>
      <c r="F41" s="648">
        <v>0.4</v>
      </c>
      <c r="G41" s="649">
        <v>0.4</v>
      </c>
      <c r="H41" s="628">
        <f>C41*SUM(F41)</f>
        <v>0.4</v>
      </c>
      <c r="I41" s="628">
        <f>C41*SUM(G41:G41)</f>
        <v>0.4</v>
      </c>
      <c r="J41" s="629" t="e">
        <f>IF($R$1=5,IF($E41&gt;(1+#REF!*10),#REF!,IF($E41&lt;=(#REF!*2),#REF!,#REF!)),IF($R$1=4,IF($E41&gt;(1+#REF!*10),#REF!,IF($E41&lt;=(#REF!*2),#REF!,#REF!)),IF($R$1=3,IF($E41&gt;(1+#REF!*10),#REF!,IF($E41&lt;=(#REF!*2),#REF!,#REF!)),IF($R$1=2,IF($E41&gt;(1+#REF!*10),#REF!,IF($E41&lt;=(#REF!*2),#REF!,#REF!)),IF($R$1=1,IF($E41&gt;(1+#REF!*10),#REF!,IF($E41&lt;=(#REF!*2),#REF!,#REF!)),888)))))</f>
        <v>#REF!</v>
      </c>
      <c r="K41" s="625" t="e">
        <f>ROUND(E41*H41*J41,0)</f>
        <v>#REF!</v>
      </c>
      <c r="L41" s="625" t="e">
        <f>ROUND(E41*I41*J41,0)</f>
        <v>#REF!</v>
      </c>
      <c r="N41" s="803"/>
      <c r="O41" s="2649"/>
      <c r="P41" s="820"/>
      <c r="Q41" s="652"/>
    </row>
    <row r="42" spans="1:20" ht="18" customHeight="1" thickBot="1">
      <c r="A42" s="580"/>
      <c r="B42" s="659" t="s">
        <v>820</v>
      </c>
      <c r="C42" s="660"/>
      <c r="D42" s="661"/>
      <c r="E42" s="662"/>
      <c r="F42" s="663"/>
      <c r="G42" s="663"/>
      <c r="H42" s="664"/>
      <c r="I42" s="664"/>
      <c r="J42" s="664"/>
      <c r="K42" s="665" t="e">
        <f>SUM(K17:K41)</f>
        <v>#REF!</v>
      </c>
      <c r="L42" s="665" t="e">
        <f>SUM(L17:L41)</f>
        <v>#REF!</v>
      </c>
      <c r="N42" s="803" t="e">
        <f>+(K42+L42)*1.19</f>
        <v>#REF!</v>
      </c>
      <c r="O42" s="820" t="e">
        <f>SUM(O17:O40)</f>
        <v>#REF!</v>
      </c>
      <c r="P42" s="818" t="e">
        <f>N42-O42</f>
        <v>#REF!</v>
      </c>
      <c r="Q42" s="587"/>
    </row>
    <row r="43" spans="1:20" ht="13.5" thickBot="1">
      <c r="A43" s="580"/>
      <c r="B43" s="667"/>
      <c r="C43" s="668"/>
      <c r="D43" s="668"/>
      <c r="E43" s="669"/>
      <c r="F43" s="670"/>
      <c r="G43" s="670"/>
      <c r="H43" s="668"/>
      <c r="I43" s="668"/>
      <c r="J43" s="668"/>
      <c r="K43" s="669"/>
      <c r="L43" s="669"/>
      <c r="N43" s="819"/>
      <c r="O43" s="821"/>
    </row>
    <row r="44" spans="1:20" ht="20.25" customHeight="1" thickBot="1">
      <c r="A44" s="580"/>
      <c r="B44" s="671" t="s">
        <v>821</v>
      </c>
      <c r="C44" s="619"/>
      <c r="D44" s="619"/>
      <c r="E44" s="672"/>
      <c r="F44" s="673"/>
      <c r="G44" s="673"/>
      <c r="H44" s="619"/>
      <c r="I44" s="619"/>
      <c r="J44" s="619"/>
      <c r="K44" s="674"/>
      <c r="L44" s="674"/>
      <c r="N44" s="823"/>
      <c r="O44" s="840"/>
      <c r="P44" s="824"/>
      <c r="Q44" s="244"/>
    </row>
    <row r="45" spans="1:20" ht="44.25" customHeight="1" thickBot="1">
      <c r="A45" s="675"/>
      <c r="B45" s="676" t="s">
        <v>822</v>
      </c>
      <c r="C45" s="677" t="s">
        <v>0</v>
      </c>
      <c r="D45" s="677" t="s">
        <v>1</v>
      </c>
      <c r="E45" s="678" t="s">
        <v>823</v>
      </c>
      <c r="F45" s="602" t="str">
        <f>F14</f>
        <v>MES 1</v>
      </c>
      <c r="G45" s="603" t="str">
        <f>G14</f>
        <v>MES 2</v>
      </c>
      <c r="H45" s="604" t="str">
        <f>H14</f>
        <v>TOTAL RECOP - ANALISIS</v>
      </c>
      <c r="I45" s="605" t="str">
        <f>I14</f>
        <v>TOTAL ESTUDIOS Y DISEÑOS</v>
      </c>
      <c r="J45" s="679" t="str">
        <f>J14</f>
        <v>FACTOR MULTIPLI- CADOR</v>
      </c>
      <c r="K45" s="680" t="s">
        <v>1238</v>
      </c>
      <c r="L45" s="681" t="s">
        <v>1010</v>
      </c>
      <c r="N45" s="819"/>
      <c r="O45" s="821"/>
    </row>
    <row r="46" spans="1:20">
      <c r="A46" s="675"/>
      <c r="B46" s="1106" t="s">
        <v>1231</v>
      </c>
      <c r="C46" s="1107"/>
      <c r="D46" s="1108"/>
      <c r="E46" s="1109"/>
      <c r="F46" s="1110"/>
      <c r="G46" s="1110"/>
      <c r="H46" s="1110"/>
      <c r="I46" s="1110"/>
      <c r="J46" s="1110"/>
      <c r="K46" s="1111"/>
      <c r="L46" s="1111"/>
      <c r="O46" s="821" t="str">
        <f>B46</f>
        <v>TOPOGRAFÍA</v>
      </c>
      <c r="P46" s="821"/>
      <c r="Q46" s="657"/>
      <c r="T46" s="609"/>
    </row>
    <row r="47" spans="1:20" ht="22.5" customHeight="1">
      <c r="A47" s="1093">
        <v>9125</v>
      </c>
      <c r="B47" s="622" t="e">
        <f>VLOOKUP(A47,#REF!,2,FALSE)</f>
        <v>#REF!</v>
      </c>
      <c r="C47" s="655">
        <f>C31</f>
        <v>2</v>
      </c>
      <c r="D47" s="1112" t="e">
        <f>VLOOKUP(A47,#REF!,3,FALSE)</f>
        <v>#REF!</v>
      </c>
      <c r="E47" s="625" t="e">
        <f>VLOOKUP(A47,#REF!,4,0)</f>
        <v>#REF!</v>
      </c>
      <c r="F47" s="626">
        <f>F31</f>
        <v>0</v>
      </c>
      <c r="G47" s="627">
        <f>G31</f>
        <v>0</v>
      </c>
      <c r="H47" s="628">
        <f>C47*SUM(F47)</f>
        <v>0</v>
      </c>
      <c r="I47" s="628">
        <f>C47*SUM(G47:G47)</f>
        <v>0</v>
      </c>
      <c r="J47" s="629">
        <v>1.1000000000000001</v>
      </c>
      <c r="K47" s="625" t="e">
        <f>ROUND(E47*H47*J47,0)</f>
        <v>#REF!</v>
      </c>
      <c r="L47" s="625" t="e">
        <f>ROUND(E47*I47*J47,0)</f>
        <v>#REF!</v>
      </c>
      <c r="O47" s="2650" t="e">
        <f>ROUND(SUM(K47:L48)*(1+$M$120)*1.19,0)</f>
        <v>#REF!</v>
      </c>
      <c r="P47" s="821"/>
      <c r="Q47" s="657"/>
      <c r="T47" s="609"/>
    </row>
    <row r="48" spans="1:20" ht="39" customHeight="1">
      <c r="A48" s="1093">
        <v>9575</v>
      </c>
      <c r="B48" s="622" t="e">
        <f>VLOOKUP(A48,#REF!,2,FALSE)</f>
        <v>#REF!</v>
      </c>
      <c r="C48" s="655">
        <v>1</v>
      </c>
      <c r="D48" s="1112" t="e">
        <f>VLOOKUP(A48,#REF!,3,FALSE)</f>
        <v>#REF!</v>
      </c>
      <c r="E48" s="625" t="e">
        <f>VLOOKUP(A48,#REF!,4,0)</f>
        <v>#REF!</v>
      </c>
      <c r="F48" s="626">
        <f>ROUND(F47/3,2)</f>
        <v>0</v>
      </c>
      <c r="G48" s="627">
        <f>ROUND(G47/3,2)</f>
        <v>0</v>
      </c>
      <c r="H48" s="628">
        <f>C48*SUM(F48)</f>
        <v>0</v>
      </c>
      <c r="I48" s="628">
        <f>C48*SUM(G48:G48)</f>
        <v>0</v>
      </c>
      <c r="J48" s="629">
        <v>1.1000000000000001</v>
      </c>
      <c r="K48" s="625" t="e">
        <f>ROUND(E48*H48*J48,0)</f>
        <v>#REF!</v>
      </c>
      <c r="L48" s="625" t="e">
        <f>ROUND(E48*I48*J48,0)</f>
        <v>#REF!</v>
      </c>
      <c r="N48" s="1113"/>
      <c r="O48" s="2651"/>
      <c r="P48" s="821"/>
      <c r="Q48" s="657"/>
      <c r="T48" s="609"/>
    </row>
    <row r="49" spans="1:21" s="653" customFormat="1">
      <c r="A49" s="1066"/>
      <c r="B49" s="1056" t="s">
        <v>1228</v>
      </c>
      <c r="C49" s="1091"/>
      <c r="D49" s="1064"/>
      <c r="E49" s="1072"/>
      <c r="F49" s="1091"/>
      <c r="G49" s="1091"/>
      <c r="H49" s="1091"/>
      <c r="I49" s="1091"/>
      <c r="J49" s="1091"/>
      <c r="K49" s="1059"/>
      <c r="L49" s="1059"/>
      <c r="N49" s="406"/>
      <c r="O49" s="406" t="s">
        <v>918</v>
      </c>
      <c r="P49" s="822"/>
      <c r="Q49" s="658"/>
      <c r="T49" s="1075"/>
    </row>
    <row r="50" spans="1:21" s="653" customFormat="1">
      <c r="A50" s="1066">
        <v>7897</v>
      </c>
      <c r="B50" s="1073" t="e">
        <f>VLOOKUP(A50,#REF!,2,FALSE)</f>
        <v>#REF!</v>
      </c>
      <c r="C50" s="1074">
        <f>SUM(F50:G50)</f>
        <v>0</v>
      </c>
      <c r="D50" s="1060" t="e">
        <f>VLOOKUP(A50,#REF!,3,FALSE)</f>
        <v>#REF!</v>
      </c>
      <c r="E50" s="1072" t="e">
        <f>ROUND(VLOOKUP(A50,#REF!,4,FALSE)/1.19,0)</f>
        <v>#REF!</v>
      </c>
      <c r="F50" s="1085"/>
      <c r="G50" s="1069"/>
      <c r="H50" s="1086">
        <f>SUM(F50)</f>
        <v>0</v>
      </c>
      <c r="I50" s="1086">
        <f>SUM(G50:G50)</f>
        <v>0</v>
      </c>
      <c r="J50" s="1089">
        <v>1.1000000000000001</v>
      </c>
      <c r="K50" s="1062" t="e">
        <f>ROUND(E50*H50*J50,0)</f>
        <v>#REF!</v>
      </c>
      <c r="L50" s="1062" t="e">
        <f>ROUND(E50*I50*J50,0)</f>
        <v>#REF!</v>
      </c>
      <c r="N50" s="1071"/>
      <c r="O50" s="2649" t="e">
        <f>ROUND(SUM(K50:L54)*(1+$M$120)*1.19,0)</f>
        <v>#REF!</v>
      </c>
      <c r="P50" s="818"/>
      <c r="Q50" s="630"/>
      <c r="T50" s="1075"/>
    </row>
    <row r="51" spans="1:21" s="653" customFormat="1">
      <c r="A51" s="1066">
        <v>7901</v>
      </c>
      <c r="B51" s="1073" t="e">
        <f>VLOOKUP(A51,#REF!,2,FALSE)</f>
        <v>#REF!</v>
      </c>
      <c r="C51" s="1074">
        <f>SUM(F51:G51)</f>
        <v>0</v>
      </c>
      <c r="D51" s="1060" t="e">
        <f>VLOOKUP(A51,#REF!,3,FALSE)</f>
        <v>#REF!</v>
      </c>
      <c r="E51" s="1072" t="e">
        <f>ROUND(VLOOKUP(A51,#REF!,4,FALSE)/1.19,0)</f>
        <v>#REF!</v>
      </c>
      <c r="F51" s="1085"/>
      <c r="G51" s="1069"/>
      <c r="H51" s="1086">
        <f>SUM(F51)</f>
        <v>0</v>
      </c>
      <c r="I51" s="1086">
        <f>SUM(G51:G51)</f>
        <v>0</v>
      </c>
      <c r="J51" s="1089">
        <v>1.1000000000000001</v>
      </c>
      <c r="K51" s="1062" t="e">
        <f>ROUND(E51*H51*J51,0)</f>
        <v>#REF!</v>
      </c>
      <c r="L51" s="1062" t="e">
        <f>ROUND(E51*I51*J51,0)</f>
        <v>#REF!</v>
      </c>
      <c r="N51" s="406"/>
      <c r="O51" s="2649"/>
      <c r="P51" s="822"/>
      <c r="Q51" s="658"/>
      <c r="T51" s="1075"/>
    </row>
    <row r="52" spans="1:21" s="653" customFormat="1">
      <c r="A52" s="1066">
        <v>7898</v>
      </c>
      <c r="B52" s="1073" t="e">
        <f>VLOOKUP(A52,#REF!,2,FALSE)</f>
        <v>#REF!</v>
      </c>
      <c r="C52" s="1074">
        <f>SUM(F52:G52)</f>
        <v>0</v>
      </c>
      <c r="D52" s="1060" t="e">
        <f>VLOOKUP(A52,#REF!,3,FALSE)</f>
        <v>#REF!</v>
      </c>
      <c r="E52" s="1072" t="e">
        <f>ROUND(VLOOKUP(A52,#REF!,4,FALSE)/1.19,0)</f>
        <v>#REF!</v>
      </c>
      <c r="F52" s="1085"/>
      <c r="G52" s="1069"/>
      <c r="H52" s="1086">
        <f>SUM(F52)</f>
        <v>0</v>
      </c>
      <c r="I52" s="1086">
        <f>SUM(G52:G52)</f>
        <v>0</v>
      </c>
      <c r="J52" s="1089">
        <v>1.1000000000000001</v>
      </c>
      <c r="K52" s="1062" t="e">
        <f>ROUND(E52*H52*J52,0)</f>
        <v>#REF!</v>
      </c>
      <c r="L52" s="1062" t="e">
        <f>ROUND(E52*I52*J52,0)</f>
        <v>#REF!</v>
      </c>
      <c r="N52" s="406"/>
      <c r="O52" s="2649"/>
      <c r="P52" s="822"/>
      <c r="Q52" s="658"/>
      <c r="T52" s="1075"/>
    </row>
    <row r="53" spans="1:21" s="653" customFormat="1">
      <c r="A53" s="1066">
        <v>7896</v>
      </c>
      <c r="B53" s="1073" t="e">
        <f>VLOOKUP(A53,#REF!,2,FALSE)</f>
        <v>#REF!</v>
      </c>
      <c r="C53" s="1074">
        <f>SUM(F53:G53)</f>
        <v>0</v>
      </c>
      <c r="D53" s="1060" t="e">
        <f>VLOOKUP(A53,#REF!,3,FALSE)</f>
        <v>#REF!</v>
      </c>
      <c r="E53" s="1072" t="e">
        <f>ROUND(VLOOKUP(A53,#REF!,4,FALSE)/1.19,0)</f>
        <v>#REF!</v>
      </c>
      <c r="F53" s="1085"/>
      <c r="G53" s="1069"/>
      <c r="H53" s="1086">
        <f>SUM(F53)</f>
        <v>0</v>
      </c>
      <c r="I53" s="1086">
        <f>SUM(G53:G53)</f>
        <v>0</v>
      </c>
      <c r="J53" s="1089">
        <v>1.1000000000000001</v>
      </c>
      <c r="K53" s="1062" t="e">
        <f>ROUND(E53*H53*J53,0)</f>
        <v>#REF!</v>
      </c>
      <c r="L53" s="1062" t="e">
        <f>ROUND(E53*I53*J53,0)</f>
        <v>#REF!</v>
      </c>
      <c r="N53" s="406"/>
      <c r="O53" s="2649"/>
      <c r="P53" s="822"/>
      <c r="Q53" s="658"/>
    </row>
    <row r="54" spans="1:21" s="653" customFormat="1">
      <c r="A54" s="1066">
        <v>7870</v>
      </c>
      <c r="B54" s="1073" t="e">
        <f>VLOOKUP(A54,#REF!,2,FALSE)</f>
        <v>#REF!</v>
      </c>
      <c r="C54" s="1074">
        <f>SUM(F54:G54)</f>
        <v>0</v>
      </c>
      <c r="D54" s="1060" t="e">
        <f>VLOOKUP(A54,#REF!,3,FALSE)</f>
        <v>#REF!</v>
      </c>
      <c r="E54" s="1072" t="e">
        <f>ROUND(VLOOKUP(A54,#REF!,4,FALSE)/1.19,0)</f>
        <v>#REF!</v>
      </c>
      <c r="F54" s="1085"/>
      <c r="G54" s="1069"/>
      <c r="H54" s="1086">
        <f>SUM(F54)</f>
        <v>0</v>
      </c>
      <c r="I54" s="1086">
        <f>SUM(G54:G54)</f>
        <v>0</v>
      </c>
      <c r="J54" s="1089">
        <v>1.1000000000000001</v>
      </c>
      <c r="K54" s="1062" t="e">
        <f>ROUND(E54*H54*J54,0)</f>
        <v>#REF!</v>
      </c>
      <c r="L54" s="1062" t="e">
        <f>ROUND(E54*I54*J54,0)</f>
        <v>#REF!</v>
      </c>
      <c r="N54" s="406"/>
      <c r="O54" s="2649"/>
      <c r="P54" s="822"/>
      <c r="Q54" s="658"/>
    </row>
    <row r="55" spans="1:21">
      <c r="A55" s="580"/>
      <c r="B55" s="1114" t="s">
        <v>919</v>
      </c>
      <c r="C55" s="1115"/>
      <c r="D55" s="1116"/>
      <c r="E55" s="1117"/>
      <c r="F55" s="1115"/>
      <c r="G55" s="1115"/>
      <c r="H55" s="1115"/>
      <c r="I55" s="1115"/>
      <c r="J55" s="1115"/>
      <c r="K55" s="625"/>
      <c r="L55" s="625"/>
      <c r="O55" s="586" t="s">
        <v>919</v>
      </c>
      <c r="P55" s="821"/>
      <c r="Q55" s="657"/>
    </row>
    <row r="56" spans="1:21">
      <c r="A56" s="580">
        <v>9456</v>
      </c>
      <c r="B56" s="683" t="e">
        <f>VLOOKUP(A56,#REF!,2,FALSE)</f>
        <v>#REF!</v>
      </c>
      <c r="C56" s="655">
        <v>6</v>
      </c>
      <c r="D56" s="139" t="e">
        <f>VLOOKUP(A56,#REF!,3,FALSE)</f>
        <v>#REF!</v>
      </c>
      <c r="E56" s="654" t="e">
        <f>ROUND(VLOOKUP(A56,#REF!,4,0),0)</f>
        <v>#REF!</v>
      </c>
      <c r="F56" s="682">
        <f>F41</f>
        <v>0.4</v>
      </c>
      <c r="G56" s="686">
        <f>G41</f>
        <v>0.4</v>
      </c>
      <c r="H56" s="655">
        <f>SUM(F56)*C56</f>
        <v>2.4000000000000004</v>
      </c>
      <c r="I56" s="655">
        <f>SUM(G56:G56)*C56</f>
        <v>2.4000000000000004</v>
      </c>
      <c r="J56" s="628">
        <v>1.1000000000000001</v>
      </c>
      <c r="K56" s="625" t="e">
        <f>ROUND(E56*H56*J56,0)</f>
        <v>#REF!</v>
      </c>
      <c r="L56" s="625" t="e">
        <f>ROUND(E56*I56*J56,0)</f>
        <v>#REF!</v>
      </c>
      <c r="O56" s="2652" t="e">
        <f>ROUND(SUM(K56:L60)*(1+$M$120)*1.19,0)</f>
        <v>#REF!</v>
      </c>
      <c r="P56" s="821"/>
      <c r="Q56" s="657"/>
    </row>
    <row r="57" spans="1:21">
      <c r="A57" s="580">
        <v>9117</v>
      </c>
      <c r="B57" s="683" t="e">
        <f>VLOOKUP(A57,#REF!,2,FALSE)</f>
        <v>#REF!</v>
      </c>
      <c r="C57" s="655">
        <f>C37</f>
        <v>1</v>
      </c>
      <c r="D57" s="139" t="e">
        <f>VLOOKUP(A57,#REF!,3,FALSE)</f>
        <v>#REF!</v>
      </c>
      <c r="E57" s="654" t="e">
        <f>ROUND(VLOOKUP(A57,#REF!,4,0),0)</f>
        <v>#REF!</v>
      </c>
      <c r="F57" s="682">
        <f>F37</f>
        <v>0.25</v>
      </c>
      <c r="G57" s="686">
        <f>G37</f>
        <v>0.25</v>
      </c>
      <c r="H57" s="655">
        <f>SUM(F57)*C57</f>
        <v>0.25</v>
      </c>
      <c r="I57" s="655">
        <f>SUM(G57:G57)*C57</f>
        <v>0.25</v>
      </c>
      <c r="J57" s="628">
        <v>1.1000000000000001</v>
      </c>
      <c r="K57" s="625" t="e">
        <f>ROUND(E57*H57*J57,0)</f>
        <v>#REF!</v>
      </c>
      <c r="L57" s="625" t="e">
        <f>ROUND(E57*I57*J57,0)</f>
        <v>#REF!</v>
      </c>
      <c r="O57" s="2652"/>
      <c r="P57" s="821"/>
      <c r="Q57" s="657"/>
    </row>
    <row r="58" spans="1:21">
      <c r="A58" s="580">
        <v>6318</v>
      </c>
      <c r="B58" s="683" t="e">
        <f>VLOOKUP(A58,#REF!,2,FALSE)</f>
        <v>#REF!</v>
      </c>
      <c r="C58" s="655">
        <f>C18+C21+C24+C26</f>
        <v>4</v>
      </c>
      <c r="D58" s="139" t="e">
        <f>VLOOKUP(A58,#REF!,3,FALSE)</f>
        <v>#REF!</v>
      </c>
      <c r="E58" s="654" t="e">
        <f>ROUND(VLOOKUP(A58,#REF!,4,0)/1.19,0)</f>
        <v>#REF!</v>
      </c>
      <c r="F58" s="682">
        <v>0.15</v>
      </c>
      <c r="G58" s="686">
        <v>0.15</v>
      </c>
      <c r="H58" s="655">
        <f>SUM(F58)*C58</f>
        <v>0.6</v>
      </c>
      <c r="I58" s="655">
        <f>SUM(G58:G58)*C58</f>
        <v>0.6</v>
      </c>
      <c r="J58" s="628">
        <v>1.1000000000000001</v>
      </c>
      <c r="K58" s="625" t="e">
        <f>ROUND(E58*H58*J58,0)</f>
        <v>#REF!</v>
      </c>
      <c r="L58" s="625" t="e">
        <f>ROUND(E58*I58*J58,0)</f>
        <v>#REF!</v>
      </c>
      <c r="O58" s="2652"/>
      <c r="P58" s="821"/>
      <c r="Q58" s="657"/>
    </row>
    <row r="59" spans="1:21">
      <c r="A59" s="580">
        <v>9840</v>
      </c>
      <c r="B59" s="683" t="e">
        <f>VLOOKUP(A59,#REF!,2,FALSE)</f>
        <v>#REF!</v>
      </c>
      <c r="C59" s="655">
        <v>1</v>
      </c>
      <c r="D59" s="139" t="e">
        <f>VLOOKUP(A59,#REF!,3,FALSE)</f>
        <v>#REF!</v>
      </c>
      <c r="E59" s="654" t="e">
        <f>ROUND(VLOOKUP(A59,#REF!,4,0)/1.19,0)</f>
        <v>#REF!</v>
      </c>
      <c r="F59" s="682">
        <v>1</v>
      </c>
      <c r="G59" s="686">
        <v>1</v>
      </c>
      <c r="H59" s="655">
        <f>SUM(F59)*C59</f>
        <v>1</v>
      </c>
      <c r="I59" s="655">
        <f>SUM(G59:G59)*C59</f>
        <v>1</v>
      </c>
      <c r="J59" s="628">
        <v>1.1000000000000001</v>
      </c>
      <c r="K59" s="625" t="e">
        <f>ROUND(E59*H59*J59,0)</f>
        <v>#REF!</v>
      </c>
      <c r="L59" s="625" t="e">
        <f>ROUND(E59*I59*J59,0)</f>
        <v>#REF!</v>
      </c>
      <c r="N59" s="803"/>
      <c r="O59" s="2653"/>
      <c r="P59" s="821"/>
      <c r="Q59" s="657"/>
    </row>
    <row r="60" spans="1:21" ht="13.5" thickBot="1">
      <c r="A60" s="580">
        <v>9578</v>
      </c>
      <c r="B60" s="683" t="e">
        <f>VLOOKUP(A60,#REF!,2,FALSE)</f>
        <v>#REF!</v>
      </c>
      <c r="C60" s="655">
        <v>1</v>
      </c>
      <c r="D60" s="139" t="e">
        <f>VLOOKUP(A60,#REF!,3,FALSE)</f>
        <v>#REF!</v>
      </c>
      <c r="E60" s="654" t="e">
        <f>ROUND(VLOOKUP(A60,#REF!,4,0)/1.19,0)</f>
        <v>#REF!</v>
      </c>
      <c r="F60" s="682">
        <v>0.5</v>
      </c>
      <c r="G60" s="686">
        <v>0.5</v>
      </c>
      <c r="H60" s="655">
        <f>SUM(F60)*C60</f>
        <v>0.5</v>
      </c>
      <c r="I60" s="655">
        <f>SUM(G60:G60)*C60</f>
        <v>0.5</v>
      </c>
      <c r="J60" s="628">
        <v>1.1000000000000001</v>
      </c>
      <c r="K60" s="625" t="e">
        <f>ROUND(E60*H60*J60,0)</f>
        <v>#REF!</v>
      </c>
      <c r="L60" s="625" t="e">
        <f>ROUND(E60*I60*J60,0)</f>
        <v>#REF!</v>
      </c>
      <c r="N60" s="803"/>
      <c r="O60" s="1118"/>
      <c r="P60" s="821"/>
      <c r="Q60" s="657"/>
    </row>
    <row r="61" spans="1:21" ht="20.25" customHeight="1" thickBot="1">
      <c r="A61" s="580"/>
      <c r="B61" s="659" t="s">
        <v>824</v>
      </c>
      <c r="C61" s="660"/>
      <c r="D61" s="661"/>
      <c r="E61" s="662"/>
      <c r="F61" s="663"/>
      <c r="G61" s="663"/>
      <c r="H61" s="664"/>
      <c r="I61" s="664"/>
      <c r="J61" s="664"/>
      <c r="K61" s="665" t="e">
        <f>ROUND(SUM(K47:K60),0)</f>
        <v>#REF!</v>
      </c>
      <c r="L61" s="665" t="e">
        <f>ROUND(SUM(L47:L60),0)</f>
        <v>#REF!</v>
      </c>
      <c r="O61" s="820" t="e">
        <f>SUM(O47:O59)</f>
        <v>#REF!</v>
      </c>
      <c r="Q61" s="652"/>
      <c r="R61" s="609"/>
    </row>
    <row r="62" spans="1:21" ht="13.5" thickBot="1">
      <c r="A62" s="580"/>
      <c r="B62" s="687"/>
      <c r="C62" s="688"/>
      <c r="D62" s="688"/>
      <c r="E62" s="689"/>
      <c r="F62" s="688"/>
      <c r="G62" s="688"/>
      <c r="H62" s="597"/>
      <c r="I62" s="597"/>
      <c r="J62" s="597"/>
      <c r="K62" s="690"/>
      <c r="L62" s="690"/>
      <c r="M62" s="691"/>
      <c r="N62" s="825"/>
      <c r="O62" s="803" t="e">
        <f>+ROUND(K61+L61,0)*1.19*(1+$M$120)</f>
        <v>#REF!</v>
      </c>
      <c r="P62" s="804"/>
      <c r="Q62" s="692"/>
      <c r="R62" s="691"/>
    </row>
    <row r="63" spans="1:21" ht="22.5" customHeight="1" thickBot="1">
      <c r="A63" s="580"/>
      <c r="B63" s="693" t="s">
        <v>1232</v>
      </c>
      <c r="C63" s="694"/>
      <c r="D63" s="694"/>
      <c r="E63" s="695"/>
      <c r="F63" s="694"/>
      <c r="G63" s="694"/>
      <c r="H63" s="696"/>
      <c r="I63" s="696"/>
      <c r="J63" s="696"/>
      <c r="K63" s="697" t="e">
        <f>+ROUND((K42+K61),0)</f>
        <v>#REF!</v>
      </c>
      <c r="L63" s="697" t="e">
        <f>+ROUND((L42+L61),0)</f>
        <v>#REF!</v>
      </c>
      <c r="N63" s="831" t="e">
        <f>+O62+N42</f>
        <v>#REF!</v>
      </c>
      <c r="O63" s="820" t="e">
        <f>O62-O61</f>
        <v>#REF!</v>
      </c>
      <c r="P63" s="805"/>
      <c r="Q63" s="698"/>
      <c r="R63" s="691"/>
    </row>
    <row r="64" spans="1:21" ht="13.5" thickBot="1">
      <c r="A64" s="580"/>
      <c r="B64" s="699"/>
      <c r="C64" s="700"/>
      <c r="D64" s="700"/>
      <c r="E64" s="701"/>
      <c r="F64" s="700"/>
      <c r="G64" s="700"/>
      <c r="H64" s="700"/>
      <c r="I64" s="700"/>
      <c r="J64" s="700"/>
      <c r="K64" s="702"/>
      <c r="L64" s="702"/>
      <c r="O64" s="821"/>
      <c r="U64" s="652"/>
    </row>
    <row r="65" spans="1:22" ht="28.5" customHeight="1" thickBot="1">
      <c r="A65" s="580"/>
      <c r="B65" s="703" t="s">
        <v>1233</v>
      </c>
      <c r="C65" s="704"/>
      <c r="D65" s="704"/>
      <c r="E65" s="705"/>
      <c r="F65" s="704"/>
      <c r="G65" s="704"/>
      <c r="H65" s="704"/>
      <c r="I65" s="704"/>
      <c r="J65" s="704"/>
      <c r="K65" s="2633" t="e">
        <f>ROUND('EPP CONSULTORIA'!N32/1.19,0)</f>
        <v>#REF!</v>
      </c>
      <c r="L65" s="2634"/>
      <c r="N65" s="828" t="e">
        <f>+K65*1.19</f>
        <v>#REF!</v>
      </c>
      <c r="O65" s="841" t="e">
        <f>+ROUND(K65*(1+$M$120)*1.19,0)</f>
        <v>#REF!</v>
      </c>
      <c r="P65" s="826"/>
      <c r="Q65" s="706"/>
      <c r="S65" s="609"/>
      <c r="T65" s="666"/>
      <c r="V65" s="609"/>
    </row>
    <row r="66" spans="1:22" ht="13.5" thickBot="1">
      <c r="A66" s="580"/>
      <c r="B66" s="699"/>
      <c r="C66" s="700"/>
      <c r="D66" s="700"/>
      <c r="E66" s="701"/>
      <c r="F66" s="700"/>
      <c r="G66" s="700"/>
      <c r="H66" s="700"/>
      <c r="I66" s="700"/>
      <c r="J66" s="700"/>
      <c r="K66" s="689"/>
      <c r="L66" s="689"/>
      <c r="O66" s="821"/>
      <c r="U66" s="652"/>
    </row>
    <row r="67" spans="1:22" ht="13.5" thickBot="1">
      <c r="A67" s="580"/>
      <c r="B67" s="703" t="s">
        <v>1234</v>
      </c>
      <c r="C67" s="704"/>
      <c r="D67" s="704"/>
      <c r="E67" s="705"/>
      <c r="F67" s="704"/>
      <c r="G67" s="704"/>
      <c r="H67" s="704"/>
      <c r="I67" s="704"/>
      <c r="J67" s="704"/>
      <c r="K67" s="2633" t="e">
        <f>ROUND((K61+L61+K65)*$M$120,0)</f>
        <v>#REF!</v>
      </c>
      <c r="L67" s="2634"/>
      <c r="N67" s="828"/>
      <c r="O67" s="820" t="e">
        <f>+ROUND(K67*1.19,0)</f>
        <v>#REF!</v>
      </c>
      <c r="P67" s="818"/>
      <c r="Q67" s="630"/>
    </row>
    <row r="68" spans="1:22" ht="13.5" thickBot="1">
      <c r="A68" s="580"/>
      <c r="B68" s="699"/>
      <c r="C68" s="700"/>
      <c r="D68" s="700"/>
      <c r="E68" s="701"/>
      <c r="F68" s="700"/>
      <c r="G68" s="700"/>
      <c r="H68" s="700"/>
      <c r="I68" s="700"/>
      <c r="J68" s="700"/>
      <c r="K68" s="701"/>
      <c r="L68" s="701"/>
      <c r="O68" s="821"/>
      <c r="S68" s="2647"/>
      <c r="T68" s="2648"/>
      <c r="V68" s="609"/>
    </row>
    <row r="69" spans="1:22" ht="26.25" thickBot="1">
      <c r="A69" s="580"/>
      <c r="B69" s="693" t="s">
        <v>1235</v>
      </c>
      <c r="C69" s="707"/>
      <c r="D69" s="694"/>
      <c r="E69" s="695"/>
      <c r="F69" s="694"/>
      <c r="G69" s="694"/>
      <c r="H69" s="694"/>
      <c r="I69" s="694"/>
      <c r="J69" s="694"/>
      <c r="K69" s="2660" t="e">
        <f>ROUND(K63+L63+K65+K67,0)</f>
        <v>#REF!</v>
      </c>
      <c r="L69" s="2661"/>
      <c r="N69" s="828" t="e">
        <f>+N63+N65+N67</f>
        <v>#REF!</v>
      </c>
      <c r="O69" s="842" t="e">
        <f>O61+O65+O42</f>
        <v>#REF!</v>
      </c>
      <c r="V69" s="609"/>
    </row>
    <row r="70" spans="1:22" ht="13.5" thickBot="1">
      <c r="A70" s="580"/>
      <c r="B70" s="708" t="s">
        <v>827</v>
      </c>
      <c r="C70" s="709"/>
      <c r="D70" s="710"/>
      <c r="E70" s="711"/>
      <c r="F70" s="710"/>
      <c r="G70" s="710"/>
      <c r="H70" s="710"/>
      <c r="I70" s="710"/>
      <c r="J70" s="710"/>
      <c r="K70" s="2660" t="e">
        <f>ROUND(K69*0.19,0)</f>
        <v>#REF!</v>
      </c>
      <c r="L70" s="2661"/>
      <c r="N70" s="828"/>
      <c r="O70" s="821"/>
    </row>
    <row r="71" spans="1:22" ht="26.25" thickBot="1">
      <c r="A71" s="580"/>
      <c r="B71" s="693" t="s">
        <v>1236</v>
      </c>
      <c r="C71" s="709"/>
      <c r="D71" s="710"/>
      <c r="E71" s="711"/>
      <c r="F71" s="710"/>
      <c r="G71" s="710"/>
      <c r="H71" s="710"/>
      <c r="I71" s="710"/>
      <c r="J71" s="710"/>
      <c r="K71" s="2660" t="e">
        <f>K69+K70</f>
        <v>#REF!</v>
      </c>
      <c r="L71" s="2661"/>
      <c r="O71" s="820" t="e">
        <f>K71</f>
        <v>#REF!</v>
      </c>
      <c r="V71" s="666"/>
    </row>
    <row r="72" spans="1:22" s="656" customFormat="1" ht="13.5" thickBot="1">
      <c r="A72" s="580"/>
      <c r="B72" s="712"/>
      <c r="C72" s="713"/>
      <c r="D72" s="688"/>
      <c r="E72" s="689"/>
      <c r="F72" s="688"/>
      <c r="G72" s="688"/>
      <c r="H72" s="688"/>
      <c r="I72" s="688"/>
      <c r="J72" s="688"/>
      <c r="K72" s="714"/>
      <c r="L72" s="715"/>
      <c r="N72" s="725"/>
      <c r="O72" s="843"/>
      <c r="P72" s="827"/>
      <c r="Q72" s="716"/>
    </row>
    <row r="73" spans="1:22" ht="13.5" thickBot="1">
      <c r="A73" s="580"/>
      <c r="B73" s="693" t="s">
        <v>934</v>
      </c>
      <c r="C73" s="707"/>
      <c r="D73" s="694"/>
      <c r="E73" s="695"/>
      <c r="F73" s="694"/>
      <c r="G73" s="694"/>
      <c r="H73" s="694"/>
      <c r="I73" s="694"/>
      <c r="J73" s="694"/>
      <c r="K73" s="2664" t="e">
        <f>K71</f>
        <v>#REF!</v>
      </c>
      <c r="L73" s="2665"/>
      <c r="N73" s="828" t="e">
        <f>ROUND(N70+N69,0)</f>
        <v>#REF!</v>
      </c>
      <c r="O73" s="820" t="e">
        <f>O65+O61+O42</f>
        <v>#REF!</v>
      </c>
      <c r="P73" s="820"/>
      <c r="Q73" s="587"/>
      <c r="S73" s="684"/>
      <c r="T73" s="717"/>
    </row>
    <row r="74" spans="1:22" ht="13.5" thickBot="1">
      <c r="A74" s="580"/>
      <c r="B74" s="718"/>
      <c r="C74" s="719"/>
      <c r="D74" s="720"/>
      <c r="E74" s="721"/>
      <c r="F74" s="720"/>
      <c r="G74" s="720"/>
      <c r="H74" s="720"/>
      <c r="I74" s="720"/>
      <c r="J74" s="720"/>
      <c r="K74" s="722"/>
      <c r="L74" s="722"/>
      <c r="N74" s="828"/>
      <c r="O74" s="820"/>
      <c r="S74" s="723"/>
    </row>
    <row r="75" spans="1:22" ht="37.5" customHeight="1" thickBot="1">
      <c r="A75" s="675"/>
      <c r="B75" s="676" t="s">
        <v>825</v>
      </c>
      <c r="C75" s="677" t="s">
        <v>0</v>
      </c>
      <c r="D75" s="677" t="s">
        <v>1</v>
      </c>
      <c r="E75" s="724" t="s">
        <v>826</v>
      </c>
      <c r="F75" s="602" t="str">
        <f t="shared" ref="F75:L75" si="0">F45</f>
        <v>MES 1</v>
      </c>
      <c r="G75" s="603" t="str">
        <f t="shared" si="0"/>
        <v>MES 2</v>
      </c>
      <c r="H75" s="604" t="str">
        <f t="shared" si="0"/>
        <v>TOTAL RECOP - ANALISIS</v>
      </c>
      <c r="I75" s="605" t="str">
        <f t="shared" si="0"/>
        <v>TOTAL ESTUDIOS Y DISEÑOS</v>
      </c>
      <c r="J75" s="679" t="str">
        <f t="shared" si="0"/>
        <v>FACTOR MULTIPLI- CADOR</v>
      </c>
      <c r="K75" s="680" t="str">
        <f t="shared" si="0"/>
        <v>TOTAL ($) COSTOS INSUMOS ETAPA RECOP - ANALISIS</v>
      </c>
      <c r="L75" s="681" t="str">
        <f t="shared" si="0"/>
        <v>TOTAL ($) COSTOS INSUMOS ETAPA ESTUDIOS Y DISEÑOS</v>
      </c>
      <c r="M75" s="666"/>
      <c r="N75" s="828"/>
      <c r="O75" s="820" t="e">
        <f>O71-O73</f>
        <v>#REF!</v>
      </c>
      <c r="S75" s="723"/>
    </row>
    <row r="76" spans="1:22">
      <c r="A76" s="580"/>
      <c r="B76" s="685" t="s">
        <v>1355</v>
      </c>
      <c r="C76" s="655"/>
      <c r="D76" s="139"/>
      <c r="E76" s="654"/>
      <c r="F76" s="682"/>
      <c r="G76" s="686"/>
      <c r="H76" s="655"/>
      <c r="I76" s="655"/>
      <c r="J76" s="628"/>
      <c r="K76" s="625"/>
      <c r="L76" s="625"/>
      <c r="N76" s="803"/>
      <c r="O76" s="821"/>
    </row>
    <row r="77" spans="1:22">
      <c r="A77" s="580">
        <v>10996</v>
      </c>
      <c r="B77" s="683" t="e">
        <f>VLOOKUP(A77,#REF!,2,FALSE)</f>
        <v>#REF!</v>
      </c>
      <c r="C77" s="655">
        <f t="shared" ref="C77:C86" si="1">SUM(F77:G77)</f>
        <v>10</v>
      </c>
      <c r="D77" s="139" t="e">
        <f>VLOOKUP(A77,#REF!,3,FALSE)</f>
        <v>#REF!</v>
      </c>
      <c r="E77" s="654" t="e">
        <f>ROUND(VLOOKUP(A77,#REF!,4,FALSE)/1.19,0)</f>
        <v>#REF!</v>
      </c>
      <c r="F77" s="682">
        <v>10</v>
      </c>
      <c r="G77" s="686"/>
      <c r="H77" s="655">
        <f t="shared" ref="H77:H86" si="2">SUM(F77)</f>
        <v>10</v>
      </c>
      <c r="I77" s="655">
        <f t="shared" ref="I77:I86" si="3">SUM(G77:G77)</f>
        <v>0</v>
      </c>
      <c r="J77" s="628">
        <v>1.1000000000000001</v>
      </c>
      <c r="K77" s="625" t="e">
        <f t="shared" ref="K77:K86" si="4">ROUND(E77*H77*J77,0)</f>
        <v>#REF!</v>
      </c>
      <c r="L77" s="625" t="e">
        <f t="shared" ref="L77:L86" si="5">ROUND(E77*I77*J77,0)</f>
        <v>#REF!</v>
      </c>
      <c r="O77" s="821"/>
      <c r="P77" s="821"/>
      <c r="Q77" s="657"/>
    </row>
    <row r="78" spans="1:22">
      <c r="A78" s="580">
        <v>11101</v>
      </c>
      <c r="B78" s="683" t="e">
        <f>VLOOKUP(A78,#REF!,2,FALSE)</f>
        <v>#REF!</v>
      </c>
      <c r="C78" s="655">
        <f t="shared" si="1"/>
        <v>15</v>
      </c>
      <c r="D78" s="139" t="e">
        <f>VLOOKUP(A78,#REF!,3,FALSE)</f>
        <v>#REF!</v>
      </c>
      <c r="E78" s="654" t="e">
        <f>ROUND(VLOOKUP(A78,#REF!,4,FALSE)/1.19,0)</f>
        <v>#REF!</v>
      </c>
      <c r="F78" s="682">
        <v>15</v>
      </c>
      <c r="G78" s="686"/>
      <c r="H78" s="655">
        <f t="shared" si="2"/>
        <v>15</v>
      </c>
      <c r="I78" s="655">
        <f t="shared" si="3"/>
        <v>0</v>
      </c>
      <c r="J78" s="628">
        <v>1.1000000000000001</v>
      </c>
      <c r="K78" s="625" t="e">
        <f t="shared" si="4"/>
        <v>#REF!</v>
      </c>
      <c r="L78" s="625" t="e">
        <f t="shared" si="5"/>
        <v>#REF!</v>
      </c>
      <c r="O78" s="821"/>
      <c r="P78" s="821"/>
      <c r="Q78" s="657"/>
    </row>
    <row r="79" spans="1:22">
      <c r="A79" s="580">
        <v>7488</v>
      </c>
      <c r="B79" s="683" t="e">
        <f>VLOOKUP(A79,#REF!,2,FALSE)</f>
        <v>#REF!</v>
      </c>
      <c r="C79" s="655">
        <f t="shared" si="1"/>
        <v>40</v>
      </c>
      <c r="D79" s="139" t="e">
        <f>VLOOKUP(A79,#REF!,3,FALSE)</f>
        <v>#REF!</v>
      </c>
      <c r="E79" s="654" t="e">
        <f>ROUND(VLOOKUP(A79,#REF!,4,FALSE)/1.19,0)</f>
        <v>#REF!</v>
      </c>
      <c r="F79" s="682">
        <v>40</v>
      </c>
      <c r="G79" s="686"/>
      <c r="H79" s="655">
        <f t="shared" si="2"/>
        <v>40</v>
      </c>
      <c r="I79" s="655">
        <f t="shared" si="3"/>
        <v>0</v>
      </c>
      <c r="J79" s="628">
        <v>1.1000000000000001</v>
      </c>
      <c r="K79" s="625" t="e">
        <f t="shared" si="4"/>
        <v>#REF!</v>
      </c>
      <c r="L79" s="625" t="e">
        <f t="shared" si="5"/>
        <v>#REF!</v>
      </c>
      <c r="O79" s="821"/>
      <c r="P79" s="821"/>
      <c r="Q79" s="657"/>
    </row>
    <row r="80" spans="1:22">
      <c r="A80" s="580">
        <v>10019</v>
      </c>
      <c r="B80" s="683" t="e">
        <f>VLOOKUP(A80,#REF!,2,FALSE)</f>
        <v>#REF!</v>
      </c>
      <c r="C80" s="655">
        <f t="shared" si="1"/>
        <v>40</v>
      </c>
      <c r="D80" s="139" t="e">
        <f>VLOOKUP(A80,#REF!,3,FALSE)</f>
        <v>#REF!</v>
      </c>
      <c r="E80" s="654" t="e">
        <f>ROUND(VLOOKUP(A80,#REF!,4,FALSE)/1.19,0)</f>
        <v>#REF!</v>
      </c>
      <c r="F80" s="682">
        <v>40</v>
      </c>
      <c r="G80" s="686"/>
      <c r="H80" s="655">
        <f t="shared" si="2"/>
        <v>40</v>
      </c>
      <c r="I80" s="655">
        <f t="shared" si="3"/>
        <v>0</v>
      </c>
      <c r="J80" s="628">
        <v>1.1000000000000001</v>
      </c>
      <c r="K80" s="625" t="e">
        <f t="shared" si="4"/>
        <v>#REF!</v>
      </c>
      <c r="L80" s="625" t="e">
        <f t="shared" si="5"/>
        <v>#REF!</v>
      </c>
      <c r="O80" s="821"/>
      <c r="P80" s="821"/>
      <c r="Q80" s="657"/>
    </row>
    <row r="81" spans="1:20">
      <c r="A81" s="580">
        <v>7490</v>
      </c>
      <c r="B81" s="683" t="e">
        <f>VLOOKUP(A81,#REF!,2,FALSE)</f>
        <v>#REF!</v>
      </c>
      <c r="C81" s="655">
        <f t="shared" si="1"/>
        <v>40</v>
      </c>
      <c r="D81" s="139" t="e">
        <f>VLOOKUP(A81,#REF!,3,FALSE)</f>
        <v>#REF!</v>
      </c>
      <c r="E81" s="654" t="e">
        <f>ROUND(VLOOKUP(A81,#REF!,4,FALSE)/1.19,0)</f>
        <v>#REF!</v>
      </c>
      <c r="F81" s="682">
        <v>40</v>
      </c>
      <c r="G81" s="686"/>
      <c r="H81" s="655">
        <f t="shared" si="2"/>
        <v>40</v>
      </c>
      <c r="I81" s="655">
        <f t="shared" si="3"/>
        <v>0</v>
      </c>
      <c r="J81" s="628">
        <v>1.1000000000000001</v>
      </c>
      <c r="K81" s="625" t="e">
        <f t="shared" si="4"/>
        <v>#REF!</v>
      </c>
      <c r="L81" s="625" t="e">
        <f t="shared" si="5"/>
        <v>#REF!</v>
      </c>
      <c r="O81" s="821"/>
      <c r="P81" s="821"/>
      <c r="Q81" s="657"/>
    </row>
    <row r="82" spans="1:20">
      <c r="A82" s="580">
        <v>8012</v>
      </c>
      <c r="B82" s="683" t="e">
        <f>VLOOKUP(A82,#REF!,2,FALSE)</f>
        <v>#REF!</v>
      </c>
      <c r="C82" s="655">
        <f t="shared" si="1"/>
        <v>10</v>
      </c>
      <c r="D82" s="139" t="e">
        <f>VLOOKUP(A82,#REF!,3,FALSE)</f>
        <v>#REF!</v>
      </c>
      <c r="E82" s="654" t="e">
        <f>ROUND(VLOOKUP(A82,#REF!,4,FALSE)/1.19,0)</f>
        <v>#REF!</v>
      </c>
      <c r="F82" s="682">
        <v>10</v>
      </c>
      <c r="G82" s="686"/>
      <c r="H82" s="655">
        <f t="shared" si="2"/>
        <v>10</v>
      </c>
      <c r="I82" s="655">
        <f t="shared" si="3"/>
        <v>0</v>
      </c>
      <c r="J82" s="628">
        <v>1.1000000000000001</v>
      </c>
      <c r="K82" s="625" t="e">
        <f t="shared" si="4"/>
        <v>#REF!</v>
      </c>
      <c r="L82" s="625" t="e">
        <f t="shared" si="5"/>
        <v>#REF!</v>
      </c>
      <c r="O82" s="821"/>
      <c r="P82" s="821"/>
      <c r="Q82" s="657"/>
    </row>
    <row r="83" spans="1:20">
      <c r="A83" s="580">
        <v>7496</v>
      </c>
      <c r="B83" s="683" t="e">
        <f>VLOOKUP(A83,#REF!,2,FALSE)</f>
        <v>#REF!</v>
      </c>
      <c r="C83" s="655">
        <f t="shared" si="1"/>
        <v>5</v>
      </c>
      <c r="D83" s="139" t="e">
        <f>VLOOKUP(A83,#REF!,3,FALSE)</f>
        <v>#REF!</v>
      </c>
      <c r="E83" s="654" t="e">
        <f>ROUND(VLOOKUP(A83,#REF!,4,FALSE)/1.19,0)</f>
        <v>#REF!</v>
      </c>
      <c r="F83" s="682">
        <v>5</v>
      </c>
      <c r="G83" s="686"/>
      <c r="H83" s="655">
        <f t="shared" si="2"/>
        <v>5</v>
      </c>
      <c r="I83" s="655">
        <f t="shared" si="3"/>
        <v>0</v>
      </c>
      <c r="J83" s="628">
        <v>1.1000000000000001</v>
      </c>
      <c r="K83" s="625" t="e">
        <f t="shared" si="4"/>
        <v>#REF!</v>
      </c>
      <c r="L83" s="625" t="e">
        <f t="shared" si="5"/>
        <v>#REF!</v>
      </c>
      <c r="O83" s="821"/>
      <c r="P83" s="821"/>
      <c r="Q83" s="657"/>
    </row>
    <row r="84" spans="1:20">
      <c r="A84" s="580">
        <v>10024</v>
      </c>
      <c r="B84" s="683" t="e">
        <f>VLOOKUP(A84,#REF!,2,FALSE)</f>
        <v>#REF!</v>
      </c>
      <c r="C84" s="655">
        <f t="shared" si="1"/>
        <v>5</v>
      </c>
      <c r="D84" s="139" t="e">
        <f>VLOOKUP(A84,#REF!,3,FALSE)</f>
        <v>#REF!</v>
      </c>
      <c r="E84" s="654" t="e">
        <f>ROUND(VLOOKUP(A84,#REF!,4,FALSE)/1.19,0)</f>
        <v>#REF!</v>
      </c>
      <c r="F84" s="682">
        <v>5</v>
      </c>
      <c r="G84" s="686"/>
      <c r="H84" s="655">
        <f t="shared" si="2"/>
        <v>5</v>
      </c>
      <c r="I84" s="655">
        <f t="shared" si="3"/>
        <v>0</v>
      </c>
      <c r="J84" s="628">
        <v>1.1000000000000001</v>
      </c>
      <c r="K84" s="625" t="e">
        <f t="shared" si="4"/>
        <v>#REF!</v>
      </c>
      <c r="L84" s="625" t="e">
        <f t="shared" si="5"/>
        <v>#REF!</v>
      </c>
      <c r="O84" s="821"/>
      <c r="P84" s="821"/>
      <c r="Q84" s="657"/>
    </row>
    <row r="85" spans="1:20">
      <c r="A85" s="580">
        <v>7511</v>
      </c>
      <c r="B85" s="683" t="e">
        <f>VLOOKUP(A85,#REF!,2,FALSE)</f>
        <v>#REF!</v>
      </c>
      <c r="C85" s="655">
        <f t="shared" si="1"/>
        <v>6</v>
      </c>
      <c r="D85" s="139" t="e">
        <f>VLOOKUP(A85,#REF!,3,FALSE)</f>
        <v>#REF!</v>
      </c>
      <c r="E85" s="654" t="e">
        <f>ROUND(VLOOKUP(A85,#REF!,4,FALSE)/1.19,0)</f>
        <v>#REF!</v>
      </c>
      <c r="F85" s="682">
        <v>6</v>
      </c>
      <c r="G85" s="686"/>
      <c r="H85" s="655">
        <f t="shared" si="2"/>
        <v>6</v>
      </c>
      <c r="I85" s="655">
        <f t="shared" si="3"/>
        <v>0</v>
      </c>
      <c r="J85" s="628">
        <v>1.1000000000000001</v>
      </c>
      <c r="K85" s="625" t="e">
        <f t="shared" si="4"/>
        <v>#REF!</v>
      </c>
      <c r="L85" s="625" t="e">
        <f t="shared" si="5"/>
        <v>#REF!</v>
      </c>
      <c r="O85" s="821"/>
      <c r="P85" s="821"/>
      <c r="Q85" s="657"/>
    </row>
    <row r="86" spans="1:20" ht="13.5" thickBot="1">
      <c r="A86" s="580">
        <v>8062</v>
      </c>
      <c r="B86" s="683" t="e">
        <f>VLOOKUP(A86,#REF!,2,FALSE)</f>
        <v>#REF!</v>
      </c>
      <c r="C86" s="655">
        <f t="shared" si="1"/>
        <v>3</v>
      </c>
      <c r="D86" s="139" t="e">
        <f>VLOOKUP(A86,#REF!,3,FALSE)</f>
        <v>#REF!</v>
      </c>
      <c r="E86" s="654" t="e">
        <f>ROUND(VLOOKUP(A86,#REF!,4,FALSE)/1.19,0)</f>
        <v>#REF!</v>
      </c>
      <c r="F86" s="682">
        <v>3</v>
      </c>
      <c r="G86" s="686"/>
      <c r="H86" s="655">
        <f t="shared" si="2"/>
        <v>3</v>
      </c>
      <c r="I86" s="655">
        <f t="shared" si="3"/>
        <v>0</v>
      </c>
      <c r="J86" s="628">
        <v>1.1000000000000001</v>
      </c>
      <c r="K86" s="625" t="e">
        <f t="shared" si="4"/>
        <v>#REF!</v>
      </c>
      <c r="L86" s="625" t="e">
        <f t="shared" si="5"/>
        <v>#REF!</v>
      </c>
      <c r="O86" s="821"/>
      <c r="P86" s="821"/>
      <c r="Q86" s="657"/>
    </row>
    <row r="87" spans="1:20" ht="13.5" thickBot="1">
      <c r="B87" s="659" t="s">
        <v>904</v>
      </c>
      <c r="C87" s="660"/>
      <c r="D87" s="661"/>
      <c r="E87" s="661"/>
      <c r="F87" s="663"/>
      <c r="G87" s="663"/>
      <c r="H87" s="664"/>
      <c r="I87" s="664"/>
      <c r="J87" s="664"/>
      <c r="K87" s="665" t="e">
        <f>ROUND(SUM(K76:K86),0)</f>
        <v>#REF!</v>
      </c>
      <c r="L87" s="665" t="e">
        <f>ROUND(SUM(L76:L86),0)</f>
        <v>#REF!</v>
      </c>
      <c r="O87" s="821"/>
    </row>
    <row r="88" spans="1:20" ht="13.5" thickBot="1">
      <c r="B88" s="726"/>
      <c r="C88" s="581"/>
      <c r="D88" s="581"/>
      <c r="E88" s="581"/>
      <c r="F88" s="581"/>
      <c r="G88" s="581"/>
      <c r="H88" s="581"/>
      <c r="I88" s="581"/>
      <c r="J88" s="581"/>
      <c r="K88" s="727"/>
      <c r="L88" s="727"/>
      <c r="N88" s="816"/>
      <c r="O88" s="821"/>
    </row>
    <row r="89" spans="1:20" ht="13.5" thickBot="1">
      <c r="A89" s="580"/>
      <c r="B89" s="703" t="s">
        <v>1239</v>
      </c>
      <c r="C89" s="704"/>
      <c r="D89" s="704"/>
      <c r="E89" s="704"/>
      <c r="F89" s="704"/>
      <c r="G89" s="704"/>
      <c r="H89" s="704"/>
      <c r="I89" s="704"/>
      <c r="J89" s="704"/>
      <c r="K89" s="2633" t="e">
        <f>ROUND((K87+L87)*$M$120,0)</f>
        <v>#REF!</v>
      </c>
      <c r="L89" s="2634"/>
      <c r="N89" s="823"/>
      <c r="O89" s="820"/>
      <c r="P89" s="815"/>
      <c r="Q89" s="587"/>
    </row>
    <row r="90" spans="1:20" ht="13.5" thickBot="1">
      <c r="B90" s="726"/>
      <c r="C90" s="581"/>
      <c r="D90" s="581"/>
      <c r="E90" s="581"/>
      <c r="F90" s="581"/>
      <c r="G90" s="581"/>
      <c r="H90" s="581"/>
      <c r="I90" s="581"/>
      <c r="J90" s="581"/>
      <c r="K90" s="727"/>
      <c r="L90" s="727"/>
      <c r="N90" s="816"/>
      <c r="O90" s="821"/>
    </row>
    <row r="91" spans="1:20" ht="26.25" thickBot="1">
      <c r="B91" s="693" t="s">
        <v>1240</v>
      </c>
      <c r="C91" s="694"/>
      <c r="D91" s="694"/>
      <c r="E91" s="694"/>
      <c r="F91" s="694"/>
      <c r="G91" s="694"/>
      <c r="H91" s="694"/>
      <c r="I91" s="694"/>
      <c r="J91" s="694"/>
      <c r="K91" s="2664" t="e">
        <f>K87+L87+K89</f>
        <v>#REF!</v>
      </c>
      <c r="L91" s="2665"/>
      <c r="O91" s="821"/>
    </row>
    <row r="92" spans="1:20" ht="13.5" thickBot="1">
      <c r="B92" s="708" t="s">
        <v>827</v>
      </c>
      <c r="C92" s="710"/>
      <c r="D92" s="710"/>
      <c r="E92" s="710"/>
      <c r="F92" s="710"/>
      <c r="G92" s="710"/>
      <c r="H92" s="710"/>
      <c r="I92" s="710"/>
      <c r="J92" s="710"/>
      <c r="K92" s="2660" t="e">
        <f>+ROUND(K91*0.19,0)</f>
        <v>#REF!</v>
      </c>
      <c r="L92" s="2661"/>
      <c r="O92" s="821"/>
      <c r="Q92" s="728"/>
    </row>
    <row r="93" spans="1:20" ht="13.5" thickBot="1">
      <c r="B93" s="726"/>
      <c r="C93" s="581"/>
      <c r="D93" s="581"/>
      <c r="E93" s="581"/>
      <c r="F93" s="581"/>
      <c r="G93" s="581"/>
      <c r="H93" s="581"/>
      <c r="I93" s="581"/>
      <c r="J93" s="581"/>
      <c r="K93" s="727"/>
      <c r="L93" s="727"/>
      <c r="N93" s="816"/>
      <c r="O93" s="840"/>
      <c r="P93" s="824"/>
      <c r="Q93" s="244"/>
    </row>
    <row r="94" spans="1:20" ht="13.5" thickBot="1">
      <c r="A94" s="580"/>
      <c r="B94" s="693" t="s">
        <v>936</v>
      </c>
      <c r="C94" s="707"/>
      <c r="D94" s="694"/>
      <c r="E94" s="694"/>
      <c r="F94" s="694"/>
      <c r="G94" s="694"/>
      <c r="H94" s="694"/>
      <c r="I94" s="694"/>
      <c r="J94" s="694"/>
      <c r="K94" s="2664" t="e">
        <f>K91+K92</f>
        <v>#REF!</v>
      </c>
      <c r="L94" s="2665"/>
      <c r="N94" s="828"/>
      <c r="O94" s="821"/>
      <c r="R94" s="609"/>
      <c r="S94" s="684"/>
      <c r="T94" s="717"/>
    </row>
    <row r="95" spans="1:20" ht="13.5" thickBot="1">
      <c r="A95" s="580"/>
      <c r="B95" s="718"/>
      <c r="C95" s="719"/>
      <c r="D95" s="720"/>
      <c r="E95" s="719"/>
      <c r="F95" s="720"/>
      <c r="G95" s="720"/>
      <c r="H95" s="720"/>
      <c r="I95" s="720"/>
      <c r="J95" s="720"/>
      <c r="K95" s="722"/>
      <c r="L95" s="722"/>
      <c r="N95" s="828"/>
      <c r="O95" s="821"/>
      <c r="S95" s="723"/>
    </row>
    <row r="96" spans="1:20" ht="16.5" thickBot="1">
      <c r="B96" s="729" t="s">
        <v>935</v>
      </c>
      <c r="C96" s="730"/>
      <c r="D96" s="730"/>
      <c r="E96" s="730"/>
      <c r="F96" s="730"/>
      <c r="G96" s="730"/>
      <c r="H96" s="730"/>
      <c r="I96" s="730"/>
      <c r="J96" s="731"/>
      <c r="K96" s="2662" t="e">
        <f>K73+K94</f>
        <v>#REF!</v>
      </c>
      <c r="L96" s="2663"/>
      <c r="M96" s="588"/>
      <c r="O96" s="844"/>
      <c r="P96" s="829"/>
      <c r="Q96" s="732"/>
    </row>
    <row r="97" spans="1:15">
      <c r="B97" s="733"/>
      <c r="C97" s="581"/>
      <c r="D97" s="581"/>
      <c r="E97" s="581"/>
      <c r="F97" s="580"/>
      <c r="G97" s="580"/>
      <c r="H97" s="581"/>
      <c r="I97" s="581"/>
      <c r="J97" s="581"/>
      <c r="K97" s="581"/>
      <c r="L97" s="581"/>
      <c r="O97" s="821"/>
    </row>
    <row r="98" spans="1:15">
      <c r="B98" s="733"/>
      <c r="C98" s="581"/>
      <c r="D98" s="581"/>
      <c r="E98" s="581"/>
      <c r="F98" s="580"/>
      <c r="G98" s="580"/>
      <c r="H98" s="581"/>
      <c r="I98" s="581"/>
      <c r="J98" s="581"/>
      <c r="K98" s="581"/>
      <c r="L98" s="581"/>
      <c r="M98" s="666"/>
      <c r="O98" s="821"/>
    </row>
    <row r="99" spans="1:15">
      <c r="B99" s="733"/>
      <c r="C99" s="581"/>
      <c r="D99" s="581"/>
      <c r="E99" s="581"/>
      <c r="F99" s="580"/>
      <c r="G99" s="580"/>
      <c r="H99" s="581"/>
      <c r="I99" s="581"/>
      <c r="J99" s="581"/>
      <c r="K99" s="581"/>
      <c r="L99" s="581"/>
      <c r="M99" s="666"/>
      <c r="O99" s="821"/>
    </row>
    <row r="100" spans="1:15">
      <c r="B100" s="733"/>
      <c r="C100" s="581"/>
      <c r="D100" s="581"/>
      <c r="E100" s="581"/>
      <c r="F100" s="580"/>
      <c r="G100" s="580"/>
      <c r="H100" s="581"/>
      <c r="I100" s="581"/>
      <c r="J100" s="581"/>
      <c r="K100" s="581"/>
      <c r="L100" s="581"/>
      <c r="M100" s="666"/>
      <c r="O100" s="821"/>
    </row>
    <row r="101" spans="1:15">
      <c r="B101" s="733"/>
      <c r="C101" s="581"/>
      <c r="D101" s="581"/>
      <c r="E101" s="581"/>
      <c r="F101" s="580"/>
      <c r="G101" s="580"/>
      <c r="H101" s="581"/>
      <c r="I101" s="581"/>
      <c r="J101" s="581"/>
      <c r="K101" s="581"/>
      <c r="L101" s="581"/>
      <c r="M101" s="666"/>
      <c r="O101" s="821"/>
    </row>
    <row r="102" spans="1:15">
      <c r="B102" s="733"/>
      <c r="C102" s="581"/>
      <c r="D102" s="581"/>
      <c r="E102" s="581"/>
      <c r="F102" s="580"/>
      <c r="G102" s="580"/>
      <c r="H102" s="581"/>
      <c r="I102" s="581"/>
      <c r="J102" s="581"/>
      <c r="K102" s="581"/>
      <c r="L102" s="581"/>
      <c r="M102" s="666"/>
      <c r="O102" s="821"/>
    </row>
    <row r="103" spans="1:15">
      <c r="B103" s="733"/>
      <c r="C103" s="581"/>
      <c r="D103" s="581"/>
      <c r="E103" s="581"/>
      <c r="F103" s="580"/>
      <c r="G103" s="580"/>
      <c r="H103" s="581"/>
      <c r="I103" s="581"/>
      <c r="J103" s="581"/>
      <c r="K103" s="581"/>
      <c r="L103" s="581"/>
      <c r="M103" s="666"/>
      <c r="O103" s="821"/>
    </row>
    <row r="104" spans="1:15">
      <c r="B104" s="733"/>
      <c r="C104" s="581"/>
      <c r="D104" s="581"/>
      <c r="E104" s="581"/>
      <c r="F104" s="580"/>
      <c r="G104" s="580"/>
      <c r="H104" s="581"/>
      <c r="I104" s="581"/>
      <c r="J104" s="581"/>
      <c r="K104" s="581"/>
      <c r="L104" s="581"/>
      <c r="O104" s="821"/>
    </row>
    <row r="105" spans="1:15">
      <c r="B105" s="733"/>
      <c r="C105" s="581"/>
      <c r="D105" s="581"/>
      <c r="E105" s="581"/>
      <c r="F105" s="580"/>
      <c r="G105" s="580"/>
      <c r="H105" s="581"/>
      <c r="I105" s="581"/>
      <c r="J105" s="581"/>
      <c r="K105" s="581"/>
      <c r="L105" s="581"/>
    </row>
    <row r="106" spans="1:15">
      <c r="B106" s="733"/>
      <c r="C106" s="581"/>
      <c r="D106" s="581"/>
      <c r="E106" s="581"/>
      <c r="F106" s="580"/>
      <c r="G106" s="580"/>
      <c r="H106" s="581"/>
      <c r="I106" s="581"/>
      <c r="J106" s="581"/>
      <c r="K106" s="581"/>
      <c r="L106" s="581"/>
    </row>
    <row r="107" spans="1:15">
      <c r="A107" s="725">
        <v>5</v>
      </c>
      <c r="C107" s="2656" t="e">
        <f>VLOOKUP(A107,#REF!,2,FALSE)</f>
        <v>#REF!</v>
      </c>
      <c r="D107" s="2656"/>
      <c r="E107" s="2656"/>
      <c r="F107" s="2656"/>
      <c r="G107" s="2656"/>
      <c r="H107" s="2657"/>
      <c r="I107" s="2657"/>
      <c r="J107" s="2657"/>
      <c r="K107" s="2657"/>
      <c r="L107" s="734"/>
    </row>
    <row r="108" spans="1:15" ht="12.75" customHeight="1">
      <c r="A108" s="725">
        <v>12</v>
      </c>
      <c r="C108" s="2658" t="e">
        <f>VLOOKUP(A107,#REF!,4,FALSE)</f>
        <v>#REF!</v>
      </c>
      <c r="D108" s="2658"/>
      <c r="E108" s="2658"/>
      <c r="F108" s="2658"/>
      <c r="G108" s="2658"/>
      <c r="H108" s="2659"/>
      <c r="I108" s="2659"/>
      <c r="J108" s="2659"/>
      <c r="K108" s="2659"/>
      <c r="L108" s="735"/>
    </row>
    <row r="109" spans="1:15">
      <c r="C109" s="736"/>
      <c r="D109" s="737"/>
      <c r="E109" s="738"/>
      <c r="F109" s="738"/>
      <c r="G109" s="737"/>
      <c r="H109" s="739"/>
      <c r="I109" s="739"/>
      <c r="J109" s="739"/>
      <c r="K109" s="739"/>
      <c r="L109" s="581"/>
    </row>
    <row r="110" spans="1:15">
      <c r="C110" s="736"/>
      <c r="D110" s="737"/>
      <c r="E110" s="738"/>
      <c r="F110" s="740"/>
      <c r="G110" s="737"/>
      <c r="H110" s="739"/>
      <c r="I110" s="739"/>
      <c r="J110" s="739"/>
      <c r="K110" s="739"/>
      <c r="L110" s="581"/>
    </row>
    <row r="111" spans="1:15">
      <c r="C111" s="736"/>
      <c r="D111" s="737"/>
      <c r="E111" s="738"/>
      <c r="F111" s="740"/>
      <c r="G111" s="737"/>
      <c r="H111" s="739"/>
      <c r="I111" s="739"/>
      <c r="J111" s="739"/>
      <c r="K111" s="739"/>
      <c r="L111" s="581"/>
    </row>
    <row r="112" spans="1:15">
      <c r="C112" s="736"/>
      <c r="D112" s="737"/>
      <c r="E112" s="738"/>
      <c r="F112" s="740"/>
      <c r="G112" s="737"/>
      <c r="H112" s="739"/>
      <c r="I112" s="739"/>
      <c r="J112" s="739"/>
      <c r="K112" s="739"/>
      <c r="L112" s="581"/>
    </row>
    <row r="113" spans="1:24">
      <c r="C113" s="736"/>
      <c r="D113" s="737"/>
      <c r="E113" s="738"/>
      <c r="F113" s="740"/>
      <c r="G113" s="737"/>
      <c r="H113" s="739"/>
      <c r="I113" s="739"/>
      <c r="J113" s="739"/>
      <c r="K113" s="739"/>
      <c r="L113" s="581"/>
    </row>
    <row r="114" spans="1:24">
      <c r="C114" s="736"/>
      <c r="D114" s="737"/>
      <c r="E114" s="738"/>
      <c r="F114" s="740"/>
      <c r="G114" s="737"/>
      <c r="H114" s="739"/>
      <c r="I114" s="739"/>
      <c r="J114" s="739"/>
      <c r="K114" s="739"/>
      <c r="L114" s="581"/>
    </row>
    <row r="115" spans="1:24">
      <c r="C115" s="736"/>
      <c r="D115" s="737"/>
      <c r="E115" s="738"/>
      <c r="F115" s="740"/>
      <c r="G115" s="737"/>
      <c r="H115" s="741"/>
      <c r="I115" s="741"/>
      <c r="J115" s="741"/>
      <c r="K115" s="741"/>
      <c r="L115" s="691"/>
    </row>
    <row r="116" spans="1:24">
      <c r="C116" s="736"/>
      <c r="D116" s="737"/>
      <c r="E116" s="738"/>
      <c r="F116" s="740"/>
      <c r="G116" s="737"/>
      <c r="H116" s="741"/>
      <c r="I116" s="741"/>
      <c r="J116" s="741"/>
      <c r="K116" s="741"/>
      <c r="L116" s="691"/>
      <c r="N116" s="728"/>
      <c r="Q116" s="456"/>
    </row>
    <row r="117" spans="1:24">
      <c r="C117" s="738"/>
      <c r="D117" s="737"/>
      <c r="E117" s="738"/>
      <c r="F117" s="740"/>
      <c r="G117" s="737"/>
      <c r="H117" s="741"/>
      <c r="I117" s="741"/>
      <c r="J117" s="741"/>
      <c r="K117" s="741"/>
      <c r="L117" s="691"/>
      <c r="N117" s="728"/>
      <c r="Q117" s="456"/>
    </row>
    <row r="118" spans="1:24">
      <c r="C118" s="736"/>
      <c r="D118" s="737"/>
      <c r="E118" s="738"/>
      <c r="F118" s="740"/>
      <c r="G118" s="737"/>
      <c r="H118" s="739"/>
      <c r="I118" s="739"/>
      <c r="J118" s="739"/>
      <c r="K118" s="739"/>
      <c r="L118" s="581"/>
      <c r="N118" s="728"/>
      <c r="Q118" s="456"/>
    </row>
    <row r="119" spans="1:24" ht="18" customHeight="1">
      <c r="A119" s="725">
        <v>3</v>
      </c>
      <c r="C119" s="2656" t="e">
        <f>VLOOKUP(A119,#REF!,2,FALSE)</f>
        <v>#REF!</v>
      </c>
      <c r="D119" s="2656"/>
      <c r="E119" s="2656"/>
      <c r="F119" s="2656"/>
      <c r="G119" s="2656"/>
      <c r="H119" s="2657"/>
      <c r="I119" s="2657"/>
      <c r="J119" s="2657"/>
      <c r="K119" s="2657"/>
      <c r="L119" s="734"/>
      <c r="M119" s="742" t="s">
        <v>1000</v>
      </c>
      <c r="N119" s="728"/>
      <c r="Q119" s="456"/>
    </row>
    <row r="120" spans="1:24" ht="12.75" customHeight="1">
      <c r="A120" s="725">
        <v>11</v>
      </c>
      <c r="C120" s="2658" t="e">
        <f>VLOOKUP(A119,#REF!,4,FALSE)</f>
        <v>#REF!</v>
      </c>
      <c r="D120" s="2658"/>
      <c r="E120" s="2658"/>
      <c r="F120" s="2658"/>
      <c r="G120" s="2658"/>
      <c r="H120" s="2659"/>
      <c r="I120" s="2659"/>
      <c r="J120" s="2659"/>
      <c r="K120" s="2659"/>
      <c r="L120" s="735"/>
      <c r="M120" s="743">
        <v>3.1800000000000002E-2</v>
      </c>
      <c r="N120" s="728"/>
      <c r="Q120" s="456"/>
    </row>
    <row r="121" spans="1:24">
      <c r="B121" s="691"/>
      <c r="C121" s="744"/>
      <c r="D121" s="745"/>
      <c r="E121" s="691"/>
      <c r="F121" s="691"/>
      <c r="G121" s="691"/>
      <c r="N121" s="728"/>
      <c r="Q121" s="456"/>
    </row>
    <row r="122" spans="1:24">
      <c r="B122" s="691"/>
      <c r="C122" s="744"/>
      <c r="D122" s="745"/>
      <c r="E122" s="691"/>
      <c r="F122" s="691"/>
      <c r="G122" s="691"/>
      <c r="N122" s="728"/>
      <c r="Q122" s="456"/>
    </row>
    <row r="123" spans="1:24">
      <c r="B123" s="691"/>
      <c r="C123" s="744"/>
      <c r="D123" s="745"/>
      <c r="E123" s="691"/>
      <c r="F123" s="691"/>
      <c r="G123" s="691"/>
      <c r="N123" s="728"/>
      <c r="Q123" s="456"/>
    </row>
    <row r="124" spans="1:24">
      <c r="B124" s="691"/>
      <c r="C124" s="744"/>
      <c r="D124" s="745"/>
      <c r="E124" s="691"/>
      <c r="F124" s="691"/>
      <c r="G124" s="691"/>
    </row>
    <row r="125" spans="1:24">
      <c r="B125" s="691"/>
      <c r="C125" s="691"/>
      <c r="D125" s="691"/>
      <c r="E125" s="691"/>
      <c r="F125" s="691"/>
      <c r="G125" s="691"/>
    </row>
    <row r="126" spans="1:24" ht="15">
      <c r="A126" s="580"/>
      <c r="B126" s="746"/>
      <c r="C126" s="746"/>
      <c r="D126" s="746"/>
      <c r="E126" s="747"/>
      <c r="F126" s="746"/>
      <c r="G126" s="746"/>
      <c r="H126" s="746"/>
      <c r="I126" s="746"/>
      <c r="J126" s="746"/>
      <c r="K126" s="746"/>
      <c r="L126" s="746"/>
      <c r="M126" s="746"/>
      <c r="N126" s="746"/>
      <c r="O126" s="748"/>
      <c r="P126" s="748"/>
      <c r="Q126" s="748"/>
      <c r="R126" s="746"/>
      <c r="S126" s="746"/>
      <c r="T126" s="749"/>
      <c r="U126" s="749"/>
      <c r="V126" s="582"/>
      <c r="W126" s="691"/>
      <c r="X126" s="691"/>
    </row>
    <row r="127" spans="1:24" ht="15">
      <c r="A127" s="580"/>
      <c r="B127" s="746"/>
      <c r="C127" s="746"/>
      <c r="D127" s="746"/>
      <c r="E127" s="747"/>
      <c r="F127" s="746"/>
      <c r="G127" s="746"/>
      <c r="H127" s="746"/>
      <c r="I127" s="746"/>
      <c r="J127" s="746"/>
      <c r="K127" s="746"/>
      <c r="L127" s="746"/>
      <c r="M127" s="746"/>
      <c r="N127" s="746"/>
      <c r="O127" s="748"/>
      <c r="P127" s="748"/>
      <c r="Q127" s="748"/>
      <c r="R127" s="746"/>
      <c r="S127" s="746"/>
      <c r="T127" s="749"/>
      <c r="U127" s="749"/>
      <c r="V127" s="582"/>
      <c r="W127" s="691"/>
      <c r="X127" s="691"/>
    </row>
    <row r="128" spans="1:24" ht="14.25">
      <c r="A128" s="580"/>
      <c r="B128" s="2655"/>
      <c r="C128" s="2655"/>
      <c r="D128" s="2655"/>
      <c r="E128" s="2655"/>
      <c r="F128" s="2655"/>
      <c r="G128" s="2655"/>
      <c r="H128" s="2655"/>
      <c r="I128" s="2655"/>
      <c r="J128" s="2655"/>
      <c r="K128" s="2655"/>
      <c r="L128" s="2655"/>
      <c r="M128" s="750"/>
      <c r="N128" s="2655"/>
      <c r="O128" s="2655"/>
      <c r="P128" s="2655"/>
      <c r="Q128" s="2655"/>
      <c r="R128" s="2655"/>
      <c r="S128" s="2655"/>
      <c r="T128" s="2655"/>
      <c r="U128" s="2655"/>
      <c r="V128" s="2655"/>
      <c r="W128" s="691"/>
      <c r="X128" s="691"/>
    </row>
    <row r="129" spans="1:24" ht="14.25">
      <c r="A129" s="580"/>
      <c r="B129" s="2654"/>
      <c r="C129" s="2654"/>
      <c r="D129" s="2654"/>
      <c r="E129" s="2654"/>
      <c r="F129" s="2654"/>
      <c r="G129" s="2654"/>
      <c r="H129" s="2654"/>
      <c r="I129" s="2654"/>
      <c r="J129" s="2654"/>
      <c r="K129" s="2654"/>
      <c r="L129" s="2654"/>
      <c r="M129" s="750"/>
      <c r="N129" s="2655"/>
      <c r="O129" s="2655"/>
      <c r="P129" s="2655"/>
      <c r="Q129" s="2655"/>
      <c r="R129" s="2655"/>
      <c r="S129" s="2655"/>
      <c r="T129" s="2655"/>
      <c r="U129" s="2655"/>
      <c r="V129" s="2655"/>
      <c r="W129" s="691"/>
      <c r="X129" s="691"/>
    </row>
    <row r="130" spans="1:24">
      <c r="A130" s="580"/>
      <c r="B130" s="691"/>
      <c r="C130" s="691"/>
      <c r="D130" s="691"/>
      <c r="E130" s="691"/>
      <c r="F130" s="691"/>
      <c r="G130" s="691"/>
      <c r="H130" s="691"/>
      <c r="I130" s="691"/>
      <c r="J130" s="691"/>
      <c r="K130" s="691"/>
      <c r="L130" s="691"/>
      <c r="M130" s="691"/>
      <c r="N130" s="581"/>
      <c r="O130" s="830"/>
      <c r="P130" s="830"/>
      <c r="Q130" s="751"/>
      <c r="R130" s="691"/>
      <c r="S130" s="691"/>
      <c r="T130" s="691"/>
      <c r="U130" s="691"/>
      <c r="V130" s="691"/>
      <c r="W130" s="691"/>
      <c r="X130" s="691"/>
    </row>
  </sheetData>
  <mergeCells count="43">
    <mergeCell ref="C108:G108"/>
    <mergeCell ref="H108:K108"/>
    <mergeCell ref="K69:L69"/>
    <mergeCell ref="K96:L96"/>
    <mergeCell ref="C107:G107"/>
    <mergeCell ref="H107:K107"/>
    <mergeCell ref="K92:L92"/>
    <mergeCell ref="K94:L94"/>
    <mergeCell ref="K73:L73"/>
    <mergeCell ref="K89:L89"/>
    <mergeCell ref="K91:L91"/>
    <mergeCell ref="K70:L70"/>
    <mergeCell ref="K71:L71"/>
    <mergeCell ref="B129:L129"/>
    <mergeCell ref="N129:V129"/>
    <mergeCell ref="C119:G119"/>
    <mergeCell ref="H119:K119"/>
    <mergeCell ref="C120:G120"/>
    <mergeCell ref="H120:K120"/>
    <mergeCell ref="B128:L128"/>
    <mergeCell ref="N128:V128"/>
    <mergeCell ref="S68:T68"/>
    <mergeCell ref="O31:O34"/>
    <mergeCell ref="O36:O41"/>
    <mergeCell ref="O47:O48"/>
    <mergeCell ref="O50:O54"/>
    <mergeCell ref="O56:O59"/>
    <mergeCell ref="K65:L65"/>
    <mergeCell ref="K67:L67"/>
    <mergeCell ref="O17:O18"/>
    <mergeCell ref="O21:O22"/>
    <mergeCell ref="B4:L4"/>
    <mergeCell ref="B5:L5"/>
    <mergeCell ref="B6:L6"/>
    <mergeCell ref="B7:L7"/>
    <mergeCell ref="B8:B9"/>
    <mergeCell ref="C8:L9"/>
    <mergeCell ref="C2:D2"/>
    <mergeCell ref="E2:K2"/>
    <mergeCell ref="C3:D3"/>
    <mergeCell ref="E3:K3"/>
    <mergeCell ref="C11:D11"/>
    <mergeCell ref="F11:G11"/>
  </mergeCells>
  <pageMargins left="0.78740157480314965" right="0.39370078740157483" top="0.47244094488188981" bottom="0.47244094488188981" header="0.31496062992125984" footer="0.31496062992125984"/>
  <pageSetup scale="39" fitToHeight="3" orientation="landscape" r:id="rId1"/>
  <rowBreaks count="1" manualBreakCount="1">
    <brk id="42" min="1" max="2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27</vt:i4>
      </vt:variant>
    </vt:vector>
  </HeadingPairs>
  <TitlesOfParts>
    <vt:vector size="47" baseType="lpstr">
      <vt:lpstr>PPTO GRAL G4</vt:lpstr>
      <vt:lpstr>FORMULARIO 1-PPTO OFICIAL</vt:lpstr>
      <vt:lpstr>PRELIMINARES</vt:lpstr>
      <vt:lpstr>AIU</vt:lpstr>
      <vt:lpstr>AMBIENTAL</vt:lpstr>
      <vt:lpstr>AIU AMBIENTAL-BIOSEG</vt:lpstr>
      <vt:lpstr>BIOSEGURIDAD</vt:lpstr>
      <vt:lpstr>DCyCE</vt:lpstr>
      <vt:lpstr>AIU DCyCE</vt:lpstr>
      <vt:lpstr>PMT</vt:lpstr>
      <vt:lpstr>AIU PMT</vt:lpstr>
      <vt:lpstr>ENSAYOS-OBRA</vt:lpstr>
      <vt:lpstr>COMPENSAC-EVALUAC-SEG-SDA</vt:lpstr>
      <vt:lpstr>AJUSTES</vt:lpstr>
      <vt:lpstr>DESGLOCES</vt:lpstr>
      <vt:lpstr>DESGLOSES</vt:lpstr>
      <vt:lpstr>PAGO PRODUC IDU-DISEÑO</vt:lpstr>
      <vt:lpstr>PAGO PRODUC-3ros -DISEÑO</vt:lpstr>
      <vt:lpstr>EPP CONSULTORIA</vt:lpstr>
      <vt:lpstr>CONSULTORIA</vt:lpstr>
      <vt:lpstr>AIU!Área_de_impresión</vt:lpstr>
      <vt:lpstr>'AIU AMBIENTAL-BIOSEG'!Área_de_impresión</vt:lpstr>
      <vt:lpstr>'AIU DCyCE'!Área_de_impresión</vt:lpstr>
      <vt:lpstr>'AIU PMT'!Área_de_impresión</vt:lpstr>
      <vt:lpstr>AJUSTES!Área_de_impresión</vt:lpstr>
      <vt:lpstr>AMBIENTAL!Área_de_impresión</vt:lpstr>
      <vt:lpstr>BIOSEGURIDAD!Área_de_impresión</vt:lpstr>
      <vt:lpstr>'COMPENSAC-EVALUAC-SEG-SDA'!Área_de_impresión</vt:lpstr>
      <vt:lpstr>CONSULTORIA!Área_de_impresión</vt:lpstr>
      <vt:lpstr>DCyCE!Área_de_impresión</vt:lpstr>
      <vt:lpstr>DESGLOCES!Área_de_impresión</vt:lpstr>
      <vt:lpstr>DESGLOSES!Área_de_impresión</vt:lpstr>
      <vt:lpstr>'ENSAYOS-OBRA'!Área_de_impresión</vt:lpstr>
      <vt:lpstr>'EPP CONSULTORIA'!Área_de_impresión</vt:lpstr>
      <vt:lpstr>'FORMULARIO 1-PPTO OFICIAL'!Área_de_impresión</vt:lpstr>
      <vt:lpstr>'PAGO PRODUC IDU-DISEÑO'!Área_de_impresión</vt:lpstr>
      <vt:lpstr>'PAGO PRODUC-3ros -DISEÑO'!Área_de_impresión</vt:lpstr>
      <vt:lpstr>PMT!Área_de_impresión</vt:lpstr>
      <vt:lpstr>'PPTO GRAL G4'!Área_de_impresión</vt:lpstr>
      <vt:lpstr>PRELIMINARES!Área_de_impresión</vt:lpstr>
      <vt:lpstr>AMBIENTAL!Títulos_a_imprimir</vt:lpstr>
      <vt:lpstr>CONSULTORIA!Títulos_a_imprimir</vt:lpstr>
      <vt:lpstr>DESGLOCES!Títulos_a_imprimir</vt:lpstr>
      <vt:lpstr>DESGLOSES!Títulos_a_imprimir</vt:lpstr>
      <vt:lpstr>'FORMULARIO 1-PPTO OFICIAL'!Títulos_a_imprimir</vt:lpstr>
      <vt:lpstr>'PAGO PRODUC IDU-DISEÑO'!Títulos_a_imprimir</vt:lpstr>
      <vt:lpstr>'PPTO GRAL G4'!Títulos_a_imprimir</vt:lpstr>
    </vt:vector>
  </TitlesOfParts>
  <Company>INFONAVIT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Polanco Mendieta</dc:creator>
  <cp:lastModifiedBy>Paulina</cp:lastModifiedBy>
  <cp:lastPrinted>2020-07-17T21:14:33Z</cp:lastPrinted>
  <dcterms:created xsi:type="dcterms:W3CDTF">2005-05-06T00:39:32Z</dcterms:created>
  <dcterms:modified xsi:type="dcterms:W3CDTF">2020-07-18T22:20:18Z</dcterms:modified>
</cp:coreProperties>
</file>